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ms-excel.sheet.macroEnabled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chartsheets/sheet1.xml" ContentType="application/vnd.openxmlformats-officedocument.spreadsheetml.chart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chartsheets/sheet2.xml" ContentType="application/vnd.openxmlformats-officedocument.spreadsheetml.chart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chartsheets/sheet3.xml" ContentType="application/vnd.openxmlformats-officedocument.spreadsheetml.chart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chartsheets/sheet4.xml" ContentType="application/vnd.openxmlformats-officedocument.spreadsheetml.chart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chartsheets/sheet5.xml" ContentType="application/vnd.openxmlformats-officedocument.spreadsheetml.chart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chartsheets/sheet6.xml" ContentType="application/vnd.openxmlformats-officedocument.spreadsheetml.chart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chartsheets/sheet7.xml" ContentType="application/vnd.openxmlformats-officedocument.spreadsheetml.chart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chartsheets/sheet8.xml" ContentType="application/vnd.openxmlformats-officedocument.spreadsheetml.chart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chartsheets/sheet9.xml" ContentType="application/vnd.openxmlformats-officedocument.spreadsheetml.chart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chartsheets/sheet10.xml" ContentType="application/vnd.openxmlformats-officedocument.spreadsheetml.chart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chartsheets/sheet11.xml" ContentType="application/vnd.openxmlformats-officedocument.spreadsheetml.chart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chartsheets/sheet12.xml" ContentType="application/vnd.openxmlformats-officedocument.spreadsheetml.chart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chartsheets/sheet13.xml" ContentType="application/vnd.openxmlformats-officedocument.spreadsheetml.chart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chartsheets/sheet14.xml" ContentType="application/vnd.openxmlformats-officedocument.spreadsheetml.chart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chartsheets/sheet15.xml" ContentType="application/vnd.openxmlformats-officedocument.spreadsheetml.chart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chartsheets/sheet16.xml" ContentType="application/vnd.openxmlformats-officedocument.spreadsheetml.chart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chartsheets/sheet17.xml" ContentType="application/vnd.openxmlformats-officedocument.spreadsheetml.chart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chartsheets/sheet18.xml" ContentType="application/vnd.openxmlformats-officedocument.spreadsheetml.chart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chartsheets/sheet19.xml" ContentType="application/vnd.openxmlformats-officedocument.spreadsheetml.chart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chartsheets/sheet20.xml" ContentType="application/vnd.openxmlformats-officedocument.spreadsheetml.chart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chartsheets/sheet21.xml" ContentType="application/vnd.openxmlformats-officedocument.spreadsheetml.chartsheet+xml"/>
  <Override PartName="/xl/worksheets/sheet68.xml" ContentType="application/vnd.openxmlformats-officedocument.spreadsheetml.worksheet+xml"/>
  <Override PartName="/xl/chartsheets/sheet22.xml" ContentType="application/vnd.openxmlformats-officedocument.spreadsheetml.chartsheet+xml"/>
  <Override PartName="/xl/chartsheets/sheet23.xml" ContentType="application/vnd.openxmlformats-officedocument.spreadsheetml.chartsheet+xml"/>
  <Override PartName="/xl/worksheets/sheet6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drawings/drawing2.xml" ContentType="application/vnd.openxmlformats-officedocument.drawing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drawings/drawing3.xml" ContentType="application/vnd.openxmlformats-officedocument.drawing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drawings/drawing4.xml" ContentType="application/vnd.openxmlformats-officedocument.drawing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drawings/drawing5.xml" ContentType="application/vnd.openxmlformats-officedocument.drawing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drawings/drawing6.xml" ContentType="application/vnd.openxmlformats-officedocument.drawing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drawings/drawing7.xml" ContentType="application/vnd.openxmlformats-officedocument.drawing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drawings/drawing8.xml" ContentType="application/vnd.openxmlformats-officedocument.drawing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drawings/drawing9.xml" ContentType="application/vnd.openxmlformats-officedocument.drawing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drawings/drawing10.xml" ContentType="application/vnd.openxmlformats-officedocument.drawing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drawings/drawing11.xml" ContentType="application/vnd.openxmlformats-officedocument.drawing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drawings/drawing12.xml" ContentType="application/vnd.openxmlformats-officedocument.drawing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drawings/drawing13.xml" ContentType="application/vnd.openxmlformats-officedocument.drawing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drawings/drawing14.xml" ContentType="application/vnd.openxmlformats-officedocument.drawing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drawings/drawing15.xml" ContentType="application/vnd.openxmlformats-officedocument.drawing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drawings/drawing16.xml" ContentType="application/vnd.openxmlformats-officedocument.drawing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drawings/drawing17.xml" ContentType="application/vnd.openxmlformats-officedocument.drawing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drawings/drawing18.xml" ContentType="application/vnd.openxmlformats-officedocument.drawing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drawings/drawing19.xml" ContentType="application/vnd.openxmlformats-officedocument.drawing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drawings/drawing20.xml" ContentType="application/vnd.openxmlformats-officedocument.drawing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drawings/drawing21.xml" ContentType="application/vnd.openxmlformats-officedocument.drawing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drawings/drawing22.xml" ContentType="application/vnd.openxmlformats-officedocument.drawing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drawings/drawing23.xml" ContentType="application/vnd.openxmlformats-officedocument.drawing+xml"/>
  <Override PartName="/xl/charts/chart1.xml" ContentType="application/vnd.openxmlformats-officedocument.drawingml.chart+xml"/>
  <Override PartName="/xl/drawings/drawing24.xml" ContentType="application/vnd.openxmlformats-officedocument.drawing+xml"/>
  <Override PartName="/xl/charts/chart2.xml" ContentType="application/vnd.openxmlformats-officedocument.drawingml.chart+xml"/>
  <Override PartName="/xl/drawings/drawing25.xml" ContentType="application/vnd.openxmlformats-officedocument.drawing+xml"/>
  <Override PartName="/xl/charts/chart3.xml" ContentType="application/vnd.openxmlformats-officedocument.drawingml.chart+xml"/>
  <Override PartName="/xl/drawings/drawing26.xml" ContentType="application/vnd.openxmlformats-officedocument.drawing+xml"/>
  <Override PartName="/xl/charts/chart4.xml" ContentType="application/vnd.openxmlformats-officedocument.drawingml.chart+xml"/>
  <Override PartName="/xl/drawings/drawing27.xml" ContentType="application/vnd.openxmlformats-officedocument.drawing+xml"/>
  <Override PartName="/xl/charts/chart5.xml" ContentType="application/vnd.openxmlformats-officedocument.drawingml.chart+xml"/>
  <Override PartName="/xl/drawings/drawing28.xml" ContentType="application/vnd.openxmlformats-officedocument.drawing+xml"/>
  <Override PartName="/xl/charts/chart6.xml" ContentType="application/vnd.openxmlformats-officedocument.drawingml.chart+xml"/>
  <Override PartName="/xl/drawings/drawing29.xml" ContentType="application/vnd.openxmlformats-officedocument.drawing+xml"/>
  <Override PartName="/xl/charts/chart7.xml" ContentType="application/vnd.openxmlformats-officedocument.drawingml.chart+xml"/>
  <Override PartName="/xl/drawings/drawing30.xml" ContentType="application/vnd.openxmlformats-officedocument.drawing+xml"/>
  <Override PartName="/xl/charts/chart8.xml" ContentType="application/vnd.openxmlformats-officedocument.drawingml.chart+xml"/>
  <Override PartName="/xl/drawings/drawing31.xml" ContentType="application/vnd.openxmlformats-officedocument.drawing+xml"/>
  <Override PartName="/xl/charts/chart9.xml" ContentType="application/vnd.openxmlformats-officedocument.drawingml.chart+xml"/>
  <Override PartName="/xl/drawings/drawing32.xml" ContentType="application/vnd.openxmlformats-officedocument.drawing+xml"/>
  <Override PartName="/xl/charts/chart10.xml" ContentType="application/vnd.openxmlformats-officedocument.drawingml.chart+xml"/>
  <Override PartName="/xl/drawings/drawing33.xml" ContentType="application/vnd.openxmlformats-officedocument.drawing+xml"/>
  <Override PartName="/xl/charts/chart11.xml" ContentType="application/vnd.openxmlformats-officedocument.drawingml.chart+xml"/>
  <Override PartName="/xl/drawings/drawing34.xml" ContentType="application/vnd.openxmlformats-officedocument.drawing+xml"/>
  <Override PartName="/xl/charts/chart12.xml" ContentType="application/vnd.openxmlformats-officedocument.drawingml.chart+xml"/>
  <Override PartName="/xl/drawings/drawing35.xml" ContentType="application/vnd.openxmlformats-officedocument.drawing+xml"/>
  <Override PartName="/xl/charts/chart13.xml" ContentType="application/vnd.openxmlformats-officedocument.drawingml.chart+xml"/>
  <Override PartName="/xl/drawings/drawing36.xml" ContentType="application/vnd.openxmlformats-officedocument.drawing+xml"/>
  <Override PartName="/xl/charts/chart14.xml" ContentType="application/vnd.openxmlformats-officedocument.drawingml.chart+xml"/>
  <Override PartName="/xl/drawings/drawing37.xml" ContentType="application/vnd.openxmlformats-officedocument.drawing+xml"/>
  <Override PartName="/xl/charts/chart15.xml" ContentType="application/vnd.openxmlformats-officedocument.drawingml.chart+xml"/>
  <Override PartName="/xl/drawings/drawing38.xml" ContentType="application/vnd.openxmlformats-officedocument.drawing+xml"/>
  <Override PartName="/xl/charts/chart16.xml" ContentType="application/vnd.openxmlformats-officedocument.drawingml.chart+xml"/>
  <Override PartName="/xl/drawings/drawing39.xml" ContentType="application/vnd.openxmlformats-officedocument.drawing+xml"/>
  <Override PartName="/xl/charts/chart17.xml" ContentType="application/vnd.openxmlformats-officedocument.drawingml.chart+xml"/>
  <Override PartName="/xl/drawings/drawing40.xml" ContentType="application/vnd.openxmlformats-officedocument.drawing+xml"/>
  <Override PartName="/xl/charts/chart18.xml" ContentType="application/vnd.openxmlformats-officedocument.drawingml.chart+xml"/>
  <Override PartName="/xl/drawings/drawing41.xml" ContentType="application/vnd.openxmlformats-officedocument.drawing+xml"/>
  <Override PartName="/xl/charts/chart19.xml" ContentType="application/vnd.openxmlformats-officedocument.drawingml.chart+xml"/>
  <Override PartName="/xl/drawings/drawing42.xml" ContentType="application/vnd.openxmlformats-officedocument.drawing+xml"/>
  <Override PartName="/xl/charts/chart20.xml" ContentType="application/vnd.openxmlformats-officedocument.drawingml.chart+xml"/>
  <Override PartName="/xl/drawings/drawing43.xml" ContentType="application/vnd.openxmlformats-officedocument.drawing+xml"/>
  <Override PartName="/xl/charts/chart21.xml" ContentType="application/vnd.openxmlformats-officedocument.drawingml.chart+xml"/>
  <Override PartName="/xl/drawings/drawing44.xml" ContentType="application/vnd.openxmlformats-officedocument.drawing+xml"/>
  <Override PartName="/xl/charts/chart22.xml" ContentType="application/vnd.openxmlformats-officedocument.drawingml.chart+xml"/>
  <Override PartName="/xl/drawings/drawing45.xml" ContentType="application/vnd.openxmlformats-officedocument.drawing+xml"/>
  <Override PartName="/xl/charts/chart23.xml" ContentType="application/vnd.openxmlformats-officedocument.drawingml.chart+xml"/>
  <Override PartName="/xl/calcChain.xml" ContentType="application/vnd.openxmlformats-officedocument.spreadsheetml.calcChain+xml"/>
  <Override PartName="/xl/vbaProject.bin" ContentType="application/vnd.ms-office.vbaProject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 codeName="{51196F13-6AD0-C1B8-E2B4-A1F9AE17003E}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ncitir\Box Sync\3_(formyself)_researchfiles\IPAT\Developing Tool\IPAT_Tool_20211002\"/>
    </mc:Choice>
  </mc:AlternateContent>
  <bookViews>
    <workbookView xWindow="0" yWindow="0" windowWidth="18870" windowHeight="9015" tabRatio="844" firstSheet="17" activeTab="17"/>
  </bookViews>
  <sheets>
    <sheet name="Sheet1" sheetId="1" state="veryHidden" r:id="rId1"/>
    <sheet name="Lists_1" sheetId="2" state="veryHidden" r:id="rId2"/>
    <sheet name="Lists" sheetId="3" state="veryHidden" r:id="rId3"/>
    <sheet name="Sheet2" sheetId="4" state="veryHidden" r:id="rId4"/>
    <sheet name="Statistical Tool" sheetId="5" state="veryHidden" r:id="rId5"/>
    <sheet name="County_JPCP_IRI_App1" sheetId="9" state="veryHidden" r:id="rId6"/>
    <sheet name="County_JPCP_IRI_App2" sheetId="14" state="veryHidden" r:id="rId7"/>
    <sheet name="PMIS_JPCP_IRI_App1" sheetId="18" state="veryHidden" r:id="rId8"/>
    <sheet name="PMIS_JPCP_IRI_App2" sheetId="22" state="veryHidden" r:id="rId9"/>
    <sheet name="County_JPCP_TCrack" sheetId="26" state="veryHidden" r:id="rId10"/>
    <sheet name="PMIS_JPCP_TCrack" sheetId="30" state="veryHidden" r:id="rId11"/>
    <sheet name="County_HMA_IRI_App1" sheetId="34" state="veryHidden" r:id="rId12"/>
    <sheet name="County_PMIS_HMA_IRI_App2" sheetId="38" state="veryHidden" r:id="rId13"/>
    <sheet name="PMIS_HMA_IRI_App1" sheetId="42" state="veryHidden" r:id="rId14"/>
    <sheet name="County_HMA_Rut" sheetId="46" state="veryHidden" r:id="rId15"/>
    <sheet name="PMIS_HMA_Rut" sheetId="50" state="veryHidden" r:id="rId16"/>
    <sheet name="County_HMA_TCrack" sheetId="54" state="veryHidden" r:id="rId17"/>
    <sheet name="PMIS_HMA_TCrack" sheetId="58" r:id="rId18"/>
    <sheet name="County_HMA_LCrack" sheetId="62" state="veryHidden" r:id="rId19"/>
    <sheet name="PMIS_HMA_LCrack" sheetId="66" state="veryHidden" r:id="rId20"/>
    <sheet name="PMIS_ACoverJPCP_IRI_App1" sheetId="70" state="veryHidden" r:id="rId21"/>
    <sheet name="PMIS_ACoverJPCP_IRI_App2" sheetId="74" state="veryHidden" r:id="rId22"/>
    <sheet name="PMIS_ACoverJPCP_Rut" sheetId="78" state="veryHidden" r:id="rId23"/>
    <sheet name="PMIS_ACoverJPCP_TCrack" sheetId="82" state="veryHidden" r:id="rId24"/>
    <sheet name="PMIS_ACoverJPCP_LCrack" sheetId="86" state="veryHidden" r:id="rId25"/>
    <sheet name="County_PCCoverlay_IRI" sheetId="90" state="veryHidden" r:id="rId26"/>
    <sheet name="Sheet1_County_PCCoverlay_IRI" sheetId="91" state="veryHidden" r:id="rId27"/>
    <sheet name="IRI_County_PCCoverlay_IRI" sheetId="92" state="veryHidden" r:id="rId28"/>
    <sheet name="RSL_County_PCCoverlay_IRI" sheetId="93" state="veryHidden" r:id="rId29"/>
    <sheet name="Sheet1_PMIS_ACoverJPCP_LCrack" sheetId="87" state="veryHidden" r:id="rId30"/>
    <sheet name="LCRACK_PMIS_ACoverJPCP_LCrack" sheetId="88" state="veryHidden" r:id="rId31"/>
    <sheet name="RSL_PMIS_ACoverJPCP_LCrack" sheetId="89" state="veryHidden" r:id="rId32"/>
    <sheet name="Sheet1_PMIS_ACoverJPCP_TCrack" sheetId="83" state="veryHidden" r:id="rId33"/>
    <sheet name="TCRACK_PMIS_ACoverJPCP_TCrack" sheetId="84" state="veryHidden" r:id="rId34"/>
    <sheet name="RSL_PMIS_ACoverJPCP_TCrack" sheetId="85" state="veryHidden" r:id="rId35"/>
    <sheet name="Sheet1_PMIS_ACoverJPCP_Rut" sheetId="79" state="veryHidden" r:id="rId36"/>
    <sheet name="RUT_PMIS_ACoverJPCP_Rut" sheetId="80" state="veryHidden" r:id="rId37"/>
    <sheet name="RSL_PMIS_ACoverJPCP_Rut" sheetId="81" state="veryHidden" r:id="rId38"/>
    <sheet name="Sheet1_PMIS_ACoverJPCP_IRI_App2" sheetId="75" state="veryHidden" r:id="rId39"/>
    <sheet name="IRI_PMIS_ACoverJPCP_IRI_App2" sheetId="76" state="veryHidden" r:id="rId40"/>
    <sheet name="RSL_PMIS_ACoverJPCP_IRI_App2" sheetId="77" state="veryHidden" r:id="rId41"/>
    <sheet name="Sheet1_PMIS_ACoverJPCP_IRI_App1" sheetId="71" state="veryHidden" r:id="rId42"/>
    <sheet name="IRI_PMIS_ACoverJPCP_IRI_App1" sheetId="72" state="veryHidden" r:id="rId43"/>
    <sheet name="RSL_PMIS_ACoverJPCP_IRI_App1" sheetId="73" state="veryHidden" r:id="rId44"/>
    <sheet name="Sheet1_PMIS_HMA_LCrack" sheetId="67" state="veryHidden" r:id="rId45"/>
    <sheet name="LCRACK_PMIS_HMA_LCrack" sheetId="68" state="veryHidden" r:id="rId46"/>
    <sheet name="RSL_PMIS_HMA_LCrack" sheetId="69" state="veryHidden" r:id="rId47"/>
    <sheet name="Sheet1_County_HMA_LCrack" sheetId="63" state="veryHidden" r:id="rId48"/>
    <sheet name="LCRACK_County_HMA_LCrack" sheetId="64" state="veryHidden" r:id="rId49"/>
    <sheet name="RSL_County_HMA_LCrack" sheetId="65" state="veryHidden" r:id="rId50"/>
    <sheet name="Sheet1_PMIS_HMA_TCrack" sheetId="59" state="veryHidden" r:id="rId51"/>
    <sheet name="TCRACK_PMIS_HMA_TCrack" sheetId="60" state="veryHidden" r:id="rId52"/>
    <sheet name="RSL_PMIS_HMA_TCrack" sheetId="61" state="veryHidden" r:id="rId53"/>
    <sheet name="Sheet1_County_HMA_TCrack" sheetId="55" state="veryHidden" r:id="rId54"/>
    <sheet name="TCRACK_County_HMA_TCrack" sheetId="56" state="veryHidden" r:id="rId55"/>
    <sheet name="RSL_County_HMA_TCrack" sheetId="57" state="veryHidden" r:id="rId56"/>
    <sheet name="Sheet1_PMIS_HMA_Rut" sheetId="51" state="veryHidden" r:id="rId57"/>
    <sheet name="RUT_PMIS_HMA_Rut" sheetId="52" state="veryHidden" r:id="rId58"/>
    <sheet name="RSL_PMIS_HMA_Rut" sheetId="53" state="veryHidden" r:id="rId59"/>
    <sheet name="Sheet1_County_HMA_Rut" sheetId="47" state="veryHidden" r:id="rId60"/>
    <sheet name="RUT_County_HMA_Rut" sheetId="48" state="veryHidden" r:id="rId61"/>
    <sheet name="RSL_County_HMA_Rut" sheetId="49" state="veryHidden" r:id="rId62"/>
    <sheet name="Sheet1_PMIS_HMA_IRI_App1" sheetId="43" state="veryHidden" r:id="rId63"/>
    <sheet name="IRI_PMIS_HMA_IRI_App1" sheetId="44" state="veryHidden" r:id="rId64"/>
    <sheet name="RSL_PMIS_HMA_IRI_App1" sheetId="45" state="veryHidden" r:id="rId65"/>
    <sheet name="Sheet1_County_PMIS_HMA_IRI_App2" sheetId="39" state="veryHidden" r:id="rId66"/>
    <sheet name="IRI_County_PMIS_HMA_IRI_App2" sheetId="40" state="veryHidden" r:id="rId67"/>
    <sheet name="RSL_County_PMIS_HMA_IRI_App2" sheetId="41" state="veryHidden" r:id="rId68"/>
    <sheet name="Sheet1_County_HMA_IRI_App1" sheetId="35" state="veryHidden" r:id="rId69"/>
    <sheet name="IRI_County_HMA_IRI_App1" sheetId="36" state="veryHidden" r:id="rId70"/>
    <sheet name="RSL_County_HMA_IRI_App1" sheetId="37" state="veryHidden" r:id="rId71"/>
    <sheet name="Sheet1_PMIS_JPCP_TCrack" sheetId="31" state="veryHidden" r:id="rId72"/>
    <sheet name="TCRACK_PMIS_JPCP_TCrack" sheetId="32" state="veryHidden" r:id="rId73"/>
    <sheet name="RSL_PMIS_JPCP_TCrack" sheetId="33" state="veryHidden" r:id="rId74"/>
    <sheet name="Sheet1_County_JPCP_TCrack" sheetId="27" state="veryHidden" r:id="rId75"/>
    <sheet name="TCRACK_County_JPCP_TCrack" sheetId="28" state="veryHidden" r:id="rId76"/>
    <sheet name="RSL_County_JPCP_TCrack" sheetId="29" state="veryHidden" r:id="rId77"/>
    <sheet name="Sheet1_PMIS_JPCP_IRI_App2" sheetId="23" state="veryHidden" r:id="rId78"/>
    <sheet name="IRI_PMIS_JPCP_IRI_App2" sheetId="24" state="veryHidden" r:id="rId79"/>
    <sheet name="RSL_PMIS_JPCP_IRI_App2" sheetId="25" state="veryHidden" r:id="rId80"/>
    <sheet name="Sheet1_PMIS_JPCP_IRI_App1" sheetId="19" state="veryHidden" r:id="rId81"/>
    <sheet name="IRI_PMIS_JPCP_IRI_App1" sheetId="20" state="veryHidden" r:id="rId82"/>
    <sheet name="RSL_PMIS_JPCP_IRI_App1" sheetId="21" state="veryHidden" r:id="rId83"/>
    <sheet name="Sheet1_County_JPCP_IRI_App2" sheetId="15" state="veryHidden" r:id="rId84"/>
    <sheet name="IRI_County_JPCP_IRI_App2" sheetId="16" state="veryHidden" r:id="rId85"/>
    <sheet name="RSL_County_JPCP_IRI_App2" sheetId="17" state="veryHidden" r:id="rId86"/>
    <sheet name="Sheet1_County_JPCP_IRI_App1" sheetId="10" state="veryHidden" r:id="rId87"/>
    <sheet name="IRI_County_JPCP_IRI_App1" sheetId="13" state="veryHidden" r:id="rId88"/>
    <sheet name="RSL_County_JPCP_IRI_App1" sheetId="12" state="veryHidden" r:id="rId89"/>
    <sheet name="PCI" sheetId="6" state="veryHidden" r:id="rId90"/>
    <sheet name="IRI" sheetId="7" state="veryHidden" r:id="rId91"/>
    <sheet name="Iteration Details" sheetId="8" state="veryHidden" r:id="rId92"/>
  </sheets>
  <definedNames>
    <definedName name="_xlnm._FilterDatabase" localSheetId="4" hidden="1">'Statistical Tool'!$A$1:$J$1</definedName>
    <definedName name="NL">Lists_1!$E$2:$E$4</definedName>
    <definedName name="NL_C">Lists_1!$E$13:$E$14</definedName>
    <definedName name="NL_Com">Lists_1!$E$17:$E$20</definedName>
    <definedName name="NL_F">Lists_1!$E$7:$E$10</definedName>
    <definedName name="PL">Lists_1!$C$2:$C$4</definedName>
    <definedName name="PL_C">Lists_1!$C$10</definedName>
    <definedName name="PL_C_IRI">Lists_1!$C$10</definedName>
    <definedName name="PL_Com">Lists_1!$C$13</definedName>
    <definedName name="PL_Com_IRI">Lists_1!$C$13</definedName>
    <definedName name="PL_F">Lists_1!$C$7</definedName>
    <definedName name="PL_F_IRI">Lists_1!$C$7</definedName>
    <definedName name="PML">Lists_1!$A$2:$A$3</definedName>
    <definedName name="PPI">Lists_1!$A$16:$A$19</definedName>
    <definedName name="PT">Lists_1!$A$7:$A$9</definedName>
    <definedName name="PT_NL">Lists_1!$A$11:$A$13</definedName>
    <definedName name="PT_PL">Lists_1!$A$7:$A$9</definedName>
    <definedName name="solver_adj" localSheetId="91" hidden="1">'Iteration Details'!$O$5:$P$5</definedName>
    <definedName name="solver_cvg" localSheetId="91" hidden="1">0.0001</definedName>
    <definedName name="solver_cvg" localSheetId="4" hidden="1">0.0001</definedName>
    <definedName name="solver_drv" localSheetId="91" hidden="1">1</definedName>
    <definedName name="solver_drv" localSheetId="4" hidden="1">1</definedName>
    <definedName name="solver_eng" localSheetId="91" hidden="1">1</definedName>
    <definedName name="solver_eng" localSheetId="4" hidden="1">1</definedName>
    <definedName name="solver_est" localSheetId="91" hidden="1">1</definedName>
    <definedName name="solver_est" localSheetId="4" hidden="1">1</definedName>
    <definedName name="solver_itr" localSheetId="91" hidden="1">2147483647</definedName>
    <definedName name="solver_itr" localSheetId="4" hidden="1">2147483647</definedName>
    <definedName name="solver_lhs1" localSheetId="91" hidden="1">'Iteration Details'!$O$2</definedName>
    <definedName name="solver_lhs1" localSheetId="4" hidden="1">'Statistical Tool'!$O$2</definedName>
    <definedName name="solver_lhs2" localSheetId="91" hidden="1">'Iteration Details'!$O$2</definedName>
    <definedName name="solver_lhs2" localSheetId="4" hidden="1">'Statistical Tool'!$O$2</definedName>
    <definedName name="solver_lhs3" localSheetId="91" hidden="1">'Iteration Details'!$O$5</definedName>
    <definedName name="solver_lhs3" localSheetId="4" hidden="1">'Statistical Tool'!$O$5</definedName>
    <definedName name="solver_lhs4" localSheetId="91" hidden="1">'Iteration Details'!$P$5</definedName>
    <definedName name="solver_lhs4" localSheetId="4" hidden="1">'Statistical Tool'!$P$5</definedName>
    <definedName name="solver_lhs5" localSheetId="91" hidden="1">'Iteration Details'!$R$2</definedName>
    <definedName name="solver_lhs5" localSheetId="4" hidden="1">'Statistical Tool'!$R$2</definedName>
    <definedName name="solver_mip" localSheetId="91" hidden="1">2147483647</definedName>
    <definedName name="solver_mip" localSheetId="4" hidden="1">2147483647</definedName>
    <definedName name="solver_mni" localSheetId="91" hidden="1">30</definedName>
    <definedName name="solver_mni" localSheetId="4" hidden="1">30</definedName>
    <definedName name="solver_mrt" localSheetId="91" hidden="1">0.075</definedName>
    <definedName name="solver_mrt" localSheetId="4" hidden="1">0.075</definedName>
    <definedName name="solver_msl" localSheetId="91" hidden="1">2</definedName>
    <definedName name="solver_msl" localSheetId="4" hidden="1">2</definedName>
    <definedName name="solver_neg" localSheetId="91" hidden="1">2</definedName>
    <definedName name="solver_neg" localSheetId="4" hidden="1">1</definedName>
    <definedName name="solver_nod" localSheetId="91" hidden="1">2147483647</definedName>
    <definedName name="solver_nod" localSheetId="4" hidden="1">2147483647</definedName>
    <definedName name="solver_num" localSheetId="91" hidden="1">5</definedName>
    <definedName name="solver_num" localSheetId="4" hidden="1">0</definedName>
    <definedName name="solver_nwt" localSheetId="91" hidden="1">1</definedName>
    <definedName name="solver_nwt" localSheetId="4" hidden="1">1</definedName>
    <definedName name="solver_opt" localSheetId="91" hidden="1">'Iteration Details'!$M$33</definedName>
    <definedName name="solver_pre" localSheetId="91" hidden="1">0.000001</definedName>
    <definedName name="solver_pre" localSheetId="4" hidden="1">0.000001</definedName>
    <definedName name="solver_rbv" localSheetId="91" hidden="1">1</definedName>
    <definedName name="solver_rbv" localSheetId="4" hidden="1">1</definedName>
    <definedName name="solver_rel1" localSheetId="91" hidden="1">1</definedName>
    <definedName name="solver_rel1" localSheetId="4" hidden="1">1</definedName>
    <definedName name="solver_rel2" localSheetId="91" hidden="1">3</definedName>
    <definedName name="solver_rel2" localSheetId="4" hidden="1">3</definedName>
    <definedName name="solver_rel3" localSheetId="91" hidden="1">3</definedName>
    <definedName name="solver_rel3" localSheetId="4" hidden="1">3</definedName>
    <definedName name="solver_rel4" localSheetId="91" hidden="1">1</definedName>
    <definedName name="solver_rel4" localSheetId="4" hidden="1">1</definedName>
    <definedName name="solver_rel5" localSheetId="91" hidden="1">1</definedName>
    <definedName name="solver_rel5" localSheetId="4" hidden="1">1</definedName>
    <definedName name="solver_rhs1" localSheetId="91" hidden="1">140</definedName>
    <definedName name="solver_rhs1" localSheetId="4" hidden="1">140</definedName>
    <definedName name="solver_rhs2" localSheetId="91" hidden="1">30</definedName>
    <definedName name="solver_rhs2" localSheetId="4" hidden="1">30</definedName>
    <definedName name="solver_rhs3" localSheetId="91" hidden="1">0.0001</definedName>
    <definedName name="solver_rhs3" localSheetId="4" hidden="1">0.0001</definedName>
    <definedName name="solver_rhs4" localSheetId="91" hidden="1">-0.0001</definedName>
    <definedName name="solver_rhs4" localSheetId="4" hidden="1">-0.0001</definedName>
    <definedName name="solver_rhs5" localSheetId="91" hidden="1">-0.0001</definedName>
    <definedName name="solver_rhs5" localSheetId="4" hidden="1">-0.0001</definedName>
    <definedName name="solver_rlx" localSheetId="91" hidden="1">2</definedName>
    <definedName name="solver_rlx" localSheetId="4" hidden="1">2</definedName>
    <definedName name="solver_rsd" localSheetId="91" hidden="1">0</definedName>
    <definedName name="solver_rsd" localSheetId="4" hidden="1">0</definedName>
    <definedName name="solver_scl" localSheetId="91" hidden="1">1</definedName>
    <definedName name="solver_scl" localSheetId="4" hidden="1">1</definedName>
    <definedName name="solver_sho" localSheetId="91" hidden="1">2</definedName>
    <definedName name="solver_sho" localSheetId="4" hidden="1">2</definedName>
    <definedName name="solver_ssz" localSheetId="91" hidden="1">100</definedName>
    <definedName name="solver_ssz" localSheetId="4" hidden="1">100</definedName>
    <definedName name="solver_tim" localSheetId="91" hidden="1">2147483647</definedName>
    <definedName name="solver_tim" localSheetId="4" hidden="1">2147483647</definedName>
    <definedName name="solver_tol" localSheetId="91" hidden="1">0.01</definedName>
    <definedName name="solver_tol" localSheetId="4" hidden="1">0.01</definedName>
    <definedName name="solver_typ" localSheetId="91" hidden="1">2</definedName>
    <definedName name="solver_typ" localSheetId="4" hidden="1">1</definedName>
    <definedName name="solver_val" localSheetId="91" hidden="1">0</definedName>
    <definedName name="solver_val" localSheetId="4" hidden="1">0</definedName>
    <definedName name="solver_ver" localSheetId="91" hidden="1">3</definedName>
    <definedName name="solver_ver" localSheetId="4" hidden="1">3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16" i="93" l="1"/>
  <c r="I16" i="93"/>
  <c r="H16" i="93"/>
  <c r="G16" i="93"/>
  <c r="V16" i="93" s="1"/>
  <c r="F16" i="93"/>
  <c r="E16" i="93"/>
  <c r="D16" i="93"/>
  <c r="C16" i="93"/>
  <c r="A16" i="93"/>
  <c r="J15" i="93"/>
  <c r="I15" i="93"/>
  <c r="H15" i="93"/>
  <c r="G15" i="93"/>
  <c r="F15" i="93"/>
  <c r="E15" i="93"/>
  <c r="D15" i="93"/>
  <c r="C15" i="93"/>
  <c r="B15" i="93"/>
  <c r="A15" i="93"/>
  <c r="J14" i="93"/>
  <c r="I14" i="93"/>
  <c r="H14" i="93"/>
  <c r="G14" i="93"/>
  <c r="V14" i="93" s="1"/>
  <c r="F14" i="93"/>
  <c r="E14" i="93"/>
  <c r="D14" i="93"/>
  <c r="C14" i="93"/>
  <c r="A14" i="93"/>
  <c r="J13" i="93"/>
  <c r="I13" i="93"/>
  <c r="H13" i="93"/>
  <c r="G13" i="93"/>
  <c r="V13" i="93" s="1"/>
  <c r="F13" i="93"/>
  <c r="E13" i="93"/>
  <c r="D13" i="93"/>
  <c r="C13" i="93"/>
  <c r="B13" i="93"/>
  <c r="A13" i="93"/>
  <c r="Q12" i="93"/>
  <c r="J12" i="93"/>
  <c r="I12" i="93"/>
  <c r="H12" i="93"/>
  <c r="G12" i="93"/>
  <c r="F12" i="93"/>
  <c r="E12" i="93"/>
  <c r="D12" i="93"/>
  <c r="C12" i="93"/>
  <c r="B12" i="93"/>
  <c r="A12" i="93"/>
  <c r="J11" i="93"/>
  <c r="I11" i="93"/>
  <c r="H11" i="93"/>
  <c r="G11" i="93"/>
  <c r="F11" i="93"/>
  <c r="E11" i="93"/>
  <c r="D11" i="93"/>
  <c r="C11" i="93"/>
  <c r="B11" i="93"/>
  <c r="A11" i="93"/>
  <c r="J10" i="93"/>
  <c r="I10" i="93"/>
  <c r="H10" i="93"/>
  <c r="G10" i="93"/>
  <c r="F10" i="93"/>
  <c r="E10" i="93"/>
  <c r="D10" i="93"/>
  <c r="C10" i="93"/>
  <c r="B10" i="93"/>
  <c r="A10" i="93"/>
  <c r="J9" i="93"/>
  <c r="I9" i="93"/>
  <c r="H9" i="93"/>
  <c r="G9" i="93"/>
  <c r="F9" i="93"/>
  <c r="E9" i="93"/>
  <c r="D9" i="93"/>
  <c r="C9" i="93"/>
  <c r="B9" i="93"/>
  <c r="A9" i="93"/>
  <c r="J8" i="93"/>
  <c r="I8" i="93"/>
  <c r="H8" i="93"/>
  <c r="G8" i="93"/>
  <c r="F8" i="93"/>
  <c r="E8" i="93"/>
  <c r="D8" i="93"/>
  <c r="C8" i="93"/>
  <c r="B8" i="93"/>
  <c r="A8" i="93"/>
  <c r="J7" i="93"/>
  <c r="I7" i="93"/>
  <c r="H7" i="93"/>
  <c r="G7" i="93"/>
  <c r="F7" i="93"/>
  <c r="E7" i="93"/>
  <c r="D7" i="93"/>
  <c r="C7" i="93"/>
  <c r="B7" i="93"/>
  <c r="A7" i="93"/>
  <c r="J6" i="93"/>
  <c r="I6" i="93"/>
  <c r="H6" i="93"/>
  <c r="G6" i="93"/>
  <c r="F6" i="93"/>
  <c r="E6" i="93"/>
  <c r="D6" i="93"/>
  <c r="C6" i="93"/>
  <c r="B6" i="93"/>
  <c r="A6" i="93"/>
  <c r="Q5" i="93"/>
  <c r="J5" i="93"/>
  <c r="I5" i="93"/>
  <c r="H5" i="93"/>
  <c r="G5" i="93"/>
  <c r="F5" i="93"/>
  <c r="E5" i="93"/>
  <c r="D5" i="93"/>
  <c r="C5" i="93"/>
  <c r="B5" i="93"/>
  <c r="A5" i="93"/>
  <c r="J4" i="93"/>
  <c r="I4" i="93"/>
  <c r="H4" i="93"/>
  <c r="G4" i="93"/>
  <c r="F4" i="93"/>
  <c r="E4" i="93"/>
  <c r="D4" i="93"/>
  <c r="C4" i="93"/>
  <c r="B4" i="93"/>
  <c r="A4" i="93"/>
  <c r="Q3" i="93"/>
  <c r="J3" i="93"/>
  <c r="I3" i="93"/>
  <c r="H3" i="93"/>
  <c r="G3" i="93"/>
  <c r="F3" i="93"/>
  <c r="E3" i="93"/>
  <c r="D3" i="93"/>
  <c r="C3" i="93"/>
  <c r="B3" i="93"/>
  <c r="A3" i="93"/>
  <c r="Q2" i="93"/>
  <c r="Q7" i="93" s="1" a="1"/>
  <c r="Q7" i="93" s="1"/>
  <c r="L2" i="93"/>
  <c r="K2" i="93"/>
  <c r="J2" i="93"/>
  <c r="I2" i="93"/>
  <c r="H2" i="93"/>
  <c r="G2" i="93"/>
  <c r="F2" i="93"/>
  <c r="E2" i="93"/>
  <c r="D2" i="93"/>
  <c r="C2" i="93"/>
  <c r="B2" i="93"/>
  <c r="A2" i="93"/>
  <c r="L1" i="93"/>
  <c r="K1" i="93"/>
  <c r="J1" i="93"/>
  <c r="I1" i="93"/>
  <c r="H1" i="93"/>
  <c r="G1" i="93"/>
  <c r="F1" i="93"/>
  <c r="E1" i="93"/>
  <c r="D1" i="93"/>
  <c r="C1" i="93"/>
  <c r="B1" i="93"/>
  <c r="A1" i="93"/>
  <c r="W361" i="91"/>
  <c r="V361" i="91"/>
  <c r="U361" i="91"/>
  <c r="T361" i="91"/>
  <c r="S361" i="91"/>
  <c r="R361" i="91"/>
  <c r="W360" i="91"/>
  <c r="V360" i="91"/>
  <c r="U360" i="91"/>
  <c r="T360" i="91"/>
  <c r="S360" i="91"/>
  <c r="R360" i="91"/>
  <c r="W359" i="91"/>
  <c r="V359" i="91"/>
  <c r="U359" i="91"/>
  <c r="T359" i="91"/>
  <c r="S359" i="91"/>
  <c r="R359" i="91"/>
  <c r="W358" i="91"/>
  <c r="V358" i="91"/>
  <c r="U358" i="91"/>
  <c r="T358" i="91"/>
  <c r="S358" i="91"/>
  <c r="R358" i="91"/>
  <c r="W357" i="91"/>
  <c r="V357" i="91"/>
  <c r="U357" i="91"/>
  <c r="T357" i="91"/>
  <c r="S357" i="91"/>
  <c r="R357" i="91"/>
  <c r="W356" i="91"/>
  <c r="V356" i="91"/>
  <c r="U356" i="91"/>
  <c r="T356" i="91"/>
  <c r="S356" i="91"/>
  <c r="R356" i="91"/>
  <c r="W355" i="91"/>
  <c r="V355" i="91"/>
  <c r="U355" i="91"/>
  <c r="T355" i="91"/>
  <c r="S355" i="91"/>
  <c r="R355" i="91"/>
  <c r="W354" i="91"/>
  <c r="V354" i="91"/>
  <c r="U354" i="91"/>
  <c r="T354" i="91"/>
  <c r="S354" i="91"/>
  <c r="R354" i="91"/>
  <c r="W353" i="91"/>
  <c r="V353" i="91"/>
  <c r="U353" i="91"/>
  <c r="T353" i="91"/>
  <c r="S353" i="91"/>
  <c r="R353" i="91"/>
  <c r="W352" i="91"/>
  <c r="V352" i="91"/>
  <c r="U352" i="91"/>
  <c r="T352" i="91"/>
  <c r="S352" i="91"/>
  <c r="R352" i="91"/>
  <c r="W351" i="91"/>
  <c r="V351" i="91"/>
  <c r="U351" i="91"/>
  <c r="T351" i="91"/>
  <c r="S351" i="91"/>
  <c r="R351" i="91"/>
  <c r="W350" i="91"/>
  <c r="V350" i="91"/>
  <c r="U350" i="91"/>
  <c r="T350" i="91"/>
  <c r="S350" i="91"/>
  <c r="R350" i="91"/>
  <c r="W349" i="91"/>
  <c r="V349" i="91"/>
  <c r="U349" i="91"/>
  <c r="T349" i="91"/>
  <c r="S349" i="91"/>
  <c r="R349" i="91"/>
  <c r="W348" i="91"/>
  <c r="V348" i="91"/>
  <c r="U348" i="91"/>
  <c r="T348" i="91"/>
  <c r="S348" i="91"/>
  <c r="R348" i="91"/>
  <c r="W347" i="91"/>
  <c r="V347" i="91"/>
  <c r="U347" i="91"/>
  <c r="T347" i="91"/>
  <c r="S347" i="91"/>
  <c r="R347" i="91"/>
  <c r="W346" i="91"/>
  <c r="V346" i="91"/>
  <c r="U346" i="91"/>
  <c r="T346" i="91"/>
  <c r="S346" i="91"/>
  <c r="R346" i="91"/>
  <c r="W345" i="91"/>
  <c r="V345" i="91"/>
  <c r="U345" i="91"/>
  <c r="T345" i="91"/>
  <c r="S345" i="91"/>
  <c r="R345" i="91"/>
  <c r="W344" i="91"/>
  <c r="V344" i="91"/>
  <c r="U344" i="91"/>
  <c r="T344" i="91"/>
  <c r="S344" i="91"/>
  <c r="R344" i="91"/>
  <c r="W343" i="91"/>
  <c r="V343" i="91"/>
  <c r="U343" i="91"/>
  <c r="T343" i="91"/>
  <c r="S343" i="91"/>
  <c r="R343" i="91"/>
  <c r="W342" i="91"/>
  <c r="V342" i="91"/>
  <c r="U342" i="91"/>
  <c r="T342" i="91"/>
  <c r="S342" i="91"/>
  <c r="R342" i="91"/>
  <c r="W341" i="91"/>
  <c r="V341" i="91"/>
  <c r="U341" i="91"/>
  <c r="T341" i="91"/>
  <c r="S341" i="91"/>
  <c r="R341" i="91"/>
  <c r="W340" i="91"/>
  <c r="V340" i="91"/>
  <c r="U340" i="91"/>
  <c r="T340" i="91"/>
  <c r="S340" i="91"/>
  <c r="R340" i="91"/>
  <c r="W339" i="91"/>
  <c r="V339" i="91"/>
  <c r="U339" i="91"/>
  <c r="T339" i="91"/>
  <c r="S339" i="91"/>
  <c r="R339" i="91"/>
  <c r="W338" i="91"/>
  <c r="V338" i="91"/>
  <c r="U338" i="91"/>
  <c r="T338" i="91"/>
  <c r="S338" i="91"/>
  <c r="R338" i="91"/>
  <c r="W337" i="91"/>
  <c r="V337" i="91"/>
  <c r="U337" i="91"/>
  <c r="T337" i="91"/>
  <c r="S337" i="91"/>
  <c r="R337" i="91"/>
  <c r="W336" i="91"/>
  <c r="V336" i="91"/>
  <c r="U336" i="91"/>
  <c r="T336" i="91"/>
  <c r="S336" i="91"/>
  <c r="R336" i="91"/>
  <c r="W335" i="91"/>
  <c r="V335" i="91"/>
  <c r="U335" i="91"/>
  <c r="T335" i="91"/>
  <c r="S335" i="91"/>
  <c r="R335" i="91"/>
  <c r="W334" i="91"/>
  <c r="V334" i="91"/>
  <c r="U334" i="91"/>
  <c r="T334" i="91"/>
  <c r="S334" i="91"/>
  <c r="R334" i="91"/>
  <c r="W333" i="91"/>
  <c r="V333" i="91"/>
  <c r="U333" i="91"/>
  <c r="T333" i="91"/>
  <c r="S333" i="91"/>
  <c r="R333" i="91"/>
  <c r="W332" i="91"/>
  <c r="V332" i="91"/>
  <c r="U332" i="91"/>
  <c r="T332" i="91"/>
  <c r="S332" i="91"/>
  <c r="R332" i="91"/>
  <c r="W331" i="91"/>
  <c r="V331" i="91"/>
  <c r="U331" i="91"/>
  <c r="T331" i="91"/>
  <c r="S331" i="91"/>
  <c r="R331" i="91"/>
  <c r="W330" i="91"/>
  <c r="V330" i="91"/>
  <c r="U330" i="91"/>
  <c r="T330" i="91"/>
  <c r="S330" i="91"/>
  <c r="R330" i="91"/>
  <c r="W329" i="91"/>
  <c r="V329" i="91"/>
  <c r="U329" i="91"/>
  <c r="T329" i="91"/>
  <c r="S329" i="91"/>
  <c r="R329" i="91"/>
  <c r="W328" i="91"/>
  <c r="V328" i="91"/>
  <c r="U328" i="91"/>
  <c r="T328" i="91"/>
  <c r="S328" i="91"/>
  <c r="R328" i="91"/>
  <c r="W327" i="91"/>
  <c r="V327" i="91"/>
  <c r="U327" i="91"/>
  <c r="T327" i="91"/>
  <c r="S327" i="91"/>
  <c r="R327" i="91"/>
  <c r="W326" i="91"/>
  <c r="V326" i="91"/>
  <c r="U326" i="91"/>
  <c r="T326" i="91"/>
  <c r="S326" i="91"/>
  <c r="R326" i="91"/>
  <c r="W325" i="91"/>
  <c r="V325" i="91"/>
  <c r="U325" i="91"/>
  <c r="T325" i="91"/>
  <c r="S325" i="91"/>
  <c r="R325" i="91"/>
  <c r="W324" i="91"/>
  <c r="V324" i="91"/>
  <c r="U324" i="91"/>
  <c r="T324" i="91"/>
  <c r="S324" i="91"/>
  <c r="R324" i="91"/>
  <c r="W323" i="91"/>
  <c r="V323" i="91"/>
  <c r="U323" i="91"/>
  <c r="T323" i="91"/>
  <c r="S323" i="91"/>
  <c r="R323" i="91"/>
  <c r="W322" i="91"/>
  <c r="V322" i="91"/>
  <c r="U322" i="91"/>
  <c r="T322" i="91"/>
  <c r="S322" i="91"/>
  <c r="R322" i="91"/>
  <c r="W321" i="91"/>
  <c r="V321" i="91"/>
  <c r="U321" i="91"/>
  <c r="T321" i="91"/>
  <c r="S321" i="91"/>
  <c r="R321" i="91"/>
  <c r="W320" i="91"/>
  <c r="V320" i="91"/>
  <c r="U320" i="91"/>
  <c r="T320" i="91"/>
  <c r="S320" i="91"/>
  <c r="R320" i="91"/>
  <c r="W319" i="91"/>
  <c r="V319" i="91"/>
  <c r="U319" i="91"/>
  <c r="T319" i="91"/>
  <c r="S319" i="91"/>
  <c r="R319" i="91"/>
  <c r="W318" i="91"/>
  <c r="V318" i="91"/>
  <c r="U318" i="91"/>
  <c r="T318" i="91"/>
  <c r="S318" i="91"/>
  <c r="R318" i="91"/>
  <c r="W317" i="91"/>
  <c r="V317" i="91"/>
  <c r="U317" i="91"/>
  <c r="T317" i="91"/>
  <c r="S317" i="91"/>
  <c r="R317" i="91"/>
  <c r="W316" i="91"/>
  <c r="V316" i="91"/>
  <c r="U316" i="91"/>
  <c r="T316" i="91"/>
  <c r="S316" i="91"/>
  <c r="R316" i="91"/>
  <c r="W315" i="91"/>
  <c r="V315" i="91"/>
  <c r="U315" i="91"/>
  <c r="T315" i="91"/>
  <c r="S315" i="91"/>
  <c r="R315" i="91"/>
  <c r="W314" i="91"/>
  <c r="V314" i="91"/>
  <c r="U314" i="91"/>
  <c r="T314" i="91"/>
  <c r="S314" i="91"/>
  <c r="R314" i="91"/>
  <c r="W313" i="91"/>
  <c r="V313" i="91"/>
  <c r="U313" i="91"/>
  <c r="T313" i="91"/>
  <c r="S313" i="91"/>
  <c r="R313" i="91"/>
  <c r="W312" i="91"/>
  <c r="V312" i="91"/>
  <c r="U312" i="91"/>
  <c r="T312" i="91"/>
  <c r="S312" i="91"/>
  <c r="R312" i="91"/>
  <c r="W311" i="91"/>
  <c r="V311" i="91"/>
  <c r="U311" i="91"/>
  <c r="T311" i="91"/>
  <c r="S311" i="91"/>
  <c r="R311" i="91"/>
  <c r="W310" i="91"/>
  <c r="V310" i="91"/>
  <c r="U310" i="91"/>
  <c r="T310" i="91"/>
  <c r="S310" i="91"/>
  <c r="R310" i="91"/>
  <c r="W309" i="91"/>
  <c r="V309" i="91"/>
  <c r="U309" i="91"/>
  <c r="T309" i="91"/>
  <c r="S309" i="91"/>
  <c r="R309" i="91"/>
  <c r="W308" i="91"/>
  <c r="V308" i="91"/>
  <c r="U308" i="91"/>
  <c r="T308" i="91"/>
  <c r="S308" i="91"/>
  <c r="R308" i="91"/>
  <c r="W307" i="91"/>
  <c r="V307" i="91"/>
  <c r="U307" i="91"/>
  <c r="T307" i="91"/>
  <c r="S307" i="91"/>
  <c r="R307" i="91"/>
  <c r="W306" i="91"/>
  <c r="V306" i="91"/>
  <c r="U306" i="91"/>
  <c r="T306" i="91"/>
  <c r="S306" i="91"/>
  <c r="R306" i="91"/>
  <c r="W305" i="91"/>
  <c r="V305" i="91"/>
  <c r="U305" i="91"/>
  <c r="T305" i="91"/>
  <c r="S305" i="91"/>
  <c r="R305" i="91"/>
  <c r="W304" i="91"/>
  <c r="V304" i="91"/>
  <c r="U304" i="91"/>
  <c r="T304" i="91"/>
  <c r="S304" i="91"/>
  <c r="R304" i="91"/>
  <c r="W303" i="91"/>
  <c r="V303" i="91"/>
  <c r="U303" i="91"/>
  <c r="T303" i="91"/>
  <c r="S303" i="91"/>
  <c r="R303" i="91"/>
  <c r="W302" i="91"/>
  <c r="V302" i="91"/>
  <c r="U302" i="91"/>
  <c r="T302" i="91"/>
  <c r="S302" i="91"/>
  <c r="R302" i="91"/>
  <c r="W301" i="91"/>
  <c r="V301" i="91"/>
  <c r="U301" i="91"/>
  <c r="T301" i="91"/>
  <c r="S301" i="91"/>
  <c r="R301" i="91"/>
  <c r="W300" i="91"/>
  <c r="V300" i="91"/>
  <c r="U300" i="91"/>
  <c r="T300" i="91"/>
  <c r="S300" i="91"/>
  <c r="R300" i="91"/>
  <c r="W299" i="91"/>
  <c r="V299" i="91"/>
  <c r="U299" i="91"/>
  <c r="T299" i="91"/>
  <c r="S299" i="91"/>
  <c r="R299" i="91"/>
  <c r="W298" i="91"/>
  <c r="V298" i="91"/>
  <c r="U298" i="91"/>
  <c r="T298" i="91"/>
  <c r="S298" i="91"/>
  <c r="R298" i="91"/>
  <c r="W297" i="91"/>
  <c r="V297" i="91"/>
  <c r="U297" i="91"/>
  <c r="T297" i="91"/>
  <c r="S297" i="91"/>
  <c r="R297" i="91"/>
  <c r="W296" i="91"/>
  <c r="V296" i="91"/>
  <c r="U296" i="91"/>
  <c r="T296" i="91"/>
  <c r="S296" i="91"/>
  <c r="R296" i="91"/>
  <c r="W295" i="91"/>
  <c r="V295" i="91"/>
  <c r="U295" i="91"/>
  <c r="T295" i="91"/>
  <c r="S295" i="91"/>
  <c r="R295" i="91"/>
  <c r="W294" i="91"/>
  <c r="V294" i="91"/>
  <c r="U294" i="91"/>
  <c r="T294" i="91"/>
  <c r="S294" i="91"/>
  <c r="R294" i="91"/>
  <c r="W293" i="91"/>
  <c r="V293" i="91"/>
  <c r="U293" i="91"/>
  <c r="T293" i="91"/>
  <c r="S293" i="91"/>
  <c r="R293" i="91"/>
  <c r="W292" i="91"/>
  <c r="V292" i="91"/>
  <c r="U292" i="91"/>
  <c r="T292" i="91"/>
  <c r="S292" i="91"/>
  <c r="R292" i="91"/>
  <c r="W291" i="91"/>
  <c r="V291" i="91"/>
  <c r="U291" i="91"/>
  <c r="T291" i="91"/>
  <c r="S291" i="91"/>
  <c r="R291" i="91"/>
  <c r="W290" i="91"/>
  <c r="V290" i="91"/>
  <c r="U290" i="91"/>
  <c r="T290" i="91"/>
  <c r="S290" i="91"/>
  <c r="R290" i="91"/>
  <c r="W289" i="91"/>
  <c r="V289" i="91"/>
  <c r="U289" i="91"/>
  <c r="T289" i="91"/>
  <c r="S289" i="91"/>
  <c r="R289" i="91"/>
  <c r="W288" i="91"/>
  <c r="V288" i="91"/>
  <c r="U288" i="91"/>
  <c r="T288" i="91"/>
  <c r="S288" i="91"/>
  <c r="R288" i="91"/>
  <c r="W287" i="91"/>
  <c r="V287" i="91"/>
  <c r="U287" i="91"/>
  <c r="T287" i="91"/>
  <c r="S287" i="91"/>
  <c r="R287" i="91"/>
  <c r="W286" i="91"/>
  <c r="V286" i="91"/>
  <c r="U286" i="91"/>
  <c r="T286" i="91"/>
  <c r="S286" i="91"/>
  <c r="R286" i="91"/>
  <c r="W285" i="91"/>
  <c r="V285" i="91"/>
  <c r="U285" i="91"/>
  <c r="T285" i="91"/>
  <c r="S285" i="91"/>
  <c r="R285" i="91"/>
  <c r="W284" i="91"/>
  <c r="V284" i="91"/>
  <c r="U284" i="91"/>
  <c r="T284" i="91"/>
  <c r="S284" i="91"/>
  <c r="R284" i="91"/>
  <c r="W283" i="91"/>
  <c r="V283" i="91"/>
  <c r="U283" i="91"/>
  <c r="T283" i="91"/>
  <c r="S283" i="91"/>
  <c r="R283" i="91"/>
  <c r="W282" i="91"/>
  <c r="V282" i="91"/>
  <c r="U282" i="91"/>
  <c r="T282" i="91"/>
  <c r="S282" i="91"/>
  <c r="R282" i="91"/>
  <c r="W281" i="91"/>
  <c r="V281" i="91"/>
  <c r="U281" i="91"/>
  <c r="T281" i="91"/>
  <c r="S281" i="91"/>
  <c r="R281" i="91"/>
  <c r="W280" i="91"/>
  <c r="V280" i="91"/>
  <c r="U280" i="91"/>
  <c r="T280" i="91"/>
  <c r="S280" i="91"/>
  <c r="R280" i="91"/>
  <c r="W279" i="91"/>
  <c r="V279" i="91"/>
  <c r="U279" i="91"/>
  <c r="T279" i="91"/>
  <c r="S279" i="91"/>
  <c r="R279" i="91"/>
  <c r="W278" i="91"/>
  <c r="V278" i="91"/>
  <c r="U278" i="91"/>
  <c r="T278" i="91"/>
  <c r="S278" i="91"/>
  <c r="R278" i="91"/>
  <c r="W277" i="91"/>
  <c r="V277" i="91"/>
  <c r="U277" i="91"/>
  <c r="T277" i="91"/>
  <c r="S277" i="91"/>
  <c r="R277" i="91"/>
  <c r="W276" i="91"/>
  <c r="V276" i="91"/>
  <c r="U276" i="91"/>
  <c r="T276" i="91"/>
  <c r="S276" i="91"/>
  <c r="R276" i="91"/>
  <c r="W275" i="91"/>
  <c r="V275" i="91"/>
  <c r="U275" i="91"/>
  <c r="T275" i="91"/>
  <c r="S275" i="91"/>
  <c r="R275" i="91"/>
  <c r="W274" i="91"/>
  <c r="V274" i="91"/>
  <c r="U274" i="91"/>
  <c r="T274" i="91"/>
  <c r="S274" i="91"/>
  <c r="R274" i="91"/>
  <c r="W273" i="91"/>
  <c r="V273" i="91"/>
  <c r="U273" i="91"/>
  <c r="T273" i="91"/>
  <c r="S273" i="91"/>
  <c r="R273" i="91"/>
  <c r="W272" i="91"/>
  <c r="V272" i="91"/>
  <c r="U272" i="91"/>
  <c r="T272" i="91"/>
  <c r="S272" i="91"/>
  <c r="R272" i="91"/>
  <c r="W271" i="91"/>
  <c r="V271" i="91"/>
  <c r="U271" i="91"/>
  <c r="T271" i="91"/>
  <c r="S271" i="91"/>
  <c r="R271" i="91"/>
  <c r="W270" i="91"/>
  <c r="V270" i="91"/>
  <c r="U270" i="91"/>
  <c r="T270" i="91"/>
  <c r="S270" i="91"/>
  <c r="R270" i="91"/>
  <c r="W269" i="91"/>
  <c r="V269" i="91"/>
  <c r="U269" i="91"/>
  <c r="T269" i="91"/>
  <c r="S269" i="91"/>
  <c r="R269" i="91"/>
  <c r="W268" i="91"/>
  <c r="V268" i="91"/>
  <c r="U268" i="91"/>
  <c r="T268" i="91"/>
  <c r="S268" i="91"/>
  <c r="R268" i="91"/>
  <c r="W267" i="91"/>
  <c r="V267" i="91"/>
  <c r="U267" i="91"/>
  <c r="T267" i="91"/>
  <c r="S267" i="91"/>
  <c r="R267" i="91"/>
  <c r="W266" i="91"/>
  <c r="V266" i="91"/>
  <c r="U266" i="91"/>
  <c r="T266" i="91"/>
  <c r="S266" i="91"/>
  <c r="R266" i="91"/>
  <c r="W265" i="91"/>
  <c r="V265" i="91"/>
  <c r="U265" i="91"/>
  <c r="T265" i="91"/>
  <c r="S265" i="91"/>
  <c r="R265" i="91"/>
  <c r="W264" i="91"/>
  <c r="V264" i="91"/>
  <c r="U264" i="91"/>
  <c r="T264" i="91"/>
  <c r="S264" i="91"/>
  <c r="R264" i="91"/>
  <c r="W263" i="91"/>
  <c r="V263" i="91"/>
  <c r="U263" i="91"/>
  <c r="T263" i="91"/>
  <c r="S263" i="91"/>
  <c r="R263" i="91"/>
  <c r="W262" i="91"/>
  <c r="V262" i="91"/>
  <c r="U262" i="91"/>
  <c r="T262" i="91"/>
  <c r="S262" i="91"/>
  <c r="R262" i="91"/>
  <c r="W261" i="91"/>
  <c r="V261" i="91"/>
  <c r="U261" i="91"/>
  <c r="T261" i="91"/>
  <c r="S261" i="91"/>
  <c r="R261" i="91"/>
  <c r="W260" i="91"/>
  <c r="V260" i="91"/>
  <c r="U260" i="91"/>
  <c r="T260" i="91"/>
  <c r="S260" i="91"/>
  <c r="R260" i="91"/>
  <c r="W259" i="91"/>
  <c r="V259" i="91"/>
  <c r="U259" i="91"/>
  <c r="T259" i="91"/>
  <c r="S259" i="91"/>
  <c r="R259" i="91"/>
  <c r="W258" i="91"/>
  <c r="V258" i="91"/>
  <c r="U258" i="91"/>
  <c r="T258" i="91"/>
  <c r="S258" i="91"/>
  <c r="R258" i="91"/>
  <c r="W257" i="91"/>
  <c r="V257" i="91"/>
  <c r="U257" i="91"/>
  <c r="T257" i="91"/>
  <c r="S257" i="91"/>
  <c r="R257" i="91"/>
  <c r="W256" i="91"/>
  <c r="V256" i="91"/>
  <c r="U256" i="91"/>
  <c r="T256" i="91"/>
  <c r="S256" i="91"/>
  <c r="R256" i="91"/>
  <c r="W255" i="91"/>
  <c r="V255" i="91"/>
  <c r="U255" i="91"/>
  <c r="T255" i="91"/>
  <c r="S255" i="91"/>
  <c r="R255" i="91"/>
  <c r="W254" i="91"/>
  <c r="V254" i="91"/>
  <c r="U254" i="91"/>
  <c r="T254" i="91"/>
  <c r="S254" i="91"/>
  <c r="R254" i="91"/>
  <c r="W253" i="91"/>
  <c r="V253" i="91"/>
  <c r="U253" i="91"/>
  <c r="T253" i="91"/>
  <c r="S253" i="91"/>
  <c r="R253" i="91"/>
  <c r="W252" i="91"/>
  <c r="V252" i="91"/>
  <c r="U252" i="91"/>
  <c r="T252" i="91"/>
  <c r="S252" i="91"/>
  <c r="R252" i="91"/>
  <c r="W251" i="91"/>
  <c r="V251" i="91"/>
  <c r="U251" i="91"/>
  <c r="T251" i="91"/>
  <c r="S251" i="91"/>
  <c r="R251" i="91"/>
  <c r="W250" i="91"/>
  <c r="V250" i="91"/>
  <c r="U250" i="91"/>
  <c r="T250" i="91"/>
  <c r="S250" i="91"/>
  <c r="R250" i="91"/>
  <c r="W249" i="91"/>
  <c r="V249" i="91"/>
  <c r="U249" i="91"/>
  <c r="T249" i="91"/>
  <c r="S249" i="91"/>
  <c r="R249" i="91"/>
  <c r="W248" i="91"/>
  <c r="V248" i="91"/>
  <c r="U248" i="91"/>
  <c r="T248" i="91"/>
  <c r="S248" i="91"/>
  <c r="R248" i="91"/>
  <c r="W247" i="91"/>
  <c r="V247" i="91"/>
  <c r="U247" i="91"/>
  <c r="T247" i="91"/>
  <c r="S247" i="91"/>
  <c r="R247" i="91"/>
  <c r="W246" i="91"/>
  <c r="V246" i="91"/>
  <c r="U246" i="91"/>
  <c r="T246" i="91"/>
  <c r="S246" i="91"/>
  <c r="R246" i="91"/>
  <c r="W245" i="91"/>
  <c r="V245" i="91"/>
  <c r="U245" i="91"/>
  <c r="T245" i="91"/>
  <c r="S245" i="91"/>
  <c r="R245" i="91"/>
  <c r="W244" i="91"/>
  <c r="V244" i="91"/>
  <c r="U244" i="91"/>
  <c r="T244" i="91"/>
  <c r="S244" i="91"/>
  <c r="R244" i="91"/>
  <c r="W243" i="91"/>
  <c r="V243" i="91"/>
  <c r="U243" i="91"/>
  <c r="T243" i="91"/>
  <c r="S243" i="91"/>
  <c r="R243" i="91"/>
  <c r="W242" i="91"/>
  <c r="V242" i="91"/>
  <c r="U242" i="91"/>
  <c r="T242" i="91"/>
  <c r="S242" i="91"/>
  <c r="R242" i="91"/>
  <c r="W241" i="91"/>
  <c r="V241" i="91"/>
  <c r="U241" i="91"/>
  <c r="T241" i="91"/>
  <c r="S241" i="91"/>
  <c r="R241" i="91"/>
  <c r="W240" i="91"/>
  <c r="V240" i="91"/>
  <c r="U240" i="91"/>
  <c r="T240" i="91"/>
  <c r="S240" i="91"/>
  <c r="R240" i="91"/>
  <c r="W239" i="91"/>
  <c r="V239" i="91"/>
  <c r="U239" i="91"/>
  <c r="T239" i="91"/>
  <c r="S239" i="91"/>
  <c r="R239" i="91"/>
  <c r="W238" i="91"/>
  <c r="V238" i="91"/>
  <c r="U238" i="91"/>
  <c r="T238" i="91"/>
  <c r="S238" i="91"/>
  <c r="R238" i="91"/>
  <c r="W237" i="91"/>
  <c r="V237" i="91"/>
  <c r="U237" i="91"/>
  <c r="T237" i="91"/>
  <c r="S237" i="91"/>
  <c r="R237" i="91"/>
  <c r="W236" i="91"/>
  <c r="V236" i="91"/>
  <c r="U236" i="91"/>
  <c r="T236" i="91"/>
  <c r="S236" i="91"/>
  <c r="R236" i="91"/>
  <c r="W235" i="91"/>
  <c r="V235" i="91"/>
  <c r="U235" i="91"/>
  <c r="T235" i="91"/>
  <c r="S235" i="91"/>
  <c r="R235" i="91"/>
  <c r="W234" i="91"/>
  <c r="V234" i="91"/>
  <c r="U234" i="91"/>
  <c r="T234" i="91"/>
  <c r="S234" i="91"/>
  <c r="R234" i="91"/>
  <c r="W233" i="91"/>
  <c r="V233" i="91"/>
  <c r="U233" i="91"/>
  <c r="T233" i="91"/>
  <c r="S233" i="91"/>
  <c r="R233" i="91"/>
  <c r="W232" i="91"/>
  <c r="V232" i="91"/>
  <c r="U232" i="91"/>
  <c r="T232" i="91"/>
  <c r="S232" i="91"/>
  <c r="R232" i="91"/>
  <c r="W231" i="91"/>
  <c r="V231" i="91"/>
  <c r="U231" i="91"/>
  <c r="T231" i="91"/>
  <c r="S231" i="91"/>
  <c r="R231" i="91"/>
  <c r="W230" i="91"/>
  <c r="V230" i="91"/>
  <c r="U230" i="91"/>
  <c r="T230" i="91"/>
  <c r="S230" i="91"/>
  <c r="R230" i="91"/>
  <c r="W229" i="91"/>
  <c r="V229" i="91"/>
  <c r="U229" i="91"/>
  <c r="T229" i="91"/>
  <c r="S229" i="91"/>
  <c r="R229" i="91"/>
  <c r="W228" i="91"/>
  <c r="V228" i="91"/>
  <c r="U228" i="91"/>
  <c r="T228" i="91"/>
  <c r="S228" i="91"/>
  <c r="R228" i="91"/>
  <c r="W227" i="91"/>
  <c r="V227" i="91"/>
  <c r="U227" i="91"/>
  <c r="T227" i="91"/>
  <c r="S227" i="91"/>
  <c r="R227" i="91"/>
  <c r="W226" i="91"/>
  <c r="V226" i="91"/>
  <c r="U226" i="91"/>
  <c r="T226" i="91"/>
  <c r="S226" i="91"/>
  <c r="R226" i="91"/>
  <c r="W225" i="91"/>
  <c r="V225" i="91"/>
  <c r="U225" i="91"/>
  <c r="T225" i="91"/>
  <c r="S225" i="91"/>
  <c r="R225" i="91"/>
  <c r="W224" i="91"/>
  <c r="V224" i="91"/>
  <c r="U224" i="91"/>
  <c r="T224" i="91"/>
  <c r="S224" i="91"/>
  <c r="R224" i="91"/>
  <c r="W223" i="91"/>
  <c r="V223" i="91"/>
  <c r="U223" i="91"/>
  <c r="T223" i="91"/>
  <c r="S223" i="91"/>
  <c r="R223" i="91"/>
  <c r="W222" i="91"/>
  <c r="V222" i="91"/>
  <c r="U222" i="91"/>
  <c r="T222" i="91"/>
  <c r="S222" i="91"/>
  <c r="R222" i="91"/>
  <c r="W221" i="91"/>
  <c r="V221" i="91"/>
  <c r="U221" i="91"/>
  <c r="T221" i="91"/>
  <c r="S221" i="91"/>
  <c r="R221" i="91"/>
  <c r="W220" i="91"/>
  <c r="V220" i="91"/>
  <c r="U220" i="91"/>
  <c r="T220" i="91"/>
  <c r="S220" i="91"/>
  <c r="R220" i="91"/>
  <c r="W219" i="91"/>
  <c r="V219" i="91"/>
  <c r="U219" i="91"/>
  <c r="T219" i="91"/>
  <c r="S219" i="91"/>
  <c r="R219" i="91"/>
  <c r="W218" i="91"/>
  <c r="V218" i="91"/>
  <c r="U218" i="91"/>
  <c r="T218" i="91"/>
  <c r="S218" i="91"/>
  <c r="R218" i="91"/>
  <c r="W217" i="91"/>
  <c r="V217" i="91"/>
  <c r="U217" i="91"/>
  <c r="T217" i="91"/>
  <c r="S217" i="91"/>
  <c r="R217" i="91"/>
  <c r="W216" i="91"/>
  <c r="V216" i="91"/>
  <c r="U216" i="91"/>
  <c r="T216" i="91"/>
  <c r="S216" i="91"/>
  <c r="R216" i="91"/>
  <c r="W215" i="91"/>
  <c r="V215" i="91"/>
  <c r="U215" i="91"/>
  <c r="T215" i="91"/>
  <c r="S215" i="91"/>
  <c r="R215" i="91"/>
  <c r="W214" i="91"/>
  <c r="V214" i="91"/>
  <c r="U214" i="91"/>
  <c r="T214" i="91"/>
  <c r="S214" i="91"/>
  <c r="R214" i="91"/>
  <c r="W213" i="91"/>
  <c r="V213" i="91"/>
  <c r="U213" i="91"/>
  <c r="T213" i="91"/>
  <c r="S213" i="91"/>
  <c r="R213" i="91"/>
  <c r="W212" i="91"/>
  <c r="V212" i="91"/>
  <c r="U212" i="91"/>
  <c r="T212" i="91"/>
  <c r="S212" i="91"/>
  <c r="R212" i="91"/>
  <c r="W211" i="91"/>
  <c r="V211" i="91"/>
  <c r="U211" i="91"/>
  <c r="T211" i="91"/>
  <c r="S211" i="91"/>
  <c r="R211" i="91"/>
  <c r="W210" i="91"/>
  <c r="V210" i="91"/>
  <c r="U210" i="91"/>
  <c r="T210" i="91"/>
  <c r="S210" i="91"/>
  <c r="R210" i="91"/>
  <c r="W209" i="91"/>
  <c r="V209" i="91"/>
  <c r="U209" i="91"/>
  <c r="T209" i="91"/>
  <c r="S209" i="91"/>
  <c r="R209" i="91"/>
  <c r="W208" i="91"/>
  <c r="V208" i="91"/>
  <c r="U208" i="91"/>
  <c r="T208" i="91"/>
  <c r="S208" i="91"/>
  <c r="R208" i="91"/>
  <c r="W207" i="91"/>
  <c r="V207" i="91"/>
  <c r="U207" i="91"/>
  <c r="T207" i="91"/>
  <c r="S207" i="91"/>
  <c r="R207" i="91"/>
  <c r="W206" i="91"/>
  <c r="V206" i="91"/>
  <c r="U206" i="91"/>
  <c r="T206" i="91"/>
  <c r="S206" i="91"/>
  <c r="R206" i="91"/>
  <c r="W205" i="91"/>
  <c r="V205" i="91"/>
  <c r="U205" i="91"/>
  <c r="T205" i="91"/>
  <c r="S205" i="91"/>
  <c r="R205" i="91"/>
  <c r="W204" i="91"/>
  <c r="V204" i="91"/>
  <c r="U204" i="91"/>
  <c r="T204" i="91"/>
  <c r="S204" i="91"/>
  <c r="R204" i="91"/>
  <c r="W203" i="91"/>
  <c r="V203" i="91"/>
  <c r="U203" i="91"/>
  <c r="T203" i="91"/>
  <c r="S203" i="91"/>
  <c r="R203" i="91"/>
  <c r="W202" i="91"/>
  <c r="V202" i="91"/>
  <c r="U202" i="91"/>
  <c r="T202" i="91"/>
  <c r="S202" i="91"/>
  <c r="R202" i="91"/>
  <c r="W201" i="91"/>
  <c r="V201" i="91"/>
  <c r="U201" i="91"/>
  <c r="T201" i="91"/>
  <c r="S201" i="91"/>
  <c r="R201" i="91"/>
  <c r="W200" i="91"/>
  <c r="V200" i="91"/>
  <c r="U200" i="91"/>
  <c r="T200" i="91"/>
  <c r="S200" i="91"/>
  <c r="R200" i="91"/>
  <c r="W199" i="91"/>
  <c r="V199" i="91"/>
  <c r="U199" i="91"/>
  <c r="T199" i="91"/>
  <c r="S199" i="91"/>
  <c r="R199" i="91"/>
  <c r="W198" i="91"/>
  <c r="V198" i="91"/>
  <c r="U198" i="91"/>
  <c r="T198" i="91"/>
  <c r="S198" i="91"/>
  <c r="R198" i="91"/>
  <c r="W197" i="91"/>
  <c r="V197" i="91"/>
  <c r="U197" i="91"/>
  <c r="T197" i="91"/>
  <c r="S197" i="91"/>
  <c r="R197" i="91"/>
  <c r="W196" i="91"/>
  <c r="V196" i="91"/>
  <c r="U196" i="91"/>
  <c r="T196" i="91"/>
  <c r="S196" i="91"/>
  <c r="R196" i="91"/>
  <c r="W195" i="91"/>
  <c r="V195" i="91"/>
  <c r="U195" i="91"/>
  <c r="T195" i="91"/>
  <c r="S195" i="91"/>
  <c r="R195" i="91"/>
  <c r="W194" i="91"/>
  <c r="V194" i="91"/>
  <c r="U194" i="91"/>
  <c r="T194" i="91"/>
  <c r="S194" i="91"/>
  <c r="R194" i="91"/>
  <c r="W193" i="91"/>
  <c r="V193" i="91"/>
  <c r="U193" i="91"/>
  <c r="T193" i="91"/>
  <c r="S193" i="91"/>
  <c r="R193" i="91"/>
  <c r="W192" i="91"/>
  <c r="V192" i="91"/>
  <c r="U192" i="91"/>
  <c r="T192" i="91"/>
  <c r="S192" i="91"/>
  <c r="R192" i="91"/>
  <c r="W191" i="91"/>
  <c r="V191" i="91"/>
  <c r="U191" i="91"/>
  <c r="T191" i="91"/>
  <c r="S191" i="91"/>
  <c r="R191" i="91"/>
  <c r="W190" i="91"/>
  <c r="V190" i="91"/>
  <c r="U190" i="91"/>
  <c r="T190" i="91"/>
  <c r="S190" i="91"/>
  <c r="R190" i="91"/>
  <c r="W189" i="91"/>
  <c r="V189" i="91"/>
  <c r="U189" i="91"/>
  <c r="T189" i="91"/>
  <c r="S189" i="91"/>
  <c r="R189" i="91"/>
  <c r="W188" i="91"/>
  <c r="V188" i="91"/>
  <c r="U188" i="91"/>
  <c r="T188" i="91"/>
  <c r="S188" i="91"/>
  <c r="R188" i="91"/>
  <c r="W187" i="91"/>
  <c r="V187" i="91"/>
  <c r="U187" i="91"/>
  <c r="T187" i="91"/>
  <c r="S187" i="91"/>
  <c r="R187" i="91"/>
  <c r="W186" i="91"/>
  <c r="V186" i="91"/>
  <c r="U186" i="91"/>
  <c r="T186" i="91"/>
  <c r="S186" i="91"/>
  <c r="R186" i="91"/>
  <c r="W185" i="91"/>
  <c r="V185" i="91"/>
  <c r="U185" i="91"/>
  <c r="T185" i="91"/>
  <c r="S185" i="91"/>
  <c r="R185" i="91"/>
  <c r="W184" i="91"/>
  <c r="V184" i="91"/>
  <c r="U184" i="91"/>
  <c r="T184" i="91"/>
  <c r="S184" i="91"/>
  <c r="R184" i="91"/>
  <c r="W183" i="91"/>
  <c r="V183" i="91"/>
  <c r="U183" i="91"/>
  <c r="T183" i="91"/>
  <c r="S183" i="91"/>
  <c r="R183" i="91"/>
  <c r="W182" i="91"/>
  <c r="V182" i="91"/>
  <c r="U182" i="91"/>
  <c r="T182" i="91"/>
  <c r="S182" i="91"/>
  <c r="R182" i="91"/>
  <c r="W181" i="91"/>
  <c r="V181" i="91"/>
  <c r="U181" i="91"/>
  <c r="T181" i="91"/>
  <c r="S181" i="91"/>
  <c r="R181" i="91"/>
  <c r="W180" i="91"/>
  <c r="V180" i="91"/>
  <c r="U180" i="91"/>
  <c r="T180" i="91"/>
  <c r="S180" i="91"/>
  <c r="R180" i="91"/>
  <c r="W179" i="91"/>
  <c r="V179" i="91"/>
  <c r="U179" i="91"/>
  <c r="T179" i="91"/>
  <c r="S179" i="91"/>
  <c r="R179" i="91"/>
  <c r="W178" i="91"/>
  <c r="V178" i="91"/>
  <c r="U178" i="91"/>
  <c r="T178" i="91"/>
  <c r="S178" i="91"/>
  <c r="R178" i="91"/>
  <c r="W177" i="91"/>
  <c r="V177" i="91"/>
  <c r="U177" i="91"/>
  <c r="T177" i="91"/>
  <c r="S177" i="91"/>
  <c r="R177" i="91"/>
  <c r="W176" i="91"/>
  <c r="V176" i="91"/>
  <c r="U176" i="91"/>
  <c r="T176" i="91"/>
  <c r="S176" i="91"/>
  <c r="R176" i="91"/>
  <c r="W175" i="91"/>
  <c r="V175" i="91"/>
  <c r="U175" i="91"/>
  <c r="T175" i="91"/>
  <c r="S175" i="91"/>
  <c r="R175" i="91"/>
  <c r="W174" i="91"/>
  <c r="V174" i="91"/>
  <c r="U174" i="91"/>
  <c r="T174" i="91"/>
  <c r="S174" i="91"/>
  <c r="R174" i="91"/>
  <c r="W173" i="91"/>
  <c r="V173" i="91"/>
  <c r="U173" i="91"/>
  <c r="T173" i="91"/>
  <c r="S173" i="91"/>
  <c r="R173" i="91"/>
  <c r="W172" i="91"/>
  <c r="V172" i="91"/>
  <c r="U172" i="91"/>
  <c r="T172" i="91"/>
  <c r="S172" i="91"/>
  <c r="R172" i="91"/>
  <c r="W171" i="91"/>
  <c r="V171" i="91"/>
  <c r="U171" i="91"/>
  <c r="T171" i="91"/>
  <c r="S171" i="91"/>
  <c r="R171" i="91"/>
  <c r="W170" i="91"/>
  <c r="V170" i="91"/>
  <c r="U170" i="91"/>
  <c r="T170" i="91"/>
  <c r="S170" i="91"/>
  <c r="R170" i="91"/>
  <c r="W169" i="91"/>
  <c r="V169" i="91"/>
  <c r="U169" i="91"/>
  <c r="T169" i="91"/>
  <c r="S169" i="91"/>
  <c r="R169" i="91"/>
  <c r="W168" i="91"/>
  <c r="V168" i="91"/>
  <c r="U168" i="91"/>
  <c r="T168" i="91"/>
  <c r="S168" i="91"/>
  <c r="R168" i="91"/>
  <c r="W167" i="91"/>
  <c r="V167" i="91"/>
  <c r="U167" i="91"/>
  <c r="T167" i="91"/>
  <c r="S167" i="91"/>
  <c r="R167" i="91"/>
  <c r="W166" i="91"/>
  <c r="V166" i="91"/>
  <c r="U166" i="91"/>
  <c r="T166" i="91"/>
  <c r="S166" i="91"/>
  <c r="R166" i="91"/>
  <c r="W165" i="91"/>
  <c r="V165" i="91"/>
  <c r="U165" i="91"/>
  <c r="T165" i="91"/>
  <c r="S165" i="91"/>
  <c r="R165" i="91"/>
  <c r="W164" i="91"/>
  <c r="V164" i="91"/>
  <c r="U164" i="91"/>
  <c r="T164" i="91"/>
  <c r="S164" i="91"/>
  <c r="R164" i="91"/>
  <c r="W163" i="91"/>
  <c r="V163" i="91"/>
  <c r="U163" i="91"/>
  <c r="T163" i="91"/>
  <c r="S163" i="91"/>
  <c r="R163" i="91"/>
  <c r="W162" i="91"/>
  <c r="V162" i="91"/>
  <c r="U162" i="91"/>
  <c r="T162" i="91"/>
  <c r="S162" i="91"/>
  <c r="R162" i="91"/>
  <c r="W161" i="91"/>
  <c r="V161" i="91"/>
  <c r="U161" i="91"/>
  <c r="T161" i="91"/>
  <c r="S161" i="91"/>
  <c r="R161" i="91"/>
  <c r="W160" i="91"/>
  <c r="V160" i="91"/>
  <c r="U160" i="91"/>
  <c r="T160" i="91"/>
  <c r="S160" i="91"/>
  <c r="R160" i="91"/>
  <c r="W159" i="91"/>
  <c r="V159" i="91"/>
  <c r="U159" i="91"/>
  <c r="T159" i="91"/>
  <c r="S159" i="91"/>
  <c r="R159" i="91"/>
  <c r="W158" i="91"/>
  <c r="V158" i="91"/>
  <c r="U158" i="91"/>
  <c r="T158" i="91"/>
  <c r="S158" i="91"/>
  <c r="R158" i="91"/>
  <c r="W157" i="91"/>
  <c r="V157" i="91"/>
  <c r="U157" i="91"/>
  <c r="T157" i="91"/>
  <c r="S157" i="91"/>
  <c r="R157" i="91"/>
  <c r="W156" i="91"/>
  <c r="V156" i="91"/>
  <c r="U156" i="91"/>
  <c r="T156" i="91"/>
  <c r="S156" i="91"/>
  <c r="R156" i="91"/>
  <c r="W155" i="91"/>
  <c r="V155" i="91"/>
  <c r="U155" i="91"/>
  <c r="T155" i="91"/>
  <c r="S155" i="91"/>
  <c r="R155" i="91"/>
  <c r="W154" i="91"/>
  <c r="V154" i="91"/>
  <c r="U154" i="91"/>
  <c r="T154" i="91"/>
  <c r="S154" i="91"/>
  <c r="R154" i="91"/>
  <c r="W153" i="91"/>
  <c r="V153" i="91"/>
  <c r="U153" i="91"/>
  <c r="T153" i="91"/>
  <c r="S153" i="91"/>
  <c r="R153" i="91"/>
  <c r="W152" i="91"/>
  <c r="V152" i="91"/>
  <c r="U152" i="91"/>
  <c r="T152" i="91"/>
  <c r="S152" i="91"/>
  <c r="R152" i="91"/>
  <c r="W151" i="91"/>
  <c r="V151" i="91"/>
  <c r="U151" i="91"/>
  <c r="T151" i="91"/>
  <c r="S151" i="91"/>
  <c r="R151" i="91"/>
  <c r="W150" i="91"/>
  <c r="V150" i="91"/>
  <c r="U150" i="91"/>
  <c r="T150" i="91"/>
  <c r="S150" i="91"/>
  <c r="R150" i="91"/>
  <c r="W149" i="91"/>
  <c r="V149" i="91"/>
  <c r="U149" i="91"/>
  <c r="T149" i="91"/>
  <c r="S149" i="91"/>
  <c r="R149" i="91"/>
  <c r="W148" i="91"/>
  <c r="V148" i="91"/>
  <c r="U148" i="91"/>
  <c r="T148" i="91"/>
  <c r="S148" i="91"/>
  <c r="R148" i="91"/>
  <c r="W147" i="91"/>
  <c r="V147" i="91"/>
  <c r="U147" i="91"/>
  <c r="T147" i="91"/>
  <c r="S147" i="91"/>
  <c r="R147" i="91"/>
  <c r="W146" i="91"/>
  <c r="V146" i="91"/>
  <c r="U146" i="91"/>
  <c r="T146" i="91"/>
  <c r="S146" i="91"/>
  <c r="R146" i="91"/>
  <c r="W145" i="91"/>
  <c r="V145" i="91"/>
  <c r="U145" i="91"/>
  <c r="T145" i="91"/>
  <c r="S145" i="91"/>
  <c r="R145" i="91"/>
  <c r="W144" i="91"/>
  <c r="V144" i="91"/>
  <c r="U144" i="91"/>
  <c r="T144" i="91"/>
  <c r="S144" i="91"/>
  <c r="R144" i="91"/>
  <c r="W143" i="91"/>
  <c r="V143" i="91"/>
  <c r="U143" i="91"/>
  <c r="T143" i="91"/>
  <c r="S143" i="91"/>
  <c r="R143" i="91"/>
  <c r="W142" i="91"/>
  <c r="V142" i="91"/>
  <c r="U142" i="91"/>
  <c r="T142" i="91"/>
  <c r="S142" i="91"/>
  <c r="R142" i="91"/>
  <c r="W141" i="91"/>
  <c r="V141" i="91"/>
  <c r="U141" i="91"/>
  <c r="T141" i="91"/>
  <c r="S141" i="91"/>
  <c r="R141" i="91"/>
  <c r="W140" i="91"/>
  <c r="V140" i="91"/>
  <c r="U140" i="91"/>
  <c r="T140" i="91"/>
  <c r="S140" i="91"/>
  <c r="R140" i="91"/>
  <c r="W139" i="91"/>
  <c r="V139" i="91"/>
  <c r="U139" i="91"/>
  <c r="T139" i="91"/>
  <c r="S139" i="91"/>
  <c r="R139" i="91"/>
  <c r="W138" i="91"/>
  <c r="V138" i="91"/>
  <c r="U138" i="91"/>
  <c r="T138" i="91"/>
  <c r="S138" i="91"/>
  <c r="R138" i="91"/>
  <c r="W137" i="91"/>
  <c r="V137" i="91"/>
  <c r="U137" i="91"/>
  <c r="T137" i="91"/>
  <c r="S137" i="91"/>
  <c r="R137" i="91"/>
  <c r="W136" i="91"/>
  <c r="V136" i="91"/>
  <c r="U136" i="91"/>
  <c r="T136" i="91"/>
  <c r="S136" i="91"/>
  <c r="R136" i="91"/>
  <c r="W135" i="91"/>
  <c r="V135" i="91"/>
  <c r="U135" i="91"/>
  <c r="T135" i="91"/>
  <c r="S135" i="91"/>
  <c r="R135" i="91"/>
  <c r="W134" i="91"/>
  <c r="V134" i="91"/>
  <c r="U134" i="91"/>
  <c r="T134" i="91"/>
  <c r="S134" i="91"/>
  <c r="R134" i="91"/>
  <c r="W133" i="91"/>
  <c r="V133" i="91"/>
  <c r="U133" i="91"/>
  <c r="T133" i="91"/>
  <c r="S133" i="91"/>
  <c r="R133" i="91"/>
  <c r="W132" i="91"/>
  <c r="V132" i="91"/>
  <c r="U132" i="91"/>
  <c r="T132" i="91"/>
  <c r="S132" i="91"/>
  <c r="R132" i="91"/>
  <c r="W131" i="91"/>
  <c r="V131" i="91"/>
  <c r="U131" i="91"/>
  <c r="T131" i="91"/>
  <c r="S131" i="91"/>
  <c r="R131" i="91"/>
  <c r="W130" i="91"/>
  <c r="V130" i="91"/>
  <c r="U130" i="91"/>
  <c r="T130" i="91"/>
  <c r="S130" i="91"/>
  <c r="R130" i="91"/>
  <c r="W129" i="91"/>
  <c r="V129" i="91"/>
  <c r="U129" i="91"/>
  <c r="T129" i="91"/>
  <c r="S129" i="91"/>
  <c r="R129" i="91"/>
  <c r="W128" i="91"/>
  <c r="V128" i="91"/>
  <c r="U128" i="91"/>
  <c r="T128" i="91"/>
  <c r="S128" i="91"/>
  <c r="R128" i="91"/>
  <c r="W127" i="91"/>
  <c r="V127" i="91"/>
  <c r="U127" i="91"/>
  <c r="T127" i="91"/>
  <c r="S127" i="91"/>
  <c r="R127" i="91"/>
  <c r="W126" i="91"/>
  <c r="V126" i="91"/>
  <c r="U126" i="91"/>
  <c r="T126" i="91"/>
  <c r="S126" i="91"/>
  <c r="R126" i="91"/>
  <c r="W125" i="91"/>
  <c r="V125" i="91"/>
  <c r="U125" i="91"/>
  <c r="T125" i="91"/>
  <c r="S125" i="91"/>
  <c r="R125" i="91"/>
  <c r="W124" i="91"/>
  <c r="V124" i="91"/>
  <c r="U124" i="91"/>
  <c r="T124" i="91"/>
  <c r="S124" i="91"/>
  <c r="R124" i="91"/>
  <c r="W123" i="91"/>
  <c r="V123" i="91"/>
  <c r="U123" i="91"/>
  <c r="T123" i="91"/>
  <c r="S123" i="91"/>
  <c r="R123" i="91"/>
  <c r="W122" i="91"/>
  <c r="V122" i="91"/>
  <c r="U122" i="91"/>
  <c r="T122" i="91"/>
  <c r="S122" i="91"/>
  <c r="R122" i="91"/>
  <c r="W121" i="91"/>
  <c r="V121" i="91"/>
  <c r="U121" i="91"/>
  <c r="T121" i="91"/>
  <c r="S121" i="91"/>
  <c r="R121" i="91"/>
  <c r="W120" i="91"/>
  <c r="V120" i="91"/>
  <c r="U120" i="91"/>
  <c r="T120" i="91"/>
  <c r="S120" i="91"/>
  <c r="R120" i="91"/>
  <c r="W119" i="91"/>
  <c r="V119" i="91"/>
  <c r="U119" i="91"/>
  <c r="T119" i="91"/>
  <c r="S119" i="91"/>
  <c r="R119" i="91"/>
  <c r="W118" i="91"/>
  <c r="V118" i="91"/>
  <c r="U118" i="91"/>
  <c r="T118" i="91"/>
  <c r="S118" i="91"/>
  <c r="R118" i="91"/>
  <c r="W117" i="91"/>
  <c r="V117" i="91"/>
  <c r="U117" i="91"/>
  <c r="T117" i="91"/>
  <c r="S117" i="91"/>
  <c r="R117" i="91"/>
  <c r="W116" i="91"/>
  <c r="V116" i="91"/>
  <c r="U116" i="91"/>
  <c r="T116" i="91"/>
  <c r="S116" i="91"/>
  <c r="R116" i="91"/>
  <c r="W115" i="91"/>
  <c r="V115" i="91"/>
  <c r="U115" i="91"/>
  <c r="T115" i="91"/>
  <c r="S115" i="91"/>
  <c r="R115" i="91"/>
  <c r="W114" i="91"/>
  <c r="V114" i="91"/>
  <c r="U114" i="91"/>
  <c r="T114" i="91"/>
  <c r="S114" i="91"/>
  <c r="R114" i="91"/>
  <c r="W113" i="91"/>
  <c r="V113" i="91"/>
  <c r="U113" i="91"/>
  <c r="T113" i="91"/>
  <c r="S113" i="91"/>
  <c r="R113" i="91"/>
  <c r="W112" i="91"/>
  <c r="V112" i="91"/>
  <c r="U112" i="91"/>
  <c r="T112" i="91"/>
  <c r="S112" i="91"/>
  <c r="R112" i="91"/>
  <c r="W111" i="91"/>
  <c r="V111" i="91"/>
  <c r="U111" i="91"/>
  <c r="T111" i="91"/>
  <c r="S111" i="91"/>
  <c r="R111" i="91"/>
  <c r="W110" i="91"/>
  <c r="V110" i="91"/>
  <c r="U110" i="91"/>
  <c r="T110" i="91"/>
  <c r="S110" i="91"/>
  <c r="R110" i="91"/>
  <c r="W109" i="91"/>
  <c r="V109" i="91"/>
  <c r="U109" i="91"/>
  <c r="T109" i="91"/>
  <c r="S109" i="91"/>
  <c r="R109" i="91"/>
  <c r="W108" i="91"/>
  <c r="V108" i="91"/>
  <c r="U108" i="91"/>
  <c r="T108" i="91"/>
  <c r="S108" i="91"/>
  <c r="R108" i="91"/>
  <c r="W107" i="91"/>
  <c r="V107" i="91"/>
  <c r="U107" i="91"/>
  <c r="T107" i="91"/>
  <c r="S107" i="91"/>
  <c r="R107" i="91"/>
  <c r="W106" i="91"/>
  <c r="V106" i="91"/>
  <c r="U106" i="91"/>
  <c r="T106" i="91"/>
  <c r="S106" i="91"/>
  <c r="R106" i="91"/>
  <c r="W105" i="91"/>
  <c r="V105" i="91"/>
  <c r="U105" i="91"/>
  <c r="T105" i="91"/>
  <c r="S105" i="91"/>
  <c r="R105" i="91"/>
  <c r="W104" i="91"/>
  <c r="V104" i="91"/>
  <c r="U104" i="91"/>
  <c r="T104" i="91"/>
  <c r="S104" i="91"/>
  <c r="R104" i="91"/>
  <c r="W103" i="91"/>
  <c r="V103" i="91"/>
  <c r="U103" i="91"/>
  <c r="T103" i="91"/>
  <c r="S103" i="91"/>
  <c r="R103" i="91"/>
  <c r="W102" i="91"/>
  <c r="V102" i="91"/>
  <c r="U102" i="91"/>
  <c r="T102" i="91"/>
  <c r="S102" i="91"/>
  <c r="R102" i="91"/>
  <c r="W101" i="91"/>
  <c r="V101" i="91"/>
  <c r="U101" i="91"/>
  <c r="T101" i="91"/>
  <c r="S101" i="91"/>
  <c r="R101" i="91"/>
  <c r="W100" i="91"/>
  <c r="V100" i="91"/>
  <c r="U100" i="91"/>
  <c r="T100" i="91"/>
  <c r="S100" i="91"/>
  <c r="R100" i="91"/>
  <c r="W99" i="91"/>
  <c r="V99" i="91"/>
  <c r="U99" i="91"/>
  <c r="T99" i="91"/>
  <c r="S99" i="91"/>
  <c r="R99" i="91"/>
  <c r="W98" i="91"/>
  <c r="V98" i="91"/>
  <c r="U98" i="91"/>
  <c r="T98" i="91"/>
  <c r="S98" i="91"/>
  <c r="R98" i="91"/>
  <c r="W97" i="91"/>
  <c r="V97" i="91"/>
  <c r="U97" i="91"/>
  <c r="T97" i="91"/>
  <c r="S97" i="91"/>
  <c r="R97" i="91"/>
  <c r="W96" i="91"/>
  <c r="V96" i="91"/>
  <c r="U96" i="91"/>
  <c r="T96" i="91"/>
  <c r="S96" i="91"/>
  <c r="R96" i="91"/>
  <c r="W95" i="91"/>
  <c r="V95" i="91"/>
  <c r="U95" i="91"/>
  <c r="T95" i="91"/>
  <c r="S95" i="91"/>
  <c r="R95" i="91"/>
  <c r="W94" i="91"/>
  <c r="V94" i="91"/>
  <c r="U94" i="91"/>
  <c r="T94" i="91"/>
  <c r="S94" i="91"/>
  <c r="R94" i="91"/>
  <c r="W93" i="91"/>
  <c r="V93" i="91"/>
  <c r="U93" i="91"/>
  <c r="T93" i="91"/>
  <c r="S93" i="91"/>
  <c r="R93" i="91"/>
  <c r="W92" i="91"/>
  <c r="V92" i="91"/>
  <c r="U92" i="91"/>
  <c r="T92" i="91"/>
  <c r="S92" i="91"/>
  <c r="R92" i="91"/>
  <c r="W91" i="91"/>
  <c r="V91" i="91"/>
  <c r="U91" i="91"/>
  <c r="T91" i="91"/>
  <c r="S91" i="91"/>
  <c r="R91" i="91"/>
  <c r="W90" i="91"/>
  <c r="V90" i="91"/>
  <c r="U90" i="91"/>
  <c r="T90" i="91"/>
  <c r="S90" i="91"/>
  <c r="R90" i="91"/>
  <c r="W89" i="91"/>
  <c r="V89" i="91"/>
  <c r="U89" i="91"/>
  <c r="T89" i="91"/>
  <c r="S89" i="91"/>
  <c r="R89" i="91"/>
  <c r="W88" i="91"/>
  <c r="V88" i="91"/>
  <c r="U88" i="91"/>
  <c r="T88" i="91"/>
  <c r="S88" i="91"/>
  <c r="R88" i="91"/>
  <c r="W87" i="91"/>
  <c r="V87" i="91"/>
  <c r="U87" i="91"/>
  <c r="T87" i="91"/>
  <c r="S87" i="91"/>
  <c r="R87" i="91"/>
  <c r="W86" i="91"/>
  <c r="V86" i="91"/>
  <c r="U86" i="91"/>
  <c r="T86" i="91"/>
  <c r="S86" i="91"/>
  <c r="R86" i="91"/>
  <c r="W85" i="91"/>
  <c r="V85" i="91"/>
  <c r="U85" i="91"/>
  <c r="T85" i="91"/>
  <c r="S85" i="91"/>
  <c r="R85" i="91"/>
  <c r="W84" i="91"/>
  <c r="V84" i="91"/>
  <c r="U84" i="91"/>
  <c r="T84" i="91"/>
  <c r="S84" i="91"/>
  <c r="R84" i="91"/>
  <c r="W83" i="91"/>
  <c r="V83" i="91"/>
  <c r="U83" i="91"/>
  <c r="T83" i="91"/>
  <c r="S83" i="91"/>
  <c r="R83" i="91"/>
  <c r="W82" i="91"/>
  <c r="V82" i="91"/>
  <c r="U82" i="91"/>
  <c r="T82" i="91"/>
  <c r="S82" i="91"/>
  <c r="R82" i="91"/>
  <c r="W81" i="91"/>
  <c r="V81" i="91"/>
  <c r="U81" i="91"/>
  <c r="T81" i="91"/>
  <c r="S81" i="91"/>
  <c r="R81" i="91"/>
  <c r="W80" i="91"/>
  <c r="V80" i="91"/>
  <c r="U80" i="91"/>
  <c r="T80" i="91"/>
  <c r="S80" i="91"/>
  <c r="R80" i="91"/>
  <c r="W79" i="91"/>
  <c r="V79" i="91"/>
  <c r="U79" i="91"/>
  <c r="T79" i="91"/>
  <c r="S79" i="91"/>
  <c r="R79" i="91"/>
  <c r="W78" i="91"/>
  <c r="V78" i="91"/>
  <c r="U78" i="91"/>
  <c r="T78" i="91"/>
  <c r="S78" i="91"/>
  <c r="R78" i="91"/>
  <c r="W77" i="91"/>
  <c r="V77" i="91"/>
  <c r="U77" i="91"/>
  <c r="T77" i="91"/>
  <c r="S77" i="91"/>
  <c r="R77" i="91"/>
  <c r="W76" i="91"/>
  <c r="V76" i="91"/>
  <c r="U76" i="91"/>
  <c r="T76" i="91"/>
  <c r="S76" i="91"/>
  <c r="R76" i="91"/>
  <c r="W75" i="91"/>
  <c r="V75" i="91"/>
  <c r="U75" i="91"/>
  <c r="T75" i="91"/>
  <c r="S75" i="91"/>
  <c r="R75" i="91"/>
  <c r="W74" i="91"/>
  <c r="V74" i="91"/>
  <c r="U74" i="91"/>
  <c r="T74" i="91"/>
  <c r="S74" i="91"/>
  <c r="R74" i="91"/>
  <c r="W73" i="91"/>
  <c r="V73" i="91"/>
  <c r="U73" i="91"/>
  <c r="T73" i="91"/>
  <c r="S73" i="91"/>
  <c r="R73" i="91"/>
  <c r="W72" i="91"/>
  <c r="V72" i="91"/>
  <c r="U72" i="91"/>
  <c r="T72" i="91"/>
  <c r="S72" i="91"/>
  <c r="R72" i="91"/>
  <c r="W71" i="91"/>
  <c r="V71" i="91"/>
  <c r="U71" i="91"/>
  <c r="T71" i="91"/>
  <c r="S71" i="91"/>
  <c r="R71" i="91"/>
  <c r="W70" i="91"/>
  <c r="V70" i="91"/>
  <c r="U70" i="91"/>
  <c r="T70" i="91"/>
  <c r="S70" i="91"/>
  <c r="R70" i="91"/>
  <c r="W69" i="91"/>
  <c r="V69" i="91"/>
  <c r="U69" i="91"/>
  <c r="T69" i="91"/>
  <c r="S69" i="91"/>
  <c r="R69" i="91"/>
  <c r="W68" i="91"/>
  <c r="V68" i="91"/>
  <c r="U68" i="91"/>
  <c r="T68" i="91"/>
  <c r="S68" i="91"/>
  <c r="R68" i="91"/>
  <c r="W67" i="91"/>
  <c r="V67" i="91"/>
  <c r="U67" i="91"/>
  <c r="T67" i="91"/>
  <c r="S67" i="91"/>
  <c r="R67" i="91"/>
  <c r="W66" i="91"/>
  <c r="V66" i="91"/>
  <c r="U66" i="91"/>
  <c r="T66" i="91"/>
  <c r="S66" i="91"/>
  <c r="R66" i="91"/>
  <c r="W65" i="91"/>
  <c r="V65" i="91"/>
  <c r="U65" i="91"/>
  <c r="T65" i="91"/>
  <c r="S65" i="91"/>
  <c r="R65" i="91"/>
  <c r="W64" i="91"/>
  <c r="V64" i="91"/>
  <c r="U64" i="91"/>
  <c r="T64" i="91"/>
  <c r="S64" i="91"/>
  <c r="R64" i="91"/>
  <c r="W63" i="91"/>
  <c r="V63" i="91"/>
  <c r="U63" i="91"/>
  <c r="T63" i="91"/>
  <c r="S63" i="91"/>
  <c r="R63" i="91"/>
  <c r="W62" i="91"/>
  <c r="V62" i="91"/>
  <c r="U62" i="91"/>
  <c r="T62" i="91"/>
  <c r="S62" i="91"/>
  <c r="R62" i="91"/>
  <c r="W61" i="91"/>
  <c r="V61" i="91"/>
  <c r="U61" i="91"/>
  <c r="T61" i="91"/>
  <c r="S61" i="91"/>
  <c r="R61" i="91"/>
  <c r="W60" i="91"/>
  <c r="V60" i="91"/>
  <c r="U60" i="91"/>
  <c r="T60" i="91"/>
  <c r="S60" i="91"/>
  <c r="R60" i="91"/>
  <c r="W59" i="91"/>
  <c r="V59" i="91"/>
  <c r="U59" i="91"/>
  <c r="T59" i="91"/>
  <c r="S59" i="91"/>
  <c r="R59" i="91"/>
  <c r="W58" i="91"/>
  <c r="V58" i="91"/>
  <c r="U58" i="91"/>
  <c r="T58" i="91"/>
  <c r="S58" i="91"/>
  <c r="R58" i="91"/>
  <c r="W57" i="91"/>
  <c r="V57" i="91"/>
  <c r="U57" i="91"/>
  <c r="T57" i="91"/>
  <c r="S57" i="91"/>
  <c r="R57" i="91"/>
  <c r="W56" i="91"/>
  <c r="V56" i="91"/>
  <c r="U56" i="91"/>
  <c r="T56" i="91"/>
  <c r="S56" i="91"/>
  <c r="R56" i="91"/>
  <c r="W55" i="91"/>
  <c r="V55" i="91"/>
  <c r="U55" i="91"/>
  <c r="T55" i="91"/>
  <c r="S55" i="91"/>
  <c r="R55" i="91"/>
  <c r="W54" i="91"/>
  <c r="V54" i="91"/>
  <c r="U54" i="91"/>
  <c r="T54" i="91"/>
  <c r="S54" i="91"/>
  <c r="R54" i="91"/>
  <c r="W53" i="91"/>
  <c r="V53" i="91"/>
  <c r="U53" i="91"/>
  <c r="T53" i="91"/>
  <c r="S53" i="91"/>
  <c r="R53" i="91"/>
  <c r="W52" i="91"/>
  <c r="V52" i="91"/>
  <c r="U52" i="91"/>
  <c r="T52" i="91"/>
  <c r="S52" i="91"/>
  <c r="R52" i="91"/>
  <c r="W51" i="91"/>
  <c r="V51" i="91"/>
  <c r="U51" i="91"/>
  <c r="T51" i="91"/>
  <c r="S51" i="91"/>
  <c r="R51" i="91"/>
  <c r="W50" i="91"/>
  <c r="V50" i="91"/>
  <c r="U50" i="91"/>
  <c r="T50" i="91"/>
  <c r="S50" i="91"/>
  <c r="R50" i="91"/>
  <c r="W49" i="91"/>
  <c r="V49" i="91"/>
  <c r="U49" i="91"/>
  <c r="T49" i="91"/>
  <c r="S49" i="91"/>
  <c r="R49" i="91"/>
  <c r="W48" i="91"/>
  <c r="V48" i="91"/>
  <c r="U48" i="91"/>
  <c r="T48" i="91"/>
  <c r="S48" i="91"/>
  <c r="R48" i="91"/>
  <c r="W47" i="91"/>
  <c r="V47" i="91"/>
  <c r="U47" i="91"/>
  <c r="T47" i="91"/>
  <c r="S47" i="91"/>
  <c r="R47" i="91"/>
  <c r="W46" i="91"/>
  <c r="V46" i="91"/>
  <c r="U46" i="91"/>
  <c r="T46" i="91"/>
  <c r="S46" i="91"/>
  <c r="R46" i="91"/>
  <c r="W45" i="91"/>
  <c r="V45" i="91"/>
  <c r="U45" i="91"/>
  <c r="T45" i="91"/>
  <c r="S45" i="91"/>
  <c r="R45" i="91"/>
  <c r="W44" i="91"/>
  <c r="V44" i="91"/>
  <c r="U44" i="91"/>
  <c r="T44" i="91"/>
  <c r="S44" i="91"/>
  <c r="R44" i="91"/>
  <c r="W43" i="91"/>
  <c r="V43" i="91"/>
  <c r="U43" i="91"/>
  <c r="T43" i="91"/>
  <c r="S43" i="91"/>
  <c r="R43" i="91"/>
  <c r="W42" i="91"/>
  <c r="V42" i="91"/>
  <c r="U42" i="91"/>
  <c r="T42" i="91"/>
  <c r="S42" i="91"/>
  <c r="R42" i="91"/>
  <c r="W41" i="91"/>
  <c r="V41" i="91"/>
  <c r="U41" i="91"/>
  <c r="T41" i="91"/>
  <c r="S41" i="91"/>
  <c r="R41" i="91"/>
  <c r="W40" i="91"/>
  <c r="V40" i="91"/>
  <c r="U40" i="91"/>
  <c r="T40" i="91"/>
  <c r="S40" i="91"/>
  <c r="R40" i="91"/>
  <c r="W39" i="91"/>
  <c r="V39" i="91"/>
  <c r="U39" i="91"/>
  <c r="T39" i="91"/>
  <c r="S39" i="91"/>
  <c r="R39" i="91"/>
  <c r="W38" i="91"/>
  <c r="V38" i="91"/>
  <c r="U38" i="91"/>
  <c r="T38" i="91"/>
  <c r="S38" i="91"/>
  <c r="R38" i="91"/>
  <c r="W37" i="91"/>
  <c r="V37" i="91"/>
  <c r="U37" i="91"/>
  <c r="T37" i="91"/>
  <c r="S37" i="91"/>
  <c r="R37" i="91"/>
  <c r="W36" i="91"/>
  <c r="V36" i="91"/>
  <c r="U36" i="91"/>
  <c r="T36" i="91"/>
  <c r="S36" i="91"/>
  <c r="R36" i="91"/>
  <c r="W35" i="91"/>
  <c r="V35" i="91"/>
  <c r="U35" i="91"/>
  <c r="T35" i="91"/>
  <c r="S35" i="91"/>
  <c r="R35" i="91"/>
  <c r="W34" i="91"/>
  <c r="V34" i="91"/>
  <c r="U34" i="91"/>
  <c r="T34" i="91"/>
  <c r="S34" i="91"/>
  <c r="R34" i="91"/>
  <c r="W33" i="91"/>
  <c r="V33" i="91"/>
  <c r="U33" i="91"/>
  <c r="T33" i="91"/>
  <c r="S33" i="91"/>
  <c r="R33" i="91"/>
  <c r="W32" i="91"/>
  <c r="V32" i="91"/>
  <c r="U32" i="91"/>
  <c r="T32" i="91"/>
  <c r="S32" i="91"/>
  <c r="R32" i="91"/>
  <c r="W31" i="91"/>
  <c r="V31" i="91"/>
  <c r="U31" i="91"/>
  <c r="T31" i="91"/>
  <c r="S31" i="91"/>
  <c r="R31" i="91"/>
  <c r="W30" i="91"/>
  <c r="V30" i="91"/>
  <c r="U30" i="91"/>
  <c r="T30" i="91"/>
  <c r="S30" i="91"/>
  <c r="R30" i="91"/>
  <c r="W29" i="91"/>
  <c r="V29" i="91"/>
  <c r="U29" i="91"/>
  <c r="T29" i="91"/>
  <c r="S29" i="91"/>
  <c r="R29" i="91"/>
  <c r="W28" i="91"/>
  <c r="V28" i="91"/>
  <c r="U28" i="91"/>
  <c r="T28" i="91"/>
  <c r="S28" i="91"/>
  <c r="R28" i="91"/>
  <c r="W27" i="91"/>
  <c r="V27" i="91"/>
  <c r="U27" i="91"/>
  <c r="T27" i="91"/>
  <c r="S27" i="91"/>
  <c r="R27" i="91"/>
  <c r="W26" i="91"/>
  <c r="V26" i="91"/>
  <c r="U26" i="91"/>
  <c r="T26" i="91"/>
  <c r="S26" i="91"/>
  <c r="R26" i="91"/>
  <c r="W25" i="91"/>
  <c r="V25" i="91"/>
  <c r="U25" i="91"/>
  <c r="T25" i="91"/>
  <c r="S25" i="91"/>
  <c r="R25" i="91"/>
  <c r="W24" i="91"/>
  <c r="V24" i="91"/>
  <c r="U24" i="91"/>
  <c r="T24" i="91"/>
  <c r="S24" i="91"/>
  <c r="R24" i="91"/>
  <c r="W23" i="91"/>
  <c r="V23" i="91"/>
  <c r="U23" i="91"/>
  <c r="T23" i="91"/>
  <c r="S23" i="91"/>
  <c r="R23" i="91"/>
  <c r="W22" i="91"/>
  <c r="V22" i="91"/>
  <c r="U22" i="91"/>
  <c r="T22" i="91"/>
  <c r="S22" i="91"/>
  <c r="R22" i="91"/>
  <c r="W21" i="91"/>
  <c r="V21" i="91"/>
  <c r="U21" i="91"/>
  <c r="T21" i="91"/>
  <c r="S21" i="91"/>
  <c r="R21" i="91"/>
  <c r="W20" i="91"/>
  <c r="V20" i="91"/>
  <c r="U20" i="91"/>
  <c r="T20" i="91"/>
  <c r="S20" i="91"/>
  <c r="R20" i="91"/>
  <c r="W19" i="91"/>
  <c r="V19" i="91"/>
  <c r="U19" i="91"/>
  <c r="T19" i="91"/>
  <c r="S19" i="91"/>
  <c r="R19" i="91"/>
  <c r="W18" i="91"/>
  <c r="V18" i="91"/>
  <c r="U18" i="91"/>
  <c r="T18" i="91"/>
  <c r="S18" i="91"/>
  <c r="R18" i="91"/>
  <c r="W17" i="91"/>
  <c r="V17" i="91"/>
  <c r="U17" i="91"/>
  <c r="T17" i="91"/>
  <c r="S17" i="91"/>
  <c r="R17" i="91"/>
  <c r="L16" i="91"/>
  <c r="W16" i="91" s="1"/>
  <c r="K16" i="91"/>
  <c r="V16" i="91" s="1"/>
  <c r="J16" i="91"/>
  <c r="U16" i="91" s="1"/>
  <c r="G16" i="91"/>
  <c r="F16" i="91"/>
  <c r="E16" i="91"/>
  <c r="D16" i="91"/>
  <c r="C16" i="91"/>
  <c r="A16" i="91"/>
  <c r="L15" i="91"/>
  <c r="W15" i="91" s="1"/>
  <c r="K15" i="91"/>
  <c r="V15" i="91" s="1"/>
  <c r="J15" i="91"/>
  <c r="U15" i="91" s="1"/>
  <c r="G15" i="91"/>
  <c r="F15" i="91"/>
  <c r="E15" i="91"/>
  <c r="D15" i="91"/>
  <c r="C15" i="91"/>
  <c r="B15" i="91"/>
  <c r="A15" i="91"/>
  <c r="W14" i="91"/>
  <c r="L14" i="91"/>
  <c r="K14" i="91"/>
  <c r="V14" i="91" s="1"/>
  <c r="J14" i="91"/>
  <c r="U14" i="91" s="1"/>
  <c r="G14" i="91"/>
  <c r="F14" i="91"/>
  <c r="E14" i="91"/>
  <c r="D14" i="91"/>
  <c r="C14" i="91"/>
  <c r="A14" i="91"/>
  <c r="L13" i="91"/>
  <c r="W13" i="91" s="1"/>
  <c r="K13" i="91"/>
  <c r="V13" i="91" s="1"/>
  <c r="J13" i="91"/>
  <c r="U13" i="91" s="1"/>
  <c r="G13" i="91"/>
  <c r="F13" i="91"/>
  <c r="E13" i="91"/>
  <c r="D13" i="91"/>
  <c r="C13" i="91"/>
  <c r="B13" i="91"/>
  <c r="A13" i="91"/>
  <c r="L12" i="91"/>
  <c r="W12" i="91" s="1"/>
  <c r="K12" i="91"/>
  <c r="V12" i="91" s="1"/>
  <c r="J12" i="91"/>
  <c r="U12" i="91" s="1"/>
  <c r="G12" i="91"/>
  <c r="F12" i="91"/>
  <c r="E12" i="91"/>
  <c r="D12" i="91"/>
  <c r="C12" i="91"/>
  <c r="B12" i="91"/>
  <c r="A12" i="91"/>
  <c r="L11" i="91"/>
  <c r="W11" i="91" s="1"/>
  <c r="K11" i="91"/>
  <c r="V11" i="91" s="1"/>
  <c r="J11" i="91"/>
  <c r="U11" i="91" s="1"/>
  <c r="G11" i="91"/>
  <c r="F11" i="91"/>
  <c r="E11" i="91"/>
  <c r="D11" i="91"/>
  <c r="C11" i="91"/>
  <c r="B11" i="91"/>
  <c r="A11" i="91"/>
  <c r="L10" i="91"/>
  <c r="W10" i="91" s="1"/>
  <c r="K10" i="91"/>
  <c r="V10" i="91" s="1"/>
  <c r="J10" i="91"/>
  <c r="U10" i="91" s="1"/>
  <c r="G10" i="91"/>
  <c r="F10" i="91"/>
  <c r="E10" i="91"/>
  <c r="D10" i="91"/>
  <c r="C10" i="91"/>
  <c r="B10" i="91"/>
  <c r="A10" i="91"/>
  <c r="L9" i="91"/>
  <c r="W9" i="91" s="1"/>
  <c r="K9" i="91"/>
  <c r="V9" i="91" s="1"/>
  <c r="J9" i="91"/>
  <c r="U9" i="91" s="1"/>
  <c r="G9" i="91"/>
  <c r="F9" i="91"/>
  <c r="E9" i="91"/>
  <c r="D9" i="91"/>
  <c r="C9" i="91"/>
  <c r="B9" i="91"/>
  <c r="A9" i="91"/>
  <c r="U8" i="91"/>
  <c r="L8" i="91"/>
  <c r="W8" i="91" s="1"/>
  <c r="K8" i="91"/>
  <c r="V8" i="91" s="1"/>
  <c r="J8" i="91"/>
  <c r="G8" i="91"/>
  <c r="F8" i="91"/>
  <c r="E8" i="91"/>
  <c r="D8" i="91"/>
  <c r="C8" i="91"/>
  <c r="B8" i="91"/>
  <c r="A8" i="91"/>
  <c r="L7" i="91"/>
  <c r="W7" i="91" s="1"/>
  <c r="K7" i="91"/>
  <c r="V7" i="91" s="1"/>
  <c r="J7" i="91"/>
  <c r="U7" i="91" s="1"/>
  <c r="G7" i="91"/>
  <c r="F7" i="91"/>
  <c r="E7" i="91"/>
  <c r="D7" i="91"/>
  <c r="C7" i="91"/>
  <c r="B7" i="91"/>
  <c r="A7" i="91"/>
  <c r="L6" i="91"/>
  <c r="W6" i="91" s="1"/>
  <c r="K6" i="91"/>
  <c r="V6" i="91" s="1"/>
  <c r="J6" i="91"/>
  <c r="U6" i="91" s="1"/>
  <c r="G6" i="91"/>
  <c r="F6" i="91"/>
  <c r="E6" i="91"/>
  <c r="D6" i="91"/>
  <c r="C6" i="91"/>
  <c r="B6" i="91"/>
  <c r="A6" i="91"/>
  <c r="L5" i="91"/>
  <c r="W5" i="91" s="1"/>
  <c r="K5" i="91"/>
  <c r="V5" i="91" s="1"/>
  <c r="J5" i="91"/>
  <c r="U5" i="91" s="1"/>
  <c r="G5" i="91"/>
  <c r="F5" i="91"/>
  <c r="E5" i="91"/>
  <c r="D5" i="91"/>
  <c r="C5" i="91"/>
  <c r="B5" i="91"/>
  <c r="A5" i="91"/>
  <c r="L4" i="91"/>
  <c r="W4" i="91" s="1"/>
  <c r="K4" i="91"/>
  <c r="V4" i="91" s="1"/>
  <c r="J4" i="91"/>
  <c r="U4" i="91" s="1"/>
  <c r="G4" i="91"/>
  <c r="F4" i="91"/>
  <c r="E4" i="91"/>
  <c r="D4" i="91"/>
  <c r="C4" i="91"/>
  <c r="B4" i="91"/>
  <c r="A4" i="91"/>
  <c r="L3" i="91"/>
  <c r="W3" i="91" s="1"/>
  <c r="K3" i="91"/>
  <c r="V3" i="91" s="1"/>
  <c r="J3" i="91"/>
  <c r="U3" i="91" s="1"/>
  <c r="G3" i="91"/>
  <c r="F3" i="91"/>
  <c r="E3" i="91"/>
  <c r="D3" i="91"/>
  <c r="C3" i="91"/>
  <c r="B3" i="91"/>
  <c r="A3" i="91"/>
  <c r="L2" i="91"/>
  <c r="W2" i="91" s="1"/>
  <c r="K2" i="91"/>
  <c r="V2" i="91" s="1"/>
  <c r="J2" i="91"/>
  <c r="U2" i="91" s="1"/>
  <c r="I2" i="91"/>
  <c r="T2" i="91" s="1"/>
  <c r="H2" i="91"/>
  <c r="S2" i="91" s="1"/>
  <c r="G2" i="91"/>
  <c r="F2" i="91"/>
  <c r="E2" i="91"/>
  <c r="D2" i="91"/>
  <c r="C2" i="91"/>
  <c r="B2" i="91"/>
  <c r="A2" i="91"/>
  <c r="N1" i="91"/>
  <c r="M1" i="91"/>
  <c r="L1" i="91"/>
  <c r="K1" i="91"/>
  <c r="J1" i="91"/>
  <c r="I1" i="91"/>
  <c r="H1" i="91"/>
  <c r="G1" i="91"/>
  <c r="F1" i="91"/>
  <c r="E1" i="91"/>
  <c r="D1" i="91"/>
  <c r="C1" i="91"/>
  <c r="B1" i="91"/>
  <c r="A1" i="91"/>
  <c r="V7" i="93" l="1"/>
  <c r="V11" i="93"/>
  <c r="V3" i="93"/>
  <c r="V6" i="93"/>
  <c r="V10" i="93"/>
  <c r="V2" i="93"/>
  <c r="V4" i="93"/>
  <c r="V12" i="93"/>
  <c r="V5" i="93"/>
  <c r="V9" i="93"/>
  <c r="H3" i="91"/>
  <c r="H4" i="91" s="1"/>
  <c r="I3" i="91"/>
  <c r="V8" i="93"/>
  <c r="S4" i="91"/>
  <c r="H5" i="91"/>
  <c r="S3" i="91"/>
  <c r="R12" i="93"/>
  <c r="R13" i="93"/>
  <c r="V15" i="93"/>
  <c r="Q4" i="93" s="1"/>
  <c r="R9" i="93"/>
  <c r="Q8" i="93"/>
  <c r="R8" i="93" s="1"/>
  <c r="U2" i="93"/>
  <c r="M2" i="93" s="1"/>
  <c r="P16" i="93"/>
  <c r="B16" i="93" l="1"/>
  <c r="B16" i="91"/>
  <c r="U3" i="93"/>
  <c r="X2" i="93"/>
  <c r="W2" i="93"/>
  <c r="M2" i="91"/>
  <c r="R2" i="91" s="1"/>
  <c r="M2" i="90"/>
  <c r="H6" i="91"/>
  <c r="S5" i="91"/>
  <c r="P15" i="93"/>
  <c r="I4" i="91"/>
  <c r="T3" i="91"/>
  <c r="B14" i="91" l="1"/>
  <c r="B14" i="93"/>
  <c r="S6" i="91"/>
  <c r="H7" i="91"/>
  <c r="T4" i="91"/>
  <c r="I5" i="91"/>
  <c r="M3" i="93"/>
  <c r="U4" i="93"/>
  <c r="I6" i="91" l="1"/>
  <c r="T5" i="91"/>
  <c r="M3" i="91"/>
  <c r="R3" i="91" s="1"/>
  <c r="M3" i="90"/>
  <c r="H8" i="91"/>
  <c r="S7" i="91"/>
  <c r="M4" i="93"/>
  <c r="U5" i="93"/>
  <c r="M4" i="91" l="1"/>
  <c r="R4" i="91" s="1"/>
  <c r="M4" i="90"/>
  <c r="S8" i="91"/>
  <c r="H9" i="91"/>
  <c r="M5" i="93"/>
  <c r="U6" i="93"/>
  <c r="T6" i="91"/>
  <c r="I7" i="91"/>
  <c r="H10" i="91" l="1"/>
  <c r="S9" i="91"/>
  <c r="M6" i="93"/>
  <c r="U7" i="93"/>
  <c r="M5" i="90"/>
  <c r="M5" i="91"/>
  <c r="R5" i="91" s="1"/>
  <c r="I8" i="91"/>
  <c r="T7" i="91"/>
  <c r="I9" i="91" l="1"/>
  <c r="T8" i="91"/>
  <c r="M6" i="91"/>
  <c r="R6" i="91" s="1"/>
  <c r="M6" i="90"/>
  <c r="M7" i="93"/>
  <c r="U8" i="93"/>
  <c r="S10" i="91"/>
  <c r="H11" i="91"/>
  <c r="H12" i="91" l="1"/>
  <c r="S11" i="91"/>
  <c r="M8" i="93"/>
  <c r="U9" i="93"/>
  <c r="M7" i="91"/>
  <c r="R7" i="91" s="1"/>
  <c r="M7" i="90"/>
  <c r="I10" i="91"/>
  <c r="T9" i="91"/>
  <c r="T10" i="91" l="1"/>
  <c r="I11" i="91"/>
  <c r="M9" i="93"/>
  <c r="U10" i="93"/>
  <c r="M8" i="90"/>
  <c r="M8" i="91"/>
  <c r="R8" i="91" s="1"/>
  <c r="S12" i="91"/>
  <c r="H13" i="91"/>
  <c r="H14" i="91" l="1"/>
  <c r="S13" i="91"/>
  <c r="M9" i="90"/>
  <c r="M9" i="91"/>
  <c r="R9" i="91" s="1"/>
  <c r="M10" i="93"/>
  <c r="U11" i="93"/>
  <c r="T11" i="91"/>
  <c r="I12" i="91"/>
  <c r="T12" i="91" l="1"/>
  <c r="I13" i="91"/>
  <c r="M10" i="90"/>
  <c r="M10" i="91"/>
  <c r="R10" i="91" s="1"/>
  <c r="M11" i="93"/>
  <c r="U12" i="93"/>
  <c r="S14" i="91"/>
  <c r="H15" i="91"/>
  <c r="H16" i="91" l="1"/>
  <c r="S16" i="91" s="1"/>
  <c r="S15" i="91"/>
  <c r="M12" i="93"/>
  <c r="U13" i="93"/>
  <c r="M11" i="91"/>
  <c r="R11" i="91" s="1"/>
  <c r="M11" i="90"/>
  <c r="I14" i="91"/>
  <c r="T13" i="91"/>
  <c r="T14" i="91" l="1"/>
  <c r="I15" i="91"/>
  <c r="M12" i="91"/>
  <c r="R12" i="91" s="1"/>
  <c r="M12" i="90"/>
  <c r="M13" i="93"/>
  <c r="U14" i="93"/>
  <c r="M14" i="93" l="1"/>
  <c r="U15" i="93"/>
  <c r="M13" i="91"/>
  <c r="R13" i="91" s="1"/>
  <c r="M13" i="90"/>
  <c r="I16" i="91"/>
  <c r="T16" i="91" s="1"/>
  <c r="T15" i="91"/>
  <c r="M15" i="93" l="1"/>
  <c r="U16" i="93"/>
  <c r="M16" i="93" s="1"/>
  <c r="M14" i="91"/>
  <c r="R14" i="91" s="1"/>
  <c r="M14" i="90"/>
  <c r="M16" i="91" l="1"/>
  <c r="R16" i="91" s="1"/>
  <c r="M16" i="90"/>
  <c r="M15" i="91"/>
  <c r="R15" i="91" s="1"/>
  <c r="Y18" i="91" s="1" a="1"/>
  <c r="M15" i="90"/>
  <c r="AQ32" i="91" l="1"/>
  <c r="AI32" i="91"/>
  <c r="AA32" i="91"/>
  <c r="AO31" i="91"/>
  <c r="AG31" i="91"/>
  <c r="Y31" i="91"/>
  <c r="AM30" i="91"/>
  <c r="AE30" i="91"/>
  <c r="AS29" i="91"/>
  <c r="AK29" i="91"/>
  <c r="AC29" i="91"/>
  <c r="AQ28" i="91"/>
  <c r="AI28" i="91"/>
  <c r="AA28" i="91"/>
  <c r="AO27" i="91"/>
  <c r="AG27" i="91"/>
  <c r="Y27" i="91"/>
  <c r="AM26" i="91"/>
  <c r="AE26" i="91"/>
  <c r="AS25" i="91"/>
  <c r="AK25" i="91"/>
  <c r="AC25" i="91"/>
  <c r="AQ24" i="91"/>
  <c r="AI24" i="91"/>
  <c r="AA24" i="91"/>
  <c r="AO23" i="91"/>
  <c r="AG23" i="91"/>
  <c r="Y23" i="91"/>
  <c r="AM22" i="91"/>
  <c r="AE22" i="91"/>
  <c r="AS21" i="91"/>
  <c r="AK21" i="91"/>
  <c r="AC21" i="91"/>
  <c r="AQ20" i="91"/>
  <c r="AI20" i="91"/>
  <c r="AA20" i="91"/>
  <c r="AO19" i="91"/>
  <c r="AG19" i="91"/>
  <c r="Y19" i="91"/>
  <c r="AM18" i="91"/>
  <c r="AE18" i="91"/>
  <c r="AP32" i="91"/>
  <c r="Z32" i="91"/>
  <c r="AF31" i="91"/>
  <c r="AT30" i="91"/>
  <c r="AD30" i="91"/>
  <c r="AR29" i="91"/>
  <c r="AJ29" i="91"/>
  <c r="AP28" i="91"/>
  <c r="AH28" i="91"/>
  <c r="Z28" i="91"/>
  <c r="AF27" i="91"/>
  <c r="AT26" i="91"/>
  <c r="AL26" i="91"/>
  <c r="AR25" i="91"/>
  <c r="AJ25" i="91"/>
  <c r="AB25" i="91"/>
  <c r="AP24" i="91"/>
  <c r="AH24" i="91"/>
  <c r="AN23" i="91"/>
  <c r="AF23" i="91"/>
  <c r="AT22" i="91"/>
  <c r="AL22" i="91"/>
  <c r="AR21" i="91"/>
  <c r="AJ21" i="91"/>
  <c r="AB21" i="91"/>
  <c r="AP20" i="91"/>
  <c r="Z20" i="91"/>
  <c r="AN19" i="91"/>
  <c r="AF19" i="91"/>
  <c r="AT18" i="91"/>
  <c r="AL18" i="91"/>
  <c r="AH32" i="91"/>
  <c r="AN31" i="91"/>
  <c r="AL30" i="91"/>
  <c r="AB29" i="91"/>
  <c r="AN27" i="91"/>
  <c r="AD26" i="91"/>
  <c r="Z24" i="91"/>
  <c r="AD22" i="91"/>
  <c r="AH20" i="91"/>
  <c r="AD18" i="91"/>
  <c r="AK32" i="91"/>
  <c r="Y32" i="91"/>
  <c r="AK31" i="91"/>
  <c r="AA31" i="91"/>
  <c r="AK30" i="91"/>
  <c r="AA30" i="91"/>
  <c r="AM29" i="91"/>
  <c r="AA29" i="91"/>
  <c r="AM28" i="91"/>
  <c r="AC28" i="91"/>
  <c r="AM27" i="91"/>
  <c r="AC27" i="91"/>
  <c r="AO26" i="91"/>
  <c r="AC26" i="91"/>
  <c r="AO25" i="91"/>
  <c r="AE25" i="91"/>
  <c r="AO24" i="91"/>
  <c r="AE24" i="91"/>
  <c r="AQ23" i="91"/>
  <c r="AE23" i="91"/>
  <c r="AQ22" i="91"/>
  <c r="AG22" i="91"/>
  <c r="AQ21" i="91"/>
  <c r="AG21" i="91"/>
  <c r="AS20" i="91"/>
  <c r="AG20" i="91"/>
  <c r="AS19" i="91"/>
  <c r="AI19" i="91"/>
  <c r="AS18" i="91"/>
  <c r="AI18" i="91"/>
  <c r="Y18" i="91"/>
  <c r="AS32" i="91"/>
  <c r="AG32" i="91"/>
  <c r="AS31" i="91"/>
  <c r="AI31" i="91"/>
  <c r="AS30" i="91"/>
  <c r="AI30" i="91"/>
  <c r="Y30" i="91"/>
  <c r="AI29" i="91"/>
  <c r="Y29" i="91"/>
  <c r="AK28" i="91"/>
  <c r="Y28" i="91"/>
  <c r="AK27" i="91"/>
  <c r="AA27" i="91"/>
  <c r="AK26" i="91"/>
  <c r="AA26" i="91"/>
  <c r="AM25" i="91"/>
  <c r="AA25" i="91"/>
  <c r="AM24" i="91"/>
  <c r="AC24" i="91"/>
  <c r="AM23" i="91"/>
  <c r="AC23" i="91"/>
  <c r="AO22" i="91"/>
  <c r="AC22" i="91"/>
  <c r="AO21" i="91"/>
  <c r="AE21" i="91"/>
  <c r="AO20" i="91"/>
  <c r="AE20" i="91"/>
  <c r="AQ19" i="91"/>
  <c r="AE19" i="91"/>
  <c r="AQ18" i="91"/>
  <c r="AG18" i="91"/>
  <c r="AR32" i="91"/>
  <c r="AD32" i="91"/>
  <c r="AL31" i="91"/>
  <c r="AR30" i="91"/>
  <c r="AF30" i="91"/>
  <c r="AN29" i="91"/>
  <c r="AT28" i="91"/>
  <c r="AF28" i="91"/>
  <c r="AP27" i="91"/>
  <c r="Z27" i="91"/>
  <c r="AH26" i="91"/>
  <c r="AP25" i="91"/>
  <c r="Z25" i="91"/>
  <c r="AJ24" i="91"/>
  <c r="AR23" i="91"/>
  <c r="AB23" i="91"/>
  <c r="AJ22" i="91"/>
  <c r="AT21" i="91"/>
  <c r="AD21" i="91"/>
  <c r="AL20" i="91"/>
  <c r="AT19" i="91"/>
  <c r="AD19" i="91"/>
  <c r="AN18" i="91"/>
  <c r="Z18" i="91"/>
  <c r="AO32" i="91"/>
  <c r="AC32" i="91"/>
  <c r="AJ31" i="91"/>
  <c r="AQ30" i="91"/>
  <c r="AC30" i="91"/>
  <c r="AL29" i="91"/>
  <c r="AS28" i="91"/>
  <c r="AE28" i="91"/>
  <c r="AL27" i="91"/>
  <c r="AS26" i="91"/>
  <c r="AG26" i="91"/>
  <c r="AN25" i="91"/>
  <c r="Y25" i="91"/>
  <c r="AG24" i="91"/>
  <c r="AP23" i="91"/>
  <c r="AA23" i="91"/>
  <c r="AI22" i="91"/>
  <c r="AP21" i="91"/>
  <c r="AA21" i="91"/>
  <c r="AK20" i="91"/>
  <c r="AR19" i="91"/>
  <c r="AC19" i="91"/>
  <c r="AK18" i="91"/>
  <c r="AN32" i="91"/>
  <c r="AB32" i="91"/>
  <c r="AH31" i="91"/>
  <c r="AP30" i="91"/>
  <c r="AB30" i="91"/>
  <c r="AH29" i="91"/>
  <c r="AR28" i="91"/>
  <c r="AD28" i="91"/>
  <c r="AJ27" i="91"/>
  <c r="AR26" i="91"/>
  <c r="AF26" i="91"/>
  <c r="AL25" i="91"/>
  <c r="AT24" i="91"/>
  <c r="AF24" i="91"/>
  <c r="AL23" i="91"/>
  <c r="Z23" i="91"/>
  <c r="AH22" i="91"/>
  <c r="AN21" i="91"/>
  <c r="Z21" i="91"/>
  <c r="AJ20" i="91"/>
  <c r="AP19" i="91"/>
  <c r="AB19" i="91"/>
  <c r="AJ18" i="91"/>
  <c r="AM32" i="91"/>
  <c r="AT31" i="91"/>
  <c r="AE31" i="91"/>
  <c r="AO30" i="91"/>
  <c r="Z30" i="91"/>
  <c r="AG29" i="91"/>
  <c r="AO28" i="91"/>
  <c r="AR31" i="91"/>
  <c r="AN30" i="91"/>
  <c r="AF29" i="91"/>
  <c r="AB28" i="91"/>
  <c r="AD27" i="91"/>
  <c r="Z26" i="91"/>
  <c r="AD25" i="91"/>
  <c r="Y24" i="91"/>
  <c r="AS22" i="91"/>
  <c r="Z22" i="91"/>
  <c r="AT20" i="91"/>
  <c r="Y20" i="91"/>
  <c r="AR18" i="91"/>
  <c r="AD23" i="91"/>
  <c r="AQ31" i="91"/>
  <c r="AJ30" i="91"/>
  <c r="AE29" i="91"/>
  <c r="AT27" i="91"/>
  <c r="AB27" i="91"/>
  <c r="Y26" i="91"/>
  <c r="AS24" i="91"/>
  <c r="AT23" i="91"/>
  <c r="AR22" i="91"/>
  <c r="Y22" i="91"/>
  <c r="AR20" i="91"/>
  <c r="AM19" i="91"/>
  <c r="AP18" i="91"/>
  <c r="AT32" i="91"/>
  <c r="AM31" i="91"/>
  <c r="AG30" i="91"/>
  <c r="Z29" i="91"/>
  <c r="AP26" i="91"/>
  <c r="AQ25" i="91"/>
  <c r="AN24" i="91"/>
  <c r="AN22" i="91"/>
  <c r="AL21" i="91"/>
  <c r="AM20" i="91"/>
  <c r="AH18" i="91"/>
  <c r="AI27" i="91"/>
  <c r="AF22" i="91"/>
  <c r="AH19" i="91"/>
  <c r="Z31" i="91"/>
  <c r="AG28" i="91"/>
  <c r="AB26" i="91"/>
  <c r="AB24" i="91"/>
  <c r="Y21" i="91"/>
  <c r="Z19" i="91"/>
  <c r="AP31" i="91"/>
  <c r="AH30" i="91"/>
  <c r="AD29" i="91"/>
  <c r="AS27" i="91"/>
  <c r="AQ26" i="91"/>
  <c r="AT25" i="91"/>
  <c r="AR24" i="91"/>
  <c r="AS23" i="91"/>
  <c r="AP22" i="91"/>
  <c r="AM21" i="91"/>
  <c r="AN20" i="91"/>
  <c r="AL19" i="91"/>
  <c r="AO18" i="91"/>
  <c r="AK23" i="91"/>
  <c r="AK19" i="91"/>
  <c r="AH25" i="91"/>
  <c r="AD20" i="91"/>
  <c r="AR27" i="91"/>
  <c r="AL32" i="91"/>
  <c r="AD31" i="91"/>
  <c r="AT29" i="91"/>
  <c r="AN28" i="91"/>
  <c r="AQ27" i="91"/>
  <c r="AN26" i="91"/>
  <c r="AI25" i="91"/>
  <c r="AL24" i="91"/>
  <c r="AJ23" i="91"/>
  <c r="AK22" i="91"/>
  <c r="AI21" i="91"/>
  <c r="AF20" i="91"/>
  <c r="AJ19" i="91"/>
  <c r="AF18" i="91"/>
  <c r="AJ32" i="91"/>
  <c r="AC31" i="91"/>
  <c r="AQ29" i="91"/>
  <c r="AL28" i="91"/>
  <c r="AJ26" i="91"/>
  <c r="AK24" i="91"/>
  <c r="AI23" i="91"/>
  <c r="AH21" i="91"/>
  <c r="AC18" i="91"/>
  <c r="AE32" i="91"/>
  <c r="AO29" i="91"/>
  <c r="AE27" i="91"/>
  <c r="AF25" i="91"/>
  <c r="AA22" i="91"/>
  <c r="AB20" i="91"/>
  <c r="AA18" i="91"/>
  <c r="AF32" i="91"/>
  <c r="AB31" i="91"/>
  <c r="AP29" i="91"/>
  <c r="AJ28" i="91"/>
  <c r="AH27" i="91"/>
  <c r="AI26" i="91"/>
  <c r="AG25" i="91"/>
  <c r="AD24" i="91"/>
  <c r="AH23" i="91"/>
  <c r="AB22" i="91"/>
  <c r="AF21" i="91"/>
  <c r="AC20" i="91"/>
  <c r="AA19" i="91"/>
  <c r="AB18" i="91"/>
  <c r="Y37" i="91" l="1" a="1"/>
  <c r="AR51" i="91" l="1"/>
  <c r="AR70" i="91" s="1"/>
  <c r="AJ51" i="91"/>
  <c r="AJ70" i="91" s="1"/>
  <c r="AB51" i="91"/>
  <c r="AB70" i="91" s="1"/>
  <c r="AP50" i="91"/>
  <c r="AP69" i="91" s="1"/>
  <c r="AH50" i="91"/>
  <c r="AH69" i="91" s="1"/>
  <c r="Z50" i="91"/>
  <c r="Z69" i="91" s="1"/>
  <c r="AN49" i="91"/>
  <c r="AN68" i="91" s="1"/>
  <c r="AF49" i="91"/>
  <c r="AF68" i="91" s="1"/>
  <c r="AT48" i="91"/>
  <c r="AT67" i="91" s="1"/>
  <c r="AL48" i="91"/>
  <c r="AL67" i="91" s="1"/>
  <c r="AD48" i="91"/>
  <c r="AD67" i="91" s="1"/>
  <c r="AR47" i="91"/>
  <c r="AR66" i="91" s="1"/>
  <c r="AJ47" i="91"/>
  <c r="AJ66" i="91" s="1"/>
  <c r="AB47" i="91"/>
  <c r="AB66" i="91" s="1"/>
  <c r="AP46" i="91"/>
  <c r="AP65" i="91" s="1"/>
  <c r="AH46" i="91"/>
  <c r="AH65" i="91" s="1"/>
  <c r="Z46" i="91"/>
  <c r="Z65" i="91" s="1"/>
  <c r="AN45" i="91"/>
  <c r="AN64" i="91" s="1"/>
  <c r="AF45" i="91"/>
  <c r="AF64" i="91" s="1"/>
  <c r="AT44" i="91"/>
  <c r="AT63" i="91" s="1"/>
  <c r="AL44" i="91"/>
  <c r="AL63" i="91" s="1"/>
  <c r="AD44" i="91"/>
  <c r="AD63" i="91" s="1"/>
  <c r="AR43" i="91"/>
  <c r="AR62" i="91" s="1"/>
  <c r="AM51" i="91"/>
  <c r="AM70" i="91" s="1"/>
  <c r="AE51" i="91"/>
  <c r="AE70" i="91" s="1"/>
  <c r="AS50" i="91"/>
  <c r="AS69" i="91" s="1"/>
  <c r="AK50" i="91"/>
  <c r="AK69" i="91" s="1"/>
  <c r="AC50" i="91"/>
  <c r="AC69" i="91" s="1"/>
  <c r="AQ49" i="91"/>
  <c r="AQ68" i="91" s="1"/>
  <c r="AI49" i="91"/>
  <c r="AI68" i="91" s="1"/>
  <c r="AA49" i="91"/>
  <c r="AA68" i="91" s="1"/>
  <c r="AO48" i="91"/>
  <c r="AO67" i="91" s="1"/>
  <c r="AG48" i="91"/>
  <c r="AG67" i="91" s="1"/>
  <c r="Y48" i="91"/>
  <c r="Y67" i="91" s="1"/>
  <c r="AM47" i="91"/>
  <c r="AM66" i="91" s="1"/>
  <c r="AE47" i="91"/>
  <c r="AE66" i="91" s="1"/>
  <c r="AS46" i="91"/>
  <c r="AS65" i="91" s="1"/>
  <c r="AK46" i="91"/>
  <c r="AK65" i="91" s="1"/>
  <c r="AC46" i="91"/>
  <c r="AC65" i="91" s="1"/>
  <c r="AQ45" i="91"/>
  <c r="AQ64" i="91" s="1"/>
  <c r="AI45" i="91"/>
  <c r="AI64" i="91" s="1"/>
  <c r="AA45" i="91"/>
  <c r="AA64" i="91" s="1"/>
  <c r="AO44" i="91"/>
  <c r="AO63" i="91" s="1"/>
  <c r="AG44" i="91"/>
  <c r="AG63" i="91" s="1"/>
  <c r="AO51" i="91"/>
  <c r="AO70" i="91" s="1"/>
  <c r="AD51" i="91"/>
  <c r="AD70" i="91" s="1"/>
  <c r="AO50" i="91"/>
  <c r="AO69" i="91" s="1"/>
  <c r="AE50" i="91"/>
  <c r="AE69" i="91" s="1"/>
  <c r="AP49" i="91"/>
  <c r="AP68" i="91" s="1"/>
  <c r="AE49" i="91"/>
  <c r="AE68" i="91" s="1"/>
  <c r="AQ48" i="91"/>
  <c r="AQ67" i="91" s="1"/>
  <c r="AF48" i="91"/>
  <c r="AF67" i="91" s="1"/>
  <c r="AQ47" i="91"/>
  <c r="AQ66" i="91" s="1"/>
  <c r="AG47" i="91"/>
  <c r="AG66" i="91" s="1"/>
  <c r="AR46" i="91"/>
  <c r="AR65" i="91" s="1"/>
  <c r="AG46" i="91"/>
  <c r="AG65" i="91" s="1"/>
  <c r="AS45" i="91"/>
  <c r="AS64" i="91" s="1"/>
  <c r="AH45" i="91"/>
  <c r="AH64" i="91" s="1"/>
  <c r="AS44" i="91"/>
  <c r="AS63" i="91" s="1"/>
  <c r="AI44" i="91"/>
  <c r="AI63" i="91" s="1"/>
  <c r="Y44" i="91"/>
  <c r="Y63" i="91" s="1"/>
  <c r="AL43" i="91"/>
  <c r="AL62" i="91" s="1"/>
  <c r="AD43" i="91"/>
  <c r="AD62" i="91" s="1"/>
  <c r="AR42" i="91"/>
  <c r="AR61" i="91" s="1"/>
  <c r="AJ42" i="91"/>
  <c r="AJ61" i="91" s="1"/>
  <c r="AB42" i="91"/>
  <c r="AB61" i="91" s="1"/>
  <c r="AP41" i="91"/>
  <c r="AP60" i="91" s="1"/>
  <c r="AH41" i="91"/>
  <c r="AH60" i="91" s="1"/>
  <c r="Z41" i="91"/>
  <c r="Z60" i="91" s="1"/>
  <c r="AN40" i="91"/>
  <c r="AN59" i="91" s="1"/>
  <c r="AF40" i="91"/>
  <c r="AF59" i="91" s="1"/>
  <c r="AT39" i="91"/>
  <c r="AT58" i="91" s="1"/>
  <c r="AL39" i="91"/>
  <c r="AL58" i="91" s="1"/>
  <c r="AD39" i="91"/>
  <c r="AD58" i="91" s="1"/>
  <c r="AR38" i="91"/>
  <c r="AR57" i="91" s="1"/>
  <c r="AJ38" i="91"/>
  <c r="AJ57" i="91" s="1"/>
  <c r="AB38" i="91"/>
  <c r="AB57" i="91" s="1"/>
  <c r="AP37" i="91"/>
  <c r="AP56" i="91" s="1"/>
  <c r="AH37" i="91"/>
  <c r="AH56" i="91" s="1"/>
  <c r="Z37" i="91"/>
  <c r="Z56" i="91" s="1"/>
  <c r="AI42" i="91"/>
  <c r="AI61" i="91" s="1"/>
  <c r="AE40" i="91"/>
  <c r="AE59" i="91" s="1"/>
  <c r="AC39" i="91"/>
  <c r="AC58" i="91" s="1"/>
  <c r="AI38" i="91"/>
  <c r="AI57" i="91" s="1"/>
  <c r="AO37" i="91"/>
  <c r="AO56" i="91" s="1"/>
  <c r="AG37" i="91"/>
  <c r="AG56" i="91" s="1"/>
  <c r="AN51" i="91"/>
  <c r="AN70" i="91" s="1"/>
  <c r="AC51" i="91"/>
  <c r="AC70" i="91" s="1"/>
  <c r="AN50" i="91"/>
  <c r="AN69" i="91" s="1"/>
  <c r="AD50" i="91"/>
  <c r="AD69" i="91" s="1"/>
  <c r="AO49" i="91"/>
  <c r="AO68" i="91" s="1"/>
  <c r="AD49" i="91"/>
  <c r="AD68" i="91" s="1"/>
  <c r="AP48" i="91"/>
  <c r="AP67" i="91" s="1"/>
  <c r="AE48" i="91"/>
  <c r="AE67" i="91" s="1"/>
  <c r="AP47" i="91"/>
  <c r="AP66" i="91" s="1"/>
  <c r="AF47" i="91"/>
  <c r="AF66" i="91" s="1"/>
  <c r="AQ46" i="91"/>
  <c r="AQ65" i="91" s="1"/>
  <c r="AF46" i="91"/>
  <c r="AF65" i="91" s="1"/>
  <c r="AR45" i="91"/>
  <c r="AR64" i="91" s="1"/>
  <c r="AG45" i="91"/>
  <c r="AG64" i="91" s="1"/>
  <c r="AR44" i="91"/>
  <c r="AR63" i="91" s="1"/>
  <c r="AH44" i="91"/>
  <c r="AH63" i="91" s="1"/>
  <c r="AT43" i="91"/>
  <c r="AT62" i="91" s="1"/>
  <c r="AK43" i="91"/>
  <c r="AK62" i="91" s="1"/>
  <c r="AC43" i="91"/>
  <c r="AC62" i="91" s="1"/>
  <c r="AQ42" i="91"/>
  <c r="AQ61" i="91" s="1"/>
  <c r="AA42" i="91"/>
  <c r="AA61" i="91" s="1"/>
  <c r="AO41" i="91"/>
  <c r="AO60" i="91" s="1"/>
  <c r="AG41" i="91"/>
  <c r="AG60" i="91" s="1"/>
  <c r="Y41" i="91"/>
  <c r="Y60" i="91" s="1"/>
  <c r="AM40" i="91"/>
  <c r="AM59" i="91" s="1"/>
  <c r="AS39" i="91"/>
  <c r="AS58" i="91" s="1"/>
  <c r="AK39" i="91"/>
  <c r="AK58" i="91" s="1"/>
  <c r="AQ38" i="91"/>
  <c r="AQ57" i="91" s="1"/>
  <c r="AA38" i="91"/>
  <c r="AA57" i="91" s="1"/>
  <c r="Y37" i="91"/>
  <c r="Y56" i="91" s="1"/>
  <c r="AI51" i="91"/>
  <c r="AI70" i="91" s="1"/>
  <c r="AR50" i="91"/>
  <c r="AR69" i="91" s="1"/>
  <c r="AB50" i="91"/>
  <c r="AB69" i="91" s="1"/>
  <c r="AK49" i="91"/>
  <c r="AK68" i="91" s="1"/>
  <c r="AS48" i="91"/>
  <c r="AS67" i="91" s="1"/>
  <c r="AC48" i="91"/>
  <c r="AC67" i="91" s="1"/>
  <c r="AL47" i="91"/>
  <c r="AL66" i="91" s="1"/>
  <c r="Y47" i="91"/>
  <c r="Y66" i="91" s="1"/>
  <c r="AE46" i="91"/>
  <c r="AE65" i="91" s="1"/>
  <c r="AM45" i="91"/>
  <c r="AM64" i="91" s="1"/>
  <c r="Z45" i="91"/>
  <c r="Z64" i="91" s="1"/>
  <c r="AF44" i="91"/>
  <c r="AF63" i="91" s="1"/>
  <c r="AP43" i="91"/>
  <c r="AP62" i="91" s="1"/>
  <c r="AF43" i="91"/>
  <c r="AF62" i="91" s="1"/>
  <c r="AP42" i="91"/>
  <c r="AP61" i="91" s="1"/>
  <c r="AF42" i="91"/>
  <c r="AF61" i="91" s="1"/>
  <c r="AR41" i="91"/>
  <c r="AR60" i="91" s="1"/>
  <c r="AF41" i="91"/>
  <c r="AF60" i="91" s="1"/>
  <c r="AR40" i="91"/>
  <c r="AR59" i="91" s="1"/>
  <c r="AH40" i="91"/>
  <c r="AH59" i="91" s="1"/>
  <c r="AR39" i="91"/>
  <c r="AR58" i="91" s="1"/>
  <c r="AH39" i="91"/>
  <c r="AH58" i="91" s="1"/>
  <c r="AT38" i="91"/>
  <c r="AT57" i="91" s="1"/>
  <c r="AH38" i="91"/>
  <c r="AH57" i="91" s="1"/>
  <c r="AT37" i="91"/>
  <c r="AT56" i="91" s="1"/>
  <c r="AJ37" i="91"/>
  <c r="AJ56" i="91" s="1"/>
  <c r="AT51" i="91"/>
  <c r="AT70" i="91" s="1"/>
  <c r="AG51" i="91"/>
  <c r="AG70" i="91" s="1"/>
  <c r="AM50" i="91"/>
  <c r="AM69" i="91" s="1"/>
  <c r="Y50" i="91"/>
  <c r="Y69" i="91" s="1"/>
  <c r="AH49" i="91"/>
  <c r="AH68" i="91" s="1"/>
  <c r="AN48" i="91"/>
  <c r="AN67" i="91" s="1"/>
  <c r="AA48" i="91"/>
  <c r="AA67" i="91" s="1"/>
  <c r="AI47" i="91"/>
  <c r="AI66" i="91" s="1"/>
  <c r="AO46" i="91"/>
  <c r="AO65" i="91" s="1"/>
  <c r="AB46" i="91"/>
  <c r="AB65" i="91" s="1"/>
  <c r="AK45" i="91"/>
  <c r="AK64" i="91" s="1"/>
  <c r="AQ44" i="91"/>
  <c r="AQ63" i="91" s="1"/>
  <c r="AC44" i="91"/>
  <c r="AC63" i="91" s="1"/>
  <c r="AN43" i="91"/>
  <c r="AN62" i="91" s="1"/>
  <c r="AB43" i="91"/>
  <c r="AB62" i="91" s="1"/>
  <c r="AN42" i="91"/>
  <c r="AN61" i="91" s="1"/>
  <c r="AD42" i="91"/>
  <c r="AD61" i="91" s="1"/>
  <c r="AN41" i="91"/>
  <c r="AN60" i="91" s="1"/>
  <c r="AD41" i="91"/>
  <c r="AD60" i="91" s="1"/>
  <c r="AP40" i="91"/>
  <c r="AP59" i="91" s="1"/>
  <c r="AD40" i="91"/>
  <c r="AD59" i="91" s="1"/>
  <c r="AP39" i="91"/>
  <c r="AP58" i="91" s="1"/>
  <c r="AF39" i="91"/>
  <c r="AF58" i="91" s="1"/>
  <c r="AP38" i="91"/>
  <c r="AP57" i="91" s="1"/>
  <c r="AF38" i="91"/>
  <c r="AF57" i="91" s="1"/>
  <c r="AR37" i="91"/>
  <c r="AR56" i="91" s="1"/>
  <c r="AF37" i="91"/>
  <c r="AF56" i="91" s="1"/>
  <c r="AS51" i="91"/>
  <c r="AS70" i="91" s="1"/>
  <c r="AF51" i="91"/>
  <c r="AF70" i="91" s="1"/>
  <c r="AL50" i="91"/>
  <c r="AL69" i="91" s="1"/>
  <c r="AT49" i="91"/>
  <c r="AT68" i="91" s="1"/>
  <c r="AG49" i="91"/>
  <c r="AG68" i="91" s="1"/>
  <c r="AM48" i="91"/>
  <c r="AM67" i="91" s="1"/>
  <c r="Z48" i="91"/>
  <c r="Z67" i="91" s="1"/>
  <c r="AH47" i="91"/>
  <c r="AH66" i="91" s="1"/>
  <c r="AN46" i="91"/>
  <c r="AN65" i="91" s="1"/>
  <c r="AA46" i="91"/>
  <c r="AA65" i="91" s="1"/>
  <c r="AJ45" i="91"/>
  <c r="AJ64" i="91" s="1"/>
  <c r="AP44" i="91"/>
  <c r="AP63" i="91" s="1"/>
  <c r="AB44" i="91"/>
  <c r="AB63" i="91" s="1"/>
  <c r="AM43" i="91"/>
  <c r="AM62" i="91" s="1"/>
  <c r="AA43" i="91"/>
  <c r="AA62" i="91" s="1"/>
  <c r="AM42" i="91"/>
  <c r="AM61" i="91" s="1"/>
  <c r="AC42" i="91"/>
  <c r="AC61" i="91" s="1"/>
  <c r="AM41" i="91"/>
  <c r="AM60" i="91" s="1"/>
  <c r="AC41" i="91"/>
  <c r="AC60" i="91" s="1"/>
  <c r="AO40" i="91"/>
  <c r="AO59" i="91" s="1"/>
  <c r="AC40" i="91"/>
  <c r="AC59" i="91" s="1"/>
  <c r="AO39" i="91"/>
  <c r="AO58" i="91" s="1"/>
  <c r="AE39" i="91"/>
  <c r="AE58" i="91" s="1"/>
  <c r="AO38" i="91"/>
  <c r="AO57" i="91" s="1"/>
  <c r="AE38" i="91"/>
  <c r="AE57" i="91" s="1"/>
  <c r="AQ37" i="91"/>
  <c r="AQ56" i="91" s="1"/>
  <c r="AE37" i="91"/>
  <c r="AE56" i="91" s="1"/>
  <c r="AQ51" i="91"/>
  <c r="AQ70" i="91" s="1"/>
  <c r="AA51" i="91"/>
  <c r="AA70" i="91" s="1"/>
  <c r="AJ50" i="91"/>
  <c r="AJ69" i="91" s="1"/>
  <c r="AS49" i="91"/>
  <c r="AS68" i="91" s="1"/>
  <c r="AC49" i="91"/>
  <c r="AC68" i="91" s="1"/>
  <c r="AK48" i="91"/>
  <c r="AK67" i="91" s="1"/>
  <c r="AT47" i="91"/>
  <c r="AT66" i="91" s="1"/>
  <c r="AD47" i="91"/>
  <c r="AD66" i="91" s="1"/>
  <c r="AM46" i="91"/>
  <c r="AM65" i="91" s="1"/>
  <c r="Y46" i="91"/>
  <c r="Y65" i="91" s="1"/>
  <c r="AE45" i="91"/>
  <c r="AE64" i="91" s="1"/>
  <c r="AN44" i="91"/>
  <c r="AN63" i="91" s="1"/>
  <c r="AA44" i="91"/>
  <c r="AA63" i="91" s="1"/>
  <c r="AJ43" i="91"/>
  <c r="AJ62" i="91" s="1"/>
  <c r="Z43" i="91"/>
  <c r="Z62" i="91" s="1"/>
  <c r="AL42" i="91"/>
  <c r="AL61" i="91" s="1"/>
  <c r="Z42" i="91"/>
  <c r="Z61" i="91" s="1"/>
  <c r="AL41" i="91"/>
  <c r="AL60" i="91" s="1"/>
  <c r="AB41" i="91"/>
  <c r="AB60" i="91" s="1"/>
  <c r="AL40" i="91"/>
  <c r="AL59" i="91" s="1"/>
  <c r="AB40" i="91"/>
  <c r="AB59" i="91" s="1"/>
  <c r="AN39" i="91"/>
  <c r="AN58" i="91" s="1"/>
  <c r="AB39" i="91"/>
  <c r="AB58" i="91" s="1"/>
  <c r="AN38" i="91"/>
  <c r="AN57" i="91" s="1"/>
  <c r="AD38" i="91"/>
  <c r="AD57" i="91" s="1"/>
  <c r="AN37" i="91"/>
  <c r="AN56" i="91" s="1"/>
  <c r="AD37" i="91"/>
  <c r="AD56" i="91" s="1"/>
  <c r="AT50" i="91"/>
  <c r="AT69" i="91" s="1"/>
  <c r="AL49" i="91"/>
  <c r="AL68" i="91" s="1"/>
  <c r="AH48" i="91"/>
  <c r="AH67" i="91" s="1"/>
  <c r="Z47" i="91"/>
  <c r="Z66" i="91" s="1"/>
  <c r="AO45" i="91"/>
  <c r="AO64" i="91" s="1"/>
  <c r="AJ44" i="91"/>
  <c r="AJ63" i="91" s="1"/>
  <c r="AG43" i="91"/>
  <c r="AG62" i="91" s="1"/>
  <c r="AG42" i="91"/>
  <c r="AG61" i="91" s="1"/>
  <c r="AI41" i="91"/>
  <c r="AI60" i="91" s="1"/>
  <c r="AI40" i="91"/>
  <c r="AI59" i="91" s="1"/>
  <c r="AI39" i="91"/>
  <c r="AI58" i="91" s="1"/>
  <c r="AK38" i="91"/>
  <c r="AK57" i="91" s="1"/>
  <c r="AK37" i="91"/>
  <c r="AK56" i="91" s="1"/>
  <c r="AQ50" i="91"/>
  <c r="AQ69" i="91" s="1"/>
  <c r="AJ49" i="91"/>
  <c r="AJ68" i="91" s="1"/>
  <c r="AB48" i="91"/>
  <c r="AB67" i="91" s="1"/>
  <c r="AT46" i="91"/>
  <c r="AT65" i="91" s="1"/>
  <c r="AL45" i="91"/>
  <c r="AL64" i="91" s="1"/>
  <c r="AE44" i="91"/>
  <c r="AE63" i="91" s="1"/>
  <c r="AE43" i="91"/>
  <c r="AE62" i="91" s="1"/>
  <c r="AE42" i="91"/>
  <c r="AE61" i="91" s="1"/>
  <c r="AE41" i="91"/>
  <c r="AE60" i="91" s="1"/>
  <c r="AG40" i="91"/>
  <c r="AG59" i="91" s="1"/>
  <c r="AG39" i="91"/>
  <c r="AG58" i="91" s="1"/>
  <c r="AG38" i="91"/>
  <c r="AG57" i="91" s="1"/>
  <c r="AI37" i="91"/>
  <c r="AI56" i="91" s="1"/>
  <c r="AP51" i="91"/>
  <c r="AP70" i="91" s="1"/>
  <c r="AI50" i="91"/>
  <c r="AI69" i="91" s="1"/>
  <c r="AB49" i="91"/>
  <c r="AB68" i="91" s="1"/>
  <c r="AS47" i="91"/>
  <c r="AS66" i="91" s="1"/>
  <c r="AL46" i="91"/>
  <c r="AL65" i="91" s="1"/>
  <c r="AD45" i="91"/>
  <c r="AD64" i="91" s="1"/>
  <c r="Z44" i="91"/>
  <c r="Z63" i="91" s="1"/>
  <c r="Y43" i="91"/>
  <c r="Y62" i="91" s="1"/>
  <c r="Y42" i="91"/>
  <c r="Y61" i="91" s="1"/>
  <c r="AA41" i="91"/>
  <c r="AA60" i="91" s="1"/>
  <c r="AA40" i="91"/>
  <c r="AA59" i="91" s="1"/>
  <c r="AA39" i="91"/>
  <c r="AA58" i="91" s="1"/>
  <c r="AC38" i="91"/>
  <c r="AC57" i="91" s="1"/>
  <c r="AC37" i="91"/>
  <c r="AC56" i="91" s="1"/>
  <c r="AL51" i="91"/>
  <c r="AL70" i="91" s="1"/>
  <c r="AG50" i="91"/>
  <c r="AG69" i="91" s="1"/>
  <c r="Z49" i="91"/>
  <c r="Z68" i="91" s="1"/>
  <c r="AO47" i="91"/>
  <c r="AO66" i="91" s="1"/>
  <c r="AJ46" i="91"/>
  <c r="AJ65" i="91" s="1"/>
  <c r="AC45" i="91"/>
  <c r="AC64" i="91" s="1"/>
  <c r="AS43" i="91"/>
  <c r="AS62" i="91" s="1"/>
  <c r="AT42" i="91"/>
  <c r="AT61" i="91" s="1"/>
  <c r="AT41" i="91"/>
  <c r="AT60" i="91" s="1"/>
  <c r="AT40" i="91"/>
  <c r="AT59" i="91" s="1"/>
  <c r="Z40" i="91"/>
  <c r="Z59" i="91" s="1"/>
  <c r="Z39" i="91"/>
  <c r="Z58" i="91" s="1"/>
  <c r="Z38" i="91"/>
  <c r="Z57" i="91" s="1"/>
  <c r="AB37" i="91"/>
  <c r="AB56" i="91" s="1"/>
  <c r="AH51" i="91"/>
  <c r="AH70" i="91" s="1"/>
  <c r="AA50" i="91"/>
  <c r="AA69" i="91" s="1"/>
  <c r="AR48" i="91"/>
  <c r="AR67" i="91" s="1"/>
  <c r="AK47" i="91"/>
  <c r="AK66" i="91" s="1"/>
  <c r="AD46" i="91"/>
  <c r="AD65" i="91" s="1"/>
  <c r="Y45" i="91"/>
  <c r="Y64" i="91" s="1"/>
  <c r="AO43" i="91"/>
  <c r="AO62" i="91" s="1"/>
  <c r="AO42" i="91"/>
  <c r="AO61" i="91" s="1"/>
  <c r="AQ41" i="91"/>
  <c r="AQ60" i="91" s="1"/>
  <c r="AQ40" i="91"/>
  <c r="AQ59" i="91" s="1"/>
  <c r="AQ39" i="91"/>
  <c r="AQ58" i="91" s="1"/>
  <c r="AS38" i="91"/>
  <c r="AS57" i="91" s="1"/>
  <c r="AS37" i="91"/>
  <c r="AS56" i="91" s="1"/>
  <c r="AJ48" i="91"/>
  <c r="AJ67" i="91" s="1"/>
  <c r="AB45" i="91"/>
  <c r="AB64" i="91" s="1"/>
  <c r="AH42" i="91"/>
  <c r="AH61" i="91" s="1"/>
  <c r="AM39" i="91"/>
  <c r="AM58" i="91" s="1"/>
  <c r="AA37" i="91"/>
  <c r="AA56" i="91" s="1"/>
  <c r="AK51" i="91"/>
  <c r="AK70" i="91" s="1"/>
  <c r="AI48" i="91"/>
  <c r="AI67" i="91" s="1"/>
  <c r="AM44" i="91"/>
  <c r="AM63" i="91" s="1"/>
  <c r="AS41" i="91"/>
  <c r="AS60" i="91" s="1"/>
  <c r="AJ39" i="91"/>
  <c r="AJ58" i="91" s="1"/>
  <c r="AC47" i="91"/>
  <c r="AC66" i="91" s="1"/>
  <c r="AJ41" i="91"/>
  <c r="AJ60" i="91" s="1"/>
  <c r="AP45" i="91"/>
  <c r="AP64" i="91" s="1"/>
  <c r="Y40" i="91"/>
  <c r="Y59" i="91" s="1"/>
  <c r="Z51" i="91"/>
  <c r="Z70" i="91" s="1"/>
  <c r="AN47" i="91"/>
  <c r="AN66" i="91" s="1"/>
  <c r="AK44" i="91"/>
  <c r="AK63" i="91" s="1"/>
  <c r="AK41" i="91"/>
  <c r="AK60" i="91" s="1"/>
  <c r="Y39" i="91"/>
  <c r="Y58" i="91" s="1"/>
  <c r="Y51" i="91"/>
  <c r="Y70" i="91" s="1"/>
  <c r="AQ43" i="91"/>
  <c r="AQ62" i="91" s="1"/>
  <c r="AM38" i="91"/>
  <c r="AM57" i="91" s="1"/>
  <c r="AF50" i="91"/>
  <c r="AF69" i="91" s="1"/>
  <c r="AA47" i="91"/>
  <c r="AA66" i="91" s="1"/>
  <c r="AI43" i="91"/>
  <c r="AI62" i="91" s="1"/>
  <c r="AS40" i="91"/>
  <c r="AS59" i="91" s="1"/>
  <c r="AL38" i="91"/>
  <c r="AL57" i="91" s="1"/>
  <c r="AR49" i="91"/>
  <c r="AR68" i="91" s="1"/>
  <c r="AI46" i="91"/>
  <c r="AI65" i="91" s="1"/>
  <c r="AH43" i="91"/>
  <c r="AH62" i="91" s="1"/>
  <c r="AK40" i="91"/>
  <c r="AK59" i="91" s="1"/>
  <c r="Y38" i="91"/>
  <c r="Y57" i="91" s="1"/>
  <c r="Y49" i="91"/>
  <c r="Y68" i="91" s="1"/>
  <c r="AK42" i="91"/>
  <c r="AK61" i="91" s="1"/>
  <c r="AL37" i="91"/>
  <c r="AL56" i="91" s="1"/>
  <c r="AM49" i="91"/>
  <c r="AM68" i="91" s="1"/>
  <c r="AT45" i="91"/>
  <c r="AT64" i="91" s="1"/>
  <c r="AS42" i="91"/>
  <c r="AS61" i="91" s="1"/>
  <c r="AJ40" i="91"/>
  <c r="AJ59" i="91" s="1"/>
  <c r="AM37" i="91"/>
  <c r="AM56" i="91" s="1"/>
  <c r="Y77" i="91" l="1" a="1"/>
  <c r="AQ77" i="91" l="1"/>
  <c r="AI77" i="91"/>
  <c r="AA77" i="91"/>
  <c r="AP77" i="91"/>
  <c r="AH77" i="91"/>
  <c r="Z77" i="91"/>
  <c r="AO77" i="91"/>
  <c r="AG77" i="91"/>
  <c r="Y77" i="91"/>
  <c r="Y80" i="91" s="1" a="1"/>
  <c r="AN77" i="91"/>
  <c r="AF77" i="91"/>
  <c r="AM77" i="91"/>
  <c r="AE77" i="91"/>
  <c r="AT77" i="91"/>
  <c r="AL77" i="91"/>
  <c r="AD77" i="91"/>
  <c r="AC77" i="91"/>
  <c r="AS77" i="91"/>
  <c r="AR77" i="91"/>
  <c r="AJ77" i="91"/>
  <c r="AB77" i="91"/>
  <c r="AK77" i="91"/>
  <c r="AP80" i="91" l="1"/>
  <c r="AP83" i="91" s="1"/>
  <c r="AH80" i="91"/>
  <c r="AH83" i="91" s="1"/>
  <c r="Z80" i="91"/>
  <c r="Z83" i="91" s="1"/>
  <c r="AO80" i="91"/>
  <c r="AO83" i="91" s="1"/>
  <c r="AG80" i="91"/>
  <c r="AG83" i="91" s="1"/>
  <c r="Y80" i="91"/>
  <c r="Y83" i="91" s="1"/>
  <c r="AN80" i="91"/>
  <c r="AN83" i="91" s="1"/>
  <c r="AF80" i="91"/>
  <c r="AF83" i="91" s="1"/>
  <c r="AM80" i="91"/>
  <c r="AM83" i="91" s="1"/>
  <c r="AE80" i="91"/>
  <c r="AE83" i="91" s="1"/>
  <c r="AT80" i="91"/>
  <c r="AT83" i="91" s="1"/>
  <c r="AL80" i="91"/>
  <c r="AL83" i="91" s="1"/>
  <c r="AD80" i="91"/>
  <c r="AD83" i="91" s="1"/>
  <c r="AS80" i="91"/>
  <c r="AS83" i="91" s="1"/>
  <c r="AK80" i="91"/>
  <c r="AK83" i="91" s="1"/>
  <c r="AC80" i="91"/>
  <c r="AC83" i="91" s="1"/>
  <c r="AB80" i="91"/>
  <c r="AB83" i="91" s="1"/>
  <c r="AR80" i="91"/>
  <c r="AR83" i="91" s="1"/>
  <c r="AQ80" i="91"/>
  <c r="AQ83" i="91" s="1"/>
  <c r="AJ80" i="91"/>
  <c r="AJ83" i="91" s="1"/>
  <c r="AI80" i="91"/>
  <c r="AI83" i="91" s="1"/>
  <c r="AA80" i="91"/>
  <c r="AA83" i="91" s="1"/>
  <c r="Y85" i="91" l="1" a="1"/>
  <c r="Y123" i="91" l="1"/>
  <c r="Y115" i="91"/>
  <c r="Y107" i="91"/>
  <c r="Y99" i="91"/>
  <c r="N16" i="90" s="1"/>
  <c r="Y91" i="91"/>
  <c r="N8" i="90" s="1"/>
  <c r="Y122" i="91"/>
  <c r="Y114" i="91"/>
  <c r="Y106" i="91"/>
  <c r="Y98" i="91"/>
  <c r="N15" i="90" s="1"/>
  <c r="Y90" i="91"/>
  <c r="N7" i="90" s="1"/>
  <c r="Y121" i="91"/>
  <c r="Y113" i="91"/>
  <c r="Y105" i="91"/>
  <c r="Y97" i="91"/>
  <c r="N14" i="90" s="1"/>
  <c r="Y89" i="91"/>
  <c r="N6" i="90" s="1"/>
  <c r="Y120" i="91"/>
  <c r="Y112" i="91"/>
  <c r="Y104" i="91"/>
  <c r="Y96" i="91"/>
  <c r="N13" i="90" s="1"/>
  <c r="Y88" i="91"/>
  <c r="N5" i="90" s="1"/>
  <c r="Y119" i="91"/>
  <c r="Y111" i="91"/>
  <c r="Y103" i="91"/>
  <c r="Y95" i="91"/>
  <c r="N12" i="90" s="1"/>
  <c r="Y87" i="91"/>
  <c r="N4" i="90" s="1"/>
  <c r="Y118" i="91"/>
  <c r="Y110" i="91"/>
  <c r="Y102" i="91"/>
  <c r="Y94" i="91"/>
  <c r="N11" i="90" s="1"/>
  <c r="Y86" i="91"/>
  <c r="N3" i="90" s="1"/>
  <c r="Y101" i="91"/>
  <c r="Y100" i="91"/>
  <c r="Y117" i="91"/>
  <c r="Y109" i="91"/>
  <c r="Y108" i="91"/>
  <c r="Y93" i="91"/>
  <c r="N10" i="90" s="1"/>
  <c r="Y92" i="91"/>
  <c r="N9" i="90" s="1"/>
  <c r="Y116" i="91"/>
  <c r="Y85" i="91"/>
  <c r="N2" i="90" s="1"/>
  <c r="N16" i="93" l="1"/>
  <c r="N16" i="91"/>
  <c r="N15" i="93"/>
  <c r="N15" i="91"/>
  <c r="N14" i="93"/>
  <c r="N14" i="91"/>
  <c r="N13" i="93"/>
  <c r="N13" i="91"/>
  <c r="N12" i="93"/>
  <c r="N12" i="91"/>
  <c r="N11" i="93"/>
  <c r="N11" i="91"/>
  <c r="N10" i="93"/>
  <c r="N10" i="91"/>
  <c r="N9" i="93"/>
  <c r="N9" i="91"/>
  <c r="N8" i="93"/>
  <c r="N8" i="91"/>
  <c r="N7" i="93"/>
  <c r="N7" i="91"/>
  <c r="N6" i="93"/>
  <c r="N6" i="91"/>
  <c r="N5" i="91"/>
  <c r="N5" i="93"/>
  <c r="N4" i="93"/>
  <c r="N4" i="91"/>
  <c r="N3" i="93"/>
  <c r="N3" i="91"/>
  <c r="N2" i="93"/>
  <c r="N2" i="91"/>
  <c r="I16" i="89"/>
  <c r="H16" i="89"/>
  <c r="G16" i="89"/>
  <c r="F16" i="89"/>
  <c r="E16" i="89"/>
  <c r="D16" i="89"/>
  <c r="C16" i="89"/>
  <c r="A16" i="89"/>
  <c r="I15" i="89"/>
  <c r="H15" i="89"/>
  <c r="G15" i="89"/>
  <c r="U15" i="89" s="1"/>
  <c r="F15" i="89"/>
  <c r="E15" i="89"/>
  <c r="D15" i="89"/>
  <c r="C15" i="89"/>
  <c r="B15" i="89"/>
  <c r="A15" i="89"/>
  <c r="I14" i="89"/>
  <c r="H14" i="89"/>
  <c r="G14" i="89"/>
  <c r="U14" i="89" s="1"/>
  <c r="F14" i="89"/>
  <c r="E14" i="89"/>
  <c r="D14" i="89"/>
  <c r="C14" i="89"/>
  <c r="A14" i="89"/>
  <c r="I13" i="89"/>
  <c r="H13" i="89"/>
  <c r="G13" i="89"/>
  <c r="U13" i="89" s="1"/>
  <c r="F13" i="89"/>
  <c r="E13" i="89"/>
  <c r="D13" i="89"/>
  <c r="C13" i="89"/>
  <c r="B13" i="89"/>
  <c r="A13" i="89"/>
  <c r="I12" i="89"/>
  <c r="H12" i="89"/>
  <c r="G12" i="89"/>
  <c r="F12" i="89"/>
  <c r="E12" i="89"/>
  <c r="D12" i="89"/>
  <c r="C12" i="89"/>
  <c r="B12" i="89"/>
  <c r="A12" i="89"/>
  <c r="I11" i="89"/>
  <c r="H11" i="89"/>
  <c r="G11" i="89"/>
  <c r="U11" i="89" s="1"/>
  <c r="F11" i="89"/>
  <c r="E11" i="89"/>
  <c r="D11" i="89"/>
  <c r="C11" i="89"/>
  <c r="B11" i="89"/>
  <c r="A11" i="89"/>
  <c r="I10" i="89"/>
  <c r="H10" i="89"/>
  <c r="G10" i="89"/>
  <c r="U10" i="89" s="1"/>
  <c r="F10" i="89"/>
  <c r="E10" i="89"/>
  <c r="D10" i="89"/>
  <c r="C10" i="89"/>
  <c r="B10" i="89"/>
  <c r="A10" i="89"/>
  <c r="I9" i="89"/>
  <c r="H9" i="89"/>
  <c r="G9" i="89"/>
  <c r="F9" i="89"/>
  <c r="E9" i="89"/>
  <c r="D9" i="89"/>
  <c r="C9" i="89"/>
  <c r="B9" i="89"/>
  <c r="A9" i="89"/>
  <c r="I8" i="89"/>
  <c r="H8" i="89"/>
  <c r="G8" i="89"/>
  <c r="F8" i="89"/>
  <c r="E8" i="89"/>
  <c r="D8" i="89"/>
  <c r="C8" i="89"/>
  <c r="B8" i="89"/>
  <c r="A8" i="89"/>
  <c r="I7" i="89"/>
  <c r="H7" i="89"/>
  <c r="G7" i="89"/>
  <c r="F7" i="89"/>
  <c r="E7" i="89"/>
  <c r="D7" i="89"/>
  <c r="C7" i="89"/>
  <c r="B7" i="89"/>
  <c r="A7" i="89"/>
  <c r="I6" i="89"/>
  <c r="H6" i="89"/>
  <c r="G6" i="89"/>
  <c r="U6" i="89" s="1"/>
  <c r="F6" i="89"/>
  <c r="E6" i="89"/>
  <c r="D6" i="89"/>
  <c r="C6" i="89"/>
  <c r="B6" i="89"/>
  <c r="A6" i="89"/>
  <c r="P5" i="89"/>
  <c r="I5" i="89"/>
  <c r="H5" i="89"/>
  <c r="G5" i="89"/>
  <c r="F5" i="89"/>
  <c r="E5" i="89"/>
  <c r="D5" i="89"/>
  <c r="C5" i="89"/>
  <c r="B5" i="89"/>
  <c r="A5" i="89"/>
  <c r="I4" i="89"/>
  <c r="H4" i="89"/>
  <c r="G4" i="89"/>
  <c r="F4" i="89"/>
  <c r="E4" i="89"/>
  <c r="D4" i="89"/>
  <c r="C4" i="89"/>
  <c r="B4" i="89"/>
  <c r="A4" i="89"/>
  <c r="P3" i="89"/>
  <c r="P12" i="89" s="1"/>
  <c r="I3" i="89"/>
  <c r="H3" i="89"/>
  <c r="G3" i="89"/>
  <c r="F3" i="89"/>
  <c r="E3" i="89"/>
  <c r="D3" i="89"/>
  <c r="C3" i="89"/>
  <c r="B3" i="89"/>
  <c r="A3" i="89"/>
  <c r="K2" i="89"/>
  <c r="J2" i="89"/>
  <c r="I2" i="89"/>
  <c r="H2" i="89"/>
  <c r="G2" i="89"/>
  <c r="U2" i="89" s="1"/>
  <c r="F2" i="89"/>
  <c r="E2" i="89"/>
  <c r="D2" i="89"/>
  <c r="C2" i="89"/>
  <c r="B2" i="89"/>
  <c r="A2" i="89"/>
  <c r="K1" i="89"/>
  <c r="J1" i="89"/>
  <c r="I1" i="89"/>
  <c r="H1" i="89"/>
  <c r="G1" i="89"/>
  <c r="F1" i="89"/>
  <c r="E1" i="89"/>
  <c r="D1" i="89"/>
  <c r="C1" i="89"/>
  <c r="B1" i="89"/>
  <c r="A1" i="89"/>
  <c r="U361" i="87"/>
  <c r="T361" i="87"/>
  <c r="S361" i="87"/>
  <c r="R361" i="87"/>
  <c r="Q361" i="87"/>
  <c r="U360" i="87"/>
  <c r="T360" i="87"/>
  <c r="S360" i="87"/>
  <c r="R360" i="87"/>
  <c r="Q360" i="87"/>
  <c r="U359" i="87"/>
  <c r="T359" i="87"/>
  <c r="S359" i="87"/>
  <c r="R359" i="87"/>
  <c r="Q359" i="87"/>
  <c r="U358" i="87"/>
  <c r="T358" i="87"/>
  <c r="S358" i="87"/>
  <c r="R358" i="87"/>
  <c r="Q358" i="87"/>
  <c r="U357" i="87"/>
  <c r="T357" i="87"/>
  <c r="S357" i="87"/>
  <c r="R357" i="87"/>
  <c r="Q357" i="87"/>
  <c r="U356" i="87"/>
  <c r="T356" i="87"/>
  <c r="S356" i="87"/>
  <c r="R356" i="87"/>
  <c r="Q356" i="87"/>
  <c r="U355" i="87"/>
  <c r="T355" i="87"/>
  <c r="S355" i="87"/>
  <c r="R355" i="87"/>
  <c r="Q355" i="87"/>
  <c r="U354" i="87"/>
  <c r="T354" i="87"/>
  <c r="S354" i="87"/>
  <c r="R354" i="87"/>
  <c r="Q354" i="87"/>
  <c r="U353" i="87"/>
  <c r="T353" i="87"/>
  <c r="S353" i="87"/>
  <c r="R353" i="87"/>
  <c r="Q353" i="87"/>
  <c r="U352" i="87"/>
  <c r="T352" i="87"/>
  <c r="S352" i="87"/>
  <c r="R352" i="87"/>
  <c r="Q352" i="87"/>
  <c r="U351" i="87"/>
  <c r="T351" i="87"/>
  <c r="S351" i="87"/>
  <c r="R351" i="87"/>
  <c r="Q351" i="87"/>
  <c r="U350" i="87"/>
  <c r="T350" i="87"/>
  <c r="S350" i="87"/>
  <c r="R350" i="87"/>
  <c r="Q350" i="87"/>
  <c r="U349" i="87"/>
  <c r="T349" i="87"/>
  <c r="S349" i="87"/>
  <c r="R349" i="87"/>
  <c r="Q349" i="87"/>
  <c r="U348" i="87"/>
  <c r="T348" i="87"/>
  <c r="S348" i="87"/>
  <c r="R348" i="87"/>
  <c r="Q348" i="87"/>
  <c r="U347" i="87"/>
  <c r="T347" i="87"/>
  <c r="S347" i="87"/>
  <c r="R347" i="87"/>
  <c r="Q347" i="87"/>
  <c r="U346" i="87"/>
  <c r="T346" i="87"/>
  <c r="S346" i="87"/>
  <c r="R346" i="87"/>
  <c r="Q346" i="87"/>
  <c r="U345" i="87"/>
  <c r="T345" i="87"/>
  <c r="S345" i="87"/>
  <c r="R345" i="87"/>
  <c r="Q345" i="87"/>
  <c r="U344" i="87"/>
  <c r="T344" i="87"/>
  <c r="S344" i="87"/>
  <c r="R344" i="87"/>
  <c r="Q344" i="87"/>
  <c r="U343" i="87"/>
  <c r="T343" i="87"/>
  <c r="S343" i="87"/>
  <c r="R343" i="87"/>
  <c r="Q343" i="87"/>
  <c r="U342" i="87"/>
  <c r="T342" i="87"/>
  <c r="S342" i="87"/>
  <c r="R342" i="87"/>
  <c r="Q342" i="87"/>
  <c r="U341" i="87"/>
  <c r="T341" i="87"/>
  <c r="S341" i="87"/>
  <c r="R341" i="87"/>
  <c r="Q341" i="87"/>
  <c r="U340" i="87"/>
  <c r="T340" i="87"/>
  <c r="S340" i="87"/>
  <c r="R340" i="87"/>
  <c r="Q340" i="87"/>
  <c r="U339" i="87"/>
  <c r="T339" i="87"/>
  <c r="S339" i="87"/>
  <c r="R339" i="87"/>
  <c r="Q339" i="87"/>
  <c r="U338" i="87"/>
  <c r="T338" i="87"/>
  <c r="S338" i="87"/>
  <c r="R338" i="87"/>
  <c r="Q338" i="87"/>
  <c r="U337" i="87"/>
  <c r="T337" i="87"/>
  <c r="S337" i="87"/>
  <c r="R337" i="87"/>
  <c r="Q337" i="87"/>
  <c r="U336" i="87"/>
  <c r="T336" i="87"/>
  <c r="S336" i="87"/>
  <c r="R336" i="87"/>
  <c r="Q336" i="87"/>
  <c r="U335" i="87"/>
  <c r="T335" i="87"/>
  <c r="S335" i="87"/>
  <c r="R335" i="87"/>
  <c r="Q335" i="87"/>
  <c r="U334" i="87"/>
  <c r="T334" i="87"/>
  <c r="S334" i="87"/>
  <c r="R334" i="87"/>
  <c r="Q334" i="87"/>
  <c r="U333" i="87"/>
  <c r="T333" i="87"/>
  <c r="S333" i="87"/>
  <c r="R333" i="87"/>
  <c r="Q333" i="87"/>
  <c r="U332" i="87"/>
  <c r="T332" i="87"/>
  <c r="S332" i="87"/>
  <c r="R332" i="87"/>
  <c r="Q332" i="87"/>
  <c r="U331" i="87"/>
  <c r="T331" i="87"/>
  <c r="S331" i="87"/>
  <c r="R331" i="87"/>
  <c r="Q331" i="87"/>
  <c r="U330" i="87"/>
  <c r="T330" i="87"/>
  <c r="S330" i="87"/>
  <c r="R330" i="87"/>
  <c r="Q330" i="87"/>
  <c r="U329" i="87"/>
  <c r="T329" i="87"/>
  <c r="S329" i="87"/>
  <c r="R329" i="87"/>
  <c r="Q329" i="87"/>
  <c r="U328" i="87"/>
  <c r="T328" i="87"/>
  <c r="S328" i="87"/>
  <c r="R328" i="87"/>
  <c r="Q328" i="87"/>
  <c r="U327" i="87"/>
  <c r="T327" i="87"/>
  <c r="S327" i="87"/>
  <c r="R327" i="87"/>
  <c r="Q327" i="87"/>
  <c r="U326" i="87"/>
  <c r="T326" i="87"/>
  <c r="S326" i="87"/>
  <c r="R326" i="87"/>
  <c r="Q326" i="87"/>
  <c r="U325" i="87"/>
  <c r="T325" i="87"/>
  <c r="S325" i="87"/>
  <c r="R325" i="87"/>
  <c r="Q325" i="87"/>
  <c r="U324" i="87"/>
  <c r="T324" i="87"/>
  <c r="S324" i="87"/>
  <c r="R324" i="87"/>
  <c r="Q324" i="87"/>
  <c r="U323" i="87"/>
  <c r="T323" i="87"/>
  <c r="S323" i="87"/>
  <c r="R323" i="87"/>
  <c r="Q323" i="87"/>
  <c r="U322" i="87"/>
  <c r="T322" i="87"/>
  <c r="S322" i="87"/>
  <c r="R322" i="87"/>
  <c r="Q322" i="87"/>
  <c r="U321" i="87"/>
  <c r="T321" i="87"/>
  <c r="S321" i="87"/>
  <c r="R321" i="87"/>
  <c r="Q321" i="87"/>
  <c r="U320" i="87"/>
  <c r="T320" i="87"/>
  <c r="S320" i="87"/>
  <c r="R320" i="87"/>
  <c r="Q320" i="87"/>
  <c r="U319" i="87"/>
  <c r="T319" i="87"/>
  <c r="S319" i="87"/>
  <c r="R319" i="87"/>
  <c r="Q319" i="87"/>
  <c r="U318" i="87"/>
  <c r="T318" i="87"/>
  <c r="S318" i="87"/>
  <c r="R318" i="87"/>
  <c r="Q318" i="87"/>
  <c r="U317" i="87"/>
  <c r="T317" i="87"/>
  <c r="S317" i="87"/>
  <c r="R317" i="87"/>
  <c r="Q317" i="87"/>
  <c r="U316" i="87"/>
  <c r="T316" i="87"/>
  <c r="S316" i="87"/>
  <c r="R316" i="87"/>
  <c r="Q316" i="87"/>
  <c r="U315" i="87"/>
  <c r="T315" i="87"/>
  <c r="S315" i="87"/>
  <c r="R315" i="87"/>
  <c r="Q315" i="87"/>
  <c r="U314" i="87"/>
  <c r="T314" i="87"/>
  <c r="S314" i="87"/>
  <c r="R314" i="87"/>
  <c r="Q314" i="87"/>
  <c r="U313" i="87"/>
  <c r="T313" i="87"/>
  <c r="S313" i="87"/>
  <c r="R313" i="87"/>
  <c r="Q313" i="87"/>
  <c r="U312" i="87"/>
  <c r="T312" i="87"/>
  <c r="S312" i="87"/>
  <c r="R312" i="87"/>
  <c r="Q312" i="87"/>
  <c r="U311" i="87"/>
  <c r="T311" i="87"/>
  <c r="S311" i="87"/>
  <c r="R311" i="87"/>
  <c r="Q311" i="87"/>
  <c r="U310" i="87"/>
  <c r="T310" i="87"/>
  <c r="S310" i="87"/>
  <c r="R310" i="87"/>
  <c r="Q310" i="87"/>
  <c r="U309" i="87"/>
  <c r="T309" i="87"/>
  <c r="S309" i="87"/>
  <c r="R309" i="87"/>
  <c r="Q309" i="87"/>
  <c r="U308" i="87"/>
  <c r="T308" i="87"/>
  <c r="S308" i="87"/>
  <c r="R308" i="87"/>
  <c r="Q308" i="87"/>
  <c r="U307" i="87"/>
  <c r="T307" i="87"/>
  <c r="S307" i="87"/>
  <c r="R307" i="87"/>
  <c r="Q307" i="87"/>
  <c r="U306" i="87"/>
  <c r="T306" i="87"/>
  <c r="S306" i="87"/>
  <c r="R306" i="87"/>
  <c r="Q306" i="87"/>
  <c r="U305" i="87"/>
  <c r="T305" i="87"/>
  <c r="S305" i="87"/>
  <c r="R305" i="87"/>
  <c r="Q305" i="87"/>
  <c r="U304" i="87"/>
  <c r="T304" i="87"/>
  <c r="S304" i="87"/>
  <c r="R304" i="87"/>
  <c r="Q304" i="87"/>
  <c r="U303" i="87"/>
  <c r="T303" i="87"/>
  <c r="S303" i="87"/>
  <c r="R303" i="87"/>
  <c r="Q303" i="87"/>
  <c r="U302" i="87"/>
  <c r="T302" i="87"/>
  <c r="S302" i="87"/>
  <c r="R302" i="87"/>
  <c r="Q302" i="87"/>
  <c r="U301" i="87"/>
  <c r="T301" i="87"/>
  <c r="S301" i="87"/>
  <c r="R301" i="87"/>
  <c r="Q301" i="87"/>
  <c r="U300" i="87"/>
  <c r="T300" i="87"/>
  <c r="S300" i="87"/>
  <c r="R300" i="87"/>
  <c r="Q300" i="87"/>
  <c r="U299" i="87"/>
  <c r="T299" i="87"/>
  <c r="S299" i="87"/>
  <c r="R299" i="87"/>
  <c r="Q299" i="87"/>
  <c r="U298" i="87"/>
  <c r="T298" i="87"/>
  <c r="S298" i="87"/>
  <c r="R298" i="87"/>
  <c r="Q298" i="87"/>
  <c r="U297" i="87"/>
  <c r="T297" i="87"/>
  <c r="S297" i="87"/>
  <c r="R297" i="87"/>
  <c r="Q297" i="87"/>
  <c r="U296" i="87"/>
  <c r="T296" i="87"/>
  <c r="S296" i="87"/>
  <c r="R296" i="87"/>
  <c r="Q296" i="87"/>
  <c r="U295" i="87"/>
  <c r="T295" i="87"/>
  <c r="S295" i="87"/>
  <c r="R295" i="87"/>
  <c r="Q295" i="87"/>
  <c r="U294" i="87"/>
  <c r="T294" i="87"/>
  <c r="S294" i="87"/>
  <c r="R294" i="87"/>
  <c r="Q294" i="87"/>
  <c r="U293" i="87"/>
  <c r="T293" i="87"/>
  <c r="S293" i="87"/>
  <c r="R293" i="87"/>
  <c r="Q293" i="87"/>
  <c r="U292" i="87"/>
  <c r="T292" i="87"/>
  <c r="S292" i="87"/>
  <c r="R292" i="87"/>
  <c r="Q292" i="87"/>
  <c r="U291" i="87"/>
  <c r="T291" i="87"/>
  <c r="S291" i="87"/>
  <c r="R291" i="87"/>
  <c r="Q291" i="87"/>
  <c r="U290" i="87"/>
  <c r="T290" i="87"/>
  <c r="S290" i="87"/>
  <c r="R290" i="87"/>
  <c r="Q290" i="87"/>
  <c r="U289" i="87"/>
  <c r="T289" i="87"/>
  <c r="S289" i="87"/>
  <c r="R289" i="87"/>
  <c r="Q289" i="87"/>
  <c r="U288" i="87"/>
  <c r="T288" i="87"/>
  <c r="S288" i="87"/>
  <c r="R288" i="87"/>
  <c r="Q288" i="87"/>
  <c r="U287" i="87"/>
  <c r="T287" i="87"/>
  <c r="S287" i="87"/>
  <c r="R287" i="87"/>
  <c r="Q287" i="87"/>
  <c r="U286" i="87"/>
  <c r="T286" i="87"/>
  <c r="S286" i="87"/>
  <c r="R286" i="87"/>
  <c r="Q286" i="87"/>
  <c r="U285" i="87"/>
  <c r="T285" i="87"/>
  <c r="S285" i="87"/>
  <c r="R285" i="87"/>
  <c r="Q285" i="87"/>
  <c r="U284" i="87"/>
  <c r="T284" i="87"/>
  <c r="S284" i="87"/>
  <c r="R284" i="87"/>
  <c r="Q284" i="87"/>
  <c r="U283" i="87"/>
  <c r="T283" i="87"/>
  <c r="S283" i="87"/>
  <c r="R283" i="87"/>
  <c r="Q283" i="87"/>
  <c r="U282" i="87"/>
  <c r="T282" i="87"/>
  <c r="S282" i="87"/>
  <c r="R282" i="87"/>
  <c r="Q282" i="87"/>
  <c r="U281" i="87"/>
  <c r="T281" i="87"/>
  <c r="S281" i="87"/>
  <c r="R281" i="87"/>
  <c r="Q281" i="87"/>
  <c r="U280" i="87"/>
  <c r="T280" i="87"/>
  <c r="S280" i="87"/>
  <c r="R280" i="87"/>
  <c r="Q280" i="87"/>
  <c r="U279" i="87"/>
  <c r="T279" i="87"/>
  <c r="S279" i="87"/>
  <c r="R279" i="87"/>
  <c r="Q279" i="87"/>
  <c r="U278" i="87"/>
  <c r="T278" i="87"/>
  <c r="S278" i="87"/>
  <c r="R278" i="87"/>
  <c r="Q278" i="87"/>
  <c r="U277" i="87"/>
  <c r="T277" i="87"/>
  <c r="S277" i="87"/>
  <c r="R277" i="87"/>
  <c r="Q277" i="87"/>
  <c r="U276" i="87"/>
  <c r="T276" i="87"/>
  <c r="S276" i="87"/>
  <c r="R276" i="87"/>
  <c r="Q276" i="87"/>
  <c r="U275" i="87"/>
  <c r="T275" i="87"/>
  <c r="S275" i="87"/>
  <c r="R275" i="87"/>
  <c r="Q275" i="87"/>
  <c r="U274" i="87"/>
  <c r="T274" i="87"/>
  <c r="S274" i="87"/>
  <c r="R274" i="87"/>
  <c r="Q274" i="87"/>
  <c r="U273" i="87"/>
  <c r="T273" i="87"/>
  <c r="S273" i="87"/>
  <c r="R273" i="87"/>
  <c r="Q273" i="87"/>
  <c r="U272" i="87"/>
  <c r="T272" i="87"/>
  <c r="S272" i="87"/>
  <c r="R272" i="87"/>
  <c r="Q272" i="87"/>
  <c r="U271" i="87"/>
  <c r="T271" i="87"/>
  <c r="S271" i="87"/>
  <c r="R271" i="87"/>
  <c r="Q271" i="87"/>
  <c r="U270" i="87"/>
  <c r="T270" i="87"/>
  <c r="S270" i="87"/>
  <c r="R270" i="87"/>
  <c r="Q270" i="87"/>
  <c r="U269" i="87"/>
  <c r="T269" i="87"/>
  <c r="S269" i="87"/>
  <c r="R269" i="87"/>
  <c r="Q269" i="87"/>
  <c r="U268" i="87"/>
  <c r="T268" i="87"/>
  <c r="S268" i="87"/>
  <c r="R268" i="87"/>
  <c r="Q268" i="87"/>
  <c r="U267" i="87"/>
  <c r="T267" i="87"/>
  <c r="S267" i="87"/>
  <c r="R267" i="87"/>
  <c r="Q267" i="87"/>
  <c r="U266" i="87"/>
  <c r="T266" i="87"/>
  <c r="S266" i="87"/>
  <c r="R266" i="87"/>
  <c r="Q266" i="87"/>
  <c r="U265" i="87"/>
  <c r="T265" i="87"/>
  <c r="S265" i="87"/>
  <c r="R265" i="87"/>
  <c r="Q265" i="87"/>
  <c r="U264" i="87"/>
  <c r="T264" i="87"/>
  <c r="S264" i="87"/>
  <c r="R264" i="87"/>
  <c r="Q264" i="87"/>
  <c r="U263" i="87"/>
  <c r="T263" i="87"/>
  <c r="S263" i="87"/>
  <c r="R263" i="87"/>
  <c r="Q263" i="87"/>
  <c r="U262" i="87"/>
  <c r="T262" i="87"/>
  <c r="S262" i="87"/>
  <c r="R262" i="87"/>
  <c r="Q262" i="87"/>
  <c r="U261" i="87"/>
  <c r="T261" i="87"/>
  <c r="S261" i="87"/>
  <c r="R261" i="87"/>
  <c r="Q261" i="87"/>
  <c r="U260" i="87"/>
  <c r="T260" i="87"/>
  <c r="S260" i="87"/>
  <c r="R260" i="87"/>
  <c r="Q260" i="87"/>
  <c r="U259" i="87"/>
  <c r="T259" i="87"/>
  <c r="S259" i="87"/>
  <c r="R259" i="87"/>
  <c r="Q259" i="87"/>
  <c r="U258" i="87"/>
  <c r="T258" i="87"/>
  <c r="S258" i="87"/>
  <c r="R258" i="87"/>
  <c r="Q258" i="87"/>
  <c r="U257" i="87"/>
  <c r="T257" i="87"/>
  <c r="S257" i="87"/>
  <c r="R257" i="87"/>
  <c r="Q257" i="87"/>
  <c r="U256" i="87"/>
  <c r="T256" i="87"/>
  <c r="S256" i="87"/>
  <c r="R256" i="87"/>
  <c r="Q256" i="87"/>
  <c r="U255" i="87"/>
  <c r="T255" i="87"/>
  <c r="S255" i="87"/>
  <c r="R255" i="87"/>
  <c r="Q255" i="87"/>
  <c r="U254" i="87"/>
  <c r="T254" i="87"/>
  <c r="S254" i="87"/>
  <c r="R254" i="87"/>
  <c r="Q254" i="87"/>
  <c r="U253" i="87"/>
  <c r="T253" i="87"/>
  <c r="S253" i="87"/>
  <c r="R253" i="87"/>
  <c r="Q253" i="87"/>
  <c r="U252" i="87"/>
  <c r="T252" i="87"/>
  <c r="S252" i="87"/>
  <c r="R252" i="87"/>
  <c r="Q252" i="87"/>
  <c r="U251" i="87"/>
  <c r="T251" i="87"/>
  <c r="S251" i="87"/>
  <c r="R251" i="87"/>
  <c r="Q251" i="87"/>
  <c r="U250" i="87"/>
  <c r="T250" i="87"/>
  <c r="S250" i="87"/>
  <c r="R250" i="87"/>
  <c r="Q250" i="87"/>
  <c r="U249" i="87"/>
  <c r="T249" i="87"/>
  <c r="S249" i="87"/>
  <c r="R249" i="87"/>
  <c r="Q249" i="87"/>
  <c r="U248" i="87"/>
  <c r="T248" i="87"/>
  <c r="S248" i="87"/>
  <c r="R248" i="87"/>
  <c r="Q248" i="87"/>
  <c r="U247" i="87"/>
  <c r="T247" i="87"/>
  <c r="S247" i="87"/>
  <c r="R247" i="87"/>
  <c r="Q247" i="87"/>
  <c r="U246" i="87"/>
  <c r="T246" i="87"/>
  <c r="S246" i="87"/>
  <c r="R246" i="87"/>
  <c r="Q246" i="87"/>
  <c r="U245" i="87"/>
  <c r="T245" i="87"/>
  <c r="S245" i="87"/>
  <c r="R245" i="87"/>
  <c r="Q245" i="87"/>
  <c r="U244" i="87"/>
  <c r="T244" i="87"/>
  <c r="S244" i="87"/>
  <c r="R244" i="87"/>
  <c r="Q244" i="87"/>
  <c r="U243" i="87"/>
  <c r="T243" i="87"/>
  <c r="S243" i="87"/>
  <c r="R243" i="87"/>
  <c r="Q243" i="87"/>
  <c r="U242" i="87"/>
  <c r="T242" i="87"/>
  <c r="S242" i="87"/>
  <c r="R242" i="87"/>
  <c r="Q242" i="87"/>
  <c r="U241" i="87"/>
  <c r="T241" i="87"/>
  <c r="S241" i="87"/>
  <c r="R241" i="87"/>
  <c r="Q241" i="87"/>
  <c r="U240" i="87"/>
  <c r="T240" i="87"/>
  <c r="S240" i="87"/>
  <c r="R240" i="87"/>
  <c r="Q240" i="87"/>
  <c r="U239" i="87"/>
  <c r="T239" i="87"/>
  <c r="S239" i="87"/>
  <c r="R239" i="87"/>
  <c r="Q239" i="87"/>
  <c r="U238" i="87"/>
  <c r="T238" i="87"/>
  <c r="S238" i="87"/>
  <c r="R238" i="87"/>
  <c r="Q238" i="87"/>
  <c r="U237" i="87"/>
  <c r="T237" i="87"/>
  <c r="S237" i="87"/>
  <c r="R237" i="87"/>
  <c r="Q237" i="87"/>
  <c r="U236" i="87"/>
  <c r="T236" i="87"/>
  <c r="S236" i="87"/>
  <c r="R236" i="87"/>
  <c r="Q236" i="87"/>
  <c r="U235" i="87"/>
  <c r="T235" i="87"/>
  <c r="S235" i="87"/>
  <c r="R235" i="87"/>
  <c r="Q235" i="87"/>
  <c r="U234" i="87"/>
  <c r="T234" i="87"/>
  <c r="S234" i="87"/>
  <c r="R234" i="87"/>
  <c r="Q234" i="87"/>
  <c r="U233" i="87"/>
  <c r="T233" i="87"/>
  <c r="S233" i="87"/>
  <c r="R233" i="87"/>
  <c r="Q233" i="87"/>
  <c r="U232" i="87"/>
  <c r="T232" i="87"/>
  <c r="S232" i="87"/>
  <c r="R232" i="87"/>
  <c r="Q232" i="87"/>
  <c r="U231" i="87"/>
  <c r="T231" i="87"/>
  <c r="S231" i="87"/>
  <c r="R231" i="87"/>
  <c r="Q231" i="87"/>
  <c r="U230" i="87"/>
  <c r="T230" i="87"/>
  <c r="S230" i="87"/>
  <c r="R230" i="87"/>
  <c r="Q230" i="87"/>
  <c r="U229" i="87"/>
  <c r="T229" i="87"/>
  <c r="S229" i="87"/>
  <c r="R229" i="87"/>
  <c r="Q229" i="87"/>
  <c r="U228" i="87"/>
  <c r="T228" i="87"/>
  <c r="S228" i="87"/>
  <c r="R228" i="87"/>
  <c r="Q228" i="87"/>
  <c r="U227" i="87"/>
  <c r="T227" i="87"/>
  <c r="S227" i="87"/>
  <c r="R227" i="87"/>
  <c r="Q227" i="87"/>
  <c r="U226" i="87"/>
  <c r="T226" i="87"/>
  <c r="S226" i="87"/>
  <c r="R226" i="87"/>
  <c r="Q226" i="87"/>
  <c r="U225" i="87"/>
  <c r="T225" i="87"/>
  <c r="S225" i="87"/>
  <c r="R225" i="87"/>
  <c r="Q225" i="87"/>
  <c r="U224" i="87"/>
  <c r="T224" i="87"/>
  <c r="S224" i="87"/>
  <c r="R224" i="87"/>
  <c r="Q224" i="87"/>
  <c r="U223" i="87"/>
  <c r="T223" i="87"/>
  <c r="S223" i="87"/>
  <c r="R223" i="87"/>
  <c r="Q223" i="87"/>
  <c r="U222" i="87"/>
  <c r="T222" i="87"/>
  <c r="S222" i="87"/>
  <c r="R222" i="87"/>
  <c r="Q222" i="87"/>
  <c r="U221" i="87"/>
  <c r="T221" i="87"/>
  <c r="S221" i="87"/>
  <c r="R221" i="87"/>
  <c r="Q221" i="87"/>
  <c r="U220" i="87"/>
  <c r="T220" i="87"/>
  <c r="S220" i="87"/>
  <c r="R220" i="87"/>
  <c r="Q220" i="87"/>
  <c r="U219" i="87"/>
  <c r="T219" i="87"/>
  <c r="S219" i="87"/>
  <c r="R219" i="87"/>
  <c r="Q219" i="87"/>
  <c r="U218" i="87"/>
  <c r="T218" i="87"/>
  <c r="S218" i="87"/>
  <c r="R218" i="87"/>
  <c r="Q218" i="87"/>
  <c r="U217" i="87"/>
  <c r="T217" i="87"/>
  <c r="S217" i="87"/>
  <c r="R217" i="87"/>
  <c r="Q217" i="87"/>
  <c r="U216" i="87"/>
  <c r="T216" i="87"/>
  <c r="S216" i="87"/>
  <c r="R216" i="87"/>
  <c r="Q216" i="87"/>
  <c r="U215" i="87"/>
  <c r="T215" i="87"/>
  <c r="S215" i="87"/>
  <c r="R215" i="87"/>
  <c r="Q215" i="87"/>
  <c r="U214" i="87"/>
  <c r="T214" i="87"/>
  <c r="S214" i="87"/>
  <c r="R214" i="87"/>
  <c r="Q214" i="87"/>
  <c r="U213" i="87"/>
  <c r="T213" i="87"/>
  <c r="S213" i="87"/>
  <c r="R213" i="87"/>
  <c r="Q213" i="87"/>
  <c r="U212" i="87"/>
  <c r="T212" i="87"/>
  <c r="S212" i="87"/>
  <c r="R212" i="87"/>
  <c r="Q212" i="87"/>
  <c r="U211" i="87"/>
  <c r="T211" i="87"/>
  <c r="S211" i="87"/>
  <c r="R211" i="87"/>
  <c r="Q211" i="87"/>
  <c r="U210" i="87"/>
  <c r="T210" i="87"/>
  <c r="S210" i="87"/>
  <c r="R210" i="87"/>
  <c r="Q210" i="87"/>
  <c r="U209" i="87"/>
  <c r="T209" i="87"/>
  <c r="S209" i="87"/>
  <c r="R209" i="87"/>
  <c r="Q209" i="87"/>
  <c r="U208" i="87"/>
  <c r="T208" i="87"/>
  <c r="S208" i="87"/>
  <c r="R208" i="87"/>
  <c r="Q208" i="87"/>
  <c r="U207" i="87"/>
  <c r="T207" i="87"/>
  <c r="S207" i="87"/>
  <c r="R207" i="87"/>
  <c r="Q207" i="87"/>
  <c r="U206" i="87"/>
  <c r="T206" i="87"/>
  <c r="S206" i="87"/>
  <c r="R206" i="87"/>
  <c r="Q206" i="87"/>
  <c r="U205" i="87"/>
  <c r="T205" i="87"/>
  <c r="S205" i="87"/>
  <c r="R205" i="87"/>
  <c r="Q205" i="87"/>
  <c r="U204" i="87"/>
  <c r="T204" i="87"/>
  <c r="S204" i="87"/>
  <c r="R204" i="87"/>
  <c r="Q204" i="87"/>
  <c r="U203" i="87"/>
  <c r="T203" i="87"/>
  <c r="S203" i="87"/>
  <c r="R203" i="87"/>
  <c r="Q203" i="87"/>
  <c r="U202" i="87"/>
  <c r="T202" i="87"/>
  <c r="S202" i="87"/>
  <c r="R202" i="87"/>
  <c r="Q202" i="87"/>
  <c r="U201" i="87"/>
  <c r="T201" i="87"/>
  <c r="S201" i="87"/>
  <c r="R201" i="87"/>
  <c r="Q201" i="87"/>
  <c r="U200" i="87"/>
  <c r="T200" i="87"/>
  <c r="S200" i="87"/>
  <c r="R200" i="87"/>
  <c r="Q200" i="87"/>
  <c r="U199" i="87"/>
  <c r="T199" i="87"/>
  <c r="S199" i="87"/>
  <c r="R199" i="87"/>
  <c r="Q199" i="87"/>
  <c r="U198" i="87"/>
  <c r="T198" i="87"/>
  <c r="S198" i="87"/>
  <c r="R198" i="87"/>
  <c r="Q198" i="87"/>
  <c r="U197" i="87"/>
  <c r="T197" i="87"/>
  <c r="S197" i="87"/>
  <c r="R197" i="87"/>
  <c r="Q197" i="87"/>
  <c r="U196" i="87"/>
  <c r="T196" i="87"/>
  <c r="S196" i="87"/>
  <c r="R196" i="87"/>
  <c r="Q196" i="87"/>
  <c r="U195" i="87"/>
  <c r="T195" i="87"/>
  <c r="S195" i="87"/>
  <c r="R195" i="87"/>
  <c r="Q195" i="87"/>
  <c r="U194" i="87"/>
  <c r="T194" i="87"/>
  <c r="S194" i="87"/>
  <c r="R194" i="87"/>
  <c r="Q194" i="87"/>
  <c r="U193" i="87"/>
  <c r="T193" i="87"/>
  <c r="S193" i="87"/>
  <c r="R193" i="87"/>
  <c r="Q193" i="87"/>
  <c r="U192" i="87"/>
  <c r="T192" i="87"/>
  <c r="S192" i="87"/>
  <c r="R192" i="87"/>
  <c r="Q192" i="87"/>
  <c r="U191" i="87"/>
  <c r="T191" i="87"/>
  <c r="S191" i="87"/>
  <c r="R191" i="87"/>
  <c r="Q191" i="87"/>
  <c r="U190" i="87"/>
  <c r="T190" i="87"/>
  <c r="S190" i="87"/>
  <c r="R190" i="87"/>
  <c r="Q190" i="87"/>
  <c r="U189" i="87"/>
  <c r="T189" i="87"/>
  <c r="S189" i="87"/>
  <c r="R189" i="87"/>
  <c r="Q189" i="87"/>
  <c r="U188" i="87"/>
  <c r="T188" i="87"/>
  <c r="S188" i="87"/>
  <c r="R188" i="87"/>
  <c r="Q188" i="87"/>
  <c r="U187" i="87"/>
  <c r="T187" i="87"/>
  <c r="S187" i="87"/>
  <c r="R187" i="87"/>
  <c r="Q187" i="87"/>
  <c r="U186" i="87"/>
  <c r="T186" i="87"/>
  <c r="S186" i="87"/>
  <c r="R186" i="87"/>
  <c r="Q186" i="87"/>
  <c r="U185" i="87"/>
  <c r="T185" i="87"/>
  <c r="S185" i="87"/>
  <c r="R185" i="87"/>
  <c r="Q185" i="87"/>
  <c r="U184" i="87"/>
  <c r="T184" i="87"/>
  <c r="S184" i="87"/>
  <c r="R184" i="87"/>
  <c r="Q184" i="87"/>
  <c r="U183" i="87"/>
  <c r="T183" i="87"/>
  <c r="S183" i="87"/>
  <c r="R183" i="87"/>
  <c r="Q183" i="87"/>
  <c r="U182" i="87"/>
  <c r="T182" i="87"/>
  <c r="S182" i="87"/>
  <c r="R182" i="87"/>
  <c r="Q182" i="87"/>
  <c r="U181" i="87"/>
  <c r="T181" i="87"/>
  <c r="S181" i="87"/>
  <c r="R181" i="87"/>
  <c r="Q181" i="87"/>
  <c r="U180" i="87"/>
  <c r="T180" i="87"/>
  <c r="S180" i="87"/>
  <c r="R180" i="87"/>
  <c r="Q180" i="87"/>
  <c r="U179" i="87"/>
  <c r="T179" i="87"/>
  <c r="S179" i="87"/>
  <c r="R179" i="87"/>
  <c r="Q179" i="87"/>
  <c r="U178" i="87"/>
  <c r="T178" i="87"/>
  <c r="S178" i="87"/>
  <c r="R178" i="87"/>
  <c r="Q178" i="87"/>
  <c r="U177" i="87"/>
  <c r="T177" i="87"/>
  <c r="S177" i="87"/>
  <c r="R177" i="87"/>
  <c r="Q177" i="87"/>
  <c r="U176" i="87"/>
  <c r="T176" i="87"/>
  <c r="S176" i="87"/>
  <c r="R176" i="87"/>
  <c r="Q176" i="87"/>
  <c r="U175" i="87"/>
  <c r="T175" i="87"/>
  <c r="S175" i="87"/>
  <c r="R175" i="87"/>
  <c r="Q175" i="87"/>
  <c r="U174" i="87"/>
  <c r="T174" i="87"/>
  <c r="S174" i="87"/>
  <c r="R174" i="87"/>
  <c r="Q174" i="87"/>
  <c r="U173" i="87"/>
  <c r="T173" i="87"/>
  <c r="S173" i="87"/>
  <c r="R173" i="87"/>
  <c r="Q173" i="87"/>
  <c r="U172" i="87"/>
  <c r="T172" i="87"/>
  <c r="S172" i="87"/>
  <c r="R172" i="87"/>
  <c r="Q172" i="87"/>
  <c r="U171" i="87"/>
  <c r="T171" i="87"/>
  <c r="S171" i="87"/>
  <c r="R171" i="87"/>
  <c r="Q171" i="87"/>
  <c r="U170" i="87"/>
  <c r="T170" i="87"/>
  <c r="S170" i="87"/>
  <c r="R170" i="87"/>
  <c r="Q170" i="87"/>
  <c r="U169" i="87"/>
  <c r="T169" i="87"/>
  <c r="S169" i="87"/>
  <c r="R169" i="87"/>
  <c r="Q169" i="87"/>
  <c r="U168" i="87"/>
  <c r="T168" i="87"/>
  <c r="S168" i="87"/>
  <c r="R168" i="87"/>
  <c r="Q168" i="87"/>
  <c r="U167" i="87"/>
  <c r="T167" i="87"/>
  <c r="S167" i="87"/>
  <c r="R167" i="87"/>
  <c r="Q167" i="87"/>
  <c r="U166" i="87"/>
  <c r="T166" i="87"/>
  <c r="S166" i="87"/>
  <c r="R166" i="87"/>
  <c r="Q166" i="87"/>
  <c r="U165" i="87"/>
  <c r="T165" i="87"/>
  <c r="S165" i="87"/>
  <c r="R165" i="87"/>
  <c r="Q165" i="87"/>
  <c r="U164" i="87"/>
  <c r="T164" i="87"/>
  <c r="S164" i="87"/>
  <c r="R164" i="87"/>
  <c r="Q164" i="87"/>
  <c r="U163" i="87"/>
  <c r="T163" i="87"/>
  <c r="S163" i="87"/>
  <c r="R163" i="87"/>
  <c r="Q163" i="87"/>
  <c r="U162" i="87"/>
  <c r="T162" i="87"/>
  <c r="S162" i="87"/>
  <c r="R162" i="87"/>
  <c r="Q162" i="87"/>
  <c r="U161" i="87"/>
  <c r="T161" i="87"/>
  <c r="S161" i="87"/>
  <c r="R161" i="87"/>
  <c r="Q161" i="87"/>
  <c r="U160" i="87"/>
  <c r="T160" i="87"/>
  <c r="S160" i="87"/>
  <c r="R160" i="87"/>
  <c r="Q160" i="87"/>
  <c r="U159" i="87"/>
  <c r="T159" i="87"/>
  <c r="S159" i="87"/>
  <c r="R159" i="87"/>
  <c r="Q159" i="87"/>
  <c r="U158" i="87"/>
  <c r="T158" i="87"/>
  <c r="S158" i="87"/>
  <c r="R158" i="87"/>
  <c r="Q158" i="87"/>
  <c r="U157" i="87"/>
  <c r="T157" i="87"/>
  <c r="S157" i="87"/>
  <c r="R157" i="87"/>
  <c r="Q157" i="87"/>
  <c r="U156" i="87"/>
  <c r="T156" i="87"/>
  <c r="S156" i="87"/>
  <c r="R156" i="87"/>
  <c r="Q156" i="87"/>
  <c r="U155" i="87"/>
  <c r="T155" i="87"/>
  <c r="S155" i="87"/>
  <c r="R155" i="87"/>
  <c r="Q155" i="87"/>
  <c r="U154" i="87"/>
  <c r="T154" i="87"/>
  <c r="S154" i="87"/>
  <c r="R154" i="87"/>
  <c r="Q154" i="87"/>
  <c r="U153" i="87"/>
  <c r="T153" i="87"/>
  <c r="S153" i="87"/>
  <c r="R153" i="87"/>
  <c r="Q153" i="87"/>
  <c r="U152" i="87"/>
  <c r="T152" i="87"/>
  <c r="S152" i="87"/>
  <c r="R152" i="87"/>
  <c r="Q152" i="87"/>
  <c r="U151" i="87"/>
  <c r="T151" i="87"/>
  <c r="S151" i="87"/>
  <c r="R151" i="87"/>
  <c r="Q151" i="87"/>
  <c r="U150" i="87"/>
  <c r="T150" i="87"/>
  <c r="S150" i="87"/>
  <c r="R150" i="87"/>
  <c r="Q150" i="87"/>
  <c r="U149" i="87"/>
  <c r="T149" i="87"/>
  <c r="S149" i="87"/>
  <c r="R149" i="87"/>
  <c r="Q149" i="87"/>
  <c r="U148" i="87"/>
  <c r="T148" i="87"/>
  <c r="S148" i="87"/>
  <c r="R148" i="87"/>
  <c r="Q148" i="87"/>
  <c r="U147" i="87"/>
  <c r="T147" i="87"/>
  <c r="S147" i="87"/>
  <c r="R147" i="87"/>
  <c r="Q147" i="87"/>
  <c r="U146" i="87"/>
  <c r="T146" i="87"/>
  <c r="S146" i="87"/>
  <c r="R146" i="87"/>
  <c r="Q146" i="87"/>
  <c r="U145" i="87"/>
  <c r="T145" i="87"/>
  <c r="S145" i="87"/>
  <c r="R145" i="87"/>
  <c r="Q145" i="87"/>
  <c r="U144" i="87"/>
  <c r="T144" i="87"/>
  <c r="S144" i="87"/>
  <c r="R144" i="87"/>
  <c r="Q144" i="87"/>
  <c r="U143" i="87"/>
  <c r="T143" i="87"/>
  <c r="S143" i="87"/>
  <c r="R143" i="87"/>
  <c r="Q143" i="87"/>
  <c r="U142" i="87"/>
  <c r="T142" i="87"/>
  <c r="S142" i="87"/>
  <c r="R142" i="87"/>
  <c r="Q142" i="87"/>
  <c r="U141" i="87"/>
  <c r="T141" i="87"/>
  <c r="S141" i="87"/>
  <c r="R141" i="87"/>
  <c r="Q141" i="87"/>
  <c r="U140" i="87"/>
  <c r="T140" i="87"/>
  <c r="S140" i="87"/>
  <c r="R140" i="87"/>
  <c r="Q140" i="87"/>
  <c r="U139" i="87"/>
  <c r="T139" i="87"/>
  <c r="S139" i="87"/>
  <c r="R139" i="87"/>
  <c r="Q139" i="87"/>
  <c r="U138" i="87"/>
  <c r="T138" i="87"/>
  <c r="S138" i="87"/>
  <c r="R138" i="87"/>
  <c r="Q138" i="87"/>
  <c r="U137" i="87"/>
  <c r="T137" i="87"/>
  <c r="S137" i="87"/>
  <c r="R137" i="87"/>
  <c r="Q137" i="87"/>
  <c r="U136" i="87"/>
  <c r="T136" i="87"/>
  <c r="S136" i="87"/>
  <c r="R136" i="87"/>
  <c r="Q136" i="87"/>
  <c r="U135" i="87"/>
  <c r="T135" i="87"/>
  <c r="S135" i="87"/>
  <c r="R135" i="87"/>
  <c r="Q135" i="87"/>
  <c r="U134" i="87"/>
  <c r="T134" i="87"/>
  <c r="S134" i="87"/>
  <c r="R134" i="87"/>
  <c r="Q134" i="87"/>
  <c r="U133" i="87"/>
  <c r="T133" i="87"/>
  <c r="S133" i="87"/>
  <c r="R133" i="87"/>
  <c r="Q133" i="87"/>
  <c r="U132" i="87"/>
  <c r="T132" i="87"/>
  <c r="S132" i="87"/>
  <c r="R132" i="87"/>
  <c r="Q132" i="87"/>
  <c r="U131" i="87"/>
  <c r="T131" i="87"/>
  <c r="S131" i="87"/>
  <c r="R131" i="87"/>
  <c r="Q131" i="87"/>
  <c r="U130" i="87"/>
  <c r="T130" i="87"/>
  <c r="S130" i="87"/>
  <c r="R130" i="87"/>
  <c r="Q130" i="87"/>
  <c r="U129" i="87"/>
  <c r="T129" i="87"/>
  <c r="S129" i="87"/>
  <c r="R129" i="87"/>
  <c r="Q129" i="87"/>
  <c r="U128" i="87"/>
  <c r="T128" i="87"/>
  <c r="S128" i="87"/>
  <c r="R128" i="87"/>
  <c r="Q128" i="87"/>
  <c r="U127" i="87"/>
  <c r="T127" i="87"/>
  <c r="S127" i="87"/>
  <c r="R127" i="87"/>
  <c r="Q127" i="87"/>
  <c r="U126" i="87"/>
  <c r="T126" i="87"/>
  <c r="S126" i="87"/>
  <c r="R126" i="87"/>
  <c r="Q126" i="87"/>
  <c r="U125" i="87"/>
  <c r="T125" i="87"/>
  <c r="S125" i="87"/>
  <c r="R125" i="87"/>
  <c r="Q125" i="87"/>
  <c r="U124" i="87"/>
  <c r="T124" i="87"/>
  <c r="S124" i="87"/>
  <c r="R124" i="87"/>
  <c r="Q124" i="87"/>
  <c r="U123" i="87"/>
  <c r="T123" i="87"/>
  <c r="S123" i="87"/>
  <c r="R123" i="87"/>
  <c r="Q123" i="87"/>
  <c r="U122" i="87"/>
  <c r="T122" i="87"/>
  <c r="S122" i="87"/>
  <c r="R122" i="87"/>
  <c r="Q122" i="87"/>
  <c r="U121" i="87"/>
  <c r="T121" i="87"/>
  <c r="S121" i="87"/>
  <c r="R121" i="87"/>
  <c r="Q121" i="87"/>
  <c r="U120" i="87"/>
  <c r="T120" i="87"/>
  <c r="S120" i="87"/>
  <c r="R120" i="87"/>
  <c r="Q120" i="87"/>
  <c r="U119" i="87"/>
  <c r="T119" i="87"/>
  <c r="S119" i="87"/>
  <c r="R119" i="87"/>
  <c r="Q119" i="87"/>
  <c r="U118" i="87"/>
  <c r="T118" i="87"/>
  <c r="S118" i="87"/>
  <c r="R118" i="87"/>
  <c r="Q118" i="87"/>
  <c r="U117" i="87"/>
  <c r="T117" i="87"/>
  <c r="S117" i="87"/>
  <c r="R117" i="87"/>
  <c r="Q117" i="87"/>
  <c r="U116" i="87"/>
  <c r="T116" i="87"/>
  <c r="S116" i="87"/>
  <c r="R116" i="87"/>
  <c r="Q116" i="87"/>
  <c r="U115" i="87"/>
  <c r="T115" i="87"/>
  <c r="S115" i="87"/>
  <c r="R115" i="87"/>
  <c r="Q115" i="87"/>
  <c r="U114" i="87"/>
  <c r="T114" i="87"/>
  <c r="S114" i="87"/>
  <c r="R114" i="87"/>
  <c r="Q114" i="87"/>
  <c r="U113" i="87"/>
  <c r="T113" i="87"/>
  <c r="S113" i="87"/>
  <c r="R113" i="87"/>
  <c r="Q113" i="87"/>
  <c r="U112" i="87"/>
  <c r="T112" i="87"/>
  <c r="S112" i="87"/>
  <c r="R112" i="87"/>
  <c r="Q112" i="87"/>
  <c r="U111" i="87"/>
  <c r="T111" i="87"/>
  <c r="S111" i="87"/>
  <c r="R111" i="87"/>
  <c r="Q111" i="87"/>
  <c r="U110" i="87"/>
  <c r="T110" i="87"/>
  <c r="S110" i="87"/>
  <c r="R110" i="87"/>
  <c r="Q110" i="87"/>
  <c r="U109" i="87"/>
  <c r="T109" i="87"/>
  <c r="S109" i="87"/>
  <c r="R109" i="87"/>
  <c r="Q109" i="87"/>
  <c r="U108" i="87"/>
  <c r="T108" i="87"/>
  <c r="S108" i="87"/>
  <c r="R108" i="87"/>
  <c r="Q108" i="87"/>
  <c r="U107" i="87"/>
  <c r="T107" i="87"/>
  <c r="S107" i="87"/>
  <c r="R107" i="87"/>
  <c r="Q107" i="87"/>
  <c r="U106" i="87"/>
  <c r="T106" i="87"/>
  <c r="S106" i="87"/>
  <c r="R106" i="87"/>
  <c r="Q106" i="87"/>
  <c r="U105" i="87"/>
  <c r="T105" i="87"/>
  <c r="S105" i="87"/>
  <c r="R105" i="87"/>
  <c r="Q105" i="87"/>
  <c r="U104" i="87"/>
  <c r="T104" i="87"/>
  <c r="S104" i="87"/>
  <c r="R104" i="87"/>
  <c r="Q104" i="87"/>
  <c r="U103" i="87"/>
  <c r="T103" i="87"/>
  <c r="S103" i="87"/>
  <c r="R103" i="87"/>
  <c r="Q103" i="87"/>
  <c r="U102" i="87"/>
  <c r="T102" i="87"/>
  <c r="S102" i="87"/>
  <c r="R102" i="87"/>
  <c r="Q102" i="87"/>
  <c r="U101" i="87"/>
  <c r="T101" i="87"/>
  <c r="S101" i="87"/>
  <c r="R101" i="87"/>
  <c r="Q101" i="87"/>
  <c r="U100" i="87"/>
  <c r="T100" i="87"/>
  <c r="S100" i="87"/>
  <c r="R100" i="87"/>
  <c r="Q100" i="87"/>
  <c r="U99" i="87"/>
  <c r="T99" i="87"/>
  <c r="S99" i="87"/>
  <c r="R99" i="87"/>
  <c r="Q99" i="87"/>
  <c r="U98" i="87"/>
  <c r="T98" i="87"/>
  <c r="S98" i="87"/>
  <c r="R98" i="87"/>
  <c r="Q98" i="87"/>
  <c r="U97" i="87"/>
  <c r="T97" i="87"/>
  <c r="S97" i="87"/>
  <c r="R97" i="87"/>
  <c r="Q97" i="87"/>
  <c r="U96" i="87"/>
  <c r="T96" i="87"/>
  <c r="S96" i="87"/>
  <c r="R96" i="87"/>
  <c r="Q96" i="87"/>
  <c r="U95" i="87"/>
  <c r="T95" i="87"/>
  <c r="S95" i="87"/>
  <c r="R95" i="87"/>
  <c r="Q95" i="87"/>
  <c r="U94" i="87"/>
  <c r="T94" i="87"/>
  <c r="S94" i="87"/>
  <c r="R94" i="87"/>
  <c r="Q94" i="87"/>
  <c r="U93" i="87"/>
  <c r="T93" i="87"/>
  <c r="S93" i="87"/>
  <c r="R93" i="87"/>
  <c r="Q93" i="87"/>
  <c r="U92" i="87"/>
  <c r="T92" i="87"/>
  <c r="S92" i="87"/>
  <c r="R92" i="87"/>
  <c r="Q92" i="87"/>
  <c r="U91" i="87"/>
  <c r="T91" i="87"/>
  <c r="S91" i="87"/>
  <c r="R91" i="87"/>
  <c r="Q91" i="87"/>
  <c r="U90" i="87"/>
  <c r="T90" i="87"/>
  <c r="S90" i="87"/>
  <c r="R90" i="87"/>
  <c r="Q90" i="87"/>
  <c r="U89" i="87"/>
  <c r="T89" i="87"/>
  <c r="S89" i="87"/>
  <c r="R89" i="87"/>
  <c r="Q89" i="87"/>
  <c r="U88" i="87"/>
  <c r="T88" i="87"/>
  <c r="S88" i="87"/>
  <c r="R88" i="87"/>
  <c r="Q88" i="87"/>
  <c r="U87" i="87"/>
  <c r="T87" i="87"/>
  <c r="S87" i="87"/>
  <c r="R87" i="87"/>
  <c r="Q87" i="87"/>
  <c r="U86" i="87"/>
  <c r="T86" i="87"/>
  <c r="S86" i="87"/>
  <c r="R86" i="87"/>
  <c r="Q86" i="87"/>
  <c r="U85" i="87"/>
  <c r="T85" i="87"/>
  <c r="S85" i="87"/>
  <c r="R85" i="87"/>
  <c r="Q85" i="87"/>
  <c r="U84" i="87"/>
  <c r="T84" i="87"/>
  <c r="S84" i="87"/>
  <c r="R84" i="87"/>
  <c r="Q84" i="87"/>
  <c r="U83" i="87"/>
  <c r="T83" i="87"/>
  <c r="S83" i="87"/>
  <c r="R83" i="87"/>
  <c r="Q83" i="87"/>
  <c r="U82" i="87"/>
  <c r="T82" i="87"/>
  <c r="S82" i="87"/>
  <c r="R82" i="87"/>
  <c r="Q82" i="87"/>
  <c r="U81" i="87"/>
  <c r="T81" i="87"/>
  <c r="S81" i="87"/>
  <c r="R81" i="87"/>
  <c r="Q81" i="87"/>
  <c r="U80" i="87"/>
  <c r="T80" i="87"/>
  <c r="S80" i="87"/>
  <c r="R80" i="87"/>
  <c r="Q80" i="87"/>
  <c r="U79" i="87"/>
  <c r="T79" i="87"/>
  <c r="S79" i="87"/>
  <c r="R79" i="87"/>
  <c r="Q79" i="87"/>
  <c r="U78" i="87"/>
  <c r="T78" i="87"/>
  <c r="S78" i="87"/>
  <c r="R78" i="87"/>
  <c r="Q78" i="87"/>
  <c r="U77" i="87"/>
  <c r="T77" i="87"/>
  <c r="S77" i="87"/>
  <c r="R77" i="87"/>
  <c r="Q77" i="87"/>
  <c r="U76" i="87"/>
  <c r="T76" i="87"/>
  <c r="S76" i="87"/>
  <c r="R76" i="87"/>
  <c r="Q76" i="87"/>
  <c r="U75" i="87"/>
  <c r="T75" i="87"/>
  <c r="S75" i="87"/>
  <c r="R75" i="87"/>
  <c r="Q75" i="87"/>
  <c r="U74" i="87"/>
  <c r="T74" i="87"/>
  <c r="S74" i="87"/>
  <c r="R74" i="87"/>
  <c r="Q74" i="87"/>
  <c r="U73" i="87"/>
  <c r="T73" i="87"/>
  <c r="S73" i="87"/>
  <c r="R73" i="87"/>
  <c r="Q73" i="87"/>
  <c r="U72" i="87"/>
  <c r="T72" i="87"/>
  <c r="S72" i="87"/>
  <c r="R72" i="87"/>
  <c r="Q72" i="87"/>
  <c r="U71" i="87"/>
  <c r="T71" i="87"/>
  <c r="S71" i="87"/>
  <c r="R71" i="87"/>
  <c r="Q71" i="87"/>
  <c r="U70" i="87"/>
  <c r="T70" i="87"/>
  <c r="S70" i="87"/>
  <c r="R70" i="87"/>
  <c r="Q70" i="87"/>
  <c r="U69" i="87"/>
  <c r="T69" i="87"/>
  <c r="S69" i="87"/>
  <c r="R69" i="87"/>
  <c r="Q69" i="87"/>
  <c r="U68" i="87"/>
  <c r="T68" i="87"/>
  <c r="S68" i="87"/>
  <c r="R68" i="87"/>
  <c r="Q68" i="87"/>
  <c r="U67" i="87"/>
  <c r="T67" i="87"/>
  <c r="S67" i="87"/>
  <c r="R67" i="87"/>
  <c r="Q67" i="87"/>
  <c r="U66" i="87"/>
  <c r="T66" i="87"/>
  <c r="S66" i="87"/>
  <c r="R66" i="87"/>
  <c r="Q66" i="87"/>
  <c r="U65" i="87"/>
  <c r="T65" i="87"/>
  <c r="S65" i="87"/>
  <c r="R65" i="87"/>
  <c r="Q65" i="87"/>
  <c r="U64" i="87"/>
  <c r="T64" i="87"/>
  <c r="S64" i="87"/>
  <c r="R64" i="87"/>
  <c r="Q64" i="87"/>
  <c r="U63" i="87"/>
  <c r="T63" i="87"/>
  <c r="S63" i="87"/>
  <c r="R63" i="87"/>
  <c r="Q63" i="87"/>
  <c r="U62" i="87"/>
  <c r="T62" i="87"/>
  <c r="S62" i="87"/>
  <c r="R62" i="87"/>
  <c r="Q62" i="87"/>
  <c r="U61" i="87"/>
  <c r="T61" i="87"/>
  <c r="S61" i="87"/>
  <c r="R61" i="87"/>
  <c r="Q61" i="87"/>
  <c r="U60" i="87"/>
  <c r="T60" i="87"/>
  <c r="S60" i="87"/>
  <c r="R60" i="87"/>
  <c r="Q60" i="87"/>
  <c r="U59" i="87"/>
  <c r="T59" i="87"/>
  <c r="S59" i="87"/>
  <c r="R59" i="87"/>
  <c r="Q59" i="87"/>
  <c r="U58" i="87"/>
  <c r="T58" i="87"/>
  <c r="S58" i="87"/>
  <c r="R58" i="87"/>
  <c r="Q58" i="87"/>
  <c r="U57" i="87"/>
  <c r="T57" i="87"/>
  <c r="S57" i="87"/>
  <c r="R57" i="87"/>
  <c r="Q57" i="87"/>
  <c r="U56" i="87"/>
  <c r="T56" i="87"/>
  <c r="S56" i="87"/>
  <c r="R56" i="87"/>
  <c r="Q56" i="87"/>
  <c r="U55" i="87"/>
  <c r="T55" i="87"/>
  <c r="S55" i="87"/>
  <c r="R55" i="87"/>
  <c r="Q55" i="87"/>
  <c r="U54" i="87"/>
  <c r="T54" i="87"/>
  <c r="S54" i="87"/>
  <c r="R54" i="87"/>
  <c r="Q54" i="87"/>
  <c r="U53" i="87"/>
  <c r="T53" i="87"/>
  <c r="S53" i="87"/>
  <c r="R53" i="87"/>
  <c r="Q53" i="87"/>
  <c r="U52" i="87"/>
  <c r="T52" i="87"/>
  <c r="S52" i="87"/>
  <c r="R52" i="87"/>
  <c r="Q52" i="87"/>
  <c r="U51" i="87"/>
  <c r="T51" i="87"/>
  <c r="S51" i="87"/>
  <c r="R51" i="87"/>
  <c r="Q51" i="87"/>
  <c r="U50" i="87"/>
  <c r="T50" i="87"/>
  <c r="S50" i="87"/>
  <c r="R50" i="87"/>
  <c r="Q50" i="87"/>
  <c r="U49" i="87"/>
  <c r="T49" i="87"/>
  <c r="S49" i="87"/>
  <c r="R49" i="87"/>
  <c r="Q49" i="87"/>
  <c r="U48" i="87"/>
  <c r="T48" i="87"/>
  <c r="S48" i="87"/>
  <c r="R48" i="87"/>
  <c r="Q48" i="87"/>
  <c r="U47" i="87"/>
  <c r="T47" i="87"/>
  <c r="S47" i="87"/>
  <c r="R47" i="87"/>
  <c r="Q47" i="87"/>
  <c r="U46" i="87"/>
  <c r="T46" i="87"/>
  <c r="S46" i="87"/>
  <c r="R46" i="87"/>
  <c r="Q46" i="87"/>
  <c r="U45" i="87"/>
  <c r="T45" i="87"/>
  <c r="S45" i="87"/>
  <c r="R45" i="87"/>
  <c r="Q45" i="87"/>
  <c r="U44" i="87"/>
  <c r="T44" i="87"/>
  <c r="S44" i="87"/>
  <c r="R44" i="87"/>
  <c r="Q44" i="87"/>
  <c r="U43" i="87"/>
  <c r="T43" i="87"/>
  <c r="S43" i="87"/>
  <c r="R43" i="87"/>
  <c r="Q43" i="87"/>
  <c r="U42" i="87"/>
  <c r="T42" i="87"/>
  <c r="S42" i="87"/>
  <c r="R42" i="87"/>
  <c r="Q42" i="87"/>
  <c r="U41" i="87"/>
  <c r="T41" i="87"/>
  <c r="S41" i="87"/>
  <c r="R41" i="87"/>
  <c r="Q41" i="87"/>
  <c r="U40" i="87"/>
  <c r="T40" i="87"/>
  <c r="S40" i="87"/>
  <c r="R40" i="87"/>
  <c r="Q40" i="87"/>
  <c r="U39" i="87"/>
  <c r="T39" i="87"/>
  <c r="S39" i="87"/>
  <c r="R39" i="87"/>
  <c r="Q39" i="87"/>
  <c r="U38" i="87"/>
  <c r="T38" i="87"/>
  <c r="S38" i="87"/>
  <c r="R38" i="87"/>
  <c r="Q38" i="87"/>
  <c r="U37" i="87"/>
  <c r="T37" i="87"/>
  <c r="S37" i="87"/>
  <c r="R37" i="87"/>
  <c r="Q37" i="87"/>
  <c r="U36" i="87"/>
  <c r="T36" i="87"/>
  <c r="S36" i="87"/>
  <c r="R36" i="87"/>
  <c r="Q36" i="87"/>
  <c r="U35" i="87"/>
  <c r="T35" i="87"/>
  <c r="S35" i="87"/>
  <c r="R35" i="87"/>
  <c r="Q35" i="87"/>
  <c r="U34" i="87"/>
  <c r="T34" i="87"/>
  <c r="S34" i="87"/>
  <c r="R34" i="87"/>
  <c r="Q34" i="87"/>
  <c r="U33" i="87"/>
  <c r="T33" i="87"/>
  <c r="S33" i="87"/>
  <c r="R33" i="87"/>
  <c r="Q33" i="87"/>
  <c r="U32" i="87"/>
  <c r="T32" i="87"/>
  <c r="S32" i="87"/>
  <c r="R32" i="87"/>
  <c r="Q32" i="87"/>
  <c r="U31" i="87"/>
  <c r="T31" i="87"/>
  <c r="S31" i="87"/>
  <c r="R31" i="87"/>
  <c r="Q31" i="87"/>
  <c r="U30" i="87"/>
  <c r="T30" i="87"/>
  <c r="S30" i="87"/>
  <c r="R30" i="87"/>
  <c r="Q30" i="87"/>
  <c r="U29" i="87"/>
  <c r="T29" i="87"/>
  <c r="S29" i="87"/>
  <c r="R29" i="87"/>
  <c r="Q29" i="87"/>
  <c r="U28" i="87"/>
  <c r="T28" i="87"/>
  <c r="S28" i="87"/>
  <c r="R28" i="87"/>
  <c r="Q28" i="87"/>
  <c r="U27" i="87"/>
  <c r="T27" i="87"/>
  <c r="S27" i="87"/>
  <c r="R27" i="87"/>
  <c r="Q27" i="87"/>
  <c r="U26" i="87"/>
  <c r="T26" i="87"/>
  <c r="S26" i="87"/>
  <c r="R26" i="87"/>
  <c r="Q26" i="87"/>
  <c r="U25" i="87"/>
  <c r="T25" i="87"/>
  <c r="S25" i="87"/>
  <c r="R25" i="87"/>
  <c r="Q25" i="87"/>
  <c r="U24" i="87"/>
  <c r="T24" i="87"/>
  <c r="S24" i="87"/>
  <c r="R24" i="87"/>
  <c r="Q24" i="87"/>
  <c r="U23" i="87"/>
  <c r="T23" i="87"/>
  <c r="S23" i="87"/>
  <c r="R23" i="87"/>
  <c r="Q23" i="87"/>
  <c r="U22" i="87"/>
  <c r="T22" i="87"/>
  <c r="S22" i="87"/>
  <c r="R22" i="87"/>
  <c r="Q22" i="87"/>
  <c r="U21" i="87"/>
  <c r="T21" i="87"/>
  <c r="S21" i="87"/>
  <c r="R21" i="87"/>
  <c r="Q21" i="87"/>
  <c r="U20" i="87"/>
  <c r="T20" i="87"/>
  <c r="S20" i="87"/>
  <c r="R20" i="87"/>
  <c r="Q20" i="87"/>
  <c r="U19" i="87"/>
  <c r="T19" i="87"/>
  <c r="S19" i="87"/>
  <c r="R19" i="87"/>
  <c r="Q19" i="87"/>
  <c r="U18" i="87"/>
  <c r="T18" i="87"/>
  <c r="S18" i="87"/>
  <c r="R18" i="87"/>
  <c r="Q18" i="87"/>
  <c r="U17" i="87"/>
  <c r="T17" i="87"/>
  <c r="S17" i="87"/>
  <c r="R17" i="87"/>
  <c r="Q17" i="87"/>
  <c r="K16" i="87"/>
  <c r="U16" i="87" s="1"/>
  <c r="J16" i="87"/>
  <c r="T16" i="87" s="1"/>
  <c r="G16" i="87"/>
  <c r="F16" i="87"/>
  <c r="E16" i="87"/>
  <c r="D16" i="87"/>
  <c r="C16" i="87"/>
  <c r="A16" i="87"/>
  <c r="K15" i="87"/>
  <c r="U15" i="87" s="1"/>
  <c r="J15" i="87"/>
  <c r="T15" i="87" s="1"/>
  <c r="G15" i="87"/>
  <c r="F15" i="87"/>
  <c r="E15" i="87"/>
  <c r="D15" i="87"/>
  <c r="C15" i="87"/>
  <c r="B15" i="87"/>
  <c r="A15" i="87"/>
  <c r="K14" i="87"/>
  <c r="U14" i="87" s="1"/>
  <c r="J14" i="87"/>
  <c r="T14" i="87" s="1"/>
  <c r="G14" i="87"/>
  <c r="F14" i="87"/>
  <c r="E14" i="87"/>
  <c r="D14" i="87"/>
  <c r="C14" i="87"/>
  <c r="A14" i="87"/>
  <c r="K13" i="87"/>
  <c r="U13" i="87" s="1"/>
  <c r="J13" i="87"/>
  <c r="T13" i="87" s="1"/>
  <c r="G13" i="87"/>
  <c r="F13" i="87"/>
  <c r="E13" i="87"/>
  <c r="D13" i="87"/>
  <c r="C13" i="87"/>
  <c r="B13" i="87"/>
  <c r="A13" i="87"/>
  <c r="K12" i="87"/>
  <c r="U12" i="87" s="1"/>
  <c r="J12" i="87"/>
  <c r="T12" i="87" s="1"/>
  <c r="G12" i="87"/>
  <c r="F12" i="87"/>
  <c r="E12" i="87"/>
  <c r="D12" i="87"/>
  <c r="C12" i="87"/>
  <c r="B12" i="87"/>
  <c r="A12" i="87"/>
  <c r="K11" i="87"/>
  <c r="U11" i="87" s="1"/>
  <c r="J11" i="87"/>
  <c r="T11" i="87" s="1"/>
  <c r="G11" i="87"/>
  <c r="F11" i="87"/>
  <c r="E11" i="87"/>
  <c r="D11" i="87"/>
  <c r="C11" i="87"/>
  <c r="B11" i="87"/>
  <c r="A11" i="87"/>
  <c r="K10" i="87"/>
  <c r="U10" i="87" s="1"/>
  <c r="J10" i="87"/>
  <c r="T10" i="87" s="1"/>
  <c r="G10" i="87"/>
  <c r="F10" i="87"/>
  <c r="E10" i="87"/>
  <c r="D10" i="87"/>
  <c r="C10" i="87"/>
  <c r="B10" i="87"/>
  <c r="A10" i="87"/>
  <c r="K9" i="87"/>
  <c r="U9" i="87" s="1"/>
  <c r="J9" i="87"/>
  <c r="T9" i="87" s="1"/>
  <c r="G9" i="87"/>
  <c r="F9" i="87"/>
  <c r="E9" i="87"/>
  <c r="D9" i="87"/>
  <c r="C9" i="87"/>
  <c r="B9" i="87"/>
  <c r="A9" i="87"/>
  <c r="K8" i="87"/>
  <c r="U8" i="87" s="1"/>
  <c r="J8" i="87"/>
  <c r="T8" i="87" s="1"/>
  <c r="G8" i="87"/>
  <c r="F8" i="87"/>
  <c r="E8" i="87"/>
  <c r="D8" i="87"/>
  <c r="C8" i="87"/>
  <c r="B8" i="87"/>
  <c r="A8" i="87"/>
  <c r="K7" i="87"/>
  <c r="U7" i="87" s="1"/>
  <c r="J7" i="87"/>
  <c r="T7" i="87" s="1"/>
  <c r="G7" i="87"/>
  <c r="F7" i="87"/>
  <c r="E7" i="87"/>
  <c r="D7" i="87"/>
  <c r="C7" i="87"/>
  <c r="B7" i="87"/>
  <c r="A7" i="87"/>
  <c r="K6" i="87"/>
  <c r="U6" i="87" s="1"/>
  <c r="J6" i="87"/>
  <c r="T6" i="87" s="1"/>
  <c r="G6" i="87"/>
  <c r="F6" i="87"/>
  <c r="E6" i="87"/>
  <c r="D6" i="87"/>
  <c r="C6" i="87"/>
  <c r="B6" i="87"/>
  <c r="A6" i="87"/>
  <c r="K5" i="87"/>
  <c r="U5" i="87" s="1"/>
  <c r="J5" i="87"/>
  <c r="T5" i="87" s="1"/>
  <c r="G5" i="87"/>
  <c r="F5" i="87"/>
  <c r="E5" i="87"/>
  <c r="D5" i="87"/>
  <c r="C5" i="87"/>
  <c r="B5" i="87"/>
  <c r="A5" i="87"/>
  <c r="K4" i="87"/>
  <c r="U4" i="87" s="1"/>
  <c r="J4" i="87"/>
  <c r="T4" i="87" s="1"/>
  <c r="G4" i="87"/>
  <c r="F4" i="87"/>
  <c r="E4" i="87"/>
  <c r="D4" i="87"/>
  <c r="C4" i="87"/>
  <c r="B4" i="87"/>
  <c r="A4" i="87"/>
  <c r="K3" i="87"/>
  <c r="U3" i="87" s="1"/>
  <c r="J3" i="87"/>
  <c r="T3" i="87" s="1"/>
  <c r="H3" i="87"/>
  <c r="H4" i="87" s="1"/>
  <c r="G3" i="87"/>
  <c r="F3" i="87"/>
  <c r="E3" i="87"/>
  <c r="D3" i="87"/>
  <c r="C3" i="87"/>
  <c r="B3" i="87"/>
  <c r="A3" i="87"/>
  <c r="K2" i="87"/>
  <c r="U2" i="87" s="1"/>
  <c r="J2" i="87"/>
  <c r="T2" i="87" s="1"/>
  <c r="I2" i="87"/>
  <c r="H2" i="87"/>
  <c r="R2" i="87" s="1"/>
  <c r="G2" i="87"/>
  <c r="F2" i="87"/>
  <c r="E2" i="87"/>
  <c r="D2" i="87"/>
  <c r="C2" i="87"/>
  <c r="B2" i="87"/>
  <c r="A2" i="87"/>
  <c r="M1" i="87"/>
  <c r="L1" i="87"/>
  <c r="K1" i="87"/>
  <c r="J1" i="87"/>
  <c r="I1" i="87"/>
  <c r="H1" i="87"/>
  <c r="G1" i="87"/>
  <c r="F1" i="87"/>
  <c r="E1" i="87"/>
  <c r="D1" i="87"/>
  <c r="C1" i="87"/>
  <c r="B1" i="87"/>
  <c r="A1" i="87"/>
  <c r="I18" i="86"/>
  <c r="P2" i="89" s="1"/>
  <c r="U7" i="89" l="1"/>
  <c r="U3" i="89"/>
  <c r="U5" i="89"/>
  <c r="U8" i="89"/>
  <c r="R4" i="87"/>
  <c r="H5" i="87"/>
  <c r="R5" i="87" s="1"/>
  <c r="T2" i="89"/>
  <c r="L2" i="89" s="1"/>
  <c r="X2" i="89" s="1"/>
  <c r="R3" i="87"/>
  <c r="I3" i="87"/>
  <c r="S2" i="87"/>
  <c r="Q12" i="89"/>
  <c r="Q13" i="89"/>
  <c r="U4" i="89"/>
  <c r="U12" i="89"/>
  <c r="U16" i="89"/>
  <c r="U9" i="89"/>
  <c r="H6" i="87" l="1"/>
  <c r="H7" i="87" s="1"/>
  <c r="P4" i="89"/>
  <c r="L2" i="87"/>
  <c r="Q2" i="87" s="1"/>
  <c r="L2" i="86"/>
  <c r="T3" i="89"/>
  <c r="W2" i="89"/>
  <c r="I4" i="87"/>
  <c r="S3" i="87"/>
  <c r="R6" i="87" l="1"/>
  <c r="L3" i="89"/>
  <c r="T4" i="89"/>
  <c r="H8" i="87"/>
  <c r="R7" i="87"/>
  <c r="S4" i="87"/>
  <c r="I5" i="87"/>
  <c r="L4" i="89" l="1"/>
  <c r="T5" i="89"/>
  <c r="L3" i="86"/>
  <c r="L3" i="87"/>
  <c r="Q3" i="87" s="1"/>
  <c r="S5" i="87"/>
  <c r="I6" i="87"/>
  <c r="R8" i="87"/>
  <c r="H9" i="87"/>
  <c r="T6" i="89" l="1"/>
  <c r="L5" i="89"/>
  <c r="L4" i="87"/>
  <c r="Q4" i="87" s="1"/>
  <c r="L4" i="86"/>
  <c r="I7" i="87"/>
  <c r="S6" i="87"/>
  <c r="R9" i="87"/>
  <c r="H10" i="87"/>
  <c r="L5" i="86" l="1"/>
  <c r="L5" i="87"/>
  <c r="Q5" i="87" s="1"/>
  <c r="T7" i="89"/>
  <c r="L6" i="89"/>
  <c r="H11" i="87"/>
  <c r="R10" i="87"/>
  <c r="I8" i="87"/>
  <c r="S7" i="87"/>
  <c r="L7" i="89" l="1"/>
  <c r="T8" i="89"/>
  <c r="L6" i="87"/>
  <c r="Q6" i="87" s="1"/>
  <c r="L6" i="86"/>
  <c r="S8" i="87"/>
  <c r="I9" i="87"/>
  <c r="H12" i="87"/>
  <c r="R11" i="87"/>
  <c r="L8" i="89" l="1"/>
  <c r="T9" i="89"/>
  <c r="L7" i="87"/>
  <c r="Q7" i="87" s="1"/>
  <c r="L7" i="86"/>
  <c r="H13" i="87"/>
  <c r="R12" i="87"/>
  <c r="S9" i="87"/>
  <c r="I10" i="87"/>
  <c r="L9" i="89" l="1"/>
  <c r="T10" i="89"/>
  <c r="L8" i="87"/>
  <c r="Q8" i="87" s="1"/>
  <c r="L8" i="86"/>
  <c r="I11" i="87"/>
  <c r="S10" i="87"/>
  <c r="H14" i="87"/>
  <c r="R13" i="87"/>
  <c r="T11" i="89" l="1"/>
  <c r="L10" i="89"/>
  <c r="L9" i="86"/>
  <c r="L9" i="87"/>
  <c r="Q9" i="87" s="1"/>
  <c r="I12" i="87"/>
  <c r="S11" i="87"/>
  <c r="H15" i="87"/>
  <c r="R14" i="87"/>
  <c r="L10" i="87" l="1"/>
  <c r="Q10" i="87" s="1"/>
  <c r="L10" i="86"/>
  <c r="T12" i="89"/>
  <c r="L11" i="89"/>
  <c r="H16" i="87"/>
  <c r="R16" i="87" s="1"/>
  <c r="R15" i="87"/>
  <c r="S12" i="87"/>
  <c r="I13" i="87"/>
  <c r="L11" i="87" l="1"/>
  <c r="Q11" i="87" s="1"/>
  <c r="L11" i="86"/>
  <c r="L12" i="89"/>
  <c r="T13" i="89"/>
  <c r="S13" i="87"/>
  <c r="I14" i="87"/>
  <c r="T14" i="89" l="1"/>
  <c r="L13" i="89"/>
  <c r="L12" i="87"/>
  <c r="Q12" i="87" s="1"/>
  <c r="L12" i="86"/>
  <c r="I15" i="87"/>
  <c r="S14" i="87"/>
  <c r="L13" i="86" l="1"/>
  <c r="L13" i="87"/>
  <c r="Q13" i="87" s="1"/>
  <c r="L14" i="89"/>
  <c r="T15" i="89"/>
  <c r="I16" i="87"/>
  <c r="S16" i="87" s="1"/>
  <c r="S15" i="87"/>
  <c r="T16" i="89" l="1"/>
  <c r="L16" i="89" s="1"/>
  <c r="L15" i="89"/>
  <c r="L14" i="86"/>
  <c r="L14" i="87"/>
  <c r="Q14" i="87" s="1"/>
  <c r="L15" i="87" l="1"/>
  <c r="Q15" i="87" s="1"/>
  <c r="W18" i="87" s="1" a="1"/>
  <c r="AO27" i="87" s="1"/>
  <c r="L15" i="86"/>
  <c r="L16" i="86"/>
  <c r="L16" i="87"/>
  <c r="Q16" i="87" s="1"/>
  <c r="AF18" i="87" l="1"/>
  <c r="X21" i="87"/>
  <c r="AJ25" i="87"/>
  <c r="Z19" i="87"/>
  <c r="AA22" i="87"/>
  <c r="AJ20" i="87"/>
  <c r="AD22" i="87"/>
  <c r="AC22" i="87"/>
  <c r="AQ27" i="87"/>
  <c r="AI19" i="87"/>
  <c r="AK19" i="87"/>
  <c r="AN26" i="87"/>
  <c r="AN20" i="87"/>
  <c r="AG24" i="87"/>
  <c r="AO19" i="87"/>
  <c r="W23" i="87"/>
  <c r="Y26" i="87"/>
  <c r="AL18" i="87"/>
  <c r="AN24" i="87"/>
  <c r="X27" i="87"/>
  <c r="AJ22" i="87"/>
  <c r="AN27" i="87"/>
  <c r="AP18" i="87"/>
  <c r="AE27" i="87"/>
  <c r="AH23" i="87"/>
  <c r="AR18" i="87"/>
  <c r="AM22" i="87"/>
  <c r="AI26" i="87"/>
  <c r="AI20" i="87"/>
  <c r="AD24" i="87"/>
  <c r="AE18" i="87"/>
  <c r="Z22" i="87"/>
  <c r="AR25" i="87"/>
  <c r="AR19" i="87"/>
  <c r="AD23" i="87"/>
  <c r="AL26" i="87"/>
  <c r="W20" i="87"/>
  <c r="AQ22" i="87"/>
  <c r="AO25" i="87"/>
  <c r="Z27" i="87"/>
  <c r="AP26" i="87"/>
  <c r="AB23" i="87"/>
  <c r="W22" i="87"/>
  <c r="AD27" i="87"/>
  <c r="AN25" i="87"/>
  <c r="AD25" i="87"/>
  <c r="AG18" i="87"/>
  <c r="AP22" i="87"/>
  <c r="AJ24" i="87"/>
  <c r="AE19" i="87"/>
  <c r="AG19" i="87"/>
  <c r="AI25" i="87"/>
  <c r="AR27" i="87"/>
  <c r="AE23" i="87"/>
  <c r="AG20" i="87"/>
  <c r="AL19" i="87"/>
  <c r="AB18" i="87"/>
  <c r="AC24" i="87"/>
  <c r="AF19" i="87"/>
  <c r="AA23" i="87"/>
  <c r="Y27" i="87"/>
  <c r="W21" i="87"/>
  <c r="AO24" i="87"/>
  <c r="AO18" i="87"/>
  <c r="AK22" i="87"/>
  <c r="AG26" i="87"/>
  <c r="AF20" i="87"/>
  <c r="AM23" i="87"/>
  <c r="AA27" i="87"/>
  <c r="AE20" i="87"/>
  <c r="AC23" i="87"/>
  <c r="AA26" i="87"/>
  <c r="AH27" i="87"/>
  <c r="AL24" i="87"/>
  <c r="AQ26" i="87"/>
  <c r="AF23" i="87"/>
  <c r="AC19" i="87"/>
  <c r="AB19" i="87"/>
  <c r="AP21" i="87"/>
  <c r="AP23" i="87"/>
  <c r="AG25" i="87"/>
  <c r="AM26" i="87"/>
  <c r="AC18" i="87"/>
  <c r="AH18" i="87"/>
  <c r="Z20" i="87"/>
  <c r="AA20" i="87"/>
  <c r="AD26" i="87"/>
  <c r="X18" i="87"/>
  <c r="Y24" i="87"/>
  <c r="AG23" i="87"/>
  <c r="Z21" i="87"/>
  <c r="W19" i="87"/>
  <c r="X25" i="87"/>
  <c r="AP19" i="87"/>
  <c r="AL23" i="87"/>
  <c r="AL27" i="87"/>
  <c r="AH21" i="87"/>
  <c r="AC25" i="87"/>
  <c r="AD19" i="87"/>
  <c r="Y23" i="87"/>
  <c r="AR26" i="87"/>
  <c r="AO20" i="87"/>
  <c r="Z24" i="87"/>
  <c r="AK27" i="87"/>
  <c r="AM20" i="87"/>
  <c r="AK23" i="87"/>
  <c r="AJ26" i="87"/>
  <c r="AP27" i="87"/>
  <c r="AQ23" i="87"/>
  <c r="W18" i="87"/>
  <c r="AA21" i="87"/>
  <c r="Y25" i="87"/>
  <c r="Z26" i="87"/>
  <c r="AN22" i="87"/>
  <c r="AB26" i="87"/>
  <c r="AN23" i="87"/>
  <c r="AQ25" i="87"/>
  <c r="AA19" i="87"/>
  <c r="X20" i="87"/>
  <c r="AQ20" i="87"/>
  <c r="AB27" i="87"/>
  <c r="AN18" i="87"/>
  <c r="AP24" i="87"/>
  <c r="AH26" i="87"/>
  <c r="AQ21" i="87"/>
  <c r="AM19" i="87"/>
  <c r="AP25" i="87"/>
  <c r="AD20" i="87"/>
  <c r="AA24" i="87"/>
  <c r="Z18" i="87"/>
  <c r="AR21" i="87"/>
  <c r="AM25" i="87"/>
  <c r="AN19" i="87"/>
  <c r="AI23" i="87"/>
  <c r="AI27" i="87"/>
  <c r="AB21" i="87"/>
  <c r="AI24" i="87"/>
  <c r="AA18" i="87"/>
  <c r="Y21" i="87"/>
  <c r="W24" i="87"/>
  <c r="W27" i="87"/>
  <c r="AF21" i="87"/>
  <c r="AC27" i="87"/>
  <c r="AN21" i="87"/>
  <c r="W25" i="87"/>
  <c r="AF26" i="87"/>
  <c r="AJ27" i="87"/>
  <c r="AF25" i="87"/>
  <c r="AL25" i="87"/>
  <c r="Y20" i="87"/>
  <c r="AL21" i="87"/>
  <c r="AI22" i="87"/>
  <c r="Y22" i="87"/>
  <c r="AM27" i="87"/>
  <c r="AQ19" i="87"/>
  <c r="AK20" i="87"/>
  <c r="AR20" i="87"/>
  <c r="AE21" i="87"/>
  <c r="AB22" i="87"/>
  <c r="AO22" i="87"/>
  <c r="AJ23" i="87"/>
  <c r="AE22" i="87"/>
  <c r="AM21" i="87"/>
  <c r="AJ18" i="87"/>
  <c r="AH19" i="87"/>
  <c r="AK25" i="87"/>
  <c r="AI21" i="87"/>
  <c r="AL22" i="87"/>
  <c r="AH20" i="87"/>
  <c r="AK26" i="87"/>
  <c r="AP20" i="87"/>
  <c r="AK24" i="87"/>
  <c r="AK18" i="87"/>
  <c r="AF22" i="87"/>
  <c r="AC26" i="87"/>
  <c r="AB20" i="87"/>
  <c r="X24" i="87"/>
  <c r="AD18" i="87"/>
  <c r="AK21" i="87"/>
  <c r="AR24" i="87"/>
  <c r="AI18" i="87"/>
  <c r="AG21" i="87"/>
  <c r="AE24" i="87"/>
  <c r="AF27" i="87"/>
  <c r="X23" i="87"/>
  <c r="AQ24" i="87"/>
  <c r="AJ19" i="87"/>
  <c r="AG22" i="87"/>
  <c r="X19" i="87"/>
  <c r="AR23" i="87"/>
  <c r="Y18" i="87"/>
  <c r="X26" i="87"/>
  <c r="AH25" i="87"/>
  <c r="AF24" i="87"/>
  <c r="AA25" i="87"/>
  <c r="AB25" i="87"/>
  <c r="W26" i="87"/>
  <c r="Z23" i="87"/>
  <c r="AH22" i="87"/>
  <c r="AJ21" i="87"/>
  <c r="AC20" i="87"/>
  <c r="AE26" i="87"/>
  <c r="AO23" i="87"/>
  <c r="AB24" i="87"/>
  <c r="AC21" i="87"/>
  <c r="AG27" i="87"/>
  <c r="AD21" i="87"/>
  <c r="Z25" i="87"/>
  <c r="Y19" i="87"/>
  <c r="AR22" i="87"/>
  <c r="AO26" i="87"/>
  <c r="AL20" i="87"/>
  <c r="AH24" i="87"/>
  <c r="AM18" i="87"/>
  <c r="X22" i="87"/>
  <c r="AE25" i="87"/>
  <c r="AQ18" i="87"/>
  <c r="AO21" i="87"/>
  <c r="AM24" i="87"/>
  <c r="W30" i="87" a="1"/>
  <c r="AO39" i="87" l="1"/>
  <c r="AO51" i="87" s="1"/>
  <c r="AG39" i="87"/>
  <c r="AG51" i="87" s="1"/>
  <c r="Y39" i="87"/>
  <c r="Y51" i="87" s="1"/>
  <c r="AM38" i="87"/>
  <c r="AM50" i="87" s="1"/>
  <c r="AE38" i="87"/>
  <c r="AE50" i="87" s="1"/>
  <c r="W38" i="87"/>
  <c r="W50" i="87" s="1"/>
  <c r="AK37" i="87"/>
  <c r="AK49" i="87" s="1"/>
  <c r="AC37" i="87"/>
  <c r="AC49" i="87" s="1"/>
  <c r="AQ36" i="87"/>
  <c r="AQ48" i="87" s="1"/>
  <c r="AI36" i="87"/>
  <c r="AI48" i="87" s="1"/>
  <c r="AA36" i="87"/>
  <c r="AA48" i="87" s="1"/>
  <c r="AO35" i="87"/>
  <c r="AO47" i="87" s="1"/>
  <c r="AG35" i="87"/>
  <c r="AG47" i="87" s="1"/>
  <c r="Y35" i="87"/>
  <c r="Y47" i="87" s="1"/>
  <c r="AM34" i="87"/>
  <c r="AM46" i="87" s="1"/>
  <c r="AE34" i="87"/>
  <c r="AE46" i="87" s="1"/>
  <c r="W34" i="87"/>
  <c r="W46" i="87" s="1"/>
  <c r="AK33" i="87"/>
  <c r="AK45" i="87" s="1"/>
  <c r="AC33" i="87"/>
  <c r="AC45" i="87" s="1"/>
  <c r="AQ32" i="87"/>
  <c r="AQ44" i="87" s="1"/>
  <c r="AI32" i="87"/>
  <c r="AI44" i="87" s="1"/>
  <c r="AA32" i="87"/>
  <c r="AA44" i="87" s="1"/>
  <c r="AO31" i="87"/>
  <c r="AO43" i="87" s="1"/>
  <c r="AG31" i="87"/>
  <c r="AG43" i="87" s="1"/>
  <c r="Y31" i="87"/>
  <c r="Y43" i="87" s="1"/>
  <c r="AM30" i="87"/>
  <c r="AM42" i="87" s="1"/>
  <c r="AE30" i="87"/>
  <c r="AE42" i="87" s="1"/>
  <c r="W30" i="87"/>
  <c r="W42" i="87" s="1"/>
  <c r="AN39" i="87"/>
  <c r="AN51" i="87" s="1"/>
  <c r="AF39" i="87"/>
  <c r="AF51" i="87" s="1"/>
  <c r="X39" i="87"/>
  <c r="X51" i="87" s="1"/>
  <c r="AL38" i="87"/>
  <c r="AL50" i="87" s="1"/>
  <c r="AD38" i="87"/>
  <c r="AD50" i="87" s="1"/>
  <c r="AR37" i="87"/>
  <c r="AR49" i="87" s="1"/>
  <c r="AJ37" i="87"/>
  <c r="AJ49" i="87" s="1"/>
  <c r="AB37" i="87"/>
  <c r="AB49" i="87" s="1"/>
  <c r="AP36" i="87"/>
  <c r="AP48" i="87" s="1"/>
  <c r="AH36" i="87"/>
  <c r="AH48" i="87" s="1"/>
  <c r="Z36" i="87"/>
  <c r="Z48" i="87" s="1"/>
  <c r="AN35" i="87"/>
  <c r="AN47" i="87" s="1"/>
  <c r="AF35" i="87"/>
  <c r="AF47" i="87" s="1"/>
  <c r="X35" i="87"/>
  <c r="X47" i="87" s="1"/>
  <c r="AL34" i="87"/>
  <c r="AL46" i="87" s="1"/>
  <c r="AD34" i="87"/>
  <c r="AD46" i="87" s="1"/>
  <c r="AR33" i="87"/>
  <c r="AR45" i="87" s="1"/>
  <c r="AJ33" i="87"/>
  <c r="AJ45" i="87" s="1"/>
  <c r="AB33" i="87"/>
  <c r="AB45" i="87" s="1"/>
  <c r="AP32" i="87"/>
  <c r="AP44" i="87" s="1"/>
  <c r="AH32" i="87"/>
  <c r="AH44" i="87" s="1"/>
  <c r="Z32" i="87"/>
  <c r="Z44" i="87" s="1"/>
  <c r="AN31" i="87"/>
  <c r="AN43" i="87" s="1"/>
  <c r="AF31" i="87"/>
  <c r="AF43" i="87" s="1"/>
  <c r="X31" i="87"/>
  <c r="X43" i="87" s="1"/>
  <c r="AL30" i="87"/>
  <c r="AL42" i="87" s="1"/>
  <c r="AD30" i="87"/>
  <c r="AD42" i="87" s="1"/>
  <c r="AM39" i="87"/>
  <c r="AM51" i="87" s="1"/>
  <c r="AC39" i="87"/>
  <c r="AC51" i="87" s="1"/>
  <c r="AO38" i="87"/>
  <c r="AO50" i="87" s="1"/>
  <c r="AC38" i="87"/>
  <c r="AC50" i="87" s="1"/>
  <c r="AO37" i="87"/>
  <c r="AO49" i="87" s="1"/>
  <c r="AE37" i="87"/>
  <c r="AE49" i="87" s="1"/>
  <c r="AO36" i="87"/>
  <c r="AO48" i="87" s="1"/>
  <c r="AE36" i="87"/>
  <c r="AE48" i="87" s="1"/>
  <c r="AQ35" i="87"/>
  <c r="AQ47" i="87" s="1"/>
  <c r="AE35" i="87"/>
  <c r="AE47" i="87" s="1"/>
  <c r="AQ34" i="87"/>
  <c r="AQ46" i="87" s="1"/>
  <c r="AG34" i="87"/>
  <c r="AG46" i="87" s="1"/>
  <c r="AQ33" i="87"/>
  <c r="AQ45" i="87" s="1"/>
  <c r="AG33" i="87"/>
  <c r="AG45" i="87" s="1"/>
  <c r="W33" i="87"/>
  <c r="W45" i="87" s="1"/>
  <c r="AG32" i="87"/>
  <c r="AG44" i="87" s="1"/>
  <c r="W32" i="87"/>
  <c r="W44" i="87" s="1"/>
  <c r="AI31" i="87"/>
  <c r="AI43" i="87" s="1"/>
  <c r="W31" i="87"/>
  <c r="W43" i="87" s="1"/>
  <c r="AI30" i="87"/>
  <c r="AI42" i="87" s="1"/>
  <c r="Y30" i="87"/>
  <c r="Y42" i="87" s="1"/>
  <c r="AQ39" i="87"/>
  <c r="AQ51" i="87" s="1"/>
  <c r="AD39" i="87"/>
  <c r="AD51" i="87" s="1"/>
  <c r="AN38" i="87"/>
  <c r="AN50" i="87" s="1"/>
  <c r="AA38" i="87"/>
  <c r="AA50" i="87" s="1"/>
  <c r="AL37" i="87"/>
  <c r="AL49" i="87" s="1"/>
  <c r="Y37" i="87"/>
  <c r="Y49" i="87" s="1"/>
  <c r="AJ36" i="87"/>
  <c r="AJ48" i="87" s="1"/>
  <c r="W36" i="87"/>
  <c r="W48" i="87" s="1"/>
  <c r="AH35" i="87"/>
  <c r="AH47" i="87" s="1"/>
  <c r="AP34" i="87"/>
  <c r="AP46" i="87" s="1"/>
  <c r="AC34" i="87"/>
  <c r="AC46" i="87" s="1"/>
  <c r="AN33" i="87"/>
  <c r="AN45" i="87" s="1"/>
  <c r="AA33" i="87"/>
  <c r="AA45" i="87" s="1"/>
  <c r="AL32" i="87"/>
  <c r="AL44" i="87" s="1"/>
  <c r="Y32" i="87"/>
  <c r="Y44" i="87" s="1"/>
  <c r="AJ31" i="87"/>
  <c r="AJ43" i="87" s="1"/>
  <c r="AR30" i="87"/>
  <c r="AR42" i="87" s="1"/>
  <c r="AG30" i="87"/>
  <c r="AG42" i="87" s="1"/>
  <c r="AR39" i="87"/>
  <c r="AR51" i="87" s="1"/>
  <c r="AB39" i="87"/>
  <c r="AB51" i="87" s="1"/>
  <c r="AJ38" i="87"/>
  <c r="AJ50" i="87" s="1"/>
  <c r="X38" i="87"/>
  <c r="X50" i="87" s="1"/>
  <c r="AF37" i="87"/>
  <c r="AF49" i="87" s="1"/>
  <c r="AM36" i="87"/>
  <c r="AM48" i="87" s="1"/>
  <c r="Y36" i="87"/>
  <c r="Y48" i="87" s="1"/>
  <c r="AI35" i="87"/>
  <c r="AI47" i="87" s="1"/>
  <c r="AO34" i="87"/>
  <c r="AO46" i="87" s="1"/>
  <c r="AA34" i="87"/>
  <c r="AA46" i="87" s="1"/>
  <c r="AI33" i="87"/>
  <c r="AI45" i="87" s="1"/>
  <c r="AR32" i="87"/>
  <c r="AR44" i="87" s="1"/>
  <c r="AD32" i="87"/>
  <c r="AD44" i="87" s="1"/>
  <c r="AL31" i="87"/>
  <c r="AL43" i="87" s="1"/>
  <c r="Z31" i="87"/>
  <c r="Z43" i="87" s="1"/>
  <c r="AF30" i="87"/>
  <c r="AF42" i="87" s="1"/>
  <c r="AP39" i="87"/>
  <c r="AP51" i="87" s="1"/>
  <c r="AA39" i="87"/>
  <c r="AA51" i="87" s="1"/>
  <c r="AI38" i="87"/>
  <c r="AI50" i="87" s="1"/>
  <c r="AK39" i="87"/>
  <c r="AK51" i="87" s="1"/>
  <c r="W39" i="87"/>
  <c r="W51" i="87" s="1"/>
  <c r="AG38" i="87"/>
  <c r="AG50" i="87" s="1"/>
  <c r="AN37" i="87"/>
  <c r="AN49" i="87" s="1"/>
  <c r="Z37" i="87"/>
  <c r="Z49" i="87" s="1"/>
  <c r="AG36" i="87"/>
  <c r="AG48" i="87" s="1"/>
  <c r="AP35" i="87"/>
  <c r="AP47" i="87" s="1"/>
  <c r="AB35" i="87"/>
  <c r="AB47" i="87" s="1"/>
  <c r="AJ34" i="87"/>
  <c r="AJ46" i="87" s="1"/>
  <c r="X34" i="87"/>
  <c r="X46" i="87" s="1"/>
  <c r="AE33" i="87"/>
  <c r="AE45" i="87" s="1"/>
  <c r="AM32" i="87"/>
  <c r="AM44" i="87" s="1"/>
  <c r="X32" i="87"/>
  <c r="X44" i="87" s="1"/>
  <c r="AE31" i="87"/>
  <c r="AE43" i="87" s="1"/>
  <c r="AO30" i="87"/>
  <c r="AO42" i="87" s="1"/>
  <c r="AA30" i="87"/>
  <c r="AA42" i="87" s="1"/>
  <c r="AH39" i="87"/>
  <c r="AH51" i="87" s="1"/>
  <c r="AP38" i="87"/>
  <c r="AP50" i="87" s="1"/>
  <c r="Z38" i="87"/>
  <c r="Z50" i="87" s="1"/>
  <c r="AH37" i="87"/>
  <c r="AH49" i="87" s="1"/>
  <c r="AR36" i="87"/>
  <c r="AR48" i="87" s="1"/>
  <c r="AC36" i="87"/>
  <c r="AC48" i="87" s="1"/>
  <c r="AK35" i="87"/>
  <c r="AK47" i="87" s="1"/>
  <c r="W35" i="87"/>
  <c r="W47" i="87" s="1"/>
  <c r="AF34" i="87"/>
  <c r="AF46" i="87" s="1"/>
  <c r="AM33" i="87"/>
  <c r="AM45" i="87" s="1"/>
  <c r="Y33" i="87"/>
  <c r="Y45" i="87" s="1"/>
  <c r="AF32" i="87"/>
  <c r="AF44" i="87" s="1"/>
  <c r="AP31" i="87"/>
  <c r="AP43" i="87" s="1"/>
  <c r="AB31" i="87"/>
  <c r="AB43" i="87" s="1"/>
  <c r="AJ30" i="87"/>
  <c r="AJ42" i="87" s="1"/>
  <c r="Z39" i="87"/>
  <c r="Z51" i="87" s="1"/>
  <c r="AQ37" i="87"/>
  <c r="AQ49" i="87" s="1"/>
  <c r="W37" i="87"/>
  <c r="W49" i="87" s="1"/>
  <c r="AR35" i="87"/>
  <c r="AR47" i="87" s="1"/>
  <c r="AR34" i="87"/>
  <c r="AR46" i="87" s="1"/>
  <c r="AP33" i="87"/>
  <c r="AP45" i="87" s="1"/>
  <c r="AO32" i="87"/>
  <c r="AO44" i="87" s="1"/>
  <c r="AQ31" i="87"/>
  <c r="AQ43" i="87" s="1"/>
  <c r="AP30" i="87"/>
  <c r="AP42" i="87" s="1"/>
  <c r="AM35" i="87"/>
  <c r="AM47" i="87" s="1"/>
  <c r="AO33" i="87"/>
  <c r="AO45" i="87" s="1"/>
  <c r="AM31" i="87"/>
  <c r="AM43" i="87" s="1"/>
  <c r="AN30" i="87"/>
  <c r="AN42" i="87" s="1"/>
  <c r="AB30" i="87"/>
  <c r="AB42" i="87" s="1"/>
  <c r="AR38" i="87"/>
  <c r="AR50" i="87" s="1"/>
  <c r="AP37" i="87"/>
  <c r="AP49" i="87" s="1"/>
  <c r="AN36" i="87"/>
  <c r="AN48" i="87" s="1"/>
  <c r="AN34" i="87"/>
  <c r="AN46" i="87" s="1"/>
  <c r="AN32" i="87"/>
  <c r="AN44" i="87" s="1"/>
  <c r="AD33" i="87"/>
  <c r="AD45" i="87" s="1"/>
  <c r="AQ38" i="87"/>
  <c r="AQ50" i="87" s="1"/>
  <c r="AM37" i="87"/>
  <c r="AM49" i="87" s="1"/>
  <c r="AL36" i="87"/>
  <c r="AL48" i="87" s="1"/>
  <c r="AL35" i="87"/>
  <c r="AL47" i="87" s="1"/>
  <c r="AK34" i="87"/>
  <c r="AK46" i="87" s="1"/>
  <c r="AL33" i="87"/>
  <c r="AL45" i="87" s="1"/>
  <c r="AK32" i="87"/>
  <c r="AK44" i="87" s="1"/>
  <c r="AK31" i="87"/>
  <c r="AK43" i="87" s="1"/>
  <c r="AK30" i="87"/>
  <c r="AK42" i="87" s="1"/>
  <c r="AE32" i="87"/>
  <c r="AE44" i="87" s="1"/>
  <c r="AJ39" i="87"/>
  <c r="AJ51" i="87" s="1"/>
  <c r="AD36" i="87"/>
  <c r="AD48" i="87" s="1"/>
  <c r="AC32" i="87"/>
  <c r="AC44" i="87" s="1"/>
  <c r="AK38" i="87"/>
  <c r="AK50" i="87" s="1"/>
  <c r="AI37" i="87"/>
  <c r="AI49" i="87" s="1"/>
  <c r="AK36" i="87"/>
  <c r="AK48" i="87" s="1"/>
  <c r="AJ35" i="87"/>
  <c r="AJ47" i="87" s="1"/>
  <c r="AI34" i="87"/>
  <c r="AI46" i="87" s="1"/>
  <c r="AH33" i="87"/>
  <c r="AH45" i="87" s="1"/>
  <c r="AJ32" i="87"/>
  <c r="AJ44" i="87" s="1"/>
  <c r="AH31" i="87"/>
  <c r="AH43" i="87" s="1"/>
  <c r="AH30" i="87"/>
  <c r="AH42" i="87" s="1"/>
  <c r="AL39" i="87"/>
  <c r="AL51" i="87" s="1"/>
  <c r="AH38" i="87"/>
  <c r="AH50" i="87" s="1"/>
  <c r="AG37" i="87"/>
  <c r="AG49" i="87" s="1"/>
  <c r="AF36" i="87"/>
  <c r="AF48" i="87" s="1"/>
  <c r="AD35" i="87"/>
  <c r="AD47" i="87" s="1"/>
  <c r="AH34" i="87"/>
  <c r="AH46" i="87" s="1"/>
  <c r="AF33" i="87"/>
  <c r="AF45" i="87" s="1"/>
  <c r="AD31" i="87"/>
  <c r="AD43" i="87" s="1"/>
  <c r="AC30" i="87"/>
  <c r="AC42" i="87" s="1"/>
  <c r="AF38" i="87"/>
  <c r="AF50" i="87" s="1"/>
  <c r="AD37" i="87"/>
  <c r="AD49" i="87" s="1"/>
  <c r="AC35" i="87"/>
  <c r="AC47" i="87" s="1"/>
  <c r="AB34" i="87"/>
  <c r="AB46" i="87" s="1"/>
  <c r="AC31" i="87"/>
  <c r="AC43" i="87" s="1"/>
  <c r="AA37" i="87"/>
  <c r="AA49" i="87" s="1"/>
  <c r="Z33" i="87"/>
  <c r="Z45" i="87" s="1"/>
  <c r="X37" i="87"/>
  <c r="X49" i="87" s="1"/>
  <c r="X33" i="87"/>
  <c r="X45" i="87" s="1"/>
  <c r="AB36" i="87"/>
  <c r="AB48" i="87" s="1"/>
  <c r="AB32" i="87"/>
  <c r="AB44" i="87" s="1"/>
  <c r="AI39" i="87"/>
  <c r="AI51" i="87" s="1"/>
  <c r="AA31" i="87"/>
  <c r="AA43" i="87" s="1"/>
  <c r="Z35" i="87"/>
  <c r="Z47" i="87" s="1"/>
  <c r="AQ30" i="87"/>
  <c r="AQ42" i="87" s="1"/>
  <c r="X36" i="87"/>
  <c r="X48" i="87" s="1"/>
  <c r="AR31" i="87"/>
  <c r="AR43" i="87" s="1"/>
  <c r="AA35" i="87"/>
  <c r="AA47" i="87" s="1"/>
  <c r="AE39" i="87"/>
  <c r="AE51" i="87" s="1"/>
  <c r="AB38" i="87"/>
  <c r="AB50" i="87" s="1"/>
  <c r="Z34" i="87"/>
  <c r="Z46" i="87" s="1"/>
  <c r="Z30" i="87"/>
  <c r="Z42" i="87" s="1"/>
  <c r="Y38" i="87"/>
  <c r="Y50" i="87" s="1"/>
  <c r="Y34" i="87"/>
  <c r="Y46" i="87" s="1"/>
  <c r="X30" i="87"/>
  <c r="X42" i="87" s="1"/>
  <c r="W58" i="87" l="1" a="1"/>
  <c r="AP58" i="87" l="1"/>
  <c r="AH58" i="87"/>
  <c r="Z58" i="87"/>
  <c r="AO58" i="87"/>
  <c r="AG58" i="87"/>
  <c r="Y58" i="87"/>
  <c r="AK58" i="87"/>
  <c r="AA58" i="87"/>
  <c r="AM58" i="87"/>
  <c r="AB58" i="87"/>
  <c r="AF58" i="87"/>
  <c r="AE58" i="87"/>
  <c r="AQ58" i="87"/>
  <c r="AC58" i="87"/>
  <c r="AJ58" i="87"/>
  <c r="W58" i="87"/>
  <c r="W60" i="87" s="1" a="1"/>
  <c r="AR58" i="87"/>
  <c r="AI58" i="87"/>
  <c r="AN58" i="87"/>
  <c r="AL58" i="87"/>
  <c r="AD58" i="87"/>
  <c r="X58" i="87"/>
  <c r="AO60" i="87" l="1"/>
  <c r="AO63" i="87" s="1"/>
  <c r="AG60" i="87"/>
  <c r="AG63" i="87" s="1"/>
  <c r="Y60" i="87"/>
  <c r="Y63" i="87" s="1"/>
  <c r="AN60" i="87"/>
  <c r="AN63" i="87" s="1"/>
  <c r="AF60" i="87"/>
  <c r="AF63" i="87" s="1"/>
  <c r="X60" i="87"/>
  <c r="X63" i="87" s="1"/>
  <c r="AR60" i="87"/>
  <c r="AR63" i="87" s="1"/>
  <c r="AH60" i="87"/>
  <c r="AH63" i="87" s="1"/>
  <c r="AL60" i="87"/>
  <c r="AL63" i="87" s="1"/>
  <c r="AA60" i="87"/>
  <c r="AA63" i="87" s="1"/>
  <c r="AJ60" i="87"/>
  <c r="AJ63" i="87" s="1"/>
  <c r="AI60" i="87"/>
  <c r="AI63" i="87" s="1"/>
  <c r="AD60" i="87"/>
  <c r="AD63" i="87" s="1"/>
  <c r="AM60" i="87"/>
  <c r="AM63" i="87" s="1"/>
  <c r="Z60" i="87"/>
  <c r="Z63" i="87" s="1"/>
  <c r="AK60" i="87"/>
  <c r="AK63" i="87" s="1"/>
  <c r="W60" i="87"/>
  <c r="W63" i="87" s="1"/>
  <c r="AQ60" i="87"/>
  <c r="AQ63" i="87" s="1"/>
  <c r="AP60" i="87"/>
  <c r="AP63" i="87" s="1"/>
  <c r="AE60" i="87"/>
  <c r="AE63" i="87" s="1"/>
  <c r="AC60" i="87"/>
  <c r="AC63" i="87" s="1"/>
  <c r="AB60" i="87"/>
  <c r="AB63" i="87" s="1"/>
  <c r="W65" i="87" l="1" a="1"/>
  <c r="W85" i="87" l="1"/>
  <c r="W77" i="87"/>
  <c r="M14" i="86" s="1"/>
  <c r="W69" i="87"/>
  <c r="M6" i="86" s="1"/>
  <c r="W84" i="87"/>
  <c r="W76" i="87"/>
  <c r="M13" i="86" s="1"/>
  <c r="W68" i="87"/>
  <c r="M5" i="86" s="1"/>
  <c r="W82" i="87"/>
  <c r="W72" i="87"/>
  <c r="M9" i="86" s="1"/>
  <c r="W86" i="87"/>
  <c r="W73" i="87"/>
  <c r="M10" i="86" s="1"/>
  <c r="W83" i="87"/>
  <c r="W71" i="87"/>
  <c r="M8" i="86" s="1"/>
  <c r="W78" i="87"/>
  <c r="M15" i="86" s="1"/>
  <c r="W75" i="87"/>
  <c r="M12" i="86" s="1"/>
  <c r="W70" i="87"/>
  <c r="M7" i="86" s="1"/>
  <c r="W80" i="87"/>
  <c r="W65" i="87"/>
  <c r="M2" i="86" s="1"/>
  <c r="W79" i="87"/>
  <c r="M16" i="86" s="1"/>
  <c r="W81" i="87"/>
  <c r="W74" i="87"/>
  <c r="M11" i="86" s="1"/>
  <c r="W67" i="87"/>
  <c r="M4" i="86" s="1"/>
  <c r="W66" i="87"/>
  <c r="M3" i="86" s="1"/>
  <c r="M16" i="87" l="1"/>
  <c r="M16" i="89"/>
  <c r="P7" i="89" s="1" a="1"/>
  <c r="P7" i="89" s="1"/>
  <c r="M15" i="89"/>
  <c r="M15" i="87"/>
  <c r="M14" i="87"/>
  <c r="M14" i="89"/>
  <c r="M13" i="89"/>
  <c r="M13" i="87"/>
  <c r="M12" i="89"/>
  <c r="M12" i="87"/>
  <c r="M11" i="89"/>
  <c r="M11" i="87"/>
  <c r="M10" i="89"/>
  <c r="M10" i="87"/>
  <c r="M9" i="89"/>
  <c r="M9" i="87"/>
  <c r="M8" i="89"/>
  <c r="M8" i="87"/>
  <c r="M7" i="89"/>
  <c r="M7" i="87"/>
  <c r="M6" i="89"/>
  <c r="M6" i="87"/>
  <c r="M5" i="89"/>
  <c r="M5" i="87"/>
  <c r="M4" i="89"/>
  <c r="M4" i="87"/>
  <c r="M3" i="89"/>
  <c r="M3" i="87"/>
  <c r="M2" i="89"/>
  <c r="M2" i="87"/>
  <c r="I16" i="85"/>
  <c r="H16" i="85"/>
  <c r="G16" i="85"/>
  <c r="F16" i="85"/>
  <c r="E16" i="85"/>
  <c r="D16" i="85"/>
  <c r="C16" i="85"/>
  <c r="A16" i="85"/>
  <c r="I15" i="85"/>
  <c r="H15" i="85"/>
  <c r="G15" i="85"/>
  <c r="U15" i="85" s="1"/>
  <c r="F15" i="85"/>
  <c r="E15" i="85"/>
  <c r="D15" i="85"/>
  <c r="C15" i="85"/>
  <c r="B15" i="85"/>
  <c r="A15" i="85"/>
  <c r="I14" i="85"/>
  <c r="H14" i="85"/>
  <c r="G14" i="85"/>
  <c r="U14" i="85" s="1"/>
  <c r="F14" i="85"/>
  <c r="E14" i="85"/>
  <c r="D14" i="85"/>
  <c r="C14" i="85"/>
  <c r="A14" i="85"/>
  <c r="I13" i="85"/>
  <c r="H13" i="85"/>
  <c r="G13" i="85"/>
  <c r="U13" i="85" s="1"/>
  <c r="F13" i="85"/>
  <c r="E13" i="85"/>
  <c r="D13" i="85"/>
  <c r="C13" i="85"/>
  <c r="B13" i="85"/>
  <c r="A13" i="85"/>
  <c r="I12" i="85"/>
  <c r="H12" i="85"/>
  <c r="G12" i="85"/>
  <c r="F12" i="85"/>
  <c r="E12" i="85"/>
  <c r="D12" i="85"/>
  <c r="C12" i="85"/>
  <c r="B12" i="85"/>
  <c r="A12" i="85"/>
  <c r="I11" i="85"/>
  <c r="H11" i="85"/>
  <c r="G11" i="85"/>
  <c r="U11" i="85" s="1"/>
  <c r="F11" i="85"/>
  <c r="E11" i="85"/>
  <c r="D11" i="85"/>
  <c r="C11" i="85"/>
  <c r="B11" i="85"/>
  <c r="A11" i="85"/>
  <c r="I10" i="85"/>
  <c r="H10" i="85"/>
  <c r="G10" i="85"/>
  <c r="U10" i="85" s="1"/>
  <c r="F10" i="85"/>
  <c r="E10" i="85"/>
  <c r="D10" i="85"/>
  <c r="C10" i="85"/>
  <c r="B10" i="85"/>
  <c r="A10" i="85"/>
  <c r="I9" i="85"/>
  <c r="H9" i="85"/>
  <c r="G9" i="85"/>
  <c r="F9" i="85"/>
  <c r="E9" i="85"/>
  <c r="D9" i="85"/>
  <c r="C9" i="85"/>
  <c r="B9" i="85"/>
  <c r="A9" i="85"/>
  <c r="I8" i="85"/>
  <c r="H8" i="85"/>
  <c r="G8" i="85"/>
  <c r="F8" i="85"/>
  <c r="E8" i="85"/>
  <c r="D8" i="85"/>
  <c r="C8" i="85"/>
  <c r="B8" i="85"/>
  <c r="A8" i="85"/>
  <c r="I7" i="85"/>
  <c r="H7" i="85"/>
  <c r="G7" i="85"/>
  <c r="F7" i="85"/>
  <c r="E7" i="85"/>
  <c r="D7" i="85"/>
  <c r="C7" i="85"/>
  <c r="B7" i="85"/>
  <c r="A7" i="85"/>
  <c r="I6" i="85"/>
  <c r="H6" i="85"/>
  <c r="G6" i="85"/>
  <c r="F6" i="85"/>
  <c r="E6" i="85"/>
  <c r="D6" i="85"/>
  <c r="C6" i="85"/>
  <c r="B6" i="85"/>
  <c r="A6" i="85"/>
  <c r="P5" i="85"/>
  <c r="I5" i="85"/>
  <c r="H5" i="85"/>
  <c r="G5" i="85"/>
  <c r="F5" i="85"/>
  <c r="E5" i="85"/>
  <c r="D5" i="85"/>
  <c r="C5" i="85"/>
  <c r="B5" i="85"/>
  <c r="A5" i="85"/>
  <c r="I4" i="85"/>
  <c r="H4" i="85"/>
  <c r="G4" i="85"/>
  <c r="F4" i="85"/>
  <c r="E4" i="85"/>
  <c r="D4" i="85"/>
  <c r="C4" i="85"/>
  <c r="B4" i="85"/>
  <c r="A4" i="85"/>
  <c r="P3" i="85"/>
  <c r="P12" i="85" s="1"/>
  <c r="I3" i="85"/>
  <c r="H3" i="85"/>
  <c r="G3" i="85"/>
  <c r="F3" i="85"/>
  <c r="E3" i="85"/>
  <c r="D3" i="85"/>
  <c r="C3" i="85"/>
  <c r="B3" i="85"/>
  <c r="A3" i="85"/>
  <c r="K2" i="85"/>
  <c r="J2" i="85"/>
  <c r="I2" i="85"/>
  <c r="H2" i="85"/>
  <c r="G2" i="85"/>
  <c r="F2" i="85"/>
  <c r="E2" i="85"/>
  <c r="D2" i="85"/>
  <c r="C2" i="85"/>
  <c r="B2" i="85"/>
  <c r="A2" i="85"/>
  <c r="K1" i="85"/>
  <c r="J1" i="85"/>
  <c r="I1" i="85"/>
  <c r="H1" i="85"/>
  <c r="G1" i="85"/>
  <c r="F1" i="85"/>
  <c r="E1" i="85"/>
  <c r="D1" i="85"/>
  <c r="C1" i="85"/>
  <c r="B1" i="85"/>
  <c r="A1" i="85"/>
  <c r="U361" i="83"/>
  <c r="T361" i="83"/>
  <c r="S361" i="83"/>
  <c r="R361" i="83"/>
  <c r="Q361" i="83"/>
  <c r="U360" i="83"/>
  <c r="T360" i="83"/>
  <c r="S360" i="83"/>
  <c r="R360" i="83"/>
  <c r="Q360" i="83"/>
  <c r="U359" i="83"/>
  <c r="T359" i="83"/>
  <c r="S359" i="83"/>
  <c r="R359" i="83"/>
  <c r="Q359" i="83"/>
  <c r="U358" i="83"/>
  <c r="T358" i="83"/>
  <c r="S358" i="83"/>
  <c r="R358" i="83"/>
  <c r="Q358" i="83"/>
  <c r="U357" i="83"/>
  <c r="T357" i="83"/>
  <c r="S357" i="83"/>
  <c r="R357" i="83"/>
  <c r="Q357" i="83"/>
  <c r="U356" i="83"/>
  <c r="T356" i="83"/>
  <c r="S356" i="83"/>
  <c r="R356" i="83"/>
  <c r="Q356" i="83"/>
  <c r="U355" i="83"/>
  <c r="T355" i="83"/>
  <c r="S355" i="83"/>
  <c r="R355" i="83"/>
  <c r="Q355" i="83"/>
  <c r="U354" i="83"/>
  <c r="T354" i="83"/>
  <c r="S354" i="83"/>
  <c r="R354" i="83"/>
  <c r="Q354" i="83"/>
  <c r="U353" i="83"/>
  <c r="T353" i="83"/>
  <c r="S353" i="83"/>
  <c r="R353" i="83"/>
  <c r="Q353" i="83"/>
  <c r="U352" i="83"/>
  <c r="T352" i="83"/>
  <c r="S352" i="83"/>
  <c r="R352" i="83"/>
  <c r="Q352" i="83"/>
  <c r="U351" i="83"/>
  <c r="T351" i="83"/>
  <c r="S351" i="83"/>
  <c r="R351" i="83"/>
  <c r="Q351" i="83"/>
  <c r="U350" i="83"/>
  <c r="T350" i="83"/>
  <c r="S350" i="83"/>
  <c r="R350" i="83"/>
  <c r="Q350" i="83"/>
  <c r="U349" i="83"/>
  <c r="T349" i="83"/>
  <c r="S349" i="83"/>
  <c r="R349" i="83"/>
  <c r="Q349" i="83"/>
  <c r="U348" i="83"/>
  <c r="T348" i="83"/>
  <c r="S348" i="83"/>
  <c r="R348" i="83"/>
  <c r="Q348" i="83"/>
  <c r="U347" i="83"/>
  <c r="T347" i="83"/>
  <c r="S347" i="83"/>
  <c r="R347" i="83"/>
  <c r="Q347" i="83"/>
  <c r="U346" i="83"/>
  <c r="T346" i="83"/>
  <c r="S346" i="83"/>
  <c r="R346" i="83"/>
  <c r="Q346" i="83"/>
  <c r="U345" i="83"/>
  <c r="T345" i="83"/>
  <c r="S345" i="83"/>
  <c r="R345" i="83"/>
  <c r="Q345" i="83"/>
  <c r="U344" i="83"/>
  <c r="T344" i="83"/>
  <c r="S344" i="83"/>
  <c r="R344" i="83"/>
  <c r="Q344" i="83"/>
  <c r="U343" i="83"/>
  <c r="T343" i="83"/>
  <c r="S343" i="83"/>
  <c r="R343" i="83"/>
  <c r="Q343" i="83"/>
  <c r="U342" i="83"/>
  <c r="T342" i="83"/>
  <c r="S342" i="83"/>
  <c r="R342" i="83"/>
  <c r="Q342" i="83"/>
  <c r="U341" i="83"/>
  <c r="T341" i="83"/>
  <c r="S341" i="83"/>
  <c r="R341" i="83"/>
  <c r="Q341" i="83"/>
  <c r="U340" i="83"/>
  <c r="T340" i="83"/>
  <c r="S340" i="83"/>
  <c r="R340" i="83"/>
  <c r="Q340" i="83"/>
  <c r="U339" i="83"/>
  <c r="T339" i="83"/>
  <c r="S339" i="83"/>
  <c r="R339" i="83"/>
  <c r="Q339" i="83"/>
  <c r="U338" i="83"/>
  <c r="T338" i="83"/>
  <c r="S338" i="83"/>
  <c r="R338" i="83"/>
  <c r="Q338" i="83"/>
  <c r="U337" i="83"/>
  <c r="T337" i="83"/>
  <c r="S337" i="83"/>
  <c r="R337" i="83"/>
  <c r="Q337" i="83"/>
  <c r="U336" i="83"/>
  <c r="T336" i="83"/>
  <c r="S336" i="83"/>
  <c r="R336" i="83"/>
  <c r="Q336" i="83"/>
  <c r="U335" i="83"/>
  <c r="T335" i="83"/>
  <c r="S335" i="83"/>
  <c r="R335" i="83"/>
  <c r="Q335" i="83"/>
  <c r="U334" i="83"/>
  <c r="T334" i="83"/>
  <c r="S334" i="83"/>
  <c r="R334" i="83"/>
  <c r="Q334" i="83"/>
  <c r="U333" i="83"/>
  <c r="T333" i="83"/>
  <c r="S333" i="83"/>
  <c r="R333" i="83"/>
  <c r="Q333" i="83"/>
  <c r="U332" i="83"/>
  <c r="T332" i="83"/>
  <c r="S332" i="83"/>
  <c r="R332" i="83"/>
  <c r="Q332" i="83"/>
  <c r="U331" i="83"/>
  <c r="T331" i="83"/>
  <c r="S331" i="83"/>
  <c r="R331" i="83"/>
  <c r="Q331" i="83"/>
  <c r="U330" i="83"/>
  <c r="T330" i="83"/>
  <c r="S330" i="83"/>
  <c r="R330" i="83"/>
  <c r="Q330" i="83"/>
  <c r="U329" i="83"/>
  <c r="T329" i="83"/>
  <c r="S329" i="83"/>
  <c r="R329" i="83"/>
  <c r="Q329" i="83"/>
  <c r="U328" i="83"/>
  <c r="T328" i="83"/>
  <c r="S328" i="83"/>
  <c r="R328" i="83"/>
  <c r="Q328" i="83"/>
  <c r="U327" i="83"/>
  <c r="T327" i="83"/>
  <c r="S327" i="83"/>
  <c r="R327" i="83"/>
  <c r="Q327" i="83"/>
  <c r="U326" i="83"/>
  <c r="T326" i="83"/>
  <c r="S326" i="83"/>
  <c r="R326" i="83"/>
  <c r="Q326" i="83"/>
  <c r="U325" i="83"/>
  <c r="T325" i="83"/>
  <c r="S325" i="83"/>
  <c r="R325" i="83"/>
  <c r="Q325" i="83"/>
  <c r="U324" i="83"/>
  <c r="T324" i="83"/>
  <c r="S324" i="83"/>
  <c r="R324" i="83"/>
  <c r="Q324" i="83"/>
  <c r="U323" i="83"/>
  <c r="T323" i="83"/>
  <c r="S323" i="83"/>
  <c r="R323" i="83"/>
  <c r="Q323" i="83"/>
  <c r="U322" i="83"/>
  <c r="T322" i="83"/>
  <c r="S322" i="83"/>
  <c r="R322" i="83"/>
  <c r="Q322" i="83"/>
  <c r="U321" i="83"/>
  <c r="T321" i="83"/>
  <c r="S321" i="83"/>
  <c r="R321" i="83"/>
  <c r="Q321" i="83"/>
  <c r="U320" i="83"/>
  <c r="T320" i="83"/>
  <c r="S320" i="83"/>
  <c r="R320" i="83"/>
  <c r="Q320" i="83"/>
  <c r="U319" i="83"/>
  <c r="T319" i="83"/>
  <c r="S319" i="83"/>
  <c r="R319" i="83"/>
  <c r="Q319" i="83"/>
  <c r="U318" i="83"/>
  <c r="T318" i="83"/>
  <c r="S318" i="83"/>
  <c r="R318" i="83"/>
  <c r="Q318" i="83"/>
  <c r="U317" i="83"/>
  <c r="T317" i="83"/>
  <c r="S317" i="83"/>
  <c r="R317" i="83"/>
  <c r="Q317" i="83"/>
  <c r="U316" i="83"/>
  <c r="T316" i="83"/>
  <c r="S316" i="83"/>
  <c r="R316" i="83"/>
  <c r="Q316" i="83"/>
  <c r="U315" i="83"/>
  <c r="T315" i="83"/>
  <c r="S315" i="83"/>
  <c r="R315" i="83"/>
  <c r="Q315" i="83"/>
  <c r="U314" i="83"/>
  <c r="T314" i="83"/>
  <c r="S314" i="83"/>
  <c r="R314" i="83"/>
  <c r="Q314" i="83"/>
  <c r="U313" i="83"/>
  <c r="T313" i="83"/>
  <c r="S313" i="83"/>
  <c r="R313" i="83"/>
  <c r="Q313" i="83"/>
  <c r="U312" i="83"/>
  <c r="T312" i="83"/>
  <c r="S312" i="83"/>
  <c r="R312" i="83"/>
  <c r="Q312" i="83"/>
  <c r="U311" i="83"/>
  <c r="T311" i="83"/>
  <c r="S311" i="83"/>
  <c r="R311" i="83"/>
  <c r="Q311" i="83"/>
  <c r="U310" i="83"/>
  <c r="T310" i="83"/>
  <c r="S310" i="83"/>
  <c r="R310" i="83"/>
  <c r="Q310" i="83"/>
  <c r="U309" i="83"/>
  <c r="T309" i="83"/>
  <c r="S309" i="83"/>
  <c r="R309" i="83"/>
  <c r="Q309" i="83"/>
  <c r="U308" i="83"/>
  <c r="T308" i="83"/>
  <c r="S308" i="83"/>
  <c r="R308" i="83"/>
  <c r="Q308" i="83"/>
  <c r="U307" i="83"/>
  <c r="T307" i="83"/>
  <c r="S307" i="83"/>
  <c r="R307" i="83"/>
  <c r="Q307" i="83"/>
  <c r="U306" i="83"/>
  <c r="T306" i="83"/>
  <c r="S306" i="83"/>
  <c r="R306" i="83"/>
  <c r="Q306" i="83"/>
  <c r="U305" i="83"/>
  <c r="T305" i="83"/>
  <c r="S305" i="83"/>
  <c r="R305" i="83"/>
  <c r="Q305" i="83"/>
  <c r="U304" i="83"/>
  <c r="T304" i="83"/>
  <c r="S304" i="83"/>
  <c r="R304" i="83"/>
  <c r="Q304" i="83"/>
  <c r="U303" i="83"/>
  <c r="T303" i="83"/>
  <c r="S303" i="83"/>
  <c r="R303" i="83"/>
  <c r="Q303" i="83"/>
  <c r="U302" i="83"/>
  <c r="T302" i="83"/>
  <c r="S302" i="83"/>
  <c r="R302" i="83"/>
  <c r="Q302" i="83"/>
  <c r="U301" i="83"/>
  <c r="T301" i="83"/>
  <c r="S301" i="83"/>
  <c r="R301" i="83"/>
  <c r="Q301" i="83"/>
  <c r="U300" i="83"/>
  <c r="T300" i="83"/>
  <c r="S300" i="83"/>
  <c r="R300" i="83"/>
  <c r="Q300" i="83"/>
  <c r="U299" i="83"/>
  <c r="T299" i="83"/>
  <c r="S299" i="83"/>
  <c r="R299" i="83"/>
  <c r="Q299" i="83"/>
  <c r="U298" i="83"/>
  <c r="T298" i="83"/>
  <c r="S298" i="83"/>
  <c r="R298" i="83"/>
  <c r="Q298" i="83"/>
  <c r="U297" i="83"/>
  <c r="T297" i="83"/>
  <c r="S297" i="83"/>
  <c r="R297" i="83"/>
  <c r="Q297" i="83"/>
  <c r="U296" i="83"/>
  <c r="T296" i="83"/>
  <c r="S296" i="83"/>
  <c r="R296" i="83"/>
  <c r="Q296" i="83"/>
  <c r="U295" i="83"/>
  <c r="T295" i="83"/>
  <c r="S295" i="83"/>
  <c r="R295" i="83"/>
  <c r="Q295" i="83"/>
  <c r="U294" i="83"/>
  <c r="T294" i="83"/>
  <c r="S294" i="83"/>
  <c r="R294" i="83"/>
  <c r="Q294" i="83"/>
  <c r="U293" i="83"/>
  <c r="T293" i="83"/>
  <c r="S293" i="83"/>
  <c r="R293" i="83"/>
  <c r="Q293" i="83"/>
  <c r="U292" i="83"/>
  <c r="T292" i="83"/>
  <c r="S292" i="83"/>
  <c r="R292" i="83"/>
  <c r="Q292" i="83"/>
  <c r="U291" i="83"/>
  <c r="T291" i="83"/>
  <c r="S291" i="83"/>
  <c r="R291" i="83"/>
  <c r="Q291" i="83"/>
  <c r="U290" i="83"/>
  <c r="T290" i="83"/>
  <c r="S290" i="83"/>
  <c r="R290" i="83"/>
  <c r="Q290" i="83"/>
  <c r="U289" i="83"/>
  <c r="T289" i="83"/>
  <c r="S289" i="83"/>
  <c r="R289" i="83"/>
  <c r="Q289" i="83"/>
  <c r="U288" i="83"/>
  <c r="T288" i="83"/>
  <c r="S288" i="83"/>
  <c r="R288" i="83"/>
  <c r="Q288" i="83"/>
  <c r="U287" i="83"/>
  <c r="T287" i="83"/>
  <c r="S287" i="83"/>
  <c r="R287" i="83"/>
  <c r="Q287" i="83"/>
  <c r="U286" i="83"/>
  <c r="T286" i="83"/>
  <c r="S286" i="83"/>
  <c r="R286" i="83"/>
  <c r="Q286" i="83"/>
  <c r="U285" i="83"/>
  <c r="T285" i="83"/>
  <c r="S285" i="83"/>
  <c r="R285" i="83"/>
  <c r="Q285" i="83"/>
  <c r="U284" i="83"/>
  <c r="T284" i="83"/>
  <c r="S284" i="83"/>
  <c r="R284" i="83"/>
  <c r="Q284" i="83"/>
  <c r="U283" i="83"/>
  <c r="T283" i="83"/>
  <c r="S283" i="83"/>
  <c r="R283" i="83"/>
  <c r="Q283" i="83"/>
  <c r="U282" i="83"/>
  <c r="T282" i="83"/>
  <c r="S282" i="83"/>
  <c r="R282" i="83"/>
  <c r="Q282" i="83"/>
  <c r="U281" i="83"/>
  <c r="T281" i="83"/>
  <c r="S281" i="83"/>
  <c r="R281" i="83"/>
  <c r="Q281" i="83"/>
  <c r="U280" i="83"/>
  <c r="T280" i="83"/>
  <c r="S280" i="83"/>
  <c r="R280" i="83"/>
  <c r="Q280" i="83"/>
  <c r="U279" i="83"/>
  <c r="T279" i="83"/>
  <c r="S279" i="83"/>
  <c r="R279" i="83"/>
  <c r="Q279" i="83"/>
  <c r="U278" i="83"/>
  <c r="T278" i="83"/>
  <c r="S278" i="83"/>
  <c r="R278" i="83"/>
  <c r="Q278" i="83"/>
  <c r="U277" i="83"/>
  <c r="T277" i="83"/>
  <c r="S277" i="83"/>
  <c r="R277" i="83"/>
  <c r="Q277" i="83"/>
  <c r="U276" i="83"/>
  <c r="T276" i="83"/>
  <c r="S276" i="83"/>
  <c r="R276" i="83"/>
  <c r="Q276" i="83"/>
  <c r="U275" i="83"/>
  <c r="T275" i="83"/>
  <c r="S275" i="83"/>
  <c r="R275" i="83"/>
  <c r="Q275" i="83"/>
  <c r="U274" i="83"/>
  <c r="T274" i="83"/>
  <c r="S274" i="83"/>
  <c r="R274" i="83"/>
  <c r="Q274" i="83"/>
  <c r="U273" i="83"/>
  <c r="T273" i="83"/>
  <c r="S273" i="83"/>
  <c r="R273" i="83"/>
  <c r="Q273" i="83"/>
  <c r="U272" i="83"/>
  <c r="T272" i="83"/>
  <c r="S272" i="83"/>
  <c r="R272" i="83"/>
  <c r="Q272" i="83"/>
  <c r="U271" i="83"/>
  <c r="T271" i="83"/>
  <c r="S271" i="83"/>
  <c r="R271" i="83"/>
  <c r="Q271" i="83"/>
  <c r="U270" i="83"/>
  <c r="T270" i="83"/>
  <c r="S270" i="83"/>
  <c r="R270" i="83"/>
  <c r="Q270" i="83"/>
  <c r="U269" i="83"/>
  <c r="T269" i="83"/>
  <c r="S269" i="83"/>
  <c r="R269" i="83"/>
  <c r="Q269" i="83"/>
  <c r="U268" i="83"/>
  <c r="T268" i="83"/>
  <c r="S268" i="83"/>
  <c r="R268" i="83"/>
  <c r="Q268" i="83"/>
  <c r="U267" i="83"/>
  <c r="T267" i="83"/>
  <c r="S267" i="83"/>
  <c r="R267" i="83"/>
  <c r="Q267" i="83"/>
  <c r="U266" i="83"/>
  <c r="T266" i="83"/>
  <c r="S266" i="83"/>
  <c r="R266" i="83"/>
  <c r="Q266" i="83"/>
  <c r="U265" i="83"/>
  <c r="T265" i="83"/>
  <c r="S265" i="83"/>
  <c r="R265" i="83"/>
  <c r="Q265" i="83"/>
  <c r="U264" i="83"/>
  <c r="T264" i="83"/>
  <c r="S264" i="83"/>
  <c r="R264" i="83"/>
  <c r="Q264" i="83"/>
  <c r="U263" i="83"/>
  <c r="T263" i="83"/>
  <c r="S263" i="83"/>
  <c r="R263" i="83"/>
  <c r="Q263" i="83"/>
  <c r="U262" i="83"/>
  <c r="T262" i="83"/>
  <c r="S262" i="83"/>
  <c r="R262" i="83"/>
  <c r="Q262" i="83"/>
  <c r="U261" i="83"/>
  <c r="T261" i="83"/>
  <c r="S261" i="83"/>
  <c r="R261" i="83"/>
  <c r="Q261" i="83"/>
  <c r="U260" i="83"/>
  <c r="T260" i="83"/>
  <c r="S260" i="83"/>
  <c r="R260" i="83"/>
  <c r="Q260" i="83"/>
  <c r="U259" i="83"/>
  <c r="T259" i="83"/>
  <c r="S259" i="83"/>
  <c r="R259" i="83"/>
  <c r="Q259" i="83"/>
  <c r="U258" i="83"/>
  <c r="T258" i="83"/>
  <c r="S258" i="83"/>
  <c r="R258" i="83"/>
  <c r="Q258" i="83"/>
  <c r="U257" i="83"/>
  <c r="T257" i="83"/>
  <c r="S257" i="83"/>
  <c r="R257" i="83"/>
  <c r="Q257" i="83"/>
  <c r="U256" i="83"/>
  <c r="T256" i="83"/>
  <c r="S256" i="83"/>
  <c r="R256" i="83"/>
  <c r="Q256" i="83"/>
  <c r="U255" i="83"/>
  <c r="T255" i="83"/>
  <c r="S255" i="83"/>
  <c r="R255" i="83"/>
  <c r="Q255" i="83"/>
  <c r="U254" i="83"/>
  <c r="T254" i="83"/>
  <c r="S254" i="83"/>
  <c r="R254" i="83"/>
  <c r="Q254" i="83"/>
  <c r="U253" i="83"/>
  <c r="T253" i="83"/>
  <c r="S253" i="83"/>
  <c r="R253" i="83"/>
  <c r="Q253" i="83"/>
  <c r="U252" i="83"/>
  <c r="T252" i="83"/>
  <c r="S252" i="83"/>
  <c r="R252" i="83"/>
  <c r="Q252" i="83"/>
  <c r="U251" i="83"/>
  <c r="T251" i="83"/>
  <c r="S251" i="83"/>
  <c r="R251" i="83"/>
  <c r="Q251" i="83"/>
  <c r="U250" i="83"/>
  <c r="T250" i="83"/>
  <c r="S250" i="83"/>
  <c r="R250" i="83"/>
  <c r="Q250" i="83"/>
  <c r="U249" i="83"/>
  <c r="T249" i="83"/>
  <c r="S249" i="83"/>
  <c r="R249" i="83"/>
  <c r="Q249" i="83"/>
  <c r="U248" i="83"/>
  <c r="T248" i="83"/>
  <c r="S248" i="83"/>
  <c r="R248" i="83"/>
  <c r="Q248" i="83"/>
  <c r="U247" i="83"/>
  <c r="T247" i="83"/>
  <c r="S247" i="83"/>
  <c r="R247" i="83"/>
  <c r="Q247" i="83"/>
  <c r="U246" i="83"/>
  <c r="T246" i="83"/>
  <c r="S246" i="83"/>
  <c r="R246" i="83"/>
  <c r="Q246" i="83"/>
  <c r="U245" i="83"/>
  <c r="T245" i="83"/>
  <c r="S245" i="83"/>
  <c r="R245" i="83"/>
  <c r="Q245" i="83"/>
  <c r="U244" i="83"/>
  <c r="T244" i="83"/>
  <c r="S244" i="83"/>
  <c r="R244" i="83"/>
  <c r="Q244" i="83"/>
  <c r="U243" i="83"/>
  <c r="T243" i="83"/>
  <c r="S243" i="83"/>
  <c r="R243" i="83"/>
  <c r="Q243" i="83"/>
  <c r="U242" i="83"/>
  <c r="T242" i="83"/>
  <c r="S242" i="83"/>
  <c r="R242" i="83"/>
  <c r="Q242" i="83"/>
  <c r="U241" i="83"/>
  <c r="T241" i="83"/>
  <c r="S241" i="83"/>
  <c r="R241" i="83"/>
  <c r="Q241" i="83"/>
  <c r="U240" i="83"/>
  <c r="T240" i="83"/>
  <c r="S240" i="83"/>
  <c r="R240" i="83"/>
  <c r="Q240" i="83"/>
  <c r="U239" i="83"/>
  <c r="T239" i="83"/>
  <c r="S239" i="83"/>
  <c r="R239" i="83"/>
  <c r="Q239" i="83"/>
  <c r="U238" i="83"/>
  <c r="T238" i="83"/>
  <c r="S238" i="83"/>
  <c r="R238" i="83"/>
  <c r="Q238" i="83"/>
  <c r="U237" i="83"/>
  <c r="T237" i="83"/>
  <c r="S237" i="83"/>
  <c r="R237" i="83"/>
  <c r="Q237" i="83"/>
  <c r="U236" i="83"/>
  <c r="T236" i="83"/>
  <c r="S236" i="83"/>
  <c r="R236" i="83"/>
  <c r="Q236" i="83"/>
  <c r="U235" i="83"/>
  <c r="T235" i="83"/>
  <c r="S235" i="83"/>
  <c r="R235" i="83"/>
  <c r="Q235" i="83"/>
  <c r="U234" i="83"/>
  <c r="T234" i="83"/>
  <c r="S234" i="83"/>
  <c r="R234" i="83"/>
  <c r="Q234" i="83"/>
  <c r="U233" i="83"/>
  <c r="T233" i="83"/>
  <c r="S233" i="83"/>
  <c r="R233" i="83"/>
  <c r="Q233" i="83"/>
  <c r="U232" i="83"/>
  <c r="T232" i="83"/>
  <c r="S232" i="83"/>
  <c r="R232" i="83"/>
  <c r="Q232" i="83"/>
  <c r="U231" i="83"/>
  <c r="T231" i="83"/>
  <c r="S231" i="83"/>
  <c r="R231" i="83"/>
  <c r="Q231" i="83"/>
  <c r="U230" i="83"/>
  <c r="T230" i="83"/>
  <c r="S230" i="83"/>
  <c r="R230" i="83"/>
  <c r="Q230" i="83"/>
  <c r="U229" i="83"/>
  <c r="T229" i="83"/>
  <c r="S229" i="83"/>
  <c r="R229" i="83"/>
  <c r="Q229" i="83"/>
  <c r="U228" i="83"/>
  <c r="T228" i="83"/>
  <c r="S228" i="83"/>
  <c r="R228" i="83"/>
  <c r="Q228" i="83"/>
  <c r="U227" i="83"/>
  <c r="T227" i="83"/>
  <c r="S227" i="83"/>
  <c r="R227" i="83"/>
  <c r="Q227" i="83"/>
  <c r="U226" i="83"/>
  <c r="T226" i="83"/>
  <c r="S226" i="83"/>
  <c r="R226" i="83"/>
  <c r="Q226" i="83"/>
  <c r="U225" i="83"/>
  <c r="T225" i="83"/>
  <c r="S225" i="83"/>
  <c r="R225" i="83"/>
  <c r="Q225" i="83"/>
  <c r="U224" i="83"/>
  <c r="T224" i="83"/>
  <c r="S224" i="83"/>
  <c r="R224" i="83"/>
  <c r="Q224" i="83"/>
  <c r="U223" i="83"/>
  <c r="T223" i="83"/>
  <c r="S223" i="83"/>
  <c r="R223" i="83"/>
  <c r="Q223" i="83"/>
  <c r="U222" i="83"/>
  <c r="T222" i="83"/>
  <c r="S222" i="83"/>
  <c r="R222" i="83"/>
  <c r="Q222" i="83"/>
  <c r="U221" i="83"/>
  <c r="T221" i="83"/>
  <c r="S221" i="83"/>
  <c r="R221" i="83"/>
  <c r="Q221" i="83"/>
  <c r="U220" i="83"/>
  <c r="T220" i="83"/>
  <c r="S220" i="83"/>
  <c r="R220" i="83"/>
  <c r="Q220" i="83"/>
  <c r="U219" i="83"/>
  <c r="T219" i="83"/>
  <c r="S219" i="83"/>
  <c r="R219" i="83"/>
  <c r="Q219" i="83"/>
  <c r="U218" i="83"/>
  <c r="T218" i="83"/>
  <c r="S218" i="83"/>
  <c r="R218" i="83"/>
  <c r="Q218" i="83"/>
  <c r="U217" i="83"/>
  <c r="T217" i="83"/>
  <c r="S217" i="83"/>
  <c r="R217" i="83"/>
  <c r="Q217" i="83"/>
  <c r="U216" i="83"/>
  <c r="T216" i="83"/>
  <c r="S216" i="83"/>
  <c r="R216" i="83"/>
  <c r="Q216" i="83"/>
  <c r="U215" i="83"/>
  <c r="T215" i="83"/>
  <c r="S215" i="83"/>
  <c r="R215" i="83"/>
  <c r="Q215" i="83"/>
  <c r="U214" i="83"/>
  <c r="T214" i="83"/>
  <c r="S214" i="83"/>
  <c r="R214" i="83"/>
  <c r="Q214" i="83"/>
  <c r="U213" i="83"/>
  <c r="T213" i="83"/>
  <c r="S213" i="83"/>
  <c r="R213" i="83"/>
  <c r="Q213" i="83"/>
  <c r="U212" i="83"/>
  <c r="T212" i="83"/>
  <c r="S212" i="83"/>
  <c r="R212" i="83"/>
  <c r="Q212" i="83"/>
  <c r="U211" i="83"/>
  <c r="T211" i="83"/>
  <c r="S211" i="83"/>
  <c r="R211" i="83"/>
  <c r="Q211" i="83"/>
  <c r="U210" i="83"/>
  <c r="T210" i="83"/>
  <c r="S210" i="83"/>
  <c r="R210" i="83"/>
  <c r="Q210" i="83"/>
  <c r="U209" i="83"/>
  <c r="T209" i="83"/>
  <c r="S209" i="83"/>
  <c r="R209" i="83"/>
  <c r="Q209" i="83"/>
  <c r="U208" i="83"/>
  <c r="T208" i="83"/>
  <c r="S208" i="83"/>
  <c r="R208" i="83"/>
  <c r="Q208" i="83"/>
  <c r="U207" i="83"/>
  <c r="T207" i="83"/>
  <c r="S207" i="83"/>
  <c r="R207" i="83"/>
  <c r="Q207" i="83"/>
  <c r="U206" i="83"/>
  <c r="T206" i="83"/>
  <c r="S206" i="83"/>
  <c r="R206" i="83"/>
  <c r="Q206" i="83"/>
  <c r="U205" i="83"/>
  <c r="T205" i="83"/>
  <c r="S205" i="83"/>
  <c r="R205" i="83"/>
  <c r="Q205" i="83"/>
  <c r="U204" i="83"/>
  <c r="T204" i="83"/>
  <c r="S204" i="83"/>
  <c r="R204" i="83"/>
  <c r="Q204" i="83"/>
  <c r="U203" i="83"/>
  <c r="T203" i="83"/>
  <c r="S203" i="83"/>
  <c r="R203" i="83"/>
  <c r="Q203" i="83"/>
  <c r="U202" i="83"/>
  <c r="T202" i="83"/>
  <c r="S202" i="83"/>
  <c r="R202" i="83"/>
  <c r="Q202" i="83"/>
  <c r="U201" i="83"/>
  <c r="T201" i="83"/>
  <c r="S201" i="83"/>
  <c r="R201" i="83"/>
  <c r="Q201" i="83"/>
  <c r="U200" i="83"/>
  <c r="T200" i="83"/>
  <c r="S200" i="83"/>
  <c r="R200" i="83"/>
  <c r="Q200" i="83"/>
  <c r="U199" i="83"/>
  <c r="T199" i="83"/>
  <c r="S199" i="83"/>
  <c r="R199" i="83"/>
  <c r="Q199" i="83"/>
  <c r="U198" i="83"/>
  <c r="T198" i="83"/>
  <c r="S198" i="83"/>
  <c r="R198" i="83"/>
  <c r="Q198" i="83"/>
  <c r="U197" i="83"/>
  <c r="T197" i="83"/>
  <c r="S197" i="83"/>
  <c r="R197" i="83"/>
  <c r="Q197" i="83"/>
  <c r="U196" i="83"/>
  <c r="T196" i="83"/>
  <c r="S196" i="83"/>
  <c r="R196" i="83"/>
  <c r="Q196" i="83"/>
  <c r="U195" i="83"/>
  <c r="T195" i="83"/>
  <c r="S195" i="83"/>
  <c r="R195" i="83"/>
  <c r="Q195" i="83"/>
  <c r="U194" i="83"/>
  <c r="T194" i="83"/>
  <c r="S194" i="83"/>
  <c r="R194" i="83"/>
  <c r="Q194" i="83"/>
  <c r="U193" i="83"/>
  <c r="T193" i="83"/>
  <c r="S193" i="83"/>
  <c r="R193" i="83"/>
  <c r="Q193" i="83"/>
  <c r="U192" i="83"/>
  <c r="T192" i="83"/>
  <c r="S192" i="83"/>
  <c r="R192" i="83"/>
  <c r="Q192" i="83"/>
  <c r="U191" i="83"/>
  <c r="T191" i="83"/>
  <c r="S191" i="83"/>
  <c r="R191" i="83"/>
  <c r="Q191" i="83"/>
  <c r="U190" i="83"/>
  <c r="T190" i="83"/>
  <c r="S190" i="83"/>
  <c r="R190" i="83"/>
  <c r="Q190" i="83"/>
  <c r="U189" i="83"/>
  <c r="T189" i="83"/>
  <c r="S189" i="83"/>
  <c r="R189" i="83"/>
  <c r="Q189" i="83"/>
  <c r="U188" i="83"/>
  <c r="T188" i="83"/>
  <c r="S188" i="83"/>
  <c r="R188" i="83"/>
  <c r="Q188" i="83"/>
  <c r="U187" i="83"/>
  <c r="T187" i="83"/>
  <c r="S187" i="83"/>
  <c r="R187" i="83"/>
  <c r="Q187" i="83"/>
  <c r="U186" i="83"/>
  <c r="T186" i="83"/>
  <c r="S186" i="83"/>
  <c r="R186" i="83"/>
  <c r="Q186" i="83"/>
  <c r="U185" i="83"/>
  <c r="T185" i="83"/>
  <c r="S185" i="83"/>
  <c r="R185" i="83"/>
  <c r="Q185" i="83"/>
  <c r="U184" i="83"/>
  <c r="T184" i="83"/>
  <c r="S184" i="83"/>
  <c r="R184" i="83"/>
  <c r="Q184" i="83"/>
  <c r="U183" i="83"/>
  <c r="T183" i="83"/>
  <c r="S183" i="83"/>
  <c r="R183" i="83"/>
  <c r="Q183" i="83"/>
  <c r="U182" i="83"/>
  <c r="T182" i="83"/>
  <c r="S182" i="83"/>
  <c r="R182" i="83"/>
  <c r="Q182" i="83"/>
  <c r="U181" i="83"/>
  <c r="T181" i="83"/>
  <c r="S181" i="83"/>
  <c r="R181" i="83"/>
  <c r="Q181" i="83"/>
  <c r="U180" i="83"/>
  <c r="T180" i="83"/>
  <c r="S180" i="83"/>
  <c r="R180" i="83"/>
  <c r="Q180" i="83"/>
  <c r="U179" i="83"/>
  <c r="T179" i="83"/>
  <c r="S179" i="83"/>
  <c r="R179" i="83"/>
  <c r="Q179" i="83"/>
  <c r="U178" i="83"/>
  <c r="T178" i="83"/>
  <c r="S178" i="83"/>
  <c r="R178" i="83"/>
  <c r="Q178" i="83"/>
  <c r="U177" i="83"/>
  <c r="T177" i="83"/>
  <c r="S177" i="83"/>
  <c r="R177" i="83"/>
  <c r="Q177" i="83"/>
  <c r="U176" i="83"/>
  <c r="T176" i="83"/>
  <c r="S176" i="83"/>
  <c r="R176" i="83"/>
  <c r="Q176" i="83"/>
  <c r="U175" i="83"/>
  <c r="T175" i="83"/>
  <c r="S175" i="83"/>
  <c r="R175" i="83"/>
  <c r="Q175" i="83"/>
  <c r="U174" i="83"/>
  <c r="T174" i="83"/>
  <c r="S174" i="83"/>
  <c r="R174" i="83"/>
  <c r="Q174" i="83"/>
  <c r="U173" i="83"/>
  <c r="T173" i="83"/>
  <c r="S173" i="83"/>
  <c r="R173" i="83"/>
  <c r="Q173" i="83"/>
  <c r="U172" i="83"/>
  <c r="T172" i="83"/>
  <c r="S172" i="83"/>
  <c r="R172" i="83"/>
  <c r="Q172" i="83"/>
  <c r="U171" i="83"/>
  <c r="T171" i="83"/>
  <c r="S171" i="83"/>
  <c r="R171" i="83"/>
  <c r="Q171" i="83"/>
  <c r="U170" i="83"/>
  <c r="T170" i="83"/>
  <c r="S170" i="83"/>
  <c r="R170" i="83"/>
  <c r="Q170" i="83"/>
  <c r="U169" i="83"/>
  <c r="T169" i="83"/>
  <c r="S169" i="83"/>
  <c r="R169" i="83"/>
  <c r="Q169" i="83"/>
  <c r="U168" i="83"/>
  <c r="T168" i="83"/>
  <c r="S168" i="83"/>
  <c r="R168" i="83"/>
  <c r="Q168" i="83"/>
  <c r="U167" i="83"/>
  <c r="T167" i="83"/>
  <c r="S167" i="83"/>
  <c r="R167" i="83"/>
  <c r="Q167" i="83"/>
  <c r="U166" i="83"/>
  <c r="T166" i="83"/>
  <c r="S166" i="83"/>
  <c r="R166" i="83"/>
  <c r="Q166" i="83"/>
  <c r="U165" i="83"/>
  <c r="T165" i="83"/>
  <c r="S165" i="83"/>
  <c r="R165" i="83"/>
  <c r="Q165" i="83"/>
  <c r="U164" i="83"/>
  <c r="T164" i="83"/>
  <c r="S164" i="83"/>
  <c r="R164" i="83"/>
  <c r="Q164" i="83"/>
  <c r="U163" i="83"/>
  <c r="T163" i="83"/>
  <c r="S163" i="83"/>
  <c r="R163" i="83"/>
  <c r="Q163" i="83"/>
  <c r="U162" i="83"/>
  <c r="T162" i="83"/>
  <c r="S162" i="83"/>
  <c r="R162" i="83"/>
  <c r="Q162" i="83"/>
  <c r="U161" i="83"/>
  <c r="T161" i="83"/>
  <c r="S161" i="83"/>
  <c r="R161" i="83"/>
  <c r="Q161" i="83"/>
  <c r="U160" i="83"/>
  <c r="T160" i="83"/>
  <c r="S160" i="83"/>
  <c r="R160" i="83"/>
  <c r="Q160" i="83"/>
  <c r="U159" i="83"/>
  <c r="T159" i="83"/>
  <c r="S159" i="83"/>
  <c r="R159" i="83"/>
  <c r="Q159" i="83"/>
  <c r="U158" i="83"/>
  <c r="T158" i="83"/>
  <c r="S158" i="83"/>
  <c r="R158" i="83"/>
  <c r="Q158" i="83"/>
  <c r="U157" i="83"/>
  <c r="T157" i="83"/>
  <c r="S157" i="83"/>
  <c r="R157" i="83"/>
  <c r="Q157" i="83"/>
  <c r="U156" i="83"/>
  <c r="T156" i="83"/>
  <c r="S156" i="83"/>
  <c r="R156" i="83"/>
  <c r="Q156" i="83"/>
  <c r="U155" i="83"/>
  <c r="T155" i="83"/>
  <c r="S155" i="83"/>
  <c r="R155" i="83"/>
  <c r="Q155" i="83"/>
  <c r="U154" i="83"/>
  <c r="T154" i="83"/>
  <c r="S154" i="83"/>
  <c r="R154" i="83"/>
  <c r="Q154" i="83"/>
  <c r="U153" i="83"/>
  <c r="T153" i="83"/>
  <c r="S153" i="83"/>
  <c r="R153" i="83"/>
  <c r="Q153" i="83"/>
  <c r="U152" i="83"/>
  <c r="T152" i="83"/>
  <c r="S152" i="83"/>
  <c r="R152" i="83"/>
  <c r="Q152" i="83"/>
  <c r="U151" i="83"/>
  <c r="T151" i="83"/>
  <c r="S151" i="83"/>
  <c r="R151" i="83"/>
  <c r="Q151" i="83"/>
  <c r="U150" i="83"/>
  <c r="T150" i="83"/>
  <c r="S150" i="83"/>
  <c r="R150" i="83"/>
  <c r="Q150" i="83"/>
  <c r="U149" i="83"/>
  <c r="T149" i="83"/>
  <c r="S149" i="83"/>
  <c r="R149" i="83"/>
  <c r="Q149" i="83"/>
  <c r="U148" i="83"/>
  <c r="T148" i="83"/>
  <c r="S148" i="83"/>
  <c r="R148" i="83"/>
  <c r="Q148" i="83"/>
  <c r="U147" i="83"/>
  <c r="T147" i="83"/>
  <c r="S147" i="83"/>
  <c r="R147" i="83"/>
  <c r="Q147" i="83"/>
  <c r="U146" i="83"/>
  <c r="T146" i="83"/>
  <c r="S146" i="83"/>
  <c r="R146" i="83"/>
  <c r="Q146" i="83"/>
  <c r="U145" i="83"/>
  <c r="T145" i="83"/>
  <c r="S145" i="83"/>
  <c r="R145" i="83"/>
  <c r="Q145" i="83"/>
  <c r="U144" i="83"/>
  <c r="T144" i="83"/>
  <c r="S144" i="83"/>
  <c r="R144" i="83"/>
  <c r="Q144" i="83"/>
  <c r="U143" i="83"/>
  <c r="T143" i="83"/>
  <c r="S143" i="83"/>
  <c r="R143" i="83"/>
  <c r="Q143" i="83"/>
  <c r="U142" i="83"/>
  <c r="T142" i="83"/>
  <c r="S142" i="83"/>
  <c r="R142" i="83"/>
  <c r="Q142" i="83"/>
  <c r="U141" i="83"/>
  <c r="T141" i="83"/>
  <c r="S141" i="83"/>
  <c r="R141" i="83"/>
  <c r="Q141" i="83"/>
  <c r="U140" i="83"/>
  <c r="T140" i="83"/>
  <c r="S140" i="83"/>
  <c r="R140" i="83"/>
  <c r="Q140" i="83"/>
  <c r="U139" i="83"/>
  <c r="T139" i="83"/>
  <c r="S139" i="83"/>
  <c r="R139" i="83"/>
  <c r="Q139" i="83"/>
  <c r="U138" i="83"/>
  <c r="T138" i="83"/>
  <c r="S138" i="83"/>
  <c r="R138" i="83"/>
  <c r="Q138" i="83"/>
  <c r="U137" i="83"/>
  <c r="T137" i="83"/>
  <c r="S137" i="83"/>
  <c r="R137" i="83"/>
  <c r="Q137" i="83"/>
  <c r="U136" i="83"/>
  <c r="T136" i="83"/>
  <c r="S136" i="83"/>
  <c r="R136" i="83"/>
  <c r="Q136" i="83"/>
  <c r="U135" i="83"/>
  <c r="T135" i="83"/>
  <c r="S135" i="83"/>
  <c r="R135" i="83"/>
  <c r="Q135" i="83"/>
  <c r="U134" i="83"/>
  <c r="T134" i="83"/>
  <c r="S134" i="83"/>
  <c r="R134" i="83"/>
  <c r="Q134" i="83"/>
  <c r="U133" i="83"/>
  <c r="T133" i="83"/>
  <c r="S133" i="83"/>
  <c r="R133" i="83"/>
  <c r="Q133" i="83"/>
  <c r="U132" i="83"/>
  <c r="T132" i="83"/>
  <c r="S132" i="83"/>
  <c r="R132" i="83"/>
  <c r="Q132" i="83"/>
  <c r="U131" i="83"/>
  <c r="T131" i="83"/>
  <c r="S131" i="83"/>
  <c r="R131" i="83"/>
  <c r="Q131" i="83"/>
  <c r="U130" i="83"/>
  <c r="T130" i="83"/>
  <c r="S130" i="83"/>
  <c r="R130" i="83"/>
  <c r="Q130" i="83"/>
  <c r="U129" i="83"/>
  <c r="T129" i="83"/>
  <c r="S129" i="83"/>
  <c r="R129" i="83"/>
  <c r="Q129" i="83"/>
  <c r="U128" i="83"/>
  <c r="T128" i="83"/>
  <c r="S128" i="83"/>
  <c r="R128" i="83"/>
  <c r="Q128" i="83"/>
  <c r="U127" i="83"/>
  <c r="T127" i="83"/>
  <c r="S127" i="83"/>
  <c r="R127" i="83"/>
  <c r="Q127" i="83"/>
  <c r="U126" i="83"/>
  <c r="T126" i="83"/>
  <c r="S126" i="83"/>
  <c r="R126" i="83"/>
  <c r="Q126" i="83"/>
  <c r="U125" i="83"/>
  <c r="T125" i="83"/>
  <c r="S125" i="83"/>
  <c r="R125" i="83"/>
  <c r="Q125" i="83"/>
  <c r="U124" i="83"/>
  <c r="T124" i="83"/>
  <c r="S124" i="83"/>
  <c r="R124" i="83"/>
  <c r="Q124" i="83"/>
  <c r="U123" i="83"/>
  <c r="T123" i="83"/>
  <c r="S123" i="83"/>
  <c r="R123" i="83"/>
  <c r="Q123" i="83"/>
  <c r="U122" i="83"/>
  <c r="T122" i="83"/>
  <c r="S122" i="83"/>
  <c r="R122" i="83"/>
  <c r="Q122" i="83"/>
  <c r="U121" i="83"/>
  <c r="T121" i="83"/>
  <c r="S121" i="83"/>
  <c r="R121" i="83"/>
  <c r="Q121" i="83"/>
  <c r="U120" i="83"/>
  <c r="T120" i="83"/>
  <c r="S120" i="83"/>
  <c r="R120" i="83"/>
  <c r="Q120" i="83"/>
  <c r="U119" i="83"/>
  <c r="T119" i="83"/>
  <c r="S119" i="83"/>
  <c r="R119" i="83"/>
  <c r="Q119" i="83"/>
  <c r="U118" i="83"/>
  <c r="T118" i="83"/>
  <c r="S118" i="83"/>
  <c r="R118" i="83"/>
  <c r="Q118" i="83"/>
  <c r="U117" i="83"/>
  <c r="T117" i="83"/>
  <c r="S117" i="83"/>
  <c r="R117" i="83"/>
  <c r="Q117" i="83"/>
  <c r="U116" i="83"/>
  <c r="T116" i="83"/>
  <c r="S116" i="83"/>
  <c r="R116" i="83"/>
  <c r="Q116" i="83"/>
  <c r="U115" i="83"/>
  <c r="T115" i="83"/>
  <c r="S115" i="83"/>
  <c r="R115" i="83"/>
  <c r="Q115" i="83"/>
  <c r="U114" i="83"/>
  <c r="T114" i="83"/>
  <c r="S114" i="83"/>
  <c r="R114" i="83"/>
  <c r="Q114" i="83"/>
  <c r="U113" i="83"/>
  <c r="T113" i="83"/>
  <c r="S113" i="83"/>
  <c r="R113" i="83"/>
  <c r="Q113" i="83"/>
  <c r="U112" i="83"/>
  <c r="T112" i="83"/>
  <c r="S112" i="83"/>
  <c r="R112" i="83"/>
  <c r="Q112" i="83"/>
  <c r="U111" i="83"/>
  <c r="T111" i="83"/>
  <c r="S111" i="83"/>
  <c r="R111" i="83"/>
  <c r="Q111" i="83"/>
  <c r="U110" i="83"/>
  <c r="T110" i="83"/>
  <c r="S110" i="83"/>
  <c r="R110" i="83"/>
  <c r="Q110" i="83"/>
  <c r="U109" i="83"/>
  <c r="T109" i="83"/>
  <c r="S109" i="83"/>
  <c r="R109" i="83"/>
  <c r="Q109" i="83"/>
  <c r="U108" i="83"/>
  <c r="T108" i="83"/>
  <c r="S108" i="83"/>
  <c r="R108" i="83"/>
  <c r="Q108" i="83"/>
  <c r="U107" i="83"/>
  <c r="T107" i="83"/>
  <c r="S107" i="83"/>
  <c r="R107" i="83"/>
  <c r="Q107" i="83"/>
  <c r="U106" i="83"/>
  <c r="T106" i="83"/>
  <c r="S106" i="83"/>
  <c r="R106" i="83"/>
  <c r="Q106" i="83"/>
  <c r="U105" i="83"/>
  <c r="T105" i="83"/>
  <c r="S105" i="83"/>
  <c r="R105" i="83"/>
  <c r="Q105" i="83"/>
  <c r="U104" i="83"/>
  <c r="T104" i="83"/>
  <c r="S104" i="83"/>
  <c r="R104" i="83"/>
  <c r="Q104" i="83"/>
  <c r="U103" i="83"/>
  <c r="T103" i="83"/>
  <c r="S103" i="83"/>
  <c r="R103" i="83"/>
  <c r="Q103" i="83"/>
  <c r="U102" i="83"/>
  <c r="T102" i="83"/>
  <c r="S102" i="83"/>
  <c r="R102" i="83"/>
  <c r="Q102" i="83"/>
  <c r="U101" i="83"/>
  <c r="T101" i="83"/>
  <c r="S101" i="83"/>
  <c r="R101" i="83"/>
  <c r="Q101" i="83"/>
  <c r="U100" i="83"/>
  <c r="T100" i="83"/>
  <c r="S100" i="83"/>
  <c r="R100" i="83"/>
  <c r="Q100" i="83"/>
  <c r="U99" i="83"/>
  <c r="T99" i="83"/>
  <c r="S99" i="83"/>
  <c r="R99" i="83"/>
  <c r="Q99" i="83"/>
  <c r="U98" i="83"/>
  <c r="T98" i="83"/>
  <c r="S98" i="83"/>
  <c r="R98" i="83"/>
  <c r="Q98" i="83"/>
  <c r="U97" i="83"/>
  <c r="T97" i="83"/>
  <c r="S97" i="83"/>
  <c r="R97" i="83"/>
  <c r="Q97" i="83"/>
  <c r="U96" i="83"/>
  <c r="T96" i="83"/>
  <c r="S96" i="83"/>
  <c r="R96" i="83"/>
  <c r="Q96" i="83"/>
  <c r="U95" i="83"/>
  <c r="T95" i="83"/>
  <c r="S95" i="83"/>
  <c r="R95" i="83"/>
  <c r="Q95" i="83"/>
  <c r="U94" i="83"/>
  <c r="T94" i="83"/>
  <c r="S94" i="83"/>
  <c r="R94" i="83"/>
  <c r="Q94" i="83"/>
  <c r="U93" i="83"/>
  <c r="T93" i="83"/>
  <c r="S93" i="83"/>
  <c r="R93" i="83"/>
  <c r="Q93" i="83"/>
  <c r="U92" i="83"/>
  <c r="T92" i="83"/>
  <c r="S92" i="83"/>
  <c r="R92" i="83"/>
  <c r="Q92" i="83"/>
  <c r="U91" i="83"/>
  <c r="T91" i="83"/>
  <c r="S91" i="83"/>
  <c r="R91" i="83"/>
  <c r="Q91" i="83"/>
  <c r="U90" i="83"/>
  <c r="T90" i="83"/>
  <c r="S90" i="83"/>
  <c r="R90" i="83"/>
  <c r="Q90" i="83"/>
  <c r="U89" i="83"/>
  <c r="T89" i="83"/>
  <c r="S89" i="83"/>
  <c r="R89" i="83"/>
  <c r="Q89" i="83"/>
  <c r="U88" i="83"/>
  <c r="T88" i="83"/>
  <c r="S88" i="83"/>
  <c r="R88" i="83"/>
  <c r="Q88" i="83"/>
  <c r="U87" i="83"/>
  <c r="T87" i="83"/>
  <c r="S87" i="83"/>
  <c r="R87" i="83"/>
  <c r="Q87" i="83"/>
  <c r="U86" i="83"/>
  <c r="T86" i="83"/>
  <c r="S86" i="83"/>
  <c r="R86" i="83"/>
  <c r="Q86" i="83"/>
  <c r="U85" i="83"/>
  <c r="T85" i="83"/>
  <c r="S85" i="83"/>
  <c r="R85" i="83"/>
  <c r="Q85" i="83"/>
  <c r="U84" i="83"/>
  <c r="T84" i="83"/>
  <c r="S84" i="83"/>
  <c r="R84" i="83"/>
  <c r="Q84" i="83"/>
  <c r="U83" i="83"/>
  <c r="T83" i="83"/>
  <c r="S83" i="83"/>
  <c r="R83" i="83"/>
  <c r="Q83" i="83"/>
  <c r="U82" i="83"/>
  <c r="T82" i="83"/>
  <c r="S82" i="83"/>
  <c r="R82" i="83"/>
  <c r="Q82" i="83"/>
  <c r="U81" i="83"/>
  <c r="T81" i="83"/>
  <c r="S81" i="83"/>
  <c r="R81" i="83"/>
  <c r="Q81" i="83"/>
  <c r="U80" i="83"/>
  <c r="T80" i="83"/>
  <c r="S80" i="83"/>
  <c r="R80" i="83"/>
  <c r="Q80" i="83"/>
  <c r="U79" i="83"/>
  <c r="T79" i="83"/>
  <c r="S79" i="83"/>
  <c r="R79" i="83"/>
  <c r="Q79" i="83"/>
  <c r="U78" i="83"/>
  <c r="T78" i="83"/>
  <c r="S78" i="83"/>
  <c r="R78" i="83"/>
  <c r="Q78" i="83"/>
  <c r="U77" i="83"/>
  <c r="T77" i="83"/>
  <c r="S77" i="83"/>
  <c r="R77" i="83"/>
  <c r="Q77" i="83"/>
  <c r="U76" i="83"/>
  <c r="T76" i="83"/>
  <c r="S76" i="83"/>
  <c r="R76" i="83"/>
  <c r="Q76" i="83"/>
  <c r="U75" i="83"/>
  <c r="T75" i="83"/>
  <c r="S75" i="83"/>
  <c r="R75" i="83"/>
  <c r="Q75" i="83"/>
  <c r="U74" i="83"/>
  <c r="T74" i="83"/>
  <c r="S74" i="83"/>
  <c r="R74" i="83"/>
  <c r="Q74" i="83"/>
  <c r="U73" i="83"/>
  <c r="T73" i="83"/>
  <c r="S73" i="83"/>
  <c r="R73" i="83"/>
  <c r="Q73" i="83"/>
  <c r="U72" i="83"/>
  <c r="T72" i="83"/>
  <c r="S72" i="83"/>
  <c r="R72" i="83"/>
  <c r="Q72" i="83"/>
  <c r="U71" i="83"/>
  <c r="T71" i="83"/>
  <c r="S71" i="83"/>
  <c r="R71" i="83"/>
  <c r="Q71" i="83"/>
  <c r="U70" i="83"/>
  <c r="T70" i="83"/>
  <c r="S70" i="83"/>
  <c r="R70" i="83"/>
  <c r="Q70" i="83"/>
  <c r="U69" i="83"/>
  <c r="T69" i="83"/>
  <c r="S69" i="83"/>
  <c r="R69" i="83"/>
  <c r="Q69" i="83"/>
  <c r="U68" i="83"/>
  <c r="T68" i="83"/>
  <c r="S68" i="83"/>
  <c r="R68" i="83"/>
  <c r="Q68" i="83"/>
  <c r="U67" i="83"/>
  <c r="T67" i="83"/>
  <c r="S67" i="83"/>
  <c r="R67" i="83"/>
  <c r="Q67" i="83"/>
  <c r="U66" i="83"/>
  <c r="T66" i="83"/>
  <c r="S66" i="83"/>
  <c r="R66" i="83"/>
  <c r="Q66" i="83"/>
  <c r="U65" i="83"/>
  <c r="T65" i="83"/>
  <c r="S65" i="83"/>
  <c r="R65" i="83"/>
  <c r="Q65" i="83"/>
  <c r="U64" i="83"/>
  <c r="T64" i="83"/>
  <c r="S64" i="83"/>
  <c r="R64" i="83"/>
  <c r="Q64" i="83"/>
  <c r="U63" i="83"/>
  <c r="T63" i="83"/>
  <c r="S63" i="83"/>
  <c r="R63" i="83"/>
  <c r="Q63" i="83"/>
  <c r="U62" i="83"/>
  <c r="T62" i="83"/>
  <c r="S62" i="83"/>
  <c r="R62" i="83"/>
  <c r="Q62" i="83"/>
  <c r="U61" i="83"/>
  <c r="T61" i="83"/>
  <c r="S61" i="83"/>
  <c r="R61" i="83"/>
  <c r="Q61" i="83"/>
  <c r="U60" i="83"/>
  <c r="T60" i="83"/>
  <c r="S60" i="83"/>
  <c r="R60" i="83"/>
  <c r="Q60" i="83"/>
  <c r="U59" i="83"/>
  <c r="T59" i="83"/>
  <c r="S59" i="83"/>
  <c r="R59" i="83"/>
  <c r="Q59" i="83"/>
  <c r="U58" i="83"/>
  <c r="T58" i="83"/>
  <c r="S58" i="83"/>
  <c r="R58" i="83"/>
  <c r="Q58" i="83"/>
  <c r="U57" i="83"/>
  <c r="T57" i="83"/>
  <c r="S57" i="83"/>
  <c r="R57" i="83"/>
  <c r="Q57" i="83"/>
  <c r="U56" i="83"/>
  <c r="T56" i="83"/>
  <c r="S56" i="83"/>
  <c r="R56" i="83"/>
  <c r="Q56" i="83"/>
  <c r="U55" i="83"/>
  <c r="T55" i="83"/>
  <c r="S55" i="83"/>
  <c r="R55" i="83"/>
  <c r="Q55" i="83"/>
  <c r="U54" i="83"/>
  <c r="T54" i="83"/>
  <c r="S54" i="83"/>
  <c r="R54" i="83"/>
  <c r="Q54" i="83"/>
  <c r="U53" i="83"/>
  <c r="T53" i="83"/>
  <c r="S53" i="83"/>
  <c r="R53" i="83"/>
  <c r="Q53" i="83"/>
  <c r="U52" i="83"/>
  <c r="T52" i="83"/>
  <c r="S52" i="83"/>
  <c r="R52" i="83"/>
  <c r="Q52" i="83"/>
  <c r="U51" i="83"/>
  <c r="T51" i="83"/>
  <c r="S51" i="83"/>
  <c r="R51" i="83"/>
  <c r="Q51" i="83"/>
  <c r="U50" i="83"/>
  <c r="T50" i="83"/>
  <c r="S50" i="83"/>
  <c r="R50" i="83"/>
  <c r="Q50" i="83"/>
  <c r="U49" i="83"/>
  <c r="T49" i="83"/>
  <c r="S49" i="83"/>
  <c r="R49" i="83"/>
  <c r="Q49" i="83"/>
  <c r="U48" i="83"/>
  <c r="T48" i="83"/>
  <c r="S48" i="83"/>
  <c r="R48" i="83"/>
  <c r="Q48" i="83"/>
  <c r="U47" i="83"/>
  <c r="T47" i="83"/>
  <c r="S47" i="83"/>
  <c r="R47" i="83"/>
  <c r="Q47" i="83"/>
  <c r="U46" i="83"/>
  <c r="T46" i="83"/>
  <c r="S46" i="83"/>
  <c r="R46" i="83"/>
  <c r="Q46" i="83"/>
  <c r="U45" i="83"/>
  <c r="T45" i="83"/>
  <c r="S45" i="83"/>
  <c r="R45" i="83"/>
  <c r="Q45" i="83"/>
  <c r="U44" i="83"/>
  <c r="T44" i="83"/>
  <c r="S44" i="83"/>
  <c r="R44" i="83"/>
  <c r="Q44" i="83"/>
  <c r="U43" i="83"/>
  <c r="T43" i="83"/>
  <c r="S43" i="83"/>
  <c r="R43" i="83"/>
  <c r="Q43" i="83"/>
  <c r="U42" i="83"/>
  <c r="T42" i="83"/>
  <c r="S42" i="83"/>
  <c r="R42" i="83"/>
  <c r="Q42" i="83"/>
  <c r="U41" i="83"/>
  <c r="T41" i="83"/>
  <c r="S41" i="83"/>
  <c r="R41" i="83"/>
  <c r="Q41" i="83"/>
  <c r="U40" i="83"/>
  <c r="T40" i="83"/>
  <c r="S40" i="83"/>
  <c r="R40" i="83"/>
  <c r="Q40" i="83"/>
  <c r="U39" i="83"/>
  <c r="T39" i="83"/>
  <c r="S39" i="83"/>
  <c r="R39" i="83"/>
  <c r="Q39" i="83"/>
  <c r="U38" i="83"/>
  <c r="T38" i="83"/>
  <c r="S38" i="83"/>
  <c r="R38" i="83"/>
  <c r="Q38" i="83"/>
  <c r="U37" i="83"/>
  <c r="T37" i="83"/>
  <c r="S37" i="83"/>
  <c r="R37" i="83"/>
  <c r="Q37" i="83"/>
  <c r="U36" i="83"/>
  <c r="T36" i="83"/>
  <c r="S36" i="83"/>
  <c r="R36" i="83"/>
  <c r="Q36" i="83"/>
  <c r="U35" i="83"/>
  <c r="T35" i="83"/>
  <c r="S35" i="83"/>
  <c r="R35" i="83"/>
  <c r="Q35" i="83"/>
  <c r="U34" i="83"/>
  <c r="T34" i="83"/>
  <c r="S34" i="83"/>
  <c r="R34" i="83"/>
  <c r="Q34" i="83"/>
  <c r="U33" i="83"/>
  <c r="T33" i="83"/>
  <c r="S33" i="83"/>
  <c r="R33" i="83"/>
  <c r="Q33" i="83"/>
  <c r="U32" i="83"/>
  <c r="T32" i="83"/>
  <c r="S32" i="83"/>
  <c r="R32" i="83"/>
  <c r="Q32" i="83"/>
  <c r="U31" i="83"/>
  <c r="T31" i="83"/>
  <c r="S31" i="83"/>
  <c r="R31" i="83"/>
  <c r="Q31" i="83"/>
  <c r="U30" i="83"/>
  <c r="T30" i="83"/>
  <c r="S30" i="83"/>
  <c r="R30" i="83"/>
  <c r="Q30" i="83"/>
  <c r="U29" i="83"/>
  <c r="T29" i="83"/>
  <c r="S29" i="83"/>
  <c r="R29" i="83"/>
  <c r="Q29" i="83"/>
  <c r="U28" i="83"/>
  <c r="T28" i="83"/>
  <c r="S28" i="83"/>
  <c r="R28" i="83"/>
  <c r="Q28" i="83"/>
  <c r="U27" i="83"/>
  <c r="T27" i="83"/>
  <c r="S27" i="83"/>
  <c r="R27" i="83"/>
  <c r="Q27" i="83"/>
  <c r="U26" i="83"/>
  <c r="T26" i="83"/>
  <c r="S26" i="83"/>
  <c r="R26" i="83"/>
  <c r="Q26" i="83"/>
  <c r="U25" i="83"/>
  <c r="T25" i="83"/>
  <c r="S25" i="83"/>
  <c r="R25" i="83"/>
  <c r="Q25" i="83"/>
  <c r="U24" i="83"/>
  <c r="T24" i="83"/>
  <c r="S24" i="83"/>
  <c r="R24" i="83"/>
  <c r="Q24" i="83"/>
  <c r="U23" i="83"/>
  <c r="T23" i="83"/>
  <c r="S23" i="83"/>
  <c r="R23" i="83"/>
  <c r="Q23" i="83"/>
  <c r="U22" i="83"/>
  <c r="T22" i="83"/>
  <c r="S22" i="83"/>
  <c r="R22" i="83"/>
  <c r="Q22" i="83"/>
  <c r="U21" i="83"/>
  <c r="T21" i="83"/>
  <c r="S21" i="83"/>
  <c r="R21" i="83"/>
  <c r="Q21" i="83"/>
  <c r="U20" i="83"/>
  <c r="T20" i="83"/>
  <c r="S20" i="83"/>
  <c r="R20" i="83"/>
  <c r="Q20" i="83"/>
  <c r="U19" i="83"/>
  <c r="T19" i="83"/>
  <c r="S19" i="83"/>
  <c r="R19" i="83"/>
  <c r="Q19" i="83"/>
  <c r="U18" i="83"/>
  <c r="T18" i="83"/>
  <c r="S18" i="83"/>
  <c r="R18" i="83"/>
  <c r="Q18" i="83"/>
  <c r="U17" i="83"/>
  <c r="T17" i="83"/>
  <c r="S17" i="83"/>
  <c r="R17" i="83"/>
  <c r="Q17" i="83"/>
  <c r="K16" i="83"/>
  <c r="U16" i="83" s="1"/>
  <c r="J16" i="83"/>
  <c r="T16" i="83" s="1"/>
  <c r="G16" i="83"/>
  <c r="F16" i="83"/>
  <c r="E16" i="83"/>
  <c r="D16" i="83"/>
  <c r="C16" i="83"/>
  <c r="A16" i="83"/>
  <c r="K15" i="83"/>
  <c r="U15" i="83" s="1"/>
  <c r="J15" i="83"/>
  <c r="T15" i="83" s="1"/>
  <c r="G15" i="83"/>
  <c r="F15" i="83"/>
  <c r="E15" i="83"/>
  <c r="D15" i="83"/>
  <c r="C15" i="83"/>
  <c r="B15" i="83"/>
  <c r="A15" i="83"/>
  <c r="K14" i="83"/>
  <c r="U14" i="83" s="1"/>
  <c r="J14" i="83"/>
  <c r="T14" i="83" s="1"/>
  <c r="G14" i="83"/>
  <c r="F14" i="83"/>
  <c r="E14" i="83"/>
  <c r="D14" i="83"/>
  <c r="C14" i="83"/>
  <c r="A14" i="83"/>
  <c r="K13" i="83"/>
  <c r="U13" i="83" s="1"/>
  <c r="J13" i="83"/>
  <c r="T13" i="83" s="1"/>
  <c r="G13" i="83"/>
  <c r="F13" i="83"/>
  <c r="E13" i="83"/>
  <c r="D13" i="83"/>
  <c r="C13" i="83"/>
  <c r="B13" i="83"/>
  <c r="A13" i="83"/>
  <c r="K12" i="83"/>
  <c r="U12" i="83" s="1"/>
  <c r="J12" i="83"/>
  <c r="T12" i="83" s="1"/>
  <c r="G12" i="83"/>
  <c r="F12" i="83"/>
  <c r="E12" i="83"/>
  <c r="D12" i="83"/>
  <c r="C12" i="83"/>
  <c r="B12" i="83"/>
  <c r="A12" i="83"/>
  <c r="K11" i="83"/>
  <c r="U11" i="83" s="1"/>
  <c r="J11" i="83"/>
  <c r="T11" i="83" s="1"/>
  <c r="G11" i="83"/>
  <c r="F11" i="83"/>
  <c r="E11" i="83"/>
  <c r="D11" i="83"/>
  <c r="C11" i="83"/>
  <c r="B11" i="83"/>
  <c r="A11" i="83"/>
  <c r="K10" i="83"/>
  <c r="U10" i="83" s="1"/>
  <c r="J10" i="83"/>
  <c r="T10" i="83" s="1"/>
  <c r="G10" i="83"/>
  <c r="F10" i="83"/>
  <c r="E10" i="83"/>
  <c r="D10" i="83"/>
  <c r="C10" i="83"/>
  <c r="B10" i="83"/>
  <c r="A10" i="83"/>
  <c r="K9" i="83"/>
  <c r="U9" i="83" s="1"/>
  <c r="J9" i="83"/>
  <c r="T9" i="83" s="1"/>
  <c r="G9" i="83"/>
  <c r="F9" i="83"/>
  <c r="E9" i="83"/>
  <c r="D9" i="83"/>
  <c r="C9" i="83"/>
  <c r="B9" i="83"/>
  <c r="A9" i="83"/>
  <c r="K8" i="83"/>
  <c r="U8" i="83" s="1"/>
  <c r="J8" i="83"/>
  <c r="T8" i="83" s="1"/>
  <c r="G8" i="83"/>
  <c r="F8" i="83"/>
  <c r="E8" i="83"/>
  <c r="D8" i="83"/>
  <c r="C8" i="83"/>
  <c r="B8" i="83"/>
  <c r="A8" i="83"/>
  <c r="K7" i="83"/>
  <c r="U7" i="83" s="1"/>
  <c r="J7" i="83"/>
  <c r="T7" i="83" s="1"/>
  <c r="G7" i="83"/>
  <c r="F7" i="83"/>
  <c r="E7" i="83"/>
  <c r="D7" i="83"/>
  <c r="C7" i="83"/>
  <c r="B7" i="83"/>
  <c r="A7" i="83"/>
  <c r="K6" i="83"/>
  <c r="U6" i="83" s="1"/>
  <c r="J6" i="83"/>
  <c r="T6" i="83" s="1"/>
  <c r="G6" i="83"/>
  <c r="F6" i="83"/>
  <c r="E6" i="83"/>
  <c r="D6" i="83"/>
  <c r="C6" i="83"/>
  <c r="B6" i="83"/>
  <c r="A6" i="83"/>
  <c r="K5" i="83"/>
  <c r="U5" i="83" s="1"/>
  <c r="J5" i="83"/>
  <c r="T5" i="83" s="1"/>
  <c r="G5" i="83"/>
  <c r="F5" i="83"/>
  <c r="E5" i="83"/>
  <c r="D5" i="83"/>
  <c r="C5" i="83"/>
  <c r="B5" i="83"/>
  <c r="A5" i="83"/>
  <c r="K4" i="83"/>
  <c r="U4" i="83" s="1"/>
  <c r="J4" i="83"/>
  <c r="T4" i="83" s="1"/>
  <c r="G4" i="83"/>
  <c r="F4" i="83"/>
  <c r="E4" i="83"/>
  <c r="D4" i="83"/>
  <c r="C4" i="83"/>
  <c r="B4" i="83"/>
  <c r="A4" i="83"/>
  <c r="K3" i="83"/>
  <c r="U3" i="83" s="1"/>
  <c r="J3" i="83"/>
  <c r="T3" i="83" s="1"/>
  <c r="H3" i="83"/>
  <c r="R3" i="83" s="1"/>
  <c r="G3" i="83"/>
  <c r="F3" i="83"/>
  <c r="E3" i="83"/>
  <c r="D3" i="83"/>
  <c r="C3" i="83"/>
  <c r="B3" i="83"/>
  <c r="A3" i="83"/>
  <c r="K2" i="83"/>
  <c r="U2" i="83" s="1"/>
  <c r="J2" i="83"/>
  <c r="T2" i="83" s="1"/>
  <c r="I2" i="83"/>
  <c r="S2" i="83" s="1"/>
  <c r="H2" i="83"/>
  <c r="R2" i="83" s="1"/>
  <c r="G2" i="83"/>
  <c r="F2" i="83"/>
  <c r="E2" i="83"/>
  <c r="D2" i="83"/>
  <c r="C2" i="83"/>
  <c r="B2" i="83"/>
  <c r="A2" i="83"/>
  <c r="M1" i="83"/>
  <c r="L1" i="83"/>
  <c r="K1" i="83"/>
  <c r="J1" i="83"/>
  <c r="I1" i="83"/>
  <c r="H1" i="83"/>
  <c r="G1" i="83"/>
  <c r="F1" i="83"/>
  <c r="E1" i="83"/>
  <c r="D1" i="83"/>
  <c r="C1" i="83"/>
  <c r="B1" i="83"/>
  <c r="A1" i="83"/>
  <c r="I18" i="82"/>
  <c r="P2" i="85" s="1"/>
  <c r="I3" i="83" l="1"/>
  <c r="I4" i="83" s="1"/>
  <c r="U8" i="85"/>
  <c r="Q9" i="89"/>
  <c r="P8" i="89"/>
  <c r="Q8" i="89" s="1"/>
  <c r="O15" i="89" s="1"/>
  <c r="U4" i="85"/>
  <c r="U5" i="85"/>
  <c r="U2" i="85"/>
  <c r="U6" i="85"/>
  <c r="U3" i="85"/>
  <c r="U7" i="85"/>
  <c r="I5" i="83"/>
  <c r="I6" i="83" s="1"/>
  <c r="S6" i="83" s="1"/>
  <c r="S4" i="83"/>
  <c r="S3" i="83"/>
  <c r="H4" i="83"/>
  <c r="H5" i="83" s="1"/>
  <c r="H6" i="83" s="1"/>
  <c r="T2" i="85"/>
  <c r="U9" i="85"/>
  <c r="U16" i="85"/>
  <c r="Q12" i="85"/>
  <c r="Q13" i="85"/>
  <c r="U12" i="85"/>
  <c r="O16" i="89" l="1"/>
  <c r="B14" i="87"/>
  <c r="B14" i="89"/>
  <c r="I7" i="83"/>
  <c r="S5" i="83"/>
  <c r="R4" i="83"/>
  <c r="R5" i="83"/>
  <c r="R6" i="83"/>
  <c r="H7" i="83"/>
  <c r="L2" i="85"/>
  <c r="T3" i="85"/>
  <c r="I8" i="83"/>
  <c r="S7" i="83"/>
  <c r="P4" i="85"/>
  <c r="B16" i="87" l="1"/>
  <c r="B16" i="89"/>
  <c r="I9" i="83"/>
  <c r="S8" i="83"/>
  <c r="X2" i="85"/>
  <c r="W2" i="85"/>
  <c r="L2" i="82"/>
  <c r="L2" i="83"/>
  <c r="Q2" i="83" s="1"/>
  <c r="L3" i="85"/>
  <c r="T4" i="85"/>
  <c r="R7" i="83"/>
  <c r="H8" i="83"/>
  <c r="L3" i="82" l="1"/>
  <c r="L3" i="83"/>
  <c r="Q3" i="83" s="1"/>
  <c r="L4" i="85"/>
  <c r="T5" i="85"/>
  <c r="H9" i="83"/>
  <c r="R8" i="83"/>
  <c r="S9" i="83"/>
  <c r="I10" i="83"/>
  <c r="H10" i="83" l="1"/>
  <c r="R9" i="83"/>
  <c r="L5" i="85"/>
  <c r="T6" i="85"/>
  <c r="L4" i="82"/>
  <c r="L4" i="83"/>
  <c r="Q4" i="83" s="1"/>
  <c r="I11" i="83"/>
  <c r="S10" i="83"/>
  <c r="I12" i="83" l="1"/>
  <c r="S11" i="83"/>
  <c r="L6" i="85"/>
  <c r="T7" i="85"/>
  <c r="L5" i="82"/>
  <c r="L5" i="83"/>
  <c r="Q5" i="83" s="1"/>
  <c r="H11" i="83"/>
  <c r="R10" i="83"/>
  <c r="H12" i="83" l="1"/>
  <c r="R11" i="83"/>
  <c r="L6" i="83"/>
  <c r="Q6" i="83" s="1"/>
  <c r="L6" i="82"/>
  <c r="L7" i="85"/>
  <c r="T8" i="85"/>
  <c r="I13" i="83"/>
  <c r="S12" i="83"/>
  <c r="S13" i="83" l="1"/>
  <c r="I14" i="83"/>
  <c r="L8" i="85"/>
  <c r="T9" i="85"/>
  <c r="L7" i="82"/>
  <c r="L7" i="83"/>
  <c r="Q7" i="83" s="1"/>
  <c r="H13" i="83"/>
  <c r="R12" i="83"/>
  <c r="R13" i="83" l="1"/>
  <c r="H14" i="83"/>
  <c r="T10" i="85"/>
  <c r="L9" i="85"/>
  <c r="L8" i="82"/>
  <c r="L8" i="83"/>
  <c r="Q8" i="83" s="1"/>
  <c r="I15" i="83"/>
  <c r="S14" i="83"/>
  <c r="L9" i="83" l="1"/>
  <c r="Q9" i="83" s="1"/>
  <c r="L9" i="82"/>
  <c r="T11" i="85"/>
  <c r="L10" i="85"/>
  <c r="R14" i="83"/>
  <c r="H15" i="83"/>
  <c r="S15" i="83"/>
  <c r="I16" i="83"/>
  <c r="S16" i="83" s="1"/>
  <c r="L10" i="83" l="1"/>
  <c r="Q10" i="83" s="1"/>
  <c r="L10" i="82"/>
  <c r="L11" i="85"/>
  <c r="T12" i="85"/>
  <c r="R15" i="83"/>
  <c r="H16" i="83"/>
  <c r="R16" i="83" s="1"/>
  <c r="L12" i="85" l="1"/>
  <c r="T13" i="85"/>
  <c r="L11" i="83"/>
  <c r="Q11" i="83" s="1"/>
  <c r="L11" i="82"/>
  <c r="L13" i="85" l="1"/>
  <c r="T14" i="85"/>
  <c r="L12" i="82"/>
  <c r="L12" i="83"/>
  <c r="Q12" i="83" s="1"/>
  <c r="T15" i="85" l="1"/>
  <c r="L14" i="85"/>
  <c r="L13" i="83"/>
  <c r="Q13" i="83" s="1"/>
  <c r="L13" i="82"/>
  <c r="L14" i="83" l="1"/>
  <c r="Q14" i="83" s="1"/>
  <c r="L14" i="82"/>
  <c r="L15" i="85"/>
  <c r="T16" i="85"/>
  <c r="L16" i="85" s="1"/>
  <c r="L16" i="83" l="1"/>
  <c r="Q16" i="83" s="1"/>
  <c r="L16" i="82"/>
  <c r="L15" i="83"/>
  <c r="Q15" i="83" s="1"/>
  <c r="L15" i="82"/>
  <c r="W18" i="83" l="1" a="1"/>
  <c r="AK22" i="83" s="1"/>
  <c r="AP21" i="83" l="1"/>
  <c r="AB18" i="83"/>
  <c r="Y20" i="83"/>
  <c r="AH22" i="83"/>
  <c r="AH31" i="83" s="1"/>
  <c r="AH40" i="83" s="1"/>
  <c r="AO18" i="83"/>
  <c r="AO27" i="83" s="1"/>
  <c r="AO36" i="83" s="1"/>
  <c r="X22" i="83"/>
  <c r="X31" i="83" s="1"/>
  <c r="X40" i="83" s="1"/>
  <c r="AR21" i="83"/>
  <c r="AR30" i="83" s="1"/>
  <c r="AR39" i="83" s="1"/>
  <c r="AC19" i="83"/>
  <c r="AC28" i="83" s="1"/>
  <c r="AC37" i="83" s="1"/>
  <c r="X20" i="83"/>
  <c r="AR18" i="83"/>
  <c r="AR27" i="83" s="1"/>
  <c r="AR36" i="83" s="1"/>
  <c r="AA21" i="83"/>
  <c r="AA30" i="83" s="1"/>
  <c r="AA39" i="83" s="1"/>
  <c r="Y22" i="83"/>
  <c r="Y31" i="83" s="1"/>
  <c r="Y40" i="83" s="1"/>
  <c r="AD21" i="83"/>
  <c r="AD30" i="83" s="1"/>
  <c r="AD39" i="83" s="1"/>
  <c r="X21" i="83"/>
  <c r="X30" i="83" s="1"/>
  <c r="X39" i="83" s="1"/>
  <c r="AI22" i="83"/>
  <c r="AI31" i="83" s="1"/>
  <c r="AI40" i="83" s="1"/>
  <c r="AH18" i="83"/>
  <c r="AH27" i="83" s="1"/>
  <c r="AH36" i="83" s="1"/>
  <c r="AK21" i="83"/>
  <c r="AO20" i="83"/>
  <c r="AN22" i="83"/>
  <c r="AN31" i="83" s="1"/>
  <c r="AN40" i="83" s="1"/>
  <c r="AJ21" i="83"/>
  <c r="AF18" i="83"/>
  <c r="AF27" i="83" s="1"/>
  <c r="AF36" i="83" s="1"/>
  <c r="AG22" i="83"/>
  <c r="Z22" i="83"/>
  <c r="Z31" i="83" s="1"/>
  <c r="Z40" i="83" s="1"/>
  <c r="AL21" i="83"/>
  <c r="AL30" i="83" s="1"/>
  <c r="AL39" i="83" s="1"/>
  <c r="AG20" i="83"/>
  <c r="AJ18" i="83"/>
  <c r="AJ27" i="83" s="1"/>
  <c r="AJ36" i="83" s="1"/>
  <c r="AK20" i="83"/>
  <c r="AK29" i="83" s="1"/>
  <c r="AK38" i="83" s="1"/>
  <c r="AQ22" i="83"/>
  <c r="AQ31" i="83" s="1"/>
  <c r="AQ40" i="83" s="1"/>
  <c r="Y19" i="83"/>
  <c r="Y28" i="83" s="1"/>
  <c r="Y37" i="83" s="1"/>
  <c r="AJ22" i="83"/>
  <c r="AJ31" i="83" s="1"/>
  <c r="AJ40" i="83" s="1"/>
  <c r="AH19" i="83"/>
  <c r="AH28" i="83" s="1"/>
  <c r="AH37" i="83" s="1"/>
  <c r="AC18" i="83"/>
  <c r="AC27" i="83" s="1"/>
  <c r="AC36" i="83" s="1"/>
  <c r="AJ19" i="83"/>
  <c r="Z18" i="83"/>
  <c r="AN21" i="83"/>
  <c r="AN30" i="83" s="1"/>
  <c r="AN39" i="83" s="1"/>
  <c r="AK18" i="83"/>
  <c r="AK27" i="83" s="1"/>
  <c r="AK36" i="83" s="1"/>
  <c r="Z20" i="83"/>
  <c r="Z29" i="83" s="1"/>
  <c r="Z38" i="83" s="1"/>
  <c r="AD20" i="83"/>
  <c r="AD29" i="83" s="1"/>
  <c r="AD38" i="83" s="1"/>
  <c r="AM18" i="83"/>
  <c r="AM27" i="83" s="1"/>
  <c r="AM36" i="83" s="1"/>
  <c r="AF19" i="83"/>
  <c r="AF28" i="83" s="1"/>
  <c r="AF37" i="83" s="1"/>
  <c r="AP22" i="83"/>
  <c r="AE22" i="83"/>
  <c r="AB20" i="83"/>
  <c r="AB29" i="83" s="1"/>
  <c r="AB38" i="83" s="1"/>
  <c r="AA18" i="83"/>
  <c r="AA27" i="83" s="1"/>
  <c r="AA36" i="83" s="1"/>
  <c r="Y21" i="83"/>
  <c r="Y30" i="83" s="1"/>
  <c r="Y39" i="83" s="1"/>
  <c r="W19" i="83"/>
  <c r="W28" i="83" s="1"/>
  <c r="W37" i="83" s="1"/>
  <c r="AQ21" i="83"/>
  <c r="AQ30" i="83" s="1"/>
  <c r="AQ39" i="83" s="1"/>
  <c r="W22" i="83"/>
  <c r="W31" i="83" s="1"/>
  <c r="W40" i="83" s="1"/>
  <c r="AG19" i="83"/>
  <c r="AL22" i="83"/>
  <c r="AK19" i="83"/>
  <c r="AK28" i="83" s="1"/>
  <c r="AK37" i="83" s="1"/>
  <c r="AG18" i="83"/>
  <c r="AG27" i="83" s="1"/>
  <c r="AG36" i="83" s="1"/>
  <c r="AM22" i="83"/>
  <c r="AM31" i="83" s="1"/>
  <c r="AM40" i="83" s="1"/>
  <c r="Z19" i="83"/>
  <c r="Z28" i="83" s="1"/>
  <c r="Z37" i="83" s="1"/>
  <c r="X19" i="83"/>
  <c r="X28" i="83" s="1"/>
  <c r="X37" i="83" s="1"/>
  <c r="AL18" i="83"/>
  <c r="AL27" i="83" s="1"/>
  <c r="AL36" i="83" s="1"/>
  <c r="Z21" i="83"/>
  <c r="AF22" i="83"/>
  <c r="AF31" i="83" s="1"/>
  <c r="AF40" i="83" s="1"/>
  <c r="AI19" i="83"/>
  <c r="AI28" i="83" s="1"/>
  <c r="AI37" i="83" s="1"/>
  <c r="AN19" i="83"/>
  <c r="AN28" i="83" s="1"/>
  <c r="AN37" i="83" s="1"/>
  <c r="AO22" i="83"/>
  <c r="AO31" i="83" s="1"/>
  <c r="AO40" i="83" s="1"/>
  <c r="AP19" i="83"/>
  <c r="AP28" i="83" s="1"/>
  <c r="AP37" i="83" s="1"/>
  <c r="AI21" i="83"/>
  <c r="AI30" i="83" s="1"/>
  <c r="AI39" i="83" s="1"/>
  <c r="AC20" i="83"/>
  <c r="AC29" i="83" s="1"/>
  <c r="AC38" i="83" s="1"/>
  <c r="AQ20" i="83"/>
  <c r="AQ29" i="83" s="1"/>
  <c r="AQ38" i="83" s="1"/>
  <c r="AI20" i="83"/>
  <c r="AI29" i="83" s="1"/>
  <c r="AI38" i="83" s="1"/>
  <c r="AR22" i="83"/>
  <c r="AR31" i="83" s="1"/>
  <c r="AR40" i="83" s="1"/>
  <c r="AI18" i="83"/>
  <c r="AI27" i="83" s="1"/>
  <c r="AI36" i="83" s="1"/>
  <c r="AG21" i="83"/>
  <c r="AG30" i="83" s="1"/>
  <c r="AG39" i="83" s="1"/>
  <c r="AE19" i="83"/>
  <c r="AE28" i="83" s="1"/>
  <c r="AE37" i="83" s="1"/>
  <c r="AC22" i="83"/>
  <c r="AC31" i="83" s="1"/>
  <c r="AC40" i="83" s="1"/>
  <c r="AH20" i="83"/>
  <c r="AH29" i="83" s="1"/>
  <c r="AH38" i="83" s="1"/>
  <c r="AA22" i="83"/>
  <c r="AA31" i="83" s="1"/>
  <c r="AA40" i="83" s="1"/>
  <c r="W18" i="83"/>
  <c r="W27" i="83" s="1" a="1"/>
  <c r="AN18" i="83"/>
  <c r="AN27" i="83" s="1"/>
  <c r="AN36" i="83" s="1"/>
  <c r="AE18" i="83"/>
  <c r="AE27" i="83" s="1"/>
  <c r="AE36" i="83" s="1"/>
  <c r="Y18" i="83"/>
  <c r="Y27" i="83" s="1"/>
  <c r="Y36" i="83" s="1"/>
  <c r="AR19" i="83"/>
  <c r="AR28" i="83" s="1"/>
  <c r="AR37" i="83" s="1"/>
  <c r="W20" i="83"/>
  <c r="W29" i="83" s="1"/>
  <c r="W38" i="83" s="1"/>
  <c r="AA19" i="83"/>
  <c r="AA28" i="83" s="1"/>
  <c r="AA37" i="83" s="1"/>
  <c r="AB22" i="83"/>
  <c r="AB31" i="83" s="1"/>
  <c r="AB40" i="83" s="1"/>
  <c r="AB21" i="83"/>
  <c r="AE20" i="83"/>
  <c r="AE29" i="83" s="1"/>
  <c r="AE38" i="83" s="1"/>
  <c r="AL19" i="83"/>
  <c r="AL28" i="83" s="1"/>
  <c r="AL37" i="83" s="1"/>
  <c r="AB19" i="83"/>
  <c r="AB28" i="83" s="1"/>
  <c r="AB37" i="83" s="1"/>
  <c r="AM21" i="83"/>
  <c r="AM30" i="83" s="1"/>
  <c r="AM39" i="83" s="1"/>
  <c r="AM20" i="83"/>
  <c r="AM29" i="83" s="1"/>
  <c r="AM38" i="83" s="1"/>
  <c r="AA20" i="83"/>
  <c r="AA29" i="83" s="1"/>
  <c r="AA38" i="83" s="1"/>
  <c r="AO19" i="83"/>
  <c r="AO28" i="83" s="1"/>
  <c r="AO37" i="83" s="1"/>
  <c r="AL20" i="83"/>
  <c r="AL29" i="83" s="1"/>
  <c r="AL38" i="83" s="1"/>
  <c r="AN20" i="83"/>
  <c r="AN29" i="83" s="1"/>
  <c r="AN38" i="83" s="1"/>
  <c r="AP20" i="83"/>
  <c r="AP29" i="83" s="1"/>
  <c r="AP38" i="83" s="1"/>
  <c r="AF20" i="83"/>
  <c r="AF29" i="83" s="1"/>
  <c r="AF38" i="83" s="1"/>
  <c r="AD19" i="83"/>
  <c r="AD28" i="83" s="1"/>
  <c r="AD37" i="83" s="1"/>
  <c r="AD18" i="83"/>
  <c r="AD27" i="83" s="1"/>
  <c r="AD36" i="83" s="1"/>
  <c r="AJ20" i="83"/>
  <c r="AJ29" i="83" s="1"/>
  <c r="AJ38" i="83" s="1"/>
  <c r="AC21" i="83"/>
  <c r="AC30" i="83" s="1"/>
  <c r="AC39" i="83" s="1"/>
  <c r="AE21" i="83"/>
  <c r="AF21" i="83"/>
  <c r="AF30" i="83" s="1"/>
  <c r="AF39" i="83" s="1"/>
  <c r="AH21" i="83"/>
  <c r="AH30" i="83" s="1"/>
  <c r="AH39" i="83" s="1"/>
  <c r="W21" i="83"/>
  <c r="W30" i="83" s="1"/>
  <c r="W39" i="83" s="1"/>
  <c r="AQ19" i="83"/>
  <c r="AQ28" i="83" s="1"/>
  <c r="AQ37" i="83" s="1"/>
  <c r="AD22" i="83"/>
  <c r="AD31" i="83" s="1"/>
  <c r="AD40" i="83" s="1"/>
  <c r="AP18" i="83"/>
  <c r="AP27" i="83" s="1"/>
  <c r="AP36" i="83" s="1"/>
  <c r="X18" i="83"/>
  <c r="X27" i="83" s="1"/>
  <c r="X36" i="83" s="1"/>
  <c r="AR20" i="83"/>
  <c r="AR29" i="83" s="1"/>
  <c r="AR38" i="83" s="1"/>
  <c r="AQ18" i="83"/>
  <c r="AQ27" i="83" s="1"/>
  <c r="AQ36" i="83" s="1"/>
  <c r="AO21" i="83"/>
  <c r="AO30" i="83" s="1"/>
  <c r="AO39" i="83" s="1"/>
  <c r="AM19" i="83"/>
  <c r="AM28" i="83" s="1"/>
  <c r="AM37" i="83" s="1"/>
  <c r="AG31" i="83"/>
  <c r="AG40" i="83" s="1"/>
  <c r="AE30" i="83"/>
  <c r="AE39" i="83" s="1"/>
  <c r="AE31" i="83"/>
  <c r="AE40" i="83" s="1"/>
  <c r="AK30" i="83"/>
  <c r="AK39" i="83" s="1"/>
  <c r="AG28" i="83"/>
  <c r="AG37" i="83" s="1"/>
  <c r="AL31" i="83"/>
  <c r="AL40" i="83" s="1"/>
  <c r="AJ30" i="83"/>
  <c r="AJ39" i="83" s="1"/>
  <c r="AB30" i="83"/>
  <c r="AB39" i="83" s="1"/>
  <c r="AP30" i="83"/>
  <c r="AP39" i="83" s="1"/>
  <c r="Z30" i="83"/>
  <c r="Z39" i="83" s="1"/>
  <c r="X29" i="83"/>
  <c r="X38" i="83" s="1"/>
  <c r="AB27" i="83"/>
  <c r="AB36" i="83" s="1"/>
  <c r="Y29" i="83"/>
  <c r="Y38" i="83" s="1"/>
  <c r="Z27" i="83"/>
  <c r="Z36" i="83" s="1"/>
  <c r="AP31" i="83"/>
  <c r="AP40" i="83" s="1"/>
  <c r="AO29" i="83"/>
  <c r="AO38" i="83" s="1"/>
  <c r="AK31" i="83"/>
  <c r="AK40" i="83" s="1"/>
  <c r="AG29" i="83"/>
  <c r="AG38" i="83" s="1"/>
  <c r="AJ28" i="83"/>
  <c r="AJ37" i="83" s="1"/>
  <c r="W27" i="83" l="1"/>
  <c r="W36" i="83" s="1"/>
  <c r="W46" i="83" s="1" a="1"/>
  <c r="AK46" i="83" l="1"/>
  <c r="AC46" i="83"/>
  <c r="AR46" i="83"/>
  <c r="AJ46" i="83"/>
  <c r="AB46" i="83"/>
  <c r="AQ46" i="83"/>
  <c r="AI46" i="83"/>
  <c r="AA46" i="83"/>
  <c r="AP46" i="83"/>
  <c r="AH46" i="83"/>
  <c r="Z46" i="83"/>
  <c r="AO46" i="83"/>
  <c r="AG46" i="83"/>
  <c r="Y46" i="83"/>
  <c r="AN46" i="83"/>
  <c r="AF46" i="83"/>
  <c r="X46" i="83"/>
  <c r="AL46" i="83"/>
  <c r="AE46" i="83"/>
  <c r="AD46" i="83"/>
  <c r="W46" i="83"/>
  <c r="AM46" i="83"/>
  <c r="W48" i="83" l="1" a="1"/>
  <c r="AR48" i="83" l="1"/>
  <c r="AR51" i="83" s="1"/>
  <c r="AJ48" i="83"/>
  <c r="AJ51" i="83" s="1"/>
  <c r="AB48" i="83"/>
  <c r="AB51" i="83" s="1"/>
  <c r="AQ48" i="83"/>
  <c r="AQ51" i="83" s="1"/>
  <c r="AI48" i="83"/>
  <c r="AI51" i="83" s="1"/>
  <c r="AA48" i="83"/>
  <c r="AA51" i="83" s="1"/>
  <c r="AP48" i="83"/>
  <c r="AP51" i="83" s="1"/>
  <c r="AH48" i="83"/>
  <c r="AH51" i="83" s="1"/>
  <c r="Z48" i="83"/>
  <c r="Z51" i="83" s="1"/>
  <c r="AO48" i="83"/>
  <c r="AO51" i="83" s="1"/>
  <c r="AG48" i="83"/>
  <c r="AG51" i="83" s="1"/>
  <c r="Y48" i="83"/>
  <c r="Y51" i="83" s="1"/>
  <c r="AN48" i="83"/>
  <c r="AN51" i="83" s="1"/>
  <c r="AF48" i="83"/>
  <c r="AF51" i="83" s="1"/>
  <c r="X48" i="83"/>
  <c r="X51" i="83" s="1"/>
  <c r="AM48" i="83"/>
  <c r="AM51" i="83" s="1"/>
  <c r="AE48" i="83"/>
  <c r="AE51" i="83" s="1"/>
  <c r="W48" i="83"/>
  <c r="W51" i="83" s="1"/>
  <c r="AL48" i="83"/>
  <c r="AL51" i="83" s="1"/>
  <c r="AK48" i="83"/>
  <c r="AK51" i="83" s="1"/>
  <c r="AD48" i="83"/>
  <c r="AD51" i="83" s="1"/>
  <c r="AC48" i="83"/>
  <c r="AC51" i="83" s="1"/>
  <c r="W53" i="83" l="1" a="1"/>
  <c r="W180" i="83" l="1"/>
  <c r="W172" i="83"/>
  <c r="W164" i="83"/>
  <c r="W156" i="83"/>
  <c r="W148" i="83"/>
  <c r="W140" i="83"/>
  <c r="W132" i="83"/>
  <c r="W124" i="83"/>
  <c r="W116" i="83"/>
  <c r="W108" i="83"/>
  <c r="W100" i="83"/>
  <c r="W92" i="83"/>
  <c r="W84" i="83"/>
  <c r="W76" i="83"/>
  <c r="W68" i="83"/>
  <c r="W60" i="83"/>
  <c r="M9" i="82" s="1"/>
  <c r="W179" i="83"/>
  <c r="W171" i="83"/>
  <c r="W163" i="83"/>
  <c r="W155" i="83"/>
  <c r="W147" i="83"/>
  <c r="W139" i="83"/>
  <c r="W131" i="83"/>
  <c r="W123" i="83"/>
  <c r="W115" i="83"/>
  <c r="W107" i="83"/>
  <c r="W99" i="83"/>
  <c r="W91" i="83"/>
  <c r="W83" i="83"/>
  <c r="W75" i="83"/>
  <c r="W67" i="83"/>
  <c r="M16" i="82" s="1"/>
  <c r="W59" i="83"/>
  <c r="M8" i="82" s="1"/>
  <c r="W178" i="83"/>
  <c r="W170" i="83"/>
  <c r="W162" i="83"/>
  <c r="W154" i="83"/>
  <c r="W146" i="83"/>
  <c r="W138" i="83"/>
  <c r="W130" i="83"/>
  <c r="W122" i="83"/>
  <c r="W114" i="83"/>
  <c r="W106" i="83"/>
  <c r="W98" i="83"/>
  <c r="W90" i="83"/>
  <c r="W82" i="83"/>
  <c r="W74" i="83"/>
  <c r="W66" i="83"/>
  <c r="M15" i="82" s="1"/>
  <c r="W58" i="83"/>
  <c r="M7" i="82" s="1"/>
  <c r="W177" i="83"/>
  <c r="W169" i="83"/>
  <c r="W161" i="83"/>
  <c r="W153" i="83"/>
  <c r="W145" i="83"/>
  <c r="W137" i="83"/>
  <c r="W129" i="83"/>
  <c r="W121" i="83"/>
  <c r="W113" i="83"/>
  <c r="W105" i="83"/>
  <c r="W97" i="83"/>
  <c r="W89" i="83"/>
  <c r="W81" i="83"/>
  <c r="W73" i="83"/>
  <c r="W65" i="83"/>
  <c r="M14" i="82" s="1"/>
  <c r="W57" i="83"/>
  <c r="M6" i="82" s="1"/>
  <c r="W184" i="83"/>
  <c r="W176" i="83"/>
  <c r="W168" i="83"/>
  <c r="W160" i="83"/>
  <c r="W152" i="83"/>
  <c r="W144" i="83"/>
  <c r="W136" i="83"/>
  <c r="W128" i="83"/>
  <c r="W120" i="83"/>
  <c r="W112" i="83"/>
  <c r="W104" i="83"/>
  <c r="W96" i="83"/>
  <c r="W88" i="83"/>
  <c r="W80" i="83"/>
  <c r="W72" i="83"/>
  <c r="W64" i="83"/>
  <c r="M13" i="82" s="1"/>
  <c r="W56" i="83"/>
  <c r="M5" i="82" s="1"/>
  <c r="W183" i="83"/>
  <c r="W175" i="83"/>
  <c r="W167" i="83"/>
  <c r="W159" i="83"/>
  <c r="W151" i="83"/>
  <c r="W143" i="83"/>
  <c r="W135" i="83"/>
  <c r="W127" i="83"/>
  <c r="W119" i="83"/>
  <c r="W111" i="83"/>
  <c r="W103" i="83"/>
  <c r="W95" i="83"/>
  <c r="W87" i="83"/>
  <c r="W79" i="83"/>
  <c r="W71" i="83"/>
  <c r="W63" i="83"/>
  <c r="M12" i="82" s="1"/>
  <c r="W55" i="83"/>
  <c r="M4" i="82" s="1"/>
  <c r="W181" i="83"/>
  <c r="W149" i="83"/>
  <c r="W117" i="83"/>
  <c r="W85" i="83"/>
  <c r="W53" i="83"/>
  <c r="M2" i="82" s="1"/>
  <c r="W142" i="83"/>
  <c r="W174" i="83"/>
  <c r="W110" i="83"/>
  <c r="W78" i="83"/>
  <c r="W173" i="83"/>
  <c r="W141" i="83"/>
  <c r="W109" i="83"/>
  <c r="W77" i="83"/>
  <c r="W166" i="83"/>
  <c r="W134" i="83"/>
  <c r="W102" i="83"/>
  <c r="W70" i="83"/>
  <c r="W165" i="83"/>
  <c r="W133" i="83"/>
  <c r="W101" i="83"/>
  <c r="W69" i="83"/>
  <c r="W158" i="83"/>
  <c r="W126" i="83"/>
  <c r="W94" i="83"/>
  <c r="W62" i="83"/>
  <c r="M11" i="82" s="1"/>
  <c r="W157" i="83"/>
  <c r="W125" i="83"/>
  <c r="W93" i="83"/>
  <c r="W61" i="83"/>
  <c r="M10" i="82" s="1"/>
  <c r="W182" i="83"/>
  <c r="W150" i="83"/>
  <c r="W118" i="83"/>
  <c r="W86" i="83"/>
  <c r="W54" i="83"/>
  <c r="M3" i="82" s="1"/>
  <c r="M16" i="85" l="1"/>
  <c r="M16" i="83"/>
  <c r="M15" i="85"/>
  <c r="M15" i="83"/>
  <c r="M14" i="83"/>
  <c r="M14" i="85"/>
  <c r="M13" i="83"/>
  <c r="M13" i="85"/>
  <c r="M12" i="85"/>
  <c r="M12" i="83"/>
  <c r="M11" i="85"/>
  <c r="M11" i="83"/>
  <c r="M10" i="85"/>
  <c r="M10" i="83"/>
  <c r="M9" i="85"/>
  <c r="M9" i="83"/>
  <c r="M8" i="85"/>
  <c r="M8" i="83"/>
  <c r="M7" i="85"/>
  <c r="M7" i="83"/>
  <c r="M6" i="85"/>
  <c r="M6" i="83"/>
  <c r="M5" i="85"/>
  <c r="M5" i="83"/>
  <c r="M4" i="85"/>
  <c r="M4" i="83"/>
  <c r="M3" i="85"/>
  <c r="M3" i="83"/>
  <c r="M2" i="85"/>
  <c r="M2" i="83"/>
  <c r="I16" i="81"/>
  <c r="H16" i="81"/>
  <c r="G16" i="81"/>
  <c r="U16" i="81" s="1"/>
  <c r="F16" i="81"/>
  <c r="E16" i="81"/>
  <c r="D16" i="81"/>
  <c r="C16" i="81"/>
  <c r="A16" i="81"/>
  <c r="I15" i="81"/>
  <c r="H15" i="81"/>
  <c r="G15" i="81"/>
  <c r="F15" i="81"/>
  <c r="E15" i="81"/>
  <c r="D15" i="81"/>
  <c r="C15" i="81"/>
  <c r="B15" i="81"/>
  <c r="A15" i="81"/>
  <c r="I14" i="81"/>
  <c r="H14" i="81"/>
  <c r="G14" i="81"/>
  <c r="U14" i="81" s="1"/>
  <c r="F14" i="81"/>
  <c r="E14" i="81"/>
  <c r="D14" i="81"/>
  <c r="C14" i="81"/>
  <c r="A14" i="81"/>
  <c r="I13" i="81"/>
  <c r="H13" i="81"/>
  <c r="G13" i="81"/>
  <c r="U13" i="81" s="1"/>
  <c r="F13" i="81"/>
  <c r="E13" i="81"/>
  <c r="D13" i="81"/>
  <c r="C13" i="81"/>
  <c r="B13" i="81"/>
  <c r="A13" i="81"/>
  <c r="I12" i="81"/>
  <c r="H12" i="81"/>
  <c r="G12" i="81"/>
  <c r="F12" i="81"/>
  <c r="E12" i="81"/>
  <c r="D12" i="81"/>
  <c r="C12" i="81"/>
  <c r="B12" i="81"/>
  <c r="A12" i="81"/>
  <c r="I11" i="81"/>
  <c r="H11" i="81"/>
  <c r="G11" i="81"/>
  <c r="U11" i="81" s="1"/>
  <c r="F11" i="81"/>
  <c r="E11" i="81"/>
  <c r="D11" i="81"/>
  <c r="C11" i="81"/>
  <c r="B11" i="81"/>
  <c r="A11" i="81"/>
  <c r="I10" i="81"/>
  <c r="H10" i="81"/>
  <c r="G10" i="81"/>
  <c r="U10" i="81" s="1"/>
  <c r="F10" i="81"/>
  <c r="E10" i="81"/>
  <c r="D10" i="81"/>
  <c r="C10" i="81"/>
  <c r="B10" i="81"/>
  <c r="A10" i="81"/>
  <c r="I9" i="81"/>
  <c r="H9" i="81"/>
  <c r="G9" i="81"/>
  <c r="U9" i="81" s="1"/>
  <c r="F9" i="81"/>
  <c r="E9" i="81"/>
  <c r="D9" i="81"/>
  <c r="C9" i="81"/>
  <c r="B9" i="81"/>
  <c r="A9" i="81"/>
  <c r="I8" i="81"/>
  <c r="H8" i="81"/>
  <c r="G8" i="81"/>
  <c r="F8" i="81"/>
  <c r="E8" i="81"/>
  <c r="D8" i="81"/>
  <c r="C8" i="81"/>
  <c r="B8" i="81"/>
  <c r="A8" i="81"/>
  <c r="I7" i="81"/>
  <c r="H7" i="81"/>
  <c r="G7" i="81"/>
  <c r="U7" i="81" s="1"/>
  <c r="F7" i="81"/>
  <c r="E7" i="81"/>
  <c r="D7" i="81"/>
  <c r="C7" i="81"/>
  <c r="B7" i="81"/>
  <c r="A7" i="81"/>
  <c r="I6" i="81"/>
  <c r="H6" i="81"/>
  <c r="G6" i="81"/>
  <c r="F6" i="81"/>
  <c r="E6" i="81"/>
  <c r="D6" i="81"/>
  <c r="C6" i="81"/>
  <c r="B6" i="81"/>
  <c r="A6" i="81"/>
  <c r="P5" i="81"/>
  <c r="I5" i="81"/>
  <c r="H5" i="81"/>
  <c r="G5" i="81"/>
  <c r="F5" i="81"/>
  <c r="E5" i="81"/>
  <c r="D5" i="81"/>
  <c r="C5" i="81"/>
  <c r="B5" i="81"/>
  <c r="A5" i="81"/>
  <c r="I4" i="81"/>
  <c r="H4" i="81"/>
  <c r="G4" i="81"/>
  <c r="F4" i="81"/>
  <c r="E4" i="81"/>
  <c r="D4" i="81"/>
  <c r="C4" i="81"/>
  <c r="B4" i="81"/>
  <c r="A4" i="81"/>
  <c r="P3" i="81"/>
  <c r="P12" i="81" s="1"/>
  <c r="I3" i="81"/>
  <c r="H3" i="81"/>
  <c r="G3" i="81"/>
  <c r="F3" i="81"/>
  <c r="E3" i="81"/>
  <c r="D3" i="81"/>
  <c r="C3" i="81"/>
  <c r="B3" i="81"/>
  <c r="A3" i="81"/>
  <c r="P2" i="81"/>
  <c r="P7" i="81" s="1" a="1"/>
  <c r="P7" i="81" s="1"/>
  <c r="K2" i="81"/>
  <c r="J2" i="81"/>
  <c r="I2" i="81"/>
  <c r="H2" i="81"/>
  <c r="G2" i="81"/>
  <c r="F2" i="81"/>
  <c r="E2" i="81"/>
  <c r="D2" i="81"/>
  <c r="C2" i="81"/>
  <c r="B2" i="81"/>
  <c r="A2" i="81"/>
  <c r="K1" i="81"/>
  <c r="J1" i="81"/>
  <c r="I1" i="81"/>
  <c r="H1" i="81"/>
  <c r="G1" i="81"/>
  <c r="F1" i="81"/>
  <c r="E1" i="81"/>
  <c r="D1" i="81"/>
  <c r="C1" i="81"/>
  <c r="B1" i="81"/>
  <c r="A1" i="81"/>
  <c r="U361" i="79"/>
  <c r="T361" i="79"/>
  <c r="S361" i="79"/>
  <c r="R361" i="79"/>
  <c r="Q361" i="79"/>
  <c r="U360" i="79"/>
  <c r="T360" i="79"/>
  <c r="S360" i="79"/>
  <c r="R360" i="79"/>
  <c r="Q360" i="79"/>
  <c r="U359" i="79"/>
  <c r="T359" i="79"/>
  <c r="S359" i="79"/>
  <c r="R359" i="79"/>
  <c r="Q359" i="79"/>
  <c r="U358" i="79"/>
  <c r="T358" i="79"/>
  <c r="S358" i="79"/>
  <c r="R358" i="79"/>
  <c r="Q358" i="79"/>
  <c r="U357" i="79"/>
  <c r="T357" i="79"/>
  <c r="S357" i="79"/>
  <c r="R357" i="79"/>
  <c r="Q357" i="79"/>
  <c r="U356" i="79"/>
  <c r="T356" i="79"/>
  <c r="S356" i="79"/>
  <c r="R356" i="79"/>
  <c r="Q356" i="79"/>
  <c r="U355" i="79"/>
  <c r="T355" i="79"/>
  <c r="S355" i="79"/>
  <c r="R355" i="79"/>
  <c r="Q355" i="79"/>
  <c r="U354" i="79"/>
  <c r="T354" i="79"/>
  <c r="S354" i="79"/>
  <c r="R354" i="79"/>
  <c r="Q354" i="79"/>
  <c r="U353" i="79"/>
  <c r="T353" i="79"/>
  <c r="S353" i="79"/>
  <c r="R353" i="79"/>
  <c r="Q353" i="79"/>
  <c r="U352" i="79"/>
  <c r="T352" i="79"/>
  <c r="S352" i="79"/>
  <c r="R352" i="79"/>
  <c r="Q352" i="79"/>
  <c r="U351" i="79"/>
  <c r="T351" i="79"/>
  <c r="S351" i="79"/>
  <c r="R351" i="79"/>
  <c r="Q351" i="79"/>
  <c r="U350" i="79"/>
  <c r="T350" i="79"/>
  <c r="S350" i="79"/>
  <c r="R350" i="79"/>
  <c r="Q350" i="79"/>
  <c r="U349" i="79"/>
  <c r="T349" i="79"/>
  <c r="S349" i="79"/>
  <c r="R349" i="79"/>
  <c r="Q349" i="79"/>
  <c r="U348" i="79"/>
  <c r="T348" i="79"/>
  <c r="S348" i="79"/>
  <c r="R348" i="79"/>
  <c r="Q348" i="79"/>
  <c r="U347" i="79"/>
  <c r="T347" i="79"/>
  <c r="S347" i="79"/>
  <c r="R347" i="79"/>
  <c r="Q347" i="79"/>
  <c r="U346" i="79"/>
  <c r="T346" i="79"/>
  <c r="S346" i="79"/>
  <c r="R346" i="79"/>
  <c r="Q346" i="79"/>
  <c r="U345" i="79"/>
  <c r="T345" i="79"/>
  <c r="S345" i="79"/>
  <c r="R345" i="79"/>
  <c r="Q345" i="79"/>
  <c r="U344" i="79"/>
  <c r="T344" i="79"/>
  <c r="S344" i="79"/>
  <c r="R344" i="79"/>
  <c r="Q344" i="79"/>
  <c r="U343" i="79"/>
  <c r="T343" i="79"/>
  <c r="S343" i="79"/>
  <c r="R343" i="79"/>
  <c r="Q343" i="79"/>
  <c r="U342" i="79"/>
  <c r="T342" i="79"/>
  <c r="S342" i="79"/>
  <c r="R342" i="79"/>
  <c r="Q342" i="79"/>
  <c r="U341" i="79"/>
  <c r="T341" i="79"/>
  <c r="S341" i="79"/>
  <c r="R341" i="79"/>
  <c r="Q341" i="79"/>
  <c r="U340" i="79"/>
  <c r="T340" i="79"/>
  <c r="S340" i="79"/>
  <c r="R340" i="79"/>
  <c r="Q340" i="79"/>
  <c r="U339" i="79"/>
  <c r="T339" i="79"/>
  <c r="S339" i="79"/>
  <c r="R339" i="79"/>
  <c r="Q339" i="79"/>
  <c r="U338" i="79"/>
  <c r="T338" i="79"/>
  <c r="S338" i="79"/>
  <c r="R338" i="79"/>
  <c r="Q338" i="79"/>
  <c r="U337" i="79"/>
  <c r="T337" i="79"/>
  <c r="S337" i="79"/>
  <c r="R337" i="79"/>
  <c r="Q337" i="79"/>
  <c r="U336" i="79"/>
  <c r="T336" i="79"/>
  <c r="S336" i="79"/>
  <c r="R336" i="79"/>
  <c r="Q336" i="79"/>
  <c r="U335" i="79"/>
  <c r="T335" i="79"/>
  <c r="S335" i="79"/>
  <c r="R335" i="79"/>
  <c r="Q335" i="79"/>
  <c r="U334" i="79"/>
  <c r="T334" i="79"/>
  <c r="S334" i="79"/>
  <c r="R334" i="79"/>
  <c r="Q334" i="79"/>
  <c r="U333" i="79"/>
  <c r="T333" i="79"/>
  <c r="S333" i="79"/>
  <c r="R333" i="79"/>
  <c r="Q333" i="79"/>
  <c r="U332" i="79"/>
  <c r="T332" i="79"/>
  <c r="S332" i="79"/>
  <c r="R332" i="79"/>
  <c r="Q332" i="79"/>
  <c r="U331" i="79"/>
  <c r="T331" i="79"/>
  <c r="S331" i="79"/>
  <c r="R331" i="79"/>
  <c r="Q331" i="79"/>
  <c r="U330" i="79"/>
  <c r="T330" i="79"/>
  <c r="S330" i="79"/>
  <c r="R330" i="79"/>
  <c r="Q330" i="79"/>
  <c r="U329" i="79"/>
  <c r="T329" i="79"/>
  <c r="S329" i="79"/>
  <c r="R329" i="79"/>
  <c r="Q329" i="79"/>
  <c r="U328" i="79"/>
  <c r="T328" i="79"/>
  <c r="S328" i="79"/>
  <c r="R328" i="79"/>
  <c r="Q328" i="79"/>
  <c r="U327" i="79"/>
  <c r="T327" i="79"/>
  <c r="S327" i="79"/>
  <c r="R327" i="79"/>
  <c r="Q327" i="79"/>
  <c r="U326" i="79"/>
  <c r="T326" i="79"/>
  <c r="S326" i="79"/>
  <c r="R326" i="79"/>
  <c r="Q326" i="79"/>
  <c r="U325" i="79"/>
  <c r="T325" i="79"/>
  <c r="S325" i="79"/>
  <c r="R325" i="79"/>
  <c r="Q325" i="79"/>
  <c r="U324" i="79"/>
  <c r="T324" i="79"/>
  <c r="S324" i="79"/>
  <c r="R324" i="79"/>
  <c r="Q324" i="79"/>
  <c r="U323" i="79"/>
  <c r="T323" i="79"/>
  <c r="S323" i="79"/>
  <c r="R323" i="79"/>
  <c r="Q323" i="79"/>
  <c r="U322" i="79"/>
  <c r="T322" i="79"/>
  <c r="S322" i="79"/>
  <c r="R322" i="79"/>
  <c r="Q322" i="79"/>
  <c r="U321" i="79"/>
  <c r="T321" i="79"/>
  <c r="S321" i="79"/>
  <c r="R321" i="79"/>
  <c r="Q321" i="79"/>
  <c r="U320" i="79"/>
  <c r="T320" i="79"/>
  <c r="S320" i="79"/>
  <c r="R320" i="79"/>
  <c r="Q320" i="79"/>
  <c r="U319" i="79"/>
  <c r="T319" i="79"/>
  <c r="S319" i="79"/>
  <c r="R319" i="79"/>
  <c r="Q319" i="79"/>
  <c r="U318" i="79"/>
  <c r="T318" i="79"/>
  <c r="S318" i="79"/>
  <c r="R318" i="79"/>
  <c r="Q318" i="79"/>
  <c r="U317" i="79"/>
  <c r="T317" i="79"/>
  <c r="S317" i="79"/>
  <c r="R317" i="79"/>
  <c r="Q317" i="79"/>
  <c r="U316" i="79"/>
  <c r="T316" i="79"/>
  <c r="S316" i="79"/>
  <c r="R316" i="79"/>
  <c r="Q316" i="79"/>
  <c r="U315" i="79"/>
  <c r="T315" i="79"/>
  <c r="S315" i="79"/>
  <c r="R315" i="79"/>
  <c r="Q315" i="79"/>
  <c r="U314" i="79"/>
  <c r="T314" i="79"/>
  <c r="S314" i="79"/>
  <c r="R314" i="79"/>
  <c r="Q314" i="79"/>
  <c r="U313" i="79"/>
  <c r="T313" i="79"/>
  <c r="S313" i="79"/>
  <c r="R313" i="79"/>
  <c r="Q313" i="79"/>
  <c r="U312" i="79"/>
  <c r="T312" i="79"/>
  <c r="S312" i="79"/>
  <c r="R312" i="79"/>
  <c r="Q312" i="79"/>
  <c r="U311" i="79"/>
  <c r="T311" i="79"/>
  <c r="S311" i="79"/>
  <c r="R311" i="79"/>
  <c r="Q311" i="79"/>
  <c r="U310" i="79"/>
  <c r="T310" i="79"/>
  <c r="S310" i="79"/>
  <c r="R310" i="79"/>
  <c r="Q310" i="79"/>
  <c r="U309" i="79"/>
  <c r="T309" i="79"/>
  <c r="S309" i="79"/>
  <c r="R309" i="79"/>
  <c r="Q309" i="79"/>
  <c r="U308" i="79"/>
  <c r="T308" i="79"/>
  <c r="S308" i="79"/>
  <c r="R308" i="79"/>
  <c r="Q308" i="79"/>
  <c r="U307" i="79"/>
  <c r="T307" i="79"/>
  <c r="S307" i="79"/>
  <c r="R307" i="79"/>
  <c r="Q307" i="79"/>
  <c r="U306" i="79"/>
  <c r="T306" i="79"/>
  <c r="S306" i="79"/>
  <c r="R306" i="79"/>
  <c r="Q306" i="79"/>
  <c r="U305" i="79"/>
  <c r="T305" i="79"/>
  <c r="S305" i="79"/>
  <c r="R305" i="79"/>
  <c r="Q305" i="79"/>
  <c r="U304" i="79"/>
  <c r="T304" i="79"/>
  <c r="S304" i="79"/>
  <c r="R304" i="79"/>
  <c r="Q304" i="79"/>
  <c r="U303" i="79"/>
  <c r="T303" i="79"/>
  <c r="S303" i="79"/>
  <c r="R303" i="79"/>
  <c r="Q303" i="79"/>
  <c r="U302" i="79"/>
  <c r="T302" i="79"/>
  <c r="S302" i="79"/>
  <c r="R302" i="79"/>
  <c r="Q302" i="79"/>
  <c r="U301" i="79"/>
  <c r="T301" i="79"/>
  <c r="S301" i="79"/>
  <c r="R301" i="79"/>
  <c r="Q301" i="79"/>
  <c r="U300" i="79"/>
  <c r="T300" i="79"/>
  <c r="S300" i="79"/>
  <c r="R300" i="79"/>
  <c r="Q300" i="79"/>
  <c r="U299" i="79"/>
  <c r="T299" i="79"/>
  <c r="S299" i="79"/>
  <c r="R299" i="79"/>
  <c r="Q299" i="79"/>
  <c r="U298" i="79"/>
  <c r="T298" i="79"/>
  <c r="S298" i="79"/>
  <c r="R298" i="79"/>
  <c r="Q298" i="79"/>
  <c r="U297" i="79"/>
  <c r="T297" i="79"/>
  <c r="S297" i="79"/>
  <c r="R297" i="79"/>
  <c r="Q297" i="79"/>
  <c r="U296" i="79"/>
  <c r="T296" i="79"/>
  <c r="S296" i="79"/>
  <c r="R296" i="79"/>
  <c r="Q296" i="79"/>
  <c r="U295" i="79"/>
  <c r="T295" i="79"/>
  <c r="S295" i="79"/>
  <c r="R295" i="79"/>
  <c r="Q295" i="79"/>
  <c r="U294" i="79"/>
  <c r="T294" i="79"/>
  <c r="S294" i="79"/>
  <c r="R294" i="79"/>
  <c r="Q294" i="79"/>
  <c r="U293" i="79"/>
  <c r="T293" i="79"/>
  <c r="S293" i="79"/>
  <c r="R293" i="79"/>
  <c r="Q293" i="79"/>
  <c r="U292" i="79"/>
  <c r="T292" i="79"/>
  <c r="S292" i="79"/>
  <c r="R292" i="79"/>
  <c r="Q292" i="79"/>
  <c r="U291" i="79"/>
  <c r="T291" i="79"/>
  <c r="S291" i="79"/>
  <c r="R291" i="79"/>
  <c r="Q291" i="79"/>
  <c r="U290" i="79"/>
  <c r="T290" i="79"/>
  <c r="S290" i="79"/>
  <c r="R290" i="79"/>
  <c r="Q290" i="79"/>
  <c r="U289" i="79"/>
  <c r="T289" i="79"/>
  <c r="S289" i="79"/>
  <c r="R289" i="79"/>
  <c r="Q289" i="79"/>
  <c r="U288" i="79"/>
  <c r="T288" i="79"/>
  <c r="S288" i="79"/>
  <c r="R288" i="79"/>
  <c r="Q288" i="79"/>
  <c r="U287" i="79"/>
  <c r="T287" i="79"/>
  <c r="S287" i="79"/>
  <c r="R287" i="79"/>
  <c r="Q287" i="79"/>
  <c r="U286" i="79"/>
  <c r="T286" i="79"/>
  <c r="S286" i="79"/>
  <c r="R286" i="79"/>
  <c r="Q286" i="79"/>
  <c r="U285" i="79"/>
  <c r="T285" i="79"/>
  <c r="S285" i="79"/>
  <c r="R285" i="79"/>
  <c r="Q285" i="79"/>
  <c r="U284" i="79"/>
  <c r="T284" i="79"/>
  <c r="S284" i="79"/>
  <c r="R284" i="79"/>
  <c r="Q284" i="79"/>
  <c r="U283" i="79"/>
  <c r="T283" i="79"/>
  <c r="S283" i="79"/>
  <c r="R283" i="79"/>
  <c r="Q283" i="79"/>
  <c r="U282" i="79"/>
  <c r="T282" i="79"/>
  <c r="S282" i="79"/>
  <c r="R282" i="79"/>
  <c r="Q282" i="79"/>
  <c r="U281" i="79"/>
  <c r="T281" i="79"/>
  <c r="S281" i="79"/>
  <c r="R281" i="79"/>
  <c r="Q281" i="79"/>
  <c r="U280" i="79"/>
  <c r="T280" i="79"/>
  <c r="S280" i="79"/>
  <c r="R280" i="79"/>
  <c r="Q280" i="79"/>
  <c r="U279" i="79"/>
  <c r="T279" i="79"/>
  <c r="S279" i="79"/>
  <c r="R279" i="79"/>
  <c r="Q279" i="79"/>
  <c r="U278" i="79"/>
  <c r="T278" i="79"/>
  <c r="S278" i="79"/>
  <c r="R278" i="79"/>
  <c r="Q278" i="79"/>
  <c r="U277" i="79"/>
  <c r="T277" i="79"/>
  <c r="S277" i="79"/>
  <c r="R277" i="79"/>
  <c r="Q277" i="79"/>
  <c r="U276" i="79"/>
  <c r="T276" i="79"/>
  <c r="S276" i="79"/>
  <c r="R276" i="79"/>
  <c r="Q276" i="79"/>
  <c r="U275" i="79"/>
  <c r="T275" i="79"/>
  <c r="S275" i="79"/>
  <c r="R275" i="79"/>
  <c r="Q275" i="79"/>
  <c r="U274" i="79"/>
  <c r="T274" i="79"/>
  <c r="S274" i="79"/>
  <c r="R274" i="79"/>
  <c r="Q274" i="79"/>
  <c r="U273" i="79"/>
  <c r="T273" i="79"/>
  <c r="S273" i="79"/>
  <c r="R273" i="79"/>
  <c r="Q273" i="79"/>
  <c r="U272" i="79"/>
  <c r="T272" i="79"/>
  <c r="S272" i="79"/>
  <c r="R272" i="79"/>
  <c r="Q272" i="79"/>
  <c r="U271" i="79"/>
  <c r="T271" i="79"/>
  <c r="S271" i="79"/>
  <c r="R271" i="79"/>
  <c r="Q271" i="79"/>
  <c r="U270" i="79"/>
  <c r="T270" i="79"/>
  <c r="S270" i="79"/>
  <c r="R270" i="79"/>
  <c r="Q270" i="79"/>
  <c r="U269" i="79"/>
  <c r="T269" i="79"/>
  <c r="S269" i="79"/>
  <c r="R269" i="79"/>
  <c r="Q269" i="79"/>
  <c r="U268" i="79"/>
  <c r="T268" i="79"/>
  <c r="S268" i="79"/>
  <c r="R268" i="79"/>
  <c r="Q268" i="79"/>
  <c r="U267" i="79"/>
  <c r="T267" i="79"/>
  <c r="S267" i="79"/>
  <c r="R267" i="79"/>
  <c r="Q267" i="79"/>
  <c r="U266" i="79"/>
  <c r="T266" i="79"/>
  <c r="S266" i="79"/>
  <c r="R266" i="79"/>
  <c r="Q266" i="79"/>
  <c r="U265" i="79"/>
  <c r="T265" i="79"/>
  <c r="S265" i="79"/>
  <c r="R265" i="79"/>
  <c r="Q265" i="79"/>
  <c r="U264" i="79"/>
  <c r="T264" i="79"/>
  <c r="S264" i="79"/>
  <c r="R264" i="79"/>
  <c r="Q264" i="79"/>
  <c r="U263" i="79"/>
  <c r="T263" i="79"/>
  <c r="S263" i="79"/>
  <c r="R263" i="79"/>
  <c r="Q263" i="79"/>
  <c r="U262" i="79"/>
  <c r="T262" i="79"/>
  <c r="S262" i="79"/>
  <c r="R262" i="79"/>
  <c r="Q262" i="79"/>
  <c r="U261" i="79"/>
  <c r="T261" i="79"/>
  <c r="S261" i="79"/>
  <c r="R261" i="79"/>
  <c r="Q261" i="79"/>
  <c r="U260" i="79"/>
  <c r="T260" i="79"/>
  <c r="S260" i="79"/>
  <c r="R260" i="79"/>
  <c r="Q260" i="79"/>
  <c r="U259" i="79"/>
  <c r="T259" i="79"/>
  <c r="S259" i="79"/>
  <c r="R259" i="79"/>
  <c r="Q259" i="79"/>
  <c r="U258" i="79"/>
  <c r="T258" i="79"/>
  <c r="S258" i="79"/>
  <c r="R258" i="79"/>
  <c r="Q258" i="79"/>
  <c r="U257" i="79"/>
  <c r="T257" i="79"/>
  <c r="S257" i="79"/>
  <c r="R257" i="79"/>
  <c r="Q257" i="79"/>
  <c r="U256" i="79"/>
  <c r="T256" i="79"/>
  <c r="S256" i="79"/>
  <c r="R256" i="79"/>
  <c r="Q256" i="79"/>
  <c r="U255" i="79"/>
  <c r="T255" i="79"/>
  <c r="S255" i="79"/>
  <c r="R255" i="79"/>
  <c r="Q255" i="79"/>
  <c r="U254" i="79"/>
  <c r="T254" i="79"/>
  <c r="S254" i="79"/>
  <c r="R254" i="79"/>
  <c r="Q254" i="79"/>
  <c r="U253" i="79"/>
  <c r="T253" i="79"/>
  <c r="S253" i="79"/>
  <c r="R253" i="79"/>
  <c r="Q253" i="79"/>
  <c r="U252" i="79"/>
  <c r="T252" i="79"/>
  <c r="S252" i="79"/>
  <c r="R252" i="79"/>
  <c r="Q252" i="79"/>
  <c r="U251" i="79"/>
  <c r="T251" i="79"/>
  <c r="S251" i="79"/>
  <c r="R251" i="79"/>
  <c r="Q251" i="79"/>
  <c r="U250" i="79"/>
  <c r="T250" i="79"/>
  <c r="S250" i="79"/>
  <c r="R250" i="79"/>
  <c r="Q250" i="79"/>
  <c r="U249" i="79"/>
  <c r="T249" i="79"/>
  <c r="S249" i="79"/>
  <c r="R249" i="79"/>
  <c r="Q249" i="79"/>
  <c r="U248" i="79"/>
  <c r="T248" i="79"/>
  <c r="S248" i="79"/>
  <c r="R248" i="79"/>
  <c r="Q248" i="79"/>
  <c r="U247" i="79"/>
  <c r="T247" i="79"/>
  <c r="S247" i="79"/>
  <c r="R247" i="79"/>
  <c r="Q247" i="79"/>
  <c r="U246" i="79"/>
  <c r="T246" i="79"/>
  <c r="S246" i="79"/>
  <c r="R246" i="79"/>
  <c r="Q246" i="79"/>
  <c r="U245" i="79"/>
  <c r="T245" i="79"/>
  <c r="S245" i="79"/>
  <c r="R245" i="79"/>
  <c r="Q245" i="79"/>
  <c r="U244" i="79"/>
  <c r="T244" i="79"/>
  <c r="S244" i="79"/>
  <c r="R244" i="79"/>
  <c r="Q244" i="79"/>
  <c r="U243" i="79"/>
  <c r="T243" i="79"/>
  <c r="S243" i="79"/>
  <c r="R243" i="79"/>
  <c r="Q243" i="79"/>
  <c r="U242" i="79"/>
  <c r="T242" i="79"/>
  <c r="S242" i="79"/>
  <c r="R242" i="79"/>
  <c r="Q242" i="79"/>
  <c r="U241" i="79"/>
  <c r="T241" i="79"/>
  <c r="S241" i="79"/>
  <c r="R241" i="79"/>
  <c r="Q241" i="79"/>
  <c r="U240" i="79"/>
  <c r="T240" i="79"/>
  <c r="S240" i="79"/>
  <c r="R240" i="79"/>
  <c r="Q240" i="79"/>
  <c r="U239" i="79"/>
  <c r="T239" i="79"/>
  <c r="S239" i="79"/>
  <c r="R239" i="79"/>
  <c r="Q239" i="79"/>
  <c r="U238" i="79"/>
  <c r="T238" i="79"/>
  <c r="S238" i="79"/>
  <c r="R238" i="79"/>
  <c r="Q238" i="79"/>
  <c r="U237" i="79"/>
  <c r="T237" i="79"/>
  <c r="S237" i="79"/>
  <c r="R237" i="79"/>
  <c r="Q237" i="79"/>
  <c r="U236" i="79"/>
  <c r="T236" i="79"/>
  <c r="S236" i="79"/>
  <c r="R236" i="79"/>
  <c r="Q236" i="79"/>
  <c r="U235" i="79"/>
  <c r="T235" i="79"/>
  <c r="S235" i="79"/>
  <c r="R235" i="79"/>
  <c r="Q235" i="79"/>
  <c r="U234" i="79"/>
  <c r="T234" i="79"/>
  <c r="S234" i="79"/>
  <c r="R234" i="79"/>
  <c r="Q234" i="79"/>
  <c r="U233" i="79"/>
  <c r="T233" i="79"/>
  <c r="S233" i="79"/>
  <c r="R233" i="79"/>
  <c r="Q233" i="79"/>
  <c r="U232" i="79"/>
  <c r="T232" i="79"/>
  <c r="S232" i="79"/>
  <c r="R232" i="79"/>
  <c r="Q232" i="79"/>
  <c r="U231" i="79"/>
  <c r="T231" i="79"/>
  <c r="S231" i="79"/>
  <c r="R231" i="79"/>
  <c r="Q231" i="79"/>
  <c r="U230" i="79"/>
  <c r="T230" i="79"/>
  <c r="S230" i="79"/>
  <c r="R230" i="79"/>
  <c r="Q230" i="79"/>
  <c r="U229" i="79"/>
  <c r="T229" i="79"/>
  <c r="S229" i="79"/>
  <c r="R229" i="79"/>
  <c r="Q229" i="79"/>
  <c r="U228" i="79"/>
  <c r="T228" i="79"/>
  <c r="S228" i="79"/>
  <c r="R228" i="79"/>
  <c r="Q228" i="79"/>
  <c r="U227" i="79"/>
  <c r="T227" i="79"/>
  <c r="S227" i="79"/>
  <c r="R227" i="79"/>
  <c r="Q227" i="79"/>
  <c r="U226" i="79"/>
  <c r="T226" i="79"/>
  <c r="S226" i="79"/>
  <c r="R226" i="79"/>
  <c r="Q226" i="79"/>
  <c r="U225" i="79"/>
  <c r="T225" i="79"/>
  <c r="S225" i="79"/>
  <c r="R225" i="79"/>
  <c r="Q225" i="79"/>
  <c r="U224" i="79"/>
  <c r="T224" i="79"/>
  <c r="S224" i="79"/>
  <c r="R224" i="79"/>
  <c r="Q224" i="79"/>
  <c r="U223" i="79"/>
  <c r="T223" i="79"/>
  <c r="S223" i="79"/>
  <c r="R223" i="79"/>
  <c r="Q223" i="79"/>
  <c r="U222" i="79"/>
  <c r="T222" i="79"/>
  <c r="S222" i="79"/>
  <c r="R222" i="79"/>
  <c r="Q222" i="79"/>
  <c r="U221" i="79"/>
  <c r="T221" i="79"/>
  <c r="S221" i="79"/>
  <c r="R221" i="79"/>
  <c r="Q221" i="79"/>
  <c r="U220" i="79"/>
  <c r="T220" i="79"/>
  <c r="S220" i="79"/>
  <c r="R220" i="79"/>
  <c r="Q220" i="79"/>
  <c r="U219" i="79"/>
  <c r="T219" i="79"/>
  <c r="S219" i="79"/>
  <c r="R219" i="79"/>
  <c r="Q219" i="79"/>
  <c r="U218" i="79"/>
  <c r="T218" i="79"/>
  <c r="S218" i="79"/>
  <c r="R218" i="79"/>
  <c r="Q218" i="79"/>
  <c r="U217" i="79"/>
  <c r="T217" i="79"/>
  <c r="S217" i="79"/>
  <c r="R217" i="79"/>
  <c r="Q217" i="79"/>
  <c r="U216" i="79"/>
  <c r="T216" i="79"/>
  <c r="S216" i="79"/>
  <c r="R216" i="79"/>
  <c r="Q216" i="79"/>
  <c r="U215" i="79"/>
  <c r="T215" i="79"/>
  <c r="S215" i="79"/>
  <c r="R215" i="79"/>
  <c r="Q215" i="79"/>
  <c r="U214" i="79"/>
  <c r="T214" i="79"/>
  <c r="S214" i="79"/>
  <c r="R214" i="79"/>
  <c r="Q214" i="79"/>
  <c r="U213" i="79"/>
  <c r="T213" i="79"/>
  <c r="S213" i="79"/>
  <c r="R213" i="79"/>
  <c r="Q213" i="79"/>
  <c r="U212" i="79"/>
  <c r="T212" i="79"/>
  <c r="S212" i="79"/>
  <c r="R212" i="79"/>
  <c r="Q212" i="79"/>
  <c r="U211" i="79"/>
  <c r="T211" i="79"/>
  <c r="S211" i="79"/>
  <c r="R211" i="79"/>
  <c r="Q211" i="79"/>
  <c r="U210" i="79"/>
  <c r="T210" i="79"/>
  <c r="S210" i="79"/>
  <c r="R210" i="79"/>
  <c r="Q210" i="79"/>
  <c r="U209" i="79"/>
  <c r="T209" i="79"/>
  <c r="S209" i="79"/>
  <c r="R209" i="79"/>
  <c r="Q209" i="79"/>
  <c r="U208" i="79"/>
  <c r="T208" i="79"/>
  <c r="S208" i="79"/>
  <c r="R208" i="79"/>
  <c r="Q208" i="79"/>
  <c r="U207" i="79"/>
  <c r="T207" i="79"/>
  <c r="S207" i="79"/>
  <c r="R207" i="79"/>
  <c r="Q207" i="79"/>
  <c r="U206" i="79"/>
  <c r="T206" i="79"/>
  <c r="S206" i="79"/>
  <c r="R206" i="79"/>
  <c r="Q206" i="79"/>
  <c r="U205" i="79"/>
  <c r="T205" i="79"/>
  <c r="S205" i="79"/>
  <c r="R205" i="79"/>
  <c r="Q205" i="79"/>
  <c r="U204" i="79"/>
  <c r="T204" i="79"/>
  <c r="S204" i="79"/>
  <c r="R204" i="79"/>
  <c r="Q204" i="79"/>
  <c r="U203" i="79"/>
  <c r="T203" i="79"/>
  <c r="S203" i="79"/>
  <c r="R203" i="79"/>
  <c r="Q203" i="79"/>
  <c r="U202" i="79"/>
  <c r="T202" i="79"/>
  <c r="S202" i="79"/>
  <c r="R202" i="79"/>
  <c r="Q202" i="79"/>
  <c r="U201" i="79"/>
  <c r="T201" i="79"/>
  <c r="S201" i="79"/>
  <c r="R201" i="79"/>
  <c r="Q201" i="79"/>
  <c r="U200" i="79"/>
  <c r="T200" i="79"/>
  <c r="S200" i="79"/>
  <c r="R200" i="79"/>
  <c r="Q200" i="79"/>
  <c r="U199" i="79"/>
  <c r="T199" i="79"/>
  <c r="S199" i="79"/>
  <c r="R199" i="79"/>
  <c r="Q199" i="79"/>
  <c r="U198" i="79"/>
  <c r="T198" i="79"/>
  <c r="S198" i="79"/>
  <c r="R198" i="79"/>
  <c r="Q198" i="79"/>
  <c r="U197" i="79"/>
  <c r="T197" i="79"/>
  <c r="S197" i="79"/>
  <c r="R197" i="79"/>
  <c r="Q197" i="79"/>
  <c r="U196" i="79"/>
  <c r="T196" i="79"/>
  <c r="S196" i="79"/>
  <c r="R196" i="79"/>
  <c r="Q196" i="79"/>
  <c r="U195" i="79"/>
  <c r="T195" i="79"/>
  <c r="S195" i="79"/>
  <c r="R195" i="79"/>
  <c r="Q195" i="79"/>
  <c r="U194" i="79"/>
  <c r="T194" i="79"/>
  <c r="S194" i="79"/>
  <c r="R194" i="79"/>
  <c r="Q194" i="79"/>
  <c r="U193" i="79"/>
  <c r="T193" i="79"/>
  <c r="S193" i="79"/>
  <c r="R193" i="79"/>
  <c r="Q193" i="79"/>
  <c r="U192" i="79"/>
  <c r="T192" i="79"/>
  <c r="S192" i="79"/>
  <c r="R192" i="79"/>
  <c r="Q192" i="79"/>
  <c r="U191" i="79"/>
  <c r="T191" i="79"/>
  <c r="S191" i="79"/>
  <c r="R191" i="79"/>
  <c r="Q191" i="79"/>
  <c r="U190" i="79"/>
  <c r="T190" i="79"/>
  <c r="S190" i="79"/>
  <c r="R190" i="79"/>
  <c r="Q190" i="79"/>
  <c r="U189" i="79"/>
  <c r="T189" i="79"/>
  <c r="S189" i="79"/>
  <c r="R189" i="79"/>
  <c r="Q189" i="79"/>
  <c r="U188" i="79"/>
  <c r="T188" i="79"/>
  <c r="S188" i="79"/>
  <c r="R188" i="79"/>
  <c r="Q188" i="79"/>
  <c r="U187" i="79"/>
  <c r="T187" i="79"/>
  <c r="S187" i="79"/>
  <c r="R187" i="79"/>
  <c r="Q187" i="79"/>
  <c r="U186" i="79"/>
  <c r="T186" i="79"/>
  <c r="S186" i="79"/>
  <c r="R186" i="79"/>
  <c r="Q186" i="79"/>
  <c r="U185" i="79"/>
  <c r="T185" i="79"/>
  <c r="S185" i="79"/>
  <c r="R185" i="79"/>
  <c r="Q185" i="79"/>
  <c r="U184" i="79"/>
  <c r="T184" i="79"/>
  <c r="S184" i="79"/>
  <c r="R184" i="79"/>
  <c r="Q184" i="79"/>
  <c r="U183" i="79"/>
  <c r="T183" i="79"/>
  <c r="S183" i="79"/>
  <c r="R183" i="79"/>
  <c r="Q183" i="79"/>
  <c r="U182" i="79"/>
  <c r="T182" i="79"/>
  <c r="S182" i="79"/>
  <c r="R182" i="79"/>
  <c r="Q182" i="79"/>
  <c r="U181" i="79"/>
  <c r="T181" i="79"/>
  <c r="S181" i="79"/>
  <c r="R181" i="79"/>
  <c r="Q181" i="79"/>
  <c r="U180" i="79"/>
  <c r="T180" i="79"/>
  <c r="S180" i="79"/>
  <c r="R180" i="79"/>
  <c r="Q180" i="79"/>
  <c r="U179" i="79"/>
  <c r="T179" i="79"/>
  <c r="S179" i="79"/>
  <c r="R179" i="79"/>
  <c r="Q179" i="79"/>
  <c r="U178" i="79"/>
  <c r="T178" i="79"/>
  <c r="S178" i="79"/>
  <c r="R178" i="79"/>
  <c r="Q178" i="79"/>
  <c r="U177" i="79"/>
  <c r="T177" i="79"/>
  <c r="S177" i="79"/>
  <c r="R177" i="79"/>
  <c r="Q177" i="79"/>
  <c r="U176" i="79"/>
  <c r="T176" i="79"/>
  <c r="S176" i="79"/>
  <c r="R176" i="79"/>
  <c r="Q176" i="79"/>
  <c r="U175" i="79"/>
  <c r="T175" i="79"/>
  <c r="S175" i="79"/>
  <c r="R175" i="79"/>
  <c r="Q175" i="79"/>
  <c r="U174" i="79"/>
  <c r="T174" i="79"/>
  <c r="S174" i="79"/>
  <c r="R174" i="79"/>
  <c r="Q174" i="79"/>
  <c r="U173" i="79"/>
  <c r="T173" i="79"/>
  <c r="S173" i="79"/>
  <c r="R173" i="79"/>
  <c r="Q173" i="79"/>
  <c r="U172" i="79"/>
  <c r="T172" i="79"/>
  <c r="S172" i="79"/>
  <c r="R172" i="79"/>
  <c r="Q172" i="79"/>
  <c r="U171" i="79"/>
  <c r="T171" i="79"/>
  <c r="S171" i="79"/>
  <c r="R171" i="79"/>
  <c r="Q171" i="79"/>
  <c r="U170" i="79"/>
  <c r="T170" i="79"/>
  <c r="S170" i="79"/>
  <c r="R170" i="79"/>
  <c r="Q170" i="79"/>
  <c r="U169" i="79"/>
  <c r="T169" i="79"/>
  <c r="S169" i="79"/>
  <c r="R169" i="79"/>
  <c r="Q169" i="79"/>
  <c r="U168" i="79"/>
  <c r="T168" i="79"/>
  <c r="S168" i="79"/>
  <c r="R168" i="79"/>
  <c r="Q168" i="79"/>
  <c r="U167" i="79"/>
  <c r="T167" i="79"/>
  <c r="S167" i="79"/>
  <c r="R167" i="79"/>
  <c r="Q167" i="79"/>
  <c r="U166" i="79"/>
  <c r="T166" i="79"/>
  <c r="S166" i="79"/>
  <c r="R166" i="79"/>
  <c r="Q166" i="79"/>
  <c r="U165" i="79"/>
  <c r="T165" i="79"/>
  <c r="S165" i="79"/>
  <c r="R165" i="79"/>
  <c r="Q165" i="79"/>
  <c r="U164" i="79"/>
  <c r="T164" i="79"/>
  <c r="S164" i="79"/>
  <c r="R164" i="79"/>
  <c r="Q164" i="79"/>
  <c r="U163" i="79"/>
  <c r="T163" i="79"/>
  <c r="S163" i="79"/>
  <c r="R163" i="79"/>
  <c r="Q163" i="79"/>
  <c r="U162" i="79"/>
  <c r="T162" i="79"/>
  <c r="S162" i="79"/>
  <c r="R162" i="79"/>
  <c r="Q162" i="79"/>
  <c r="U161" i="79"/>
  <c r="T161" i="79"/>
  <c r="S161" i="79"/>
  <c r="R161" i="79"/>
  <c r="Q161" i="79"/>
  <c r="U160" i="79"/>
  <c r="T160" i="79"/>
  <c r="S160" i="79"/>
  <c r="R160" i="79"/>
  <c r="Q160" i="79"/>
  <c r="U159" i="79"/>
  <c r="T159" i="79"/>
  <c r="S159" i="79"/>
  <c r="R159" i="79"/>
  <c r="Q159" i="79"/>
  <c r="U158" i="79"/>
  <c r="T158" i="79"/>
  <c r="S158" i="79"/>
  <c r="R158" i="79"/>
  <c r="Q158" i="79"/>
  <c r="U157" i="79"/>
  <c r="T157" i="79"/>
  <c r="S157" i="79"/>
  <c r="R157" i="79"/>
  <c r="Q157" i="79"/>
  <c r="U156" i="79"/>
  <c r="T156" i="79"/>
  <c r="S156" i="79"/>
  <c r="R156" i="79"/>
  <c r="Q156" i="79"/>
  <c r="U155" i="79"/>
  <c r="T155" i="79"/>
  <c r="S155" i="79"/>
  <c r="R155" i="79"/>
  <c r="Q155" i="79"/>
  <c r="U154" i="79"/>
  <c r="T154" i="79"/>
  <c r="S154" i="79"/>
  <c r="R154" i="79"/>
  <c r="Q154" i="79"/>
  <c r="U153" i="79"/>
  <c r="T153" i="79"/>
  <c r="S153" i="79"/>
  <c r="R153" i="79"/>
  <c r="Q153" i="79"/>
  <c r="U152" i="79"/>
  <c r="T152" i="79"/>
  <c r="S152" i="79"/>
  <c r="R152" i="79"/>
  <c r="Q152" i="79"/>
  <c r="U151" i="79"/>
  <c r="T151" i="79"/>
  <c r="S151" i="79"/>
  <c r="R151" i="79"/>
  <c r="Q151" i="79"/>
  <c r="U150" i="79"/>
  <c r="T150" i="79"/>
  <c r="S150" i="79"/>
  <c r="R150" i="79"/>
  <c r="Q150" i="79"/>
  <c r="U149" i="79"/>
  <c r="T149" i="79"/>
  <c r="S149" i="79"/>
  <c r="R149" i="79"/>
  <c r="Q149" i="79"/>
  <c r="U148" i="79"/>
  <c r="T148" i="79"/>
  <c r="S148" i="79"/>
  <c r="R148" i="79"/>
  <c r="Q148" i="79"/>
  <c r="U147" i="79"/>
  <c r="T147" i="79"/>
  <c r="S147" i="79"/>
  <c r="R147" i="79"/>
  <c r="Q147" i="79"/>
  <c r="U146" i="79"/>
  <c r="T146" i="79"/>
  <c r="S146" i="79"/>
  <c r="R146" i="79"/>
  <c r="Q146" i="79"/>
  <c r="U145" i="79"/>
  <c r="T145" i="79"/>
  <c r="S145" i="79"/>
  <c r="R145" i="79"/>
  <c r="Q145" i="79"/>
  <c r="U144" i="79"/>
  <c r="T144" i="79"/>
  <c r="S144" i="79"/>
  <c r="R144" i="79"/>
  <c r="Q144" i="79"/>
  <c r="U143" i="79"/>
  <c r="T143" i="79"/>
  <c r="S143" i="79"/>
  <c r="R143" i="79"/>
  <c r="Q143" i="79"/>
  <c r="U142" i="79"/>
  <c r="T142" i="79"/>
  <c r="S142" i="79"/>
  <c r="R142" i="79"/>
  <c r="Q142" i="79"/>
  <c r="U141" i="79"/>
  <c r="T141" i="79"/>
  <c r="S141" i="79"/>
  <c r="R141" i="79"/>
  <c r="Q141" i="79"/>
  <c r="U140" i="79"/>
  <c r="T140" i="79"/>
  <c r="S140" i="79"/>
  <c r="R140" i="79"/>
  <c r="Q140" i="79"/>
  <c r="U139" i="79"/>
  <c r="T139" i="79"/>
  <c r="S139" i="79"/>
  <c r="R139" i="79"/>
  <c r="Q139" i="79"/>
  <c r="U138" i="79"/>
  <c r="T138" i="79"/>
  <c r="S138" i="79"/>
  <c r="R138" i="79"/>
  <c r="Q138" i="79"/>
  <c r="U137" i="79"/>
  <c r="T137" i="79"/>
  <c r="S137" i="79"/>
  <c r="R137" i="79"/>
  <c r="Q137" i="79"/>
  <c r="U136" i="79"/>
  <c r="T136" i="79"/>
  <c r="S136" i="79"/>
  <c r="R136" i="79"/>
  <c r="Q136" i="79"/>
  <c r="U135" i="79"/>
  <c r="T135" i="79"/>
  <c r="S135" i="79"/>
  <c r="R135" i="79"/>
  <c r="Q135" i="79"/>
  <c r="U134" i="79"/>
  <c r="T134" i="79"/>
  <c r="S134" i="79"/>
  <c r="R134" i="79"/>
  <c r="Q134" i="79"/>
  <c r="U133" i="79"/>
  <c r="T133" i="79"/>
  <c r="S133" i="79"/>
  <c r="R133" i="79"/>
  <c r="Q133" i="79"/>
  <c r="U132" i="79"/>
  <c r="T132" i="79"/>
  <c r="S132" i="79"/>
  <c r="R132" i="79"/>
  <c r="Q132" i="79"/>
  <c r="U131" i="79"/>
  <c r="T131" i="79"/>
  <c r="S131" i="79"/>
  <c r="R131" i="79"/>
  <c r="Q131" i="79"/>
  <c r="U130" i="79"/>
  <c r="T130" i="79"/>
  <c r="S130" i="79"/>
  <c r="R130" i="79"/>
  <c r="Q130" i="79"/>
  <c r="U129" i="79"/>
  <c r="T129" i="79"/>
  <c r="S129" i="79"/>
  <c r="R129" i="79"/>
  <c r="Q129" i="79"/>
  <c r="U128" i="79"/>
  <c r="T128" i="79"/>
  <c r="S128" i="79"/>
  <c r="R128" i="79"/>
  <c r="Q128" i="79"/>
  <c r="U127" i="79"/>
  <c r="T127" i="79"/>
  <c r="S127" i="79"/>
  <c r="R127" i="79"/>
  <c r="Q127" i="79"/>
  <c r="U126" i="79"/>
  <c r="T126" i="79"/>
  <c r="S126" i="79"/>
  <c r="R126" i="79"/>
  <c r="Q126" i="79"/>
  <c r="U125" i="79"/>
  <c r="T125" i="79"/>
  <c r="S125" i="79"/>
  <c r="R125" i="79"/>
  <c r="Q125" i="79"/>
  <c r="U124" i="79"/>
  <c r="T124" i="79"/>
  <c r="S124" i="79"/>
  <c r="R124" i="79"/>
  <c r="Q124" i="79"/>
  <c r="U123" i="79"/>
  <c r="T123" i="79"/>
  <c r="S123" i="79"/>
  <c r="R123" i="79"/>
  <c r="Q123" i="79"/>
  <c r="U122" i="79"/>
  <c r="T122" i="79"/>
  <c r="S122" i="79"/>
  <c r="R122" i="79"/>
  <c r="Q122" i="79"/>
  <c r="U121" i="79"/>
  <c r="T121" i="79"/>
  <c r="S121" i="79"/>
  <c r="R121" i="79"/>
  <c r="Q121" i="79"/>
  <c r="U120" i="79"/>
  <c r="T120" i="79"/>
  <c r="S120" i="79"/>
  <c r="R120" i="79"/>
  <c r="Q120" i="79"/>
  <c r="U119" i="79"/>
  <c r="T119" i="79"/>
  <c r="S119" i="79"/>
  <c r="R119" i="79"/>
  <c r="Q119" i="79"/>
  <c r="U118" i="79"/>
  <c r="T118" i="79"/>
  <c r="S118" i="79"/>
  <c r="R118" i="79"/>
  <c r="Q118" i="79"/>
  <c r="U117" i="79"/>
  <c r="T117" i="79"/>
  <c r="S117" i="79"/>
  <c r="R117" i="79"/>
  <c r="Q117" i="79"/>
  <c r="U116" i="79"/>
  <c r="T116" i="79"/>
  <c r="S116" i="79"/>
  <c r="R116" i="79"/>
  <c r="Q116" i="79"/>
  <c r="U115" i="79"/>
  <c r="T115" i="79"/>
  <c r="S115" i="79"/>
  <c r="R115" i="79"/>
  <c r="Q115" i="79"/>
  <c r="U114" i="79"/>
  <c r="T114" i="79"/>
  <c r="S114" i="79"/>
  <c r="R114" i="79"/>
  <c r="Q114" i="79"/>
  <c r="U113" i="79"/>
  <c r="T113" i="79"/>
  <c r="S113" i="79"/>
  <c r="R113" i="79"/>
  <c r="Q113" i="79"/>
  <c r="U112" i="79"/>
  <c r="T112" i="79"/>
  <c r="S112" i="79"/>
  <c r="R112" i="79"/>
  <c r="Q112" i="79"/>
  <c r="U111" i="79"/>
  <c r="T111" i="79"/>
  <c r="S111" i="79"/>
  <c r="R111" i="79"/>
  <c r="Q111" i="79"/>
  <c r="U110" i="79"/>
  <c r="T110" i="79"/>
  <c r="S110" i="79"/>
  <c r="R110" i="79"/>
  <c r="Q110" i="79"/>
  <c r="U109" i="79"/>
  <c r="T109" i="79"/>
  <c r="S109" i="79"/>
  <c r="R109" i="79"/>
  <c r="Q109" i="79"/>
  <c r="U108" i="79"/>
  <c r="T108" i="79"/>
  <c r="S108" i="79"/>
  <c r="R108" i="79"/>
  <c r="Q108" i="79"/>
  <c r="U107" i="79"/>
  <c r="T107" i="79"/>
  <c r="S107" i="79"/>
  <c r="R107" i="79"/>
  <c r="Q107" i="79"/>
  <c r="U106" i="79"/>
  <c r="T106" i="79"/>
  <c r="S106" i="79"/>
  <c r="R106" i="79"/>
  <c r="Q106" i="79"/>
  <c r="U105" i="79"/>
  <c r="T105" i="79"/>
  <c r="S105" i="79"/>
  <c r="R105" i="79"/>
  <c r="Q105" i="79"/>
  <c r="U104" i="79"/>
  <c r="T104" i="79"/>
  <c r="S104" i="79"/>
  <c r="R104" i="79"/>
  <c r="Q104" i="79"/>
  <c r="U103" i="79"/>
  <c r="T103" i="79"/>
  <c r="S103" i="79"/>
  <c r="R103" i="79"/>
  <c r="Q103" i="79"/>
  <c r="U102" i="79"/>
  <c r="T102" i="79"/>
  <c r="S102" i="79"/>
  <c r="R102" i="79"/>
  <c r="Q102" i="79"/>
  <c r="U101" i="79"/>
  <c r="T101" i="79"/>
  <c r="S101" i="79"/>
  <c r="R101" i="79"/>
  <c r="Q101" i="79"/>
  <c r="U100" i="79"/>
  <c r="T100" i="79"/>
  <c r="S100" i="79"/>
  <c r="R100" i="79"/>
  <c r="Q100" i="79"/>
  <c r="U99" i="79"/>
  <c r="T99" i="79"/>
  <c r="S99" i="79"/>
  <c r="R99" i="79"/>
  <c r="Q99" i="79"/>
  <c r="U98" i="79"/>
  <c r="T98" i="79"/>
  <c r="S98" i="79"/>
  <c r="R98" i="79"/>
  <c r="Q98" i="79"/>
  <c r="U97" i="79"/>
  <c r="T97" i="79"/>
  <c r="S97" i="79"/>
  <c r="R97" i="79"/>
  <c r="Q97" i="79"/>
  <c r="U96" i="79"/>
  <c r="T96" i="79"/>
  <c r="S96" i="79"/>
  <c r="R96" i="79"/>
  <c r="Q96" i="79"/>
  <c r="U95" i="79"/>
  <c r="T95" i="79"/>
  <c r="S95" i="79"/>
  <c r="R95" i="79"/>
  <c r="Q95" i="79"/>
  <c r="U94" i="79"/>
  <c r="T94" i="79"/>
  <c r="S94" i="79"/>
  <c r="R94" i="79"/>
  <c r="Q94" i="79"/>
  <c r="U93" i="79"/>
  <c r="T93" i="79"/>
  <c r="S93" i="79"/>
  <c r="R93" i="79"/>
  <c r="Q93" i="79"/>
  <c r="U92" i="79"/>
  <c r="T92" i="79"/>
  <c r="S92" i="79"/>
  <c r="R92" i="79"/>
  <c r="Q92" i="79"/>
  <c r="U91" i="79"/>
  <c r="T91" i="79"/>
  <c r="S91" i="79"/>
  <c r="R91" i="79"/>
  <c r="Q91" i="79"/>
  <c r="U90" i="79"/>
  <c r="T90" i="79"/>
  <c r="S90" i="79"/>
  <c r="R90" i="79"/>
  <c r="Q90" i="79"/>
  <c r="U89" i="79"/>
  <c r="T89" i="79"/>
  <c r="S89" i="79"/>
  <c r="R89" i="79"/>
  <c r="Q89" i="79"/>
  <c r="U88" i="79"/>
  <c r="T88" i="79"/>
  <c r="S88" i="79"/>
  <c r="R88" i="79"/>
  <c r="Q88" i="79"/>
  <c r="U87" i="79"/>
  <c r="T87" i="79"/>
  <c r="S87" i="79"/>
  <c r="R87" i="79"/>
  <c r="Q87" i="79"/>
  <c r="U86" i="79"/>
  <c r="T86" i="79"/>
  <c r="S86" i="79"/>
  <c r="R86" i="79"/>
  <c r="Q86" i="79"/>
  <c r="U85" i="79"/>
  <c r="T85" i="79"/>
  <c r="S85" i="79"/>
  <c r="R85" i="79"/>
  <c r="Q85" i="79"/>
  <c r="U84" i="79"/>
  <c r="T84" i="79"/>
  <c r="S84" i="79"/>
  <c r="R84" i="79"/>
  <c r="Q84" i="79"/>
  <c r="U83" i="79"/>
  <c r="T83" i="79"/>
  <c r="S83" i="79"/>
  <c r="R83" i="79"/>
  <c r="Q83" i="79"/>
  <c r="U82" i="79"/>
  <c r="T82" i="79"/>
  <c r="S82" i="79"/>
  <c r="R82" i="79"/>
  <c r="Q82" i="79"/>
  <c r="U81" i="79"/>
  <c r="T81" i="79"/>
  <c r="S81" i="79"/>
  <c r="R81" i="79"/>
  <c r="Q81" i="79"/>
  <c r="U80" i="79"/>
  <c r="T80" i="79"/>
  <c r="S80" i="79"/>
  <c r="R80" i="79"/>
  <c r="Q80" i="79"/>
  <c r="U79" i="79"/>
  <c r="T79" i="79"/>
  <c r="S79" i="79"/>
  <c r="R79" i="79"/>
  <c r="Q79" i="79"/>
  <c r="U78" i="79"/>
  <c r="T78" i="79"/>
  <c r="S78" i="79"/>
  <c r="R78" i="79"/>
  <c r="Q78" i="79"/>
  <c r="U77" i="79"/>
  <c r="T77" i="79"/>
  <c r="S77" i="79"/>
  <c r="R77" i="79"/>
  <c r="Q77" i="79"/>
  <c r="U76" i="79"/>
  <c r="T76" i="79"/>
  <c r="S76" i="79"/>
  <c r="R76" i="79"/>
  <c r="Q76" i="79"/>
  <c r="U75" i="79"/>
  <c r="T75" i="79"/>
  <c r="S75" i="79"/>
  <c r="R75" i="79"/>
  <c r="Q75" i="79"/>
  <c r="U74" i="79"/>
  <c r="T74" i="79"/>
  <c r="S74" i="79"/>
  <c r="R74" i="79"/>
  <c r="Q74" i="79"/>
  <c r="U73" i="79"/>
  <c r="T73" i="79"/>
  <c r="S73" i="79"/>
  <c r="R73" i="79"/>
  <c r="Q73" i="79"/>
  <c r="U72" i="79"/>
  <c r="T72" i="79"/>
  <c r="S72" i="79"/>
  <c r="R72" i="79"/>
  <c r="Q72" i="79"/>
  <c r="U71" i="79"/>
  <c r="T71" i="79"/>
  <c r="S71" i="79"/>
  <c r="R71" i="79"/>
  <c r="Q71" i="79"/>
  <c r="U70" i="79"/>
  <c r="T70" i="79"/>
  <c r="S70" i="79"/>
  <c r="R70" i="79"/>
  <c r="Q70" i="79"/>
  <c r="U69" i="79"/>
  <c r="T69" i="79"/>
  <c r="S69" i="79"/>
  <c r="R69" i="79"/>
  <c r="Q69" i="79"/>
  <c r="U68" i="79"/>
  <c r="T68" i="79"/>
  <c r="S68" i="79"/>
  <c r="R68" i="79"/>
  <c r="Q68" i="79"/>
  <c r="U67" i="79"/>
  <c r="T67" i="79"/>
  <c r="S67" i="79"/>
  <c r="R67" i="79"/>
  <c r="Q67" i="79"/>
  <c r="U66" i="79"/>
  <c r="T66" i="79"/>
  <c r="S66" i="79"/>
  <c r="R66" i="79"/>
  <c r="Q66" i="79"/>
  <c r="U65" i="79"/>
  <c r="T65" i="79"/>
  <c r="S65" i="79"/>
  <c r="R65" i="79"/>
  <c r="Q65" i="79"/>
  <c r="U64" i="79"/>
  <c r="T64" i="79"/>
  <c r="S64" i="79"/>
  <c r="R64" i="79"/>
  <c r="Q64" i="79"/>
  <c r="U63" i="79"/>
  <c r="T63" i="79"/>
  <c r="S63" i="79"/>
  <c r="R63" i="79"/>
  <c r="Q63" i="79"/>
  <c r="U62" i="79"/>
  <c r="T62" i="79"/>
  <c r="S62" i="79"/>
  <c r="R62" i="79"/>
  <c r="Q62" i="79"/>
  <c r="U61" i="79"/>
  <c r="T61" i="79"/>
  <c r="S61" i="79"/>
  <c r="R61" i="79"/>
  <c r="Q61" i="79"/>
  <c r="U60" i="79"/>
  <c r="T60" i="79"/>
  <c r="S60" i="79"/>
  <c r="R60" i="79"/>
  <c r="Q60" i="79"/>
  <c r="U59" i="79"/>
  <c r="T59" i="79"/>
  <c r="S59" i="79"/>
  <c r="R59" i="79"/>
  <c r="Q59" i="79"/>
  <c r="U58" i="79"/>
  <c r="T58" i="79"/>
  <c r="S58" i="79"/>
  <c r="R58" i="79"/>
  <c r="Q58" i="79"/>
  <c r="U57" i="79"/>
  <c r="T57" i="79"/>
  <c r="S57" i="79"/>
  <c r="R57" i="79"/>
  <c r="Q57" i="79"/>
  <c r="U56" i="79"/>
  <c r="T56" i="79"/>
  <c r="S56" i="79"/>
  <c r="R56" i="79"/>
  <c r="Q56" i="79"/>
  <c r="U55" i="79"/>
  <c r="T55" i="79"/>
  <c r="S55" i="79"/>
  <c r="R55" i="79"/>
  <c r="Q55" i="79"/>
  <c r="U54" i="79"/>
  <c r="T54" i="79"/>
  <c r="S54" i="79"/>
  <c r="R54" i="79"/>
  <c r="Q54" i="79"/>
  <c r="U53" i="79"/>
  <c r="T53" i="79"/>
  <c r="S53" i="79"/>
  <c r="R53" i="79"/>
  <c r="Q53" i="79"/>
  <c r="U52" i="79"/>
  <c r="T52" i="79"/>
  <c r="S52" i="79"/>
  <c r="R52" i="79"/>
  <c r="Q52" i="79"/>
  <c r="U51" i="79"/>
  <c r="T51" i="79"/>
  <c r="S51" i="79"/>
  <c r="R51" i="79"/>
  <c r="Q51" i="79"/>
  <c r="U50" i="79"/>
  <c r="T50" i="79"/>
  <c r="S50" i="79"/>
  <c r="R50" i="79"/>
  <c r="Q50" i="79"/>
  <c r="U49" i="79"/>
  <c r="T49" i="79"/>
  <c r="S49" i="79"/>
  <c r="R49" i="79"/>
  <c r="Q49" i="79"/>
  <c r="U48" i="79"/>
  <c r="T48" i="79"/>
  <c r="S48" i="79"/>
  <c r="R48" i="79"/>
  <c r="Q48" i="79"/>
  <c r="U47" i="79"/>
  <c r="T47" i="79"/>
  <c r="S47" i="79"/>
  <c r="R47" i="79"/>
  <c r="Q47" i="79"/>
  <c r="U46" i="79"/>
  <c r="T46" i="79"/>
  <c r="S46" i="79"/>
  <c r="R46" i="79"/>
  <c r="Q46" i="79"/>
  <c r="U45" i="79"/>
  <c r="T45" i="79"/>
  <c r="S45" i="79"/>
  <c r="R45" i="79"/>
  <c r="Q45" i="79"/>
  <c r="U44" i="79"/>
  <c r="T44" i="79"/>
  <c r="S44" i="79"/>
  <c r="R44" i="79"/>
  <c r="Q44" i="79"/>
  <c r="U43" i="79"/>
  <c r="T43" i="79"/>
  <c r="S43" i="79"/>
  <c r="R43" i="79"/>
  <c r="Q43" i="79"/>
  <c r="U42" i="79"/>
  <c r="T42" i="79"/>
  <c r="S42" i="79"/>
  <c r="R42" i="79"/>
  <c r="Q42" i="79"/>
  <c r="U41" i="79"/>
  <c r="T41" i="79"/>
  <c r="S41" i="79"/>
  <c r="R41" i="79"/>
  <c r="Q41" i="79"/>
  <c r="U40" i="79"/>
  <c r="T40" i="79"/>
  <c r="S40" i="79"/>
  <c r="R40" i="79"/>
  <c r="Q40" i="79"/>
  <c r="U39" i="79"/>
  <c r="T39" i="79"/>
  <c r="S39" i="79"/>
  <c r="R39" i="79"/>
  <c r="Q39" i="79"/>
  <c r="U38" i="79"/>
  <c r="T38" i="79"/>
  <c r="S38" i="79"/>
  <c r="R38" i="79"/>
  <c r="Q38" i="79"/>
  <c r="U37" i="79"/>
  <c r="T37" i="79"/>
  <c r="S37" i="79"/>
  <c r="R37" i="79"/>
  <c r="Q37" i="79"/>
  <c r="U36" i="79"/>
  <c r="T36" i="79"/>
  <c r="S36" i="79"/>
  <c r="R36" i="79"/>
  <c r="Q36" i="79"/>
  <c r="U35" i="79"/>
  <c r="T35" i="79"/>
  <c r="S35" i="79"/>
  <c r="R35" i="79"/>
  <c r="Q35" i="79"/>
  <c r="U34" i="79"/>
  <c r="T34" i="79"/>
  <c r="S34" i="79"/>
  <c r="R34" i="79"/>
  <c r="Q34" i="79"/>
  <c r="U33" i="79"/>
  <c r="T33" i="79"/>
  <c r="S33" i="79"/>
  <c r="R33" i="79"/>
  <c r="Q33" i="79"/>
  <c r="U32" i="79"/>
  <c r="T32" i="79"/>
  <c r="S32" i="79"/>
  <c r="R32" i="79"/>
  <c r="Q32" i="79"/>
  <c r="U31" i="79"/>
  <c r="T31" i="79"/>
  <c r="S31" i="79"/>
  <c r="R31" i="79"/>
  <c r="Q31" i="79"/>
  <c r="U30" i="79"/>
  <c r="T30" i="79"/>
  <c r="S30" i="79"/>
  <c r="R30" i="79"/>
  <c r="Q30" i="79"/>
  <c r="U29" i="79"/>
  <c r="T29" i="79"/>
  <c r="S29" i="79"/>
  <c r="R29" i="79"/>
  <c r="Q29" i="79"/>
  <c r="U28" i="79"/>
  <c r="T28" i="79"/>
  <c r="S28" i="79"/>
  <c r="R28" i="79"/>
  <c r="Q28" i="79"/>
  <c r="U27" i="79"/>
  <c r="T27" i="79"/>
  <c r="S27" i="79"/>
  <c r="R27" i="79"/>
  <c r="Q27" i="79"/>
  <c r="U26" i="79"/>
  <c r="T26" i="79"/>
  <c r="S26" i="79"/>
  <c r="R26" i="79"/>
  <c r="Q26" i="79"/>
  <c r="U25" i="79"/>
  <c r="T25" i="79"/>
  <c r="S25" i="79"/>
  <c r="R25" i="79"/>
  <c r="Q25" i="79"/>
  <c r="U24" i="79"/>
  <c r="T24" i="79"/>
  <c r="S24" i="79"/>
  <c r="R24" i="79"/>
  <c r="Q24" i="79"/>
  <c r="U23" i="79"/>
  <c r="T23" i="79"/>
  <c r="S23" i="79"/>
  <c r="R23" i="79"/>
  <c r="Q23" i="79"/>
  <c r="U22" i="79"/>
  <c r="T22" i="79"/>
  <c r="S22" i="79"/>
  <c r="R22" i="79"/>
  <c r="Q22" i="79"/>
  <c r="U21" i="79"/>
  <c r="T21" i="79"/>
  <c r="S21" i="79"/>
  <c r="R21" i="79"/>
  <c r="Q21" i="79"/>
  <c r="U20" i="79"/>
  <c r="T20" i="79"/>
  <c r="S20" i="79"/>
  <c r="R20" i="79"/>
  <c r="Q20" i="79"/>
  <c r="U19" i="79"/>
  <c r="T19" i="79"/>
  <c r="S19" i="79"/>
  <c r="R19" i="79"/>
  <c r="Q19" i="79"/>
  <c r="U18" i="79"/>
  <c r="T18" i="79"/>
  <c r="S18" i="79"/>
  <c r="R18" i="79"/>
  <c r="Q18" i="79"/>
  <c r="U17" i="79"/>
  <c r="T17" i="79"/>
  <c r="S17" i="79"/>
  <c r="R17" i="79"/>
  <c r="Q17" i="79"/>
  <c r="K16" i="79"/>
  <c r="U16" i="79" s="1"/>
  <c r="J16" i="79"/>
  <c r="T16" i="79" s="1"/>
  <c r="G16" i="79"/>
  <c r="F16" i="79"/>
  <c r="E16" i="79"/>
  <c r="D16" i="79"/>
  <c r="C16" i="79"/>
  <c r="A16" i="79"/>
  <c r="K15" i="79"/>
  <c r="U15" i="79" s="1"/>
  <c r="J15" i="79"/>
  <c r="T15" i="79" s="1"/>
  <c r="G15" i="79"/>
  <c r="F15" i="79"/>
  <c r="E15" i="79"/>
  <c r="D15" i="79"/>
  <c r="C15" i="79"/>
  <c r="B15" i="79"/>
  <c r="A15" i="79"/>
  <c r="K14" i="79"/>
  <c r="U14" i="79" s="1"/>
  <c r="J14" i="79"/>
  <c r="T14" i="79" s="1"/>
  <c r="G14" i="79"/>
  <c r="F14" i="79"/>
  <c r="E14" i="79"/>
  <c r="D14" i="79"/>
  <c r="C14" i="79"/>
  <c r="A14" i="79"/>
  <c r="K13" i="79"/>
  <c r="U13" i="79" s="1"/>
  <c r="J13" i="79"/>
  <c r="T13" i="79" s="1"/>
  <c r="G13" i="79"/>
  <c r="F13" i="79"/>
  <c r="E13" i="79"/>
  <c r="D13" i="79"/>
  <c r="C13" i="79"/>
  <c r="B13" i="79"/>
  <c r="A13" i="79"/>
  <c r="K12" i="79"/>
  <c r="U12" i="79" s="1"/>
  <c r="J12" i="79"/>
  <c r="T12" i="79" s="1"/>
  <c r="G12" i="79"/>
  <c r="F12" i="79"/>
  <c r="E12" i="79"/>
  <c r="D12" i="79"/>
  <c r="C12" i="79"/>
  <c r="B12" i="79"/>
  <c r="A12" i="79"/>
  <c r="K11" i="79"/>
  <c r="U11" i="79" s="1"/>
  <c r="J11" i="79"/>
  <c r="T11" i="79" s="1"/>
  <c r="G11" i="79"/>
  <c r="F11" i="79"/>
  <c r="E11" i="79"/>
  <c r="D11" i="79"/>
  <c r="C11" i="79"/>
  <c r="B11" i="79"/>
  <c r="A11" i="79"/>
  <c r="K10" i="79"/>
  <c r="U10" i="79" s="1"/>
  <c r="J10" i="79"/>
  <c r="T10" i="79" s="1"/>
  <c r="G10" i="79"/>
  <c r="F10" i="79"/>
  <c r="E10" i="79"/>
  <c r="D10" i="79"/>
  <c r="C10" i="79"/>
  <c r="B10" i="79"/>
  <c r="A10" i="79"/>
  <c r="K9" i="79"/>
  <c r="U9" i="79" s="1"/>
  <c r="J9" i="79"/>
  <c r="T9" i="79" s="1"/>
  <c r="G9" i="79"/>
  <c r="F9" i="79"/>
  <c r="E9" i="79"/>
  <c r="D9" i="79"/>
  <c r="C9" i="79"/>
  <c r="B9" i="79"/>
  <c r="A9" i="79"/>
  <c r="K8" i="79"/>
  <c r="U8" i="79" s="1"/>
  <c r="J8" i="79"/>
  <c r="T8" i="79" s="1"/>
  <c r="G8" i="79"/>
  <c r="F8" i="79"/>
  <c r="E8" i="79"/>
  <c r="D8" i="79"/>
  <c r="C8" i="79"/>
  <c r="B8" i="79"/>
  <c r="A8" i="79"/>
  <c r="K7" i="79"/>
  <c r="U7" i="79" s="1"/>
  <c r="J7" i="79"/>
  <c r="T7" i="79" s="1"/>
  <c r="G7" i="79"/>
  <c r="F7" i="79"/>
  <c r="E7" i="79"/>
  <c r="D7" i="79"/>
  <c r="C7" i="79"/>
  <c r="B7" i="79"/>
  <c r="A7" i="79"/>
  <c r="K6" i="79"/>
  <c r="U6" i="79" s="1"/>
  <c r="J6" i="79"/>
  <c r="T6" i="79" s="1"/>
  <c r="G6" i="79"/>
  <c r="F6" i="79"/>
  <c r="E6" i="79"/>
  <c r="D6" i="79"/>
  <c r="C6" i="79"/>
  <c r="B6" i="79"/>
  <c r="A6" i="79"/>
  <c r="K5" i="79"/>
  <c r="U5" i="79" s="1"/>
  <c r="J5" i="79"/>
  <c r="T5" i="79" s="1"/>
  <c r="G5" i="79"/>
  <c r="F5" i="79"/>
  <c r="E5" i="79"/>
  <c r="D5" i="79"/>
  <c r="C5" i="79"/>
  <c r="B5" i="79"/>
  <c r="A5" i="79"/>
  <c r="K4" i="79"/>
  <c r="U4" i="79" s="1"/>
  <c r="J4" i="79"/>
  <c r="T4" i="79" s="1"/>
  <c r="G4" i="79"/>
  <c r="F4" i="79"/>
  <c r="E4" i="79"/>
  <c r="D4" i="79"/>
  <c r="C4" i="79"/>
  <c r="B4" i="79"/>
  <c r="A4" i="79"/>
  <c r="K3" i="79"/>
  <c r="U3" i="79" s="1"/>
  <c r="J3" i="79"/>
  <c r="T3" i="79" s="1"/>
  <c r="G3" i="79"/>
  <c r="F3" i="79"/>
  <c r="E3" i="79"/>
  <c r="D3" i="79"/>
  <c r="C3" i="79"/>
  <c r="B3" i="79"/>
  <c r="A3" i="79"/>
  <c r="K2" i="79"/>
  <c r="U2" i="79" s="1"/>
  <c r="J2" i="79"/>
  <c r="T2" i="79" s="1"/>
  <c r="I2" i="79"/>
  <c r="I3" i="79" s="1"/>
  <c r="H2" i="79"/>
  <c r="H3" i="79" s="1"/>
  <c r="G2" i="79"/>
  <c r="F2" i="79"/>
  <c r="E2" i="79"/>
  <c r="D2" i="79"/>
  <c r="C2" i="79"/>
  <c r="B2" i="79"/>
  <c r="A2" i="79"/>
  <c r="M1" i="79"/>
  <c r="L1" i="79"/>
  <c r="K1" i="79"/>
  <c r="J1" i="79"/>
  <c r="I1" i="79"/>
  <c r="H1" i="79"/>
  <c r="G1" i="79"/>
  <c r="F1" i="79"/>
  <c r="E1" i="79"/>
  <c r="D1" i="79"/>
  <c r="C1" i="79"/>
  <c r="B1" i="79"/>
  <c r="A1" i="79"/>
  <c r="U3" i="81" l="1"/>
  <c r="T2" i="81"/>
  <c r="L2" i="81" s="1"/>
  <c r="L2" i="79" s="1"/>
  <c r="Q2" i="79" s="1"/>
  <c r="U8" i="81"/>
  <c r="U4" i="81"/>
  <c r="U5" i="81"/>
  <c r="U6" i="81"/>
  <c r="P7" i="85" a="1"/>
  <c r="P7" i="85" s="1"/>
  <c r="I4" i="79"/>
  <c r="S4" i="79" s="1"/>
  <c r="S3" i="79"/>
  <c r="S2" i="79"/>
  <c r="U2" i="81"/>
  <c r="R3" i="79"/>
  <c r="H4" i="79"/>
  <c r="R2" i="79"/>
  <c r="Q12" i="81"/>
  <c r="Q13" i="81"/>
  <c r="U15" i="81"/>
  <c r="P8" i="81"/>
  <c r="Q8" i="81" s="1"/>
  <c r="Q9" i="81"/>
  <c r="U12" i="81"/>
  <c r="O16" i="81"/>
  <c r="L2" i="78" l="1"/>
  <c r="T3" i="81"/>
  <c r="L3" i="81" s="1"/>
  <c r="I5" i="79"/>
  <c r="I6" i="79" s="1"/>
  <c r="W2" i="81"/>
  <c r="X2" i="81"/>
  <c r="P4" i="81"/>
  <c r="P8" i="85"/>
  <c r="Q8" i="85" s="1"/>
  <c r="Q9" i="85"/>
  <c r="B16" i="81"/>
  <c r="B16" i="79"/>
  <c r="O15" i="81"/>
  <c r="S5" i="79"/>
  <c r="L3" i="78"/>
  <c r="L3" i="79"/>
  <c r="Q3" i="79" s="1"/>
  <c r="H5" i="79"/>
  <c r="R4" i="79"/>
  <c r="T4" i="81"/>
  <c r="O16" i="85" l="1"/>
  <c r="O15" i="85"/>
  <c r="B14" i="81"/>
  <c r="B14" i="79"/>
  <c r="T5" i="81"/>
  <c r="L4" i="81"/>
  <c r="H6" i="79"/>
  <c r="R5" i="79"/>
  <c r="I7" i="79"/>
  <c r="S6" i="79"/>
  <c r="B14" i="85" l="1"/>
  <c r="B14" i="83"/>
  <c r="B16" i="85"/>
  <c r="B16" i="83"/>
  <c r="R6" i="79"/>
  <c r="H7" i="79"/>
  <c r="S7" i="79"/>
  <c r="I8" i="79"/>
  <c r="L4" i="78"/>
  <c r="L4" i="79"/>
  <c r="Q4" i="79" s="1"/>
  <c r="L5" i="81"/>
  <c r="T6" i="81"/>
  <c r="L6" i="81" l="1"/>
  <c r="T7" i="81"/>
  <c r="L5" i="79"/>
  <c r="Q5" i="79" s="1"/>
  <c r="L5" i="78"/>
  <c r="R7" i="79"/>
  <c r="H8" i="79"/>
  <c r="I9" i="79"/>
  <c r="S8" i="79"/>
  <c r="R8" i="79" l="1"/>
  <c r="H9" i="79"/>
  <c r="I10" i="79"/>
  <c r="S9" i="79"/>
  <c r="L7" i="81"/>
  <c r="T8" i="81"/>
  <c r="L6" i="79"/>
  <c r="Q6" i="79" s="1"/>
  <c r="L6" i="78"/>
  <c r="I11" i="79" l="1"/>
  <c r="S10" i="79"/>
  <c r="L8" i="81"/>
  <c r="T9" i="81"/>
  <c r="H10" i="79"/>
  <c r="R9" i="79"/>
  <c r="L7" i="79"/>
  <c r="Q7" i="79" s="1"/>
  <c r="L7" i="78"/>
  <c r="L9" i="81" l="1"/>
  <c r="T10" i="81"/>
  <c r="R10" i="79"/>
  <c r="H11" i="79"/>
  <c r="L8" i="78"/>
  <c r="L8" i="79"/>
  <c r="Q8" i="79" s="1"/>
  <c r="I12" i="79"/>
  <c r="S11" i="79"/>
  <c r="R11" i="79" l="1"/>
  <c r="H12" i="79"/>
  <c r="I13" i="79"/>
  <c r="S12" i="79"/>
  <c r="L10" i="81"/>
  <c r="T11" i="81"/>
  <c r="L9" i="78"/>
  <c r="L9" i="79"/>
  <c r="Q9" i="79" s="1"/>
  <c r="L11" i="81" l="1"/>
  <c r="T12" i="81"/>
  <c r="L10" i="79"/>
  <c r="Q10" i="79" s="1"/>
  <c r="L10" i="78"/>
  <c r="I14" i="79"/>
  <c r="S13" i="79"/>
  <c r="R12" i="79"/>
  <c r="H13" i="79"/>
  <c r="H14" i="79" l="1"/>
  <c r="R13" i="79"/>
  <c r="S14" i="79"/>
  <c r="I15" i="79"/>
  <c r="L12" i="81"/>
  <c r="T13" i="81"/>
  <c r="L11" i="79"/>
  <c r="Q11" i="79" s="1"/>
  <c r="L11" i="78"/>
  <c r="L12" i="79" l="1"/>
  <c r="Q12" i="79" s="1"/>
  <c r="L12" i="78"/>
  <c r="S15" i="79"/>
  <c r="I16" i="79"/>
  <c r="S16" i="79" s="1"/>
  <c r="T14" i="81"/>
  <c r="L13" i="81"/>
  <c r="R14" i="79"/>
  <c r="H15" i="79"/>
  <c r="L13" i="78" l="1"/>
  <c r="L13" i="79"/>
  <c r="Q13" i="79" s="1"/>
  <c r="R15" i="79"/>
  <c r="H16" i="79"/>
  <c r="R16" i="79" s="1"/>
  <c r="L14" i="81"/>
  <c r="T15" i="81"/>
  <c r="L15" i="81" l="1"/>
  <c r="T16" i="81"/>
  <c r="L16" i="81" s="1"/>
  <c r="L14" i="79"/>
  <c r="Q14" i="79" s="1"/>
  <c r="L14" i="78"/>
  <c r="L16" i="79" l="1"/>
  <c r="Q16" i="79" s="1"/>
  <c r="W23" i="79" s="1" a="1"/>
  <c r="L16" i="78"/>
  <c r="L15" i="79"/>
  <c r="Q15" i="79" s="1"/>
  <c r="L15" i="78"/>
  <c r="AO42" i="79" l="1"/>
  <c r="AG42" i="79"/>
  <c r="Y42" i="79"/>
  <c r="AM41" i="79"/>
  <c r="AE41" i="79"/>
  <c r="W41" i="79"/>
  <c r="AK40" i="79"/>
  <c r="AC40" i="79"/>
  <c r="AQ39" i="79"/>
  <c r="AI39" i="79"/>
  <c r="AA39" i="79"/>
  <c r="AO38" i="79"/>
  <c r="AG38" i="79"/>
  <c r="Y38" i="79"/>
  <c r="AN42" i="79"/>
  <c r="AE42" i="79"/>
  <c r="AR41" i="79"/>
  <c r="AI41" i="79"/>
  <c r="Z41" i="79"/>
  <c r="AM40" i="79"/>
  <c r="AD40" i="79"/>
  <c r="AP39" i="79"/>
  <c r="AG39" i="79"/>
  <c r="X39" i="79"/>
  <c r="AK38" i="79"/>
  <c r="AB38" i="79"/>
  <c r="AO37" i="79"/>
  <c r="AG37" i="79"/>
  <c r="Y37" i="79"/>
  <c r="AM36" i="79"/>
  <c r="AE36" i="79"/>
  <c r="W36" i="79"/>
  <c r="AK35" i="79"/>
  <c r="AC35" i="79"/>
  <c r="AQ34" i="79"/>
  <c r="AI34" i="79"/>
  <c r="AA34" i="79"/>
  <c r="AO33" i="79"/>
  <c r="AG33" i="79"/>
  <c r="Y33" i="79"/>
  <c r="AM32" i="79"/>
  <c r="AE32" i="79"/>
  <c r="W32" i="79"/>
  <c r="AK31" i="79"/>
  <c r="AC31" i="79"/>
  <c r="AQ30" i="79"/>
  <c r="AI30" i="79"/>
  <c r="AA30" i="79"/>
  <c r="AO29" i="79"/>
  <c r="AG29" i="79"/>
  <c r="Y29" i="79"/>
  <c r="AM28" i="79"/>
  <c r="AE28" i="79"/>
  <c r="W28" i="79"/>
  <c r="AK27" i="79"/>
  <c r="AC27" i="79"/>
  <c r="AQ26" i="79"/>
  <c r="AI26" i="79"/>
  <c r="AA26" i="79"/>
  <c r="AO25" i="79"/>
  <c r="AG25" i="79"/>
  <c r="Y25" i="79"/>
  <c r="AM24" i="79"/>
  <c r="AE24" i="79"/>
  <c r="W24" i="79"/>
  <c r="AK23" i="79"/>
  <c r="AC23" i="79"/>
  <c r="AM42" i="79"/>
  <c r="AD42" i="79"/>
  <c r="AQ41" i="79"/>
  <c r="AH41" i="79"/>
  <c r="Y41" i="79"/>
  <c r="AL40" i="79"/>
  <c r="AB40" i="79"/>
  <c r="AO39" i="79"/>
  <c r="AF39" i="79"/>
  <c r="W39" i="79"/>
  <c r="AJ38" i="79"/>
  <c r="AA38" i="79"/>
  <c r="AN37" i="79"/>
  <c r="AF37" i="79"/>
  <c r="X37" i="79"/>
  <c r="AL36" i="79"/>
  <c r="AD36" i="79"/>
  <c r="AR35" i="79"/>
  <c r="AJ35" i="79"/>
  <c r="AB35" i="79"/>
  <c r="AP34" i="79"/>
  <c r="AH34" i="79"/>
  <c r="Z34" i="79"/>
  <c r="AN33" i="79"/>
  <c r="AF33" i="79"/>
  <c r="X33" i="79"/>
  <c r="AL32" i="79"/>
  <c r="AD32" i="79"/>
  <c r="AR31" i="79"/>
  <c r="AJ31" i="79"/>
  <c r="AB31" i="79"/>
  <c r="AP30" i="79"/>
  <c r="AH30" i="79"/>
  <c r="Z30" i="79"/>
  <c r="AN29" i="79"/>
  <c r="AF29" i="79"/>
  <c r="X29" i="79"/>
  <c r="AL28" i="79"/>
  <c r="AD28" i="79"/>
  <c r="AR27" i="79"/>
  <c r="AJ27" i="79"/>
  <c r="AB27" i="79"/>
  <c r="AP26" i="79"/>
  <c r="AH26" i="79"/>
  <c r="Z26" i="79"/>
  <c r="AN25" i="79"/>
  <c r="AF25" i="79"/>
  <c r="X25" i="79"/>
  <c r="AL24" i="79"/>
  <c r="AD24" i="79"/>
  <c r="AR23" i="79"/>
  <c r="AJ23" i="79"/>
  <c r="AB23" i="79"/>
  <c r="AL42" i="79"/>
  <c r="AC42" i="79"/>
  <c r="AP41" i="79"/>
  <c r="AG41" i="79"/>
  <c r="X41" i="79"/>
  <c r="AJ40" i="79"/>
  <c r="AA40" i="79"/>
  <c r="AN39" i="79"/>
  <c r="AE39" i="79"/>
  <c r="AR38" i="79"/>
  <c r="AI38" i="79"/>
  <c r="Z38" i="79"/>
  <c r="AM37" i="79"/>
  <c r="AE37" i="79"/>
  <c r="W37" i="79"/>
  <c r="AK36" i="79"/>
  <c r="AC36" i="79"/>
  <c r="AQ35" i="79"/>
  <c r="AI35" i="79"/>
  <c r="AA35" i="79"/>
  <c r="AO34" i="79"/>
  <c r="AG34" i="79"/>
  <c r="Y34" i="79"/>
  <c r="AM33" i="79"/>
  <c r="AE33" i="79"/>
  <c r="W33" i="79"/>
  <c r="AK32" i="79"/>
  <c r="AC32" i="79"/>
  <c r="AQ31" i="79"/>
  <c r="AI31" i="79"/>
  <c r="AA31" i="79"/>
  <c r="AO30" i="79"/>
  <c r="AG30" i="79"/>
  <c r="Y30" i="79"/>
  <c r="AM29" i="79"/>
  <c r="AE29" i="79"/>
  <c r="W29" i="79"/>
  <c r="AK28" i="79"/>
  <c r="AC28" i="79"/>
  <c r="AQ27" i="79"/>
  <c r="AI27" i="79"/>
  <c r="AA27" i="79"/>
  <c r="AO26" i="79"/>
  <c r="AG26" i="79"/>
  <c r="Y26" i="79"/>
  <c r="AM25" i="79"/>
  <c r="AE25" i="79"/>
  <c r="W25" i="79"/>
  <c r="AK24" i="79"/>
  <c r="AC24" i="79"/>
  <c r="AQ23" i="79"/>
  <c r="AI23" i="79"/>
  <c r="AA23" i="79"/>
  <c r="AK42" i="79"/>
  <c r="AB42" i="79"/>
  <c r="AO41" i="79"/>
  <c r="AF41" i="79"/>
  <c r="AR40" i="79"/>
  <c r="AI40" i="79"/>
  <c r="Z40" i="79"/>
  <c r="AM39" i="79"/>
  <c r="AD39" i="79"/>
  <c r="AQ38" i="79"/>
  <c r="AH38" i="79"/>
  <c r="X38" i="79"/>
  <c r="AL37" i="79"/>
  <c r="AD37" i="79"/>
  <c r="AR36" i="79"/>
  <c r="AJ36" i="79"/>
  <c r="AB36" i="79"/>
  <c r="AP35" i="79"/>
  <c r="AH35" i="79"/>
  <c r="Z35" i="79"/>
  <c r="AN34" i="79"/>
  <c r="AF34" i="79"/>
  <c r="X34" i="79"/>
  <c r="AL33" i="79"/>
  <c r="AD33" i="79"/>
  <c r="AR32" i="79"/>
  <c r="AJ32" i="79"/>
  <c r="AB32" i="79"/>
  <c r="AP31" i="79"/>
  <c r="AH31" i="79"/>
  <c r="Z31" i="79"/>
  <c r="AN30" i="79"/>
  <c r="AF30" i="79"/>
  <c r="X30" i="79"/>
  <c r="AL29" i="79"/>
  <c r="AD29" i="79"/>
  <c r="AR28" i="79"/>
  <c r="AJ28" i="79"/>
  <c r="AB28" i="79"/>
  <c r="AP27" i="79"/>
  <c r="AH27" i="79"/>
  <c r="Z27" i="79"/>
  <c r="AN26" i="79"/>
  <c r="AF26" i="79"/>
  <c r="X26" i="79"/>
  <c r="AL25" i="79"/>
  <c r="AD25" i="79"/>
  <c r="AR24" i="79"/>
  <c r="AJ24" i="79"/>
  <c r="AB24" i="79"/>
  <c r="AP23" i="79"/>
  <c r="AH23" i="79"/>
  <c r="Z23" i="79"/>
  <c r="AR42" i="79"/>
  <c r="AI42" i="79"/>
  <c r="Z42" i="79"/>
  <c r="AL41" i="79"/>
  <c r="AC41" i="79"/>
  <c r="AP40" i="79"/>
  <c r="AG40" i="79"/>
  <c r="X40" i="79"/>
  <c r="AK39" i="79"/>
  <c r="AB39" i="79"/>
  <c r="AN38" i="79"/>
  <c r="AE38" i="79"/>
  <c r="AR37" i="79"/>
  <c r="AJ37" i="79"/>
  <c r="AB37" i="79"/>
  <c r="AP36" i="79"/>
  <c r="AH36" i="79"/>
  <c r="Z36" i="79"/>
  <c r="AN35" i="79"/>
  <c r="AF35" i="79"/>
  <c r="X35" i="79"/>
  <c r="AL34" i="79"/>
  <c r="AD34" i="79"/>
  <c r="AR33" i="79"/>
  <c r="AJ33" i="79"/>
  <c r="AB33" i="79"/>
  <c r="AP32" i="79"/>
  <c r="AH32" i="79"/>
  <c r="Z32" i="79"/>
  <c r="AN31" i="79"/>
  <c r="AF31" i="79"/>
  <c r="X31" i="79"/>
  <c r="AL30" i="79"/>
  <c r="AD30" i="79"/>
  <c r="AR29" i="79"/>
  <c r="AJ29" i="79"/>
  <c r="AB29" i="79"/>
  <c r="AP28" i="79"/>
  <c r="AH28" i="79"/>
  <c r="Z28" i="79"/>
  <c r="AN27" i="79"/>
  <c r="AF27" i="79"/>
  <c r="X27" i="79"/>
  <c r="AL26" i="79"/>
  <c r="AD26" i="79"/>
  <c r="AR25" i="79"/>
  <c r="AJ25" i="79"/>
  <c r="AB25" i="79"/>
  <c r="AP24" i="79"/>
  <c r="AH24" i="79"/>
  <c r="Z24" i="79"/>
  <c r="AN23" i="79"/>
  <c r="AF23" i="79"/>
  <c r="X23" i="79"/>
  <c r="AQ42" i="79"/>
  <c r="AH42" i="79"/>
  <c r="X42" i="79"/>
  <c r="AK41" i="79"/>
  <c r="AB41" i="79"/>
  <c r="AO40" i="79"/>
  <c r="AF40" i="79"/>
  <c r="W40" i="79"/>
  <c r="AJ39" i="79"/>
  <c r="Z39" i="79"/>
  <c r="AM38" i="79"/>
  <c r="AD38" i="79"/>
  <c r="AQ37" i="79"/>
  <c r="AI37" i="79"/>
  <c r="AA37" i="79"/>
  <c r="AO36" i="79"/>
  <c r="AG36" i="79"/>
  <c r="Y36" i="79"/>
  <c r="AM35" i="79"/>
  <c r="AE35" i="79"/>
  <c r="W35" i="79"/>
  <c r="AK34" i="79"/>
  <c r="AC34" i="79"/>
  <c r="AQ33" i="79"/>
  <c r="AI33" i="79"/>
  <c r="AA33" i="79"/>
  <c r="AO32" i="79"/>
  <c r="AG32" i="79"/>
  <c r="Y32" i="79"/>
  <c r="AM31" i="79"/>
  <c r="AE31" i="79"/>
  <c r="W31" i="79"/>
  <c r="AK30" i="79"/>
  <c r="AC30" i="79"/>
  <c r="AQ29" i="79"/>
  <c r="AI29" i="79"/>
  <c r="AA29" i="79"/>
  <c r="AO28" i="79"/>
  <c r="AG28" i="79"/>
  <c r="Y28" i="79"/>
  <c r="AM27" i="79"/>
  <c r="AE27" i="79"/>
  <c r="W27" i="79"/>
  <c r="AK26" i="79"/>
  <c r="AC26" i="79"/>
  <c r="AQ25" i="79"/>
  <c r="AI25" i="79"/>
  <c r="AA25" i="79"/>
  <c r="AO24" i="79"/>
  <c r="AG24" i="79"/>
  <c r="Y24" i="79"/>
  <c r="AM23" i="79"/>
  <c r="AE23" i="79"/>
  <c r="W23" i="79"/>
  <c r="W46" i="79" s="1" a="1"/>
  <c r="AI36" i="79"/>
  <c r="AO27" i="79"/>
  <c r="AP42" i="79"/>
  <c r="AA41" i="79"/>
  <c r="AH39" i="79"/>
  <c r="AP37" i="79"/>
  <c r="AF36" i="79"/>
  <c r="AR34" i="79"/>
  <c r="AH33" i="79"/>
  <c r="X32" i="79"/>
  <c r="AJ30" i="79"/>
  <c r="Z29" i="79"/>
  <c r="AL27" i="79"/>
  <c r="AB26" i="79"/>
  <c r="AN24" i="79"/>
  <c r="AD23" i="79"/>
  <c r="AN40" i="79"/>
  <c r="AH37" i="79"/>
  <c r="AJ34" i="79"/>
  <c r="AL31" i="79"/>
  <c r="AN28" i="79"/>
  <c r="AP25" i="79"/>
  <c r="AB34" i="79"/>
  <c r="AJ42" i="79"/>
  <c r="AQ40" i="79"/>
  <c r="AC39" i="79"/>
  <c r="AK37" i="79"/>
  <c r="AA36" i="79"/>
  <c r="AM34" i="79"/>
  <c r="AC33" i="79"/>
  <c r="AO31" i="79"/>
  <c r="AE30" i="79"/>
  <c r="AQ28" i="79"/>
  <c r="AG27" i="79"/>
  <c r="W26" i="79"/>
  <c r="AI24" i="79"/>
  <c r="Y23" i="79"/>
  <c r="AF42" i="79"/>
  <c r="Y39" i="79"/>
  <c r="X36" i="79"/>
  <c r="Z33" i="79"/>
  <c r="AB30" i="79"/>
  <c r="AD27" i="79"/>
  <c r="AF24" i="79"/>
  <c r="AE40" i="79"/>
  <c r="AR26" i="79"/>
  <c r="AK33" i="79"/>
  <c r="AA42" i="79"/>
  <c r="AH40" i="79"/>
  <c r="AP38" i="79"/>
  <c r="AC37" i="79"/>
  <c r="AO35" i="79"/>
  <c r="AE34" i="79"/>
  <c r="AQ32" i="79"/>
  <c r="AG31" i="79"/>
  <c r="W30" i="79"/>
  <c r="AI28" i="79"/>
  <c r="Y27" i="79"/>
  <c r="AK25" i="79"/>
  <c r="AA24" i="79"/>
  <c r="W42" i="79"/>
  <c r="AL38" i="79"/>
  <c r="Z37" i="79"/>
  <c r="AL35" i="79"/>
  <c r="AN32" i="79"/>
  <c r="AD31" i="79"/>
  <c r="AP29" i="79"/>
  <c r="AF28" i="79"/>
  <c r="AH25" i="79"/>
  <c r="X24" i="79"/>
  <c r="AM30" i="79"/>
  <c r="AN41" i="79"/>
  <c r="Y40" i="79"/>
  <c r="AF38" i="79"/>
  <c r="AQ36" i="79"/>
  <c r="AG35" i="79"/>
  <c r="W34" i="79"/>
  <c r="AI32" i="79"/>
  <c r="Y31" i="79"/>
  <c r="AK29" i="79"/>
  <c r="AA28" i="79"/>
  <c r="AM26" i="79"/>
  <c r="AC25" i="79"/>
  <c r="AO23" i="79"/>
  <c r="AL39" i="79"/>
  <c r="W38" i="79"/>
  <c r="Y35" i="79"/>
  <c r="AA32" i="79"/>
  <c r="AC29" i="79"/>
  <c r="AE26" i="79"/>
  <c r="AQ24" i="79"/>
  <c r="AG23" i="79"/>
  <c r="AJ41" i="79"/>
  <c r="AR39" i="79"/>
  <c r="AC38" i="79"/>
  <c r="AN36" i="79"/>
  <c r="AD35" i="79"/>
  <c r="AP33" i="79"/>
  <c r="AF32" i="79"/>
  <c r="AR30" i="79"/>
  <c r="AH29" i="79"/>
  <c r="X28" i="79"/>
  <c r="AJ26" i="79"/>
  <c r="Z25" i="79"/>
  <c r="AL23" i="79"/>
  <c r="AD41" i="79"/>
  <c r="AM65" i="79" l="1"/>
  <c r="AM94" i="79" s="1"/>
  <c r="AE65" i="79"/>
  <c r="AE94" i="79" s="1"/>
  <c r="W65" i="79"/>
  <c r="W94" i="79" s="1"/>
  <c r="AK64" i="79"/>
  <c r="AK93" i="79" s="1"/>
  <c r="AC64" i="79"/>
  <c r="AC93" i="79" s="1"/>
  <c r="AQ63" i="79"/>
  <c r="AQ92" i="79" s="1"/>
  <c r="AR65" i="79"/>
  <c r="AR94" i="79" s="1"/>
  <c r="AJ65" i="79"/>
  <c r="AJ94" i="79" s="1"/>
  <c r="AB65" i="79"/>
  <c r="AB94" i="79" s="1"/>
  <c r="AP64" i="79"/>
  <c r="AP93" i="79" s="1"/>
  <c r="AH64" i="79"/>
  <c r="AH93" i="79" s="1"/>
  <c r="Z64" i="79"/>
  <c r="Z93" i="79" s="1"/>
  <c r="AN63" i="79"/>
  <c r="AN92" i="79" s="1"/>
  <c r="AF63" i="79"/>
  <c r="AF92" i="79" s="1"/>
  <c r="X63" i="79"/>
  <c r="X92" i="79" s="1"/>
  <c r="AL62" i="79"/>
  <c r="AL91" i="79" s="1"/>
  <c r="AQ65" i="79"/>
  <c r="AQ94" i="79" s="1"/>
  <c r="AG65" i="79"/>
  <c r="AG94" i="79" s="1"/>
  <c r="AR64" i="79"/>
  <c r="AR93" i="79" s="1"/>
  <c r="AG64" i="79"/>
  <c r="AG93" i="79" s="1"/>
  <c r="W64" i="79"/>
  <c r="W93" i="79" s="1"/>
  <c r="AI63" i="79"/>
  <c r="AI92" i="79" s="1"/>
  <c r="Z63" i="79"/>
  <c r="Z92" i="79" s="1"/>
  <c r="AM62" i="79"/>
  <c r="AM91" i="79" s="1"/>
  <c r="AD62" i="79"/>
  <c r="AD91" i="79" s="1"/>
  <c r="AR61" i="79"/>
  <c r="AR90" i="79" s="1"/>
  <c r="AJ61" i="79"/>
  <c r="AJ90" i="79" s="1"/>
  <c r="AB61" i="79"/>
  <c r="AB90" i="79" s="1"/>
  <c r="AP60" i="79"/>
  <c r="AP89" i="79" s="1"/>
  <c r="AH60" i="79"/>
  <c r="AH89" i="79" s="1"/>
  <c r="Z60" i="79"/>
  <c r="Z89" i="79" s="1"/>
  <c r="AN59" i="79"/>
  <c r="AN88" i="79" s="1"/>
  <c r="AF59" i="79"/>
  <c r="AF88" i="79" s="1"/>
  <c r="X59" i="79"/>
  <c r="X88" i="79" s="1"/>
  <c r="AL58" i="79"/>
  <c r="AL87" i="79" s="1"/>
  <c r="AD58" i="79"/>
  <c r="AD87" i="79" s="1"/>
  <c r="AR57" i="79"/>
  <c r="AR86" i="79" s="1"/>
  <c r="AJ57" i="79"/>
  <c r="AJ86" i="79" s="1"/>
  <c r="AB57" i="79"/>
  <c r="AB86" i="79" s="1"/>
  <c r="AP56" i="79"/>
  <c r="AP85" i="79" s="1"/>
  <c r="AH56" i="79"/>
  <c r="AH85" i="79" s="1"/>
  <c r="Z56" i="79"/>
  <c r="Z85" i="79" s="1"/>
  <c r="AN55" i="79"/>
  <c r="AN84" i="79" s="1"/>
  <c r="AF55" i="79"/>
  <c r="AF84" i="79" s="1"/>
  <c r="X55" i="79"/>
  <c r="X84" i="79" s="1"/>
  <c r="AL54" i="79"/>
  <c r="AL83" i="79" s="1"/>
  <c r="AD54" i="79"/>
  <c r="AD83" i="79" s="1"/>
  <c r="AR53" i="79"/>
  <c r="AR82" i="79" s="1"/>
  <c r="AJ53" i="79"/>
  <c r="AJ82" i="79" s="1"/>
  <c r="AB53" i="79"/>
  <c r="AB82" i="79" s="1"/>
  <c r="AP52" i="79"/>
  <c r="AP81" i="79" s="1"/>
  <c r="AH52" i="79"/>
  <c r="AH81" i="79" s="1"/>
  <c r="Z52" i="79"/>
  <c r="Z81" i="79" s="1"/>
  <c r="AN51" i="79"/>
  <c r="AN80" i="79" s="1"/>
  <c r="AF51" i="79"/>
  <c r="AF80" i="79" s="1"/>
  <c r="X51" i="79"/>
  <c r="X80" i="79" s="1"/>
  <c r="AL50" i="79"/>
  <c r="AL79" i="79" s="1"/>
  <c r="AD50" i="79"/>
  <c r="AD79" i="79" s="1"/>
  <c r="AR49" i="79"/>
  <c r="AR78" i="79" s="1"/>
  <c r="AJ49" i="79"/>
  <c r="AJ78" i="79" s="1"/>
  <c r="AB49" i="79"/>
  <c r="AB78" i="79" s="1"/>
  <c r="AP48" i="79"/>
  <c r="AP77" i="79" s="1"/>
  <c r="AH48" i="79"/>
  <c r="AH77" i="79" s="1"/>
  <c r="Z48" i="79"/>
  <c r="Z77" i="79" s="1"/>
  <c r="AN47" i="79"/>
  <c r="AN76" i="79" s="1"/>
  <c r="AF47" i="79"/>
  <c r="AF76" i="79" s="1"/>
  <c r="X47" i="79"/>
  <c r="X76" i="79" s="1"/>
  <c r="AL46" i="79"/>
  <c r="AL75" i="79" s="1"/>
  <c r="AD46" i="79"/>
  <c r="AD75" i="79" s="1"/>
  <c r="AP65" i="79"/>
  <c r="AP94" i="79" s="1"/>
  <c r="AF65" i="79"/>
  <c r="AF94" i="79" s="1"/>
  <c r="AQ64" i="79"/>
  <c r="AQ93" i="79" s="1"/>
  <c r="AF64" i="79"/>
  <c r="AF93" i="79" s="1"/>
  <c r="AR63" i="79"/>
  <c r="AR92" i="79" s="1"/>
  <c r="AH63" i="79"/>
  <c r="AH92" i="79" s="1"/>
  <c r="Y63" i="79"/>
  <c r="Y92" i="79" s="1"/>
  <c r="AK62" i="79"/>
  <c r="AK91" i="79" s="1"/>
  <c r="AC62" i="79"/>
  <c r="AC91" i="79" s="1"/>
  <c r="AQ61" i="79"/>
  <c r="AQ90" i="79" s="1"/>
  <c r="AI61" i="79"/>
  <c r="AI90" i="79" s="1"/>
  <c r="AA61" i="79"/>
  <c r="AA90" i="79" s="1"/>
  <c r="AO60" i="79"/>
  <c r="AO89" i="79" s="1"/>
  <c r="AG60" i="79"/>
  <c r="AG89" i="79" s="1"/>
  <c r="Y60" i="79"/>
  <c r="Y89" i="79" s="1"/>
  <c r="AM59" i="79"/>
  <c r="AM88" i="79" s="1"/>
  <c r="AE59" i="79"/>
  <c r="AE88" i="79" s="1"/>
  <c r="W59" i="79"/>
  <c r="W88" i="79" s="1"/>
  <c r="AK58" i="79"/>
  <c r="AK87" i="79" s="1"/>
  <c r="AC58" i="79"/>
  <c r="AC87" i="79" s="1"/>
  <c r="AQ57" i="79"/>
  <c r="AQ86" i="79" s="1"/>
  <c r="AI57" i="79"/>
  <c r="AI86" i="79" s="1"/>
  <c r="AA57" i="79"/>
  <c r="AA86" i="79" s="1"/>
  <c r="AO56" i="79"/>
  <c r="AO85" i="79" s="1"/>
  <c r="AG56" i="79"/>
  <c r="AG85" i="79" s="1"/>
  <c r="Y56" i="79"/>
  <c r="Y85" i="79" s="1"/>
  <c r="AM55" i="79"/>
  <c r="AM84" i="79" s="1"/>
  <c r="AE55" i="79"/>
  <c r="AE84" i="79" s="1"/>
  <c r="W55" i="79"/>
  <c r="W84" i="79" s="1"/>
  <c r="AK54" i="79"/>
  <c r="AK83" i="79" s="1"/>
  <c r="AC54" i="79"/>
  <c r="AC83" i="79" s="1"/>
  <c r="AQ53" i="79"/>
  <c r="AQ82" i="79" s="1"/>
  <c r="AI53" i="79"/>
  <c r="AI82" i="79" s="1"/>
  <c r="AA53" i="79"/>
  <c r="AA82" i="79" s="1"/>
  <c r="AO52" i="79"/>
  <c r="AO81" i="79" s="1"/>
  <c r="AG52" i="79"/>
  <c r="AG81" i="79" s="1"/>
  <c r="Y52" i="79"/>
  <c r="Y81" i="79" s="1"/>
  <c r="AM51" i="79"/>
  <c r="AM80" i="79" s="1"/>
  <c r="AE51" i="79"/>
  <c r="AE80" i="79" s="1"/>
  <c r="W51" i="79"/>
  <c r="W80" i="79" s="1"/>
  <c r="AK50" i="79"/>
  <c r="AK79" i="79" s="1"/>
  <c r="AC50" i="79"/>
  <c r="AC79" i="79" s="1"/>
  <c r="AQ49" i="79"/>
  <c r="AQ78" i="79" s="1"/>
  <c r="AI49" i="79"/>
  <c r="AI78" i="79" s="1"/>
  <c r="AA49" i="79"/>
  <c r="AA78" i="79" s="1"/>
  <c r="AO48" i="79"/>
  <c r="AO77" i="79" s="1"/>
  <c r="AG48" i="79"/>
  <c r="AG77" i="79" s="1"/>
  <c r="Y48" i="79"/>
  <c r="Y77" i="79" s="1"/>
  <c r="AM47" i="79"/>
  <c r="AM76" i="79" s="1"/>
  <c r="AE47" i="79"/>
  <c r="AE76" i="79" s="1"/>
  <c r="W47" i="79"/>
  <c r="W76" i="79" s="1"/>
  <c r="AK46" i="79"/>
  <c r="AK75" i="79" s="1"/>
  <c r="AC46" i="79"/>
  <c r="AC75" i="79" s="1"/>
  <c r="AO65" i="79"/>
  <c r="AO94" i="79" s="1"/>
  <c r="AD65" i="79"/>
  <c r="AD94" i="79" s="1"/>
  <c r="AO64" i="79"/>
  <c r="AO93" i="79" s="1"/>
  <c r="AE64" i="79"/>
  <c r="AE93" i="79" s="1"/>
  <c r="AP63" i="79"/>
  <c r="AP92" i="79" s="1"/>
  <c r="AG63" i="79"/>
  <c r="AG92" i="79" s="1"/>
  <c r="W63" i="79"/>
  <c r="W92" i="79" s="1"/>
  <c r="AJ62" i="79"/>
  <c r="AJ91" i="79" s="1"/>
  <c r="AB62" i="79"/>
  <c r="AB91" i="79" s="1"/>
  <c r="AP61" i="79"/>
  <c r="AP90" i="79" s="1"/>
  <c r="AH61" i="79"/>
  <c r="AH90" i="79" s="1"/>
  <c r="Z61" i="79"/>
  <c r="Z90" i="79" s="1"/>
  <c r="AN60" i="79"/>
  <c r="AN89" i="79" s="1"/>
  <c r="AF60" i="79"/>
  <c r="AF89" i="79" s="1"/>
  <c r="X60" i="79"/>
  <c r="X89" i="79" s="1"/>
  <c r="AL59" i="79"/>
  <c r="AL88" i="79" s="1"/>
  <c r="AD59" i="79"/>
  <c r="AD88" i="79" s="1"/>
  <c r="AR58" i="79"/>
  <c r="AR87" i="79" s="1"/>
  <c r="AJ58" i="79"/>
  <c r="AJ87" i="79" s="1"/>
  <c r="AB58" i="79"/>
  <c r="AB87" i="79" s="1"/>
  <c r="AP57" i="79"/>
  <c r="AP86" i="79" s="1"/>
  <c r="AH57" i="79"/>
  <c r="AH86" i="79" s="1"/>
  <c r="Z57" i="79"/>
  <c r="Z86" i="79" s="1"/>
  <c r="AN56" i="79"/>
  <c r="AN85" i="79" s="1"/>
  <c r="AF56" i="79"/>
  <c r="AF85" i="79" s="1"/>
  <c r="X56" i="79"/>
  <c r="X85" i="79" s="1"/>
  <c r="AL55" i="79"/>
  <c r="AL84" i="79" s="1"/>
  <c r="AD55" i="79"/>
  <c r="AD84" i="79" s="1"/>
  <c r="AR54" i="79"/>
  <c r="AR83" i="79" s="1"/>
  <c r="AJ54" i="79"/>
  <c r="AJ83" i="79" s="1"/>
  <c r="AB54" i="79"/>
  <c r="AB83" i="79" s="1"/>
  <c r="AP53" i="79"/>
  <c r="AP82" i="79" s="1"/>
  <c r="AH53" i="79"/>
  <c r="AH82" i="79" s="1"/>
  <c r="Z53" i="79"/>
  <c r="Z82" i="79" s="1"/>
  <c r="AN52" i="79"/>
  <c r="AN81" i="79" s="1"/>
  <c r="AF52" i="79"/>
  <c r="AF81" i="79" s="1"/>
  <c r="X52" i="79"/>
  <c r="X81" i="79" s="1"/>
  <c r="AL51" i="79"/>
  <c r="AL80" i="79" s="1"/>
  <c r="AD51" i="79"/>
  <c r="AD80" i="79" s="1"/>
  <c r="AR50" i="79"/>
  <c r="AR79" i="79" s="1"/>
  <c r="AJ50" i="79"/>
  <c r="AJ79" i="79" s="1"/>
  <c r="AB50" i="79"/>
  <c r="AB79" i="79" s="1"/>
  <c r="AP49" i="79"/>
  <c r="AP78" i="79" s="1"/>
  <c r="AH49" i="79"/>
  <c r="AH78" i="79" s="1"/>
  <c r="Z49" i="79"/>
  <c r="Z78" i="79" s="1"/>
  <c r="AN48" i="79"/>
  <c r="AN77" i="79" s="1"/>
  <c r="AF48" i="79"/>
  <c r="AF77" i="79" s="1"/>
  <c r="X48" i="79"/>
  <c r="X77" i="79" s="1"/>
  <c r="AL47" i="79"/>
  <c r="AL76" i="79" s="1"/>
  <c r="AD47" i="79"/>
  <c r="AD76" i="79" s="1"/>
  <c r="AR46" i="79"/>
  <c r="AR75" i="79" s="1"/>
  <c r="AJ46" i="79"/>
  <c r="AJ75" i="79" s="1"/>
  <c r="AB46" i="79"/>
  <c r="AB75" i="79" s="1"/>
  <c r="AL65" i="79"/>
  <c r="AL94" i="79" s="1"/>
  <c r="AA65" i="79"/>
  <c r="AA94" i="79" s="1"/>
  <c r="AM64" i="79"/>
  <c r="AM93" i="79" s="1"/>
  <c r="AB64" i="79"/>
  <c r="AB93" i="79" s="1"/>
  <c r="AM63" i="79"/>
  <c r="AM92" i="79" s="1"/>
  <c r="AD63" i="79"/>
  <c r="AD92" i="79" s="1"/>
  <c r="AQ62" i="79"/>
  <c r="AQ91" i="79" s="1"/>
  <c r="AH62" i="79"/>
  <c r="AH91" i="79" s="1"/>
  <c r="Z62" i="79"/>
  <c r="Z91" i="79" s="1"/>
  <c r="AN61" i="79"/>
  <c r="AN90" i="79" s="1"/>
  <c r="AF61" i="79"/>
  <c r="AF90" i="79" s="1"/>
  <c r="X61" i="79"/>
  <c r="X90" i="79" s="1"/>
  <c r="AL60" i="79"/>
  <c r="AL89" i="79" s="1"/>
  <c r="AD60" i="79"/>
  <c r="AD89" i="79" s="1"/>
  <c r="AR59" i="79"/>
  <c r="AR88" i="79" s="1"/>
  <c r="AJ59" i="79"/>
  <c r="AJ88" i="79" s="1"/>
  <c r="AB59" i="79"/>
  <c r="AB88" i="79" s="1"/>
  <c r="AP58" i="79"/>
  <c r="AP87" i="79" s="1"/>
  <c r="AH58" i="79"/>
  <c r="AH87" i="79" s="1"/>
  <c r="Z58" i="79"/>
  <c r="Z87" i="79" s="1"/>
  <c r="AN57" i="79"/>
  <c r="AN86" i="79" s="1"/>
  <c r="AF57" i="79"/>
  <c r="AF86" i="79" s="1"/>
  <c r="X57" i="79"/>
  <c r="X86" i="79" s="1"/>
  <c r="AL56" i="79"/>
  <c r="AL85" i="79" s="1"/>
  <c r="AD56" i="79"/>
  <c r="AD85" i="79" s="1"/>
  <c r="AR55" i="79"/>
  <c r="AR84" i="79" s="1"/>
  <c r="AJ55" i="79"/>
  <c r="AJ84" i="79" s="1"/>
  <c r="AB55" i="79"/>
  <c r="AB84" i="79" s="1"/>
  <c r="AP54" i="79"/>
  <c r="AP83" i="79" s="1"/>
  <c r="AH54" i="79"/>
  <c r="AH83" i="79" s="1"/>
  <c r="Z54" i="79"/>
  <c r="Z83" i="79" s="1"/>
  <c r="AN53" i="79"/>
  <c r="AN82" i="79" s="1"/>
  <c r="AF53" i="79"/>
  <c r="AF82" i="79" s="1"/>
  <c r="X53" i="79"/>
  <c r="X82" i="79" s="1"/>
  <c r="AL52" i="79"/>
  <c r="AL81" i="79" s="1"/>
  <c r="AD52" i="79"/>
  <c r="AD81" i="79" s="1"/>
  <c r="AR51" i="79"/>
  <c r="AR80" i="79" s="1"/>
  <c r="AJ51" i="79"/>
  <c r="AJ80" i="79" s="1"/>
  <c r="AB51" i="79"/>
  <c r="AB80" i="79" s="1"/>
  <c r="AP50" i="79"/>
  <c r="AP79" i="79" s="1"/>
  <c r="AH50" i="79"/>
  <c r="AH79" i="79" s="1"/>
  <c r="Z50" i="79"/>
  <c r="Z79" i="79" s="1"/>
  <c r="AN49" i="79"/>
  <c r="AN78" i="79" s="1"/>
  <c r="AF49" i="79"/>
  <c r="AF78" i="79" s="1"/>
  <c r="X49" i="79"/>
  <c r="X78" i="79" s="1"/>
  <c r="AL48" i="79"/>
  <c r="AL77" i="79" s="1"/>
  <c r="AD48" i="79"/>
  <c r="AD77" i="79" s="1"/>
  <c r="AR47" i="79"/>
  <c r="AR76" i="79" s="1"/>
  <c r="AJ47" i="79"/>
  <c r="AJ76" i="79" s="1"/>
  <c r="AB47" i="79"/>
  <c r="AB76" i="79" s="1"/>
  <c r="AP46" i="79"/>
  <c r="AP75" i="79" s="1"/>
  <c r="AH46" i="79"/>
  <c r="AH75" i="79" s="1"/>
  <c r="Z46" i="79"/>
  <c r="Z75" i="79" s="1"/>
  <c r="AI65" i="79"/>
  <c r="AI94" i="79" s="1"/>
  <c r="Y65" i="79"/>
  <c r="Y94" i="79" s="1"/>
  <c r="AJ64" i="79"/>
  <c r="AJ93" i="79" s="1"/>
  <c r="Y64" i="79"/>
  <c r="Y93" i="79" s="1"/>
  <c r="AK63" i="79"/>
  <c r="AK92" i="79" s="1"/>
  <c r="AB63" i="79"/>
  <c r="AB92" i="79" s="1"/>
  <c r="AO62" i="79"/>
  <c r="AO91" i="79" s="1"/>
  <c r="AF62" i="79"/>
  <c r="AF91" i="79" s="1"/>
  <c r="X62" i="79"/>
  <c r="X91" i="79" s="1"/>
  <c r="AL61" i="79"/>
  <c r="AL90" i="79" s="1"/>
  <c r="AD61" i="79"/>
  <c r="AD90" i="79" s="1"/>
  <c r="AR60" i="79"/>
  <c r="AR89" i="79" s="1"/>
  <c r="AJ60" i="79"/>
  <c r="AJ89" i="79" s="1"/>
  <c r="AB60" i="79"/>
  <c r="AB89" i="79" s="1"/>
  <c r="AP59" i="79"/>
  <c r="AP88" i="79" s="1"/>
  <c r="AH59" i="79"/>
  <c r="AH88" i="79" s="1"/>
  <c r="Z59" i="79"/>
  <c r="Z88" i="79" s="1"/>
  <c r="AN58" i="79"/>
  <c r="AN87" i="79" s="1"/>
  <c r="AF58" i="79"/>
  <c r="AF87" i="79" s="1"/>
  <c r="X58" i="79"/>
  <c r="X87" i="79" s="1"/>
  <c r="AL57" i="79"/>
  <c r="AL86" i="79" s="1"/>
  <c r="AD57" i="79"/>
  <c r="AD86" i="79" s="1"/>
  <c r="AR56" i="79"/>
  <c r="AR85" i="79" s="1"/>
  <c r="AJ56" i="79"/>
  <c r="AJ85" i="79" s="1"/>
  <c r="AB56" i="79"/>
  <c r="AB85" i="79" s="1"/>
  <c r="AP55" i="79"/>
  <c r="AP84" i="79" s="1"/>
  <c r="AH55" i="79"/>
  <c r="AH84" i="79" s="1"/>
  <c r="Z55" i="79"/>
  <c r="Z84" i="79" s="1"/>
  <c r="AN54" i="79"/>
  <c r="AN83" i="79" s="1"/>
  <c r="AF54" i="79"/>
  <c r="AF83" i="79" s="1"/>
  <c r="X54" i="79"/>
  <c r="X83" i="79" s="1"/>
  <c r="AL53" i="79"/>
  <c r="AL82" i="79" s="1"/>
  <c r="AD53" i="79"/>
  <c r="AD82" i="79" s="1"/>
  <c r="AR52" i="79"/>
  <c r="AR81" i="79" s="1"/>
  <c r="AJ52" i="79"/>
  <c r="AJ81" i="79" s="1"/>
  <c r="AB52" i="79"/>
  <c r="AB81" i="79" s="1"/>
  <c r="AP51" i="79"/>
  <c r="AP80" i="79" s="1"/>
  <c r="AH51" i="79"/>
  <c r="AH80" i="79" s="1"/>
  <c r="Z51" i="79"/>
  <c r="Z80" i="79" s="1"/>
  <c r="AN50" i="79"/>
  <c r="AN79" i="79" s="1"/>
  <c r="AF50" i="79"/>
  <c r="AF79" i="79" s="1"/>
  <c r="X50" i="79"/>
  <c r="X79" i="79" s="1"/>
  <c r="AL49" i="79"/>
  <c r="AL78" i="79" s="1"/>
  <c r="AD49" i="79"/>
  <c r="AD78" i="79" s="1"/>
  <c r="AR48" i="79"/>
  <c r="AR77" i="79" s="1"/>
  <c r="AJ48" i="79"/>
  <c r="AJ77" i="79" s="1"/>
  <c r="AB48" i="79"/>
  <c r="AB77" i="79" s="1"/>
  <c r="AP47" i="79"/>
  <c r="AP76" i="79" s="1"/>
  <c r="AH47" i="79"/>
  <c r="AH76" i="79" s="1"/>
  <c r="Z47" i="79"/>
  <c r="Z76" i="79" s="1"/>
  <c r="AN46" i="79"/>
  <c r="AN75" i="79" s="1"/>
  <c r="AF46" i="79"/>
  <c r="AF75" i="79" s="1"/>
  <c r="X46" i="79"/>
  <c r="X75" i="79" s="1"/>
  <c r="AH65" i="79"/>
  <c r="AH94" i="79" s="1"/>
  <c r="X65" i="79"/>
  <c r="X94" i="79" s="1"/>
  <c r="AI64" i="79"/>
  <c r="AI93" i="79" s="1"/>
  <c r="X64" i="79"/>
  <c r="X93" i="79" s="1"/>
  <c r="AJ63" i="79"/>
  <c r="AJ92" i="79" s="1"/>
  <c r="AA63" i="79"/>
  <c r="AA92" i="79" s="1"/>
  <c r="AN62" i="79"/>
  <c r="AN91" i="79" s="1"/>
  <c r="AE62" i="79"/>
  <c r="AE91" i="79" s="1"/>
  <c r="W62" i="79"/>
  <c r="W91" i="79" s="1"/>
  <c r="AK61" i="79"/>
  <c r="AK90" i="79" s="1"/>
  <c r="AC61" i="79"/>
  <c r="AC90" i="79" s="1"/>
  <c r="AQ60" i="79"/>
  <c r="AQ89" i="79" s="1"/>
  <c r="AI60" i="79"/>
  <c r="AI89" i="79" s="1"/>
  <c r="AA60" i="79"/>
  <c r="AA89" i="79" s="1"/>
  <c r="AO59" i="79"/>
  <c r="AO88" i="79" s="1"/>
  <c r="AG59" i="79"/>
  <c r="AG88" i="79" s="1"/>
  <c r="Y59" i="79"/>
  <c r="Y88" i="79" s="1"/>
  <c r="AM58" i="79"/>
  <c r="AM87" i="79" s="1"/>
  <c r="AE58" i="79"/>
  <c r="AE87" i="79" s="1"/>
  <c r="W58" i="79"/>
  <c r="W87" i="79" s="1"/>
  <c r="AK57" i="79"/>
  <c r="AK86" i="79" s="1"/>
  <c r="AC57" i="79"/>
  <c r="AC86" i="79" s="1"/>
  <c r="AQ56" i="79"/>
  <c r="AQ85" i="79" s="1"/>
  <c r="AI56" i="79"/>
  <c r="AI85" i="79" s="1"/>
  <c r="AA56" i="79"/>
  <c r="AA85" i="79" s="1"/>
  <c r="AO55" i="79"/>
  <c r="AO84" i="79" s="1"/>
  <c r="AG55" i="79"/>
  <c r="AG84" i="79" s="1"/>
  <c r="Y55" i="79"/>
  <c r="Y84" i="79" s="1"/>
  <c r="AM54" i="79"/>
  <c r="AM83" i="79" s="1"/>
  <c r="AE54" i="79"/>
  <c r="AE83" i="79" s="1"/>
  <c r="W54" i="79"/>
  <c r="W83" i="79" s="1"/>
  <c r="AK53" i="79"/>
  <c r="AK82" i="79" s="1"/>
  <c r="AC53" i="79"/>
  <c r="AC82" i="79" s="1"/>
  <c r="AQ52" i="79"/>
  <c r="AQ81" i="79" s="1"/>
  <c r="AI52" i="79"/>
  <c r="AI81" i="79" s="1"/>
  <c r="AA52" i="79"/>
  <c r="AA81" i="79" s="1"/>
  <c r="AO51" i="79"/>
  <c r="AO80" i="79" s="1"/>
  <c r="AG51" i="79"/>
  <c r="AG80" i="79" s="1"/>
  <c r="Y51" i="79"/>
  <c r="Y80" i="79" s="1"/>
  <c r="AM50" i="79"/>
  <c r="AM79" i="79" s="1"/>
  <c r="AE50" i="79"/>
  <c r="AE79" i="79" s="1"/>
  <c r="W50" i="79"/>
  <c r="W79" i="79" s="1"/>
  <c r="AK49" i="79"/>
  <c r="AK78" i="79" s="1"/>
  <c r="AC49" i="79"/>
  <c r="AC78" i="79" s="1"/>
  <c r="AQ48" i="79"/>
  <c r="AQ77" i="79" s="1"/>
  <c r="AI48" i="79"/>
  <c r="AI77" i="79" s="1"/>
  <c r="AA48" i="79"/>
  <c r="AA77" i="79" s="1"/>
  <c r="AO47" i="79"/>
  <c r="AO76" i="79" s="1"/>
  <c r="AG47" i="79"/>
  <c r="AG76" i="79" s="1"/>
  <c r="Y47" i="79"/>
  <c r="Y76" i="79" s="1"/>
  <c r="AM46" i="79"/>
  <c r="AM75" i="79" s="1"/>
  <c r="AE46" i="79"/>
  <c r="AE75" i="79" s="1"/>
  <c r="W46" i="79"/>
  <c r="W75" i="79" s="1"/>
  <c r="AN65" i="79"/>
  <c r="AN94" i="79" s="1"/>
  <c r="AO63" i="79"/>
  <c r="AO92" i="79" s="1"/>
  <c r="AA62" i="79"/>
  <c r="AA91" i="79" s="1"/>
  <c r="AM60" i="79"/>
  <c r="AM89" i="79" s="1"/>
  <c r="AC59" i="79"/>
  <c r="AC88" i="79" s="1"/>
  <c r="AO57" i="79"/>
  <c r="AO86" i="79" s="1"/>
  <c r="AE56" i="79"/>
  <c r="AE85" i="79" s="1"/>
  <c r="AQ54" i="79"/>
  <c r="AQ83" i="79" s="1"/>
  <c r="AG53" i="79"/>
  <c r="AG82" i="79" s="1"/>
  <c r="W52" i="79"/>
  <c r="W81" i="79" s="1"/>
  <c r="AI50" i="79"/>
  <c r="AI79" i="79" s="1"/>
  <c r="Y49" i="79"/>
  <c r="Y78" i="79" s="1"/>
  <c r="AK47" i="79"/>
  <c r="AK76" i="79" s="1"/>
  <c r="AA46" i="79"/>
  <c r="AA75" i="79" s="1"/>
  <c r="AK65" i="79"/>
  <c r="AK94" i="79" s="1"/>
  <c r="AL63" i="79"/>
  <c r="AL92" i="79" s="1"/>
  <c r="Y62" i="79"/>
  <c r="Y91" i="79" s="1"/>
  <c r="AK60" i="79"/>
  <c r="AK89" i="79" s="1"/>
  <c r="AA59" i="79"/>
  <c r="AA88" i="79" s="1"/>
  <c r="AM57" i="79"/>
  <c r="AM86" i="79" s="1"/>
  <c r="AC56" i="79"/>
  <c r="AC85" i="79" s="1"/>
  <c r="AO54" i="79"/>
  <c r="AO83" i="79" s="1"/>
  <c r="AE53" i="79"/>
  <c r="AE82" i="79" s="1"/>
  <c r="AQ51" i="79"/>
  <c r="AQ80" i="79" s="1"/>
  <c r="AG50" i="79"/>
  <c r="AG79" i="79" s="1"/>
  <c r="W49" i="79"/>
  <c r="W78" i="79" s="1"/>
  <c r="AI47" i="79"/>
  <c r="AI76" i="79" s="1"/>
  <c r="Y46" i="79"/>
  <c r="Y75" i="79" s="1"/>
  <c r="AC65" i="79"/>
  <c r="AC94" i="79" s="1"/>
  <c r="AE63" i="79"/>
  <c r="AE92" i="79" s="1"/>
  <c r="AO61" i="79"/>
  <c r="AO90" i="79" s="1"/>
  <c r="AE60" i="79"/>
  <c r="AE89" i="79" s="1"/>
  <c r="AQ58" i="79"/>
  <c r="AQ87" i="79" s="1"/>
  <c r="AG57" i="79"/>
  <c r="AG86" i="79" s="1"/>
  <c r="W56" i="79"/>
  <c r="W85" i="79" s="1"/>
  <c r="AI54" i="79"/>
  <c r="AI83" i="79" s="1"/>
  <c r="Y53" i="79"/>
  <c r="Y82" i="79" s="1"/>
  <c r="AK51" i="79"/>
  <c r="AK80" i="79" s="1"/>
  <c r="AA50" i="79"/>
  <c r="AA79" i="79" s="1"/>
  <c r="AM48" i="79"/>
  <c r="AM77" i="79" s="1"/>
  <c r="AC47" i="79"/>
  <c r="AC76" i="79" s="1"/>
  <c r="Z65" i="79"/>
  <c r="Z94" i="79" s="1"/>
  <c r="AC63" i="79"/>
  <c r="AC92" i="79" s="1"/>
  <c r="AM61" i="79"/>
  <c r="AM90" i="79" s="1"/>
  <c r="AC60" i="79"/>
  <c r="AC89" i="79" s="1"/>
  <c r="AO58" i="79"/>
  <c r="AO87" i="79" s="1"/>
  <c r="AE57" i="79"/>
  <c r="AE86" i="79" s="1"/>
  <c r="AQ55" i="79"/>
  <c r="AQ84" i="79" s="1"/>
  <c r="AG54" i="79"/>
  <c r="AG83" i="79" s="1"/>
  <c r="W53" i="79"/>
  <c r="W82" i="79" s="1"/>
  <c r="AI51" i="79"/>
  <c r="AI80" i="79" s="1"/>
  <c r="Y50" i="79"/>
  <c r="Y79" i="79" s="1"/>
  <c r="AK48" i="79"/>
  <c r="AK77" i="79" s="1"/>
  <c r="AA47" i="79"/>
  <c r="AA76" i="79" s="1"/>
  <c r="AL64" i="79"/>
  <c r="AL93" i="79" s="1"/>
  <c r="AP62" i="79"/>
  <c r="AP91" i="79" s="1"/>
  <c r="AE61" i="79"/>
  <c r="AE90" i="79" s="1"/>
  <c r="AQ59" i="79"/>
  <c r="AQ88" i="79" s="1"/>
  <c r="AG58" i="79"/>
  <c r="AG87" i="79" s="1"/>
  <c r="W57" i="79"/>
  <c r="W86" i="79" s="1"/>
  <c r="AI55" i="79"/>
  <c r="AI84" i="79" s="1"/>
  <c r="Y54" i="79"/>
  <c r="Y83" i="79" s="1"/>
  <c r="AK52" i="79"/>
  <c r="AK81" i="79" s="1"/>
  <c r="AA51" i="79"/>
  <c r="AA80" i="79" s="1"/>
  <c r="AM49" i="79"/>
  <c r="AM78" i="79" s="1"/>
  <c r="AC48" i="79"/>
  <c r="AC77" i="79" s="1"/>
  <c r="AO46" i="79"/>
  <c r="AO75" i="79" s="1"/>
  <c r="AD64" i="79"/>
  <c r="AD93" i="79" s="1"/>
  <c r="AI62" i="79"/>
  <c r="AI91" i="79" s="1"/>
  <c r="Y61" i="79"/>
  <c r="Y90" i="79" s="1"/>
  <c r="AK59" i="79"/>
  <c r="AK88" i="79" s="1"/>
  <c r="AA58" i="79"/>
  <c r="AA87" i="79" s="1"/>
  <c r="AM56" i="79"/>
  <c r="AM85" i="79" s="1"/>
  <c r="AC55" i="79"/>
  <c r="AC84" i="79" s="1"/>
  <c r="AO53" i="79"/>
  <c r="AO82" i="79" s="1"/>
  <c r="AE52" i="79"/>
  <c r="AE81" i="79" s="1"/>
  <c r="AQ50" i="79"/>
  <c r="AQ79" i="79" s="1"/>
  <c r="AG49" i="79"/>
  <c r="AG78" i="79" s="1"/>
  <c r="W48" i="79"/>
  <c r="W77" i="79" s="1"/>
  <c r="AI46" i="79"/>
  <c r="AI75" i="79" s="1"/>
  <c r="AK55" i="79"/>
  <c r="AK84" i="79" s="1"/>
  <c r="W61" i="79"/>
  <c r="W90" i="79" s="1"/>
  <c r="AA55" i="79"/>
  <c r="AA84" i="79" s="1"/>
  <c r="AE49" i="79"/>
  <c r="AE78" i="79" s="1"/>
  <c r="W60" i="79"/>
  <c r="W89" i="79" s="1"/>
  <c r="AA54" i="79"/>
  <c r="AA83" i="79" s="1"/>
  <c r="AE48" i="79"/>
  <c r="AE77" i="79" s="1"/>
  <c r="AI59" i="79"/>
  <c r="AI88" i="79" s="1"/>
  <c r="AM53" i="79"/>
  <c r="AM82" i="79" s="1"/>
  <c r="AQ47" i="79"/>
  <c r="AQ76" i="79" s="1"/>
  <c r="AG46" i="79"/>
  <c r="AG75" i="79" s="1"/>
  <c r="AN64" i="79"/>
  <c r="AN93" i="79" s="1"/>
  <c r="AI58" i="79"/>
  <c r="AI87" i="79" s="1"/>
  <c r="AM52" i="79"/>
  <c r="AM81" i="79" s="1"/>
  <c r="AQ46" i="79"/>
  <c r="AQ75" i="79" s="1"/>
  <c r="AA64" i="79"/>
  <c r="AA93" i="79" s="1"/>
  <c r="Y58" i="79"/>
  <c r="Y87" i="79" s="1"/>
  <c r="AC52" i="79"/>
  <c r="AC81" i="79" s="1"/>
  <c r="AR62" i="79"/>
  <c r="AR91" i="79" s="1"/>
  <c r="Y57" i="79"/>
  <c r="Y86" i="79" s="1"/>
  <c r="AC51" i="79"/>
  <c r="AC80" i="79" s="1"/>
  <c r="AG61" i="79"/>
  <c r="AG90" i="79" s="1"/>
  <c r="AO49" i="79"/>
  <c r="AO78" i="79" s="1"/>
  <c r="AG62" i="79"/>
  <c r="AG91" i="79" s="1"/>
  <c r="AK56" i="79"/>
  <c r="AK85" i="79" s="1"/>
  <c r="AO50" i="79"/>
  <c r="AO79" i="79" s="1"/>
  <c r="W100" i="79" l="1" a="1"/>
  <c r="AP100" i="79" l="1"/>
  <c r="AH100" i="79"/>
  <c r="Z100" i="79"/>
  <c r="AO100" i="79"/>
  <c r="AG100" i="79"/>
  <c r="Y100" i="79"/>
  <c r="AN100" i="79"/>
  <c r="AF100" i="79"/>
  <c r="X100" i="79"/>
  <c r="AM100" i="79"/>
  <c r="AE100" i="79"/>
  <c r="W100" i="79"/>
  <c r="W102" i="79" s="1" a="1"/>
  <c r="AL100" i="79"/>
  <c r="AD100" i="79"/>
  <c r="AR100" i="79"/>
  <c r="AJ100" i="79"/>
  <c r="AB100" i="79"/>
  <c r="AQ100" i="79"/>
  <c r="AI100" i="79"/>
  <c r="AA100" i="79"/>
  <c r="AK100" i="79"/>
  <c r="AC100" i="79"/>
  <c r="AO102" i="79" l="1"/>
  <c r="AO105" i="79" s="1"/>
  <c r="AG102" i="79"/>
  <c r="AG105" i="79" s="1"/>
  <c r="Y102" i="79"/>
  <c r="Y105" i="79" s="1"/>
  <c r="AN102" i="79"/>
  <c r="AN105" i="79" s="1"/>
  <c r="AF102" i="79"/>
  <c r="AF105" i="79" s="1"/>
  <c r="X102" i="79"/>
  <c r="X105" i="79" s="1"/>
  <c r="AM102" i="79"/>
  <c r="AM105" i="79" s="1"/>
  <c r="AE102" i="79"/>
  <c r="AE105" i="79" s="1"/>
  <c r="W102" i="79"/>
  <c r="W105" i="79" s="1"/>
  <c r="AL102" i="79"/>
  <c r="AL105" i="79" s="1"/>
  <c r="AD102" i="79"/>
  <c r="AD105" i="79" s="1"/>
  <c r="AK102" i="79"/>
  <c r="AK105" i="79" s="1"/>
  <c r="AC102" i="79"/>
  <c r="AC105" i="79" s="1"/>
  <c r="AQ102" i="79"/>
  <c r="AQ105" i="79" s="1"/>
  <c r="AI102" i="79"/>
  <c r="AI105" i="79" s="1"/>
  <c r="AA102" i="79"/>
  <c r="AA105" i="79" s="1"/>
  <c r="AP102" i="79"/>
  <c r="AP105" i="79" s="1"/>
  <c r="AH102" i="79"/>
  <c r="AH105" i="79" s="1"/>
  <c r="Z102" i="79"/>
  <c r="Z105" i="79" s="1"/>
  <c r="AJ102" i="79"/>
  <c r="AJ105" i="79" s="1"/>
  <c r="AB102" i="79"/>
  <c r="AB105" i="79" s="1"/>
  <c r="AR102" i="79"/>
  <c r="AR105" i="79" s="1"/>
  <c r="W107" i="79" l="1" a="1"/>
  <c r="W127" i="79" l="1"/>
  <c r="W119" i="79"/>
  <c r="M14" i="78" s="1"/>
  <c r="W111" i="79"/>
  <c r="M6" i="78" s="1"/>
  <c r="W126" i="79"/>
  <c r="W118" i="79"/>
  <c r="M13" i="78" s="1"/>
  <c r="W110" i="79"/>
  <c r="M5" i="78" s="1"/>
  <c r="W125" i="79"/>
  <c r="W117" i="79"/>
  <c r="M12" i="78" s="1"/>
  <c r="W109" i="79"/>
  <c r="M4" i="78" s="1"/>
  <c r="W124" i="79"/>
  <c r="W116" i="79"/>
  <c r="M11" i="78" s="1"/>
  <c r="W108" i="79"/>
  <c r="M3" i="78" s="1"/>
  <c r="W123" i="79"/>
  <c r="W115" i="79"/>
  <c r="M10" i="78" s="1"/>
  <c r="W107" i="79"/>
  <c r="M2" i="78" s="1"/>
  <c r="W129" i="79"/>
  <c r="W121" i="79"/>
  <c r="M16" i="78" s="1"/>
  <c r="W113" i="79"/>
  <c r="M8" i="78" s="1"/>
  <c r="W128" i="79"/>
  <c r="W120" i="79"/>
  <c r="M15" i="78" s="1"/>
  <c r="W112" i="79"/>
  <c r="M7" i="78" s="1"/>
  <c r="W122" i="79"/>
  <c r="W114" i="79"/>
  <c r="M9" i="78" s="1"/>
  <c r="M16" i="81" l="1"/>
  <c r="M16" i="79"/>
  <c r="M15" i="81"/>
  <c r="M15" i="79"/>
  <c r="M14" i="81"/>
  <c r="M14" i="79"/>
  <c r="M13" i="81"/>
  <c r="M13" i="79"/>
  <c r="M12" i="81"/>
  <c r="M12" i="79"/>
  <c r="M11" i="81"/>
  <c r="M11" i="79"/>
  <c r="M10" i="81"/>
  <c r="M10" i="79"/>
  <c r="M9" i="81"/>
  <c r="M9" i="79"/>
  <c r="M8" i="81"/>
  <c r="M8" i="79"/>
  <c r="M7" i="79"/>
  <c r="M7" i="81"/>
  <c r="M6" i="81"/>
  <c r="M6" i="79"/>
  <c r="M5" i="81"/>
  <c r="M5" i="79"/>
  <c r="M4" i="79"/>
  <c r="M4" i="81"/>
  <c r="M3" i="81"/>
  <c r="M3" i="79"/>
  <c r="M2" i="81"/>
  <c r="M2" i="79"/>
  <c r="J16" i="77"/>
  <c r="I16" i="77"/>
  <c r="H16" i="77"/>
  <c r="G16" i="77"/>
  <c r="V16" i="77" s="1"/>
  <c r="F16" i="77"/>
  <c r="E16" i="77"/>
  <c r="D16" i="77"/>
  <c r="C16" i="77"/>
  <c r="A16" i="77"/>
  <c r="J15" i="77"/>
  <c r="I15" i="77"/>
  <c r="H15" i="77"/>
  <c r="G15" i="77"/>
  <c r="F15" i="77"/>
  <c r="E15" i="77"/>
  <c r="D15" i="77"/>
  <c r="C15" i="77"/>
  <c r="B15" i="77"/>
  <c r="A15" i="77"/>
  <c r="J14" i="77"/>
  <c r="I14" i="77"/>
  <c r="H14" i="77"/>
  <c r="G14" i="77"/>
  <c r="V14" i="77" s="1"/>
  <c r="F14" i="77"/>
  <c r="E14" i="77"/>
  <c r="D14" i="77"/>
  <c r="C14" i="77"/>
  <c r="A14" i="77"/>
  <c r="J13" i="77"/>
  <c r="I13" i="77"/>
  <c r="H13" i="77"/>
  <c r="G13" i="77"/>
  <c r="V13" i="77" s="1"/>
  <c r="F13" i="77"/>
  <c r="E13" i="77"/>
  <c r="D13" i="77"/>
  <c r="C13" i="77"/>
  <c r="B13" i="77"/>
  <c r="A13" i="77"/>
  <c r="J12" i="77"/>
  <c r="I12" i="77"/>
  <c r="H12" i="77"/>
  <c r="G12" i="77"/>
  <c r="V12" i="77" s="1"/>
  <c r="F12" i="77"/>
  <c r="E12" i="77"/>
  <c r="D12" i="77"/>
  <c r="C12" i="77"/>
  <c r="B12" i="77"/>
  <c r="A12" i="77"/>
  <c r="J11" i="77"/>
  <c r="I11" i="77"/>
  <c r="H11" i="77"/>
  <c r="G11" i="77"/>
  <c r="V11" i="77" s="1"/>
  <c r="F11" i="77"/>
  <c r="E11" i="77"/>
  <c r="D11" i="77"/>
  <c r="C11" i="77"/>
  <c r="B11" i="77"/>
  <c r="A11" i="77"/>
  <c r="J10" i="77"/>
  <c r="I10" i="77"/>
  <c r="H10" i="77"/>
  <c r="G10" i="77"/>
  <c r="V10" i="77" s="1"/>
  <c r="F10" i="77"/>
  <c r="E10" i="77"/>
  <c r="D10" i="77"/>
  <c r="C10" i="77"/>
  <c r="B10" i="77"/>
  <c r="A10" i="77"/>
  <c r="J9" i="77"/>
  <c r="I9" i="77"/>
  <c r="H9" i="77"/>
  <c r="G9" i="77"/>
  <c r="F9" i="77"/>
  <c r="E9" i="77"/>
  <c r="D9" i="77"/>
  <c r="C9" i="77"/>
  <c r="B9" i="77"/>
  <c r="A9" i="77"/>
  <c r="J8" i="77"/>
  <c r="I8" i="77"/>
  <c r="H8" i="77"/>
  <c r="G8" i="77"/>
  <c r="F8" i="77"/>
  <c r="E8" i="77"/>
  <c r="D8" i="77"/>
  <c r="C8" i="77"/>
  <c r="B8" i="77"/>
  <c r="A8" i="77"/>
  <c r="J7" i="77"/>
  <c r="I7" i="77"/>
  <c r="H7" i="77"/>
  <c r="G7" i="77"/>
  <c r="F7" i="77"/>
  <c r="E7" i="77"/>
  <c r="D7" i="77"/>
  <c r="C7" i="77"/>
  <c r="B7" i="77"/>
  <c r="A7" i="77"/>
  <c r="J6" i="77"/>
  <c r="I6" i="77"/>
  <c r="H6" i="77"/>
  <c r="G6" i="77"/>
  <c r="F6" i="77"/>
  <c r="E6" i="77"/>
  <c r="D6" i="77"/>
  <c r="C6" i="77"/>
  <c r="B6" i="77"/>
  <c r="A6" i="77"/>
  <c r="Q5" i="77"/>
  <c r="J5" i="77"/>
  <c r="I5" i="77"/>
  <c r="H5" i="77"/>
  <c r="G5" i="77"/>
  <c r="F5" i="77"/>
  <c r="E5" i="77"/>
  <c r="D5" i="77"/>
  <c r="C5" i="77"/>
  <c r="B5" i="77"/>
  <c r="A5" i="77"/>
  <c r="J4" i="77"/>
  <c r="I4" i="77"/>
  <c r="H4" i="77"/>
  <c r="G4" i="77"/>
  <c r="F4" i="77"/>
  <c r="E4" i="77"/>
  <c r="D4" i="77"/>
  <c r="C4" i="77"/>
  <c r="B4" i="77"/>
  <c r="A4" i="77"/>
  <c r="Q3" i="77"/>
  <c r="Q12" i="77" s="1"/>
  <c r="J3" i="77"/>
  <c r="I3" i="77"/>
  <c r="H3" i="77"/>
  <c r="G3" i="77"/>
  <c r="F3" i="77"/>
  <c r="E3" i="77"/>
  <c r="D3" i="77"/>
  <c r="C3" i="77"/>
  <c r="B3" i="77"/>
  <c r="A3" i="77"/>
  <c r="Q2" i="77"/>
  <c r="Q7" i="77" s="1" a="1"/>
  <c r="Q7" i="77" s="1"/>
  <c r="L2" i="77"/>
  <c r="K2" i="77"/>
  <c r="J2" i="77"/>
  <c r="I2" i="77"/>
  <c r="H2" i="77"/>
  <c r="G2" i="77"/>
  <c r="F2" i="77"/>
  <c r="E2" i="77"/>
  <c r="D2" i="77"/>
  <c r="C2" i="77"/>
  <c r="B2" i="77"/>
  <c r="A2" i="77"/>
  <c r="L1" i="77"/>
  <c r="K1" i="77"/>
  <c r="J1" i="77"/>
  <c r="I1" i="77"/>
  <c r="H1" i="77"/>
  <c r="G1" i="77"/>
  <c r="F1" i="77"/>
  <c r="E1" i="77"/>
  <c r="D1" i="77"/>
  <c r="C1" i="77"/>
  <c r="B1" i="77"/>
  <c r="A1" i="77"/>
  <c r="W361" i="75"/>
  <c r="V361" i="75"/>
  <c r="U361" i="75"/>
  <c r="T361" i="75"/>
  <c r="S361" i="75"/>
  <c r="R361" i="75"/>
  <c r="W360" i="75"/>
  <c r="V360" i="75"/>
  <c r="U360" i="75"/>
  <c r="T360" i="75"/>
  <c r="S360" i="75"/>
  <c r="R360" i="75"/>
  <c r="W359" i="75"/>
  <c r="V359" i="75"/>
  <c r="U359" i="75"/>
  <c r="T359" i="75"/>
  <c r="S359" i="75"/>
  <c r="R359" i="75"/>
  <c r="W358" i="75"/>
  <c r="V358" i="75"/>
  <c r="U358" i="75"/>
  <c r="T358" i="75"/>
  <c r="S358" i="75"/>
  <c r="R358" i="75"/>
  <c r="W357" i="75"/>
  <c r="V357" i="75"/>
  <c r="U357" i="75"/>
  <c r="T357" i="75"/>
  <c r="S357" i="75"/>
  <c r="R357" i="75"/>
  <c r="W356" i="75"/>
  <c r="V356" i="75"/>
  <c r="U356" i="75"/>
  <c r="T356" i="75"/>
  <c r="S356" i="75"/>
  <c r="R356" i="75"/>
  <c r="W355" i="75"/>
  <c r="V355" i="75"/>
  <c r="U355" i="75"/>
  <c r="T355" i="75"/>
  <c r="S355" i="75"/>
  <c r="R355" i="75"/>
  <c r="W354" i="75"/>
  <c r="V354" i="75"/>
  <c r="U354" i="75"/>
  <c r="T354" i="75"/>
  <c r="S354" i="75"/>
  <c r="R354" i="75"/>
  <c r="W353" i="75"/>
  <c r="V353" i="75"/>
  <c r="U353" i="75"/>
  <c r="T353" i="75"/>
  <c r="S353" i="75"/>
  <c r="R353" i="75"/>
  <c r="W352" i="75"/>
  <c r="V352" i="75"/>
  <c r="U352" i="75"/>
  <c r="T352" i="75"/>
  <c r="S352" i="75"/>
  <c r="R352" i="75"/>
  <c r="W351" i="75"/>
  <c r="V351" i="75"/>
  <c r="U351" i="75"/>
  <c r="T351" i="75"/>
  <c r="S351" i="75"/>
  <c r="R351" i="75"/>
  <c r="W350" i="75"/>
  <c r="V350" i="75"/>
  <c r="U350" i="75"/>
  <c r="T350" i="75"/>
  <c r="S350" i="75"/>
  <c r="R350" i="75"/>
  <c r="W349" i="75"/>
  <c r="V349" i="75"/>
  <c r="U349" i="75"/>
  <c r="T349" i="75"/>
  <c r="S349" i="75"/>
  <c r="R349" i="75"/>
  <c r="W348" i="75"/>
  <c r="V348" i="75"/>
  <c r="U348" i="75"/>
  <c r="T348" i="75"/>
  <c r="S348" i="75"/>
  <c r="R348" i="75"/>
  <c r="W347" i="75"/>
  <c r="V347" i="75"/>
  <c r="U347" i="75"/>
  <c r="T347" i="75"/>
  <c r="S347" i="75"/>
  <c r="R347" i="75"/>
  <c r="W346" i="75"/>
  <c r="V346" i="75"/>
  <c r="U346" i="75"/>
  <c r="T346" i="75"/>
  <c r="S346" i="75"/>
  <c r="R346" i="75"/>
  <c r="W345" i="75"/>
  <c r="V345" i="75"/>
  <c r="U345" i="75"/>
  <c r="T345" i="75"/>
  <c r="S345" i="75"/>
  <c r="R345" i="75"/>
  <c r="W344" i="75"/>
  <c r="V344" i="75"/>
  <c r="U344" i="75"/>
  <c r="T344" i="75"/>
  <c r="S344" i="75"/>
  <c r="R344" i="75"/>
  <c r="W343" i="75"/>
  <c r="V343" i="75"/>
  <c r="U343" i="75"/>
  <c r="T343" i="75"/>
  <c r="S343" i="75"/>
  <c r="R343" i="75"/>
  <c r="W342" i="75"/>
  <c r="V342" i="75"/>
  <c r="U342" i="75"/>
  <c r="T342" i="75"/>
  <c r="S342" i="75"/>
  <c r="R342" i="75"/>
  <c r="W341" i="75"/>
  <c r="V341" i="75"/>
  <c r="U341" i="75"/>
  <c r="T341" i="75"/>
  <c r="S341" i="75"/>
  <c r="R341" i="75"/>
  <c r="W340" i="75"/>
  <c r="V340" i="75"/>
  <c r="U340" i="75"/>
  <c r="T340" i="75"/>
  <c r="S340" i="75"/>
  <c r="R340" i="75"/>
  <c r="W339" i="75"/>
  <c r="V339" i="75"/>
  <c r="U339" i="75"/>
  <c r="T339" i="75"/>
  <c r="S339" i="75"/>
  <c r="R339" i="75"/>
  <c r="W338" i="75"/>
  <c r="V338" i="75"/>
  <c r="U338" i="75"/>
  <c r="T338" i="75"/>
  <c r="S338" i="75"/>
  <c r="R338" i="75"/>
  <c r="W337" i="75"/>
  <c r="V337" i="75"/>
  <c r="U337" i="75"/>
  <c r="T337" i="75"/>
  <c r="S337" i="75"/>
  <c r="R337" i="75"/>
  <c r="W336" i="75"/>
  <c r="V336" i="75"/>
  <c r="U336" i="75"/>
  <c r="T336" i="75"/>
  <c r="S336" i="75"/>
  <c r="R336" i="75"/>
  <c r="W335" i="75"/>
  <c r="V335" i="75"/>
  <c r="U335" i="75"/>
  <c r="T335" i="75"/>
  <c r="S335" i="75"/>
  <c r="R335" i="75"/>
  <c r="W334" i="75"/>
  <c r="V334" i="75"/>
  <c r="U334" i="75"/>
  <c r="T334" i="75"/>
  <c r="S334" i="75"/>
  <c r="R334" i="75"/>
  <c r="W333" i="75"/>
  <c r="V333" i="75"/>
  <c r="U333" i="75"/>
  <c r="T333" i="75"/>
  <c r="S333" i="75"/>
  <c r="R333" i="75"/>
  <c r="W332" i="75"/>
  <c r="V332" i="75"/>
  <c r="U332" i="75"/>
  <c r="T332" i="75"/>
  <c r="S332" i="75"/>
  <c r="R332" i="75"/>
  <c r="W331" i="75"/>
  <c r="V331" i="75"/>
  <c r="U331" i="75"/>
  <c r="T331" i="75"/>
  <c r="S331" i="75"/>
  <c r="R331" i="75"/>
  <c r="W330" i="75"/>
  <c r="V330" i="75"/>
  <c r="U330" i="75"/>
  <c r="T330" i="75"/>
  <c r="S330" i="75"/>
  <c r="R330" i="75"/>
  <c r="W329" i="75"/>
  <c r="V329" i="75"/>
  <c r="U329" i="75"/>
  <c r="T329" i="75"/>
  <c r="S329" i="75"/>
  <c r="R329" i="75"/>
  <c r="W328" i="75"/>
  <c r="V328" i="75"/>
  <c r="U328" i="75"/>
  <c r="T328" i="75"/>
  <c r="S328" i="75"/>
  <c r="R328" i="75"/>
  <c r="W327" i="75"/>
  <c r="V327" i="75"/>
  <c r="U327" i="75"/>
  <c r="T327" i="75"/>
  <c r="S327" i="75"/>
  <c r="R327" i="75"/>
  <c r="W326" i="75"/>
  <c r="V326" i="75"/>
  <c r="U326" i="75"/>
  <c r="T326" i="75"/>
  <c r="S326" i="75"/>
  <c r="R326" i="75"/>
  <c r="W325" i="75"/>
  <c r="V325" i="75"/>
  <c r="U325" i="75"/>
  <c r="T325" i="75"/>
  <c r="S325" i="75"/>
  <c r="R325" i="75"/>
  <c r="W324" i="75"/>
  <c r="V324" i="75"/>
  <c r="U324" i="75"/>
  <c r="T324" i="75"/>
  <c r="S324" i="75"/>
  <c r="R324" i="75"/>
  <c r="W323" i="75"/>
  <c r="V323" i="75"/>
  <c r="U323" i="75"/>
  <c r="T323" i="75"/>
  <c r="S323" i="75"/>
  <c r="R323" i="75"/>
  <c r="W322" i="75"/>
  <c r="V322" i="75"/>
  <c r="U322" i="75"/>
  <c r="T322" i="75"/>
  <c r="S322" i="75"/>
  <c r="R322" i="75"/>
  <c r="W321" i="75"/>
  <c r="V321" i="75"/>
  <c r="U321" i="75"/>
  <c r="T321" i="75"/>
  <c r="S321" i="75"/>
  <c r="R321" i="75"/>
  <c r="W320" i="75"/>
  <c r="V320" i="75"/>
  <c r="U320" i="75"/>
  <c r="T320" i="75"/>
  <c r="S320" i="75"/>
  <c r="R320" i="75"/>
  <c r="W319" i="75"/>
  <c r="V319" i="75"/>
  <c r="U319" i="75"/>
  <c r="T319" i="75"/>
  <c r="S319" i="75"/>
  <c r="R319" i="75"/>
  <c r="W318" i="75"/>
  <c r="V318" i="75"/>
  <c r="U318" i="75"/>
  <c r="T318" i="75"/>
  <c r="S318" i="75"/>
  <c r="R318" i="75"/>
  <c r="W317" i="75"/>
  <c r="V317" i="75"/>
  <c r="U317" i="75"/>
  <c r="T317" i="75"/>
  <c r="S317" i="75"/>
  <c r="R317" i="75"/>
  <c r="W316" i="75"/>
  <c r="V316" i="75"/>
  <c r="U316" i="75"/>
  <c r="T316" i="75"/>
  <c r="S316" i="75"/>
  <c r="R316" i="75"/>
  <c r="W315" i="75"/>
  <c r="V315" i="75"/>
  <c r="U315" i="75"/>
  <c r="T315" i="75"/>
  <c r="S315" i="75"/>
  <c r="R315" i="75"/>
  <c r="W314" i="75"/>
  <c r="V314" i="75"/>
  <c r="U314" i="75"/>
  <c r="T314" i="75"/>
  <c r="S314" i="75"/>
  <c r="R314" i="75"/>
  <c r="W313" i="75"/>
  <c r="V313" i="75"/>
  <c r="U313" i="75"/>
  <c r="T313" i="75"/>
  <c r="S313" i="75"/>
  <c r="R313" i="75"/>
  <c r="W312" i="75"/>
  <c r="V312" i="75"/>
  <c r="U312" i="75"/>
  <c r="T312" i="75"/>
  <c r="S312" i="75"/>
  <c r="R312" i="75"/>
  <c r="W311" i="75"/>
  <c r="V311" i="75"/>
  <c r="U311" i="75"/>
  <c r="T311" i="75"/>
  <c r="S311" i="75"/>
  <c r="R311" i="75"/>
  <c r="W310" i="75"/>
  <c r="V310" i="75"/>
  <c r="U310" i="75"/>
  <c r="T310" i="75"/>
  <c r="S310" i="75"/>
  <c r="R310" i="75"/>
  <c r="W309" i="75"/>
  <c r="V309" i="75"/>
  <c r="U309" i="75"/>
  <c r="T309" i="75"/>
  <c r="S309" i="75"/>
  <c r="R309" i="75"/>
  <c r="W308" i="75"/>
  <c r="V308" i="75"/>
  <c r="U308" i="75"/>
  <c r="T308" i="75"/>
  <c r="S308" i="75"/>
  <c r="R308" i="75"/>
  <c r="W307" i="75"/>
  <c r="V307" i="75"/>
  <c r="U307" i="75"/>
  <c r="T307" i="75"/>
  <c r="S307" i="75"/>
  <c r="R307" i="75"/>
  <c r="W306" i="75"/>
  <c r="V306" i="75"/>
  <c r="U306" i="75"/>
  <c r="T306" i="75"/>
  <c r="S306" i="75"/>
  <c r="R306" i="75"/>
  <c r="W305" i="75"/>
  <c r="V305" i="75"/>
  <c r="U305" i="75"/>
  <c r="T305" i="75"/>
  <c r="S305" i="75"/>
  <c r="R305" i="75"/>
  <c r="W304" i="75"/>
  <c r="V304" i="75"/>
  <c r="U304" i="75"/>
  <c r="T304" i="75"/>
  <c r="S304" i="75"/>
  <c r="R304" i="75"/>
  <c r="W303" i="75"/>
  <c r="V303" i="75"/>
  <c r="U303" i="75"/>
  <c r="T303" i="75"/>
  <c r="S303" i="75"/>
  <c r="R303" i="75"/>
  <c r="W302" i="75"/>
  <c r="V302" i="75"/>
  <c r="U302" i="75"/>
  <c r="T302" i="75"/>
  <c r="S302" i="75"/>
  <c r="R302" i="75"/>
  <c r="W301" i="75"/>
  <c r="V301" i="75"/>
  <c r="U301" i="75"/>
  <c r="T301" i="75"/>
  <c r="S301" i="75"/>
  <c r="R301" i="75"/>
  <c r="W300" i="75"/>
  <c r="V300" i="75"/>
  <c r="U300" i="75"/>
  <c r="T300" i="75"/>
  <c r="S300" i="75"/>
  <c r="R300" i="75"/>
  <c r="W299" i="75"/>
  <c r="V299" i="75"/>
  <c r="U299" i="75"/>
  <c r="T299" i="75"/>
  <c r="S299" i="75"/>
  <c r="R299" i="75"/>
  <c r="W298" i="75"/>
  <c r="V298" i="75"/>
  <c r="U298" i="75"/>
  <c r="T298" i="75"/>
  <c r="S298" i="75"/>
  <c r="R298" i="75"/>
  <c r="W297" i="75"/>
  <c r="V297" i="75"/>
  <c r="U297" i="75"/>
  <c r="T297" i="75"/>
  <c r="S297" i="75"/>
  <c r="R297" i="75"/>
  <c r="W296" i="75"/>
  <c r="V296" i="75"/>
  <c r="U296" i="75"/>
  <c r="T296" i="75"/>
  <c r="S296" i="75"/>
  <c r="R296" i="75"/>
  <c r="W295" i="75"/>
  <c r="V295" i="75"/>
  <c r="U295" i="75"/>
  <c r="T295" i="75"/>
  <c r="S295" i="75"/>
  <c r="R295" i="75"/>
  <c r="W294" i="75"/>
  <c r="V294" i="75"/>
  <c r="U294" i="75"/>
  <c r="T294" i="75"/>
  <c r="S294" i="75"/>
  <c r="R294" i="75"/>
  <c r="W293" i="75"/>
  <c r="V293" i="75"/>
  <c r="U293" i="75"/>
  <c r="T293" i="75"/>
  <c r="S293" i="75"/>
  <c r="R293" i="75"/>
  <c r="W292" i="75"/>
  <c r="V292" i="75"/>
  <c r="U292" i="75"/>
  <c r="T292" i="75"/>
  <c r="S292" i="75"/>
  <c r="R292" i="75"/>
  <c r="W291" i="75"/>
  <c r="V291" i="75"/>
  <c r="U291" i="75"/>
  <c r="T291" i="75"/>
  <c r="S291" i="75"/>
  <c r="R291" i="75"/>
  <c r="W290" i="75"/>
  <c r="V290" i="75"/>
  <c r="U290" i="75"/>
  <c r="T290" i="75"/>
  <c r="S290" i="75"/>
  <c r="R290" i="75"/>
  <c r="W289" i="75"/>
  <c r="V289" i="75"/>
  <c r="U289" i="75"/>
  <c r="T289" i="75"/>
  <c r="S289" i="75"/>
  <c r="R289" i="75"/>
  <c r="W288" i="75"/>
  <c r="V288" i="75"/>
  <c r="U288" i="75"/>
  <c r="T288" i="75"/>
  <c r="S288" i="75"/>
  <c r="R288" i="75"/>
  <c r="W287" i="75"/>
  <c r="V287" i="75"/>
  <c r="U287" i="75"/>
  <c r="T287" i="75"/>
  <c r="S287" i="75"/>
  <c r="R287" i="75"/>
  <c r="W286" i="75"/>
  <c r="V286" i="75"/>
  <c r="U286" i="75"/>
  <c r="T286" i="75"/>
  <c r="S286" i="75"/>
  <c r="R286" i="75"/>
  <c r="W285" i="75"/>
  <c r="V285" i="75"/>
  <c r="U285" i="75"/>
  <c r="T285" i="75"/>
  <c r="S285" i="75"/>
  <c r="R285" i="75"/>
  <c r="W284" i="75"/>
  <c r="V284" i="75"/>
  <c r="U284" i="75"/>
  <c r="T284" i="75"/>
  <c r="S284" i="75"/>
  <c r="R284" i="75"/>
  <c r="W283" i="75"/>
  <c r="V283" i="75"/>
  <c r="U283" i="75"/>
  <c r="T283" i="75"/>
  <c r="S283" i="75"/>
  <c r="R283" i="75"/>
  <c r="W282" i="75"/>
  <c r="V282" i="75"/>
  <c r="U282" i="75"/>
  <c r="T282" i="75"/>
  <c r="S282" i="75"/>
  <c r="R282" i="75"/>
  <c r="W281" i="75"/>
  <c r="V281" i="75"/>
  <c r="U281" i="75"/>
  <c r="T281" i="75"/>
  <c r="S281" i="75"/>
  <c r="R281" i="75"/>
  <c r="W280" i="75"/>
  <c r="V280" i="75"/>
  <c r="U280" i="75"/>
  <c r="T280" i="75"/>
  <c r="S280" i="75"/>
  <c r="R280" i="75"/>
  <c r="W279" i="75"/>
  <c r="V279" i="75"/>
  <c r="U279" i="75"/>
  <c r="T279" i="75"/>
  <c r="S279" i="75"/>
  <c r="R279" i="75"/>
  <c r="W278" i="75"/>
  <c r="V278" i="75"/>
  <c r="U278" i="75"/>
  <c r="T278" i="75"/>
  <c r="S278" i="75"/>
  <c r="R278" i="75"/>
  <c r="W277" i="75"/>
  <c r="V277" i="75"/>
  <c r="U277" i="75"/>
  <c r="T277" i="75"/>
  <c r="S277" i="75"/>
  <c r="R277" i="75"/>
  <c r="W276" i="75"/>
  <c r="V276" i="75"/>
  <c r="U276" i="75"/>
  <c r="T276" i="75"/>
  <c r="S276" i="75"/>
  <c r="R276" i="75"/>
  <c r="W275" i="75"/>
  <c r="V275" i="75"/>
  <c r="U275" i="75"/>
  <c r="T275" i="75"/>
  <c r="S275" i="75"/>
  <c r="R275" i="75"/>
  <c r="W274" i="75"/>
  <c r="V274" i="75"/>
  <c r="U274" i="75"/>
  <c r="T274" i="75"/>
  <c r="S274" i="75"/>
  <c r="R274" i="75"/>
  <c r="W273" i="75"/>
  <c r="V273" i="75"/>
  <c r="U273" i="75"/>
  <c r="T273" i="75"/>
  <c r="S273" i="75"/>
  <c r="R273" i="75"/>
  <c r="W272" i="75"/>
  <c r="V272" i="75"/>
  <c r="U272" i="75"/>
  <c r="T272" i="75"/>
  <c r="S272" i="75"/>
  <c r="R272" i="75"/>
  <c r="W271" i="75"/>
  <c r="V271" i="75"/>
  <c r="U271" i="75"/>
  <c r="T271" i="75"/>
  <c r="S271" i="75"/>
  <c r="R271" i="75"/>
  <c r="W270" i="75"/>
  <c r="V270" i="75"/>
  <c r="U270" i="75"/>
  <c r="T270" i="75"/>
  <c r="S270" i="75"/>
  <c r="R270" i="75"/>
  <c r="W269" i="75"/>
  <c r="V269" i="75"/>
  <c r="U269" i="75"/>
  <c r="T269" i="75"/>
  <c r="S269" i="75"/>
  <c r="R269" i="75"/>
  <c r="W268" i="75"/>
  <c r="V268" i="75"/>
  <c r="U268" i="75"/>
  <c r="T268" i="75"/>
  <c r="S268" i="75"/>
  <c r="R268" i="75"/>
  <c r="W267" i="75"/>
  <c r="V267" i="75"/>
  <c r="U267" i="75"/>
  <c r="T267" i="75"/>
  <c r="S267" i="75"/>
  <c r="R267" i="75"/>
  <c r="W266" i="75"/>
  <c r="V266" i="75"/>
  <c r="U266" i="75"/>
  <c r="T266" i="75"/>
  <c r="S266" i="75"/>
  <c r="R266" i="75"/>
  <c r="W265" i="75"/>
  <c r="V265" i="75"/>
  <c r="U265" i="75"/>
  <c r="T265" i="75"/>
  <c r="S265" i="75"/>
  <c r="R265" i="75"/>
  <c r="W264" i="75"/>
  <c r="V264" i="75"/>
  <c r="U264" i="75"/>
  <c r="T264" i="75"/>
  <c r="S264" i="75"/>
  <c r="R264" i="75"/>
  <c r="W263" i="75"/>
  <c r="V263" i="75"/>
  <c r="U263" i="75"/>
  <c r="T263" i="75"/>
  <c r="S263" i="75"/>
  <c r="R263" i="75"/>
  <c r="W262" i="75"/>
  <c r="V262" i="75"/>
  <c r="U262" i="75"/>
  <c r="T262" i="75"/>
  <c r="S262" i="75"/>
  <c r="R262" i="75"/>
  <c r="W261" i="75"/>
  <c r="V261" i="75"/>
  <c r="U261" i="75"/>
  <c r="T261" i="75"/>
  <c r="S261" i="75"/>
  <c r="R261" i="75"/>
  <c r="W260" i="75"/>
  <c r="V260" i="75"/>
  <c r="U260" i="75"/>
  <c r="T260" i="75"/>
  <c r="S260" i="75"/>
  <c r="R260" i="75"/>
  <c r="W259" i="75"/>
  <c r="V259" i="75"/>
  <c r="U259" i="75"/>
  <c r="T259" i="75"/>
  <c r="S259" i="75"/>
  <c r="R259" i="75"/>
  <c r="W258" i="75"/>
  <c r="V258" i="75"/>
  <c r="U258" i="75"/>
  <c r="T258" i="75"/>
  <c r="S258" i="75"/>
  <c r="R258" i="75"/>
  <c r="W257" i="75"/>
  <c r="V257" i="75"/>
  <c r="U257" i="75"/>
  <c r="T257" i="75"/>
  <c r="S257" i="75"/>
  <c r="R257" i="75"/>
  <c r="W256" i="75"/>
  <c r="V256" i="75"/>
  <c r="U256" i="75"/>
  <c r="T256" i="75"/>
  <c r="S256" i="75"/>
  <c r="R256" i="75"/>
  <c r="W255" i="75"/>
  <c r="V255" i="75"/>
  <c r="U255" i="75"/>
  <c r="T255" i="75"/>
  <c r="S255" i="75"/>
  <c r="R255" i="75"/>
  <c r="W254" i="75"/>
  <c r="V254" i="75"/>
  <c r="U254" i="75"/>
  <c r="T254" i="75"/>
  <c r="S254" i="75"/>
  <c r="R254" i="75"/>
  <c r="W253" i="75"/>
  <c r="V253" i="75"/>
  <c r="U253" i="75"/>
  <c r="T253" i="75"/>
  <c r="S253" i="75"/>
  <c r="R253" i="75"/>
  <c r="W252" i="75"/>
  <c r="V252" i="75"/>
  <c r="U252" i="75"/>
  <c r="T252" i="75"/>
  <c r="S252" i="75"/>
  <c r="R252" i="75"/>
  <c r="W251" i="75"/>
  <c r="V251" i="75"/>
  <c r="U251" i="75"/>
  <c r="T251" i="75"/>
  <c r="S251" i="75"/>
  <c r="R251" i="75"/>
  <c r="W250" i="75"/>
  <c r="V250" i="75"/>
  <c r="U250" i="75"/>
  <c r="T250" i="75"/>
  <c r="S250" i="75"/>
  <c r="R250" i="75"/>
  <c r="W249" i="75"/>
  <c r="V249" i="75"/>
  <c r="U249" i="75"/>
  <c r="T249" i="75"/>
  <c r="S249" i="75"/>
  <c r="R249" i="75"/>
  <c r="W248" i="75"/>
  <c r="V248" i="75"/>
  <c r="U248" i="75"/>
  <c r="T248" i="75"/>
  <c r="S248" i="75"/>
  <c r="R248" i="75"/>
  <c r="W247" i="75"/>
  <c r="V247" i="75"/>
  <c r="U247" i="75"/>
  <c r="T247" i="75"/>
  <c r="S247" i="75"/>
  <c r="R247" i="75"/>
  <c r="W246" i="75"/>
  <c r="V246" i="75"/>
  <c r="U246" i="75"/>
  <c r="T246" i="75"/>
  <c r="S246" i="75"/>
  <c r="R246" i="75"/>
  <c r="W245" i="75"/>
  <c r="V245" i="75"/>
  <c r="U245" i="75"/>
  <c r="T245" i="75"/>
  <c r="S245" i="75"/>
  <c r="R245" i="75"/>
  <c r="W244" i="75"/>
  <c r="V244" i="75"/>
  <c r="U244" i="75"/>
  <c r="T244" i="75"/>
  <c r="S244" i="75"/>
  <c r="R244" i="75"/>
  <c r="W243" i="75"/>
  <c r="V243" i="75"/>
  <c r="U243" i="75"/>
  <c r="T243" i="75"/>
  <c r="S243" i="75"/>
  <c r="R243" i="75"/>
  <c r="W242" i="75"/>
  <c r="V242" i="75"/>
  <c r="U242" i="75"/>
  <c r="T242" i="75"/>
  <c r="S242" i="75"/>
  <c r="R242" i="75"/>
  <c r="W241" i="75"/>
  <c r="V241" i="75"/>
  <c r="U241" i="75"/>
  <c r="T241" i="75"/>
  <c r="S241" i="75"/>
  <c r="R241" i="75"/>
  <c r="W240" i="75"/>
  <c r="V240" i="75"/>
  <c r="U240" i="75"/>
  <c r="T240" i="75"/>
  <c r="S240" i="75"/>
  <c r="R240" i="75"/>
  <c r="W239" i="75"/>
  <c r="V239" i="75"/>
  <c r="U239" i="75"/>
  <c r="T239" i="75"/>
  <c r="S239" i="75"/>
  <c r="R239" i="75"/>
  <c r="W238" i="75"/>
  <c r="V238" i="75"/>
  <c r="U238" i="75"/>
  <c r="T238" i="75"/>
  <c r="S238" i="75"/>
  <c r="R238" i="75"/>
  <c r="W237" i="75"/>
  <c r="V237" i="75"/>
  <c r="U237" i="75"/>
  <c r="T237" i="75"/>
  <c r="S237" i="75"/>
  <c r="R237" i="75"/>
  <c r="W236" i="75"/>
  <c r="V236" i="75"/>
  <c r="U236" i="75"/>
  <c r="T236" i="75"/>
  <c r="S236" i="75"/>
  <c r="R236" i="75"/>
  <c r="W235" i="75"/>
  <c r="V235" i="75"/>
  <c r="U235" i="75"/>
  <c r="T235" i="75"/>
  <c r="S235" i="75"/>
  <c r="R235" i="75"/>
  <c r="W234" i="75"/>
  <c r="V234" i="75"/>
  <c r="U234" i="75"/>
  <c r="T234" i="75"/>
  <c r="S234" i="75"/>
  <c r="R234" i="75"/>
  <c r="W233" i="75"/>
  <c r="V233" i="75"/>
  <c r="U233" i="75"/>
  <c r="T233" i="75"/>
  <c r="S233" i="75"/>
  <c r="R233" i="75"/>
  <c r="W232" i="75"/>
  <c r="V232" i="75"/>
  <c r="U232" i="75"/>
  <c r="T232" i="75"/>
  <c r="S232" i="75"/>
  <c r="R232" i="75"/>
  <c r="W231" i="75"/>
  <c r="V231" i="75"/>
  <c r="U231" i="75"/>
  <c r="T231" i="75"/>
  <c r="S231" i="75"/>
  <c r="R231" i="75"/>
  <c r="W230" i="75"/>
  <c r="V230" i="75"/>
  <c r="U230" i="75"/>
  <c r="T230" i="75"/>
  <c r="S230" i="75"/>
  <c r="R230" i="75"/>
  <c r="W229" i="75"/>
  <c r="V229" i="75"/>
  <c r="U229" i="75"/>
  <c r="T229" i="75"/>
  <c r="S229" i="75"/>
  <c r="R229" i="75"/>
  <c r="W228" i="75"/>
  <c r="V228" i="75"/>
  <c r="U228" i="75"/>
  <c r="T228" i="75"/>
  <c r="S228" i="75"/>
  <c r="R228" i="75"/>
  <c r="W227" i="75"/>
  <c r="V227" i="75"/>
  <c r="U227" i="75"/>
  <c r="T227" i="75"/>
  <c r="S227" i="75"/>
  <c r="R227" i="75"/>
  <c r="W226" i="75"/>
  <c r="V226" i="75"/>
  <c r="U226" i="75"/>
  <c r="T226" i="75"/>
  <c r="S226" i="75"/>
  <c r="R226" i="75"/>
  <c r="W225" i="75"/>
  <c r="V225" i="75"/>
  <c r="U225" i="75"/>
  <c r="T225" i="75"/>
  <c r="S225" i="75"/>
  <c r="R225" i="75"/>
  <c r="W224" i="75"/>
  <c r="V224" i="75"/>
  <c r="U224" i="75"/>
  <c r="T224" i="75"/>
  <c r="S224" i="75"/>
  <c r="R224" i="75"/>
  <c r="W223" i="75"/>
  <c r="V223" i="75"/>
  <c r="U223" i="75"/>
  <c r="T223" i="75"/>
  <c r="S223" i="75"/>
  <c r="R223" i="75"/>
  <c r="W222" i="75"/>
  <c r="V222" i="75"/>
  <c r="U222" i="75"/>
  <c r="T222" i="75"/>
  <c r="S222" i="75"/>
  <c r="R222" i="75"/>
  <c r="W221" i="75"/>
  <c r="V221" i="75"/>
  <c r="U221" i="75"/>
  <c r="T221" i="75"/>
  <c r="S221" i="75"/>
  <c r="R221" i="75"/>
  <c r="W220" i="75"/>
  <c r="V220" i="75"/>
  <c r="U220" i="75"/>
  <c r="T220" i="75"/>
  <c r="S220" i="75"/>
  <c r="R220" i="75"/>
  <c r="W219" i="75"/>
  <c r="V219" i="75"/>
  <c r="U219" i="75"/>
  <c r="T219" i="75"/>
  <c r="S219" i="75"/>
  <c r="R219" i="75"/>
  <c r="W218" i="75"/>
  <c r="V218" i="75"/>
  <c r="U218" i="75"/>
  <c r="T218" i="75"/>
  <c r="S218" i="75"/>
  <c r="R218" i="75"/>
  <c r="W217" i="75"/>
  <c r="V217" i="75"/>
  <c r="U217" i="75"/>
  <c r="T217" i="75"/>
  <c r="S217" i="75"/>
  <c r="R217" i="75"/>
  <c r="W216" i="75"/>
  <c r="V216" i="75"/>
  <c r="U216" i="75"/>
  <c r="T216" i="75"/>
  <c r="S216" i="75"/>
  <c r="R216" i="75"/>
  <c r="W215" i="75"/>
  <c r="V215" i="75"/>
  <c r="U215" i="75"/>
  <c r="T215" i="75"/>
  <c r="S215" i="75"/>
  <c r="R215" i="75"/>
  <c r="W214" i="75"/>
  <c r="V214" i="75"/>
  <c r="U214" i="75"/>
  <c r="T214" i="75"/>
  <c r="S214" i="75"/>
  <c r="R214" i="75"/>
  <c r="W213" i="75"/>
  <c r="V213" i="75"/>
  <c r="U213" i="75"/>
  <c r="T213" i="75"/>
  <c r="S213" i="75"/>
  <c r="R213" i="75"/>
  <c r="W212" i="75"/>
  <c r="V212" i="75"/>
  <c r="U212" i="75"/>
  <c r="T212" i="75"/>
  <c r="S212" i="75"/>
  <c r="R212" i="75"/>
  <c r="W211" i="75"/>
  <c r="V211" i="75"/>
  <c r="U211" i="75"/>
  <c r="T211" i="75"/>
  <c r="S211" i="75"/>
  <c r="R211" i="75"/>
  <c r="W210" i="75"/>
  <c r="V210" i="75"/>
  <c r="U210" i="75"/>
  <c r="T210" i="75"/>
  <c r="S210" i="75"/>
  <c r="R210" i="75"/>
  <c r="W209" i="75"/>
  <c r="V209" i="75"/>
  <c r="U209" i="75"/>
  <c r="T209" i="75"/>
  <c r="S209" i="75"/>
  <c r="R209" i="75"/>
  <c r="W208" i="75"/>
  <c r="V208" i="75"/>
  <c r="U208" i="75"/>
  <c r="T208" i="75"/>
  <c r="S208" i="75"/>
  <c r="R208" i="75"/>
  <c r="W207" i="75"/>
  <c r="V207" i="75"/>
  <c r="U207" i="75"/>
  <c r="T207" i="75"/>
  <c r="S207" i="75"/>
  <c r="R207" i="75"/>
  <c r="W206" i="75"/>
  <c r="V206" i="75"/>
  <c r="U206" i="75"/>
  <c r="T206" i="75"/>
  <c r="S206" i="75"/>
  <c r="R206" i="75"/>
  <c r="W205" i="75"/>
  <c r="V205" i="75"/>
  <c r="U205" i="75"/>
  <c r="T205" i="75"/>
  <c r="S205" i="75"/>
  <c r="R205" i="75"/>
  <c r="W204" i="75"/>
  <c r="V204" i="75"/>
  <c r="U204" i="75"/>
  <c r="T204" i="75"/>
  <c r="S204" i="75"/>
  <c r="R204" i="75"/>
  <c r="W203" i="75"/>
  <c r="V203" i="75"/>
  <c r="U203" i="75"/>
  <c r="T203" i="75"/>
  <c r="S203" i="75"/>
  <c r="R203" i="75"/>
  <c r="W202" i="75"/>
  <c r="V202" i="75"/>
  <c r="U202" i="75"/>
  <c r="T202" i="75"/>
  <c r="S202" i="75"/>
  <c r="R202" i="75"/>
  <c r="W201" i="75"/>
  <c r="V201" i="75"/>
  <c r="U201" i="75"/>
  <c r="T201" i="75"/>
  <c r="S201" i="75"/>
  <c r="R201" i="75"/>
  <c r="W200" i="75"/>
  <c r="V200" i="75"/>
  <c r="U200" i="75"/>
  <c r="T200" i="75"/>
  <c r="S200" i="75"/>
  <c r="R200" i="75"/>
  <c r="W199" i="75"/>
  <c r="V199" i="75"/>
  <c r="U199" i="75"/>
  <c r="T199" i="75"/>
  <c r="S199" i="75"/>
  <c r="R199" i="75"/>
  <c r="W198" i="75"/>
  <c r="V198" i="75"/>
  <c r="U198" i="75"/>
  <c r="T198" i="75"/>
  <c r="S198" i="75"/>
  <c r="R198" i="75"/>
  <c r="W197" i="75"/>
  <c r="V197" i="75"/>
  <c r="U197" i="75"/>
  <c r="T197" i="75"/>
  <c r="S197" i="75"/>
  <c r="R197" i="75"/>
  <c r="W196" i="75"/>
  <c r="V196" i="75"/>
  <c r="U196" i="75"/>
  <c r="T196" i="75"/>
  <c r="S196" i="75"/>
  <c r="R196" i="75"/>
  <c r="W195" i="75"/>
  <c r="V195" i="75"/>
  <c r="U195" i="75"/>
  <c r="T195" i="75"/>
  <c r="S195" i="75"/>
  <c r="R195" i="75"/>
  <c r="W194" i="75"/>
  <c r="V194" i="75"/>
  <c r="U194" i="75"/>
  <c r="T194" i="75"/>
  <c r="S194" i="75"/>
  <c r="R194" i="75"/>
  <c r="W193" i="75"/>
  <c r="V193" i="75"/>
  <c r="U193" i="75"/>
  <c r="T193" i="75"/>
  <c r="S193" i="75"/>
  <c r="R193" i="75"/>
  <c r="W192" i="75"/>
  <c r="V192" i="75"/>
  <c r="U192" i="75"/>
  <c r="T192" i="75"/>
  <c r="S192" i="75"/>
  <c r="R192" i="75"/>
  <c r="W191" i="75"/>
  <c r="V191" i="75"/>
  <c r="U191" i="75"/>
  <c r="T191" i="75"/>
  <c r="S191" i="75"/>
  <c r="R191" i="75"/>
  <c r="W190" i="75"/>
  <c r="V190" i="75"/>
  <c r="U190" i="75"/>
  <c r="T190" i="75"/>
  <c r="S190" i="75"/>
  <c r="R190" i="75"/>
  <c r="W189" i="75"/>
  <c r="V189" i="75"/>
  <c r="U189" i="75"/>
  <c r="T189" i="75"/>
  <c r="S189" i="75"/>
  <c r="R189" i="75"/>
  <c r="W188" i="75"/>
  <c r="V188" i="75"/>
  <c r="U188" i="75"/>
  <c r="T188" i="75"/>
  <c r="S188" i="75"/>
  <c r="R188" i="75"/>
  <c r="W187" i="75"/>
  <c r="V187" i="75"/>
  <c r="U187" i="75"/>
  <c r="T187" i="75"/>
  <c r="S187" i="75"/>
  <c r="R187" i="75"/>
  <c r="W186" i="75"/>
  <c r="V186" i="75"/>
  <c r="U186" i="75"/>
  <c r="T186" i="75"/>
  <c r="S186" i="75"/>
  <c r="R186" i="75"/>
  <c r="W185" i="75"/>
  <c r="V185" i="75"/>
  <c r="U185" i="75"/>
  <c r="T185" i="75"/>
  <c r="S185" i="75"/>
  <c r="R185" i="75"/>
  <c r="W184" i="75"/>
  <c r="V184" i="75"/>
  <c r="U184" i="75"/>
  <c r="T184" i="75"/>
  <c r="S184" i="75"/>
  <c r="R184" i="75"/>
  <c r="W183" i="75"/>
  <c r="V183" i="75"/>
  <c r="U183" i="75"/>
  <c r="T183" i="75"/>
  <c r="S183" i="75"/>
  <c r="R183" i="75"/>
  <c r="W182" i="75"/>
  <c r="V182" i="75"/>
  <c r="U182" i="75"/>
  <c r="T182" i="75"/>
  <c r="S182" i="75"/>
  <c r="R182" i="75"/>
  <c r="W181" i="75"/>
  <c r="V181" i="75"/>
  <c r="U181" i="75"/>
  <c r="T181" i="75"/>
  <c r="S181" i="75"/>
  <c r="R181" i="75"/>
  <c r="W180" i="75"/>
  <c r="V180" i="75"/>
  <c r="U180" i="75"/>
  <c r="T180" i="75"/>
  <c r="S180" i="75"/>
  <c r="R180" i="75"/>
  <c r="W179" i="75"/>
  <c r="V179" i="75"/>
  <c r="U179" i="75"/>
  <c r="T179" i="75"/>
  <c r="S179" i="75"/>
  <c r="R179" i="75"/>
  <c r="W178" i="75"/>
  <c r="V178" i="75"/>
  <c r="U178" i="75"/>
  <c r="T178" i="75"/>
  <c r="S178" i="75"/>
  <c r="R178" i="75"/>
  <c r="W177" i="75"/>
  <c r="V177" i="75"/>
  <c r="U177" i="75"/>
  <c r="T177" i="75"/>
  <c r="S177" i="75"/>
  <c r="R177" i="75"/>
  <c r="W176" i="75"/>
  <c r="V176" i="75"/>
  <c r="U176" i="75"/>
  <c r="T176" i="75"/>
  <c r="S176" i="75"/>
  <c r="R176" i="75"/>
  <c r="W175" i="75"/>
  <c r="V175" i="75"/>
  <c r="U175" i="75"/>
  <c r="T175" i="75"/>
  <c r="S175" i="75"/>
  <c r="R175" i="75"/>
  <c r="W174" i="75"/>
  <c r="V174" i="75"/>
  <c r="U174" i="75"/>
  <c r="T174" i="75"/>
  <c r="S174" i="75"/>
  <c r="R174" i="75"/>
  <c r="W173" i="75"/>
  <c r="V173" i="75"/>
  <c r="U173" i="75"/>
  <c r="T173" i="75"/>
  <c r="S173" i="75"/>
  <c r="R173" i="75"/>
  <c r="W172" i="75"/>
  <c r="V172" i="75"/>
  <c r="U172" i="75"/>
  <c r="T172" i="75"/>
  <c r="S172" i="75"/>
  <c r="R172" i="75"/>
  <c r="W171" i="75"/>
  <c r="V171" i="75"/>
  <c r="U171" i="75"/>
  <c r="T171" i="75"/>
  <c r="S171" i="75"/>
  <c r="R171" i="75"/>
  <c r="W170" i="75"/>
  <c r="V170" i="75"/>
  <c r="U170" i="75"/>
  <c r="T170" i="75"/>
  <c r="S170" i="75"/>
  <c r="R170" i="75"/>
  <c r="W169" i="75"/>
  <c r="V169" i="75"/>
  <c r="U169" i="75"/>
  <c r="T169" i="75"/>
  <c r="S169" i="75"/>
  <c r="R169" i="75"/>
  <c r="W168" i="75"/>
  <c r="V168" i="75"/>
  <c r="U168" i="75"/>
  <c r="T168" i="75"/>
  <c r="S168" i="75"/>
  <c r="R168" i="75"/>
  <c r="W167" i="75"/>
  <c r="V167" i="75"/>
  <c r="U167" i="75"/>
  <c r="T167" i="75"/>
  <c r="S167" i="75"/>
  <c r="R167" i="75"/>
  <c r="W166" i="75"/>
  <c r="V166" i="75"/>
  <c r="U166" i="75"/>
  <c r="T166" i="75"/>
  <c r="S166" i="75"/>
  <c r="R166" i="75"/>
  <c r="W165" i="75"/>
  <c r="V165" i="75"/>
  <c r="U165" i="75"/>
  <c r="T165" i="75"/>
  <c r="S165" i="75"/>
  <c r="R165" i="75"/>
  <c r="W164" i="75"/>
  <c r="V164" i="75"/>
  <c r="U164" i="75"/>
  <c r="T164" i="75"/>
  <c r="S164" i="75"/>
  <c r="R164" i="75"/>
  <c r="W163" i="75"/>
  <c r="V163" i="75"/>
  <c r="U163" i="75"/>
  <c r="T163" i="75"/>
  <c r="S163" i="75"/>
  <c r="R163" i="75"/>
  <c r="W162" i="75"/>
  <c r="V162" i="75"/>
  <c r="U162" i="75"/>
  <c r="T162" i="75"/>
  <c r="S162" i="75"/>
  <c r="R162" i="75"/>
  <c r="W161" i="75"/>
  <c r="V161" i="75"/>
  <c r="U161" i="75"/>
  <c r="T161" i="75"/>
  <c r="S161" i="75"/>
  <c r="R161" i="75"/>
  <c r="W160" i="75"/>
  <c r="V160" i="75"/>
  <c r="U160" i="75"/>
  <c r="T160" i="75"/>
  <c r="S160" i="75"/>
  <c r="R160" i="75"/>
  <c r="W159" i="75"/>
  <c r="V159" i="75"/>
  <c r="U159" i="75"/>
  <c r="T159" i="75"/>
  <c r="S159" i="75"/>
  <c r="R159" i="75"/>
  <c r="W158" i="75"/>
  <c r="V158" i="75"/>
  <c r="U158" i="75"/>
  <c r="T158" i="75"/>
  <c r="S158" i="75"/>
  <c r="R158" i="75"/>
  <c r="W157" i="75"/>
  <c r="V157" i="75"/>
  <c r="U157" i="75"/>
  <c r="T157" i="75"/>
  <c r="S157" i="75"/>
  <c r="R157" i="75"/>
  <c r="W156" i="75"/>
  <c r="V156" i="75"/>
  <c r="U156" i="75"/>
  <c r="T156" i="75"/>
  <c r="S156" i="75"/>
  <c r="R156" i="75"/>
  <c r="W155" i="75"/>
  <c r="V155" i="75"/>
  <c r="U155" i="75"/>
  <c r="T155" i="75"/>
  <c r="S155" i="75"/>
  <c r="R155" i="75"/>
  <c r="W154" i="75"/>
  <c r="V154" i="75"/>
  <c r="U154" i="75"/>
  <c r="T154" i="75"/>
  <c r="S154" i="75"/>
  <c r="R154" i="75"/>
  <c r="W153" i="75"/>
  <c r="V153" i="75"/>
  <c r="U153" i="75"/>
  <c r="T153" i="75"/>
  <c r="S153" i="75"/>
  <c r="R153" i="75"/>
  <c r="W152" i="75"/>
  <c r="V152" i="75"/>
  <c r="U152" i="75"/>
  <c r="T152" i="75"/>
  <c r="S152" i="75"/>
  <c r="R152" i="75"/>
  <c r="W151" i="75"/>
  <c r="V151" i="75"/>
  <c r="U151" i="75"/>
  <c r="T151" i="75"/>
  <c r="S151" i="75"/>
  <c r="R151" i="75"/>
  <c r="W150" i="75"/>
  <c r="V150" i="75"/>
  <c r="U150" i="75"/>
  <c r="T150" i="75"/>
  <c r="S150" i="75"/>
  <c r="R150" i="75"/>
  <c r="W149" i="75"/>
  <c r="V149" i="75"/>
  <c r="U149" i="75"/>
  <c r="T149" i="75"/>
  <c r="S149" i="75"/>
  <c r="R149" i="75"/>
  <c r="W148" i="75"/>
  <c r="V148" i="75"/>
  <c r="U148" i="75"/>
  <c r="T148" i="75"/>
  <c r="S148" i="75"/>
  <c r="R148" i="75"/>
  <c r="W147" i="75"/>
  <c r="V147" i="75"/>
  <c r="U147" i="75"/>
  <c r="T147" i="75"/>
  <c r="S147" i="75"/>
  <c r="R147" i="75"/>
  <c r="W146" i="75"/>
  <c r="V146" i="75"/>
  <c r="U146" i="75"/>
  <c r="T146" i="75"/>
  <c r="S146" i="75"/>
  <c r="R146" i="75"/>
  <c r="W145" i="75"/>
  <c r="V145" i="75"/>
  <c r="U145" i="75"/>
  <c r="T145" i="75"/>
  <c r="S145" i="75"/>
  <c r="R145" i="75"/>
  <c r="W144" i="75"/>
  <c r="V144" i="75"/>
  <c r="U144" i="75"/>
  <c r="T144" i="75"/>
  <c r="S144" i="75"/>
  <c r="R144" i="75"/>
  <c r="W143" i="75"/>
  <c r="V143" i="75"/>
  <c r="U143" i="75"/>
  <c r="T143" i="75"/>
  <c r="S143" i="75"/>
  <c r="R143" i="75"/>
  <c r="W142" i="75"/>
  <c r="V142" i="75"/>
  <c r="U142" i="75"/>
  <c r="T142" i="75"/>
  <c r="S142" i="75"/>
  <c r="R142" i="75"/>
  <c r="W141" i="75"/>
  <c r="V141" i="75"/>
  <c r="U141" i="75"/>
  <c r="T141" i="75"/>
  <c r="S141" i="75"/>
  <c r="R141" i="75"/>
  <c r="W140" i="75"/>
  <c r="V140" i="75"/>
  <c r="U140" i="75"/>
  <c r="T140" i="75"/>
  <c r="S140" i="75"/>
  <c r="R140" i="75"/>
  <c r="W139" i="75"/>
  <c r="V139" i="75"/>
  <c r="U139" i="75"/>
  <c r="T139" i="75"/>
  <c r="S139" i="75"/>
  <c r="R139" i="75"/>
  <c r="W138" i="75"/>
  <c r="V138" i="75"/>
  <c r="U138" i="75"/>
  <c r="T138" i="75"/>
  <c r="S138" i="75"/>
  <c r="R138" i="75"/>
  <c r="W137" i="75"/>
  <c r="V137" i="75"/>
  <c r="U137" i="75"/>
  <c r="T137" i="75"/>
  <c r="S137" i="75"/>
  <c r="R137" i="75"/>
  <c r="W136" i="75"/>
  <c r="V136" i="75"/>
  <c r="U136" i="75"/>
  <c r="T136" i="75"/>
  <c r="S136" i="75"/>
  <c r="R136" i="75"/>
  <c r="W135" i="75"/>
  <c r="V135" i="75"/>
  <c r="U135" i="75"/>
  <c r="T135" i="75"/>
  <c r="S135" i="75"/>
  <c r="R135" i="75"/>
  <c r="W134" i="75"/>
  <c r="V134" i="75"/>
  <c r="U134" i="75"/>
  <c r="T134" i="75"/>
  <c r="S134" i="75"/>
  <c r="R134" i="75"/>
  <c r="W133" i="75"/>
  <c r="V133" i="75"/>
  <c r="U133" i="75"/>
  <c r="T133" i="75"/>
  <c r="S133" i="75"/>
  <c r="R133" i="75"/>
  <c r="W132" i="75"/>
  <c r="V132" i="75"/>
  <c r="U132" i="75"/>
  <c r="T132" i="75"/>
  <c r="S132" i="75"/>
  <c r="R132" i="75"/>
  <c r="W131" i="75"/>
  <c r="V131" i="75"/>
  <c r="U131" i="75"/>
  <c r="T131" i="75"/>
  <c r="S131" i="75"/>
  <c r="R131" i="75"/>
  <c r="W130" i="75"/>
  <c r="V130" i="75"/>
  <c r="U130" i="75"/>
  <c r="T130" i="75"/>
  <c r="S130" i="75"/>
  <c r="R130" i="75"/>
  <c r="W129" i="75"/>
  <c r="V129" i="75"/>
  <c r="U129" i="75"/>
  <c r="T129" i="75"/>
  <c r="S129" i="75"/>
  <c r="R129" i="75"/>
  <c r="W128" i="75"/>
  <c r="V128" i="75"/>
  <c r="U128" i="75"/>
  <c r="T128" i="75"/>
  <c r="S128" i="75"/>
  <c r="R128" i="75"/>
  <c r="W127" i="75"/>
  <c r="V127" i="75"/>
  <c r="U127" i="75"/>
  <c r="T127" i="75"/>
  <c r="S127" i="75"/>
  <c r="R127" i="75"/>
  <c r="W126" i="75"/>
  <c r="V126" i="75"/>
  <c r="U126" i="75"/>
  <c r="T126" i="75"/>
  <c r="S126" i="75"/>
  <c r="R126" i="75"/>
  <c r="W125" i="75"/>
  <c r="V125" i="75"/>
  <c r="U125" i="75"/>
  <c r="T125" i="75"/>
  <c r="S125" i="75"/>
  <c r="R125" i="75"/>
  <c r="W124" i="75"/>
  <c r="V124" i="75"/>
  <c r="U124" i="75"/>
  <c r="T124" i="75"/>
  <c r="S124" i="75"/>
  <c r="R124" i="75"/>
  <c r="W123" i="75"/>
  <c r="V123" i="75"/>
  <c r="U123" i="75"/>
  <c r="T123" i="75"/>
  <c r="S123" i="75"/>
  <c r="R123" i="75"/>
  <c r="W122" i="75"/>
  <c r="V122" i="75"/>
  <c r="U122" i="75"/>
  <c r="T122" i="75"/>
  <c r="S122" i="75"/>
  <c r="R122" i="75"/>
  <c r="W121" i="75"/>
  <c r="V121" i="75"/>
  <c r="U121" i="75"/>
  <c r="T121" i="75"/>
  <c r="S121" i="75"/>
  <c r="R121" i="75"/>
  <c r="W120" i="75"/>
  <c r="V120" i="75"/>
  <c r="U120" i="75"/>
  <c r="T120" i="75"/>
  <c r="S120" i="75"/>
  <c r="R120" i="75"/>
  <c r="W119" i="75"/>
  <c r="V119" i="75"/>
  <c r="U119" i="75"/>
  <c r="T119" i="75"/>
  <c r="S119" i="75"/>
  <c r="R119" i="75"/>
  <c r="W118" i="75"/>
  <c r="V118" i="75"/>
  <c r="U118" i="75"/>
  <c r="T118" i="75"/>
  <c r="S118" i="75"/>
  <c r="R118" i="75"/>
  <c r="W117" i="75"/>
  <c r="V117" i="75"/>
  <c r="U117" i="75"/>
  <c r="T117" i="75"/>
  <c r="S117" i="75"/>
  <c r="R117" i="75"/>
  <c r="W116" i="75"/>
  <c r="V116" i="75"/>
  <c r="U116" i="75"/>
  <c r="T116" i="75"/>
  <c r="S116" i="75"/>
  <c r="R116" i="75"/>
  <c r="W115" i="75"/>
  <c r="V115" i="75"/>
  <c r="U115" i="75"/>
  <c r="T115" i="75"/>
  <c r="S115" i="75"/>
  <c r="R115" i="75"/>
  <c r="W114" i="75"/>
  <c r="V114" i="75"/>
  <c r="U114" i="75"/>
  <c r="T114" i="75"/>
  <c r="S114" i="75"/>
  <c r="R114" i="75"/>
  <c r="W113" i="75"/>
  <c r="V113" i="75"/>
  <c r="U113" i="75"/>
  <c r="T113" i="75"/>
  <c r="S113" i="75"/>
  <c r="R113" i="75"/>
  <c r="W112" i="75"/>
  <c r="V112" i="75"/>
  <c r="U112" i="75"/>
  <c r="T112" i="75"/>
  <c r="S112" i="75"/>
  <c r="R112" i="75"/>
  <c r="W111" i="75"/>
  <c r="V111" i="75"/>
  <c r="U111" i="75"/>
  <c r="T111" i="75"/>
  <c r="S111" i="75"/>
  <c r="R111" i="75"/>
  <c r="W110" i="75"/>
  <c r="V110" i="75"/>
  <c r="U110" i="75"/>
  <c r="T110" i="75"/>
  <c r="S110" i="75"/>
  <c r="R110" i="75"/>
  <c r="W109" i="75"/>
  <c r="V109" i="75"/>
  <c r="U109" i="75"/>
  <c r="T109" i="75"/>
  <c r="S109" i="75"/>
  <c r="R109" i="75"/>
  <c r="W108" i="75"/>
  <c r="V108" i="75"/>
  <c r="U108" i="75"/>
  <c r="T108" i="75"/>
  <c r="S108" i="75"/>
  <c r="R108" i="75"/>
  <c r="W107" i="75"/>
  <c r="V107" i="75"/>
  <c r="U107" i="75"/>
  <c r="T107" i="75"/>
  <c r="S107" i="75"/>
  <c r="R107" i="75"/>
  <c r="W106" i="75"/>
  <c r="V106" i="75"/>
  <c r="U106" i="75"/>
  <c r="T106" i="75"/>
  <c r="S106" i="75"/>
  <c r="R106" i="75"/>
  <c r="W105" i="75"/>
  <c r="V105" i="75"/>
  <c r="U105" i="75"/>
  <c r="T105" i="75"/>
  <c r="S105" i="75"/>
  <c r="R105" i="75"/>
  <c r="W104" i="75"/>
  <c r="V104" i="75"/>
  <c r="U104" i="75"/>
  <c r="T104" i="75"/>
  <c r="S104" i="75"/>
  <c r="R104" i="75"/>
  <c r="W103" i="75"/>
  <c r="V103" i="75"/>
  <c r="U103" i="75"/>
  <c r="T103" i="75"/>
  <c r="S103" i="75"/>
  <c r="R103" i="75"/>
  <c r="W102" i="75"/>
  <c r="V102" i="75"/>
  <c r="U102" i="75"/>
  <c r="T102" i="75"/>
  <c r="S102" i="75"/>
  <c r="R102" i="75"/>
  <c r="W101" i="75"/>
  <c r="V101" i="75"/>
  <c r="U101" i="75"/>
  <c r="T101" i="75"/>
  <c r="S101" i="75"/>
  <c r="R101" i="75"/>
  <c r="W100" i="75"/>
  <c r="V100" i="75"/>
  <c r="U100" i="75"/>
  <c r="T100" i="75"/>
  <c r="S100" i="75"/>
  <c r="R100" i="75"/>
  <c r="W99" i="75"/>
  <c r="V99" i="75"/>
  <c r="U99" i="75"/>
  <c r="T99" i="75"/>
  <c r="S99" i="75"/>
  <c r="R99" i="75"/>
  <c r="W98" i="75"/>
  <c r="V98" i="75"/>
  <c r="U98" i="75"/>
  <c r="T98" i="75"/>
  <c r="S98" i="75"/>
  <c r="R98" i="75"/>
  <c r="W97" i="75"/>
  <c r="V97" i="75"/>
  <c r="U97" i="75"/>
  <c r="T97" i="75"/>
  <c r="S97" i="75"/>
  <c r="R97" i="75"/>
  <c r="W96" i="75"/>
  <c r="V96" i="75"/>
  <c r="U96" i="75"/>
  <c r="T96" i="75"/>
  <c r="S96" i="75"/>
  <c r="R96" i="75"/>
  <c r="W95" i="75"/>
  <c r="V95" i="75"/>
  <c r="U95" i="75"/>
  <c r="T95" i="75"/>
  <c r="S95" i="75"/>
  <c r="R95" i="75"/>
  <c r="W94" i="75"/>
  <c r="V94" i="75"/>
  <c r="U94" i="75"/>
  <c r="T94" i="75"/>
  <c r="S94" i="75"/>
  <c r="R94" i="75"/>
  <c r="W93" i="75"/>
  <c r="V93" i="75"/>
  <c r="U93" i="75"/>
  <c r="T93" i="75"/>
  <c r="S93" i="75"/>
  <c r="R93" i="75"/>
  <c r="W92" i="75"/>
  <c r="V92" i="75"/>
  <c r="U92" i="75"/>
  <c r="T92" i="75"/>
  <c r="S92" i="75"/>
  <c r="R92" i="75"/>
  <c r="W91" i="75"/>
  <c r="V91" i="75"/>
  <c r="U91" i="75"/>
  <c r="T91" i="75"/>
  <c r="S91" i="75"/>
  <c r="R91" i="75"/>
  <c r="W90" i="75"/>
  <c r="V90" i="75"/>
  <c r="U90" i="75"/>
  <c r="T90" i="75"/>
  <c r="S90" i="75"/>
  <c r="R90" i="75"/>
  <c r="W89" i="75"/>
  <c r="V89" i="75"/>
  <c r="U89" i="75"/>
  <c r="T89" i="75"/>
  <c r="S89" i="75"/>
  <c r="R89" i="75"/>
  <c r="W88" i="75"/>
  <c r="V88" i="75"/>
  <c r="U88" i="75"/>
  <c r="T88" i="75"/>
  <c r="S88" i="75"/>
  <c r="R88" i="75"/>
  <c r="W87" i="75"/>
  <c r="V87" i="75"/>
  <c r="U87" i="75"/>
  <c r="T87" i="75"/>
  <c r="S87" i="75"/>
  <c r="R87" i="75"/>
  <c r="W86" i="75"/>
  <c r="V86" i="75"/>
  <c r="U86" i="75"/>
  <c r="T86" i="75"/>
  <c r="S86" i="75"/>
  <c r="R86" i="75"/>
  <c r="W85" i="75"/>
  <c r="V85" i="75"/>
  <c r="U85" i="75"/>
  <c r="T85" i="75"/>
  <c r="S85" i="75"/>
  <c r="R85" i="75"/>
  <c r="W84" i="75"/>
  <c r="V84" i="75"/>
  <c r="U84" i="75"/>
  <c r="T84" i="75"/>
  <c r="S84" i="75"/>
  <c r="R84" i="75"/>
  <c r="W83" i="75"/>
  <c r="V83" i="75"/>
  <c r="U83" i="75"/>
  <c r="T83" i="75"/>
  <c r="S83" i="75"/>
  <c r="R83" i="75"/>
  <c r="W82" i="75"/>
  <c r="V82" i="75"/>
  <c r="U82" i="75"/>
  <c r="T82" i="75"/>
  <c r="S82" i="75"/>
  <c r="R82" i="75"/>
  <c r="W81" i="75"/>
  <c r="V81" i="75"/>
  <c r="U81" i="75"/>
  <c r="T81" i="75"/>
  <c r="S81" i="75"/>
  <c r="R81" i="75"/>
  <c r="W80" i="75"/>
  <c r="V80" i="75"/>
  <c r="U80" i="75"/>
  <c r="T80" i="75"/>
  <c r="S80" i="75"/>
  <c r="R80" i="75"/>
  <c r="W79" i="75"/>
  <c r="V79" i="75"/>
  <c r="U79" i="75"/>
  <c r="T79" i="75"/>
  <c r="S79" i="75"/>
  <c r="R79" i="75"/>
  <c r="W78" i="75"/>
  <c r="V78" i="75"/>
  <c r="U78" i="75"/>
  <c r="T78" i="75"/>
  <c r="S78" i="75"/>
  <c r="R78" i="75"/>
  <c r="W77" i="75"/>
  <c r="V77" i="75"/>
  <c r="U77" i="75"/>
  <c r="T77" i="75"/>
  <c r="S77" i="75"/>
  <c r="R77" i="75"/>
  <c r="W76" i="75"/>
  <c r="V76" i="75"/>
  <c r="U76" i="75"/>
  <c r="T76" i="75"/>
  <c r="S76" i="75"/>
  <c r="R76" i="75"/>
  <c r="W75" i="75"/>
  <c r="V75" i="75"/>
  <c r="U75" i="75"/>
  <c r="T75" i="75"/>
  <c r="S75" i="75"/>
  <c r="R75" i="75"/>
  <c r="W74" i="75"/>
  <c r="V74" i="75"/>
  <c r="U74" i="75"/>
  <c r="T74" i="75"/>
  <c r="S74" i="75"/>
  <c r="R74" i="75"/>
  <c r="W73" i="75"/>
  <c r="V73" i="75"/>
  <c r="U73" i="75"/>
  <c r="T73" i="75"/>
  <c r="S73" i="75"/>
  <c r="R73" i="75"/>
  <c r="W72" i="75"/>
  <c r="V72" i="75"/>
  <c r="U72" i="75"/>
  <c r="T72" i="75"/>
  <c r="S72" i="75"/>
  <c r="R72" i="75"/>
  <c r="W71" i="75"/>
  <c r="V71" i="75"/>
  <c r="U71" i="75"/>
  <c r="T71" i="75"/>
  <c r="S71" i="75"/>
  <c r="R71" i="75"/>
  <c r="W70" i="75"/>
  <c r="V70" i="75"/>
  <c r="U70" i="75"/>
  <c r="T70" i="75"/>
  <c r="S70" i="75"/>
  <c r="R70" i="75"/>
  <c r="W69" i="75"/>
  <c r="V69" i="75"/>
  <c r="U69" i="75"/>
  <c r="T69" i="75"/>
  <c r="S69" i="75"/>
  <c r="R69" i="75"/>
  <c r="W68" i="75"/>
  <c r="V68" i="75"/>
  <c r="U68" i="75"/>
  <c r="T68" i="75"/>
  <c r="S68" i="75"/>
  <c r="R68" i="75"/>
  <c r="W67" i="75"/>
  <c r="V67" i="75"/>
  <c r="U67" i="75"/>
  <c r="T67" i="75"/>
  <c r="S67" i="75"/>
  <c r="R67" i="75"/>
  <c r="W66" i="75"/>
  <c r="V66" i="75"/>
  <c r="U66" i="75"/>
  <c r="T66" i="75"/>
  <c r="S66" i="75"/>
  <c r="R66" i="75"/>
  <c r="W65" i="75"/>
  <c r="V65" i="75"/>
  <c r="U65" i="75"/>
  <c r="T65" i="75"/>
  <c r="S65" i="75"/>
  <c r="R65" i="75"/>
  <c r="W64" i="75"/>
  <c r="V64" i="75"/>
  <c r="U64" i="75"/>
  <c r="T64" i="75"/>
  <c r="S64" i="75"/>
  <c r="R64" i="75"/>
  <c r="W63" i="75"/>
  <c r="V63" i="75"/>
  <c r="U63" i="75"/>
  <c r="T63" i="75"/>
  <c r="S63" i="75"/>
  <c r="R63" i="75"/>
  <c r="W62" i="75"/>
  <c r="V62" i="75"/>
  <c r="U62" i="75"/>
  <c r="T62" i="75"/>
  <c r="S62" i="75"/>
  <c r="R62" i="75"/>
  <c r="W61" i="75"/>
  <c r="V61" i="75"/>
  <c r="U61" i="75"/>
  <c r="T61" i="75"/>
  <c r="S61" i="75"/>
  <c r="R61" i="75"/>
  <c r="W60" i="75"/>
  <c r="V60" i="75"/>
  <c r="U60" i="75"/>
  <c r="T60" i="75"/>
  <c r="S60" i="75"/>
  <c r="R60" i="75"/>
  <c r="W59" i="75"/>
  <c r="V59" i="75"/>
  <c r="U59" i="75"/>
  <c r="T59" i="75"/>
  <c r="S59" i="75"/>
  <c r="R59" i="75"/>
  <c r="W58" i="75"/>
  <c r="V58" i="75"/>
  <c r="U58" i="75"/>
  <c r="T58" i="75"/>
  <c r="S58" i="75"/>
  <c r="R58" i="75"/>
  <c r="W57" i="75"/>
  <c r="V57" i="75"/>
  <c r="U57" i="75"/>
  <c r="T57" i="75"/>
  <c r="S57" i="75"/>
  <c r="R57" i="75"/>
  <c r="W56" i="75"/>
  <c r="V56" i="75"/>
  <c r="U56" i="75"/>
  <c r="T56" i="75"/>
  <c r="S56" i="75"/>
  <c r="R56" i="75"/>
  <c r="W55" i="75"/>
  <c r="V55" i="75"/>
  <c r="U55" i="75"/>
  <c r="T55" i="75"/>
  <c r="S55" i="75"/>
  <c r="R55" i="75"/>
  <c r="W54" i="75"/>
  <c r="V54" i="75"/>
  <c r="U54" i="75"/>
  <c r="T54" i="75"/>
  <c r="S54" i="75"/>
  <c r="R54" i="75"/>
  <c r="W53" i="75"/>
  <c r="V53" i="75"/>
  <c r="U53" i="75"/>
  <c r="T53" i="75"/>
  <c r="S53" i="75"/>
  <c r="R53" i="75"/>
  <c r="W52" i="75"/>
  <c r="V52" i="75"/>
  <c r="U52" i="75"/>
  <c r="T52" i="75"/>
  <c r="S52" i="75"/>
  <c r="R52" i="75"/>
  <c r="W51" i="75"/>
  <c r="V51" i="75"/>
  <c r="U51" i="75"/>
  <c r="T51" i="75"/>
  <c r="S51" i="75"/>
  <c r="R51" i="75"/>
  <c r="W50" i="75"/>
  <c r="V50" i="75"/>
  <c r="U50" i="75"/>
  <c r="T50" i="75"/>
  <c r="S50" i="75"/>
  <c r="R50" i="75"/>
  <c r="W49" i="75"/>
  <c r="V49" i="75"/>
  <c r="U49" i="75"/>
  <c r="T49" i="75"/>
  <c r="S49" i="75"/>
  <c r="R49" i="75"/>
  <c r="W48" i="75"/>
  <c r="V48" i="75"/>
  <c r="U48" i="75"/>
  <c r="T48" i="75"/>
  <c r="S48" i="75"/>
  <c r="R48" i="75"/>
  <c r="W47" i="75"/>
  <c r="V47" i="75"/>
  <c r="U47" i="75"/>
  <c r="T47" i="75"/>
  <c r="S47" i="75"/>
  <c r="R47" i="75"/>
  <c r="W46" i="75"/>
  <c r="V46" i="75"/>
  <c r="U46" i="75"/>
  <c r="T46" i="75"/>
  <c r="S46" i="75"/>
  <c r="R46" i="75"/>
  <c r="W45" i="75"/>
  <c r="V45" i="75"/>
  <c r="U45" i="75"/>
  <c r="T45" i="75"/>
  <c r="S45" i="75"/>
  <c r="R45" i="75"/>
  <c r="W44" i="75"/>
  <c r="V44" i="75"/>
  <c r="U44" i="75"/>
  <c r="T44" i="75"/>
  <c r="S44" i="75"/>
  <c r="R44" i="75"/>
  <c r="W43" i="75"/>
  <c r="V43" i="75"/>
  <c r="U43" i="75"/>
  <c r="T43" i="75"/>
  <c r="S43" i="75"/>
  <c r="R43" i="75"/>
  <c r="W42" i="75"/>
  <c r="V42" i="75"/>
  <c r="U42" i="75"/>
  <c r="T42" i="75"/>
  <c r="S42" i="75"/>
  <c r="R42" i="75"/>
  <c r="W41" i="75"/>
  <c r="V41" i="75"/>
  <c r="U41" i="75"/>
  <c r="T41" i="75"/>
  <c r="S41" i="75"/>
  <c r="R41" i="75"/>
  <c r="W40" i="75"/>
  <c r="V40" i="75"/>
  <c r="U40" i="75"/>
  <c r="T40" i="75"/>
  <c r="S40" i="75"/>
  <c r="R40" i="75"/>
  <c r="W39" i="75"/>
  <c r="V39" i="75"/>
  <c r="U39" i="75"/>
  <c r="T39" i="75"/>
  <c r="S39" i="75"/>
  <c r="R39" i="75"/>
  <c r="W38" i="75"/>
  <c r="V38" i="75"/>
  <c r="U38" i="75"/>
  <c r="T38" i="75"/>
  <c r="S38" i="75"/>
  <c r="R38" i="75"/>
  <c r="W37" i="75"/>
  <c r="V37" i="75"/>
  <c r="U37" i="75"/>
  <c r="T37" i="75"/>
  <c r="S37" i="75"/>
  <c r="R37" i="75"/>
  <c r="W36" i="75"/>
  <c r="V36" i="75"/>
  <c r="U36" i="75"/>
  <c r="T36" i="75"/>
  <c r="S36" i="75"/>
  <c r="R36" i="75"/>
  <c r="W35" i="75"/>
  <c r="V35" i="75"/>
  <c r="U35" i="75"/>
  <c r="T35" i="75"/>
  <c r="S35" i="75"/>
  <c r="R35" i="75"/>
  <c r="W34" i="75"/>
  <c r="V34" i="75"/>
  <c r="U34" i="75"/>
  <c r="T34" i="75"/>
  <c r="S34" i="75"/>
  <c r="R34" i="75"/>
  <c r="W33" i="75"/>
  <c r="V33" i="75"/>
  <c r="U33" i="75"/>
  <c r="T33" i="75"/>
  <c r="S33" i="75"/>
  <c r="R33" i="75"/>
  <c r="W32" i="75"/>
  <c r="V32" i="75"/>
  <c r="U32" i="75"/>
  <c r="T32" i="75"/>
  <c r="S32" i="75"/>
  <c r="R32" i="75"/>
  <c r="W31" i="75"/>
  <c r="V31" i="75"/>
  <c r="U31" i="75"/>
  <c r="T31" i="75"/>
  <c r="S31" i="75"/>
  <c r="R31" i="75"/>
  <c r="W30" i="75"/>
  <c r="V30" i="75"/>
  <c r="U30" i="75"/>
  <c r="T30" i="75"/>
  <c r="S30" i="75"/>
  <c r="R30" i="75"/>
  <c r="W29" i="75"/>
  <c r="V29" i="75"/>
  <c r="U29" i="75"/>
  <c r="T29" i="75"/>
  <c r="S29" i="75"/>
  <c r="R29" i="75"/>
  <c r="W28" i="75"/>
  <c r="V28" i="75"/>
  <c r="U28" i="75"/>
  <c r="T28" i="75"/>
  <c r="S28" i="75"/>
  <c r="R28" i="75"/>
  <c r="W27" i="75"/>
  <c r="V27" i="75"/>
  <c r="U27" i="75"/>
  <c r="T27" i="75"/>
  <c r="S27" i="75"/>
  <c r="R27" i="75"/>
  <c r="W26" i="75"/>
  <c r="V26" i="75"/>
  <c r="U26" i="75"/>
  <c r="T26" i="75"/>
  <c r="S26" i="75"/>
  <c r="R26" i="75"/>
  <c r="W25" i="75"/>
  <c r="V25" i="75"/>
  <c r="U25" i="75"/>
  <c r="T25" i="75"/>
  <c r="S25" i="75"/>
  <c r="R25" i="75"/>
  <c r="W24" i="75"/>
  <c r="V24" i="75"/>
  <c r="U24" i="75"/>
  <c r="T24" i="75"/>
  <c r="S24" i="75"/>
  <c r="R24" i="75"/>
  <c r="W23" i="75"/>
  <c r="V23" i="75"/>
  <c r="U23" i="75"/>
  <c r="T23" i="75"/>
  <c r="S23" i="75"/>
  <c r="R23" i="75"/>
  <c r="W22" i="75"/>
  <c r="V22" i="75"/>
  <c r="U22" i="75"/>
  <c r="T22" i="75"/>
  <c r="S22" i="75"/>
  <c r="R22" i="75"/>
  <c r="W21" i="75"/>
  <c r="V21" i="75"/>
  <c r="U21" i="75"/>
  <c r="T21" i="75"/>
  <c r="S21" i="75"/>
  <c r="R21" i="75"/>
  <c r="W20" i="75"/>
  <c r="V20" i="75"/>
  <c r="U20" i="75"/>
  <c r="T20" i="75"/>
  <c r="S20" i="75"/>
  <c r="R20" i="75"/>
  <c r="W19" i="75"/>
  <c r="V19" i="75"/>
  <c r="U19" i="75"/>
  <c r="T19" i="75"/>
  <c r="S19" i="75"/>
  <c r="R19" i="75"/>
  <c r="W18" i="75"/>
  <c r="V18" i="75"/>
  <c r="U18" i="75"/>
  <c r="T18" i="75"/>
  <c r="S18" i="75"/>
  <c r="R18" i="75"/>
  <c r="W17" i="75"/>
  <c r="V17" i="75"/>
  <c r="U17" i="75"/>
  <c r="T17" i="75"/>
  <c r="S17" i="75"/>
  <c r="R17" i="75"/>
  <c r="L16" i="75"/>
  <c r="W16" i="75" s="1"/>
  <c r="K16" i="75"/>
  <c r="V16" i="75" s="1"/>
  <c r="J16" i="75"/>
  <c r="U16" i="75" s="1"/>
  <c r="I16" i="75"/>
  <c r="T16" i="75" s="1"/>
  <c r="H16" i="75"/>
  <c r="S16" i="75" s="1"/>
  <c r="G16" i="75"/>
  <c r="F16" i="75"/>
  <c r="E16" i="75"/>
  <c r="D16" i="75"/>
  <c r="C16" i="75"/>
  <c r="A16" i="75"/>
  <c r="L15" i="75"/>
  <c r="W15" i="75" s="1"/>
  <c r="K15" i="75"/>
  <c r="V15" i="75" s="1"/>
  <c r="J15" i="75"/>
  <c r="U15" i="75" s="1"/>
  <c r="I15" i="75"/>
  <c r="T15" i="75" s="1"/>
  <c r="H15" i="75"/>
  <c r="S15" i="75" s="1"/>
  <c r="G15" i="75"/>
  <c r="F15" i="75"/>
  <c r="E15" i="75"/>
  <c r="D15" i="75"/>
  <c r="C15" i="75"/>
  <c r="B15" i="75"/>
  <c r="A15" i="75"/>
  <c r="L14" i="75"/>
  <c r="W14" i="75" s="1"/>
  <c r="K14" i="75"/>
  <c r="V14" i="75" s="1"/>
  <c r="J14" i="75"/>
  <c r="U14" i="75" s="1"/>
  <c r="I14" i="75"/>
  <c r="T14" i="75" s="1"/>
  <c r="H14" i="75"/>
  <c r="S14" i="75" s="1"/>
  <c r="G14" i="75"/>
  <c r="F14" i="75"/>
  <c r="E14" i="75"/>
  <c r="D14" i="75"/>
  <c r="C14" i="75"/>
  <c r="A14" i="75"/>
  <c r="L13" i="75"/>
  <c r="W13" i="75" s="1"/>
  <c r="K13" i="75"/>
  <c r="V13" i="75" s="1"/>
  <c r="J13" i="75"/>
  <c r="U13" i="75" s="1"/>
  <c r="I13" i="75"/>
  <c r="T13" i="75" s="1"/>
  <c r="H13" i="75"/>
  <c r="S13" i="75" s="1"/>
  <c r="G13" i="75"/>
  <c r="F13" i="75"/>
  <c r="E13" i="75"/>
  <c r="D13" i="75"/>
  <c r="C13" i="75"/>
  <c r="B13" i="75"/>
  <c r="A13" i="75"/>
  <c r="L12" i="75"/>
  <c r="W12" i="75" s="1"/>
  <c r="K12" i="75"/>
  <c r="V12" i="75" s="1"/>
  <c r="J12" i="75"/>
  <c r="U12" i="75" s="1"/>
  <c r="I12" i="75"/>
  <c r="T12" i="75" s="1"/>
  <c r="H12" i="75"/>
  <c r="S12" i="75" s="1"/>
  <c r="G12" i="75"/>
  <c r="F12" i="75"/>
  <c r="E12" i="75"/>
  <c r="D12" i="75"/>
  <c r="C12" i="75"/>
  <c r="B12" i="75"/>
  <c r="A12" i="75"/>
  <c r="S11" i="75"/>
  <c r="L11" i="75"/>
  <c r="W11" i="75" s="1"/>
  <c r="K11" i="75"/>
  <c r="V11" i="75" s="1"/>
  <c r="J11" i="75"/>
  <c r="U11" i="75" s="1"/>
  <c r="I11" i="75"/>
  <c r="T11" i="75" s="1"/>
  <c r="H11" i="75"/>
  <c r="G11" i="75"/>
  <c r="F11" i="75"/>
  <c r="E11" i="75"/>
  <c r="D11" i="75"/>
  <c r="C11" i="75"/>
  <c r="B11" i="75"/>
  <c r="A11" i="75"/>
  <c r="L10" i="75"/>
  <c r="W10" i="75" s="1"/>
  <c r="K10" i="75"/>
  <c r="V10" i="75" s="1"/>
  <c r="J10" i="75"/>
  <c r="U10" i="75" s="1"/>
  <c r="I10" i="75"/>
  <c r="T10" i="75" s="1"/>
  <c r="H10" i="75"/>
  <c r="S10" i="75" s="1"/>
  <c r="G10" i="75"/>
  <c r="F10" i="75"/>
  <c r="E10" i="75"/>
  <c r="D10" i="75"/>
  <c r="C10" i="75"/>
  <c r="B10" i="75"/>
  <c r="A10" i="75"/>
  <c r="T9" i="75"/>
  <c r="L9" i="75"/>
  <c r="W9" i="75" s="1"/>
  <c r="K9" i="75"/>
  <c r="V9" i="75" s="1"/>
  <c r="J9" i="75"/>
  <c r="U9" i="75" s="1"/>
  <c r="I9" i="75"/>
  <c r="H9" i="75"/>
  <c r="S9" i="75" s="1"/>
  <c r="G9" i="75"/>
  <c r="F9" i="75"/>
  <c r="E9" i="75"/>
  <c r="D9" i="75"/>
  <c r="C9" i="75"/>
  <c r="B9" i="75"/>
  <c r="A9" i="75"/>
  <c r="L8" i="75"/>
  <c r="W8" i="75" s="1"/>
  <c r="K8" i="75"/>
  <c r="V8" i="75" s="1"/>
  <c r="J8" i="75"/>
  <c r="U8" i="75" s="1"/>
  <c r="I8" i="75"/>
  <c r="T8" i="75" s="1"/>
  <c r="H8" i="75"/>
  <c r="S8" i="75" s="1"/>
  <c r="G8" i="75"/>
  <c r="F8" i="75"/>
  <c r="E8" i="75"/>
  <c r="D8" i="75"/>
  <c r="C8" i="75"/>
  <c r="B8" i="75"/>
  <c r="A8" i="75"/>
  <c r="L7" i="75"/>
  <c r="W7" i="75" s="1"/>
  <c r="K7" i="75"/>
  <c r="V7" i="75" s="1"/>
  <c r="J7" i="75"/>
  <c r="U7" i="75" s="1"/>
  <c r="I7" i="75"/>
  <c r="T7" i="75" s="1"/>
  <c r="H7" i="75"/>
  <c r="S7" i="75" s="1"/>
  <c r="G7" i="75"/>
  <c r="F7" i="75"/>
  <c r="E7" i="75"/>
  <c r="D7" i="75"/>
  <c r="C7" i="75"/>
  <c r="B7" i="75"/>
  <c r="A7" i="75"/>
  <c r="L6" i="75"/>
  <c r="W6" i="75" s="1"/>
  <c r="K6" i="75"/>
  <c r="V6" i="75" s="1"/>
  <c r="J6" i="75"/>
  <c r="U6" i="75" s="1"/>
  <c r="I6" i="75"/>
  <c r="T6" i="75" s="1"/>
  <c r="H6" i="75"/>
  <c r="S6" i="75" s="1"/>
  <c r="G6" i="75"/>
  <c r="F6" i="75"/>
  <c r="E6" i="75"/>
  <c r="D6" i="75"/>
  <c r="C6" i="75"/>
  <c r="B6" i="75"/>
  <c r="A6" i="75"/>
  <c r="L5" i="75"/>
  <c r="W5" i="75" s="1"/>
  <c r="K5" i="75"/>
  <c r="V5" i="75" s="1"/>
  <c r="J5" i="75"/>
  <c r="U5" i="75" s="1"/>
  <c r="I5" i="75"/>
  <c r="T5" i="75" s="1"/>
  <c r="H5" i="75"/>
  <c r="S5" i="75" s="1"/>
  <c r="G5" i="75"/>
  <c r="F5" i="75"/>
  <c r="E5" i="75"/>
  <c r="D5" i="75"/>
  <c r="C5" i="75"/>
  <c r="B5" i="75"/>
  <c r="A5" i="75"/>
  <c r="L4" i="75"/>
  <c r="W4" i="75" s="1"/>
  <c r="K4" i="75"/>
  <c r="V4" i="75" s="1"/>
  <c r="J4" i="75"/>
  <c r="U4" i="75" s="1"/>
  <c r="I4" i="75"/>
  <c r="T4" i="75" s="1"/>
  <c r="H4" i="75"/>
  <c r="S4" i="75" s="1"/>
  <c r="G4" i="75"/>
  <c r="F4" i="75"/>
  <c r="E4" i="75"/>
  <c r="D4" i="75"/>
  <c r="C4" i="75"/>
  <c r="B4" i="75"/>
  <c r="A4" i="75"/>
  <c r="T3" i="75"/>
  <c r="L3" i="75"/>
  <c r="W3" i="75" s="1"/>
  <c r="K3" i="75"/>
  <c r="V3" i="75" s="1"/>
  <c r="J3" i="75"/>
  <c r="U3" i="75" s="1"/>
  <c r="I3" i="75"/>
  <c r="H3" i="75"/>
  <c r="S3" i="75" s="1"/>
  <c r="G3" i="75"/>
  <c r="F3" i="75"/>
  <c r="E3" i="75"/>
  <c r="D3" i="75"/>
  <c r="C3" i="75"/>
  <c r="B3" i="75"/>
  <c r="A3" i="75"/>
  <c r="L2" i="75"/>
  <c r="W2" i="75" s="1"/>
  <c r="K2" i="75"/>
  <c r="V2" i="75" s="1"/>
  <c r="J2" i="75"/>
  <c r="U2" i="75" s="1"/>
  <c r="I2" i="75"/>
  <c r="T2" i="75" s="1"/>
  <c r="H2" i="75"/>
  <c r="S2" i="75" s="1"/>
  <c r="G2" i="75"/>
  <c r="F2" i="75"/>
  <c r="E2" i="75"/>
  <c r="D2" i="75"/>
  <c r="C2" i="75"/>
  <c r="B2" i="75"/>
  <c r="A2" i="75"/>
  <c r="N1" i="75"/>
  <c r="M1" i="75"/>
  <c r="L1" i="75"/>
  <c r="K1" i="75"/>
  <c r="J1" i="75"/>
  <c r="I1" i="75"/>
  <c r="H1" i="75"/>
  <c r="G1" i="75"/>
  <c r="F1" i="75"/>
  <c r="E1" i="75"/>
  <c r="D1" i="75"/>
  <c r="C1" i="75"/>
  <c r="B1" i="75"/>
  <c r="A1" i="75"/>
  <c r="V3" i="77" l="1"/>
  <c r="V6" i="77"/>
  <c r="V7" i="77"/>
  <c r="V2" i="77"/>
  <c r="V4" i="77"/>
  <c r="V8" i="77"/>
  <c r="V5" i="77"/>
  <c r="R9" i="77"/>
  <c r="Q8" i="77"/>
  <c r="R8" i="77" s="1"/>
  <c r="R12" i="77"/>
  <c r="R13" i="77"/>
  <c r="V9" i="77"/>
  <c r="V15" i="77"/>
  <c r="U2" i="77"/>
  <c r="M2" i="77" s="1"/>
  <c r="P16" i="77"/>
  <c r="Q4" i="77" l="1"/>
  <c r="B16" i="77"/>
  <c r="B16" i="75"/>
  <c r="P15" i="77"/>
  <c r="X2" i="77"/>
  <c r="W2" i="77"/>
  <c r="M2" i="75"/>
  <c r="R2" i="75" s="1"/>
  <c r="M2" i="74"/>
  <c r="U3" i="77"/>
  <c r="B14" i="75" l="1"/>
  <c r="B14" i="77"/>
  <c r="M3" i="77"/>
  <c r="U4" i="77"/>
  <c r="M4" i="77" l="1"/>
  <c r="U5" i="77"/>
  <c r="M3" i="74"/>
  <c r="M3" i="75"/>
  <c r="R3" i="75" s="1"/>
  <c r="M5" i="77" l="1"/>
  <c r="U6" i="77"/>
  <c r="M4" i="75"/>
  <c r="R4" i="75" s="1"/>
  <c r="M4" i="74"/>
  <c r="M6" i="77" l="1"/>
  <c r="U7" i="77"/>
  <c r="M5" i="74"/>
  <c r="M5" i="75"/>
  <c r="R5" i="75" s="1"/>
  <c r="M7" i="77" l="1"/>
  <c r="U8" i="77"/>
  <c r="M6" i="74"/>
  <c r="M6" i="75"/>
  <c r="R6" i="75" s="1"/>
  <c r="M7" i="75" l="1"/>
  <c r="R7" i="75" s="1"/>
  <c r="M7" i="74"/>
  <c r="M8" i="77"/>
  <c r="U9" i="77"/>
  <c r="M9" i="77" l="1"/>
  <c r="U10" i="77"/>
  <c r="M8" i="74"/>
  <c r="M8" i="75"/>
  <c r="R8" i="75" s="1"/>
  <c r="M10" i="77" l="1"/>
  <c r="U11" i="77"/>
  <c r="M9" i="74"/>
  <c r="M9" i="75"/>
  <c r="R9" i="75" s="1"/>
  <c r="M11" i="77" l="1"/>
  <c r="U12" i="77"/>
  <c r="M10" i="74"/>
  <c r="M10" i="75"/>
  <c r="R10" i="75" s="1"/>
  <c r="M12" i="77" l="1"/>
  <c r="U13" i="77"/>
  <c r="M11" i="74"/>
  <c r="M11" i="75"/>
  <c r="R11" i="75" s="1"/>
  <c r="M12" i="75" l="1"/>
  <c r="R12" i="75" s="1"/>
  <c r="M12" i="74"/>
  <c r="M13" i="77"/>
  <c r="U14" i="77"/>
  <c r="M14" i="77" l="1"/>
  <c r="U15" i="77"/>
  <c r="M13" i="74"/>
  <c r="M13" i="75"/>
  <c r="R13" i="75" s="1"/>
  <c r="M15" i="77" l="1"/>
  <c r="U16" i="77"/>
  <c r="M16" i="77" s="1"/>
  <c r="M14" i="75"/>
  <c r="R14" i="75" s="1"/>
  <c r="M14" i="74"/>
  <c r="M15" i="74" l="1"/>
  <c r="M15" i="75"/>
  <c r="R15" i="75" s="1"/>
  <c r="M16" i="75"/>
  <c r="R16" i="75" s="1"/>
  <c r="M16" i="74"/>
  <c r="Y18" i="75" l="1" a="1"/>
  <c r="AS22" i="75" s="1"/>
  <c r="AI20" i="75" l="1"/>
  <c r="AI29" i="75" s="1"/>
  <c r="AI38" i="75" s="1"/>
  <c r="AL19" i="75"/>
  <c r="AO19" i="75"/>
  <c r="AO28" i="75" s="1"/>
  <c r="AO37" i="75" s="1"/>
  <c r="AF20" i="75"/>
  <c r="AB20" i="75"/>
  <c r="AB29" i="75" s="1"/>
  <c r="AB38" i="75" s="1"/>
  <c r="AJ22" i="75"/>
  <c r="AJ31" i="75" s="1"/>
  <c r="AJ40" i="75" s="1"/>
  <c r="AJ21" i="75"/>
  <c r="AJ30" i="75" s="1"/>
  <c r="AJ39" i="75" s="1"/>
  <c r="AC19" i="75"/>
  <c r="AC28" i="75" s="1"/>
  <c r="AC37" i="75" s="1"/>
  <c r="AL22" i="75"/>
  <c r="AL31" i="75" s="1"/>
  <c r="AL40" i="75" s="1"/>
  <c r="AG19" i="75"/>
  <c r="AD18" i="75"/>
  <c r="AD27" i="75" s="1"/>
  <c r="AD36" i="75" s="1"/>
  <c r="AK21" i="75"/>
  <c r="AK30" i="75" s="1"/>
  <c r="AK39" i="75" s="1"/>
  <c r="AS20" i="75"/>
  <c r="AS29" i="75" s="1"/>
  <c r="AS38" i="75" s="1"/>
  <c r="AH18" i="75"/>
  <c r="AH27" i="75" s="1"/>
  <c r="AH36" i="75" s="1"/>
  <c r="AR22" i="75"/>
  <c r="AR31" i="75" s="1"/>
  <c r="AR40" i="75" s="1"/>
  <c r="AC21" i="75"/>
  <c r="AC30" i="75" s="1"/>
  <c r="AC39" i="75" s="1"/>
  <c r="AK19" i="75"/>
  <c r="AK28" i="75" s="1"/>
  <c r="AK37" i="75" s="1"/>
  <c r="Z20" i="75"/>
  <c r="AD21" i="75"/>
  <c r="AM22" i="75"/>
  <c r="AM31" i="75" s="1"/>
  <c r="AM40" i="75" s="1"/>
  <c r="AS18" i="75"/>
  <c r="AS27" i="75" s="1"/>
  <c r="AS36" i="75" s="1"/>
  <c r="AP22" i="75"/>
  <c r="AP31" i="75" s="1"/>
  <c r="AP40" i="75" s="1"/>
  <c r="Y18" i="75"/>
  <c r="Y27" i="75" s="1" a="1"/>
  <c r="AG20" i="75"/>
  <c r="AG29" i="75" s="1"/>
  <c r="AG38" i="75" s="1"/>
  <c r="AJ20" i="75"/>
  <c r="AJ29" i="75" s="1"/>
  <c r="AJ38" i="75" s="1"/>
  <c r="AA22" i="75"/>
  <c r="Y19" i="75"/>
  <c r="Y28" i="75" s="1"/>
  <c r="Y37" i="75" s="1"/>
  <c r="AO18" i="75"/>
  <c r="AO27" i="75" s="1"/>
  <c r="AO36" i="75" s="1"/>
  <c r="AC18" i="75"/>
  <c r="AC27" i="75" s="1"/>
  <c r="AC36" i="75" s="1"/>
  <c r="AN21" i="75"/>
  <c r="AN30" i="75" s="1"/>
  <c r="AN39" i="75" s="1"/>
  <c r="AF18" i="75"/>
  <c r="AF27" i="75" s="1"/>
  <c r="AF36" i="75" s="1"/>
  <c r="AS19" i="75"/>
  <c r="AS28" i="75" s="1"/>
  <c r="AS37" i="75" s="1"/>
  <c r="AN20" i="75"/>
  <c r="AN29" i="75" s="1"/>
  <c r="AN38" i="75" s="1"/>
  <c r="AI21" i="75"/>
  <c r="AT20" i="75"/>
  <c r="AF21" i="75"/>
  <c r="AF30" i="75" s="1"/>
  <c r="AF39" i="75" s="1"/>
  <c r="AL21" i="75"/>
  <c r="AL30" i="75" s="1"/>
  <c r="AL39" i="75" s="1"/>
  <c r="AE20" i="75"/>
  <c r="AE29" i="75" s="1"/>
  <c r="AE38" i="75" s="1"/>
  <c r="Z21" i="75"/>
  <c r="Z30" i="75" s="1"/>
  <c r="Z39" i="75" s="1"/>
  <c r="Z19" i="75"/>
  <c r="Z28" i="75" s="1"/>
  <c r="Z37" i="75" s="1"/>
  <c r="AC22" i="75"/>
  <c r="AC31" i="75" s="1"/>
  <c r="AC40" i="75" s="1"/>
  <c r="AD22" i="75"/>
  <c r="AO21" i="75"/>
  <c r="AO30" i="75" s="1"/>
  <c r="AO39" i="75" s="1"/>
  <c r="AP18" i="75"/>
  <c r="AP27" i="75" s="1"/>
  <c r="AP36" i="75" s="1"/>
  <c r="AG18" i="75"/>
  <c r="AG27" i="75" s="1"/>
  <c r="AG36" i="75" s="1"/>
  <c r="AT19" i="75"/>
  <c r="AT28" i="75" s="1"/>
  <c r="AT37" i="75" s="1"/>
  <c r="AP20" i="75"/>
  <c r="AP29" i="75" s="1"/>
  <c r="AP38" i="75" s="1"/>
  <c r="AR20" i="75"/>
  <c r="AR29" i="75" s="1"/>
  <c r="AR38" i="75" s="1"/>
  <c r="AI22" i="75"/>
  <c r="AI31" i="75" s="1"/>
  <c r="AI40" i="75" s="1"/>
  <c r="AL20" i="75"/>
  <c r="AA19" i="75"/>
  <c r="AA28" i="75" s="1"/>
  <c r="AA37" i="75" s="1"/>
  <c r="AQ22" i="75"/>
  <c r="AQ31" i="75" s="1"/>
  <c r="AQ40" i="75" s="1"/>
  <c r="AK18" i="75"/>
  <c r="AK27" i="75" s="1"/>
  <c r="AK36" i="75" s="1"/>
  <c r="AT18" i="75"/>
  <c r="AT27" i="75" s="1"/>
  <c r="AT36" i="75" s="1"/>
  <c r="AB19" i="75"/>
  <c r="AB28" i="75" s="1"/>
  <c r="AB37" i="75" s="1"/>
  <c r="AN18" i="75"/>
  <c r="AN27" i="75" s="1"/>
  <c r="AN36" i="75" s="1"/>
  <c r="AI19" i="75"/>
  <c r="AI28" i="75" s="1"/>
  <c r="AI37" i="75" s="1"/>
  <c r="AG22" i="75"/>
  <c r="AB18" i="75"/>
  <c r="AB27" i="75" s="1"/>
  <c r="AB36" i="75" s="1"/>
  <c r="AQ21" i="75"/>
  <c r="AR19" i="75"/>
  <c r="AR28" i="75" s="1"/>
  <c r="AR37" i="75" s="1"/>
  <c r="AS21" i="75"/>
  <c r="AS30" i="75" s="1"/>
  <c r="AS39" i="75" s="1"/>
  <c r="AA20" i="75"/>
  <c r="AA29" i="75" s="1"/>
  <c r="AA38" i="75" s="1"/>
  <c r="AE22" i="75"/>
  <c r="AE31" i="75" s="1"/>
  <c r="AE40" i="75" s="1"/>
  <c r="AQ19" i="75"/>
  <c r="AQ28" i="75" s="1"/>
  <c r="AQ37" i="75" s="1"/>
  <c r="AJ18" i="75"/>
  <c r="AB21" i="75"/>
  <c r="AF22" i="75"/>
  <c r="Y21" i="75"/>
  <c r="Y30" i="75" s="1"/>
  <c r="Y39" i="75" s="1"/>
  <c r="AP21" i="75"/>
  <c r="AP30" i="75" s="1"/>
  <c r="AP39" i="75" s="1"/>
  <c r="AM19" i="75"/>
  <c r="AM28" i="75" s="1"/>
  <c r="AM37" i="75" s="1"/>
  <c r="AK22" i="75"/>
  <c r="AK31" i="75" s="1"/>
  <c r="AK40" i="75" s="1"/>
  <c r="AN19" i="75"/>
  <c r="AN28" i="75" s="1"/>
  <c r="AN37" i="75" s="1"/>
  <c r="AQ18" i="75"/>
  <c r="Z18" i="75"/>
  <c r="Z27" i="75" s="1"/>
  <c r="Z36" i="75" s="1"/>
  <c r="AE21" i="75"/>
  <c r="AE30" i="75" s="1"/>
  <c r="AE39" i="75" s="1"/>
  <c r="AO20" i="75"/>
  <c r="AO29" i="75" s="1"/>
  <c r="AO38" i="75" s="1"/>
  <c r="AH22" i="75"/>
  <c r="AH31" i="75" s="1"/>
  <c r="AH40" i="75" s="1"/>
  <c r="AM21" i="75"/>
  <c r="AM30" i="75" s="1"/>
  <c r="AM39" i="75" s="1"/>
  <c r="AA21" i="75"/>
  <c r="AA30" i="75" s="1"/>
  <c r="AA39" i="75" s="1"/>
  <c r="AH20" i="75"/>
  <c r="AH29" i="75" s="1"/>
  <c r="AH38" i="75" s="1"/>
  <c r="Y22" i="75"/>
  <c r="AE18" i="75"/>
  <c r="AT21" i="75"/>
  <c r="AO22" i="75"/>
  <c r="AO31" i="75" s="1"/>
  <c r="AO40" i="75" s="1"/>
  <c r="AM20" i="75"/>
  <c r="AM29" i="75" s="1"/>
  <c r="AM38" i="75" s="1"/>
  <c r="AH21" i="75"/>
  <c r="AH30" i="75" s="1"/>
  <c r="AH39" i="75" s="1"/>
  <c r="AE19" i="75"/>
  <c r="AE28" i="75" s="1"/>
  <c r="AE37" i="75" s="1"/>
  <c r="AQ20" i="75"/>
  <c r="AQ29" i="75" s="1"/>
  <c r="AQ38" i="75" s="1"/>
  <c r="AT22" i="75"/>
  <c r="AF19" i="75"/>
  <c r="AF28" i="75" s="1"/>
  <c r="AF37" i="75" s="1"/>
  <c r="AL18" i="75"/>
  <c r="AL27" i="75" s="1"/>
  <c r="AL36" i="75" s="1"/>
  <c r="AH19" i="75"/>
  <c r="AH28" i="75" s="1"/>
  <c r="AH37" i="75" s="1"/>
  <c r="AC20" i="75"/>
  <c r="AC29" i="75" s="1"/>
  <c r="AC38" i="75" s="1"/>
  <c r="AA18" i="75"/>
  <c r="AA27" i="75" s="1"/>
  <c r="AA36" i="75" s="1"/>
  <c r="AR18" i="75"/>
  <c r="AR27" i="75" s="1"/>
  <c r="AR36" i="75" s="1"/>
  <c r="AR21" i="75"/>
  <c r="AR30" i="75" s="1"/>
  <c r="AR39" i="75" s="1"/>
  <c r="AM18" i="75"/>
  <c r="Z22" i="75"/>
  <c r="Z31" i="75" s="1"/>
  <c r="Z40" i="75" s="1"/>
  <c r="AD20" i="75"/>
  <c r="AD29" i="75" s="1"/>
  <c r="AD38" i="75" s="1"/>
  <c r="AJ19" i="75"/>
  <c r="AJ28" i="75" s="1"/>
  <c r="AJ37" i="75" s="1"/>
  <c r="AP19" i="75"/>
  <c r="AP28" i="75" s="1"/>
  <c r="AP37" i="75" s="1"/>
  <c r="AN22" i="75"/>
  <c r="AN31" i="75" s="1"/>
  <c r="AN40" i="75" s="1"/>
  <c r="AK20" i="75"/>
  <c r="AK29" i="75" s="1"/>
  <c r="AK38" i="75" s="1"/>
  <c r="AI18" i="75"/>
  <c r="AI27" i="75" s="1"/>
  <c r="AI36" i="75" s="1"/>
  <c r="AG21" i="75"/>
  <c r="AD19" i="75"/>
  <c r="AB22" i="75"/>
  <c r="AB31" i="75" s="1"/>
  <c r="AB40" i="75" s="1"/>
  <c r="Y20" i="75"/>
  <c r="Y29" i="75" s="1"/>
  <c r="Y38" i="75" s="1"/>
  <c r="AF31" i="75"/>
  <c r="AF40" i="75" s="1"/>
  <c r="AT30" i="75"/>
  <c r="AT39" i="75" s="1"/>
  <c r="AD30" i="75"/>
  <c r="AD39" i="75" s="1"/>
  <c r="AG28" i="75"/>
  <c r="AG37" i="75" s="1"/>
  <c r="AM27" i="75"/>
  <c r="AM36" i="75" s="1"/>
  <c r="AE27" i="75"/>
  <c r="AE36" i="75" s="1"/>
  <c r="AT31" i="75"/>
  <c r="AT40" i="75" s="1"/>
  <c r="AD31" i="75"/>
  <c r="AD40" i="75" s="1"/>
  <c r="AB30" i="75"/>
  <c r="AB39" i="75" s="1"/>
  <c r="Z29" i="75"/>
  <c r="Z38" i="75" s="1"/>
  <c r="AS31" i="75"/>
  <c r="AS40" i="75" s="1"/>
  <c r="AQ30" i="75"/>
  <c r="AQ39" i="75" s="1"/>
  <c r="AI30" i="75"/>
  <c r="AI39" i="75" s="1"/>
  <c r="AF29" i="75"/>
  <c r="AF38" i="75" s="1"/>
  <c r="AL28" i="75"/>
  <c r="AL37" i="75" s="1"/>
  <c r="AD28" i="75"/>
  <c r="AD37" i="75" s="1"/>
  <c r="AJ27" i="75"/>
  <c r="AJ36" i="75" s="1"/>
  <c r="AA31" i="75"/>
  <c r="AA40" i="75" s="1"/>
  <c r="AG30" i="75"/>
  <c r="AG39" i="75" s="1"/>
  <c r="AQ27" i="75"/>
  <c r="AQ36" i="75" s="1"/>
  <c r="AL29" i="75"/>
  <c r="AL38" i="75" s="1"/>
  <c r="AT29" i="75"/>
  <c r="AT38" i="75" s="1"/>
  <c r="AG31" i="75"/>
  <c r="AG40" i="75" s="1"/>
  <c r="Y31" i="75"/>
  <c r="Y40" i="75" s="1"/>
  <c r="Y27" i="75" l="1"/>
  <c r="Y36" i="75" s="1"/>
  <c r="Y46" i="75" s="1" a="1"/>
  <c r="AP46" i="75" l="1"/>
  <c r="AH46" i="75"/>
  <c r="Z46" i="75"/>
  <c r="AO46" i="75"/>
  <c r="AG46" i="75"/>
  <c r="Y46" i="75"/>
  <c r="Y48" i="75" s="1" a="1"/>
  <c r="AN46" i="75"/>
  <c r="AF46" i="75"/>
  <c r="AM46" i="75"/>
  <c r="AE46" i="75"/>
  <c r="AT46" i="75"/>
  <c r="AL46" i="75"/>
  <c r="AD46" i="75"/>
  <c r="AS46" i="75"/>
  <c r="AK46" i="75"/>
  <c r="AC46" i="75"/>
  <c r="AR46" i="75"/>
  <c r="AJ46" i="75"/>
  <c r="AB46" i="75"/>
  <c r="AA46" i="75"/>
  <c r="AQ46" i="75"/>
  <c r="AI46" i="75"/>
  <c r="AM48" i="75" l="1"/>
  <c r="AM51" i="75" s="1"/>
  <c r="AE48" i="75"/>
  <c r="AE51" i="75" s="1"/>
  <c r="AT48" i="75"/>
  <c r="AT51" i="75" s="1"/>
  <c r="AL48" i="75"/>
  <c r="AL51" i="75" s="1"/>
  <c r="AD48" i="75"/>
  <c r="AD51" i="75" s="1"/>
  <c r="AS48" i="75"/>
  <c r="AS51" i="75" s="1"/>
  <c r="AK48" i="75"/>
  <c r="AK51" i="75" s="1"/>
  <c r="AC48" i="75"/>
  <c r="AC51" i="75" s="1"/>
  <c r="AR48" i="75"/>
  <c r="AR51" i="75" s="1"/>
  <c r="AJ48" i="75"/>
  <c r="AJ51" i="75" s="1"/>
  <c r="AB48" i="75"/>
  <c r="AB51" i="75" s="1"/>
  <c r="AQ48" i="75"/>
  <c r="AQ51" i="75" s="1"/>
  <c r="AI48" i="75"/>
  <c r="AI51" i="75" s="1"/>
  <c r="AA48" i="75"/>
  <c r="AA51" i="75" s="1"/>
  <c r="AP48" i="75"/>
  <c r="AP51" i="75" s="1"/>
  <c r="AH48" i="75"/>
  <c r="AH51" i="75" s="1"/>
  <c r="Z48" i="75"/>
  <c r="Z51" i="75" s="1"/>
  <c r="AO48" i="75"/>
  <c r="AO51" i="75" s="1"/>
  <c r="AG48" i="75"/>
  <c r="AG51" i="75" s="1"/>
  <c r="Y48" i="75"/>
  <c r="Y51" i="75" s="1"/>
  <c r="AF48" i="75"/>
  <c r="AF51" i="75" s="1"/>
  <c r="AN48" i="75"/>
  <c r="AN51" i="75" s="1"/>
  <c r="Y53" i="75" l="1" a="1"/>
  <c r="Y184" i="75" l="1"/>
  <c r="Y176" i="75"/>
  <c r="Y168" i="75"/>
  <c r="Y160" i="75"/>
  <c r="Y152" i="75"/>
  <c r="Y144" i="75"/>
  <c r="Y136" i="75"/>
  <c r="Y128" i="75"/>
  <c r="Y120" i="75"/>
  <c r="Y112" i="75"/>
  <c r="Y104" i="75"/>
  <c r="Y96" i="75"/>
  <c r="Y88" i="75"/>
  <c r="Y80" i="75"/>
  <c r="Y72" i="75"/>
  <c r="Y64" i="75"/>
  <c r="N13" i="74" s="1"/>
  <c r="Y56" i="75"/>
  <c r="N5" i="74" s="1"/>
  <c r="Y183" i="75"/>
  <c r="Y175" i="75"/>
  <c r="Y167" i="75"/>
  <c r="Y159" i="75"/>
  <c r="Y151" i="75"/>
  <c r="Y143" i="75"/>
  <c r="Y135" i="75"/>
  <c r="Y127" i="75"/>
  <c r="Y119" i="75"/>
  <c r="Y111" i="75"/>
  <c r="Y103" i="75"/>
  <c r="Y95" i="75"/>
  <c r="Y87" i="75"/>
  <c r="Y79" i="75"/>
  <c r="Y71" i="75"/>
  <c r="Y63" i="75"/>
  <c r="N12" i="74" s="1"/>
  <c r="Y55" i="75"/>
  <c r="N4" i="74" s="1"/>
  <c r="Y182" i="75"/>
  <c r="Y174" i="75"/>
  <c r="Y166" i="75"/>
  <c r="Y158" i="75"/>
  <c r="Y150" i="75"/>
  <c r="Y142" i="75"/>
  <c r="Y134" i="75"/>
  <c r="Y126" i="75"/>
  <c r="Y118" i="75"/>
  <c r="Y110" i="75"/>
  <c r="Y102" i="75"/>
  <c r="Y94" i="75"/>
  <c r="Y86" i="75"/>
  <c r="Y78" i="75"/>
  <c r="Y70" i="75"/>
  <c r="Y62" i="75"/>
  <c r="N11" i="74" s="1"/>
  <c r="Y54" i="75"/>
  <c r="N3" i="74" s="1"/>
  <c r="Y181" i="75"/>
  <c r="Y173" i="75"/>
  <c r="Y165" i="75"/>
  <c r="Y157" i="75"/>
  <c r="Y149" i="75"/>
  <c r="Y141" i="75"/>
  <c r="Y133" i="75"/>
  <c r="Y125" i="75"/>
  <c r="Y117" i="75"/>
  <c r="Y109" i="75"/>
  <c r="Y101" i="75"/>
  <c r="Y93" i="75"/>
  <c r="Y85" i="75"/>
  <c r="Y77" i="75"/>
  <c r="Y69" i="75"/>
  <c r="Y61" i="75"/>
  <c r="N10" i="74" s="1"/>
  <c r="Y53" i="75"/>
  <c r="N2" i="74" s="1"/>
  <c r="Y180" i="75"/>
  <c r="Y172" i="75"/>
  <c r="Y164" i="75"/>
  <c r="Y156" i="75"/>
  <c r="Y148" i="75"/>
  <c r="Y140" i="75"/>
  <c r="Y132" i="75"/>
  <c r="Y124" i="75"/>
  <c r="Y116" i="75"/>
  <c r="Y108" i="75"/>
  <c r="Y100" i="75"/>
  <c r="Y92" i="75"/>
  <c r="Y84" i="75"/>
  <c r="Y76" i="75"/>
  <c r="Y68" i="75"/>
  <c r="Y60" i="75"/>
  <c r="N9" i="74" s="1"/>
  <c r="Y179" i="75"/>
  <c r="Y171" i="75"/>
  <c r="Y163" i="75"/>
  <c r="Y155" i="75"/>
  <c r="Y147" i="75"/>
  <c r="Y139" i="75"/>
  <c r="Y131" i="75"/>
  <c r="Y123" i="75"/>
  <c r="Y115" i="75"/>
  <c r="Y107" i="75"/>
  <c r="Y99" i="75"/>
  <c r="Y91" i="75"/>
  <c r="Y83" i="75"/>
  <c r="Y75" i="75"/>
  <c r="Y67" i="75"/>
  <c r="N16" i="74" s="1"/>
  <c r="Y59" i="75"/>
  <c r="N8" i="74" s="1"/>
  <c r="Y178" i="75"/>
  <c r="Y170" i="75"/>
  <c r="Y162" i="75"/>
  <c r="Y154" i="75"/>
  <c r="Y146" i="75"/>
  <c r="Y138" i="75"/>
  <c r="Y130" i="75"/>
  <c r="Y122" i="75"/>
  <c r="Y114" i="75"/>
  <c r="Y106" i="75"/>
  <c r="Y98" i="75"/>
  <c r="Y90" i="75"/>
  <c r="Y82" i="75"/>
  <c r="Y74" i="75"/>
  <c r="Y66" i="75"/>
  <c r="N15" i="74" s="1"/>
  <c r="Y58" i="75"/>
  <c r="N7" i="74" s="1"/>
  <c r="Y169" i="75"/>
  <c r="Y105" i="75"/>
  <c r="Y153" i="75"/>
  <c r="Y89" i="75"/>
  <c r="Y161" i="75"/>
  <c r="Y97" i="75"/>
  <c r="Y177" i="75"/>
  <c r="Y145" i="75"/>
  <c r="Y81" i="75"/>
  <c r="Y121" i="75"/>
  <c r="Y113" i="75"/>
  <c r="Y137" i="75"/>
  <c r="Y73" i="75"/>
  <c r="Y57" i="75"/>
  <c r="N6" i="74" s="1"/>
  <c r="Y129" i="75"/>
  <c r="Y65" i="75"/>
  <c r="N14" i="74" s="1"/>
  <c r="N16" i="75" l="1"/>
  <c r="N16" i="77"/>
  <c r="N15" i="77"/>
  <c r="N15" i="75"/>
  <c r="N14" i="77"/>
  <c r="N14" i="75"/>
  <c r="N13" i="75"/>
  <c r="N13" i="77"/>
  <c r="N12" i="77"/>
  <c r="N12" i="75"/>
  <c r="N11" i="77"/>
  <c r="N11" i="75"/>
  <c r="N10" i="77"/>
  <c r="N10" i="75"/>
  <c r="N9" i="75"/>
  <c r="N9" i="77"/>
  <c r="N8" i="77"/>
  <c r="N8" i="75"/>
  <c r="N7" i="77"/>
  <c r="N7" i="75"/>
  <c r="N6" i="77"/>
  <c r="N6" i="75"/>
  <c r="N5" i="77"/>
  <c r="N5" i="75"/>
  <c r="N4" i="77"/>
  <c r="N4" i="75"/>
  <c r="N3" i="77"/>
  <c r="N3" i="75"/>
  <c r="N2" i="77"/>
  <c r="N2" i="75"/>
  <c r="I16" i="73"/>
  <c r="H16" i="73"/>
  <c r="G16" i="73"/>
  <c r="F16" i="73"/>
  <c r="E16" i="73"/>
  <c r="D16" i="73"/>
  <c r="C16" i="73"/>
  <c r="A16" i="73"/>
  <c r="I15" i="73"/>
  <c r="H15" i="73"/>
  <c r="G15" i="73"/>
  <c r="U15" i="73" s="1"/>
  <c r="F15" i="73"/>
  <c r="E15" i="73"/>
  <c r="D15" i="73"/>
  <c r="C15" i="73"/>
  <c r="B15" i="73"/>
  <c r="A15" i="73"/>
  <c r="I14" i="73"/>
  <c r="H14" i="73"/>
  <c r="G14" i="73"/>
  <c r="U14" i="73" s="1"/>
  <c r="F14" i="73"/>
  <c r="E14" i="73"/>
  <c r="D14" i="73"/>
  <c r="C14" i="73"/>
  <c r="A14" i="73"/>
  <c r="I13" i="73"/>
  <c r="H13" i="73"/>
  <c r="G13" i="73"/>
  <c r="U13" i="73" s="1"/>
  <c r="F13" i="73"/>
  <c r="E13" i="73"/>
  <c r="D13" i="73"/>
  <c r="C13" i="73"/>
  <c r="B13" i="73"/>
  <c r="A13" i="73"/>
  <c r="I12" i="73"/>
  <c r="H12" i="73"/>
  <c r="G12" i="73"/>
  <c r="U12" i="73" s="1"/>
  <c r="F12" i="73"/>
  <c r="E12" i="73"/>
  <c r="D12" i="73"/>
  <c r="C12" i="73"/>
  <c r="B12" i="73"/>
  <c r="A12" i="73"/>
  <c r="I11" i="73"/>
  <c r="H11" i="73"/>
  <c r="G11" i="73"/>
  <c r="U11" i="73" s="1"/>
  <c r="F11" i="73"/>
  <c r="E11" i="73"/>
  <c r="D11" i="73"/>
  <c r="C11" i="73"/>
  <c r="B11" i="73"/>
  <c r="A11" i="73"/>
  <c r="I10" i="73"/>
  <c r="H10" i="73"/>
  <c r="G10" i="73"/>
  <c r="U10" i="73" s="1"/>
  <c r="F10" i="73"/>
  <c r="E10" i="73"/>
  <c r="D10" i="73"/>
  <c r="C10" i="73"/>
  <c r="B10" i="73"/>
  <c r="A10" i="73"/>
  <c r="I9" i="73"/>
  <c r="H9" i="73"/>
  <c r="G9" i="73"/>
  <c r="F9" i="73"/>
  <c r="E9" i="73"/>
  <c r="D9" i="73"/>
  <c r="C9" i="73"/>
  <c r="B9" i="73"/>
  <c r="A9" i="73"/>
  <c r="I8" i="73"/>
  <c r="H8" i="73"/>
  <c r="G8" i="73"/>
  <c r="F8" i="73"/>
  <c r="E8" i="73"/>
  <c r="D8" i="73"/>
  <c r="C8" i="73"/>
  <c r="B8" i="73"/>
  <c r="A8" i="73"/>
  <c r="I7" i="73"/>
  <c r="H7" i="73"/>
  <c r="G7" i="73"/>
  <c r="F7" i="73"/>
  <c r="E7" i="73"/>
  <c r="D7" i="73"/>
  <c r="C7" i="73"/>
  <c r="B7" i="73"/>
  <c r="A7" i="73"/>
  <c r="I6" i="73"/>
  <c r="H6" i="73"/>
  <c r="G6" i="73"/>
  <c r="F6" i="73"/>
  <c r="E6" i="73"/>
  <c r="D6" i="73"/>
  <c r="C6" i="73"/>
  <c r="B6" i="73"/>
  <c r="A6" i="73"/>
  <c r="P5" i="73"/>
  <c r="I5" i="73"/>
  <c r="H5" i="73"/>
  <c r="G5" i="73"/>
  <c r="F5" i="73"/>
  <c r="E5" i="73"/>
  <c r="D5" i="73"/>
  <c r="C5" i="73"/>
  <c r="B5" i="73"/>
  <c r="A5" i="73"/>
  <c r="I4" i="73"/>
  <c r="H4" i="73"/>
  <c r="G4" i="73"/>
  <c r="F4" i="73"/>
  <c r="E4" i="73"/>
  <c r="D4" i="73"/>
  <c r="C4" i="73"/>
  <c r="B4" i="73"/>
  <c r="A4" i="73"/>
  <c r="P3" i="73"/>
  <c r="P12" i="73" s="1"/>
  <c r="I3" i="73"/>
  <c r="H3" i="73"/>
  <c r="G3" i="73"/>
  <c r="F3" i="73"/>
  <c r="E3" i="73"/>
  <c r="D3" i="73"/>
  <c r="C3" i="73"/>
  <c r="B3" i="73"/>
  <c r="A3" i="73"/>
  <c r="P2" i="73"/>
  <c r="K2" i="73"/>
  <c r="J2" i="73"/>
  <c r="I2" i="73"/>
  <c r="H2" i="73"/>
  <c r="G2" i="73"/>
  <c r="F2" i="73"/>
  <c r="E2" i="73"/>
  <c r="D2" i="73"/>
  <c r="C2" i="73"/>
  <c r="B2" i="73"/>
  <c r="A2" i="73"/>
  <c r="K1" i="73"/>
  <c r="J1" i="73"/>
  <c r="I1" i="73"/>
  <c r="H1" i="73"/>
  <c r="G1" i="73"/>
  <c r="F1" i="73"/>
  <c r="E1" i="73"/>
  <c r="D1" i="73"/>
  <c r="C1" i="73"/>
  <c r="B1" i="73"/>
  <c r="A1" i="73"/>
  <c r="U361" i="71"/>
  <c r="T361" i="71"/>
  <c r="S361" i="71"/>
  <c r="R361" i="71"/>
  <c r="Q361" i="71"/>
  <c r="U360" i="71"/>
  <c r="T360" i="71"/>
  <c r="S360" i="71"/>
  <c r="R360" i="71"/>
  <c r="Q360" i="71"/>
  <c r="U359" i="71"/>
  <c r="T359" i="71"/>
  <c r="S359" i="71"/>
  <c r="R359" i="71"/>
  <c r="Q359" i="71"/>
  <c r="U358" i="71"/>
  <c r="T358" i="71"/>
  <c r="S358" i="71"/>
  <c r="R358" i="71"/>
  <c r="Q358" i="71"/>
  <c r="U357" i="71"/>
  <c r="T357" i="71"/>
  <c r="S357" i="71"/>
  <c r="R357" i="71"/>
  <c r="Q357" i="71"/>
  <c r="U356" i="71"/>
  <c r="T356" i="71"/>
  <c r="S356" i="71"/>
  <c r="R356" i="71"/>
  <c r="Q356" i="71"/>
  <c r="U355" i="71"/>
  <c r="T355" i="71"/>
  <c r="S355" i="71"/>
  <c r="R355" i="71"/>
  <c r="Q355" i="71"/>
  <c r="U354" i="71"/>
  <c r="T354" i="71"/>
  <c r="S354" i="71"/>
  <c r="R354" i="71"/>
  <c r="Q354" i="71"/>
  <c r="U353" i="71"/>
  <c r="T353" i="71"/>
  <c r="S353" i="71"/>
  <c r="R353" i="71"/>
  <c r="Q353" i="71"/>
  <c r="U352" i="71"/>
  <c r="T352" i="71"/>
  <c r="S352" i="71"/>
  <c r="R352" i="71"/>
  <c r="Q352" i="71"/>
  <c r="U351" i="71"/>
  <c r="T351" i="71"/>
  <c r="S351" i="71"/>
  <c r="R351" i="71"/>
  <c r="Q351" i="71"/>
  <c r="U350" i="71"/>
  <c r="T350" i="71"/>
  <c r="S350" i="71"/>
  <c r="R350" i="71"/>
  <c r="Q350" i="71"/>
  <c r="U349" i="71"/>
  <c r="T349" i="71"/>
  <c r="S349" i="71"/>
  <c r="R349" i="71"/>
  <c r="Q349" i="71"/>
  <c r="U348" i="71"/>
  <c r="T348" i="71"/>
  <c r="S348" i="71"/>
  <c r="R348" i="71"/>
  <c r="Q348" i="71"/>
  <c r="U347" i="71"/>
  <c r="T347" i="71"/>
  <c r="S347" i="71"/>
  <c r="R347" i="71"/>
  <c r="Q347" i="71"/>
  <c r="U346" i="71"/>
  <c r="T346" i="71"/>
  <c r="S346" i="71"/>
  <c r="R346" i="71"/>
  <c r="Q346" i="71"/>
  <c r="U345" i="71"/>
  <c r="T345" i="71"/>
  <c r="S345" i="71"/>
  <c r="R345" i="71"/>
  <c r="Q345" i="71"/>
  <c r="U344" i="71"/>
  <c r="T344" i="71"/>
  <c r="S344" i="71"/>
  <c r="R344" i="71"/>
  <c r="Q344" i="71"/>
  <c r="U343" i="71"/>
  <c r="T343" i="71"/>
  <c r="S343" i="71"/>
  <c r="R343" i="71"/>
  <c r="Q343" i="71"/>
  <c r="U342" i="71"/>
  <c r="T342" i="71"/>
  <c r="S342" i="71"/>
  <c r="R342" i="71"/>
  <c r="Q342" i="71"/>
  <c r="U341" i="71"/>
  <c r="T341" i="71"/>
  <c r="S341" i="71"/>
  <c r="R341" i="71"/>
  <c r="Q341" i="71"/>
  <c r="U340" i="71"/>
  <c r="T340" i="71"/>
  <c r="S340" i="71"/>
  <c r="R340" i="71"/>
  <c r="Q340" i="71"/>
  <c r="U339" i="71"/>
  <c r="T339" i="71"/>
  <c r="S339" i="71"/>
  <c r="R339" i="71"/>
  <c r="Q339" i="71"/>
  <c r="U338" i="71"/>
  <c r="T338" i="71"/>
  <c r="S338" i="71"/>
  <c r="R338" i="71"/>
  <c r="Q338" i="71"/>
  <c r="U337" i="71"/>
  <c r="T337" i="71"/>
  <c r="S337" i="71"/>
  <c r="R337" i="71"/>
  <c r="Q337" i="71"/>
  <c r="U336" i="71"/>
  <c r="T336" i="71"/>
  <c r="S336" i="71"/>
  <c r="R336" i="71"/>
  <c r="Q336" i="71"/>
  <c r="U335" i="71"/>
  <c r="T335" i="71"/>
  <c r="S335" i="71"/>
  <c r="R335" i="71"/>
  <c r="Q335" i="71"/>
  <c r="U334" i="71"/>
  <c r="T334" i="71"/>
  <c r="S334" i="71"/>
  <c r="R334" i="71"/>
  <c r="Q334" i="71"/>
  <c r="U333" i="71"/>
  <c r="T333" i="71"/>
  <c r="S333" i="71"/>
  <c r="R333" i="71"/>
  <c r="Q333" i="71"/>
  <c r="U332" i="71"/>
  <c r="T332" i="71"/>
  <c r="S332" i="71"/>
  <c r="R332" i="71"/>
  <c r="Q332" i="71"/>
  <c r="U331" i="71"/>
  <c r="T331" i="71"/>
  <c r="S331" i="71"/>
  <c r="R331" i="71"/>
  <c r="Q331" i="71"/>
  <c r="U330" i="71"/>
  <c r="T330" i="71"/>
  <c r="S330" i="71"/>
  <c r="R330" i="71"/>
  <c r="Q330" i="71"/>
  <c r="U329" i="71"/>
  <c r="T329" i="71"/>
  <c r="S329" i="71"/>
  <c r="R329" i="71"/>
  <c r="Q329" i="71"/>
  <c r="U328" i="71"/>
  <c r="T328" i="71"/>
  <c r="S328" i="71"/>
  <c r="R328" i="71"/>
  <c r="Q328" i="71"/>
  <c r="U327" i="71"/>
  <c r="T327" i="71"/>
  <c r="S327" i="71"/>
  <c r="R327" i="71"/>
  <c r="Q327" i="71"/>
  <c r="U326" i="71"/>
  <c r="T326" i="71"/>
  <c r="S326" i="71"/>
  <c r="R326" i="71"/>
  <c r="Q326" i="71"/>
  <c r="U325" i="71"/>
  <c r="T325" i="71"/>
  <c r="S325" i="71"/>
  <c r="R325" i="71"/>
  <c r="Q325" i="71"/>
  <c r="U324" i="71"/>
  <c r="T324" i="71"/>
  <c r="S324" i="71"/>
  <c r="R324" i="71"/>
  <c r="Q324" i="71"/>
  <c r="U323" i="71"/>
  <c r="T323" i="71"/>
  <c r="S323" i="71"/>
  <c r="R323" i="71"/>
  <c r="Q323" i="71"/>
  <c r="U322" i="71"/>
  <c r="T322" i="71"/>
  <c r="S322" i="71"/>
  <c r="R322" i="71"/>
  <c r="Q322" i="71"/>
  <c r="U321" i="71"/>
  <c r="T321" i="71"/>
  <c r="S321" i="71"/>
  <c r="R321" i="71"/>
  <c r="Q321" i="71"/>
  <c r="U320" i="71"/>
  <c r="T320" i="71"/>
  <c r="S320" i="71"/>
  <c r="R320" i="71"/>
  <c r="Q320" i="71"/>
  <c r="U319" i="71"/>
  <c r="T319" i="71"/>
  <c r="S319" i="71"/>
  <c r="R319" i="71"/>
  <c r="Q319" i="71"/>
  <c r="U318" i="71"/>
  <c r="T318" i="71"/>
  <c r="S318" i="71"/>
  <c r="R318" i="71"/>
  <c r="Q318" i="71"/>
  <c r="U317" i="71"/>
  <c r="T317" i="71"/>
  <c r="S317" i="71"/>
  <c r="R317" i="71"/>
  <c r="Q317" i="71"/>
  <c r="U316" i="71"/>
  <c r="T316" i="71"/>
  <c r="S316" i="71"/>
  <c r="R316" i="71"/>
  <c r="Q316" i="71"/>
  <c r="U315" i="71"/>
  <c r="T315" i="71"/>
  <c r="S315" i="71"/>
  <c r="R315" i="71"/>
  <c r="Q315" i="71"/>
  <c r="U314" i="71"/>
  <c r="T314" i="71"/>
  <c r="S314" i="71"/>
  <c r="R314" i="71"/>
  <c r="Q314" i="71"/>
  <c r="U313" i="71"/>
  <c r="T313" i="71"/>
  <c r="S313" i="71"/>
  <c r="R313" i="71"/>
  <c r="Q313" i="71"/>
  <c r="U312" i="71"/>
  <c r="T312" i="71"/>
  <c r="S312" i="71"/>
  <c r="R312" i="71"/>
  <c r="Q312" i="71"/>
  <c r="U311" i="71"/>
  <c r="T311" i="71"/>
  <c r="S311" i="71"/>
  <c r="R311" i="71"/>
  <c r="Q311" i="71"/>
  <c r="U310" i="71"/>
  <c r="T310" i="71"/>
  <c r="S310" i="71"/>
  <c r="R310" i="71"/>
  <c r="Q310" i="71"/>
  <c r="U309" i="71"/>
  <c r="T309" i="71"/>
  <c r="S309" i="71"/>
  <c r="R309" i="71"/>
  <c r="Q309" i="71"/>
  <c r="U308" i="71"/>
  <c r="T308" i="71"/>
  <c r="S308" i="71"/>
  <c r="R308" i="71"/>
  <c r="Q308" i="71"/>
  <c r="U307" i="71"/>
  <c r="T307" i="71"/>
  <c r="S307" i="71"/>
  <c r="R307" i="71"/>
  <c r="Q307" i="71"/>
  <c r="U306" i="71"/>
  <c r="T306" i="71"/>
  <c r="S306" i="71"/>
  <c r="R306" i="71"/>
  <c r="Q306" i="71"/>
  <c r="U305" i="71"/>
  <c r="T305" i="71"/>
  <c r="S305" i="71"/>
  <c r="R305" i="71"/>
  <c r="Q305" i="71"/>
  <c r="U304" i="71"/>
  <c r="T304" i="71"/>
  <c r="S304" i="71"/>
  <c r="R304" i="71"/>
  <c r="Q304" i="71"/>
  <c r="U303" i="71"/>
  <c r="T303" i="71"/>
  <c r="S303" i="71"/>
  <c r="R303" i="71"/>
  <c r="Q303" i="71"/>
  <c r="U302" i="71"/>
  <c r="T302" i="71"/>
  <c r="S302" i="71"/>
  <c r="R302" i="71"/>
  <c r="Q302" i="71"/>
  <c r="U301" i="71"/>
  <c r="T301" i="71"/>
  <c r="S301" i="71"/>
  <c r="R301" i="71"/>
  <c r="Q301" i="71"/>
  <c r="U300" i="71"/>
  <c r="T300" i="71"/>
  <c r="S300" i="71"/>
  <c r="R300" i="71"/>
  <c r="Q300" i="71"/>
  <c r="U299" i="71"/>
  <c r="T299" i="71"/>
  <c r="S299" i="71"/>
  <c r="R299" i="71"/>
  <c r="Q299" i="71"/>
  <c r="U298" i="71"/>
  <c r="T298" i="71"/>
  <c r="S298" i="71"/>
  <c r="R298" i="71"/>
  <c r="Q298" i="71"/>
  <c r="U297" i="71"/>
  <c r="T297" i="71"/>
  <c r="S297" i="71"/>
  <c r="R297" i="71"/>
  <c r="Q297" i="71"/>
  <c r="U296" i="71"/>
  <c r="T296" i="71"/>
  <c r="S296" i="71"/>
  <c r="R296" i="71"/>
  <c r="Q296" i="71"/>
  <c r="U295" i="71"/>
  <c r="T295" i="71"/>
  <c r="S295" i="71"/>
  <c r="R295" i="71"/>
  <c r="Q295" i="71"/>
  <c r="U294" i="71"/>
  <c r="T294" i="71"/>
  <c r="S294" i="71"/>
  <c r="R294" i="71"/>
  <c r="Q294" i="71"/>
  <c r="U293" i="71"/>
  <c r="T293" i="71"/>
  <c r="S293" i="71"/>
  <c r="R293" i="71"/>
  <c r="Q293" i="71"/>
  <c r="U292" i="71"/>
  <c r="T292" i="71"/>
  <c r="S292" i="71"/>
  <c r="R292" i="71"/>
  <c r="Q292" i="71"/>
  <c r="U291" i="71"/>
  <c r="T291" i="71"/>
  <c r="S291" i="71"/>
  <c r="R291" i="71"/>
  <c r="Q291" i="71"/>
  <c r="U290" i="71"/>
  <c r="T290" i="71"/>
  <c r="S290" i="71"/>
  <c r="R290" i="71"/>
  <c r="Q290" i="71"/>
  <c r="U289" i="71"/>
  <c r="T289" i="71"/>
  <c r="S289" i="71"/>
  <c r="R289" i="71"/>
  <c r="Q289" i="71"/>
  <c r="U288" i="71"/>
  <c r="T288" i="71"/>
  <c r="S288" i="71"/>
  <c r="R288" i="71"/>
  <c r="Q288" i="71"/>
  <c r="U287" i="71"/>
  <c r="T287" i="71"/>
  <c r="S287" i="71"/>
  <c r="R287" i="71"/>
  <c r="Q287" i="71"/>
  <c r="U286" i="71"/>
  <c r="T286" i="71"/>
  <c r="S286" i="71"/>
  <c r="R286" i="71"/>
  <c r="Q286" i="71"/>
  <c r="U285" i="71"/>
  <c r="T285" i="71"/>
  <c r="S285" i="71"/>
  <c r="R285" i="71"/>
  <c r="Q285" i="71"/>
  <c r="U284" i="71"/>
  <c r="T284" i="71"/>
  <c r="S284" i="71"/>
  <c r="R284" i="71"/>
  <c r="Q284" i="71"/>
  <c r="U283" i="71"/>
  <c r="T283" i="71"/>
  <c r="S283" i="71"/>
  <c r="R283" i="71"/>
  <c r="Q283" i="71"/>
  <c r="U282" i="71"/>
  <c r="T282" i="71"/>
  <c r="S282" i="71"/>
  <c r="R282" i="71"/>
  <c r="Q282" i="71"/>
  <c r="U281" i="71"/>
  <c r="T281" i="71"/>
  <c r="S281" i="71"/>
  <c r="R281" i="71"/>
  <c r="Q281" i="71"/>
  <c r="U280" i="71"/>
  <c r="T280" i="71"/>
  <c r="S280" i="71"/>
  <c r="R280" i="71"/>
  <c r="Q280" i="71"/>
  <c r="U279" i="71"/>
  <c r="T279" i="71"/>
  <c r="S279" i="71"/>
  <c r="R279" i="71"/>
  <c r="Q279" i="71"/>
  <c r="U278" i="71"/>
  <c r="T278" i="71"/>
  <c r="S278" i="71"/>
  <c r="R278" i="71"/>
  <c r="Q278" i="71"/>
  <c r="U277" i="71"/>
  <c r="T277" i="71"/>
  <c r="S277" i="71"/>
  <c r="R277" i="71"/>
  <c r="Q277" i="71"/>
  <c r="U276" i="71"/>
  <c r="T276" i="71"/>
  <c r="S276" i="71"/>
  <c r="R276" i="71"/>
  <c r="Q276" i="71"/>
  <c r="U275" i="71"/>
  <c r="T275" i="71"/>
  <c r="S275" i="71"/>
  <c r="R275" i="71"/>
  <c r="Q275" i="71"/>
  <c r="U274" i="71"/>
  <c r="T274" i="71"/>
  <c r="S274" i="71"/>
  <c r="R274" i="71"/>
  <c r="Q274" i="71"/>
  <c r="U273" i="71"/>
  <c r="T273" i="71"/>
  <c r="S273" i="71"/>
  <c r="R273" i="71"/>
  <c r="Q273" i="71"/>
  <c r="U272" i="71"/>
  <c r="T272" i="71"/>
  <c r="S272" i="71"/>
  <c r="R272" i="71"/>
  <c r="Q272" i="71"/>
  <c r="U271" i="71"/>
  <c r="T271" i="71"/>
  <c r="S271" i="71"/>
  <c r="R271" i="71"/>
  <c r="Q271" i="71"/>
  <c r="U270" i="71"/>
  <c r="T270" i="71"/>
  <c r="S270" i="71"/>
  <c r="R270" i="71"/>
  <c r="Q270" i="71"/>
  <c r="U269" i="71"/>
  <c r="T269" i="71"/>
  <c r="S269" i="71"/>
  <c r="R269" i="71"/>
  <c r="Q269" i="71"/>
  <c r="U268" i="71"/>
  <c r="T268" i="71"/>
  <c r="S268" i="71"/>
  <c r="R268" i="71"/>
  <c r="Q268" i="71"/>
  <c r="U267" i="71"/>
  <c r="T267" i="71"/>
  <c r="S267" i="71"/>
  <c r="R267" i="71"/>
  <c r="Q267" i="71"/>
  <c r="U266" i="71"/>
  <c r="T266" i="71"/>
  <c r="S266" i="71"/>
  <c r="R266" i="71"/>
  <c r="Q266" i="71"/>
  <c r="U265" i="71"/>
  <c r="T265" i="71"/>
  <c r="S265" i="71"/>
  <c r="R265" i="71"/>
  <c r="Q265" i="71"/>
  <c r="U264" i="71"/>
  <c r="T264" i="71"/>
  <c r="S264" i="71"/>
  <c r="R264" i="71"/>
  <c r="Q264" i="71"/>
  <c r="U263" i="71"/>
  <c r="T263" i="71"/>
  <c r="S263" i="71"/>
  <c r="R263" i="71"/>
  <c r="Q263" i="71"/>
  <c r="U262" i="71"/>
  <c r="T262" i="71"/>
  <c r="S262" i="71"/>
  <c r="R262" i="71"/>
  <c r="Q262" i="71"/>
  <c r="U261" i="71"/>
  <c r="T261" i="71"/>
  <c r="S261" i="71"/>
  <c r="R261" i="71"/>
  <c r="Q261" i="71"/>
  <c r="U260" i="71"/>
  <c r="T260" i="71"/>
  <c r="S260" i="71"/>
  <c r="R260" i="71"/>
  <c r="Q260" i="71"/>
  <c r="U259" i="71"/>
  <c r="T259" i="71"/>
  <c r="S259" i="71"/>
  <c r="R259" i="71"/>
  <c r="Q259" i="71"/>
  <c r="U258" i="71"/>
  <c r="T258" i="71"/>
  <c r="S258" i="71"/>
  <c r="R258" i="71"/>
  <c r="Q258" i="71"/>
  <c r="U257" i="71"/>
  <c r="T257" i="71"/>
  <c r="S257" i="71"/>
  <c r="R257" i="71"/>
  <c r="Q257" i="71"/>
  <c r="U256" i="71"/>
  <c r="T256" i="71"/>
  <c r="S256" i="71"/>
  <c r="R256" i="71"/>
  <c r="Q256" i="71"/>
  <c r="U255" i="71"/>
  <c r="T255" i="71"/>
  <c r="S255" i="71"/>
  <c r="R255" i="71"/>
  <c r="Q255" i="71"/>
  <c r="U254" i="71"/>
  <c r="T254" i="71"/>
  <c r="S254" i="71"/>
  <c r="R254" i="71"/>
  <c r="Q254" i="71"/>
  <c r="U253" i="71"/>
  <c r="T253" i="71"/>
  <c r="S253" i="71"/>
  <c r="R253" i="71"/>
  <c r="Q253" i="71"/>
  <c r="U252" i="71"/>
  <c r="T252" i="71"/>
  <c r="S252" i="71"/>
  <c r="R252" i="71"/>
  <c r="Q252" i="71"/>
  <c r="U251" i="71"/>
  <c r="T251" i="71"/>
  <c r="S251" i="71"/>
  <c r="R251" i="71"/>
  <c r="Q251" i="71"/>
  <c r="U250" i="71"/>
  <c r="T250" i="71"/>
  <c r="S250" i="71"/>
  <c r="R250" i="71"/>
  <c r="Q250" i="71"/>
  <c r="U249" i="71"/>
  <c r="T249" i="71"/>
  <c r="S249" i="71"/>
  <c r="R249" i="71"/>
  <c r="Q249" i="71"/>
  <c r="U248" i="71"/>
  <c r="T248" i="71"/>
  <c r="S248" i="71"/>
  <c r="R248" i="71"/>
  <c r="Q248" i="71"/>
  <c r="U247" i="71"/>
  <c r="T247" i="71"/>
  <c r="S247" i="71"/>
  <c r="R247" i="71"/>
  <c r="Q247" i="71"/>
  <c r="U246" i="71"/>
  <c r="T246" i="71"/>
  <c r="S246" i="71"/>
  <c r="R246" i="71"/>
  <c r="Q246" i="71"/>
  <c r="U245" i="71"/>
  <c r="T245" i="71"/>
  <c r="S245" i="71"/>
  <c r="R245" i="71"/>
  <c r="Q245" i="71"/>
  <c r="U244" i="71"/>
  <c r="T244" i="71"/>
  <c r="S244" i="71"/>
  <c r="R244" i="71"/>
  <c r="Q244" i="71"/>
  <c r="U243" i="71"/>
  <c r="T243" i="71"/>
  <c r="S243" i="71"/>
  <c r="R243" i="71"/>
  <c r="Q243" i="71"/>
  <c r="U242" i="71"/>
  <c r="T242" i="71"/>
  <c r="S242" i="71"/>
  <c r="R242" i="71"/>
  <c r="Q242" i="71"/>
  <c r="U241" i="71"/>
  <c r="T241" i="71"/>
  <c r="S241" i="71"/>
  <c r="R241" i="71"/>
  <c r="Q241" i="71"/>
  <c r="U240" i="71"/>
  <c r="T240" i="71"/>
  <c r="S240" i="71"/>
  <c r="R240" i="71"/>
  <c r="Q240" i="71"/>
  <c r="U239" i="71"/>
  <c r="T239" i="71"/>
  <c r="S239" i="71"/>
  <c r="R239" i="71"/>
  <c r="Q239" i="71"/>
  <c r="U238" i="71"/>
  <c r="T238" i="71"/>
  <c r="S238" i="71"/>
  <c r="R238" i="71"/>
  <c r="Q238" i="71"/>
  <c r="U237" i="71"/>
  <c r="T237" i="71"/>
  <c r="S237" i="71"/>
  <c r="R237" i="71"/>
  <c r="Q237" i="71"/>
  <c r="U236" i="71"/>
  <c r="T236" i="71"/>
  <c r="S236" i="71"/>
  <c r="R236" i="71"/>
  <c r="Q236" i="71"/>
  <c r="U235" i="71"/>
  <c r="T235" i="71"/>
  <c r="S235" i="71"/>
  <c r="R235" i="71"/>
  <c r="Q235" i="71"/>
  <c r="U234" i="71"/>
  <c r="T234" i="71"/>
  <c r="S234" i="71"/>
  <c r="R234" i="71"/>
  <c r="Q234" i="71"/>
  <c r="U233" i="71"/>
  <c r="T233" i="71"/>
  <c r="S233" i="71"/>
  <c r="R233" i="71"/>
  <c r="Q233" i="71"/>
  <c r="U232" i="71"/>
  <c r="T232" i="71"/>
  <c r="S232" i="71"/>
  <c r="R232" i="71"/>
  <c r="Q232" i="71"/>
  <c r="U231" i="71"/>
  <c r="T231" i="71"/>
  <c r="S231" i="71"/>
  <c r="R231" i="71"/>
  <c r="Q231" i="71"/>
  <c r="U230" i="71"/>
  <c r="T230" i="71"/>
  <c r="S230" i="71"/>
  <c r="R230" i="71"/>
  <c r="Q230" i="71"/>
  <c r="U229" i="71"/>
  <c r="T229" i="71"/>
  <c r="S229" i="71"/>
  <c r="R229" i="71"/>
  <c r="Q229" i="71"/>
  <c r="U228" i="71"/>
  <c r="T228" i="71"/>
  <c r="S228" i="71"/>
  <c r="R228" i="71"/>
  <c r="Q228" i="71"/>
  <c r="U227" i="71"/>
  <c r="T227" i="71"/>
  <c r="S227" i="71"/>
  <c r="R227" i="71"/>
  <c r="Q227" i="71"/>
  <c r="U226" i="71"/>
  <c r="T226" i="71"/>
  <c r="S226" i="71"/>
  <c r="R226" i="71"/>
  <c r="Q226" i="71"/>
  <c r="U225" i="71"/>
  <c r="T225" i="71"/>
  <c r="S225" i="71"/>
  <c r="R225" i="71"/>
  <c r="Q225" i="71"/>
  <c r="U224" i="71"/>
  <c r="T224" i="71"/>
  <c r="S224" i="71"/>
  <c r="R224" i="71"/>
  <c r="Q224" i="71"/>
  <c r="U223" i="71"/>
  <c r="T223" i="71"/>
  <c r="S223" i="71"/>
  <c r="R223" i="71"/>
  <c r="Q223" i="71"/>
  <c r="U222" i="71"/>
  <c r="T222" i="71"/>
  <c r="S222" i="71"/>
  <c r="R222" i="71"/>
  <c r="Q222" i="71"/>
  <c r="U221" i="71"/>
  <c r="T221" i="71"/>
  <c r="S221" i="71"/>
  <c r="R221" i="71"/>
  <c r="Q221" i="71"/>
  <c r="U220" i="71"/>
  <c r="T220" i="71"/>
  <c r="S220" i="71"/>
  <c r="R220" i="71"/>
  <c r="Q220" i="71"/>
  <c r="U219" i="71"/>
  <c r="T219" i="71"/>
  <c r="S219" i="71"/>
  <c r="R219" i="71"/>
  <c r="Q219" i="71"/>
  <c r="U218" i="71"/>
  <c r="T218" i="71"/>
  <c r="S218" i="71"/>
  <c r="R218" i="71"/>
  <c r="Q218" i="71"/>
  <c r="U217" i="71"/>
  <c r="T217" i="71"/>
  <c r="S217" i="71"/>
  <c r="R217" i="71"/>
  <c r="Q217" i="71"/>
  <c r="U216" i="71"/>
  <c r="T216" i="71"/>
  <c r="S216" i="71"/>
  <c r="R216" i="71"/>
  <c r="Q216" i="71"/>
  <c r="U215" i="71"/>
  <c r="T215" i="71"/>
  <c r="S215" i="71"/>
  <c r="R215" i="71"/>
  <c r="Q215" i="71"/>
  <c r="U214" i="71"/>
  <c r="T214" i="71"/>
  <c r="S214" i="71"/>
  <c r="R214" i="71"/>
  <c r="Q214" i="71"/>
  <c r="U213" i="71"/>
  <c r="T213" i="71"/>
  <c r="S213" i="71"/>
  <c r="R213" i="71"/>
  <c r="Q213" i="71"/>
  <c r="U212" i="71"/>
  <c r="T212" i="71"/>
  <c r="S212" i="71"/>
  <c r="R212" i="71"/>
  <c r="Q212" i="71"/>
  <c r="U211" i="71"/>
  <c r="T211" i="71"/>
  <c r="S211" i="71"/>
  <c r="R211" i="71"/>
  <c r="Q211" i="71"/>
  <c r="U210" i="71"/>
  <c r="T210" i="71"/>
  <c r="S210" i="71"/>
  <c r="R210" i="71"/>
  <c r="Q210" i="71"/>
  <c r="U209" i="71"/>
  <c r="T209" i="71"/>
  <c r="S209" i="71"/>
  <c r="R209" i="71"/>
  <c r="Q209" i="71"/>
  <c r="U208" i="71"/>
  <c r="T208" i="71"/>
  <c r="S208" i="71"/>
  <c r="R208" i="71"/>
  <c r="Q208" i="71"/>
  <c r="U207" i="71"/>
  <c r="T207" i="71"/>
  <c r="S207" i="71"/>
  <c r="R207" i="71"/>
  <c r="Q207" i="71"/>
  <c r="U206" i="71"/>
  <c r="T206" i="71"/>
  <c r="S206" i="71"/>
  <c r="R206" i="71"/>
  <c r="Q206" i="71"/>
  <c r="U205" i="71"/>
  <c r="T205" i="71"/>
  <c r="S205" i="71"/>
  <c r="R205" i="71"/>
  <c r="Q205" i="71"/>
  <c r="U204" i="71"/>
  <c r="T204" i="71"/>
  <c r="S204" i="71"/>
  <c r="R204" i="71"/>
  <c r="Q204" i="71"/>
  <c r="U203" i="71"/>
  <c r="T203" i="71"/>
  <c r="S203" i="71"/>
  <c r="R203" i="71"/>
  <c r="Q203" i="71"/>
  <c r="U202" i="71"/>
  <c r="T202" i="71"/>
  <c r="S202" i="71"/>
  <c r="R202" i="71"/>
  <c r="Q202" i="71"/>
  <c r="U201" i="71"/>
  <c r="T201" i="71"/>
  <c r="S201" i="71"/>
  <c r="R201" i="71"/>
  <c r="Q201" i="71"/>
  <c r="U200" i="71"/>
  <c r="T200" i="71"/>
  <c r="S200" i="71"/>
  <c r="R200" i="71"/>
  <c r="Q200" i="71"/>
  <c r="U199" i="71"/>
  <c r="T199" i="71"/>
  <c r="S199" i="71"/>
  <c r="R199" i="71"/>
  <c r="Q199" i="71"/>
  <c r="U198" i="71"/>
  <c r="T198" i="71"/>
  <c r="S198" i="71"/>
  <c r="R198" i="71"/>
  <c r="Q198" i="71"/>
  <c r="U197" i="71"/>
  <c r="T197" i="71"/>
  <c r="S197" i="71"/>
  <c r="R197" i="71"/>
  <c r="Q197" i="71"/>
  <c r="U196" i="71"/>
  <c r="T196" i="71"/>
  <c r="S196" i="71"/>
  <c r="R196" i="71"/>
  <c r="Q196" i="71"/>
  <c r="U195" i="71"/>
  <c r="T195" i="71"/>
  <c r="S195" i="71"/>
  <c r="R195" i="71"/>
  <c r="Q195" i="71"/>
  <c r="U194" i="71"/>
  <c r="T194" i="71"/>
  <c r="S194" i="71"/>
  <c r="R194" i="71"/>
  <c r="Q194" i="71"/>
  <c r="U193" i="71"/>
  <c r="T193" i="71"/>
  <c r="S193" i="71"/>
  <c r="R193" i="71"/>
  <c r="Q193" i="71"/>
  <c r="U192" i="71"/>
  <c r="T192" i="71"/>
  <c r="S192" i="71"/>
  <c r="R192" i="71"/>
  <c r="Q192" i="71"/>
  <c r="U191" i="71"/>
  <c r="T191" i="71"/>
  <c r="S191" i="71"/>
  <c r="R191" i="71"/>
  <c r="Q191" i="71"/>
  <c r="U190" i="71"/>
  <c r="T190" i="71"/>
  <c r="S190" i="71"/>
  <c r="R190" i="71"/>
  <c r="Q190" i="71"/>
  <c r="U189" i="71"/>
  <c r="T189" i="71"/>
  <c r="S189" i="71"/>
  <c r="R189" i="71"/>
  <c r="Q189" i="71"/>
  <c r="U188" i="71"/>
  <c r="T188" i="71"/>
  <c r="S188" i="71"/>
  <c r="R188" i="71"/>
  <c r="Q188" i="71"/>
  <c r="U187" i="71"/>
  <c r="T187" i="71"/>
  <c r="S187" i="71"/>
  <c r="R187" i="71"/>
  <c r="Q187" i="71"/>
  <c r="U186" i="71"/>
  <c r="T186" i="71"/>
  <c r="S186" i="71"/>
  <c r="R186" i="71"/>
  <c r="Q186" i="71"/>
  <c r="U185" i="71"/>
  <c r="T185" i="71"/>
  <c r="S185" i="71"/>
  <c r="R185" i="71"/>
  <c r="Q185" i="71"/>
  <c r="U184" i="71"/>
  <c r="T184" i="71"/>
  <c r="S184" i="71"/>
  <c r="R184" i="71"/>
  <c r="Q184" i="71"/>
  <c r="U183" i="71"/>
  <c r="T183" i="71"/>
  <c r="S183" i="71"/>
  <c r="R183" i="71"/>
  <c r="Q183" i="71"/>
  <c r="U182" i="71"/>
  <c r="T182" i="71"/>
  <c r="S182" i="71"/>
  <c r="R182" i="71"/>
  <c r="Q182" i="71"/>
  <c r="U181" i="71"/>
  <c r="T181" i="71"/>
  <c r="S181" i="71"/>
  <c r="R181" i="71"/>
  <c r="Q181" i="71"/>
  <c r="U180" i="71"/>
  <c r="T180" i="71"/>
  <c r="S180" i="71"/>
  <c r="R180" i="71"/>
  <c r="Q180" i="71"/>
  <c r="U179" i="71"/>
  <c r="T179" i="71"/>
  <c r="S179" i="71"/>
  <c r="R179" i="71"/>
  <c r="Q179" i="71"/>
  <c r="U178" i="71"/>
  <c r="T178" i="71"/>
  <c r="S178" i="71"/>
  <c r="R178" i="71"/>
  <c r="Q178" i="71"/>
  <c r="U177" i="71"/>
  <c r="T177" i="71"/>
  <c r="S177" i="71"/>
  <c r="R177" i="71"/>
  <c r="Q177" i="71"/>
  <c r="U176" i="71"/>
  <c r="T176" i="71"/>
  <c r="S176" i="71"/>
  <c r="R176" i="71"/>
  <c r="Q176" i="71"/>
  <c r="U175" i="71"/>
  <c r="T175" i="71"/>
  <c r="S175" i="71"/>
  <c r="R175" i="71"/>
  <c r="Q175" i="71"/>
  <c r="U174" i="71"/>
  <c r="T174" i="71"/>
  <c r="S174" i="71"/>
  <c r="R174" i="71"/>
  <c r="Q174" i="71"/>
  <c r="U173" i="71"/>
  <c r="T173" i="71"/>
  <c r="S173" i="71"/>
  <c r="R173" i="71"/>
  <c r="Q173" i="71"/>
  <c r="U172" i="71"/>
  <c r="T172" i="71"/>
  <c r="S172" i="71"/>
  <c r="R172" i="71"/>
  <c r="Q172" i="71"/>
  <c r="U171" i="71"/>
  <c r="T171" i="71"/>
  <c r="S171" i="71"/>
  <c r="R171" i="71"/>
  <c r="Q171" i="71"/>
  <c r="U170" i="71"/>
  <c r="T170" i="71"/>
  <c r="S170" i="71"/>
  <c r="R170" i="71"/>
  <c r="Q170" i="71"/>
  <c r="U169" i="71"/>
  <c r="T169" i="71"/>
  <c r="S169" i="71"/>
  <c r="R169" i="71"/>
  <c r="Q169" i="71"/>
  <c r="U168" i="71"/>
  <c r="T168" i="71"/>
  <c r="S168" i="71"/>
  <c r="R168" i="71"/>
  <c r="Q168" i="71"/>
  <c r="U167" i="71"/>
  <c r="T167" i="71"/>
  <c r="S167" i="71"/>
  <c r="R167" i="71"/>
  <c r="Q167" i="71"/>
  <c r="U166" i="71"/>
  <c r="T166" i="71"/>
  <c r="S166" i="71"/>
  <c r="R166" i="71"/>
  <c r="Q166" i="71"/>
  <c r="U165" i="71"/>
  <c r="T165" i="71"/>
  <c r="S165" i="71"/>
  <c r="R165" i="71"/>
  <c r="Q165" i="71"/>
  <c r="U164" i="71"/>
  <c r="T164" i="71"/>
  <c r="S164" i="71"/>
  <c r="R164" i="71"/>
  <c r="Q164" i="71"/>
  <c r="U163" i="71"/>
  <c r="T163" i="71"/>
  <c r="S163" i="71"/>
  <c r="R163" i="71"/>
  <c r="Q163" i="71"/>
  <c r="U162" i="71"/>
  <c r="T162" i="71"/>
  <c r="S162" i="71"/>
  <c r="R162" i="71"/>
  <c r="Q162" i="71"/>
  <c r="U161" i="71"/>
  <c r="T161" i="71"/>
  <c r="S161" i="71"/>
  <c r="R161" i="71"/>
  <c r="Q161" i="71"/>
  <c r="U160" i="71"/>
  <c r="T160" i="71"/>
  <c r="S160" i="71"/>
  <c r="R160" i="71"/>
  <c r="Q160" i="71"/>
  <c r="U159" i="71"/>
  <c r="T159" i="71"/>
  <c r="S159" i="71"/>
  <c r="R159" i="71"/>
  <c r="Q159" i="71"/>
  <c r="U158" i="71"/>
  <c r="T158" i="71"/>
  <c r="S158" i="71"/>
  <c r="R158" i="71"/>
  <c r="Q158" i="71"/>
  <c r="U157" i="71"/>
  <c r="T157" i="71"/>
  <c r="S157" i="71"/>
  <c r="R157" i="71"/>
  <c r="Q157" i="71"/>
  <c r="U156" i="71"/>
  <c r="T156" i="71"/>
  <c r="S156" i="71"/>
  <c r="R156" i="71"/>
  <c r="Q156" i="71"/>
  <c r="U155" i="71"/>
  <c r="T155" i="71"/>
  <c r="S155" i="71"/>
  <c r="R155" i="71"/>
  <c r="Q155" i="71"/>
  <c r="U154" i="71"/>
  <c r="T154" i="71"/>
  <c r="S154" i="71"/>
  <c r="R154" i="71"/>
  <c r="Q154" i="71"/>
  <c r="U153" i="71"/>
  <c r="T153" i="71"/>
  <c r="S153" i="71"/>
  <c r="R153" i="71"/>
  <c r="Q153" i="71"/>
  <c r="U152" i="71"/>
  <c r="T152" i="71"/>
  <c r="S152" i="71"/>
  <c r="R152" i="71"/>
  <c r="Q152" i="71"/>
  <c r="U151" i="71"/>
  <c r="T151" i="71"/>
  <c r="S151" i="71"/>
  <c r="R151" i="71"/>
  <c r="Q151" i="71"/>
  <c r="U150" i="71"/>
  <c r="T150" i="71"/>
  <c r="S150" i="71"/>
  <c r="R150" i="71"/>
  <c r="Q150" i="71"/>
  <c r="U149" i="71"/>
  <c r="T149" i="71"/>
  <c r="S149" i="71"/>
  <c r="R149" i="71"/>
  <c r="Q149" i="71"/>
  <c r="U148" i="71"/>
  <c r="T148" i="71"/>
  <c r="S148" i="71"/>
  <c r="R148" i="71"/>
  <c r="Q148" i="71"/>
  <c r="U147" i="71"/>
  <c r="T147" i="71"/>
  <c r="S147" i="71"/>
  <c r="R147" i="71"/>
  <c r="Q147" i="71"/>
  <c r="U146" i="71"/>
  <c r="T146" i="71"/>
  <c r="S146" i="71"/>
  <c r="R146" i="71"/>
  <c r="Q146" i="71"/>
  <c r="U145" i="71"/>
  <c r="T145" i="71"/>
  <c r="S145" i="71"/>
  <c r="R145" i="71"/>
  <c r="Q145" i="71"/>
  <c r="U144" i="71"/>
  <c r="T144" i="71"/>
  <c r="S144" i="71"/>
  <c r="R144" i="71"/>
  <c r="Q144" i="71"/>
  <c r="U143" i="71"/>
  <c r="T143" i="71"/>
  <c r="S143" i="71"/>
  <c r="R143" i="71"/>
  <c r="Q143" i="71"/>
  <c r="U142" i="71"/>
  <c r="T142" i="71"/>
  <c r="S142" i="71"/>
  <c r="R142" i="71"/>
  <c r="Q142" i="71"/>
  <c r="U141" i="71"/>
  <c r="T141" i="71"/>
  <c r="S141" i="71"/>
  <c r="R141" i="71"/>
  <c r="Q141" i="71"/>
  <c r="U140" i="71"/>
  <c r="T140" i="71"/>
  <c r="S140" i="71"/>
  <c r="R140" i="71"/>
  <c r="Q140" i="71"/>
  <c r="U139" i="71"/>
  <c r="T139" i="71"/>
  <c r="S139" i="71"/>
  <c r="R139" i="71"/>
  <c r="Q139" i="71"/>
  <c r="U138" i="71"/>
  <c r="T138" i="71"/>
  <c r="S138" i="71"/>
  <c r="R138" i="71"/>
  <c r="Q138" i="71"/>
  <c r="U137" i="71"/>
  <c r="T137" i="71"/>
  <c r="S137" i="71"/>
  <c r="R137" i="71"/>
  <c r="Q137" i="71"/>
  <c r="U136" i="71"/>
  <c r="T136" i="71"/>
  <c r="S136" i="71"/>
  <c r="R136" i="71"/>
  <c r="Q136" i="71"/>
  <c r="U135" i="71"/>
  <c r="T135" i="71"/>
  <c r="S135" i="71"/>
  <c r="R135" i="71"/>
  <c r="Q135" i="71"/>
  <c r="U134" i="71"/>
  <c r="T134" i="71"/>
  <c r="S134" i="71"/>
  <c r="R134" i="71"/>
  <c r="Q134" i="71"/>
  <c r="U133" i="71"/>
  <c r="T133" i="71"/>
  <c r="S133" i="71"/>
  <c r="R133" i="71"/>
  <c r="Q133" i="71"/>
  <c r="U132" i="71"/>
  <c r="T132" i="71"/>
  <c r="S132" i="71"/>
  <c r="R132" i="71"/>
  <c r="Q132" i="71"/>
  <c r="U131" i="71"/>
  <c r="T131" i="71"/>
  <c r="S131" i="71"/>
  <c r="R131" i="71"/>
  <c r="Q131" i="71"/>
  <c r="U130" i="71"/>
  <c r="T130" i="71"/>
  <c r="S130" i="71"/>
  <c r="R130" i="71"/>
  <c r="Q130" i="71"/>
  <c r="U129" i="71"/>
  <c r="T129" i="71"/>
  <c r="S129" i="71"/>
  <c r="R129" i="71"/>
  <c r="Q129" i="71"/>
  <c r="U128" i="71"/>
  <c r="T128" i="71"/>
  <c r="S128" i="71"/>
  <c r="R128" i="71"/>
  <c r="Q128" i="71"/>
  <c r="U127" i="71"/>
  <c r="T127" i="71"/>
  <c r="S127" i="71"/>
  <c r="R127" i="71"/>
  <c r="Q127" i="71"/>
  <c r="U126" i="71"/>
  <c r="T126" i="71"/>
  <c r="S126" i="71"/>
  <c r="R126" i="71"/>
  <c r="Q126" i="71"/>
  <c r="U125" i="71"/>
  <c r="T125" i="71"/>
  <c r="S125" i="71"/>
  <c r="R125" i="71"/>
  <c r="Q125" i="71"/>
  <c r="U124" i="71"/>
  <c r="T124" i="71"/>
  <c r="S124" i="71"/>
  <c r="R124" i="71"/>
  <c r="Q124" i="71"/>
  <c r="U123" i="71"/>
  <c r="T123" i="71"/>
  <c r="S123" i="71"/>
  <c r="R123" i="71"/>
  <c r="Q123" i="71"/>
  <c r="U122" i="71"/>
  <c r="T122" i="71"/>
  <c r="S122" i="71"/>
  <c r="R122" i="71"/>
  <c r="Q122" i="71"/>
  <c r="U121" i="71"/>
  <c r="T121" i="71"/>
  <c r="S121" i="71"/>
  <c r="R121" i="71"/>
  <c r="Q121" i="71"/>
  <c r="U120" i="71"/>
  <c r="T120" i="71"/>
  <c r="S120" i="71"/>
  <c r="R120" i="71"/>
  <c r="Q120" i="71"/>
  <c r="U119" i="71"/>
  <c r="T119" i="71"/>
  <c r="S119" i="71"/>
  <c r="R119" i="71"/>
  <c r="Q119" i="71"/>
  <c r="U118" i="71"/>
  <c r="T118" i="71"/>
  <c r="S118" i="71"/>
  <c r="R118" i="71"/>
  <c r="Q118" i="71"/>
  <c r="U117" i="71"/>
  <c r="T117" i="71"/>
  <c r="S117" i="71"/>
  <c r="R117" i="71"/>
  <c r="Q117" i="71"/>
  <c r="U116" i="71"/>
  <c r="T116" i="71"/>
  <c r="S116" i="71"/>
  <c r="R116" i="71"/>
  <c r="Q116" i="71"/>
  <c r="U115" i="71"/>
  <c r="T115" i="71"/>
  <c r="S115" i="71"/>
  <c r="R115" i="71"/>
  <c r="Q115" i="71"/>
  <c r="U114" i="71"/>
  <c r="T114" i="71"/>
  <c r="S114" i="71"/>
  <c r="R114" i="71"/>
  <c r="Q114" i="71"/>
  <c r="U113" i="71"/>
  <c r="T113" i="71"/>
  <c r="S113" i="71"/>
  <c r="R113" i="71"/>
  <c r="Q113" i="71"/>
  <c r="U112" i="71"/>
  <c r="T112" i="71"/>
  <c r="S112" i="71"/>
  <c r="R112" i="71"/>
  <c r="Q112" i="71"/>
  <c r="U111" i="71"/>
  <c r="T111" i="71"/>
  <c r="S111" i="71"/>
  <c r="R111" i="71"/>
  <c r="Q111" i="71"/>
  <c r="U110" i="71"/>
  <c r="T110" i="71"/>
  <c r="S110" i="71"/>
  <c r="R110" i="71"/>
  <c r="Q110" i="71"/>
  <c r="U109" i="71"/>
  <c r="T109" i="71"/>
  <c r="S109" i="71"/>
  <c r="R109" i="71"/>
  <c r="Q109" i="71"/>
  <c r="U108" i="71"/>
  <c r="T108" i="71"/>
  <c r="S108" i="71"/>
  <c r="R108" i="71"/>
  <c r="Q108" i="71"/>
  <c r="U107" i="71"/>
  <c r="T107" i="71"/>
  <c r="S107" i="71"/>
  <c r="R107" i="71"/>
  <c r="Q107" i="71"/>
  <c r="U106" i="71"/>
  <c r="T106" i="71"/>
  <c r="S106" i="71"/>
  <c r="R106" i="71"/>
  <c r="Q106" i="71"/>
  <c r="U105" i="71"/>
  <c r="T105" i="71"/>
  <c r="S105" i="71"/>
  <c r="R105" i="71"/>
  <c r="Q105" i="71"/>
  <c r="U104" i="71"/>
  <c r="T104" i="71"/>
  <c r="S104" i="71"/>
  <c r="R104" i="71"/>
  <c r="Q104" i="71"/>
  <c r="U103" i="71"/>
  <c r="T103" i="71"/>
  <c r="S103" i="71"/>
  <c r="R103" i="71"/>
  <c r="Q103" i="71"/>
  <c r="U102" i="71"/>
  <c r="T102" i="71"/>
  <c r="S102" i="71"/>
  <c r="R102" i="71"/>
  <c r="Q102" i="71"/>
  <c r="U101" i="71"/>
  <c r="T101" i="71"/>
  <c r="S101" i="71"/>
  <c r="R101" i="71"/>
  <c r="Q101" i="71"/>
  <c r="U100" i="71"/>
  <c r="T100" i="71"/>
  <c r="S100" i="71"/>
  <c r="R100" i="71"/>
  <c r="Q100" i="71"/>
  <c r="U99" i="71"/>
  <c r="T99" i="71"/>
  <c r="S99" i="71"/>
  <c r="R99" i="71"/>
  <c r="Q99" i="71"/>
  <c r="U98" i="71"/>
  <c r="T98" i="71"/>
  <c r="S98" i="71"/>
  <c r="R98" i="71"/>
  <c r="Q98" i="71"/>
  <c r="U97" i="71"/>
  <c r="T97" i="71"/>
  <c r="S97" i="71"/>
  <c r="R97" i="71"/>
  <c r="Q97" i="71"/>
  <c r="U96" i="71"/>
  <c r="T96" i="71"/>
  <c r="S96" i="71"/>
  <c r="R96" i="71"/>
  <c r="Q96" i="71"/>
  <c r="U95" i="71"/>
  <c r="T95" i="71"/>
  <c r="S95" i="71"/>
  <c r="R95" i="71"/>
  <c r="Q95" i="71"/>
  <c r="U94" i="71"/>
  <c r="T94" i="71"/>
  <c r="S94" i="71"/>
  <c r="R94" i="71"/>
  <c r="Q94" i="71"/>
  <c r="U93" i="71"/>
  <c r="T93" i="71"/>
  <c r="S93" i="71"/>
  <c r="R93" i="71"/>
  <c r="Q93" i="71"/>
  <c r="U92" i="71"/>
  <c r="T92" i="71"/>
  <c r="S92" i="71"/>
  <c r="R92" i="71"/>
  <c r="Q92" i="71"/>
  <c r="U91" i="71"/>
  <c r="T91" i="71"/>
  <c r="S91" i="71"/>
  <c r="R91" i="71"/>
  <c r="Q91" i="71"/>
  <c r="U90" i="71"/>
  <c r="T90" i="71"/>
  <c r="S90" i="71"/>
  <c r="R90" i="71"/>
  <c r="Q90" i="71"/>
  <c r="U89" i="71"/>
  <c r="T89" i="71"/>
  <c r="S89" i="71"/>
  <c r="R89" i="71"/>
  <c r="Q89" i="71"/>
  <c r="U88" i="71"/>
  <c r="T88" i="71"/>
  <c r="S88" i="71"/>
  <c r="R88" i="71"/>
  <c r="Q88" i="71"/>
  <c r="U87" i="71"/>
  <c r="T87" i="71"/>
  <c r="S87" i="71"/>
  <c r="R87" i="71"/>
  <c r="Q87" i="71"/>
  <c r="U86" i="71"/>
  <c r="T86" i="71"/>
  <c r="S86" i="71"/>
  <c r="R86" i="71"/>
  <c r="Q86" i="71"/>
  <c r="U85" i="71"/>
  <c r="T85" i="71"/>
  <c r="S85" i="71"/>
  <c r="R85" i="71"/>
  <c r="Q85" i="71"/>
  <c r="U84" i="71"/>
  <c r="T84" i="71"/>
  <c r="S84" i="71"/>
  <c r="R84" i="71"/>
  <c r="Q84" i="71"/>
  <c r="U83" i="71"/>
  <c r="T83" i="71"/>
  <c r="S83" i="71"/>
  <c r="R83" i="71"/>
  <c r="Q83" i="71"/>
  <c r="U82" i="71"/>
  <c r="T82" i="71"/>
  <c r="S82" i="71"/>
  <c r="R82" i="71"/>
  <c r="Q82" i="71"/>
  <c r="U81" i="71"/>
  <c r="T81" i="71"/>
  <c r="S81" i="71"/>
  <c r="R81" i="71"/>
  <c r="Q81" i="71"/>
  <c r="U80" i="71"/>
  <c r="T80" i="71"/>
  <c r="S80" i="71"/>
  <c r="R80" i="71"/>
  <c r="Q80" i="71"/>
  <c r="U79" i="71"/>
  <c r="T79" i="71"/>
  <c r="S79" i="71"/>
  <c r="R79" i="71"/>
  <c r="Q79" i="71"/>
  <c r="U78" i="71"/>
  <c r="T78" i="71"/>
  <c r="S78" i="71"/>
  <c r="R78" i="71"/>
  <c r="Q78" i="71"/>
  <c r="U77" i="71"/>
  <c r="T77" i="71"/>
  <c r="S77" i="71"/>
  <c r="R77" i="71"/>
  <c r="Q77" i="71"/>
  <c r="U76" i="71"/>
  <c r="T76" i="71"/>
  <c r="S76" i="71"/>
  <c r="R76" i="71"/>
  <c r="Q76" i="71"/>
  <c r="U75" i="71"/>
  <c r="T75" i="71"/>
  <c r="S75" i="71"/>
  <c r="R75" i="71"/>
  <c r="Q75" i="71"/>
  <c r="U74" i="71"/>
  <c r="T74" i="71"/>
  <c r="S74" i="71"/>
  <c r="R74" i="71"/>
  <c r="Q74" i="71"/>
  <c r="U73" i="71"/>
  <c r="T73" i="71"/>
  <c r="S73" i="71"/>
  <c r="R73" i="71"/>
  <c r="Q73" i="71"/>
  <c r="U72" i="71"/>
  <c r="T72" i="71"/>
  <c r="S72" i="71"/>
  <c r="R72" i="71"/>
  <c r="Q72" i="71"/>
  <c r="U71" i="71"/>
  <c r="T71" i="71"/>
  <c r="S71" i="71"/>
  <c r="R71" i="71"/>
  <c r="Q71" i="71"/>
  <c r="U70" i="71"/>
  <c r="T70" i="71"/>
  <c r="S70" i="71"/>
  <c r="R70" i="71"/>
  <c r="Q70" i="71"/>
  <c r="U69" i="71"/>
  <c r="T69" i="71"/>
  <c r="S69" i="71"/>
  <c r="R69" i="71"/>
  <c r="Q69" i="71"/>
  <c r="U68" i="71"/>
  <c r="T68" i="71"/>
  <c r="S68" i="71"/>
  <c r="R68" i="71"/>
  <c r="Q68" i="71"/>
  <c r="U67" i="71"/>
  <c r="T67" i="71"/>
  <c r="S67" i="71"/>
  <c r="R67" i="71"/>
  <c r="Q67" i="71"/>
  <c r="U66" i="71"/>
  <c r="T66" i="71"/>
  <c r="S66" i="71"/>
  <c r="R66" i="71"/>
  <c r="Q66" i="71"/>
  <c r="U65" i="71"/>
  <c r="T65" i="71"/>
  <c r="S65" i="71"/>
  <c r="R65" i="71"/>
  <c r="Q65" i="71"/>
  <c r="U64" i="71"/>
  <c r="T64" i="71"/>
  <c r="S64" i="71"/>
  <c r="R64" i="71"/>
  <c r="Q64" i="71"/>
  <c r="U63" i="71"/>
  <c r="T63" i="71"/>
  <c r="S63" i="71"/>
  <c r="R63" i="71"/>
  <c r="Q63" i="71"/>
  <c r="U62" i="71"/>
  <c r="T62" i="71"/>
  <c r="S62" i="71"/>
  <c r="R62" i="71"/>
  <c r="Q62" i="71"/>
  <c r="U61" i="71"/>
  <c r="T61" i="71"/>
  <c r="S61" i="71"/>
  <c r="R61" i="71"/>
  <c r="Q61" i="71"/>
  <c r="U60" i="71"/>
  <c r="T60" i="71"/>
  <c r="S60" i="71"/>
  <c r="R60" i="71"/>
  <c r="Q60" i="71"/>
  <c r="U59" i="71"/>
  <c r="T59" i="71"/>
  <c r="S59" i="71"/>
  <c r="R59" i="71"/>
  <c r="Q59" i="71"/>
  <c r="U58" i="71"/>
  <c r="T58" i="71"/>
  <c r="S58" i="71"/>
  <c r="R58" i="71"/>
  <c r="Q58" i="71"/>
  <c r="U57" i="71"/>
  <c r="T57" i="71"/>
  <c r="S57" i="71"/>
  <c r="R57" i="71"/>
  <c r="Q57" i="71"/>
  <c r="U56" i="71"/>
  <c r="T56" i="71"/>
  <c r="S56" i="71"/>
  <c r="R56" i="71"/>
  <c r="Q56" i="71"/>
  <c r="U55" i="71"/>
  <c r="T55" i="71"/>
  <c r="S55" i="71"/>
  <c r="R55" i="71"/>
  <c r="Q55" i="71"/>
  <c r="U54" i="71"/>
  <c r="T54" i="71"/>
  <c r="S54" i="71"/>
  <c r="R54" i="71"/>
  <c r="Q54" i="71"/>
  <c r="U53" i="71"/>
  <c r="T53" i="71"/>
  <c r="S53" i="71"/>
  <c r="R53" i="71"/>
  <c r="Q53" i="71"/>
  <c r="U52" i="71"/>
  <c r="T52" i="71"/>
  <c r="S52" i="71"/>
  <c r="R52" i="71"/>
  <c r="Q52" i="71"/>
  <c r="U51" i="71"/>
  <c r="T51" i="71"/>
  <c r="S51" i="71"/>
  <c r="R51" i="71"/>
  <c r="Q51" i="71"/>
  <c r="U50" i="71"/>
  <c r="T50" i="71"/>
  <c r="S50" i="71"/>
  <c r="R50" i="71"/>
  <c r="Q50" i="71"/>
  <c r="U49" i="71"/>
  <c r="T49" i="71"/>
  <c r="S49" i="71"/>
  <c r="R49" i="71"/>
  <c r="Q49" i="71"/>
  <c r="U48" i="71"/>
  <c r="T48" i="71"/>
  <c r="S48" i="71"/>
  <c r="R48" i="71"/>
  <c r="Q48" i="71"/>
  <c r="U47" i="71"/>
  <c r="T47" i="71"/>
  <c r="S47" i="71"/>
  <c r="R47" i="71"/>
  <c r="Q47" i="71"/>
  <c r="U46" i="71"/>
  <c r="T46" i="71"/>
  <c r="S46" i="71"/>
  <c r="R46" i="71"/>
  <c r="Q46" i="71"/>
  <c r="U45" i="71"/>
  <c r="T45" i="71"/>
  <c r="S45" i="71"/>
  <c r="R45" i="71"/>
  <c r="Q45" i="71"/>
  <c r="U44" i="71"/>
  <c r="T44" i="71"/>
  <c r="S44" i="71"/>
  <c r="R44" i="71"/>
  <c r="Q44" i="71"/>
  <c r="U43" i="71"/>
  <c r="T43" i="71"/>
  <c r="S43" i="71"/>
  <c r="R43" i="71"/>
  <c r="Q43" i="71"/>
  <c r="U42" i="71"/>
  <c r="T42" i="71"/>
  <c r="S42" i="71"/>
  <c r="R42" i="71"/>
  <c r="Q42" i="71"/>
  <c r="U41" i="71"/>
  <c r="T41" i="71"/>
  <c r="S41" i="71"/>
  <c r="R41" i="71"/>
  <c r="Q41" i="71"/>
  <c r="U40" i="71"/>
  <c r="T40" i="71"/>
  <c r="S40" i="71"/>
  <c r="R40" i="71"/>
  <c r="Q40" i="71"/>
  <c r="U39" i="71"/>
  <c r="T39" i="71"/>
  <c r="S39" i="71"/>
  <c r="R39" i="71"/>
  <c r="Q39" i="71"/>
  <c r="U38" i="71"/>
  <c r="T38" i="71"/>
  <c r="S38" i="71"/>
  <c r="R38" i="71"/>
  <c r="Q38" i="71"/>
  <c r="U37" i="71"/>
  <c r="T37" i="71"/>
  <c r="S37" i="71"/>
  <c r="R37" i="71"/>
  <c r="Q37" i="71"/>
  <c r="U36" i="71"/>
  <c r="T36" i="71"/>
  <c r="S36" i="71"/>
  <c r="R36" i="71"/>
  <c r="Q36" i="71"/>
  <c r="U35" i="71"/>
  <c r="T35" i="71"/>
  <c r="S35" i="71"/>
  <c r="R35" i="71"/>
  <c r="Q35" i="71"/>
  <c r="U34" i="71"/>
  <c r="T34" i="71"/>
  <c r="S34" i="71"/>
  <c r="R34" i="71"/>
  <c r="Q34" i="71"/>
  <c r="U33" i="71"/>
  <c r="T33" i="71"/>
  <c r="S33" i="71"/>
  <c r="R33" i="71"/>
  <c r="Q33" i="71"/>
  <c r="U32" i="71"/>
  <c r="T32" i="71"/>
  <c r="S32" i="71"/>
  <c r="R32" i="71"/>
  <c r="Q32" i="71"/>
  <c r="U31" i="71"/>
  <c r="T31" i="71"/>
  <c r="S31" i="71"/>
  <c r="R31" i="71"/>
  <c r="Q31" i="71"/>
  <c r="U30" i="71"/>
  <c r="T30" i="71"/>
  <c r="S30" i="71"/>
  <c r="R30" i="71"/>
  <c r="Q30" i="71"/>
  <c r="U29" i="71"/>
  <c r="T29" i="71"/>
  <c r="S29" i="71"/>
  <c r="R29" i="71"/>
  <c r="Q29" i="71"/>
  <c r="U28" i="71"/>
  <c r="T28" i="71"/>
  <c r="S28" i="71"/>
  <c r="R28" i="71"/>
  <c r="Q28" i="71"/>
  <c r="U27" i="71"/>
  <c r="T27" i="71"/>
  <c r="S27" i="71"/>
  <c r="R27" i="71"/>
  <c r="Q27" i="71"/>
  <c r="U26" i="71"/>
  <c r="T26" i="71"/>
  <c r="S26" i="71"/>
  <c r="R26" i="71"/>
  <c r="Q26" i="71"/>
  <c r="U25" i="71"/>
  <c r="T25" i="71"/>
  <c r="S25" i="71"/>
  <c r="R25" i="71"/>
  <c r="Q25" i="71"/>
  <c r="U24" i="71"/>
  <c r="T24" i="71"/>
  <c r="S24" i="71"/>
  <c r="R24" i="71"/>
  <c r="Q24" i="71"/>
  <c r="U23" i="71"/>
  <c r="T23" i="71"/>
  <c r="S23" i="71"/>
  <c r="R23" i="71"/>
  <c r="Q23" i="71"/>
  <c r="U22" i="71"/>
  <c r="T22" i="71"/>
  <c r="S22" i="71"/>
  <c r="R22" i="71"/>
  <c r="Q22" i="71"/>
  <c r="U21" i="71"/>
  <c r="T21" i="71"/>
  <c r="S21" i="71"/>
  <c r="R21" i="71"/>
  <c r="Q21" i="71"/>
  <c r="U20" i="71"/>
  <c r="T20" i="71"/>
  <c r="S20" i="71"/>
  <c r="R20" i="71"/>
  <c r="Q20" i="71"/>
  <c r="U19" i="71"/>
  <c r="T19" i="71"/>
  <c r="S19" i="71"/>
  <c r="R19" i="71"/>
  <c r="Q19" i="71"/>
  <c r="U18" i="71"/>
  <c r="T18" i="71"/>
  <c r="S18" i="71"/>
  <c r="R18" i="71"/>
  <c r="Q18" i="71"/>
  <c r="U17" i="71"/>
  <c r="T17" i="71"/>
  <c r="S17" i="71"/>
  <c r="R17" i="71"/>
  <c r="Q17" i="71"/>
  <c r="K16" i="71"/>
  <c r="U16" i="71" s="1"/>
  <c r="J16" i="71"/>
  <c r="T16" i="71" s="1"/>
  <c r="G16" i="71"/>
  <c r="F16" i="71"/>
  <c r="E16" i="71"/>
  <c r="D16" i="71"/>
  <c r="C16" i="71"/>
  <c r="A16" i="71"/>
  <c r="K15" i="71"/>
  <c r="U15" i="71" s="1"/>
  <c r="J15" i="71"/>
  <c r="T15" i="71" s="1"/>
  <c r="G15" i="71"/>
  <c r="F15" i="71"/>
  <c r="E15" i="71"/>
  <c r="D15" i="71"/>
  <c r="C15" i="71"/>
  <c r="B15" i="71"/>
  <c r="A15" i="71"/>
  <c r="K14" i="71"/>
  <c r="U14" i="71" s="1"/>
  <c r="J14" i="71"/>
  <c r="T14" i="71" s="1"/>
  <c r="G14" i="71"/>
  <c r="F14" i="71"/>
  <c r="E14" i="71"/>
  <c r="D14" i="71"/>
  <c r="C14" i="71"/>
  <c r="A14" i="71"/>
  <c r="K13" i="71"/>
  <c r="U13" i="71" s="1"/>
  <c r="J13" i="71"/>
  <c r="T13" i="71" s="1"/>
  <c r="G13" i="71"/>
  <c r="F13" i="71"/>
  <c r="E13" i="71"/>
  <c r="D13" i="71"/>
  <c r="C13" i="71"/>
  <c r="B13" i="71"/>
  <c r="A13" i="71"/>
  <c r="K12" i="71"/>
  <c r="U12" i="71" s="1"/>
  <c r="J12" i="71"/>
  <c r="T12" i="71" s="1"/>
  <c r="G12" i="71"/>
  <c r="F12" i="71"/>
  <c r="E12" i="71"/>
  <c r="D12" i="71"/>
  <c r="C12" i="71"/>
  <c r="B12" i="71"/>
  <c r="A12" i="71"/>
  <c r="K11" i="71"/>
  <c r="U11" i="71" s="1"/>
  <c r="J11" i="71"/>
  <c r="T11" i="71" s="1"/>
  <c r="G11" i="71"/>
  <c r="F11" i="71"/>
  <c r="E11" i="71"/>
  <c r="D11" i="71"/>
  <c r="C11" i="71"/>
  <c r="B11" i="71"/>
  <c r="A11" i="71"/>
  <c r="K10" i="71"/>
  <c r="U10" i="71" s="1"/>
  <c r="J10" i="71"/>
  <c r="T10" i="71" s="1"/>
  <c r="G10" i="71"/>
  <c r="F10" i="71"/>
  <c r="E10" i="71"/>
  <c r="D10" i="71"/>
  <c r="C10" i="71"/>
  <c r="B10" i="71"/>
  <c r="A10" i="71"/>
  <c r="K9" i="71"/>
  <c r="U9" i="71" s="1"/>
  <c r="J9" i="71"/>
  <c r="T9" i="71" s="1"/>
  <c r="G9" i="71"/>
  <c r="F9" i="71"/>
  <c r="E9" i="71"/>
  <c r="D9" i="71"/>
  <c r="C9" i="71"/>
  <c r="B9" i="71"/>
  <c r="A9" i="71"/>
  <c r="K8" i="71"/>
  <c r="U8" i="71" s="1"/>
  <c r="J8" i="71"/>
  <c r="T8" i="71" s="1"/>
  <c r="G8" i="71"/>
  <c r="F8" i="71"/>
  <c r="E8" i="71"/>
  <c r="D8" i="71"/>
  <c r="C8" i="71"/>
  <c r="B8" i="71"/>
  <c r="A8" i="71"/>
  <c r="K7" i="71"/>
  <c r="U7" i="71" s="1"/>
  <c r="J7" i="71"/>
  <c r="T7" i="71" s="1"/>
  <c r="G7" i="71"/>
  <c r="F7" i="71"/>
  <c r="E7" i="71"/>
  <c r="D7" i="71"/>
  <c r="C7" i="71"/>
  <c r="B7" i="71"/>
  <c r="A7" i="71"/>
  <c r="K6" i="71"/>
  <c r="U6" i="71" s="1"/>
  <c r="J6" i="71"/>
  <c r="T6" i="71" s="1"/>
  <c r="G6" i="71"/>
  <c r="F6" i="71"/>
  <c r="E6" i="71"/>
  <c r="D6" i="71"/>
  <c r="C6" i="71"/>
  <c r="B6" i="71"/>
  <c r="A6" i="71"/>
  <c r="K5" i="71"/>
  <c r="U5" i="71" s="1"/>
  <c r="J5" i="71"/>
  <c r="T5" i="71" s="1"/>
  <c r="G5" i="71"/>
  <c r="F5" i="71"/>
  <c r="E5" i="71"/>
  <c r="D5" i="71"/>
  <c r="C5" i="71"/>
  <c r="B5" i="71"/>
  <c r="A5" i="71"/>
  <c r="K4" i="71"/>
  <c r="U4" i="71" s="1"/>
  <c r="J4" i="71"/>
  <c r="T4" i="71" s="1"/>
  <c r="G4" i="71"/>
  <c r="F4" i="71"/>
  <c r="E4" i="71"/>
  <c r="D4" i="71"/>
  <c r="C4" i="71"/>
  <c r="B4" i="71"/>
  <c r="A4" i="71"/>
  <c r="K3" i="71"/>
  <c r="U3" i="71" s="1"/>
  <c r="J3" i="71"/>
  <c r="T3" i="71" s="1"/>
  <c r="G3" i="71"/>
  <c r="F3" i="71"/>
  <c r="E3" i="71"/>
  <c r="D3" i="71"/>
  <c r="C3" i="71"/>
  <c r="B3" i="71"/>
  <c r="A3" i="71"/>
  <c r="K2" i="71"/>
  <c r="U2" i="71" s="1"/>
  <c r="J2" i="71"/>
  <c r="T2" i="71" s="1"/>
  <c r="I2" i="71"/>
  <c r="I3" i="71" s="1"/>
  <c r="H2" i="71"/>
  <c r="G2" i="71"/>
  <c r="F2" i="71"/>
  <c r="E2" i="71"/>
  <c r="D2" i="71"/>
  <c r="C2" i="71"/>
  <c r="B2" i="71"/>
  <c r="A2" i="71"/>
  <c r="L1" i="71"/>
  <c r="K1" i="71"/>
  <c r="J1" i="71"/>
  <c r="I1" i="71"/>
  <c r="H1" i="71"/>
  <c r="G1" i="71"/>
  <c r="F1" i="71"/>
  <c r="E1" i="71"/>
  <c r="D1" i="71"/>
  <c r="C1" i="71"/>
  <c r="B1" i="71"/>
  <c r="A1" i="71"/>
  <c r="U3" i="73" l="1"/>
  <c r="U4" i="73"/>
  <c r="S2" i="71"/>
  <c r="U5" i="73"/>
  <c r="U2" i="73"/>
  <c r="U6" i="73"/>
  <c r="U7" i="73"/>
  <c r="U8" i="73"/>
  <c r="R2" i="71"/>
  <c r="H3" i="71"/>
  <c r="I4" i="71"/>
  <c r="S3" i="71"/>
  <c r="P7" i="73" a="1"/>
  <c r="P7" i="73" s="1"/>
  <c r="O16" i="73"/>
  <c r="Q12" i="73"/>
  <c r="Q13" i="73"/>
  <c r="U16" i="73"/>
  <c r="U9" i="73"/>
  <c r="T2" i="73"/>
  <c r="B16" i="73" l="1"/>
  <c r="B16" i="71"/>
  <c r="I5" i="71"/>
  <c r="S4" i="71"/>
  <c r="H4" i="71"/>
  <c r="R3" i="71"/>
  <c r="L2" i="73"/>
  <c r="T3" i="73"/>
  <c r="P8" i="73"/>
  <c r="Q8" i="73" s="1"/>
  <c r="Q9" i="73"/>
  <c r="P4" i="73"/>
  <c r="O15" i="73" l="1"/>
  <c r="L3" i="73"/>
  <c r="T4" i="73"/>
  <c r="X2" i="73"/>
  <c r="W2" i="73"/>
  <c r="L2" i="70"/>
  <c r="L2" i="71"/>
  <c r="Q2" i="71" s="1"/>
  <c r="H5" i="71"/>
  <c r="R4" i="71"/>
  <c r="S5" i="71"/>
  <c r="I6" i="71"/>
  <c r="B14" i="73" l="1"/>
  <c r="B14" i="71"/>
  <c r="R5" i="71"/>
  <c r="H6" i="71"/>
  <c r="I7" i="71"/>
  <c r="S6" i="71"/>
  <c r="L4" i="73"/>
  <c r="T5" i="73"/>
  <c r="L3" i="71"/>
  <c r="Q3" i="71" s="1"/>
  <c r="L3" i="70"/>
  <c r="I8" i="71" l="1"/>
  <c r="S7" i="71"/>
  <c r="L5" i="73"/>
  <c r="T6" i="73"/>
  <c r="R6" i="71"/>
  <c r="H7" i="71"/>
  <c r="L4" i="70"/>
  <c r="L4" i="71"/>
  <c r="Q4" i="71" s="1"/>
  <c r="H8" i="71" l="1"/>
  <c r="R7" i="71"/>
  <c r="T7" i="73"/>
  <c r="L6" i="73"/>
  <c r="L5" i="70"/>
  <c r="L5" i="71"/>
  <c r="Q5" i="71" s="1"/>
  <c r="I9" i="71"/>
  <c r="S8" i="71"/>
  <c r="S9" i="71" l="1"/>
  <c r="I10" i="71"/>
  <c r="L6" i="70"/>
  <c r="L6" i="71"/>
  <c r="Q6" i="71" s="1"/>
  <c r="L7" i="73"/>
  <c r="T8" i="73"/>
  <c r="H9" i="71"/>
  <c r="R8" i="71"/>
  <c r="L8" i="73" l="1"/>
  <c r="T9" i="73"/>
  <c r="L7" i="71"/>
  <c r="Q7" i="71" s="1"/>
  <c r="L7" i="70"/>
  <c r="I11" i="71"/>
  <c r="S10" i="71"/>
  <c r="H10" i="71"/>
  <c r="R9" i="71"/>
  <c r="R10" i="71" l="1"/>
  <c r="H11" i="71"/>
  <c r="S11" i="71"/>
  <c r="I12" i="71"/>
  <c r="T10" i="73"/>
  <c r="L9" i="73"/>
  <c r="L8" i="70"/>
  <c r="L8" i="71"/>
  <c r="Q8" i="71" s="1"/>
  <c r="L9" i="70" l="1"/>
  <c r="L9" i="71"/>
  <c r="Q9" i="71" s="1"/>
  <c r="I13" i="71"/>
  <c r="S12" i="71"/>
  <c r="L10" i="73"/>
  <c r="T11" i="73"/>
  <c r="H12" i="71"/>
  <c r="R11" i="71"/>
  <c r="H13" i="71" l="1"/>
  <c r="R12" i="71"/>
  <c r="S13" i="71"/>
  <c r="I14" i="71"/>
  <c r="L11" i="73"/>
  <c r="T12" i="73"/>
  <c r="L10" i="70"/>
  <c r="L10" i="71"/>
  <c r="Q10" i="71" s="1"/>
  <c r="I15" i="71" l="1"/>
  <c r="S14" i="71"/>
  <c r="L11" i="71"/>
  <c r="Q11" i="71" s="1"/>
  <c r="L11" i="70"/>
  <c r="L12" i="73"/>
  <c r="T13" i="73"/>
  <c r="H14" i="71"/>
  <c r="R13" i="71"/>
  <c r="R14" i="71" l="1"/>
  <c r="H15" i="71"/>
  <c r="L13" i="73"/>
  <c r="T14" i="73"/>
  <c r="L12" i="70"/>
  <c r="L12" i="71"/>
  <c r="Q12" i="71" s="1"/>
  <c r="I16" i="71"/>
  <c r="S16" i="71" s="1"/>
  <c r="S15" i="71"/>
  <c r="T15" i="73" l="1"/>
  <c r="L14" i="73"/>
  <c r="L13" i="70"/>
  <c r="L13" i="71"/>
  <c r="Q13" i="71" s="1"/>
  <c r="H16" i="71"/>
  <c r="R16" i="71" s="1"/>
  <c r="R15" i="71"/>
  <c r="L14" i="70" l="1"/>
  <c r="L14" i="71"/>
  <c r="Q14" i="71" s="1"/>
  <c r="L15" i="73"/>
  <c r="T16" i="73"/>
  <c r="L16" i="73" s="1"/>
  <c r="L16" i="71" l="1"/>
  <c r="Q16" i="71" s="1"/>
  <c r="L16" i="70"/>
  <c r="L15" i="71"/>
  <c r="Q15" i="71" s="1"/>
  <c r="L15" i="70"/>
  <c r="W18" i="71" a="1"/>
  <c r="AR22" i="71" l="1"/>
  <c r="AJ22" i="71"/>
  <c r="AB22" i="71"/>
  <c r="AP21" i="71"/>
  <c r="AH21" i="71"/>
  <c r="Z21" i="71"/>
  <c r="AN20" i="71"/>
  <c r="AF20" i="71"/>
  <c r="X20" i="71"/>
  <c r="AL19" i="71"/>
  <c r="AD19" i="71"/>
  <c r="AR18" i="71"/>
  <c r="AJ18" i="71"/>
  <c r="AB18" i="71"/>
  <c r="AQ22" i="71"/>
  <c r="AI22" i="71"/>
  <c r="AA22" i="71"/>
  <c r="AO21" i="71"/>
  <c r="AG21" i="71"/>
  <c r="Y21" i="71"/>
  <c r="AM20" i="71"/>
  <c r="AE20" i="71"/>
  <c r="W20" i="71"/>
  <c r="AK19" i="71"/>
  <c r="AC19" i="71"/>
  <c r="AQ18" i="71"/>
  <c r="AI18" i="71"/>
  <c r="AA18" i="71"/>
  <c r="AN22" i="71"/>
  <c r="AF22" i="71"/>
  <c r="X22" i="71"/>
  <c r="AL21" i="71"/>
  <c r="AD21" i="71"/>
  <c r="AR20" i="71"/>
  <c r="AJ20" i="71"/>
  <c r="AB20" i="71"/>
  <c r="AP19" i="71"/>
  <c r="AH19" i="71"/>
  <c r="Z19" i="71"/>
  <c r="AN18" i="71"/>
  <c r="AF18" i="71"/>
  <c r="X18" i="71"/>
  <c r="AK22" i="71"/>
  <c r="W22" i="71"/>
  <c r="AF21" i="71"/>
  <c r="AP20" i="71"/>
  <c r="AC20" i="71"/>
  <c r="AM19" i="71"/>
  <c r="Y19" i="71"/>
  <c r="AH18" i="71"/>
  <c r="AH22" i="71"/>
  <c r="AG18" i="71"/>
  <c r="AG22" i="71"/>
  <c r="AC21" i="71"/>
  <c r="AL20" i="71"/>
  <c r="W19" i="71"/>
  <c r="AM22" i="71"/>
  <c r="AJ21" i="71"/>
  <c r="W21" i="71"/>
  <c r="AG20" i="71"/>
  <c r="AB19" i="71"/>
  <c r="AR21" i="71"/>
  <c r="AE21" i="71"/>
  <c r="AO20" i="71"/>
  <c r="AA20" i="71"/>
  <c r="AJ19" i="71"/>
  <c r="X19" i="71"/>
  <c r="AI19" i="71"/>
  <c r="AQ21" i="71"/>
  <c r="Z20" i="71"/>
  <c r="AE18" i="71"/>
  <c r="AE22" i="71"/>
  <c r="AN21" i="71"/>
  <c r="AB21" i="71"/>
  <c r="AK20" i="71"/>
  <c r="Y20" i="71"/>
  <c r="AG19" i="71"/>
  <c r="AP18" i="71"/>
  <c r="AD18" i="71"/>
  <c r="AH20" i="71"/>
  <c r="Z22" i="71"/>
  <c r="AL18" i="71"/>
  <c r="AP22" i="71"/>
  <c r="AD22" i="71"/>
  <c r="AM21" i="71"/>
  <c r="AA21" i="71"/>
  <c r="AI20" i="71"/>
  <c r="AR19" i="71"/>
  <c r="AF19" i="71"/>
  <c r="AO18" i="71"/>
  <c r="AC18" i="71"/>
  <c r="AO22" i="71"/>
  <c r="AC22" i="71"/>
  <c r="AK21" i="71"/>
  <c r="X21" i="71"/>
  <c r="AQ19" i="71"/>
  <c r="AE19" i="71"/>
  <c r="AM18" i="71"/>
  <c r="Z18" i="71"/>
  <c r="AO19" i="71"/>
  <c r="Y18" i="71"/>
  <c r="AK18" i="71"/>
  <c r="AQ20" i="71"/>
  <c r="AL22" i="71"/>
  <c r="W18" i="71"/>
  <c r="Y22" i="71"/>
  <c r="AA19" i="71"/>
  <c r="AI21" i="71"/>
  <c r="AD20" i="71"/>
  <c r="AN19" i="71"/>
  <c r="W27" i="71" l="1" a="1"/>
  <c r="AO31" i="71" l="1"/>
  <c r="AO40" i="71" s="1"/>
  <c r="AG31" i="71"/>
  <c r="AG40" i="71" s="1"/>
  <c r="Y31" i="71"/>
  <c r="Y40" i="71" s="1"/>
  <c r="AM30" i="71"/>
  <c r="AM39" i="71" s="1"/>
  <c r="AE30" i="71"/>
  <c r="AE39" i="71" s="1"/>
  <c r="W30" i="71"/>
  <c r="W39" i="71" s="1"/>
  <c r="AK29" i="71"/>
  <c r="AK38" i="71" s="1"/>
  <c r="AC29" i="71"/>
  <c r="AC38" i="71" s="1"/>
  <c r="AQ28" i="71"/>
  <c r="AQ37" i="71" s="1"/>
  <c r="AI28" i="71"/>
  <c r="AI37" i="71" s="1"/>
  <c r="AA28" i="71"/>
  <c r="AA37" i="71" s="1"/>
  <c r="AO27" i="71"/>
  <c r="AO36" i="71" s="1"/>
  <c r="AG27" i="71"/>
  <c r="AG36" i="71" s="1"/>
  <c r="Y27" i="71"/>
  <c r="Y36" i="71" s="1"/>
  <c r="AN31" i="71"/>
  <c r="AN40" i="71" s="1"/>
  <c r="AF31" i="71"/>
  <c r="AF40" i="71" s="1"/>
  <c r="X31" i="71"/>
  <c r="X40" i="71" s="1"/>
  <c r="AL30" i="71"/>
  <c r="AL39" i="71" s="1"/>
  <c r="AD30" i="71"/>
  <c r="AD39" i="71" s="1"/>
  <c r="AR29" i="71"/>
  <c r="AR38" i="71" s="1"/>
  <c r="AJ29" i="71"/>
  <c r="AJ38" i="71" s="1"/>
  <c r="AB29" i="71"/>
  <c r="AB38" i="71" s="1"/>
  <c r="AP28" i="71"/>
  <c r="AP37" i="71" s="1"/>
  <c r="AH28" i="71"/>
  <c r="AH37" i="71" s="1"/>
  <c r="Z28" i="71"/>
  <c r="Z37" i="71" s="1"/>
  <c r="AN27" i="71"/>
  <c r="AN36" i="71" s="1"/>
  <c r="AF27" i="71"/>
  <c r="AF36" i="71" s="1"/>
  <c r="X27" i="71"/>
  <c r="X36" i="71" s="1"/>
  <c r="AM31" i="71"/>
  <c r="AM40" i="71" s="1"/>
  <c r="AE31" i="71"/>
  <c r="AE40" i="71" s="1"/>
  <c r="W31" i="71"/>
  <c r="W40" i="71" s="1"/>
  <c r="AK30" i="71"/>
  <c r="AK39" i="71" s="1"/>
  <c r="AC30" i="71"/>
  <c r="AC39" i="71" s="1"/>
  <c r="AQ29" i="71"/>
  <c r="AQ38" i="71" s="1"/>
  <c r="AI29" i="71"/>
  <c r="AI38" i="71" s="1"/>
  <c r="AA29" i="71"/>
  <c r="AA38" i="71" s="1"/>
  <c r="AO28" i="71"/>
  <c r="AO37" i="71" s="1"/>
  <c r="AG28" i="71"/>
  <c r="AG37" i="71" s="1"/>
  <c r="Y28" i="71"/>
  <c r="Y37" i="71" s="1"/>
  <c r="AM27" i="71"/>
  <c r="AM36" i="71" s="1"/>
  <c r="AE27" i="71"/>
  <c r="AE36" i="71" s="1"/>
  <c r="W27" i="71"/>
  <c r="W36" i="71" s="1"/>
  <c r="AR31" i="71"/>
  <c r="AR40" i="71" s="1"/>
  <c r="AJ31" i="71"/>
  <c r="AJ40" i="71" s="1"/>
  <c r="AB31" i="71"/>
  <c r="AB40" i="71" s="1"/>
  <c r="AP30" i="71"/>
  <c r="AP39" i="71" s="1"/>
  <c r="AH30" i="71"/>
  <c r="AH39" i="71" s="1"/>
  <c r="Z30" i="71"/>
  <c r="Z39" i="71" s="1"/>
  <c r="AN29" i="71"/>
  <c r="AN38" i="71" s="1"/>
  <c r="AF29" i="71"/>
  <c r="AF38" i="71" s="1"/>
  <c r="X29" i="71"/>
  <c r="X38" i="71" s="1"/>
  <c r="AL28" i="71"/>
  <c r="AL37" i="71" s="1"/>
  <c r="AD28" i="71"/>
  <c r="AD37" i="71" s="1"/>
  <c r="AR27" i="71"/>
  <c r="AR36" i="71" s="1"/>
  <c r="AJ27" i="71"/>
  <c r="AJ36" i="71" s="1"/>
  <c r="AB27" i="71"/>
  <c r="AB36" i="71" s="1"/>
  <c r="AQ31" i="71"/>
  <c r="AQ40" i="71" s="1"/>
  <c r="AA31" i="71"/>
  <c r="AA40" i="71" s="1"/>
  <c r="AG30" i="71"/>
  <c r="AG39" i="71" s="1"/>
  <c r="AM29" i="71"/>
  <c r="AM38" i="71" s="1"/>
  <c r="W29" i="71"/>
  <c r="W38" i="71" s="1"/>
  <c r="AC28" i="71"/>
  <c r="AC37" i="71" s="1"/>
  <c r="AI27" i="71"/>
  <c r="AI36" i="71" s="1"/>
  <c r="AH29" i="71"/>
  <c r="AH38" i="71" s="1"/>
  <c r="AP31" i="71"/>
  <c r="AP40" i="71" s="1"/>
  <c r="Z31" i="71"/>
  <c r="Z40" i="71" s="1"/>
  <c r="AF30" i="71"/>
  <c r="AF39" i="71" s="1"/>
  <c r="AL29" i="71"/>
  <c r="AL38" i="71" s="1"/>
  <c r="AR28" i="71"/>
  <c r="AR37" i="71" s="1"/>
  <c r="AB28" i="71"/>
  <c r="AB37" i="71" s="1"/>
  <c r="AH27" i="71"/>
  <c r="AH36" i="71" s="1"/>
  <c r="AB30" i="71"/>
  <c r="AB39" i="71" s="1"/>
  <c r="AD27" i="71"/>
  <c r="AD36" i="71" s="1"/>
  <c r="Z29" i="71"/>
  <c r="Z38" i="71" s="1"/>
  <c r="AL31" i="71"/>
  <c r="AL40" i="71" s="1"/>
  <c r="AR30" i="71"/>
  <c r="AR39" i="71" s="1"/>
  <c r="AN28" i="71"/>
  <c r="AN37" i="71" s="1"/>
  <c r="X28" i="71"/>
  <c r="X37" i="71" s="1"/>
  <c r="AK31" i="71"/>
  <c r="AK40" i="71" s="1"/>
  <c r="AQ30" i="71"/>
  <c r="AQ39" i="71" s="1"/>
  <c r="AA30" i="71"/>
  <c r="AA39" i="71" s="1"/>
  <c r="AG29" i="71"/>
  <c r="AG38" i="71" s="1"/>
  <c r="AM28" i="71"/>
  <c r="AM37" i="71" s="1"/>
  <c r="W28" i="71"/>
  <c r="W37" i="71" s="1"/>
  <c r="AC27" i="71"/>
  <c r="AC36" i="71" s="1"/>
  <c r="AD29" i="71"/>
  <c r="AD38" i="71" s="1"/>
  <c r="AF28" i="71"/>
  <c r="AF37" i="71" s="1"/>
  <c r="AI31" i="71"/>
  <c r="AI40" i="71" s="1"/>
  <c r="AO30" i="71"/>
  <c r="AO39" i="71" s="1"/>
  <c r="Y30" i="71"/>
  <c r="Y39" i="71" s="1"/>
  <c r="AE29" i="71"/>
  <c r="AE38" i="71" s="1"/>
  <c r="AK28" i="71"/>
  <c r="AK37" i="71" s="1"/>
  <c r="AQ27" i="71"/>
  <c r="AQ36" i="71" s="1"/>
  <c r="AA27" i="71"/>
  <c r="AA36" i="71" s="1"/>
  <c r="AH31" i="71"/>
  <c r="AH40" i="71" s="1"/>
  <c r="AN30" i="71"/>
  <c r="AN39" i="71" s="1"/>
  <c r="X30" i="71"/>
  <c r="X39" i="71" s="1"/>
  <c r="AJ28" i="71"/>
  <c r="AJ37" i="71" s="1"/>
  <c r="AP27" i="71"/>
  <c r="AP36" i="71" s="1"/>
  <c r="Z27" i="71"/>
  <c r="Z36" i="71" s="1"/>
  <c r="AD31" i="71"/>
  <c r="AD40" i="71" s="1"/>
  <c r="AJ30" i="71"/>
  <c r="AJ39" i="71" s="1"/>
  <c r="AP29" i="71"/>
  <c r="AP38" i="71" s="1"/>
  <c r="AL27" i="71"/>
  <c r="AL36" i="71" s="1"/>
  <c r="AO29" i="71"/>
  <c r="AO38" i="71" s="1"/>
  <c r="Y29" i="71"/>
  <c r="Y38" i="71" s="1"/>
  <c r="AE28" i="71"/>
  <c r="AE37" i="71" s="1"/>
  <c r="AC31" i="71"/>
  <c r="AC40" i="71" s="1"/>
  <c r="AK27" i="71"/>
  <c r="AK36" i="71" s="1"/>
  <c r="AI30" i="71"/>
  <c r="AI39" i="71" s="1"/>
  <c r="W46" i="71" l="1" a="1"/>
  <c r="AK46" i="71" l="1"/>
  <c r="AC46" i="71"/>
  <c r="AR46" i="71"/>
  <c r="AJ46" i="71"/>
  <c r="AB46" i="71"/>
  <c r="AQ46" i="71"/>
  <c r="AI46" i="71"/>
  <c r="AA46" i="71"/>
  <c r="AP46" i="71"/>
  <c r="AH46" i="71"/>
  <c r="Z46" i="71"/>
  <c r="AO46" i="71"/>
  <c r="AG46" i="71"/>
  <c r="Y46" i="71"/>
  <c r="AN46" i="71"/>
  <c r="AF46" i="71"/>
  <c r="X46" i="71"/>
  <c r="AL46" i="71"/>
  <c r="AE46" i="71"/>
  <c r="AD46" i="71"/>
  <c r="W46" i="71"/>
  <c r="AM46" i="71"/>
  <c r="W48" i="71" l="1" a="1"/>
  <c r="AR48" i="71" l="1"/>
  <c r="AR51" i="71" s="1"/>
  <c r="AJ48" i="71"/>
  <c r="AJ51" i="71" s="1"/>
  <c r="AB48" i="71"/>
  <c r="AB51" i="71" s="1"/>
  <c r="AQ48" i="71"/>
  <c r="AQ51" i="71" s="1"/>
  <c r="AI48" i="71"/>
  <c r="AI51" i="71" s="1"/>
  <c r="AA48" i="71"/>
  <c r="AA51" i="71" s="1"/>
  <c r="AP48" i="71"/>
  <c r="AP51" i="71" s="1"/>
  <c r="AH48" i="71"/>
  <c r="AH51" i="71" s="1"/>
  <c r="Z48" i="71"/>
  <c r="Z51" i="71" s="1"/>
  <c r="AO48" i="71"/>
  <c r="AO51" i="71" s="1"/>
  <c r="AG48" i="71"/>
  <c r="AG51" i="71" s="1"/>
  <c r="Y48" i="71"/>
  <c r="Y51" i="71" s="1"/>
  <c r="AN48" i="71"/>
  <c r="AN51" i="71" s="1"/>
  <c r="AF48" i="71"/>
  <c r="AF51" i="71" s="1"/>
  <c r="X48" i="71"/>
  <c r="X51" i="71" s="1"/>
  <c r="AM48" i="71"/>
  <c r="AM51" i="71" s="1"/>
  <c r="AE48" i="71"/>
  <c r="AE51" i="71" s="1"/>
  <c r="W48" i="71"/>
  <c r="W51" i="71" s="1"/>
  <c r="AL48" i="71"/>
  <c r="AL51" i="71" s="1"/>
  <c r="AK48" i="71"/>
  <c r="AK51" i="71" s="1"/>
  <c r="AD48" i="71"/>
  <c r="AD51" i="71" s="1"/>
  <c r="AC48" i="71"/>
  <c r="AC51" i="71" s="1"/>
  <c r="W53" i="71" l="1" a="1"/>
  <c r="W180" i="71" l="1"/>
  <c r="W172" i="71"/>
  <c r="W164" i="71"/>
  <c r="W156" i="71"/>
  <c r="W148" i="71"/>
  <c r="W140" i="71"/>
  <c r="W132" i="71"/>
  <c r="W124" i="71"/>
  <c r="W116" i="71"/>
  <c r="W108" i="71"/>
  <c r="W100" i="71"/>
  <c r="W92" i="71"/>
  <c r="W84" i="71"/>
  <c r="W76" i="71"/>
  <c r="W68" i="71"/>
  <c r="W60" i="71"/>
  <c r="M9" i="70" s="1"/>
  <c r="W179" i="71"/>
  <c r="W171" i="71"/>
  <c r="W163" i="71"/>
  <c r="W155" i="71"/>
  <c r="W147" i="71"/>
  <c r="W139" i="71"/>
  <c r="W131" i="71"/>
  <c r="W123" i="71"/>
  <c r="W115" i="71"/>
  <c r="W107" i="71"/>
  <c r="W99" i="71"/>
  <c r="W91" i="71"/>
  <c r="W83" i="71"/>
  <c r="W75" i="71"/>
  <c r="W67" i="71"/>
  <c r="M16" i="70" s="1"/>
  <c r="W59" i="71"/>
  <c r="M8" i="70" s="1"/>
  <c r="W178" i="71"/>
  <c r="W170" i="71"/>
  <c r="W162" i="71"/>
  <c r="W154" i="71"/>
  <c r="W146" i="71"/>
  <c r="W138" i="71"/>
  <c r="W130" i="71"/>
  <c r="W122" i="71"/>
  <c r="W114" i="71"/>
  <c r="W106" i="71"/>
  <c r="W98" i="71"/>
  <c r="W90" i="71"/>
  <c r="W82" i="71"/>
  <c r="W74" i="71"/>
  <c r="W66" i="71"/>
  <c r="M15" i="70" s="1"/>
  <c r="W58" i="71"/>
  <c r="M7" i="70" s="1"/>
  <c r="W177" i="71"/>
  <c r="W169" i="71"/>
  <c r="W161" i="71"/>
  <c r="W153" i="71"/>
  <c r="W145" i="71"/>
  <c r="W137" i="71"/>
  <c r="W129" i="71"/>
  <c r="W121" i="71"/>
  <c r="W113" i="71"/>
  <c r="W105" i="71"/>
  <c r="W97" i="71"/>
  <c r="W89" i="71"/>
  <c r="W81" i="71"/>
  <c r="W73" i="71"/>
  <c r="W65" i="71"/>
  <c r="M14" i="70" s="1"/>
  <c r="W57" i="71"/>
  <c r="M6" i="70" s="1"/>
  <c r="W184" i="71"/>
  <c r="W176" i="71"/>
  <c r="W168" i="71"/>
  <c r="W160" i="71"/>
  <c r="W152" i="71"/>
  <c r="W144" i="71"/>
  <c r="W136" i="71"/>
  <c r="W128" i="71"/>
  <c r="W120" i="71"/>
  <c r="W112" i="71"/>
  <c r="W104" i="71"/>
  <c r="W96" i="71"/>
  <c r="W88" i="71"/>
  <c r="W80" i="71"/>
  <c r="W72" i="71"/>
  <c r="W64" i="71"/>
  <c r="M13" i="70" s="1"/>
  <c r="W56" i="71"/>
  <c r="M5" i="70" s="1"/>
  <c r="W183" i="71"/>
  <c r="W175" i="71"/>
  <c r="W167" i="71"/>
  <c r="W159" i="71"/>
  <c r="W151" i="71"/>
  <c r="W143" i="71"/>
  <c r="W135" i="71"/>
  <c r="W127" i="71"/>
  <c r="W119" i="71"/>
  <c r="W111" i="71"/>
  <c r="W103" i="71"/>
  <c r="W95" i="71"/>
  <c r="W87" i="71"/>
  <c r="W79" i="71"/>
  <c r="W71" i="71"/>
  <c r="W63" i="71"/>
  <c r="M12" i="70" s="1"/>
  <c r="W55" i="71"/>
  <c r="M4" i="70" s="1"/>
  <c r="W181" i="71"/>
  <c r="W149" i="71"/>
  <c r="W117" i="71"/>
  <c r="W85" i="71"/>
  <c r="W53" i="71"/>
  <c r="M2" i="70" s="1"/>
  <c r="W173" i="71"/>
  <c r="W174" i="71"/>
  <c r="W142" i="71"/>
  <c r="W110" i="71"/>
  <c r="W78" i="71"/>
  <c r="W141" i="71"/>
  <c r="W77" i="71"/>
  <c r="W109" i="71"/>
  <c r="W166" i="71"/>
  <c r="W134" i="71"/>
  <c r="W102" i="71"/>
  <c r="W70" i="71"/>
  <c r="W126" i="71"/>
  <c r="W125" i="71"/>
  <c r="W165" i="71"/>
  <c r="W133" i="71"/>
  <c r="W101" i="71"/>
  <c r="W69" i="71"/>
  <c r="W158" i="71"/>
  <c r="W94" i="71"/>
  <c r="W62" i="71"/>
  <c r="M11" i="70" s="1"/>
  <c r="W157" i="71"/>
  <c r="W93" i="71"/>
  <c r="W61" i="71"/>
  <c r="M10" i="70" s="1"/>
  <c r="W86" i="71"/>
  <c r="W182" i="71"/>
  <c r="W150" i="71"/>
  <c r="W118" i="71"/>
  <c r="W54" i="71"/>
  <c r="M3" i="70" s="1"/>
  <c r="M16" i="73" l="1"/>
  <c r="M16" i="71"/>
  <c r="M15" i="73"/>
  <c r="M15" i="71"/>
  <c r="M14" i="73"/>
  <c r="M14" i="71"/>
  <c r="M13" i="73"/>
  <c r="M13" i="71"/>
  <c r="M12" i="73"/>
  <c r="M12" i="71"/>
  <c r="M11" i="71"/>
  <c r="M11" i="73"/>
  <c r="M10" i="73"/>
  <c r="M10" i="71"/>
  <c r="M9" i="73"/>
  <c r="M9" i="71"/>
  <c r="M8" i="73"/>
  <c r="M8" i="71"/>
  <c r="M7" i="73"/>
  <c r="M7" i="71"/>
  <c r="M6" i="73"/>
  <c r="M6" i="71"/>
  <c r="M5" i="73"/>
  <c r="M5" i="71"/>
  <c r="M4" i="73"/>
  <c r="M4" i="71"/>
  <c r="M3" i="73"/>
  <c r="M3" i="71"/>
  <c r="M2" i="73"/>
  <c r="M2" i="71"/>
  <c r="I16" i="69"/>
  <c r="H16" i="69"/>
  <c r="G16" i="69"/>
  <c r="F16" i="69"/>
  <c r="E16" i="69"/>
  <c r="D16" i="69"/>
  <c r="C16" i="69"/>
  <c r="A16" i="69"/>
  <c r="I15" i="69"/>
  <c r="H15" i="69"/>
  <c r="G15" i="69"/>
  <c r="U15" i="69" s="1"/>
  <c r="F15" i="69"/>
  <c r="E15" i="69"/>
  <c r="D15" i="69"/>
  <c r="C15" i="69"/>
  <c r="B15" i="69"/>
  <c r="A15" i="69"/>
  <c r="I14" i="69"/>
  <c r="H14" i="69"/>
  <c r="G14" i="69"/>
  <c r="U14" i="69" s="1"/>
  <c r="F14" i="69"/>
  <c r="E14" i="69"/>
  <c r="D14" i="69"/>
  <c r="C14" i="69"/>
  <c r="A14" i="69"/>
  <c r="I13" i="69"/>
  <c r="H13" i="69"/>
  <c r="G13" i="69"/>
  <c r="U13" i="69" s="1"/>
  <c r="F13" i="69"/>
  <c r="E13" i="69"/>
  <c r="D13" i="69"/>
  <c r="C13" i="69"/>
  <c r="B13" i="69"/>
  <c r="A13" i="69"/>
  <c r="I12" i="69"/>
  <c r="H12" i="69"/>
  <c r="G12" i="69"/>
  <c r="F12" i="69"/>
  <c r="E12" i="69"/>
  <c r="D12" i="69"/>
  <c r="C12" i="69"/>
  <c r="B12" i="69"/>
  <c r="A12" i="69"/>
  <c r="I11" i="69"/>
  <c r="H11" i="69"/>
  <c r="G11" i="69"/>
  <c r="F11" i="69"/>
  <c r="E11" i="69"/>
  <c r="D11" i="69"/>
  <c r="C11" i="69"/>
  <c r="B11" i="69"/>
  <c r="A11" i="69"/>
  <c r="I10" i="69"/>
  <c r="H10" i="69"/>
  <c r="G10" i="69"/>
  <c r="F10" i="69"/>
  <c r="E10" i="69"/>
  <c r="D10" i="69"/>
  <c r="C10" i="69"/>
  <c r="B10" i="69"/>
  <c r="A10" i="69"/>
  <c r="I9" i="69"/>
  <c r="H9" i="69"/>
  <c r="G9" i="69"/>
  <c r="F9" i="69"/>
  <c r="E9" i="69"/>
  <c r="D9" i="69"/>
  <c r="C9" i="69"/>
  <c r="B9" i="69"/>
  <c r="A9" i="69"/>
  <c r="I8" i="69"/>
  <c r="H8" i="69"/>
  <c r="G8" i="69"/>
  <c r="F8" i="69"/>
  <c r="E8" i="69"/>
  <c r="D8" i="69"/>
  <c r="C8" i="69"/>
  <c r="B8" i="69"/>
  <c r="A8" i="69"/>
  <c r="I7" i="69"/>
  <c r="H7" i="69"/>
  <c r="G7" i="69"/>
  <c r="F7" i="69"/>
  <c r="E7" i="69"/>
  <c r="D7" i="69"/>
  <c r="C7" i="69"/>
  <c r="B7" i="69"/>
  <c r="A7" i="69"/>
  <c r="I6" i="69"/>
  <c r="H6" i="69"/>
  <c r="G6" i="69"/>
  <c r="F6" i="69"/>
  <c r="E6" i="69"/>
  <c r="D6" i="69"/>
  <c r="C6" i="69"/>
  <c r="B6" i="69"/>
  <c r="A6" i="69"/>
  <c r="P5" i="69"/>
  <c r="I5" i="69"/>
  <c r="H5" i="69"/>
  <c r="G5" i="69"/>
  <c r="F5" i="69"/>
  <c r="E5" i="69"/>
  <c r="D5" i="69"/>
  <c r="C5" i="69"/>
  <c r="B5" i="69"/>
  <c r="A5" i="69"/>
  <c r="I4" i="69"/>
  <c r="H4" i="69"/>
  <c r="G4" i="69"/>
  <c r="F4" i="69"/>
  <c r="E4" i="69"/>
  <c r="D4" i="69"/>
  <c r="C4" i="69"/>
  <c r="B4" i="69"/>
  <c r="A4" i="69"/>
  <c r="P3" i="69"/>
  <c r="P12" i="69" s="1"/>
  <c r="I3" i="69"/>
  <c r="H3" i="69"/>
  <c r="G3" i="69"/>
  <c r="F3" i="69"/>
  <c r="E3" i="69"/>
  <c r="D3" i="69"/>
  <c r="C3" i="69"/>
  <c r="B3" i="69"/>
  <c r="A3" i="69"/>
  <c r="K2" i="69"/>
  <c r="J2" i="69"/>
  <c r="I2" i="69"/>
  <c r="H2" i="69"/>
  <c r="G2" i="69"/>
  <c r="F2" i="69"/>
  <c r="E2" i="69"/>
  <c r="D2" i="69"/>
  <c r="C2" i="69"/>
  <c r="B2" i="69"/>
  <c r="A2" i="69"/>
  <c r="K1" i="69"/>
  <c r="J1" i="69"/>
  <c r="I1" i="69"/>
  <c r="H1" i="69"/>
  <c r="G1" i="69"/>
  <c r="F1" i="69"/>
  <c r="E1" i="69"/>
  <c r="D1" i="69"/>
  <c r="C1" i="69"/>
  <c r="B1" i="69"/>
  <c r="A1" i="69"/>
  <c r="U361" i="67"/>
  <c r="T361" i="67"/>
  <c r="S361" i="67"/>
  <c r="R361" i="67"/>
  <c r="Q361" i="67"/>
  <c r="U360" i="67"/>
  <c r="T360" i="67"/>
  <c r="S360" i="67"/>
  <c r="R360" i="67"/>
  <c r="Q360" i="67"/>
  <c r="U359" i="67"/>
  <c r="T359" i="67"/>
  <c r="S359" i="67"/>
  <c r="R359" i="67"/>
  <c r="Q359" i="67"/>
  <c r="U358" i="67"/>
  <c r="T358" i="67"/>
  <c r="S358" i="67"/>
  <c r="R358" i="67"/>
  <c r="Q358" i="67"/>
  <c r="U357" i="67"/>
  <c r="T357" i="67"/>
  <c r="S357" i="67"/>
  <c r="R357" i="67"/>
  <c r="Q357" i="67"/>
  <c r="U356" i="67"/>
  <c r="T356" i="67"/>
  <c r="S356" i="67"/>
  <c r="R356" i="67"/>
  <c r="Q356" i="67"/>
  <c r="U355" i="67"/>
  <c r="T355" i="67"/>
  <c r="S355" i="67"/>
  <c r="R355" i="67"/>
  <c r="Q355" i="67"/>
  <c r="U354" i="67"/>
  <c r="T354" i="67"/>
  <c r="S354" i="67"/>
  <c r="R354" i="67"/>
  <c r="Q354" i="67"/>
  <c r="U353" i="67"/>
  <c r="T353" i="67"/>
  <c r="S353" i="67"/>
  <c r="R353" i="67"/>
  <c r="Q353" i="67"/>
  <c r="U352" i="67"/>
  <c r="T352" i="67"/>
  <c r="S352" i="67"/>
  <c r="R352" i="67"/>
  <c r="Q352" i="67"/>
  <c r="U351" i="67"/>
  <c r="T351" i="67"/>
  <c r="S351" i="67"/>
  <c r="R351" i="67"/>
  <c r="Q351" i="67"/>
  <c r="U350" i="67"/>
  <c r="T350" i="67"/>
  <c r="S350" i="67"/>
  <c r="R350" i="67"/>
  <c r="Q350" i="67"/>
  <c r="U349" i="67"/>
  <c r="T349" i="67"/>
  <c r="S349" i="67"/>
  <c r="R349" i="67"/>
  <c r="Q349" i="67"/>
  <c r="U348" i="67"/>
  <c r="T348" i="67"/>
  <c r="S348" i="67"/>
  <c r="R348" i="67"/>
  <c r="Q348" i="67"/>
  <c r="U347" i="67"/>
  <c r="T347" i="67"/>
  <c r="S347" i="67"/>
  <c r="R347" i="67"/>
  <c r="Q347" i="67"/>
  <c r="U346" i="67"/>
  <c r="T346" i="67"/>
  <c r="S346" i="67"/>
  <c r="R346" i="67"/>
  <c r="Q346" i="67"/>
  <c r="U345" i="67"/>
  <c r="T345" i="67"/>
  <c r="S345" i="67"/>
  <c r="R345" i="67"/>
  <c r="Q345" i="67"/>
  <c r="U344" i="67"/>
  <c r="T344" i="67"/>
  <c r="S344" i="67"/>
  <c r="R344" i="67"/>
  <c r="Q344" i="67"/>
  <c r="U343" i="67"/>
  <c r="T343" i="67"/>
  <c r="S343" i="67"/>
  <c r="R343" i="67"/>
  <c r="Q343" i="67"/>
  <c r="U342" i="67"/>
  <c r="T342" i="67"/>
  <c r="S342" i="67"/>
  <c r="R342" i="67"/>
  <c r="Q342" i="67"/>
  <c r="U341" i="67"/>
  <c r="T341" i="67"/>
  <c r="S341" i="67"/>
  <c r="R341" i="67"/>
  <c r="Q341" i="67"/>
  <c r="U340" i="67"/>
  <c r="T340" i="67"/>
  <c r="S340" i="67"/>
  <c r="R340" i="67"/>
  <c r="Q340" i="67"/>
  <c r="U339" i="67"/>
  <c r="T339" i="67"/>
  <c r="S339" i="67"/>
  <c r="R339" i="67"/>
  <c r="Q339" i="67"/>
  <c r="U338" i="67"/>
  <c r="T338" i="67"/>
  <c r="S338" i="67"/>
  <c r="R338" i="67"/>
  <c r="Q338" i="67"/>
  <c r="U337" i="67"/>
  <c r="T337" i="67"/>
  <c r="S337" i="67"/>
  <c r="R337" i="67"/>
  <c r="Q337" i="67"/>
  <c r="U336" i="67"/>
  <c r="T336" i="67"/>
  <c r="S336" i="67"/>
  <c r="R336" i="67"/>
  <c r="Q336" i="67"/>
  <c r="U335" i="67"/>
  <c r="T335" i="67"/>
  <c r="S335" i="67"/>
  <c r="R335" i="67"/>
  <c r="Q335" i="67"/>
  <c r="U334" i="67"/>
  <c r="T334" i="67"/>
  <c r="S334" i="67"/>
  <c r="R334" i="67"/>
  <c r="Q334" i="67"/>
  <c r="U333" i="67"/>
  <c r="T333" i="67"/>
  <c r="S333" i="67"/>
  <c r="R333" i="67"/>
  <c r="Q333" i="67"/>
  <c r="U332" i="67"/>
  <c r="T332" i="67"/>
  <c r="S332" i="67"/>
  <c r="R332" i="67"/>
  <c r="Q332" i="67"/>
  <c r="U331" i="67"/>
  <c r="T331" i="67"/>
  <c r="S331" i="67"/>
  <c r="R331" i="67"/>
  <c r="Q331" i="67"/>
  <c r="U330" i="67"/>
  <c r="T330" i="67"/>
  <c r="S330" i="67"/>
  <c r="R330" i="67"/>
  <c r="Q330" i="67"/>
  <c r="U329" i="67"/>
  <c r="T329" i="67"/>
  <c r="S329" i="67"/>
  <c r="R329" i="67"/>
  <c r="Q329" i="67"/>
  <c r="U328" i="67"/>
  <c r="T328" i="67"/>
  <c r="S328" i="67"/>
  <c r="R328" i="67"/>
  <c r="Q328" i="67"/>
  <c r="U327" i="67"/>
  <c r="T327" i="67"/>
  <c r="S327" i="67"/>
  <c r="R327" i="67"/>
  <c r="Q327" i="67"/>
  <c r="U326" i="67"/>
  <c r="T326" i="67"/>
  <c r="S326" i="67"/>
  <c r="R326" i="67"/>
  <c r="Q326" i="67"/>
  <c r="U325" i="67"/>
  <c r="T325" i="67"/>
  <c r="S325" i="67"/>
  <c r="R325" i="67"/>
  <c r="Q325" i="67"/>
  <c r="U324" i="67"/>
  <c r="T324" i="67"/>
  <c r="S324" i="67"/>
  <c r="R324" i="67"/>
  <c r="Q324" i="67"/>
  <c r="U323" i="67"/>
  <c r="T323" i="67"/>
  <c r="S323" i="67"/>
  <c r="R323" i="67"/>
  <c r="Q323" i="67"/>
  <c r="U322" i="67"/>
  <c r="T322" i="67"/>
  <c r="S322" i="67"/>
  <c r="R322" i="67"/>
  <c r="Q322" i="67"/>
  <c r="U321" i="67"/>
  <c r="T321" i="67"/>
  <c r="S321" i="67"/>
  <c r="R321" i="67"/>
  <c r="Q321" i="67"/>
  <c r="U320" i="67"/>
  <c r="T320" i="67"/>
  <c r="S320" i="67"/>
  <c r="R320" i="67"/>
  <c r="Q320" i="67"/>
  <c r="U319" i="67"/>
  <c r="T319" i="67"/>
  <c r="S319" i="67"/>
  <c r="R319" i="67"/>
  <c r="Q319" i="67"/>
  <c r="U318" i="67"/>
  <c r="T318" i="67"/>
  <c r="S318" i="67"/>
  <c r="R318" i="67"/>
  <c r="Q318" i="67"/>
  <c r="U317" i="67"/>
  <c r="T317" i="67"/>
  <c r="S317" i="67"/>
  <c r="R317" i="67"/>
  <c r="Q317" i="67"/>
  <c r="U316" i="67"/>
  <c r="T316" i="67"/>
  <c r="S316" i="67"/>
  <c r="R316" i="67"/>
  <c r="Q316" i="67"/>
  <c r="U315" i="67"/>
  <c r="T315" i="67"/>
  <c r="S315" i="67"/>
  <c r="R315" i="67"/>
  <c r="Q315" i="67"/>
  <c r="U314" i="67"/>
  <c r="T314" i="67"/>
  <c r="S314" i="67"/>
  <c r="R314" i="67"/>
  <c r="Q314" i="67"/>
  <c r="U313" i="67"/>
  <c r="T313" i="67"/>
  <c r="S313" i="67"/>
  <c r="R313" i="67"/>
  <c r="Q313" i="67"/>
  <c r="U312" i="67"/>
  <c r="T312" i="67"/>
  <c r="S312" i="67"/>
  <c r="R312" i="67"/>
  <c r="Q312" i="67"/>
  <c r="U311" i="67"/>
  <c r="T311" i="67"/>
  <c r="S311" i="67"/>
  <c r="R311" i="67"/>
  <c r="Q311" i="67"/>
  <c r="U310" i="67"/>
  <c r="T310" i="67"/>
  <c r="S310" i="67"/>
  <c r="R310" i="67"/>
  <c r="Q310" i="67"/>
  <c r="U309" i="67"/>
  <c r="T309" i="67"/>
  <c r="S309" i="67"/>
  <c r="R309" i="67"/>
  <c r="Q309" i="67"/>
  <c r="U308" i="67"/>
  <c r="T308" i="67"/>
  <c r="S308" i="67"/>
  <c r="R308" i="67"/>
  <c r="Q308" i="67"/>
  <c r="U307" i="67"/>
  <c r="T307" i="67"/>
  <c r="S307" i="67"/>
  <c r="R307" i="67"/>
  <c r="Q307" i="67"/>
  <c r="U306" i="67"/>
  <c r="T306" i="67"/>
  <c r="S306" i="67"/>
  <c r="R306" i="67"/>
  <c r="Q306" i="67"/>
  <c r="U305" i="67"/>
  <c r="T305" i="67"/>
  <c r="S305" i="67"/>
  <c r="R305" i="67"/>
  <c r="Q305" i="67"/>
  <c r="U304" i="67"/>
  <c r="T304" i="67"/>
  <c r="S304" i="67"/>
  <c r="R304" i="67"/>
  <c r="Q304" i="67"/>
  <c r="U303" i="67"/>
  <c r="T303" i="67"/>
  <c r="S303" i="67"/>
  <c r="R303" i="67"/>
  <c r="Q303" i="67"/>
  <c r="U302" i="67"/>
  <c r="T302" i="67"/>
  <c r="S302" i="67"/>
  <c r="R302" i="67"/>
  <c r="Q302" i="67"/>
  <c r="U301" i="67"/>
  <c r="T301" i="67"/>
  <c r="S301" i="67"/>
  <c r="R301" i="67"/>
  <c r="Q301" i="67"/>
  <c r="U300" i="67"/>
  <c r="T300" i="67"/>
  <c r="S300" i="67"/>
  <c r="R300" i="67"/>
  <c r="Q300" i="67"/>
  <c r="U299" i="67"/>
  <c r="T299" i="67"/>
  <c r="S299" i="67"/>
  <c r="R299" i="67"/>
  <c r="Q299" i="67"/>
  <c r="U298" i="67"/>
  <c r="T298" i="67"/>
  <c r="S298" i="67"/>
  <c r="R298" i="67"/>
  <c r="Q298" i="67"/>
  <c r="U297" i="67"/>
  <c r="T297" i="67"/>
  <c r="S297" i="67"/>
  <c r="R297" i="67"/>
  <c r="Q297" i="67"/>
  <c r="U296" i="67"/>
  <c r="T296" i="67"/>
  <c r="S296" i="67"/>
  <c r="R296" i="67"/>
  <c r="Q296" i="67"/>
  <c r="U295" i="67"/>
  <c r="T295" i="67"/>
  <c r="S295" i="67"/>
  <c r="R295" i="67"/>
  <c r="Q295" i="67"/>
  <c r="U294" i="67"/>
  <c r="T294" i="67"/>
  <c r="S294" i="67"/>
  <c r="R294" i="67"/>
  <c r="Q294" i="67"/>
  <c r="U293" i="67"/>
  <c r="T293" i="67"/>
  <c r="S293" i="67"/>
  <c r="R293" i="67"/>
  <c r="Q293" i="67"/>
  <c r="U292" i="67"/>
  <c r="T292" i="67"/>
  <c r="S292" i="67"/>
  <c r="R292" i="67"/>
  <c r="Q292" i="67"/>
  <c r="U291" i="67"/>
  <c r="T291" i="67"/>
  <c r="S291" i="67"/>
  <c r="R291" i="67"/>
  <c r="Q291" i="67"/>
  <c r="U290" i="67"/>
  <c r="T290" i="67"/>
  <c r="S290" i="67"/>
  <c r="R290" i="67"/>
  <c r="Q290" i="67"/>
  <c r="U289" i="67"/>
  <c r="T289" i="67"/>
  <c r="S289" i="67"/>
  <c r="R289" i="67"/>
  <c r="Q289" i="67"/>
  <c r="U288" i="67"/>
  <c r="T288" i="67"/>
  <c r="S288" i="67"/>
  <c r="R288" i="67"/>
  <c r="Q288" i="67"/>
  <c r="U287" i="67"/>
  <c r="T287" i="67"/>
  <c r="S287" i="67"/>
  <c r="R287" i="67"/>
  <c r="Q287" i="67"/>
  <c r="U286" i="67"/>
  <c r="T286" i="67"/>
  <c r="S286" i="67"/>
  <c r="R286" i="67"/>
  <c r="Q286" i="67"/>
  <c r="U285" i="67"/>
  <c r="T285" i="67"/>
  <c r="S285" i="67"/>
  <c r="R285" i="67"/>
  <c r="Q285" i="67"/>
  <c r="U284" i="67"/>
  <c r="T284" i="67"/>
  <c r="S284" i="67"/>
  <c r="R284" i="67"/>
  <c r="Q284" i="67"/>
  <c r="U283" i="67"/>
  <c r="T283" i="67"/>
  <c r="S283" i="67"/>
  <c r="R283" i="67"/>
  <c r="Q283" i="67"/>
  <c r="U282" i="67"/>
  <c r="T282" i="67"/>
  <c r="S282" i="67"/>
  <c r="R282" i="67"/>
  <c r="Q282" i="67"/>
  <c r="U281" i="67"/>
  <c r="T281" i="67"/>
  <c r="S281" i="67"/>
  <c r="R281" i="67"/>
  <c r="Q281" i="67"/>
  <c r="U280" i="67"/>
  <c r="T280" i="67"/>
  <c r="S280" i="67"/>
  <c r="R280" i="67"/>
  <c r="Q280" i="67"/>
  <c r="U279" i="67"/>
  <c r="T279" i="67"/>
  <c r="S279" i="67"/>
  <c r="R279" i="67"/>
  <c r="Q279" i="67"/>
  <c r="U278" i="67"/>
  <c r="T278" i="67"/>
  <c r="S278" i="67"/>
  <c r="R278" i="67"/>
  <c r="Q278" i="67"/>
  <c r="U277" i="67"/>
  <c r="T277" i="67"/>
  <c r="S277" i="67"/>
  <c r="R277" i="67"/>
  <c r="Q277" i="67"/>
  <c r="U276" i="67"/>
  <c r="T276" i="67"/>
  <c r="S276" i="67"/>
  <c r="R276" i="67"/>
  <c r="Q276" i="67"/>
  <c r="U275" i="67"/>
  <c r="T275" i="67"/>
  <c r="S275" i="67"/>
  <c r="R275" i="67"/>
  <c r="Q275" i="67"/>
  <c r="U274" i="67"/>
  <c r="T274" i="67"/>
  <c r="S274" i="67"/>
  <c r="R274" i="67"/>
  <c r="Q274" i="67"/>
  <c r="U273" i="67"/>
  <c r="T273" i="67"/>
  <c r="S273" i="67"/>
  <c r="R273" i="67"/>
  <c r="Q273" i="67"/>
  <c r="U272" i="67"/>
  <c r="T272" i="67"/>
  <c r="S272" i="67"/>
  <c r="R272" i="67"/>
  <c r="Q272" i="67"/>
  <c r="U271" i="67"/>
  <c r="T271" i="67"/>
  <c r="S271" i="67"/>
  <c r="R271" i="67"/>
  <c r="Q271" i="67"/>
  <c r="U270" i="67"/>
  <c r="T270" i="67"/>
  <c r="S270" i="67"/>
  <c r="R270" i="67"/>
  <c r="Q270" i="67"/>
  <c r="U269" i="67"/>
  <c r="T269" i="67"/>
  <c r="S269" i="67"/>
  <c r="R269" i="67"/>
  <c r="Q269" i="67"/>
  <c r="U268" i="67"/>
  <c r="T268" i="67"/>
  <c r="S268" i="67"/>
  <c r="R268" i="67"/>
  <c r="Q268" i="67"/>
  <c r="U267" i="67"/>
  <c r="T267" i="67"/>
  <c r="S267" i="67"/>
  <c r="R267" i="67"/>
  <c r="Q267" i="67"/>
  <c r="U266" i="67"/>
  <c r="T266" i="67"/>
  <c r="S266" i="67"/>
  <c r="R266" i="67"/>
  <c r="Q266" i="67"/>
  <c r="U265" i="67"/>
  <c r="T265" i="67"/>
  <c r="S265" i="67"/>
  <c r="R265" i="67"/>
  <c r="Q265" i="67"/>
  <c r="U264" i="67"/>
  <c r="T264" i="67"/>
  <c r="S264" i="67"/>
  <c r="R264" i="67"/>
  <c r="Q264" i="67"/>
  <c r="U263" i="67"/>
  <c r="T263" i="67"/>
  <c r="S263" i="67"/>
  <c r="R263" i="67"/>
  <c r="Q263" i="67"/>
  <c r="U262" i="67"/>
  <c r="T262" i="67"/>
  <c r="S262" i="67"/>
  <c r="R262" i="67"/>
  <c r="Q262" i="67"/>
  <c r="U261" i="67"/>
  <c r="T261" i="67"/>
  <c r="S261" i="67"/>
  <c r="R261" i="67"/>
  <c r="Q261" i="67"/>
  <c r="U260" i="67"/>
  <c r="T260" i="67"/>
  <c r="S260" i="67"/>
  <c r="R260" i="67"/>
  <c r="Q260" i="67"/>
  <c r="U259" i="67"/>
  <c r="T259" i="67"/>
  <c r="S259" i="67"/>
  <c r="R259" i="67"/>
  <c r="Q259" i="67"/>
  <c r="U258" i="67"/>
  <c r="T258" i="67"/>
  <c r="S258" i="67"/>
  <c r="R258" i="67"/>
  <c r="Q258" i="67"/>
  <c r="U257" i="67"/>
  <c r="T257" i="67"/>
  <c r="S257" i="67"/>
  <c r="R257" i="67"/>
  <c r="Q257" i="67"/>
  <c r="U256" i="67"/>
  <c r="T256" i="67"/>
  <c r="S256" i="67"/>
  <c r="R256" i="67"/>
  <c r="Q256" i="67"/>
  <c r="U255" i="67"/>
  <c r="T255" i="67"/>
  <c r="S255" i="67"/>
  <c r="R255" i="67"/>
  <c r="Q255" i="67"/>
  <c r="U254" i="67"/>
  <c r="T254" i="67"/>
  <c r="S254" i="67"/>
  <c r="R254" i="67"/>
  <c r="Q254" i="67"/>
  <c r="U253" i="67"/>
  <c r="T253" i="67"/>
  <c r="S253" i="67"/>
  <c r="R253" i="67"/>
  <c r="Q253" i="67"/>
  <c r="U252" i="67"/>
  <c r="T252" i="67"/>
  <c r="S252" i="67"/>
  <c r="R252" i="67"/>
  <c r="Q252" i="67"/>
  <c r="U251" i="67"/>
  <c r="T251" i="67"/>
  <c r="S251" i="67"/>
  <c r="R251" i="67"/>
  <c r="Q251" i="67"/>
  <c r="U250" i="67"/>
  <c r="T250" i="67"/>
  <c r="S250" i="67"/>
  <c r="R250" i="67"/>
  <c r="Q250" i="67"/>
  <c r="U249" i="67"/>
  <c r="T249" i="67"/>
  <c r="S249" i="67"/>
  <c r="R249" i="67"/>
  <c r="Q249" i="67"/>
  <c r="U248" i="67"/>
  <c r="T248" i="67"/>
  <c r="S248" i="67"/>
  <c r="R248" i="67"/>
  <c r="Q248" i="67"/>
  <c r="U247" i="67"/>
  <c r="T247" i="67"/>
  <c r="S247" i="67"/>
  <c r="R247" i="67"/>
  <c r="Q247" i="67"/>
  <c r="U246" i="67"/>
  <c r="T246" i="67"/>
  <c r="S246" i="67"/>
  <c r="R246" i="67"/>
  <c r="Q246" i="67"/>
  <c r="U245" i="67"/>
  <c r="T245" i="67"/>
  <c r="S245" i="67"/>
  <c r="R245" i="67"/>
  <c r="Q245" i="67"/>
  <c r="U244" i="67"/>
  <c r="T244" i="67"/>
  <c r="S244" i="67"/>
  <c r="R244" i="67"/>
  <c r="Q244" i="67"/>
  <c r="U243" i="67"/>
  <c r="T243" i="67"/>
  <c r="S243" i="67"/>
  <c r="R243" i="67"/>
  <c r="Q243" i="67"/>
  <c r="U242" i="67"/>
  <c r="T242" i="67"/>
  <c r="S242" i="67"/>
  <c r="R242" i="67"/>
  <c r="Q242" i="67"/>
  <c r="U241" i="67"/>
  <c r="T241" i="67"/>
  <c r="S241" i="67"/>
  <c r="R241" i="67"/>
  <c r="Q241" i="67"/>
  <c r="U240" i="67"/>
  <c r="T240" i="67"/>
  <c r="S240" i="67"/>
  <c r="R240" i="67"/>
  <c r="Q240" i="67"/>
  <c r="U239" i="67"/>
  <c r="T239" i="67"/>
  <c r="S239" i="67"/>
  <c r="R239" i="67"/>
  <c r="Q239" i="67"/>
  <c r="U238" i="67"/>
  <c r="T238" i="67"/>
  <c r="S238" i="67"/>
  <c r="R238" i="67"/>
  <c r="Q238" i="67"/>
  <c r="U237" i="67"/>
  <c r="T237" i="67"/>
  <c r="S237" i="67"/>
  <c r="R237" i="67"/>
  <c r="Q237" i="67"/>
  <c r="U236" i="67"/>
  <c r="T236" i="67"/>
  <c r="S236" i="67"/>
  <c r="R236" i="67"/>
  <c r="Q236" i="67"/>
  <c r="U235" i="67"/>
  <c r="T235" i="67"/>
  <c r="S235" i="67"/>
  <c r="R235" i="67"/>
  <c r="Q235" i="67"/>
  <c r="U234" i="67"/>
  <c r="T234" i="67"/>
  <c r="S234" i="67"/>
  <c r="R234" i="67"/>
  <c r="Q234" i="67"/>
  <c r="U233" i="67"/>
  <c r="T233" i="67"/>
  <c r="S233" i="67"/>
  <c r="R233" i="67"/>
  <c r="Q233" i="67"/>
  <c r="U232" i="67"/>
  <c r="T232" i="67"/>
  <c r="S232" i="67"/>
  <c r="R232" i="67"/>
  <c r="Q232" i="67"/>
  <c r="U231" i="67"/>
  <c r="T231" i="67"/>
  <c r="S231" i="67"/>
  <c r="R231" i="67"/>
  <c r="Q231" i="67"/>
  <c r="U230" i="67"/>
  <c r="T230" i="67"/>
  <c r="S230" i="67"/>
  <c r="R230" i="67"/>
  <c r="Q230" i="67"/>
  <c r="U229" i="67"/>
  <c r="T229" i="67"/>
  <c r="S229" i="67"/>
  <c r="R229" i="67"/>
  <c r="Q229" i="67"/>
  <c r="U228" i="67"/>
  <c r="T228" i="67"/>
  <c r="S228" i="67"/>
  <c r="R228" i="67"/>
  <c r="Q228" i="67"/>
  <c r="U227" i="67"/>
  <c r="T227" i="67"/>
  <c r="S227" i="67"/>
  <c r="R227" i="67"/>
  <c r="Q227" i="67"/>
  <c r="U226" i="67"/>
  <c r="T226" i="67"/>
  <c r="S226" i="67"/>
  <c r="R226" i="67"/>
  <c r="Q226" i="67"/>
  <c r="U225" i="67"/>
  <c r="T225" i="67"/>
  <c r="S225" i="67"/>
  <c r="R225" i="67"/>
  <c r="Q225" i="67"/>
  <c r="U224" i="67"/>
  <c r="T224" i="67"/>
  <c r="S224" i="67"/>
  <c r="R224" i="67"/>
  <c r="Q224" i="67"/>
  <c r="U223" i="67"/>
  <c r="T223" i="67"/>
  <c r="S223" i="67"/>
  <c r="R223" i="67"/>
  <c r="Q223" i="67"/>
  <c r="U222" i="67"/>
  <c r="T222" i="67"/>
  <c r="S222" i="67"/>
  <c r="R222" i="67"/>
  <c r="Q222" i="67"/>
  <c r="U221" i="67"/>
  <c r="T221" i="67"/>
  <c r="S221" i="67"/>
  <c r="R221" i="67"/>
  <c r="Q221" i="67"/>
  <c r="U220" i="67"/>
  <c r="T220" i="67"/>
  <c r="S220" i="67"/>
  <c r="R220" i="67"/>
  <c r="Q220" i="67"/>
  <c r="U219" i="67"/>
  <c r="T219" i="67"/>
  <c r="S219" i="67"/>
  <c r="R219" i="67"/>
  <c r="Q219" i="67"/>
  <c r="U218" i="67"/>
  <c r="T218" i="67"/>
  <c r="S218" i="67"/>
  <c r="R218" i="67"/>
  <c r="Q218" i="67"/>
  <c r="U217" i="67"/>
  <c r="T217" i="67"/>
  <c r="S217" i="67"/>
  <c r="R217" i="67"/>
  <c r="Q217" i="67"/>
  <c r="U216" i="67"/>
  <c r="T216" i="67"/>
  <c r="S216" i="67"/>
  <c r="R216" i="67"/>
  <c r="Q216" i="67"/>
  <c r="U215" i="67"/>
  <c r="T215" i="67"/>
  <c r="S215" i="67"/>
  <c r="R215" i="67"/>
  <c r="Q215" i="67"/>
  <c r="U214" i="67"/>
  <c r="T214" i="67"/>
  <c r="S214" i="67"/>
  <c r="R214" i="67"/>
  <c r="Q214" i="67"/>
  <c r="U213" i="67"/>
  <c r="T213" i="67"/>
  <c r="S213" i="67"/>
  <c r="R213" i="67"/>
  <c r="Q213" i="67"/>
  <c r="U212" i="67"/>
  <c r="T212" i="67"/>
  <c r="S212" i="67"/>
  <c r="R212" i="67"/>
  <c r="Q212" i="67"/>
  <c r="U211" i="67"/>
  <c r="T211" i="67"/>
  <c r="S211" i="67"/>
  <c r="R211" i="67"/>
  <c r="Q211" i="67"/>
  <c r="U210" i="67"/>
  <c r="T210" i="67"/>
  <c r="S210" i="67"/>
  <c r="R210" i="67"/>
  <c r="Q210" i="67"/>
  <c r="U209" i="67"/>
  <c r="T209" i="67"/>
  <c r="S209" i="67"/>
  <c r="R209" i="67"/>
  <c r="Q209" i="67"/>
  <c r="U208" i="67"/>
  <c r="T208" i="67"/>
  <c r="S208" i="67"/>
  <c r="R208" i="67"/>
  <c r="Q208" i="67"/>
  <c r="U207" i="67"/>
  <c r="T207" i="67"/>
  <c r="S207" i="67"/>
  <c r="R207" i="67"/>
  <c r="Q207" i="67"/>
  <c r="U206" i="67"/>
  <c r="T206" i="67"/>
  <c r="S206" i="67"/>
  <c r="R206" i="67"/>
  <c r="Q206" i="67"/>
  <c r="U205" i="67"/>
  <c r="T205" i="67"/>
  <c r="S205" i="67"/>
  <c r="R205" i="67"/>
  <c r="Q205" i="67"/>
  <c r="U204" i="67"/>
  <c r="T204" i="67"/>
  <c r="S204" i="67"/>
  <c r="R204" i="67"/>
  <c r="Q204" i="67"/>
  <c r="U203" i="67"/>
  <c r="T203" i="67"/>
  <c r="S203" i="67"/>
  <c r="R203" i="67"/>
  <c r="Q203" i="67"/>
  <c r="U202" i="67"/>
  <c r="T202" i="67"/>
  <c r="S202" i="67"/>
  <c r="R202" i="67"/>
  <c r="Q202" i="67"/>
  <c r="U201" i="67"/>
  <c r="T201" i="67"/>
  <c r="S201" i="67"/>
  <c r="R201" i="67"/>
  <c r="Q201" i="67"/>
  <c r="U200" i="67"/>
  <c r="T200" i="67"/>
  <c r="S200" i="67"/>
  <c r="R200" i="67"/>
  <c r="Q200" i="67"/>
  <c r="U199" i="67"/>
  <c r="T199" i="67"/>
  <c r="S199" i="67"/>
  <c r="R199" i="67"/>
  <c r="Q199" i="67"/>
  <c r="U198" i="67"/>
  <c r="T198" i="67"/>
  <c r="S198" i="67"/>
  <c r="R198" i="67"/>
  <c r="Q198" i="67"/>
  <c r="U197" i="67"/>
  <c r="T197" i="67"/>
  <c r="S197" i="67"/>
  <c r="R197" i="67"/>
  <c r="Q197" i="67"/>
  <c r="U196" i="67"/>
  <c r="T196" i="67"/>
  <c r="S196" i="67"/>
  <c r="R196" i="67"/>
  <c r="Q196" i="67"/>
  <c r="U195" i="67"/>
  <c r="T195" i="67"/>
  <c r="S195" i="67"/>
  <c r="R195" i="67"/>
  <c r="Q195" i="67"/>
  <c r="U194" i="67"/>
  <c r="T194" i="67"/>
  <c r="S194" i="67"/>
  <c r="R194" i="67"/>
  <c r="Q194" i="67"/>
  <c r="U193" i="67"/>
  <c r="T193" i="67"/>
  <c r="S193" i="67"/>
  <c r="R193" i="67"/>
  <c r="Q193" i="67"/>
  <c r="U192" i="67"/>
  <c r="T192" i="67"/>
  <c r="S192" i="67"/>
  <c r="R192" i="67"/>
  <c r="Q192" i="67"/>
  <c r="U191" i="67"/>
  <c r="T191" i="67"/>
  <c r="S191" i="67"/>
  <c r="R191" i="67"/>
  <c r="Q191" i="67"/>
  <c r="U190" i="67"/>
  <c r="T190" i="67"/>
  <c r="S190" i="67"/>
  <c r="R190" i="67"/>
  <c r="Q190" i="67"/>
  <c r="U189" i="67"/>
  <c r="T189" i="67"/>
  <c r="S189" i="67"/>
  <c r="R189" i="67"/>
  <c r="Q189" i="67"/>
  <c r="U188" i="67"/>
  <c r="T188" i="67"/>
  <c r="S188" i="67"/>
  <c r="R188" i="67"/>
  <c r="Q188" i="67"/>
  <c r="U187" i="67"/>
  <c r="T187" i="67"/>
  <c r="S187" i="67"/>
  <c r="R187" i="67"/>
  <c r="Q187" i="67"/>
  <c r="U186" i="67"/>
  <c r="T186" i="67"/>
  <c r="S186" i="67"/>
  <c r="R186" i="67"/>
  <c r="Q186" i="67"/>
  <c r="U185" i="67"/>
  <c r="T185" i="67"/>
  <c r="S185" i="67"/>
  <c r="R185" i="67"/>
  <c r="Q185" i="67"/>
  <c r="U184" i="67"/>
  <c r="T184" i="67"/>
  <c r="S184" i="67"/>
  <c r="R184" i="67"/>
  <c r="Q184" i="67"/>
  <c r="U183" i="67"/>
  <c r="T183" i="67"/>
  <c r="S183" i="67"/>
  <c r="R183" i="67"/>
  <c r="Q183" i="67"/>
  <c r="U182" i="67"/>
  <c r="T182" i="67"/>
  <c r="S182" i="67"/>
  <c r="R182" i="67"/>
  <c r="Q182" i="67"/>
  <c r="U181" i="67"/>
  <c r="T181" i="67"/>
  <c r="S181" i="67"/>
  <c r="R181" i="67"/>
  <c r="Q181" i="67"/>
  <c r="U180" i="67"/>
  <c r="T180" i="67"/>
  <c r="S180" i="67"/>
  <c r="R180" i="67"/>
  <c r="Q180" i="67"/>
  <c r="U179" i="67"/>
  <c r="T179" i="67"/>
  <c r="S179" i="67"/>
  <c r="R179" i="67"/>
  <c r="Q179" i="67"/>
  <c r="U178" i="67"/>
  <c r="T178" i="67"/>
  <c r="S178" i="67"/>
  <c r="R178" i="67"/>
  <c r="Q178" i="67"/>
  <c r="U177" i="67"/>
  <c r="T177" i="67"/>
  <c r="S177" i="67"/>
  <c r="R177" i="67"/>
  <c r="Q177" i="67"/>
  <c r="U176" i="67"/>
  <c r="T176" i="67"/>
  <c r="S176" i="67"/>
  <c r="R176" i="67"/>
  <c r="Q176" i="67"/>
  <c r="U175" i="67"/>
  <c r="T175" i="67"/>
  <c r="S175" i="67"/>
  <c r="R175" i="67"/>
  <c r="Q175" i="67"/>
  <c r="U174" i="67"/>
  <c r="T174" i="67"/>
  <c r="S174" i="67"/>
  <c r="R174" i="67"/>
  <c r="Q174" i="67"/>
  <c r="U173" i="67"/>
  <c r="T173" i="67"/>
  <c r="S173" i="67"/>
  <c r="R173" i="67"/>
  <c r="Q173" i="67"/>
  <c r="U172" i="67"/>
  <c r="T172" i="67"/>
  <c r="S172" i="67"/>
  <c r="R172" i="67"/>
  <c r="Q172" i="67"/>
  <c r="U171" i="67"/>
  <c r="T171" i="67"/>
  <c r="S171" i="67"/>
  <c r="R171" i="67"/>
  <c r="Q171" i="67"/>
  <c r="U170" i="67"/>
  <c r="T170" i="67"/>
  <c r="S170" i="67"/>
  <c r="R170" i="67"/>
  <c r="Q170" i="67"/>
  <c r="U169" i="67"/>
  <c r="T169" i="67"/>
  <c r="S169" i="67"/>
  <c r="R169" i="67"/>
  <c r="Q169" i="67"/>
  <c r="U168" i="67"/>
  <c r="T168" i="67"/>
  <c r="S168" i="67"/>
  <c r="R168" i="67"/>
  <c r="Q168" i="67"/>
  <c r="U167" i="67"/>
  <c r="T167" i="67"/>
  <c r="S167" i="67"/>
  <c r="R167" i="67"/>
  <c r="Q167" i="67"/>
  <c r="U166" i="67"/>
  <c r="T166" i="67"/>
  <c r="S166" i="67"/>
  <c r="R166" i="67"/>
  <c r="Q166" i="67"/>
  <c r="U165" i="67"/>
  <c r="T165" i="67"/>
  <c r="S165" i="67"/>
  <c r="R165" i="67"/>
  <c r="Q165" i="67"/>
  <c r="U164" i="67"/>
  <c r="T164" i="67"/>
  <c r="S164" i="67"/>
  <c r="R164" i="67"/>
  <c r="Q164" i="67"/>
  <c r="U163" i="67"/>
  <c r="T163" i="67"/>
  <c r="S163" i="67"/>
  <c r="R163" i="67"/>
  <c r="Q163" i="67"/>
  <c r="U162" i="67"/>
  <c r="T162" i="67"/>
  <c r="S162" i="67"/>
  <c r="R162" i="67"/>
  <c r="Q162" i="67"/>
  <c r="U161" i="67"/>
  <c r="T161" i="67"/>
  <c r="S161" i="67"/>
  <c r="R161" i="67"/>
  <c r="Q161" i="67"/>
  <c r="U160" i="67"/>
  <c r="T160" i="67"/>
  <c r="S160" i="67"/>
  <c r="R160" i="67"/>
  <c r="Q160" i="67"/>
  <c r="U159" i="67"/>
  <c r="T159" i="67"/>
  <c r="S159" i="67"/>
  <c r="R159" i="67"/>
  <c r="Q159" i="67"/>
  <c r="U158" i="67"/>
  <c r="T158" i="67"/>
  <c r="S158" i="67"/>
  <c r="R158" i="67"/>
  <c r="Q158" i="67"/>
  <c r="U157" i="67"/>
  <c r="T157" i="67"/>
  <c r="S157" i="67"/>
  <c r="R157" i="67"/>
  <c r="Q157" i="67"/>
  <c r="U156" i="67"/>
  <c r="T156" i="67"/>
  <c r="S156" i="67"/>
  <c r="R156" i="67"/>
  <c r="Q156" i="67"/>
  <c r="U155" i="67"/>
  <c r="T155" i="67"/>
  <c r="S155" i="67"/>
  <c r="R155" i="67"/>
  <c r="Q155" i="67"/>
  <c r="U154" i="67"/>
  <c r="T154" i="67"/>
  <c r="S154" i="67"/>
  <c r="R154" i="67"/>
  <c r="Q154" i="67"/>
  <c r="U153" i="67"/>
  <c r="T153" i="67"/>
  <c r="S153" i="67"/>
  <c r="R153" i="67"/>
  <c r="Q153" i="67"/>
  <c r="U152" i="67"/>
  <c r="T152" i="67"/>
  <c r="S152" i="67"/>
  <c r="R152" i="67"/>
  <c r="Q152" i="67"/>
  <c r="U151" i="67"/>
  <c r="T151" i="67"/>
  <c r="S151" i="67"/>
  <c r="R151" i="67"/>
  <c r="Q151" i="67"/>
  <c r="U150" i="67"/>
  <c r="T150" i="67"/>
  <c r="S150" i="67"/>
  <c r="R150" i="67"/>
  <c r="Q150" i="67"/>
  <c r="U149" i="67"/>
  <c r="T149" i="67"/>
  <c r="S149" i="67"/>
  <c r="R149" i="67"/>
  <c r="Q149" i="67"/>
  <c r="U148" i="67"/>
  <c r="T148" i="67"/>
  <c r="S148" i="67"/>
  <c r="R148" i="67"/>
  <c r="Q148" i="67"/>
  <c r="U147" i="67"/>
  <c r="T147" i="67"/>
  <c r="S147" i="67"/>
  <c r="R147" i="67"/>
  <c r="Q147" i="67"/>
  <c r="U146" i="67"/>
  <c r="T146" i="67"/>
  <c r="S146" i="67"/>
  <c r="R146" i="67"/>
  <c r="Q146" i="67"/>
  <c r="U145" i="67"/>
  <c r="T145" i="67"/>
  <c r="S145" i="67"/>
  <c r="R145" i="67"/>
  <c r="Q145" i="67"/>
  <c r="U144" i="67"/>
  <c r="T144" i="67"/>
  <c r="S144" i="67"/>
  <c r="R144" i="67"/>
  <c r="Q144" i="67"/>
  <c r="U143" i="67"/>
  <c r="T143" i="67"/>
  <c r="S143" i="67"/>
  <c r="R143" i="67"/>
  <c r="Q143" i="67"/>
  <c r="U142" i="67"/>
  <c r="T142" i="67"/>
  <c r="S142" i="67"/>
  <c r="R142" i="67"/>
  <c r="Q142" i="67"/>
  <c r="U141" i="67"/>
  <c r="T141" i="67"/>
  <c r="S141" i="67"/>
  <c r="R141" i="67"/>
  <c r="Q141" i="67"/>
  <c r="U140" i="67"/>
  <c r="T140" i="67"/>
  <c r="S140" i="67"/>
  <c r="R140" i="67"/>
  <c r="Q140" i="67"/>
  <c r="U139" i="67"/>
  <c r="T139" i="67"/>
  <c r="S139" i="67"/>
  <c r="R139" i="67"/>
  <c r="Q139" i="67"/>
  <c r="U138" i="67"/>
  <c r="T138" i="67"/>
  <c r="S138" i="67"/>
  <c r="R138" i="67"/>
  <c r="Q138" i="67"/>
  <c r="U137" i="67"/>
  <c r="T137" i="67"/>
  <c r="S137" i="67"/>
  <c r="R137" i="67"/>
  <c r="Q137" i="67"/>
  <c r="U136" i="67"/>
  <c r="T136" i="67"/>
  <c r="S136" i="67"/>
  <c r="R136" i="67"/>
  <c r="Q136" i="67"/>
  <c r="U135" i="67"/>
  <c r="T135" i="67"/>
  <c r="S135" i="67"/>
  <c r="R135" i="67"/>
  <c r="Q135" i="67"/>
  <c r="U134" i="67"/>
  <c r="T134" i="67"/>
  <c r="S134" i="67"/>
  <c r="R134" i="67"/>
  <c r="Q134" i="67"/>
  <c r="U133" i="67"/>
  <c r="T133" i="67"/>
  <c r="S133" i="67"/>
  <c r="R133" i="67"/>
  <c r="Q133" i="67"/>
  <c r="U132" i="67"/>
  <c r="T132" i="67"/>
  <c r="S132" i="67"/>
  <c r="R132" i="67"/>
  <c r="Q132" i="67"/>
  <c r="U131" i="67"/>
  <c r="T131" i="67"/>
  <c r="S131" i="67"/>
  <c r="R131" i="67"/>
  <c r="Q131" i="67"/>
  <c r="U130" i="67"/>
  <c r="T130" i="67"/>
  <c r="S130" i="67"/>
  <c r="R130" i="67"/>
  <c r="Q130" i="67"/>
  <c r="U129" i="67"/>
  <c r="T129" i="67"/>
  <c r="S129" i="67"/>
  <c r="R129" i="67"/>
  <c r="Q129" i="67"/>
  <c r="U128" i="67"/>
  <c r="T128" i="67"/>
  <c r="S128" i="67"/>
  <c r="R128" i="67"/>
  <c r="Q128" i="67"/>
  <c r="U127" i="67"/>
  <c r="T127" i="67"/>
  <c r="S127" i="67"/>
  <c r="R127" i="67"/>
  <c r="Q127" i="67"/>
  <c r="U126" i="67"/>
  <c r="T126" i="67"/>
  <c r="S126" i="67"/>
  <c r="R126" i="67"/>
  <c r="Q126" i="67"/>
  <c r="U125" i="67"/>
  <c r="T125" i="67"/>
  <c r="S125" i="67"/>
  <c r="R125" i="67"/>
  <c r="Q125" i="67"/>
  <c r="U124" i="67"/>
  <c r="T124" i="67"/>
  <c r="S124" i="67"/>
  <c r="R124" i="67"/>
  <c r="Q124" i="67"/>
  <c r="U123" i="67"/>
  <c r="T123" i="67"/>
  <c r="S123" i="67"/>
  <c r="R123" i="67"/>
  <c r="Q123" i="67"/>
  <c r="U122" i="67"/>
  <c r="T122" i="67"/>
  <c r="S122" i="67"/>
  <c r="R122" i="67"/>
  <c r="Q122" i="67"/>
  <c r="U121" i="67"/>
  <c r="T121" i="67"/>
  <c r="S121" i="67"/>
  <c r="R121" i="67"/>
  <c r="Q121" i="67"/>
  <c r="U120" i="67"/>
  <c r="T120" i="67"/>
  <c r="S120" i="67"/>
  <c r="R120" i="67"/>
  <c r="Q120" i="67"/>
  <c r="U119" i="67"/>
  <c r="T119" i="67"/>
  <c r="S119" i="67"/>
  <c r="R119" i="67"/>
  <c r="Q119" i="67"/>
  <c r="U118" i="67"/>
  <c r="T118" i="67"/>
  <c r="S118" i="67"/>
  <c r="R118" i="67"/>
  <c r="Q118" i="67"/>
  <c r="U117" i="67"/>
  <c r="T117" i="67"/>
  <c r="S117" i="67"/>
  <c r="R117" i="67"/>
  <c r="Q117" i="67"/>
  <c r="U116" i="67"/>
  <c r="T116" i="67"/>
  <c r="S116" i="67"/>
  <c r="R116" i="67"/>
  <c r="Q116" i="67"/>
  <c r="U115" i="67"/>
  <c r="T115" i="67"/>
  <c r="S115" i="67"/>
  <c r="R115" i="67"/>
  <c r="Q115" i="67"/>
  <c r="U114" i="67"/>
  <c r="T114" i="67"/>
  <c r="S114" i="67"/>
  <c r="R114" i="67"/>
  <c r="Q114" i="67"/>
  <c r="U113" i="67"/>
  <c r="T113" i="67"/>
  <c r="S113" i="67"/>
  <c r="R113" i="67"/>
  <c r="Q113" i="67"/>
  <c r="U112" i="67"/>
  <c r="T112" i="67"/>
  <c r="S112" i="67"/>
  <c r="R112" i="67"/>
  <c r="Q112" i="67"/>
  <c r="U111" i="67"/>
  <c r="T111" i="67"/>
  <c r="S111" i="67"/>
  <c r="R111" i="67"/>
  <c r="Q111" i="67"/>
  <c r="U110" i="67"/>
  <c r="T110" i="67"/>
  <c r="S110" i="67"/>
  <c r="R110" i="67"/>
  <c r="Q110" i="67"/>
  <c r="U109" i="67"/>
  <c r="T109" i="67"/>
  <c r="S109" i="67"/>
  <c r="R109" i="67"/>
  <c r="Q109" i="67"/>
  <c r="U108" i="67"/>
  <c r="T108" i="67"/>
  <c r="S108" i="67"/>
  <c r="R108" i="67"/>
  <c r="Q108" i="67"/>
  <c r="U107" i="67"/>
  <c r="T107" i="67"/>
  <c r="S107" i="67"/>
  <c r="R107" i="67"/>
  <c r="Q107" i="67"/>
  <c r="U106" i="67"/>
  <c r="T106" i="67"/>
  <c r="S106" i="67"/>
  <c r="R106" i="67"/>
  <c r="Q106" i="67"/>
  <c r="U105" i="67"/>
  <c r="T105" i="67"/>
  <c r="S105" i="67"/>
  <c r="R105" i="67"/>
  <c r="Q105" i="67"/>
  <c r="U104" i="67"/>
  <c r="T104" i="67"/>
  <c r="S104" i="67"/>
  <c r="R104" i="67"/>
  <c r="Q104" i="67"/>
  <c r="U103" i="67"/>
  <c r="T103" i="67"/>
  <c r="S103" i="67"/>
  <c r="R103" i="67"/>
  <c r="Q103" i="67"/>
  <c r="U102" i="67"/>
  <c r="T102" i="67"/>
  <c r="S102" i="67"/>
  <c r="R102" i="67"/>
  <c r="Q102" i="67"/>
  <c r="U101" i="67"/>
  <c r="T101" i="67"/>
  <c r="S101" i="67"/>
  <c r="R101" i="67"/>
  <c r="Q101" i="67"/>
  <c r="U100" i="67"/>
  <c r="T100" i="67"/>
  <c r="S100" i="67"/>
  <c r="R100" i="67"/>
  <c r="Q100" i="67"/>
  <c r="U99" i="67"/>
  <c r="T99" i="67"/>
  <c r="S99" i="67"/>
  <c r="R99" i="67"/>
  <c r="Q99" i="67"/>
  <c r="U98" i="67"/>
  <c r="T98" i="67"/>
  <c r="S98" i="67"/>
  <c r="R98" i="67"/>
  <c r="Q98" i="67"/>
  <c r="U97" i="67"/>
  <c r="T97" i="67"/>
  <c r="S97" i="67"/>
  <c r="R97" i="67"/>
  <c r="Q97" i="67"/>
  <c r="U96" i="67"/>
  <c r="T96" i="67"/>
  <c r="S96" i="67"/>
  <c r="R96" i="67"/>
  <c r="Q96" i="67"/>
  <c r="U95" i="67"/>
  <c r="T95" i="67"/>
  <c r="S95" i="67"/>
  <c r="R95" i="67"/>
  <c r="Q95" i="67"/>
  <c r="U94" i="67"/>
  <c r="T94" i="67"/>
  <c r="S94" i="67"/>
  <c r="R94" i="67"/>
  <c r="Q94" i="67"/>
  <c r="U93" i="67"/>
  <c r="T93" i="67"/>
  <c r="S93" i="67"/>
  <c r="R93" i="67"/>
  <c r="Q93" i="67"/>
  <c r="U92" i="67"/>
  <c r="T92" i="67"/>
  <c r="S92" i="67"/>
  <c r="R92" i="67"/>
  <c r="Q92" i="67"/>
  <c r="U91" i="67"/>
  <c r="T91" i="67"/>
  <c r="S91" i="67"/>
  <c r="R91" i="67"/>
  <c r="Q91" i="67"/>
  <c r="U90" i="67"/>
  <c r="T90" i="67"/>
  <c r="S90" i="67"/>
  <c r="R90" i="67"/>
  <c r="Q90" i="67"/>
  <c r="U89" i="67"/>
  <c r="T89" i="67"/>
  <c r="S89" i="67"/>
  <c r="R89" i="67"/>
  <c r="Q89" i="67"/>
  <c r="U88" i="67"/>
  <c r="T88" i="67"/>
  <c r="S88" i="67"/>
  <c r="R88" i="67"/>
  <c r="Q88" i="67"/>
  <c r="U87" i="67"/>
  <c r="T87" i="67"/>
  <c r="S87" i="67"/>
  <c r="R87" i="67"/>
  <c r="Q87" i="67"/>
  <c r="U86" i="67"/>
  <c r="T86" i="67"/>
  <c r="S86" i="67"/>
  <c r="R86" i="67"/>
  <c r="Q86" i="67"/>
  <c r="U85" i="67"/>
  <c r="T85" i="67"/>
  <c r="S85" i="67"/>
  <c r="R85" i="67"/>
  <c r="Q85" i="67"/>
  <c r="U84" i="67"/>
  <c r="T84" i="67"/>
  <c r="S84" i="67"/>
  <c r="R84" i="67"/>
  <c r="Q84" i="67"/>
  <c r="U83" i="67"/>
  <c r="T83" i="67"/>
  <c r="S83" i="67"/>
  <c r="R83" i="67"/>
  <c r="Q83" i="67"/>
  <c r="U82" i="67"/>
  <c r="T82" i="67"/>
  <c r="S82" i="67"/>
  <c r="R82" i="67"/>
  <c r="Q82" i="67"/>
  <c r="U81" i="67"/>
  <c r="T81" i="67"/>
  <c r="S81" i="67"/>
  <c r="R81" i="67"/>
  <c r="Q81" i="67"/>
  <c r="U80" i="67"/>
  <c r="T80" i="67"/>
  <c r="S80" i="67"/>
  <c r="R80" i="67"/>
  <c r="Q80" i="67"/>
  <c r="U79" i="67"/>
  <c r="T79" i="67"/>
  <c r="S79" i="67"/>
  <c r="R79" i="67"/>
  <c r="Q79" i="67"/>
  <c r="U78" i="67"/>
  <c r="T78" i="67"/>
  <c r="S78" i="67"/>
  <c r="R78" i="67"/>
  <c r="Q78" i="67"/>
  <c r="U77" i="67"/>
  <c r="T77" i="67"/>
  <c r="S77" i="67"/>
  <c r="R77" i="67"/>
  <c r="Q77" i="67"/>
  <c r="U76" i="67"/>
  <c r="T76" i="67"/>
  <c r="S76" i="67"/>
  <c r="R76" i="67"/>
  <c r="Q76" i="67"/>
  <c r="U75" i="67"/>
  <c r="T75" i="67"/>
  <c r="S75" i="67"/>
  <c r="R75" i="67"/>
  <c r="Q75" i="67"/>
  <c r="U74" i="67"/>
  <c r="T74" i="67"/>
  <c r="S74" i="67"/>
  <c r="R74" i="67"/>
  <c r="Q74" i="67"/>
  <c r="U73" i="67"/>
  <c r="T73" i="67"/>
  <c r="S73" i="67"/>
  <c r="R73" i="67"/>
  <c r="Q73" i="67"/>
  <c r="U72" i="67"/>
  <c r="T72" i="67"/>
  <c r="S72" i="67"/>
  <c r="R72" i="67"/>
  <c r="Q72" i="67"/>
  <c r="U71" i="67"/>
  <c r="T71" i="67"/>
  <c r="S71" i="67"/>
  <c r="R71" i="67"/>
  <c r="Q71" i="67"/>
  <c r="U70" i="67"/>
  <c r="T70" i="67"/>
  <c r="S70" i="67"/>
  <c r="R70" i="67"/>
  <c r="Q70" i="67"/>
  <c r="U69" i="67"/>
  <c r="T69" i="67"/>
  <c r="S69" i="67"/>
  <c r="R69" i="67"/>
  <c r="Q69" i="67"/>
  <c r="U68" i="67"/>
  <c r="T68" i="67"/>
  <c r="S68" i="67"/>
  <c r="R68" i="67"/>
  <c r="Q68" i="67"/>
  <c r="U67" i="67"/>
  <c r="T67" i="67"/>
  <c r="S67" i="67"/>
  <c r="R67" i="67"/>
  <c r="Q67" i="67"/>
  <c r="U66" i="67"/>
  <c r="T66" i="67"/>
  <c r="S66" i="67"/>
  <c r="R66" i="67"/>
  <c r="Q66" i="67"/>
  <c r="U65" i="67"/>
  <c r="T65" i="67"/>
  <c r="S65" i="67"/>
  <c r="R65" i="67"/>
  <c r="Q65" i="67"/>
  <c r="U64" i="67"/>
  <c r="T64" i="67"/>
  <c r="S64" i="67"/>
  <c r="R64" i="67"/>
  <c r="Q64" i="67"/>
  <c r="U63" i="67"/>
  <c r="T63" i="67"/>
  <c r="S63" i="67"/>
  <c r="R63" i="67"/>
  <c r="Q63" i="67"/>
  <c r="U62" i="67"/>
  <c r="T62" i="67"/>
  <c r="S62" i="67"/>
  <c r="R62" i="67"/>
  <c r="Q62" i="67"/>
  <c r="U61" i="67"/>
  <c r="T61" i="67"/>
  <c r="S61" i="67"/>
  <c r="R61" i="67"/>
  <c r="Q61" i="67"/>
  <c r="U60" i="67"/>
  <c r="T60" i="67"/>
  <c r="S60" i="67"/>
  <c r="R60" i="67"/>
  <c r="Q60" i="67"/>
  <c r="U59" i="67"/>
  <c r="T59" i="67"/>
  <c r="S59" i="67"/>
  <c r="R59" i="67"/>
  <c r="Q59" i="67"/>
  <c r="U58" i="67"/>
  <c r="T58" i="67"/>
  <c r="S58" i="67"/>
  <c r="R58" i="67"/>
  <c r="Q58" i="67"/>
  <c r="U57" i="67"/>
  <c r="T57" i="67"/>
  <c r="S57" i="67"/>
  <c r="R57" i="67"/>
  <c r="Q57" i="67"/>
  <c r="U56" i="67"/>
  <c r="T56" i="67"/>
  <c r="S56" i="67"/>
  <c r="R56" i="67"/>
  <c r="Q56" i="67"/>
  <c r="U55" i="67"/>
  <c r="T55" i="67"/>
  <c r="S55" i="67"/>
  <c r="R55" i="67"/>
  <c r="Q55" i="67"/>
  <c r="U54" i="67"/>
  <c r="T54" i="67"/>
  <c r="S54" i="67"/>
  <c r="R54" i="67"/>
  <c r="Q54" i="67"/>
  <c r="U53" i="67"/>
  <c r="T53" i="67"/>
  <c r="S53" i="67"/>
  <c r="R53" i="67"/>
  <c r="Q53" i="67"/>
  <c r="U52" i="67"/>
  <c r="T52" i="67"/>
  <c r="S52" i="67"/>
  <c r="R52" i="67"/>
  <c r="Q52" i="67"/>
  <c r="U51" i="67"/>
  <c r="T51" i="67"/>
  <c r="S51" i="67"/>
  <c r="R51" i="67"/>
  <c r="Q51" i="67"/>
  <c r="U50" i="67"/>
  <c r="T50" i="67"/>
  <c r="S50" i="67"/>
  <c r="R50" i="67"/>
  <c r="Q50" i="67"/>
  <c r="U49" i="67"/>
  <c r="T49" i="67"/>
  <c r="S49" i="67"/>
  <c r="R49" i="67"/>
  <c r="Q49" i="67"/>
  <c r="U48" i="67"/>
  <c r="T48" i="67"/>
  <c r="S48" i="67"/>
  <c r="R48" i="67"/>
  <c r="Q48" i="67"/>
  <c r="U47" i="67"/>
  <c r="T47" i="67"/>
  <c r="S47" i="67"/>
  <c r="R47" i="67"/>
  <c r="Q47" i="67"/>
  <c r="U46" i="67"/>
  <c r="T46" i="67"/>
  <c r="S46" i="67"/>
  <c r="R46" i="67"/>
  <c r="Q46" i="67"/>
  <c r="U45" i="67"/>
  <c r="T45" i="67"/>
  <c r="S45" i="67"/>
  <c r="R45" i="67"/>
  <c r="Q45" i="67"/>
  <c r="U44" i="67"/>
  <c r="T44" i="67"/>
  <c r="S44" i="67"/>
  <c r="R44" i="67"/>
  <c r="Q44" i="67"/>
  <c r="U43" i="67"/>
  <c r="T43" i="67"/>
  <c r="S43" i="67"/>
  <c r="R43" i="67"/>
  <c r="Q43" i="67"/>
  <c r="U42" i="67"/>
  <c r="T42" i="67"/>
  <c r="S42" i="67"/>
  <c r="R42" i="67"/>
  <c r="Q42" i="67"/>
  <c r="U41" i="67"/>
  <c r="T41" i="67"/>
  <c r="S41" i="67"/>
  <c r="R41" i="67"/>
  <c r="Q41" i="67"/>
  <c r="U40" i="67"/>
  <c r="T40" i="67"/>
  <c r="S40" i="67"/>
  <c r="R40" i="67"/>
  <c r="Q40" i="67"/>
  <c r="U39" i="67"/>
  <c r="T39" i="67"/>
  <c r="S39" i="67"/>
  <c r="R39" i="67"/>
  <c r="Q39" i="67"/>
  <c r="U38" i="67"/>
  <c r="T38" i="67"/>
  <c r="S38" i="67"/>
  <c r="R38" i="67"/>
  <c r="Q38" i="67"/>
  <c r="U37" i="67"/>
  <c r="T37" i="67"/>
  <c r="S37" i="67"/>
  <c r="R37" i="67"/>
  <c r="Q37" i="67"/>
  <c r="U36" i="67"/>
  <c r="T36" i="67"/>
  <c r="S36" i="67"/>
  <c r="R36" i="67"/>
  <c r="Q36" i="67"/>
  <c r="U35" i="67"/>
  <c r="T35" i="67"/>
  <c r="S35" i="67"/>
  <c r="R35" i="67"/>
  <c r="Q35" i="67"/>
  <c r="U34" i="67"/>
  <c r="T34" i="67"/>
  <c r="S34" i="67"/>
  <c r="R34" i="67"/>
  <c r="Q34" i="67"/>
  <c r="U33" i="67"/>
  <c r="T33" i="67"/>
  <c r="S33" i="67"/>
  <c r="R33" i="67"/>
  <c r="Q33" i="67"/>
  <c r="U32" i="67"/>
  <c r="T32" i="67"/>
  <c r="S32" i="67"/>
  <c r="R32" i="67"/>
  <c r="Q32" i="67"/>
  <c r="U31" i="67"/>
  <c r="T31" i="67"/>
  <c r="S31" i="67"/>
  <c r="R31" i="67"/>
  <c r="Q31" i="67"/>
  <c r="U30" i="67"/>
  <c r="T30" i="67"/>
  <c r="S30" i="67"/>
  <c r="R30" i="67"/>
  <c r="Q30" i="67"/>
  <c r="U29" i="67"/>
  <c r="T29" i="67"/>
  <c r="S29" i="67"/>
  <c r="R29" i="67"/>
  <c r="Q29" i="67"/>
  <c r="U28" i="67"/>
  <c r="T28" i="67"/>
  <c r="S28" i="67"/>
  <c r="R28" i="67"/>
  <c r="Q28" i="67"/>
  <c r="U27" i="67"/>
  <c r="T27" i="67"/>
  <c r="S27" i="67"/>
  <c r="R27" i="67"/>
  <c r="Q27" i="67"/>
  <c r="U26" i="67"/>
  <c r="T26" i="67"/>
  <c r="S26" i="67"/>
  <c r="R26" i="67"/>
  <c r="Q26" i="67"/>
  <c r="U25" i="67"/>
  <c r="T25" i="67"/>
  <c r="S25" i="67"/>
  <c r="R25" i="67"/>
  <c r="Q25" i="67"/>
  <c r="U24" i="67"/>
  <c r="T24" i="67"/>
  <c r="S24" i="67"/>
  <c r="R24" i="67"/>
  <c r="Q24" i="67"/>
  <c r="U23" i="67"/>
  <c r="T23" i="67"/>
  <c r="S23" i="67"/>
  <c r="R23" i="67"/>
  <c r="Q23" i="67"/>
  <c r="U22" i="67"/>
  <c r="T22" i="67"/>
  <c r="S22" i="67"/>
  <c r="R22" i="67"/>
  <c r="Q22" i="67"/>
  <c r="U21" i="67"/>
  <c r="T21" i="67"/>
  <c r="S21" i="67"/>
  <c r="R21" i="67"/>
  <c r="Q21" i="67"/>
  <c r="U20" i="67"/>
  <c r="T20" i="67"/>
  <c r="S20" i="67"/>
  <c r="R20" i="67"/>
  <c r="Q20" i="67"/>
  <c r="U19" i="67"/>
  <c r="T19" i="67"/>
  <c r="S19" i="67"/>
  <c r="R19" i="67"/>
  <c r="Q19" i="67"/>
  <c r="U18" i="67"/>
  <c r="T18" i="67"/>
  <c r="S18" i="67"/>
  <c r="R18" i="67"/>
  <c r="Q18" i="67"/>
  <c r="U17" i="67"/>
  <c r="T17" i="67"/>
  <c r="S17" i="67"/>
  <c r="R17" i="67"/>
  <c r="Q17" i="67"/>
  <c r="K16" i="67"/>
  <c r="U16" i="67" s="1"/>
  <c r="J16" i="67"/>
  <c r="T16" i="67" s="1"/>
  <c r="G16" i="67"/>
  <c r="F16" i="67"/>
  <c r="E16" i="67"/>
  <c r="D16" i="67"/>
  <c r="C16" i="67"/>
  <c r="A16" i="67"/>
  <c r="K15" i="67"/>
  <c r="U15" i="67" s="1"/>
  <c r="J15" i="67"/>
  <c r="T15" i="67" s="1"/>
  <c r="G15" i="67"/>
  <c r="F15" i="67"/>
  <c r="E15" i="67"/>
  <c r="D15" i="67"/>
  <c r="C15" i="67"/>
  <c r="B15" i="67"/>
  <c r="A15" i="67"/>
  <c r="K14" i="67"/>
  <c r="U14" i="67" s="1"/>
  <c r="J14" i="67"/>
  <c r="T14" i="67" s="1"/>
  <c r="G14" i="67"/>
  <c r="F14" i="67"/>
  <c r="E14" i="67"/>
  <c r="D14" i="67"/>
  <c r="C14" i="67"/>
  <c r="A14" i="67"/>
  <c r="K13" i="67"/>
  <c r="U13" i="67" s="1"/>
  <c r="J13" i="67"/>
  <c r="T13" i="67" s="1"/>
  <c r="G13" i="67"/>
  <c r="F13" i="67"/>
  <c r="E13" i="67"/>
  <c r="D13" i="67"/>
  <c r="C13" i="67"/>
  <c r="B13" i="67"/>
  <c r="A13" i="67"/>
  <c r="K12" i="67"/>
  <c r="U12" i="67" s="1"/>
  <c r="J12" i="67"/>
  <c r="T12" i="67" s="1"/>
  <c r="G12" i="67"/>
  <c r="F12" i="67"/>
  <c r="E12" i="67"/>
  <c r="D12" i="67"/>
  <c r="C12" i="67"/>
  <c r="B12" i="67"/>
  <c r="A12" i="67"/>
  <c r="K11" i="67"/>
  <c r="U11" i="67" s="1"/>
  <c r="J11" i="67"/>
  <c r="T11" i="67" s="1"/>
  <c r="G11" i="67"/>
  <c r="F11" i="67"/>
  <c r="E11" i="67"/>
  <c r="D11" i="67"/>
  <c r="C11" i="67"/>
  <c r="B11" i="67"/>
  <c r="A11" i="67"/>
  <c r="K10" i="67"/>
  <c r="U10" i="67" s="1"/>
  <c r="J10" i="67"/>
  <c r="T10" i="67" s="1"/>
  <c r="G10" i="67"/>
  <c r="F10" i="67"/>
  <c r="E10" i="67"/>
  <c r="D10" i="67"/>
  <c r="C10" i="67"/>
  <c r="B10" i="67"/>
  <c r="A10" i="67"/>
  <c r="K9" i="67"/>
  <c r="U9" i="67" s="1"/>
  <c r="J9" i="67"/>
  <c r="T9" i="67" s="1"/>
  <c r="G9" i="67"/>
  <c r="F9" i="67"/>
  <c r="E9" i="67"/>
  <c r="D9" i="67"/>
  <c r="C9" i="67"/>
  <c r="B9" i="67"/>
  <c r="A9" i="67"/>
  <c r="K8" i="67"/>
  <c r="U8" i="67" s="1"/>
  <c r="J8" i="67"/>
  <c r="T8" i="67" s="1"/>
  <c r="G8" i="67"/>
  <c r="F8" i="67"/>
  <c r="E8" i="67"/>
  <c r="D8" i="67"/>
  <c r="C8" i="67"/>
  <c r="B8" i="67"/>
  <c r="A8" i="67"/>
  <c r="K7" i="67"/>
  <c r="U7" i="67" s="1"/>
  <c r="J7" i="67"/>
  <c r="T7" i="67" s="1"/>
  <c r="G7" i="67"/>
  <c r="F7" i="67"/>
  <c r="E7" i="67"/>
  <c r="D7" i="67"/>
  <c r="C7" i="67"/>
  <c r="B7" i="67"/>
  <c r="A7" i="67"/>
  <c r="K6" i="67"/>
  <c r="U6" i="67" s="1"/>
  <c r="J6" i="67"/>
  <c r="T6" i="67" s="1"/>
  <c r="G6" i="67"/>
  <c r="F6" i="67"/>
  <c r="E6" i="67"/>
  <c r="D6" i="67"/>
  <c r="C6" i="67"/>
  <c r="B6" i="67"/>
  <c r="A6" i="67"/>
  <c r="K5" i="67"/>
  <c r="U5" i="67" s="1"/>
  <c r="J5" i="67"/>
  <c r="T5" i="67" s="1"/>
  <c r="G5" i="67"/>
  <c r="F5" i="67"/>
  <c r="E5" i="67"/>
  <c r="D5" i="67"/>
  <c r="C5" i="67"/>
  <c r="B5" i="67"/>
  <c r="A5" i="67"/>
  <c r="K4" i="67"/>
  <c r="U4" i="67" s="1"/>
  <c r="J4" i="67"/>
  <c r="T4" i="67" s="1"/>
  <c r="G4" i="67"/>
  <c r="F4" i="67"/>
  <c r="E4" i="67"/>
  <c r="D4" i="67"/>
  <c r="C4" i="67"/>
  <c r="B4" i="67"/>
  <c r="A4" i="67"/>
  <c r="K3" i="67"/>
  <c r="U3" i="67" s="1"/>
  <c r="J3" i="67"/>
  <c r="T3" i="67" s="1"/>
  <c r="G3" i="67"/>
  <c r="F3" i="67"/>
  <c r="E3" i="67"/>
  <c r="D3" i="67"/>
  <c r="C3" i="67"/>
  <c r="B3" i="67"/>
  <c r="A3" i="67"/>
  <c r="K2" i="67"/>
  <c r="U2" i="67" s="1"/>
  <c r="J2" i="67"/>
  <c r="T2" i="67" s="1"/>
  <c r="I2" i="67"/>
  <c r="I3" i="67" s="1"/>
  <c r="H2" i="67"/>
  <c r="H3" i="67" s="1"/>
  <c r="G2" i="67"/>
  <c r="F2" i="67"/>
  <c r="E2" i="67"/>
  <c r="D2" i="67"/>
  <c r="C2" i="67"/>
  <c r="B2" i="67"/>
  <c r="A2" i="67"/>
  <c r="M1" i="67"/>
  <c r="L1" i="67"/>
  <c r="K1" i="67"/>
  <c r="J1" i="67"/>
  <c r="I1" i="67"/>
  <c r="H1" i="67"/>
  <c r="G1" i="67"/>
  <c r="F1" i="67"/>
  <c r="E1" i="67"/>
  <c r="D1" i="67"/>
  <c r="C1" i="67"/>
  <c r="B1" i="67"/>
  <c r="A1" i="67"/>
  <c r="I18" i="66"/>
  <c r="P2" i="69" s="1"/>
  <c r="U3" i="69" l="1"/>
  <c r="U11" i="69"/>
  <c r="U5" i="69"/>
  <c r="U2" i="69"/>
  <c r="U10" i="69"/>
  <c r="U6" i="69"/>
  <c r="U7" i="69"/>
  <c r="U8" i="69"/>
  <c r="R2" i="67"/>
  <c r="S2" i="67"/>
  <c r="I4" i="67"/>
  <c r="S3" i="67"/>
  <c r="H4" i="67"/>
  <c r="R3" i="67"/>
  <c r="U4" i="69"/>
  <c r="U16" i="69"/>
  <c r="U9" i="69"/>
  <c r="Q12" i="69"/>
  <c r="Q13" i="69"/>
  <c r="T2" i="69"/>
  <c r="U12" i="69"/>
  <c r="P4" i="69" l="1"/>
  <c r="H5" i="67"/>
  <c r="R4" i="67"/>
  <c r="L2" i="69"/>
  <c r="T3" i="69"/>
  <c r="S4" i="67"/>
  <c r="I5" i="67"/>
  <c r="S5" i="67" l="1"/>
  <c r="I6" i="67"/>
  <c r="L3" i="69"/>
  <c r="T4" i="69"/>
  <c r="R5" i="67"/>
  <c r="H6" i="67"/>
  <c r="X2" i="69"/>
  <c r="W2" i="69"/>
  <c r="L2" i="66"/>
  <c r="L2" i="67"/>
  <c r="Q2" i="67" s="1"/>
  <c r="T5" i="69" l="1"/>
  <c r="L4" i="69"/>
  <c r="L3" i="67"/>
  <c r="Q3" i="67" s="1"/>
  <c r="L3" i="66"/>
  <c r="I7" i="67"/>
  <c r="S6" i="67"/>
  <c r="H7" i="67"/>
  <c r="R6" i="67"/>
  <c r="L4" i="66" l="1"/>
  <c r="L4" i="67"/>
  <c r="Q4" i="67" s="1"/>
  <c r="R7" i="67"/>
  <c r="H8" i="67"/>
  <c r="I8" i="67"/>
  <c r="S7" i="67"/>
  <c r="L5" i="69"/>
  <c r="T6" i="69"/>
  <c r="L5" i="66" l="1"/>
  <c r="L5" i="67"/>
  <c r="Q5" i="67" s="1"/>
  <c r="H9" i="67"/>
  <c r="R8" i="67"/>
  <c r="L6" i="69"/>
  <c r="T7" i="69"/>
  <c r="S8" i="67"/>
  <c r="I9" i="67"/>
  <c r="L7" i="69" l="1"/>
  <c r="T8" i="69"/>
  <c r="R9" i="67"/>
  <c r="H10" i="67"/>
  <c r="S9" i="67"/>
  <c r="I10" i="67"/>
  <c r="L6" i="66"/>
  <c r="L6" i="67"/>
  <c r="Q6" i="67" s="1"/>
  <c r="R10" i="67" l="1"/>
  <c r="H11" i="67"/>
  <c r="I11" i="67"/>
  <c r="S10" i="67"/>
  <c r="L8" i="69"/>
  <c r="T9" i="69"/>
  <c r="L7" i="67"/>
  <c r="Q7" i="67" s="1"/>
  <c r="L7" i="66"/>
  <c r="L8" i="66" l="1"/>
  <c r="L8" i="67"/>
  <c r="Q8" i="67" s="1"/>
  <c r="H12" i="67"/>
  <c r="R11" i="67"/>
  <c r="T10" i="69"/>
  <c r="L9" i="69"/>
  <c r="I12" i="67"/>
  <c r="S11" i="67"/>
  <c r="I13" i="67" l="1"/>
  <c r="S12" i="67"/>
  <c r="T11" i="69"/>
  <c r="L10" i="69"/>
  <c r="R12" i="67"/>
  <c r="H13" i="67"/>
  <c r="L9" i="66"/>
  <c r="L9" i="67"/>
  <c r="Q9" i="67" s="1"/>
  <c r="L10" i="66" l="1"/>
  <c r="L10" i="67"/>
  <c r="Q10" i="67" s="1"/>
  <c r="L11" i="69"/>
  <c r="T12" i="69"/>
  <c r="H14" i="67"/>
  <c r="R13" i="67"/>
  <c r="I14" i="67"/>
  <c r="S13" i="67"/>
  <c r="L12" i="69" l="1"/>
  <c r="T13" i="69"/>
  <c r="R14" i="67"/>
  <c r="H15" i="67"/>
  <c r="L11" i="67"/>
  <c r="Q11" i="67" s="1"/>
  <c r="L11" i="66"/>
  <c r="I15" i="67"/>
  <c r="S14" i="67"/>
  <c r="S15" i="67" l="1"/>
  <c r="I16" i="67"/>
  <c r="S16" i="67" s="1"/>
  <c r="H16" i="67"/>
  <c r="R16" i="67" s="1"/>
  <c r="R15" i="67"/>
  <c r="L13" i="69"/>
  <c r="T14" i="69"/>
  <c r="L12" i="67"/>
  <c r="Q12" i="67" s="1"/>
  <c r="L12" i="66"/>
  <c r="L13" i="66" l="1"/>
  <c r="L13" i="67"/>
  <c r="Q13" i="67" s="1"/>
  <c r="T15" i="69"/>
  <c r="L14" i="69"/>
  <c r="L14" i="67" l="1"/>
  <c r="Q14" i="67" s="1"/>
  <c r="L14" i="66"/>
  <c r="L15" i="69"/>
  <c r="T16" i="69"/>
  <c r="L16" i="69" s="1"/>
  <c r="L16" i="66" l="1"/>
  <c r="L16" i="67"/>
  <c r="Q16" i="67" s="1"/>
  <c r="L15" i="67"/>
  <c r="Q15" i="67" s="1"/>
  <c r="L15" i="66"/>
  <c r="W18" i="67" a="1"/>
  <c r="AK22" i="67" l="1"/>
  <c r="AC22" i="67"/>
  <c r="AQ21" i="67"/>
  <c r="AI21" i="67"/>
  <c r="AA21" i="67"/>
  <c r="AO20" i="67"/>
  <c r="AG20" i="67"/>
  <c r="AR22" i="67"/>
  <c r="AJ22" i="67"/>
  <c r="AB22" i="67"/>
  <c r="AP21" i="67"/>
  <c r="AH21" i="67"/>
  <c r="Z21" i="67"/>
  <c r="AN20" i="67"/>
  <c r="AF20" i="67"/>
  <c r="X20" i="67"/>
  <c r="AL19" i="67"/>
  <c r="AD19" i="67"/>
  <c r="AR18" i="67"/>
  <c r="AJ18" i="67"/>
  <c r="AB18" i="67"/>
  <c r="AO22" i="67"/>
  <c r="AG22" i="67"/>
  <c r="Y22" i="67"/>
  <c r="AM21" i="67"/>
  <c r="AE21" i="67"/>
  <c r="W21" i="67"/>
  <c r="AK20" i="67"/>
  <c r="AC20" i="67"/>
  <c r="AQ19" i="67"/>
  <c r="AI19" i="67"/>
  <c r="AA19" i="67"/>
  <c r="AO18" i="67"/>
  <c r="AG18" i="67"/>
  <c r="Y18" i="67"/>
  <c r="AN22" i="67"/>
  <c r="AF22" i="67"/>
  <c r="X22" i="67"/>
  <c r="AL21" i="67"/>
  <c r="AD21" i="67"/>
  <c r="AR20" i="67"/>
  <c r="AJ20" i="67"/>
  <c r="AB20" i="67"/>
  <c r="AP19" i="67"/>
  <c r="AH19" i="67"/>
  <c r="Z19" i="67"/>
  <c r="AN18" i="67"/>
  <c r="AF18" i="67"/>
  <c r="X18" i="67"/>
  <c r="AM22" i="67"/>
  <c r="W22" i="67"/>
  <c r="AC21" i="67"/>
  <c r="AI20" i="67"/>
  <c r="AR19" i="67"/>
  <c r="AE19" i="67"/>
  <c r="AM18" i="67"/>
  <c r="AA18" i="67"/>
  <c r="Z20" i="67"/>
  <c r="AA22" i="67"/>
  <c r="AM20" i="67"/>
  <c r="AD18" i="67"/>
  <c r="AP18" i="67"/>
  <c r="AL22" i="67"/>
  <c r="AR21" i="67"/>
  <c r="AB21" i="67"/>
  <c r="AH20" i="67"/>
  <c r="AO19" i="67"/>
  <c r="AC19" i="67"/>
  <c r="AL18" i="67"/>
  <c r="Z18" i="67"/>
  <c r="AE18" i="67"/>
  <c r="AQ22" i="67"/>
  <c r="AF21" i="67"/>
  <c r="AI22" i="67"/>
  <c r="AO21" i="67"/>
  <c r="Y21" i="67"/>
  <c r="AE20" i="67"/>
  <c r="AN19" i="67"/>
  <c r="AB19" i="67"/>
  <c r="AK18" i="67"/>
  <c r="W18" i="67"/>
  <c r="Y20" i="67"/>
  <c r="AH22" i="67"/>
  <c r="AN21" i="67"/>
  <c r="X21" i="67"/>
  <c r="AD20" i="67"/>
  <c r="AM19" i="67"/>
  <c r="Y19" i="67"/>
  <c r="AI18" i="67"/>
  <c r="AG19" i="67"/>
  <c r="Z22" i="67"/>
  <c r="W20" i="67"/>
  <c r="AE22" i="67"/>
  <c r="AK21" i="67"/>
  <c r="AQ20" i="67"/>
  <c r="AA20" i="67"/>
  <c r="AK19" i="67"/>
  <c r="X19" i="67"/>
  <c r="AH18" i="67"/>
  <c r="AD22" i="67"/>
  <c r="AJ21" i="67"/>
  <c r="AP20" i="67"/>
  <c r="AJ19" i="67"/>
  <c r="W19" i="67"/>
  <c r="AG21" i="67"/>
  <c r="AQ18" i="67"/>
  <c r="AP22" i="67"/>
  <c r="AL20" i="67"/>
  <c r="AF19" i="67"/>
  <c r="AC18" i="67"/>
  <c r="W27" i="67" l="1" a="1"/>
  <c r="AO31" i="67" l="1"/>
  <c r="AO40" i="67" s="1"/>
  <c r="AG31" i="67"/>
  <c r="AG40" i="67" s="1"/>
  <c r="Y31" i="67"/>
  <c r="Y40" i="67" s="1"/>
  <c r="AM30" i="67"/>
  <c r="AM39" i="67" s="1"/>
  <c r="AE30" i="67"/>
  <c r="AE39" i="67" s="1"/>
  <c r="W30" i="67"/>
  <c r="W39" i="67" s="1"/>
  <c r="AK29" i="67"/>
  <c r="AK38" i="67" s="1"/>
  <c r="AC29" i="67"/>
  <c r="AC38" i="67" s="1"/>
  <c r="AQ28" i="67"/>
  <c r="AQ37" i="67" s="1"/>
  <c r="AI28" i="67"/>
  <c r="AI37" i="67" s="1"/>
  <c r="AA28" i="67"/>
  <c r="AA37" i="67" s="1"/>
  <c r="AO27" i="67"/>
  <c r="AO36" i="67" s="1"/>
  <c r="AG27" i="67"/>
  <c r="AG36" i="67" s="1"/>
  <c r="Y27" i="67"/>
  <c r="Y36" i="67" s="1"/>
  <c r="AN31" i="67"/>
  <c r="AN40" i="67" s="1"/>
  <c r="AF31" i="67"/>
  <c r="AF40" i="67" s="1"/>
  <c r="X31" i="67"/>
  <c r="X40" i="67" s="1"/>
  <c r="AL30" i="67"/>
  <c r="AL39" i="67" s="1"/>
  <c r="AD30" i="67"/>
  <c r="AD39" i="67" s="1"/>
  <c r="AR29" i="67"/>
  <c r="AR38" i="67" s="1"/>
  <c r="AJ29" i="67"/>
  <c r="AJ38" i="67" s="1"/>
  <c r="AB29" i="67"/>
  <c r="AB38" i="67" s="1"/>
  <c r="AP28" i="67"/>
  <c r="AP37" i="67" s="1"/>
  <c r="AH28" i="67"/>
  <c r="AH37" i="67" s="1"/>
  <c r="Z28" i="67"/>
  <c r="Z37" i="67" s="1"/>
  <c r="AN27" i="67"/>
  <c r="AN36" i="67" s="1"/>
  <c r="AF27" i="67"/>
  <c r="AF36" i="67" s="1"/>
  <c r="X27" i="67"/>
  <c r="X36" i="67" s="1"/>
  <c r="AM31" i="67"/>
  <c r="AM40" i="67" s="1"/>
  <c r="AE31" i="67"/>
  <c r="AE40" i="67" s="1"/>
  <c r="W31" i="67"/>
  <c r="W40" i="67" s="1"/>
  <c r="AK30" i="67"/>
  <c r="AK39" i="67" s="1"/>
  <c r="AC30" i="67"/>
  <c r="AC39" i="67" s="1"/>
  <c r="AQ29" i="67"/>
  <c r="AQ38" i="67" s="1"/>
  <c r="AI29" i="67"/>
  <c r="AI38" i="67" s="1"/>
  <c r="AA29" i="67"/>
  <c r="AA38" i="67" s="1"/>
  <c r="AO28" i="67"/>
  <c r="AO37" i="67" s="1"/>
  <c r="AG28" i="67"/>
  <c r="AG37" i="67" s="1"/>
  <c r="Y28" i="67"/>
  <c r="Y37" i="67" s="1"/>
  <c r="AM27" i="67"/>
  <c r="AM36" i="67" s="1"/>
  <c r="AE27" i="67"/>
  <c r="AE36" i="67" s="1"/>
  <c r="W27" i="67"/>
  <c r="W36" i="67" s="1"/>
  <c r="AL31" i="67"/>
  <c r="AL40" i="67" s="1"/>
  <c r="AD31" i="67"/>
  <c r="AD40" i="67" s="1"/>
  <c r="AR30" i="67"/>
  <c r="AR39" i="67" s="1"/>
  <c r="AJ30" i="67"/>
  <c r="AJ39" i="67" s="1"/>
  <c r="AB30" i="67"/>
  <c r="AB39" i="67" s="1"/>
  <c r="AP29" i="67"/>
  <c r="AP38" i="67" s="1"/>
  <c r="AH29" i="67"/>
  <c r="AH38" i="67" s="1"/>
  <c r="Z29" i="67"/>
  <c r="Z38" i="67" s="1"/>
  <c r="AN28" i="67"/>
  <c r="AN37" i="67" s="1"/>
  <c r="AF28" i="67"/>
  <c r="AF37" i="67" s="1"/>
  <c r="X28" i="67"/>
  <c r="X37" i="67" s="1"/>
  <c r="AL27" i="67"/>
  <c r="AL36" i="67" s="1"/>
  <c r="AD27" i="67"/>
  <c r="AD36" i="67" s="1"/>
  <c r="AK31" i="67"/>
  <c r="AK40" i="67" s="1"/>
  <c r="AC31" i="67"/>
  <c r="AC40" i="67" s="1"/>
  <c r="AQ30" i="67"/>
  <c r="AQ39" i="67" s="1"/>
  <c r="AI30" i="67"/>
  <c r="AI39" i="67" s="1"/>
  <c r="AA30" i="67"/>
  <c r="AA39" i="67" s="1"/>
  <c r="AO29" i="67"/>
  <c r="AO38" i="67" s="1"/>
  <c r="AG29" i="67"/>
  <c r="AG38" i="67" s="1"/>
  <c r="Y29" i="67"/>
  <c r="Y38" i="67" s="1"/>
  <c r="AM28" i="67"/>
  <c r="AM37" i="67" s="1"/>
  <c r="AE28" i="67"/>
  <c r="AE37" i="67" s="1"/>
  <c r="W28" i="67"/>
  <c r="W37" i="67" s="1"/>
  <c r="AK27" i="67"/>
  <c r="AK36" i="67" s="1"/>
  <c r="AC27" i="67"/>
  <c r="AC36" i="67" s="1"/>
  <c r="AR31" i="67"/>
  <c r="AR40" i="67" s="1"/>
  <c r="AJ31" i="67"/>
  <c r="AJ40" i="67" s="1"/>
  <c r="AB31" i="67"/>
  <c r="AB40" i="67" s="1"/>
  <c r="AP30" i="67"/>
  <c r="AP39" i="67" s="1"/>
  <c r="AH30" i="67"/>
  <c r="AH39" i="67" s="1"/>
  <c r="Z30" i="67"/>
  <c r="Z39" i="67" s="1"/>
  <c r="AN29" i="67"/>
  <c r="AN38" i="67" s="1"/>
  <c r="AF29" i="67"/>
  <c r="AF38" i="67" s="1"/>
  <c r="X29" i="67"/>
  <c r="X38" i="67" s="1"/>
  <c r="AL28" i="67"/>
  <c r="AL37" i="67" s="1"/>
  <c r="AD28" i="67"/>
  <c r="AD37" i="67" s="1"/>
  <c r="AR27" i="67"/>
  <c r="AR36" i="67" s="1"/>
  <c r="AJ27" i="67"/>
  <c r="AJ36" i="67" s="1"/>
  <c r="AB27" i="67"/>
  <c r="AB36" i="67" s="1"/>
  <c r="AH31" i="67"/>
  <c r="AH40" i="67" s="1"/>
  <c r="X30" i="67"/>
  <c r="X39" i="67" s="1"/>
  <c r="AJ28" i="67"/>
  <c r="AJ37" i="67" s="1"/>
  <c r="Z27" i="67"/>
  <c r="Z36" i="67" s="1"/>
  <c r="AP31" i="67"/>
  <c r="AP40" i="67" s="1"/>
  <c r="AR28" i="67"/>
  <c r="AR37" i="67" s="1"/>
  <c r="AH27" i="67"/>
  <c r="AH36" i="67" s="1"/>
  <c r="Y30" i="67"/>
  <c r="Y39" i="67" s="1"/>
  <c r="AA27" i="67"/>
  <c r="AA36" i="67" s="1"/>
  <c r="AA31" i="67"/>
  <c r="AA40" i="67" s="1"/>
  <c r="AM29" i="67"/>
  <c r="AM38" i="67" s="1"/>
  <c r="AC28" i="67"/>
  <c r="AC37" i="67" s="1"/>
  <c r="Z31" i="67"/>
  <c r="Z40" i="67" s="1"/>
  <c r="AL29" i="67"/>
  <c r="AL38" i="67" s="1"/>
  <c r="AB28" i="67"/>
  <c r="AB37" i="67" s="1"/>
  <c r="AK28" i="67"/>
  <c r="AK37" i="67" s="1"/>
  <c r="AO30" i="67"/>
  <c r="AO39" i="67" s="1"/>
  <c r="AE29" i="67"/>
  <c r="AE38" i="67" s="1"/>
  <c r="AQ27" i="67"/>
  <c r="AQ36" i="67" s="1"/>
  <c r="AF30" i="67"/>
  <c r="AF39" i="67" s="1"/>
  <c r="AI31" i="67"/>
  <c r="AI40" i="67" s="1"/>
  <c r="AN30" i="67"/>
  <c r="AN39" i="67" s="1"/>
  <c r="AD29" i="67"/>
  <c r="AD38" i="67" s="1"/>
  <c r="AP27" i="67"/>
  <c r="AP36" i="67" s="1"/>
  <c r="AQ31" i="67"/>
  <c r="AQ40" i="67" s="1"/>
  <c r="AG30" i="67"/>
  <c r="AG39" i="67" s="1"/>
  <c r="W29" i="67"/>
  <c r="W38" i="67" s="1"/>
  <c r="AI27" i="67"/>
  <c r="AI36" i="67" s="1"/>
  <c r="W46" i="67" l="1" a="1"/>
  <c r="AK46" i="67" l="1"/>
  <c r="AC46" i="67"/>
  <c r="AR46" i="67"/>
  <c r="AJ46" i="67"/>
  <c r="AB46" i="67"/>
  <c r="AQ46" i="67"/>
  <c r="AI46" i="67"/>
  <c r="AA46" i="67"/>
  <c r="AP46" i="67"/>
  <c r="AH46" i="67"/>
  <c r="Z46" i="67"/>
  <c r="AO46" i="67"/>
  <c r="AG46" i="67"/>
  <c r="Y46" i="67"/>
  <c r="AN46" i="67"/>
  <c r="AF46" i="67"/>
  <c r="X46" i="67"/>
  <c r="W46" i="67"/>
  <c r="AL46" i="67"/>
  <c r="AM46" i="67"/>
  <c r="AE46" i="67"/>
  <c r="AD46" i="67"/>
  <c r="W48" i="67" l="1" a="1"/>
  <c r="AR48" i="67" l="1"/>
  <c r="AR51" i="67" s="1"/>
  <c r="AJ48" i="67"/>
  <c r="AJ51" i="67" s="1"/>
  <c r="AB48" i="67"/>
  <c r="AB51" i="67" s="1"/>
  <c r="AQ48" i="67"/>
  <c r="AQ51" i="67" s="1"/>
  <c r="AI48" i="67"/>
  <c r="AI51" i="67" s="1"/>
  <c r="AA48" i="67"/>
  <c r="AA51" i="67" s="1"/>
  <c r="AP48" i="67"/>
  <c r="AP51" i="67" s="1"/>
  <c r="AH48" i="67"/>
  <c r="AH51" i="67" s="1"/>
  <c r="Z48" i="67"/>
  <c r="Z51" i="67" s="1"/>
  <c r="AO48" i="67"/>
  <c r="AO51" i="67" s="1"/>
  <c r="AG48" i="67"/>
  <c r="AG51" i="67" s="1"/>
  <c r="Y48" i="67"/>
  <c r="Y51" i="67" s="1"/>
  <c r="AN48" i="67"/>
  <c r="AN51" i="67" s="1"/>
  <c r="AF48" i="67"/>
  <c r="AF51" i="67" s="1"/>
  <c r="X48" i="67"/>
  <c r="X51" i="67" s="1"/>
  <c r="AM48" i="67"/>
  <c r="AM51" i="67" s="1"/>
  <c r="AE48" i="67"/>
  <c r="AE51" i="67" s="1"/>
  <c r="W48" i="67"/>
  <c r="W51" i="67" s="1"/>
  <c r="AC48" i="67"/>
  <c r="AC51" i="67" s="1"/>
  <c r="AK48" i="67"/>
  <c r="AK51" i="67" s="1"/>
  <c r="AD48" i="67"/>
  <c r="AD51" i="67" s="1"/>
  <c r="AL48" i="67"/>
  <c r="AL51" i="67" s="1"/>
  <c r="W53" i="67" l="1" a="1"/>
  <c r="W180" i="67" s="1"/>
  <c r="W150" i="67" l="1"/>
  <c r="W64" i="67"/>
  <c r="M13" i="66" s="1"/>
  <c r="W122" i="67"/>
  <c r="W62" i="67"/>
  <c r="M11" i="66" s="1"/>
  <c r="W136" i="67"/>
  <c r="W65" i="67"/>
  <c r="M14" i="66" s="1"/>
  <c r="W129" i="67"/>
  <c r="W66" i="67"/>
  <c r="M15" i="66" s="1"/>
  <c r="W130" i="67"/>
  <c r="W67" i="67"/>
  <c r="M16" i="66" s="1"/>
  <c r="W131" i="67"/>
  <c r="W68" i="67"/>
  <c r="W132" i="67"/>
  <c r="W140" i="67"/>
  <c r="W141" i="67"/>
  <c r="W128" i="67"/>
  <c r="W123" i="67"/>
  <c r="W143" i="67"/>
  <c r="W94" i="67"/>
  <c r="W80" i="67"/>
  <c r="W137" i="67"/>
  <c r="W139" i="67"/>
  <c r="W102" i="67"/>
  <c r="W88" i="67"/>
  <c r="W145" i="67"/>
  <c r="W83" i="67"/>
  <c r="W77" i="67"/>
  <c r="W181" i="67"/>
  <c r="W61" i="67"/>
  <c r="M10" i="66" s="1"/>
  <c r="W158" i="67"/>
  <c r="W134" i="67"/>
  <c r="W103" i="67"/>
  <c r="W167" i="67"/>
  <c r="W96" i="67"/>
  <c r="W160" i="67"/>
  <c r="W89" i="67"/>
  <c r="W153" i="67"/>
  <c r="W90" i="67"/>
  <c r="W154" i="67"/>
  <c r="W91" i="67"/>
  <c r="W155" i="67"/>
  <c r="W92" i="67"/>
  <c r="W156" i="67"/>
  <c r="W71" i="67"/>
  <c r="W121" i="67"/>
  <c r="W59" i="67"/>
  <c r="M8" i="66" s="1"/>
  <c r="W85" i="67"/>
  <c r="W79" i="67"/>
  <c r="W173" i="67"/>
  <c r="W151" i="67"/>
  <c r="W74" i="67"/>
  <c r="W76" i="67"/>
  <c r="W142" i="67"/>
  <c r="W159" i="67"/>
  <c r="W81" i="67"/>
  <c r="W147" i="67"/>
  <c r="W54" i="67"/>
  <c r="M3" i="66" s="1"/>
  <c r="W93" i="67"/>
  <c r="W109" i="67"/>
  <c r="W166" i="67"/>
  <c r="W111" i="67"/>
  <c r="W175" i="67"/>
  <c r="W104" i="67"/>
  <c r="W168" i="67"/>
  <c r="W97" i="67"/>
  <c r="W161" i="67"/>
  <c r="W98" i="67"/>
  <c r="W162" i="67"/>
  <c r="W99" i="67"/>
  <c r="W163" i="67"/>
  <c r="W100" i="67"/>
  <c r="W164" i="67"/>
  <c r="W53" i="67"/>
  <c r="M2" i="66" s="1"/>
  <c r="W135" i="67"/>
  <c r="W58" i="67"/>
  <c r="M7" i="66" s="1"/>
  <c r="W124" i="67"/>
  <c r="W133" i="67"/>
  <c r="W117" i="67"/>
  <c r="W87" i="67"/>
  <c r="W73" i="67"/>
  <c r="W75" i="67"/>
  <c r="W149" i="67"/>
  <c r="W95" i="67"/>
  <c r="W152" i="67"/>
  <c r="W82" i="67"/>
  <c r="W84" i="67"/>
  <c r="W110" i="67"/>
  <c r="W69" i="67"/>
  <c r="W119" i="67"/>
  <c r="W176" i="67"/>
  <c r="W169" i="67"/>
  <c r="W170" i="67"/>
  <c r="W107" i="67"/>
  <c r="W171" i="67"/>
  <c r="W108" i="67"/>
  <c r="W172" i="67"/>
  <c r="W165" i="67"/>
  <c r="W57" i="67"/>
  <c r="M6" i="66" s="1"/>
  <c r="W60" i="67"/>
  <c r="M9" i="66" s="1"/>
  <c r="W182" i="67"/>
  <c r="W72" i="67"/>
  <c r="W70" i="67"/>
  <c r="W144" i="67"/>
  <c r="W138" i="67"/>
  <c r="W126" i="67"/>
  <c r="W146" i="67"/>
  <c r="W148" i="67"/>
  <c r="W78" i="67"/>
  <c r="W86" i="67"/>
  <c r="W125" i="67"/>
  <c r="W55" i="67"/>
  <c r="M4" i="66" s="1"/>
  <c r="W183" i="67"/>
  <c r="W112" i="67"/>
  <c r="W105" i="67"/>
  <c r="W106" i="67"/>
  <c r="W174" i="67"/>
  <c r="W118" i="67"/>
  <c r="W157" i="67"/>
  <c r="W101" i="67"/>
  <c r="W63" i="67"/>
  <c r="M12" i="66" s="1"/>
  <c r="W127" i="67"/>
  <c r="W56" i="67"/>
  <c r="M5" i="66" s="1"/>
  <c r="W120" i="67"/>
  <c r="W184" i="67"/>
  <c r="W113" i="67"/>
  <c r="W177" i="67"/>
  <c r="W114" i="67"/>
  <c r="W178" i="67"/>
  <c r="W115" i="67"/>
  <c r="W179" i="67"/>
  <c r="W116" i="67"/>
  <c r="I16" i="65"/>
  <c r="H16" i="65"/>
  <c r="G16" i="65"/>
  <c r="F16" i="65"/>
  <c r="E16" i="65"/>
  <c r="D16" i="65"/>
  <c r="C16" i="65"/>
  <c r="A16" i="65"/>
  <c r="I15" i="65"/>
  <c r="H15" i="65"/>
  <c r="G15" i="65"/>
  <c r="U15" i="65" s="1"/>
  <c r="F15" i="65"/>
  <c r="E15" i="65"/>
  <c r="D15" i="65"/>
  <c r="C15" i="65"/>
  <c r="B15" i="65"/>
  <c r="A15" i="65"/>
  <c r="I14" i="65"/>
  <c r="H14" i="65"/>
  <c r="G14" i="65"/>
  <c r="U14" i="65" s="1"/>
  <c r="F14" i="65"/>
  <c r="E14" i="65"/>
  <c r="D14" i="65"/>
  <c r="C14" i="65"/>
  <c r="A14" i="65"/>
  <c r="I13" i="65"/>
  <c r="H13" i="65"/>
  <c r="G13" i="65"/>
  <c r="U13" i="65" s="1"/>
  <c r="F13" i="65"/>
  <c r="E13" i="65"/>
  <c r="D13" i="65"/>
  <c r="C13" i="65"/>
  <c r="B13" i="65"/>
  <c r="A13" i="65"/>
  <c r="I12" i="65"/>
  <c r="H12" i="65"/>
  <c r="G12" i="65"/>
  <c r="F12" i="65"/>
  <c r="E12" i="65"/>
  <c r="D12" i="65"/>
  <c r="C12" i="65"/>
  <c r="B12" i="65"/>
  <c r="A12" i="65"/>
  <c r="U11" i="65"/>
  <c r="I11" i="65"/>
  <c r="H11" i="65"/>
  <c r="G11" i="65"/>
  <c r="F11" i="65"/>
  <c r="E11" i="65"/>
  <c r="D11" i="65"/>
  <c r="C11" i="65"/>
  <c r="B11" i="65"/>
  <c r="A11" i="65"/>
  <c r="I10" i="65"/>
  <c r="H10" i="65"/>
  <c r="G10" i="65"/>
  <c r="U10" i="65" s="1"/>
  <c r="F10" i="65"/>
  <c r="E10" i="65"/>
  <c r="D10" i="65"/>
  <c r="C10" i="65"/>
  <c r="B10" i="65"/>
  <c r="A10" i="65"/>
  <c r="I9" i="65"/>
  <c r="H9" i="65"/>
  <c r="G9" i="65"/>
  <c r="F9" i="65"/>
  <c r="E9" i="65"/>
  <c r="D9" i="65"/>
  <c r="C9" i="65"/>
  <c r="B9" i="65"/>
  <c r="A9" i="65"/>
  <c r="I8" i="65"/>
  <c r="H8" i="65"/>
  <c r="G8" i="65"/>
  <c r="U8" i="65" s="1"/>
  <c r="F8" i="65"/>
  <c r="E8" i="65"/>
  <c r="D8" i="65"/>
  <c r="C8" i="65"/>
  <c r="B8" i="65"/>
  <c r="A8" i="65"/>
  <c r="I7" i="65"/>
  <c r="H7" i="65"/>
  <c r="G7" i="65"/>
  <c r="U7" i="65" s="1"/>
  <c r="F7" i="65"/>
  <c r="E7" i="65"/>
  <c r="D7" i="65"/>
  <c r="C7" i="65"/>
  <c r="B7" i="65"/>
  <c r="A7" i="65"/>
  <c r="I6" i="65"/>
  <c r="H6" i="65"/>
  <c r="G6" i="65"/>
  <c r="U6" i="65" s="1"/>
  <c r="F6" i="65"/>
  <c r="E6" i="65"/>
  <c r="D6" i="65"/>
  <c r="C6" i="65"/>
  <c r="B6" i="65"/>
  <c r="A6" i="65"/>
  <c r="P5" i="65"/>
  <c r="I5" i="65"/>
  <c r="H5" i="65"/>
  <c r="G5" i="65"/>
  <c r="F5" i="65"/>
  <c r="E5" i="65"/>
  <c r="D5" i="65"/>
  <c r="C5" i="65"/>
  <c r="B5" i="65"/>
  <c r="A5" i="65"/>
  <c r="I4" i="65"/>
  <c r="H4" i="65"/>
  <c r="G4" i="65"/>
  <c r="F4" i="65"/>
  <c r="E4" i="65"/>
  <c r="D4" i="65"/>
  <c r="C4" i="65"/>
  <c r="B4" i="65"/>
  <c r="A4" i="65"/>
  <c r="P3" i="65"/>
  <c r="P12" i="65" s="1"/>
  <c r="I3" i="65"/>
  <c r="H3" i="65"/>
  <c r="G3" i="65"/>
  <c r="F3" i="65"/>
  <c r="E3" i="65"/>
  <c r="D3" i="65"/>
  <c r="C3" i="65"/>
  <c r="B3" i="65"/>
  <c r="A3" i="65"/>
  <c r="K2" i="65"/>
  <c r="J2" i="65"/>
  <c r="I2" i="65"/>
  <c r="H2" i="65"/>
  <c r="G2" i="65"/>
  <c r="F2" i="65"/>
  <c r="E2" i="65"/>
  <c r="D2" i="65"/>
  <c r="C2" i="65"/>
  <c r="B2" i="65"/>
  <c r="A2" i="65"/>
  <c r="K1" i="65"/>
  <c r="J1" i="65"/>
  <c r="I1" i="65"/>
  <c r="H1" i="65"/>
  <c r="G1" i="65"/>
  <c r="F1" i="65"/>
  <c r="E1" i="65"/>
  <c r="D1" i="65"/>
  <c r="C1" i="65"/>
  <c r="B1" i="65"/>
  <c r="A1" i="65"/>
  <c r="U361" i="63"/>
  <c r="T361" i="63"/>
  <c r="S361" i="63"/>
  <c r="R361" i="63"/>
  <c r="Q361" i="63"/>
  <c r="U360" i="63"/>
  <c r="T360" i="63"/>
  <c r="S360" i="63"/>
  <c r="R360" i="63"/>
  <c r="Q360" i="63"/>
  <c r="U359" i="63"/>
  <c r="T359" i="63"/>
  <c r="S359" i="63"/>
  <c r="R359" i="63"/>
  <c r="Q359" i="63"/>
  <c r="U358" i="63"/>
  <c r="T358" i="63"/>
  <c r="S358" i="63"/>
  <c r="R358" i="63"/>
  <c r="Q358" i="63"/>
  <c r="U357" i="63"/>
  <c r="T357" i="63"/>
  <c r="S357" i="63"/>
  <c r="R357" i="63"/>
  <c r="Q357" i="63"/>
  <c r="U356" i="63"/>
  <c r="T356" i="63"/>
  <c r="S356" i="63"/>
  <c r="R356" i="63"/>
  <c r="Q356" i="63"/>
  <c r="U355" i="63"/>
  <c r="T355" i="63"/>
  <c r="S355" i="63"/>
  <c r="R355" i="63"/>
  <c r="Q355" i="63"/>
  <c r="U354" i="63"/>
  <c r="T354" i="63"/>
  <c r="S354" i="63"/>
  <c r="R354" i="63"/>
  <c r="Q354" i="63"/>
  <c r="U353" i="63"/>
  <c r="T353" i="63"/>
  <c r="S353" i="63"/>
  <c r="R353" i="63"/>
  <c r="Q353" i="63"/>
  <c r="U352" i="63"/>
  <c r="T352" i="63"/>
  <c r="S352" i="63"/>
  <c r="R352" i="63"/>
  <c r="Q352" i="63"/>
  <c r="U351" i="63"/>
  <c r="T351" i="63"/>
  <c r="S351" i="63"/>
  <c r="R351" i="63"/>
  <c r="Q351" i="63"/>
  <c r="U350" i="63"/>
  <c r="T350" i="63"/>
  <c r="S350" i="63"/>
  <c r="R350" i="63"/>
  <c r="Q350" i="63"/>
  <c r="U349" i="63"/>
  <c r="T349" i="63"/>
  <c r="S349" i="63"/>
  <c r="R349" i="63"/>
  <c r="Q349" i="63"/>
  <c r="U348" i="63"/>
  <c r="T348" i="63"/>
  <c r="S348" i="63"/>
  <c r="R348" i="63"/>
  <c r="Q348" i="63"/>
  <c r="U347" i="63"/>
  <c r="T347" i="63"/>
  <c r="S347" i="63"/>
  <c r="R347" i="63"/>
  <c r="Q347" i="63"/>
  <c r="U346" i="63"/>
  <c r="T346" i="63"/>
  <c r="S346" i="63"/>
  <c r="R346" i="63"/>
  <c r="Q346" i="63"/>
  <c r="U345" i="63"/>
  <c r="T345" i="63"/>
  <c r="S345" i="63"/>
  <c r="R345" i="63"/>
  <c r="Q345" i="63"/>
  <c r="U344" i="63"/>
  <c r="T344" i="63"/>
  <c r="S344" i="63"/>
  <c r="R344" i="63"/>
  <c r="Q344" i="63"/>
  <c r="U343" i="63"/>
  <c r="T343" i="63"/>
  <c r="S343" i="63"/>
  <c r="R343" i="63"/>
  <c r="Q343" i="63"/>
  <c r="U342" i="63"/>
  <c r="T342" i="63"/>
  <c r="S342" i="63"/>
  <c r="R342" i="63"/>
  <c r="Q342" i="63"/>
  <c r="U341" i="63"/>
  <c r="T341" i="63"/>
  <c r="S341" i="63"/>
  <c r="R341" i="63"/>
  <c r="Q341" i="63"/>
  <c r="U340" i="63"/>
  <c r="T340" i="63"/>
  <c r="S340" i="63"/>
  <c r="R340" i="63"/>
  <c r="Q340" i="63"/>
  <c r="U339" i="63"/>
  <c r="T339" i="63"/>
  <c r="S339" i="63"/>
  <c r="R339" i="63"/>
  <c r="Q339" i="63"/>
  <c r="U338" i="63"/>
  <c r="T338" i="63"/>
  <c r="S338" i="63"/>
  <c r="R338" i="63"/>
  <c r="Q338" i="63"/>
  <c r="U337" i="63"/>
  <c r="T337" i="63"/>
  <c r="S337" i="63"/>
  <c r="R337" i="63"/>
  <c r="Q337" i="63"/>
  <c r="U336" i="63"/>
  <c r="T336" i="63"/>
  <c r="S336" i="63"/>
  <c r="R336" i="63"/>
  <c r="Q336" i="63"/>
  <c r="U335" i="63"/>
  <c r="T335" i="63"/>
  <c r="S335" i="63"/>
  <c r="R335" i="63"/>
  <c r="Q335" i="63"/>
  <c r="U334" i="63"/>
  <c r="T334" i="63"/>
  <c r="S334" i="63"/>
  <c r="R334" i="63"/>
  <c r="Q334" i="63"/>
  <c r="U333" i="63"/>
  <c r="T333" i="63"/>
  <c r="S333" i="63"/>
  <c r="R333" i="63"/>
  <c r="Q333" i="63"/>
  <c r="U332" i="63"/>
  <c r="T332" i="63"/>
  <c r="S332" i="63"/>
  <c r="R332" i="63"/>
  <c r="Q332" i="63"/>
  <c r="U331" i="63"/>
  <c r="T331" i="63"/>
  <c r="S331" i="63"/>
  <c r="R331" i="63"/>
  <c r="Q331" i="63"/>
  <c r="U330" i="63"/>
  <c r="T330" i="63"/>
  <c r="S330" i="63"/>
  <c r="R330" i="63"/>
  <c r="Q330" i="63"/>
  <c r="U329" i="63"/>
  <c r="T329" i="63"/>
  <c r="S329" i="63"/>
  <c r="R329" i="63"/>
  <c r="Q329" i="63"/>
  <c r="U328" i="63"/>
  <c r="T328" i="63"/>
  <c r="S328" i="63"/>
  <c r="R328" i="63"/>
  <c r="Q328" i="63"/>
  <c r="U327" i="63"/>
  <c r="T327" i="63"/>
  <c r="S327" i="63"/>
  <c r="R327" i="63"/>
  <c r="Q327" i="63"/>
  <c r="U326" i="63"/>
  <c r="T326" i="63"/>
  <c r="S326" i="63"/>
  <c r="R326" i="63"/>
  <c r="Q326" i="63"/>
  <c r="U325" i="63"/>
  <c r="T325" i="63"/>
  <c r="S325" i="63"/>
  <c r="R325" i="63"/>
  <c r="Q325" i="63"/>
  <c r="U324" i="63"/>
  <c r="T324" i="63"/>
  <c r="S324" i="63"/>
  <c r="R324" i="63"/>
  <c r="Q324" i="63"/>
  <c r="U323" i="63"/>
  <c r="T323" i="63"/>
  <c r="S323" i="63"/>
  <c r="R323" i="63"/>
  <c r="Q323" i="63"/>
  <c r="U322" i="63"/>
  <c r="T322" i="63"/>
  <c r="S322" i="63"/>
  <c r="R322" i="63"/>
  <c r="Q322" i="63"/>
  <c r="U321" i="63"/>
  <c r="T321" i="63"/>
  <c r="S321" i="63"/>
  <c r="R321" i="63"/>
  <c r="Q321" i="63"/>
  <c r="U320" i="63"/>
  <c r="T320" i="63"/>
  <c r="S320" i="63"/>
  <c r="R320" i="63"/>
  <c r="Q320" i="63"/>
  <c r="U319" i="63"/>
  <c r="T319" i="63"/>
  <c r="S319" i="63"/>
  <c r="R319" i="63"/>
  <c r="Q319" i="63"/>
  <c r="U318" i="63"/>
  <c r="T318" i="63"/>
  <c r="S318" i="63"/>
  <c r="R318" i="63"/>
  <c r="Q318" i="63"/>
  <c r="U317" i="63"/>
  <c r="T317" i="63"/>
  <c r="S317" i="63"/>
  <c r="R317" i="63"/>
  <c r="Q317" i="63"/>
  <c r="U316" i="63"/>
  <c r="T316" i="63"/>
  <c r="S316" i="63"/>
  <c r="R316" i="63"/>
  <c r="Q316" i="63"/>
  <c r="U315" i="63"/>
  <c r="T315" i="63"/>
  <c r="S315" i="63"/>
  <c r="R315" i="63"/>
  <c r="Q315" i="63"/>
  <c r="U314" i="63"/>
  <c r="T314" i="63"/>
  <c r="S314" i="63"/>
  <c r="R314" i="63"/>
  <c r="Q314" i="63"/>
  <c r="U313" i="63"/>
  <c r="T313" i="63"/>
  <c r="S313" i="63"/>
  <c r="R313" i="63"/>
  <c r="Q313" i="63"/>
  <c r="U312" i="63"/>
  <c r="T312" i="63"/>
  <c r="S312" i="63"/>
  <c r="R312" i="63"/>
  <c r="Q312" i="63"/>
  <c r="U311" i="63"/>
  <c r="T311" i="63"/>
  <c r="S311" i="63"/>
  <c r="R311" i="63"/>
  <c r="Q311" i="63"/>
  <c r="U310" i="63"/>
  <c r="T310" i="63"/>
  <c r="S310" i="63"/>
  <c r="R310" i="63"/>
  <c r="Q310" i="63"/>
  <c r="U309" i="63"/>
  <c r="T309" i="63"/>
  <c r="S309" i="63"/>
  <c r="R309" i="63"/>
  <c r="Q309" i="63"/>
  <c r="U308" i="63"/>
  <c r="T308" i="63"/>
  <c r="S308" i="63"/>
  <c r="R308" i="63"/>
  <c r="Q308" i="63"/>
  <c r="U307" i="63"/>
  <c r="T307" i="63"/>
  <c r="S307" i="63"/>
  <c r="R307" i="63"/>
  <c r="Q307" i="63"/>
  <c r="U306" i="63"/>
  <c r="T306" i="63"/>
  <c r="S306" i="63"/>
  <c r="R306" i="63"/>
  <c r="Q306" i="63"/>
  <c r="U305" i="63"/>
  <c r="T305" i="63"/>
  <c r="S305" i="63"/>
  <c r="R305" i="63"/>
  <c r="Q305" i="63"/>
  <c r="U304" i="63"/>
  <c r="T304" i="63"/>
  <c r="S304" i="63"/>
  <c r="R304" i="63"/>
  <c r="Q304" i="63"/>
  <c r="U303" i="63"/>
  <c r="T303" i="63"/>
  <c r="S303" i="63"/>
  <c r="R303" i="63"/>
  <c r="Q303" i="63"/>
  <c r="U302" i="63"/>
  <c r="T302" i="63"/>
  <c r="S302" i="63"/>
  <c r="R302" i="63"/>
  <c r="Q302" i="63"/>
  <c r="U301" i="63"/>
  <c r="T301" i="63"/>
  <c r="S301" i="63"/>
  <c r="R301" i="63"/>
  <c r="Q301" i="63"/>
  <c r="U300" i="63"/>
  <c r="T300" i="63"/>
  <c r="S300" i="63"/>
  <c r="R300" i="63"/>
  <c r="Q300" i="63"/>
  <c r="U299" i="63"/>
  <c r="T299" i="63"/>
  <c r="S299" i="63"/>
  <c r="R299" i="63"/>
  <c r="Q299" i="63"/>
  <c r="U298" i="63"/>
  <c r="T298" i="63"/>
  <c r="S298" i="63"/>
  <c r="R298" i="63"/>
  <c r="Q298" i="63"/>
  <c r="U297" i="63"/>
  <c r="T297" i="63"/>
  <c r="S297" i="63"/>
  <c r="R297" i="63"/>
  <c r="Q297" i="63"/>
  <c r="U296" i="63"/>
  <c r="T296" i="63"/>
  <c r="S296" i="63"/>
  <c r="R296" i="63"/>
  <c r="Q296" i="63"/>
  <c r="U295" i="63"/>
  <c r="T295" i="63"/>
  <c r="S295" i="63"/>
  <c r="R295" i="63"/>
  <c r="Q295" i="63"/>
  <c r="U294" i="63"/>
  <c r="T294" i="63"/>
  <c r="S294" i="63"/>
  <c r="R294" i="63"/>
  <c r="Q294" i="63"/>
  <c r="U293" i="63"/>
  <c r="T293" i="63"/>
  <c r="S293" i="63"/>
  <c r="R293" i="63"/>
  <c r="Q293" i="63"/>
  <c r="U292" i="63"/>
  <c r="T292" i="63"/>
  <c r="S292" i="63"/>
  <c r="R292" i="63"/>
  <c r="Q292" i="63"/>
  <c r="U291" i="63"/>
  <c r="T291" i="63"/>
  <c r="S291" i="63"/>
  <c r="R291" i="63"/>
  <c r="Q291" i="63"/>
  <c r="U290" i="63"/>
  <c r="T290" i="63"/>
  <c r="S290" i="63"/>
  <c r="R290" i="63"/>
  <c r="Q290" i="63"/>
  <c r="U289" i="63"/>
  <c r="T289" i="63"/>
  <c r="S289" i="63"/>
  <c r="R289" i="63"/>
  <c r="Q289" i="63"/>
  <c r="U288" i="63"/>
  <c r="T288" i="63"/>
  <c r="S288" i="63"/>
  <c r="R288" i="63"/>
  <c r="Q288" i="63"/>
  <c r="U287" i="63"/>
  <c r="T287" i="63"/>
  <c r="S287" i="63"/>
  <c r="R287" i="63"/>
  <c r="Q287" i="63"/>
  <c r="U286" i="63"/>
  <c r="T286" i="63"/>
  <c r="S286" i="63"/>
  <c r="R286" i="63"/>
  <c r="Q286" i="63"/>
  <c r="U285" i="63"/>
  <c r="T285" i="63"/>
  <c r="S285" i="63"/>
  <c r="R285" i="63"/>
  <c r="Q285" i="63"/>
  <c r="U284" i="63"/>
  <c r="T284" i="63"/>
  <c r="S284" i="63"/>
  <c r="R284" i="63"/>
  <c r="Q284" i="63"/>
  <c r="U283" i="63"/>
  <c r="T283" i="63"/>
  <c r="S283" i="63"/>
  <c r="R283" i="63"/>
  <c r="Q283" i="63"/>
  <c r="U282" i="63"/>
  <c r="T282" i="63"/>
  <c r="S282" i="63"/>
  <c r="R282" i="63"/>
  <c r="Q282" i="63"/>
  <c r="U281" i="63"/>
  <c r="T281" i="63"/>
  <c r="S281" i="63"/>
  <c r="R281" i="63"/>
  <c r="Q281" i="63"/>
  <c r="U280" i="63"/>
  <c r="T280" i="63"/>
  <c r="S280" i="63"/>
  <c r="R280" i="63"/>
  <c r="Q280" i="63"/>
  <c r="U279" i="63"/>
  <c r="T279" i="63"/>
  <c r="S279" i="63"/>
  <c r="R279" i="63"/>
  <c r="Q279" i="63"/>
  <c r="U278" i="63"/>
  <c r="T278" i="63"/>
  <c r="S278" i="63"/>
  <c r="R278" i="63"/>
  <c r="Q278" i="63"/>
  <c r="U277" i="63"/>
  <c r="T277" i="63"/>
  <c r="S277" i="63"/>
  <c r="R277" i="63"/>
  <c r="Q277" i="63"/>
  <c r="U276" i="63"/>
  <c r="T276" i="63"/>
  <c r="S276" i="63"/>
  <c r="R276" i="63"/>
  <c r="Q276" i="63"/>
  <c r="U275" i="63"/>
  <c r="T275" i="63"/>
  <c r="S275" i="63"/>
  <c r="R275" i="63"/>
  <c r="Q275" i="63"/>
  <c r="U274" i="63"/>
  <c r="T274" i="63"/>
  <c r="S274" i="63"/>
  <c r="R274" i="63"/>
  <c r="Q274" i="63"/>
  <c r="U273" i="63"/>
  <c r="T273" i="63"/>
  <c r="S273" i="63"/>
  <c r="R273" i="63"/>
  <c r="Q273" i="63"/>
  <c r="U272" i="63"/>
  <c r="T272" i="63"/>
  <c r="S272" i="63"/>
  <c r="R272" i="63"/>
  <c r="Q272" i="63"/>
  <c r="U271" i="63"/>
  <c r="T271" i="63"/>
  <c r="S271" i="63"/>
  <c r="R271" i="63"/>
  <c r="Q271" i="63"/>
  <c r="U270" i="63"/>
  <c r="T270" i="63"/>
  <c r="S270" i="63"/>
  <c r="R270" i="63"/>
  <c r="Q270" i="63"/>
  <c r="U269" i="63"/>
  <c r="T269" i="63"/>
  <c r="S269" i="63"/>
  <c r="R269" i="63"/>
  <c r="Q269" i="63"/>
  <c r="U268" i="63"/>
  <c r="T268" i="63"/>
  <c r="S268" i="63"/>
  <c r="R268" i="63"/>
  <c r="Q268" i="63"/>
  <c r="U267" i="63"/>
  <c r="T267" i="63"/>
  <c r="S267" i="63"/>
  <c r="R267" i="63"/>
  <c r="Q267" i="63"/>
  <c r="U266" i="63"/>
  <c r="T266" i="63"/>
  <c r="S266" i="63"/>
  <c r="R266" i="63"/>
  <c r="Q266" i="63"/>
  <c r="U265" i="63"/>
  <c r="T265" i="63"/>
  <c r="S265" i="63"/>
  <c r="R265" i="63"/>
  <c r="Q265" i="63"/>
  <c r="U264" i="63"/>
  <c r="T264" i="63"/>
  <c r="S264" i="63"/>
  <c r="R264" i="63"/>
  <c r="Q264" i="63"/>
  <c r="U263" i="63"/>
  <c r="T263" i="63"/>
  <c r="S263" i="63"/>
  <c r="R263" i="63"/>
  <c r="Q263" i="63"/>
  <c r="U262" i="63"/>
  <c r="T262" i="63"/>
  <c r="S262" i="63"/>
  <c r="R262" i="63"/>
  <c r="Q262" i="63"/>
  <c r="U261" i="63"/>
  <c r="T261" i="63"/>
  <c r="S261" i="63"/>
  <c r="R261" i="63"/>
  <c r="Q261" i="63"/>
  <c r="U260" i="63"/>
  <c r="T260" i="63"/>
  <c r="S260" i="63"/>
  <c r="R260" i="63"/>
  <c r="Q260" i="63"/>
  <c r="U259" i="63"/>
  <c r="T259" i="63"/>
  <c r="S259" i="63"/>
  <c r="R259" i="63"/>
  <c r="Q259" i="63"/>
  <c r="U258" i="63"/>
  <c r="T258" i="63"/>
  <c r="S258" i="63"/>
  <c r="R258" i="63"/>
  <c r="Q258" i="63"/>
  <c r="U257" i="63"/>
  <c r="T257" i="63"/>
  <c r="S257" i="63"/>
  <c r="R257" i="63"/>
  <c r="Q257" i="63"/>
  <c r="U256" i="63"/>
  <c r="T256" i="63"/>
  <c r="S256" i="63"/>
  <c r="R256" i="63"/>
  <c r="Q256" i="63"/>
  <c r="U255" i="63"/>
  <c r="T255" i="63"/>
  <c r="S255" i="63"/>
  <c r="R255" i="63"/>
  <c r="Q255" i="63"/>
  <c r="U254" i="63"/>
  <c r="T254" i="63"/>
  <c r="S254" i="63"/>
  <c r="R254" i="63"/>
  <c r="Q254" i="63"/>
  <c r="U253" i="63"/>
  <c r="T253" i="63"/>
  <c r="S253" i="63"/>
  <c r="R253" i="63"/>
  <c r="Q253" i="63"/>
  <c r="U252" i="63"/>
  <c r="T252" i="63"/>
  <c r="S252" i="63"/>
  <c r="R252" i="63"/>
  <c r="Q252" i="63"/>
  <c r="U251" i="63"/>
  <c r="T251" i="63"/>
  <c r="S251" i="63"/>
  <c r="R251" i="63"/>
  <c r="Q251" i="63"/>
  <c r="U250" i="63"/>
  <c r="T250" i="63"/>
  <c r="S250" i="63"/>
  <c r="R250" i="63"/>
  <c r="Q250" i="63"/>
  <c r="U249" i="63"/>
  <c r="T249" i="63"/>
  <c r="S249" i="63"/>
  <c r="R249" i="63"/>
  <c r="Q249" i="63"/>
  <c r="U248" i="63"/>
  <c r="T248" i="63"/>
  <c r="S248" i="63"/>
  <c r="R248" i="63"/>
  <c r="Q248" i="63"/>
  <c r="U247" i="63"/>
  <c r="T247" i="63"/>
  <c r="S247" i="63"/>
  <c r="R247" i="63"/>
  <c r="Q247" i="63"/>
  <c r="U246" i="63"/>
  <c r="T246" i="63"/>
  <c r="S246" i="63"/>
  <c r="R246" i="63"/>
  <c r="Q246" i="63"/>
  <c r="U245" i="63"/>
  <c r="T245" i="63"/>
  <c r="S245" i="63"/>
  <c r="R245" i="63"/>
  <c r="Q245" i="63"/>
  <c r="U244" i="63"/>
  <c r="T244" i="63"/>
  <c r="S244" i="63"/>
  <c r="R244" i="63"/>
  <c r="Q244" i="63"/>
  <c r="U243" i="63"/>
  <c r="T243" i="63"/>
  <c r="S243" i="63"/>
  <c r="R243" i="63"/>
  <c r="Q243" i="63"/>
  <c r="U242" i="63"/>
  <c r="T242" i="63"/>
  <c r="S242" i="63"/>
  <c r="R242" i="63"/>
  <c r="Q242" i="63"/>
  <c r="U241" i="63"/>
  <c r="T241" i="63"/>
  <c r="S241" i="63"/>
  <c r="R241" i="63"/>
  <c r="Q241" i="63"/>
  <c r="U240" i="63"/>
  <c r="T240" i="63"/>
  <c r="S240" i="63"/>
  <c r="R240" i="63"/>
  <c r="Q240" i="63"/>
  <c r="U239" i="63"/>
  <c r="T239" i="63"/>
  <c r="S239" i="63"/>
  <c r="R239" i="63"/>
  <c r="Q239" i="63"/>
  <c r="U238" i="63"/>
  <c r="T238" i="63"/>
  <c r="S238" i="63"/>
  <c r="R238" i="63"/>
  <c r="Q238" i="63"/>
  <c r="U237" i="63"/>
  <c r="T237" i="63"/>
  <c r="S237" i="63"/>
  <c r="R237" i="63"/>
  <c r="Q237" i="63"/>
  <c r="U236" i="63"/>
  <c r="T236" i="63"/>
  <c r="S236" i="63"/>
  <c r="R236" i="63"/>
  <c r="Q236" i="63"/>
  <c r="U235" i="63"/>
  <c r="T235" i="63"/>
  <c r="S235" i="63"/>
  <c r="R235" i="63"/>
  <c r="Q235" i="63"/>
  <c r="U234" i="63"/>
  <c r="T234" i="63"/>
  <c r="S234" i="63"/>
  <c r="R234" i="63"/>
  <c r="Q234" i="63"/>
  <c r="U233" i="63"/>
  <c r="T233" i="63"/>
  <c r="S233" i="63"/>
  <c r="R233" i="63"/>
  <c r="Q233" i="63"/>
  <c r="U232" i="63"/>
  <c r="T232" i="63"/>
  <c r="S232" i="63"/>
  <c r="R232" i="63"/>
  <c r="Q232" i="63"/>
  <c r="U231" i="63"/>
  <c r="T231" i="63"/>
  <c r="S231" i="63"/>
  <c r="R231" i="63"/>
  <c r="Q231" i="63"/>
  <c r="U230" i="63"/>
  <c r="T230" i="63"/>
  <c r="S230" i="63"/>
  <c r="R230" i="63"/>
  <c r="Q230" i="63"/>
  <c r="U229" i="63"/>
  <c r="T229" i="63"/>
  <c r="S229" i="63"/>
  <c r="R229" i="63"/>
  <c r="Q229" i="63"/>
  <c r="U228" i="63"/>
  <c r="T228" i="63"/>
  <c r="S228" i="63"/>
  <c r="R228" i="63"/>
  <c r="Q228" i="63"/>
  <c r="U227" i="63"/>
  <c r="T227" i="63"/>
  <c r="S227" i="63"/>
  <c r="R227" i="63"/>
  <c r="Q227" i="63"/>
  <c r="U226" i="63"/>
  <c r="T226" i="63"/>
  <c r="S226" i="63"/>
  <c r="R226" i="63"/>
  <c r="Q226" i="63"/>
  <c r="U225" i="63"/>
  <c r="T225" i="63"/>
  <c r="S225" i="63"/>
  <c r="R225" i="63"/>
  <c r="Q225" i="63"/>
  <c r="U224" i="63"/>
  <c r="T224" i="63"/>
  <c r="S224" i="63"/>
  <c r="R224" i="63"/>
  <c r="Q224" i="63"/>
  <c r="U223" i="63"/>
  <c r="T223" i="63"/>
  <c r="S223" i="63"/>
  <c r="R223" i="63"/>
  <c r="Q223" i="63"/>
  <c r="U222" i="63"/>
  <c r="T222" i="63"/>
  <c r="S222" i="63"/>
  <c r="R222" i="63"/>
  <c r="Q222" i="63"/>
  <c r="U221" i="63"/>
  <c r="T221" i="63"/>
  <c r="S221" i="63"/>
  <c r="R221" i="63"/>
  <c r="Q221" i="63"/>
  <c r="U220" i="63"/>
  <c r="T220" i="63"/>
  <c r="S220" i="63"/>
  <c r="R220" i="63"/>
  <c r="Q220" i="63"/>
  <c r="U219" i="63"/>
  <c r="T219" i="63"/>
  <c r="S219" i="63"/>
  <c r="R219" i="63"/>
  <c r="Q219" i="63"/>
  <c r="U218" i="63"/>
  <c r="T218" i="63"/>
  <c r="S218" i="63"/>
  <c r="R218" i="63"/>
  <c r="Q218" i="63"/>
  <c r="U217" i="63"/>
  <c r="T217" i="63"/>
  <c r="S217" i="63"/>
  <c r="R217" i="63"/>
  <c r="Q217" i="63"/>
  <c r="U216" i="63"/>
  <c r="T216" i="63"/>
  <c r="S216" i="63"/>
  <c r="R216" i="63"/>
  <c r="Q216" i="63"/>
  <c r="U215" i="63"/>
  <c r="T215" i="63"/>
  <c r="S215" i="63"/>
  <c r="R215" i="63"/>
  <c r="Q215" i="63"/>
  <c r="U214" i="63"/>
  <c r="T214" i="63"/>
  <c r="S214" i="63"/>
  <c r="R214" i="63"/>
  <c r="Q214" i="63"/>
  <c r="U213" i="63"/>
  <c r="T213" i="63"/>
  <c r="S213" i="63"/>
  <c r="R213" i="63"/>
  <c r="Q213" i="63"/>
  <c r="U212" i="63"/>
  <c r="T212" i="63"/>
  <c r="S212" i="63"/>
  <c r="R212" i="63"/>
  <c r="Q212" i="63"/>
  <c r="U211" i="63"/>
  <c r="T211" i="63"/>
  <c r="S211" i="63"/>
  <c r="R211" i="63"/>
  <c r="Q211" i="63"/>
  <c r="U210" i="63"/>
  <c r="T210" i="63"/>
  <c r="S210" i="63"/>
  <c r="R210" i="63"/>
  <c r="Q210" i="63"/>
  <c r="U209" i="63"/>
  <c r="T209" i="63"/>
  <c r="S209" i="63"/>
  <c r="R209" i="63"/>
  <c r="Q209" i="63"/>
  <c r="U208" i="63"/>
  <c r="T208" i="63"/>
  <c r="S208" i="63"/>
  <c r="R208" i="63"/>
  <c r="Q208" i="63"/>
  <c r="U207" i="63"/>
  <c r="T207" i="63"/>
  <c r="S207" i="63"/>
  <c r="R207" i="63"/>
  <c r="Q207" i="63"/>
  <c r="U206" i="63"/>
  <c r="T206" i="63"/>
  <c r="S206" i="63"/>
  <c r="R206" i="63"/>
  <c r="Q206" i="63"/>
  <c r="U205" i="63"/>
  <c r="T205" i="63"/>
  <c r="S205" i="63"/>
  <c r="R205" i="63"/>
  <c r="Q205" i="63"/>
  <c r="U204" i="63"/>
  <c r="T204" i="63"/>
  <c r="S204" i="63"/>
  <c r="R204" i="63"/>
  <c r="Q204" i="63"/>
  <c r="U203" i="63"/>
  <c r="T203" i="63"/>
  <c r="S203" i="63"/>
  <c r="R203" i="63"/>
  <c r="Q203" i="63"/>
  <c r="U202" i="63"/>
  <c r="T202" i="63"/>
  <c r="S202" i="63"/>
  <c r="R202" i="63"/>
  <c r="Q202" i="63"/>
  <c r="U201" i="63"/>
  <c r="T201" i="63"/>
  <c r="S201" i="63"/>
  <c r="R201" i="63"/>
  <c r="Q201" i="63"/>
  <c r="U200" i="63"/>
  <c r="T200" i="63"/>
  <c r="S200" i="63"/>
  <c r="R200" i="63"/>
  <c r="Q200" i="63"/>
  <c r="U199" i="63"/>
  <c r="T199" i="63"/>
  <c r="S199" i="63"/>
  <c r="R199" i="63"/>
  <c r="Q199" i="63"/>
  <c r="U198" i="63"/>
  <c r="T198" i="63"/>
  <c r="S198" i="63"/>
  <c r="R198" i="63"/>
  <c r="Q198" i="63"/>
  <c r="U197" i="63"/>
  <c r="T197" i="63"/>
  <c r="S197" i="63"/>
  <c r="R197" i="63"/>
  <c r="Q197" i="63"/>
  <c r="U196" i="63"/>
  <c r="T196" i="63"/>
  <c r="S196" i="63"/>
  <c r="R196" i="63"/>
  <c r="Q196" i="63"/>
  <c r="U195" i="63"/>
  <c r="T195" i="63"/>
  <c r="S195" i="63"/>
  <c r="R195" i="63"/>
  <c r="Q195" i="63"/>
  <c r="U194" i="63"/>
  <c r="T194" i="63"/>
  <c r="S194" i="63"/>
  <c r="R194" i="63"/>
  <c r="Q194" i="63"/>
  <c r="U193" i="63"/>
  <c r="T193" i="63"/>
  <c r="S193" i="63"/>
  <c r="R193" i="63"/>
  <c r="Q193" i="63"/>
  <c r="U192" i="63"/>
  <c r="T192" i="63"/>
  <c r="S192" i="63"/>
  <c r="R192" i="63"/>
  <c r="Q192" i="63"/>
  <c r="U191" i="63"/>
  <c r="T191" i="63"/>
  <c r="S191" i="63"/>
  <c r="R191" i="63"/>
  <c r="Q191" i="63"/>
  <c r="U190" i="63"/>
  <c r="T190" i="63"/>
  <c r="S190" i="63"/>
  <c r="R190" i="63"/>
  <c r="Q190" i="63"/>
  <c r="U189" i="63"/>
  <c r="T189" i="63"/>
  <c r="S189" i="63"/>
  <c r="R189" i="63"/>
  <c r="Q189" i="63"/>
  <c r="U188" i="63"/>
  <c r="T188" i="63"/>
  <c r="S188" i="63"/>
  <c r="R188" i="63"/>
  <c r="Q188" i="63"/>
  <c r="U187" i="63"/>
  <c r="T187" i="63"/>
  <c r="S187" i="63"/>
  <c r="R187" i="63"/>
  <c r="Q187" i="63"/>
  <c r="U186" i="63"/>
  <c r="T186" i="63"/>
  <c r="S186" i="63"/>
  <c r="R186" i="63"/>
  <c r="Q186" i="63"/>
  <c r="U185" i="63"/>
  <c r="T185" i="63"/>
  <c r="S185" i="63"/>
  <c r="R185" i="63"/>
  <c r="Q185" i="63"/>
  <c r="U184" i="63"/>
  <c r="T184" i="63"/>
  <c r="S184" i="63"/>
  <c r="R184" i="63"/>
  <c r="Q184" i="63"/>
  <c r="U183" i="63"/>
  <c r="T183" i="63"/>
  <c r="S183" i="63"/>
  <c r="R183" i="63"/>
  <c r="Q183" i="63"/>
  <c r="U182" i="63"/>
  <c r="T182" i="63"/>
  <c r="S182" i="63"/>
  <c r="R182" i="63"/>
  <c r="Q182" i="63"/>
  <c r="U181" i="63"/>
  <c r="T181" i="63"/>
  <c r="S181" i="63"/>
  <c r="R181" i="63"/>
  <c r="Q181" i="63"/>
  <c r="U180" i="63"/>
  <c r="T180" i="63"/>
  <c r="S180" i="63"/>
  <c r="R180" i="63"/>
  <c r="Q180" i="63"/>
  <c r="U179" i="63"/>
  <c r="T179" i="63"/>
  <c r="S179" i="63"/>
  <c r="R179" i="63"/>
  <c r="Q179" i="63"/>
  <c r="U178" i="63"/>
  <c r="T178" i="63"/>
  <c r="S178" i="63"/>
  <c r="R178" i="63"/>
  <c r="Q178" i="63"/>
  <c r="U177" i="63"/>
  <c r="T177" i="63"/>
  <c r="S177" i="63"/>
  <c r="R177" i="63"/>
  <c r="Q177" i="63"/>
  <c r="U176" i="63"/>
  <c r="T176" i="63"/>
  <c r="S176" i="63"/>
  <c r="R176" i="63"/>
  <c r="Q176" i="63"/>
  <c r="U175" i="63"/>
  <c r="T175" i="63"/>
  <c r="S175" i="63"/>
  <c r="R175" i="63"/>
  <c r="Q175" i="63"/>
  <c r="U174" i="63"/>
  <c r="T174" i="63"/>
  <c r="S174" i="63"/>
  <c r="R174" i="63"/>
  <c r="Q174" i="63"/>
  <c r="U173" i="63"/>
  <c r="T173" i="63"/>
  <c r="S173" i="63"/>
  <c r="R173" i="63"/>
  <c r="Q173" i="63"/>
  <c r="U172" i="63"/>
  <c r="T172" i="63"/>
  <c r="S172" i="63"/>
  <c r="R172" i="63"/>
  <c r="Q172" i="63"/>
  <c r="U171" i="63"/>
  <c r="T171" i="63"/>
  <c r="S171" i="63"/>
  <c r="R171" i="63"/>
  <c r="Q171" i="63"/>
  <c r="U170" i="63"/>
  <c r="T170" i="63"/>
  <c r="S170" i="63"/>
  <c r="R170" i="63"/>
  <c r="Q170" i="63"/>
  <c r="U169" i="63"/>
  <c r="T169" i="63"/>
  <c r="S169" i="63"/>
  <c r="R169" i="63"/>
  <c r="Q169" i="63"/>
  <c r="U168" i="63"/>
  <c r="T168" i="63"/>
  <c r="S168" i="63"/>
  <c r="R168" i="63"/>
  <c r="Q168" i="63"/>
  <c r="U167" i="63"/>
  <c r="T167" i="63"/>
  <c r="S167" i="63"/>
  <c r="R167" i="63"/>
  <c r="Q167" i="63"/>
  <c r="U166" i="63"/>
  <c r="T166" i="63"/>
  <c r="S166" i="63"/>
  <c r="R166" i="63"/>
  <c r="Q166" i="63"/>
  <c r="U165" i="63"/>
  <c r="T165" i="63"/>
  <c r="S165" i="63"/>
  <c r="R165" i="63"/>
  <c r="Q165" i="63"/>
  <c r="U164" i="63"/>
  <c r="T164" i="63"/>
  <c r="S164" i="63"/>
  <c r="R164" i="63"/>
  <c r="Q164" i="63"/>
  <c r="U163" i="63"/>
  <c r="T163" i="63"/>
  <c r="S163" i="63"/>
  <c r="R163" i="63"/>
  <c r="Q163" i="63"/>
  <c r="U162" i="63"/>
  <c r="T162" i="63"/>
  <c r="S162" i="63"/>
  <c r="R162" i="63"/>
  <c r="Q162" i="63"/>
  <c r="U161" i="63"/>
  <c r="T161" i="63"/>
  <c r="S161" i="63"/>
  <c r="R161" i="63"/>
  <c r="Q161" i="63"/>
  <c r="U160" i="63"/>
  <c r="T160" i="63"/>
  <c r="S160" i="63"/>
  <c r="R160" i="63"/>
  <c r="Q160" i="63"/>
  <c r="U159" i="63"/>
  <c r="T159" i="63"/>
  <c r="S159" i="63"/>
  <c r="R159" i="63"/>
  <c r="Q159" i="63"/>
  <c r="U158" i="63"/>
  <c r="T158" i="63"/>
  <c r="S158" i="63"/>
  <c r="R158" i="63"/>
  <c r="Q158" i="63"/>
  <c r="U157" i="63"/>
  <c r="T157" i="63"/>
  <c r="S157" i="63"/>
  <c r="R157" i="63"/>
  <c r="Q157" i="63"/>
  <c r="U156" i="63"/>
  <c r="T156" i="63"/>
  <c r="S156" i="63"/>
  <c r="R156" i="63"/>
  <c r="Q156" i="63"/>
  <c r="U155" i="63"/>
  <c r="T155" i="63"/>
  <c r="S155" i="63"/>
  <c r="R155" i="63"/>
  <c r="Q155" i="63"/>
  <c r="U154" i="63"/>
  <c r="T154" i="63"/>
  <c r="S154" i="63"/>
  <c r="R154" i="63"/>
  <c r="Q154" i="63"/>
  <c r="U153" i="63"/>
  <c r="T153" i="63"/>
  <c r="S153" i="63"/>
  <c r="R153" i="63"/>
  <c r="Q153" i="63"/>
  <c r="U152" i="63"/>
  <c r="T152" i="63"/>
  <c r="S152" i="63"/>
  <c r="R152" i="63"/>
  <c r="Q152" i="63"/>
  <c r="U151" i="63"/>
  <c r="T151" i="63"/>
  <c r="S151" i="63"/>
  <c r="R151" i="63"/>
  <c r="Q151" i="63"/>
  <c r="U150" i="63"/>
  <c r="T150" i="63"/>
  <c r="S150" i="63"/>
  <c r="R150" i="63"/>
  <c r="Q150" i="63"/>
  <c r="U149" i="63"/>
  <c r="T149" i="63"/>
  <c r="S149" i="63"/>
  <c r="R149" i="63"/>
  <c r="Q149" i="63"/>
  <c r="U148" i="63"/>
  <c r="T148" i="63"/>
  <c r="S148" i="63"/>
  <c r="R148" i="63"/>
  <c r="Q148" i="63"/>
  <c r="U147" i="63"/>
  <c r="T147" i="63"/>
  <c r="S147" i="63"/>
  <c r="R147" i="63"/>
  <c r="Q147" i="63"/>
  <c r="U146" i="63"/>
  <c r="T146" i="63"/>
  <c r="S146" i="63"/>
  <c r="R146" i="63"/>
  <c r="Q146" i="63"/>
  <c r="U145" i="63"/>
  <c r="T145" i="63"/>
  <c r="S145" i="63"/>
  <c r="R145" i="63"/>
  <c r="Q145" i="63"/>
  <c r="U144" i="63"/>
  <c r="T144" i="63"/>
  <c r="S144" i="63"/>
  <c r="R144" i="63"/>
  <c r="Q144" i="63"/>
  <c r="U143" i="63"/>
  <c r="T143" i="63"/>
  <c r="S143" i="63"/>
  <c r="R143" i="63"/>
  <c r="Q143" i="63"/>
  <c r="U142" i="63"/>
  <c r="T142" i="63"/>
  <c r="S142" i="63"/>
  <c r="R142" i="63"/>
  <c r="Q142" i="63"/>
  <c r="U141" i="63"/>
  <c r="T141" i="63"/>
  <c r="S141" i="63"/>
  <c r="R141" i="63"/>
  <c r="Q141" i="63"/>
  <c r="U140" i="63"/>
  <c r="T140" i="63"/>
  <c r="S140" i="63"/>
  <c r="R140" i="63"/>
  <c r="Q140" i="63"/>
  <c r="U139" i="63"/>
  <c r="T139" i="63"/>
  <c r="S139" i="63"/>
  <c r="R139" i="63"/>
  <c r="Q139" i="63"/>
  <c r="U138" i="63"/>
  <c r="T138" i="63"/>
  <c r="S138" i="63"/>
  <c r="R138" i="63"/>
  <c r="Q138" i="63"/>
  <c r="U137" i="63"/>
  <c r="T137" i="63"/>
  <c r="S137" i="63"/>
  <c r="R137" i="63"/>
  <c r="Q137" i="63"/>
  <c r="U136" i="63"/>
  <c r="T136" i="63"/>
  <c r="S136" i="63"/>
  <c r="R136" i="63"/>
  <c r="Q136" i="63"/>
  <c r="U135" i="63"/>
  <c r="T135" i="63"/>
  <c r="S135" i="63"/>
  <c r="R135" i="63"/>
  <c r="Q135" i="63"/>
  <c r="U134" i="63"/>
  <c r="T134" i="63"/>
  <c r="S134" i="63"/>
  <c r="R134" i="63"/>
  <c r="Q134" i="63"/>
  <c r="U133" i="63"/>
  <c r="T133" i="63"/>
  <c r="S133" i="63"/>
  <c r="R133" i="63"/>
  <c r="Q133" i="63"/>
  <c r="U132" i="63"/>
  <c r="T132" i="63"/>
  <c r="S132" i="63"/>
  <c r="R132" i="63"/>
  <c r="Q132" i="63"/>
  <c r="U131" i="63"/>
  <c r="T131" i="63"/>
  <c r="S131" i="63"/>
  <c r="R131" i="63"/>
  <c r="Q131" i="63"/>
  <c r="U130" i="63"/>
  <c r="T130" i="63"/>
  <c r="S130" i="63"/>
  <c r="R130" i="63"/>
  <c r="Q130" i="63"/>
  <c r="U129" i="63"/>
  <c r="T129" i="63"/>
  <c r="S129" i="63"/>
  <c r="R129" i="63"/>
  <c r="Q129" i="63"/>
  <c r="U128" i="63"/>
  <c r="T128" i="63"/>
  <c r="S128" i="63"/>
  <c r="R128" i="63"/>
  <c r="Q128" i="63"/>
  <c r="U127" i="63"/>
  <c r="T127" i="63"/>
  <c r="S127" i="63"/>
  <c r="R127" i="63"/>
  <c r="Q127" i="63"/>
  <c r="U126" i="63"/>
  <c r="T126" i="63"/>
  <c r="S126" i="63"/>
  <c r="R126" i="63"/>
  <c r="Q126" i="63"/>
  <c r="U125" i="63"/>
  <c r="T125" i="63"/>
  <c r="S125" i="63"/>
  <c r="R125" i="63"/>
  <c r="Q125" i="63"/>
  <c r="U124" i="63"/>
  <c r="T124" i="63"/>
  <c r="S124" i="63"/>
  <c r="R124" i="63"/>
  <c r="Q124" i="63"/>
  <c r="U123" i="63"/>
  <c r="T123" i="63"/>
  <c r="S123" i="63"/>
  <c r="R123" i="63"/>
  <c r="Q123" i="63"/>
  <c r="U122" i="63"/>
  <c r="T122" i="63"/>
  <c r="S122" i="63"/>
  <c r="R122" i="63"/>
  <c r="Q122" i="63"/>
  <c r="U121" i="63"/>
  <c r="T121" i="63"/>
  <c r="S121" i="63"/>
  <c r="R121" i="63"/>
  <c r="Q121" i="63"/>
  <c r="U120" i="63"/>
  <c r="T120" i="63"/>
  <c r="S120" i="63"/>
  <c r="R120" i="63"/>
  <c r="Q120" i="63"/>
  <c r="U119" i="63"/>
  <c r="T119" i="63"/>
  <c r="S119" i="63"/>
  <c r="R119" i="63"/>
  <c r="Q119" i="63"/>
  <c r="U118" i="63"/>
  <c r="T118" i="63"/>
  <c r="S118" i="63"/>
  <c r="R118" i="63"/>
  <c r="Q118" i="63"/>
  <c r="U117" i="63"/>
  <c r="T117" i="63"/>
  <c r="S117" i="63"/>
  <c r="R117" i="63"/>
  <c r="Q117" i="63"/>
  <c r="U116" i="63"/>
  <c r="T116" i="63"/>
  <c r="S116" i="63"/>
  <c r="R116" i="63"/>
  <c r="Q116" i="63"/>
  <c r="U115" i="63"/>
  <c r="T115" i="63"/>
  <c r="S115" i="63"/>
  <c r="R115" i="63"/>
  <c r="Q115" i="63"/>
  <c r="U114" i="63"/>
  <c r="T114" i="63"/>
  <c r="S114" i="63"/>
  <c r="R114" i="63"/>
  <c r="Q114" i="63"/>
  <c r="U113" i="63"/>
  <c r="T113" i="63"/>
  <c r="S113" i="63"/>
  <c r="R113" i="63"/>
  <c r="Q113" i="63"/>
  <c r="U112" i="63"/>
  <c r="T112" i="63"/>
  <c r="S112" i="63"/>
  <c r="R112" i="63"/>
  <c r="Q112" i="63"/>
  <c r="U111" i="63"/>
  <c r="T111" i="63"/>
  <c r="S111" i="63"/>
  <c r="R111" i="63"/>
  <c r="Q111" i="63"/>
  <c r="U110" i="63"/>
  <c r="T110" i="63"/>
  <c r="S110" i="63"/>
  <c r="R110" i="63"/>
  <c r="Q110" i="63"/>
  <c r="U109" i="63"/>
  <c r="T109" i="63"/>
  <c r="S109" i="63"/>
  <c r="R109" i="63"/>
  <c r="Q109" i="63"/>
  <c r="U108" i="63"/>
  <c r="T108" i="63"/>
  <c r="S108" i="63"/>
  <c r="R108" i="63"/>
  <c r="Q108" i="63"/>
  <c r="U107" i="63"/>
  <c r="T107" i="63"/>
  <c r="S107" i="63"/>
  <c r="R107" i="63"/>
  <c r="Q107" i="63"/>
  <c r="U106" i="63"/>
  <c r="T106" i="63"/>
  <c r="S106" i="63"/>
  <c r="R106" i="63"/>
  <c r="Q106" i="63"/>
  <c r="U105" i="63"/>
  <c r="T105" i="63"/>
  <c r="S105" i="63"/>
  <c r="R105" i="63"/>
  <c r="Q105" i="63"/>
  <c r="U104" i="63"/>
  <c r="T104" i="63"/>
  <c r="S104" i="63"/>
  <c r="R104" i="63"/>
  <c r="Q104" i="63"/>
  <c r="U103" i="63"/>
  <c r="T103" i="63"/>
  <c r="S103" i="63"/>
  <c r="R103" i="63"/>
  <c r="Q103" i="63"/>
  <c r="U102" i="63"/>
  <c r="T102" i="63"/>
  <c r="S102" i="63"/>
  <c r="R102" i="63"/>
  <c r="Q102" i="63"/>
  <c r="U101" i="63"/>
  <c r="T101" i="63"/>
  <c r="S101" i="63"/>
  <c r="R101" i="63"/>
  <c r="Q101" i="63"/>
  <c r="U100" i="63"/>
  <c r="T100" i="63"/>
  <c r="S100" i="63"/>
  <c r="R100" i="63"/>
  <c r="Q100" i="63"/>
  <c r="U99" i="63"/>
  <c r="T99" i="63"/>
  <c r="S99" i="63"/>
  <c r="R99" i="63"/>
  <c r="Q99" i="63"/>
  <c r="U98" i="63"/>
  <c r="T98" i="63"/>
  <c r="S98" i="63"/>
  <c r="R98" i="63"/>
  <c r="Q98" i="63"/>
  <c r="U97" i="63"/>
  <c r="T97" i="63"/>
  <c r="S97" i="63"/>
  <c r="R97" i="63"/>
  <c r="Q97" i="63"/>
  <c r="U96" i="63"/>
  <c r="T96" i="63"/>
  <c r="S96" i="63"/>
  <c r="R96" i="63"/>
  <c r="Q96" i="63"/>
  <c r="U95" i="63"/>
  <c r="T95" i="63"/>
  <c r="S95" i="63"/>
  <c r="R95" i="63"/>
  <c r="Q95" i="63"/>
  <c r="U94" i="63"/>
  <c r="T94" i="63"/>
  <c r="S94" i="63"/>
  <c r="R94" i="63"/>
  <c r="Q94" i="63"/>
  <c r="U93" i="63"/>
  <c r="T93" i="63"/>
  <c r="S93" i="63"/>
  <c r="R93" i="63"/>
  <c r="Q93" i="63"/>
  <c r="U92" i="63"/>
  <c r="T92" i="63"/>
  <c r="S92" i="63"/>
  <c r="R92" i="63"/>
  <c r="Q92" i="63"/>
  <c r="U91" i="63"/>
  <c r="T91" i="63"/>
  <c r="S91" i="63"/>
  <c r="R91" i="63"/>
  <c r="Q91" i="63"/>
  <c r="U90" i="63"/>
  <c r="T90" i="63"/>
  <c r="S90" i="63"/>
  <c r="R90" i="63"/>
  <c r="Q90" i="63"/>
  <c r="U89" i="63"/>
  <c r="T89" i="63"/>
  <c r="S89" i="63"/>
  <c r="R89" i="63"/>
  <c r="Q89" i="63"/>
  <c r="U88" i="63"/>
  <c r="T88" i="63"/>
  <c r="S88" i="63"/>
  <c r="R88" i="63"/>
  <c r="Q88" i="63"/>
  <c r="U87" i="63"/>
  <c r="T87" i="63"/>
  <c r="S87" i="63"/>
  <c r="R87" i="63"/>
  <c r="Q87" i="63"/>
  <c r="U86" i="63"/>
  <c r="T86" i="63"/>
  <c r="S86" i="63"/>
  <c r="R86" i="63"/>
  <c r="Q86" i="63"/>
  <c r="U85" i="63"/>
  <c r="T85" i="63"/>
  <c r="S85" i="63"/>
  <c r="R85" i="63"/>
  <c r="Q85" i="63"/>
  <c r="U84" i="63"/>
  <c r="T84" i="63"/>
  <c r="S84" i="63"/>
  <c r="R84" i="63"/>
  <c r="Q84" i="63"/>
  <c r="U83" i="63"/>
  <c r="T83" i="63"/>
  <c r="S83" i="63"/>
  <c r="R83" i="63"/>
  <c r="Q83" i="63"/>
  <c r="U82" i="63"/>
  <c r="T82" i="63"/>
  <c r="S82" i="63"/>
  <c r="R82" i="63"/>
  <c r="Q82" i="63"/>
  <c r="U81" i="63"/>
  <c r="T81" i="63"/>
  <c r="S81" i="63"/>
  <c r="R81" i="63"/>
  <c r="Q81" i="63"/>
  <c r="U80" i="63"/>
  <c r="T80" i="63"/>
  <c r="S80" i="63"/>
  <c r="R80" i="63"/>
  <c r="Q80" i="63"/>
  <c r="U79" i="63"/>
  <c r="T79" i="63"/>
  <c r="S79" i="63"/>
  <c r="R79" i="63"/>
  <c r="Q79" i="63"/>
  <c r="U78" i="63"/>
  <c r="T78" i="63"/>
  <c r="S78" i="63"/>
  <c r="R78" i="63"/>
  <c r="Q78" i="63"/>
  <c r="U77" i="63"/>
  <c r="T77" i="63"/>
  <c r="S77" i="63"/>
  <c r="R77" i="63"/>
  <c r="Q77" i="63"/>
  <c r="U76" i="63"/>
  <c r="T76" i="63"/>
  <c r="S76" i="63"/>
  <c r="R76" i="63"/>
  <c r="Q76" i="63"/>
  <c r="U75" i="63"/>
  <c r="T75" i="63"/>
  <c r="S75" i="63"/>
  <c r="R75" i="63"/>
  <c r="Q75" i="63"/>
  <c r="U74" i="63"/>
  <c r="T74" i="63"/>
  <c r="S74" i="63"/>
  <c r="R74" i="63"/>
  <c r="Q74" i="63"/>
  <c r="U73" i="63"/>
  <c r="T73" i="63"/>
  <c r="S73" i="63"/>
  <c r="R73" i="63"/>
  <c r="Q73" i="63"/>
  <c r="U72" i="63"/>
  <c r="T72" i="63"/>
  <c r="S72" i="63"/>
  <c r="R72" i="63"/>
  <c r="Q72" i="63"/>
  <c r="U71" i="63"/>
  <c r="T71" i="63"/>
  <c r="S71" i="63"/>
  <c r="R71" i="63"/>
  <c r="Q71" i="63"/>
  <c r="U70" i="63"/>
  <c r="T70" i="63"/>
  <c r="S70" i="63"/>
  <c r="R70" i="63"/>
  <c r="Q70" i="63"/>
  <c r="U69" i="63"/>
  <c r="T69" i="63"/>
  <c r="S69" i="63"/>
  <c r="R69" i="63"/>
  <c r="Q69" i="63"/>
  <c r="U68" i="63"/>
  <c r="T68" i="63"/>
  <c r="S68" i="63"/>
  <c r="R68" i="63"/>
  <c r="Q68" i="63"/>
  <c r="U67" i="63"/>
  <c r="T67" i="63"/>
  <c r="S67" i="63"/>
  <c r="R67" i="63"/>
  <c r="Q67" i="63"/>
  <c r="U66" i="63"/>
  <c r="T66" i="63"/>
  <c r="S66" i="63"/>
  <c r="R66" i="63"/>
  <c r="Q66" i="63"/>
  <c r="U65" i="63"/>
  <c r="T65" i="63"/>
  <c r="S65" i="63"/>
  <c r="R65" i="63"/>
  <c r="Q65" i="63"/>
  <c r="U64" i="63"/>
  <c r="T64" i="63"/>
  <c r="S64" i="63"/>
  <c r="R64" i="63"/>
  <c r="Q64" i="63"/>
  <c r="U63" i="63"/>
  <c r="T63" i="63"/>
  <c r="S63" i="63"/>
  <c r="R63" i="63"/>
  <c r="Q63" i="63"/>
  <c r="U62" i="63"/>
  <c r="T62" i="63"/>
  <c r="S62" i="63"/>
  <c r="R62" i="63"/>
  <c r="Q62" i="63"/>
  <c r="U61" i="63"/>
  <c r="T61" i="63"/>
  <c r="S61" i="63"/>
  <c r="R61" i="63"/>
  <c r="Q61" i="63"/>
  <c r="U60" i="63"/>
  <c r="T60" i="63"/>
  <c r="S60" i="63"/>
  <c r="R60" i="63"/>
  <c r="Q60" i="63"/>
  <c r="U59" i="63"/>
  <c r="T59" i="63"/>
  <c r="S59" i="63"/>
  <c r="R59" i="63"/>
  <c r="Q59" i="63"/>
  <c r="U58" i="63"/>
  <c r="T58" i="63"/>
  <c r="S58" i="63"/>
  <c r="R58" i="63"/>
  <c r="Q58" i="63"/>
  <c r="U57" i="63"/>
  <c r="T57" i="63"/>
  <c r="S57" i="63"/>
  <c r="R57" i="63"/>
  <c r="Q57" i="63"/>
  <c r="U56" i="63"/>
  <c r="T56" i="63"/>
  <c r="S56" i="63"/>
  <c r="R56" i="63"/>
  <c r="Q56" i="63"/>
  <c r="U55" i="63"/>
  <c r="T55" i="63"/>
  <c r="S55" i="63"/>
  <c r="R55" i="63"/>
  <c r="Q55" i="63"/>
  <c r="U54" i="63"/>
  <c r="T54" i="63"/>
  <c r="S54" i="63"/>
  <c r="R54" i="63"/>
  <c r="Q54" i="63"/>
  <c r="U53" i="63"/>
  <c r="T53" i="63"/>
  <c r="S53" i="63"/>
  <c r="R53" i="63"/>
  <c r="Q53" i="63"/>
  <c r="U52" i="63"/>
  <c r="T52" i="63"/>
  <c r="S52" i="63"/>
  <c r="R52" i="63"/>
  <c r="Q52" i="63"/>
  <c r="U51" i="63"/>
  <c r="T51" i="63"/>
  <c r="S51" i="63"/>
  <c r="R51" i="63"/>
  <c r="Q51" i="63"/>
  <c r="U50" i="63"/>
  <c r="T50" i="63"/>
  <c r="S50" i="63"/>
  <c r="R50" i="63"/>
  <c r="Q50" i="63"/>
  <c r="U49" i="63"/>
  <c r="T49" i="63"/>
  <c r="S49" i="63"/>
  <c r="R49" i="63"/>
  <c r="Q49" i="63"/>
  <c r="U48" i="63"/>
  <c r="T48" i="63"/>
  <c r="S48" i="63"/>
  <c r="R48" i="63"/>
  <c r="Q48" i="63"/>
  <c r="U47" i="63"/>
  <c r="T47" i="63"/>
  <c r="S47" i="63"/>
  <c r="R47" i="63"/>
  <c r="Q47" i="63"/>
  <c r="U46" i="63"/>
  <c r="T46" i="63"/>
  <c r="S46" i="63"/>
  <c r="R46" i="63"/>
  <c r="Q46" i="63"/>
  <c r="U45" i="63"/>
  <c r="T45" i="63"/>
  <c r="S45" i="63"/>
  <c r="R45" i="63"/>
  <c r="Q45" i="63"/>
  <c r="U44" i="63"/>
  <c r="T44" i="63"/>
  <c r="S44" i="63"/>
  <c r="R44" i="63"/>
  <c r="Q44" i="63"/>
  <c r="U43" i="63"/>
  <c r="T43" i="63"/>
  <c r="S43" i="63"/>
  <c r="R43" i="63"/>
  <c r="Q43" i="63"/>
  <c r="U42" i="63"/>
  <c r="T42" i="63"/>
  <c r="S42" i="63"/>
  <c r="R42" i="63"/>
  <c r="Q42" i="63"/>
  <c r="U41" i="63"/>
  <c r="T41" i="63"/>
  <c r="S41" i="63"/>
  <c r="R41" i="63"/>
  <c r="Q41" i="63"/>
  <c r="U40" i="63"/>
  <c r="T40" i="63"/>
  <c r="S40" i="63"/>
  <c r="R40" i="63"/>
  <c r="Q40" i="63"/>
  <c r="U39" i="63"/>
  <c r="T39" i="63"/>
  <c r="S39" i="63"/>
  <c r="R39" i="63"/>
  <c r="Q39" i="63"/>
  <c r="U38" i="63"/>
  <c r="T38" i="63"/>
  <c r="S38" i="63"/>
  <c r="R38" i="63"/>
  <c r="Q38" i="63"/>
  <c r="U37" i="63"/>
  <c r="T37" i="63"/>
  <c r="S37" i="63"/>
  <c r="R37" i="63"/>
  <c r="Q37" i="63"/>
  <c r="U36" i="63"/>
  <c r="T36" i="63"/>
  <c r="S36" i="63"/>
  <c r="R36" i="63"/>
  <c r="Q36" i="63"/>
  <c r="U35" i="63"/>
  <c r="T35" i="63"/>
  <c r="S35" i="63"/>
  <c r="R35" i="63"/>
  <c r="Q35" i="63"/>
  <c r="U34" i="63"/>
  <c r="T34" i="63"/>
  <c r="S34" i="63"/>
  <c r="R34" i="63"/>
  <c r="Q34" i="63"/>
  <c r="U33" i="63"/>
  <c r="T33" i="63"/>
  <c r="S33" i="63"/>
  <c r="R33" i="63"/>
  <c r="Q33" i="63"/>
  <c r="U32" i="63"/>
  <c r="T32" i="63"/>
  <c r="S32" i="63"/>
  <c r="R32" i="63"/>
  <c r="Q32" i="63"/>
  <c r="U31" i="63"/>
  <c r="T31" i="63"/>
  <c r="S31" i="63"/>
  <c r="R31" i="63"/>
  <c r="Q31" i="63"/>
  <c r="U30" i="63"/>
  <c r="T30" i="63"/>
  <c r="S30" i="63"/>
  <c r="R30" i="63"/>
  <c r="Q30" i="63"/>
  <c r="U29" i="63"/>
  <c r="T29" i="63"/>
  <c r="S29" i="63"/>
  <c r="R29" i="63"/>
  <c r="Q29" i="63"/>
  <c r="U28" i="63"/>
  <c r="T28" i="63"/>
  <c r="S28" i="63"/>
  <c r="R28" i="63"/>
  <c r="Q28" i="63"/>
  <c r="U27" i="63"/>
  <c r="T27" i="63"/>
  <c r="S27" i="63"/>
  <c r="R27" i="63"/>
  <c r="Q27" i="63"/>
  <c r="U26" i="63"/>
  <c r="T26" i="63"/>
  <c r="S26" i="63"/>
  <c r="R26" i="63"/>
  <c r="Q26" i="63"/>
  <c r="U25" i="63"/>
  <c r="T25" i="63"/>
  <c r="S25" i="63"/>
  <c r="R25" i="63"/>
  <c r="Q25" i="63"/>
  <c r="U24" i="63"/>
  <c r="T24" i="63"/>
  <c r="S24" i="63"/>
  <c r="R24" i="63"/>
  <c r="Q24" i="63"/>
  <c r="U23" i="63"/>
  <c r="T23" i="63"/>
  <c r="S23" i="63"/>
  <c r="R23" i="63"/>
  <c r="Q23" i="63"/>
  <c r="U22" i="63"/>
  <c r="T22" i="63"/>
  <c r="S22" i="63"/>
  <c r="R22" i="63"/>
  <c r="Q22" i="63"/>
  <c r="U21" i="63"/>
  <c r="T21" i="63"/>
  <c r="S21" i="63"/>
  <c r="R21" i="63"/>
  <c r="Q21" i="63"/>
  <c r="U20" i="63"/>
  <c r="T20" i="63"/>
  <c r="S20" i="63"/>
  <c r="R20" i="63"/>
  <c r="Q20" i="63"/>
  <c r="U19" i="63"/>
  <c r="T19" i="63"/>
  <c r="S19" i="63"/>
  <c r="R19" i="63"/>
  <c r="Q19" i="63"/>
  <c r="U18" i="63"/>
  <c r="T18" i="63"/>
  <c r="S18" i="63"/>
  <c r="R18" i="63"/>
  <c r="Q18" i="63"/>
  <c r="U17" i="63"/>
  <c r="T17" i="63"/>
  <c r="S17" i="63"/>
  <c r="R17" i="63"/>
  <c r="Q17" i="63"/>
  <c r="K16" i="63"/>
  <c r="U16" i="63" s="1"/>
  <c r="J16" i="63"/>
  <c r="T16" i="63" s="1"/>
  <c r="G16" i="63"/>
  <c r="F16" i="63"/>
  <c r="E16" i="63"/>
  <c r="D16" i="63"/>
  <c r="C16" i="63"/>
  <c r="A16" i="63"/>
  <c r="K15" i="63"/>
  <c r="U15" i="63" s="1"/>
  <c r="J15" i="63"/>
  <c r="T15" i="63" s="1"/>
  <c r="G15" i="63"/>
  <c r="F15" i="63"/>
  <c r="E15" i="63"/>
  <c r="D15" i="63"/>
  <c r="C15" i="63"/>
  <c r="B15" i="63"/>
  <c r="A15" i="63"/>
  <c r="K14" i="63"/>
  <c r="U14" i="63" s="1"/>
  <c r="J14" i="63"/>
  <c r="T14" i="63" s="1"/>
  <c r="G14" i="63"/>
  <c r="F14" i="63"/>
  <c r="E14" i="63"/>
  <c r="D14" i="63"/>
  <c r="C14" i="63"/>
  <c r="A14" i="63"/>
  <c r="K13" i="63"/>
  <c r="U13" i="63" s="1"/>
  <c r="J13" i="63"/>
  <c r="T13" i="63" s="1"/>
  <c r="G13" i="63"/>
  <c r="F13" i="63"/>
  <c r="E13" i="63"/>
  <c r="D13" i="63"/>
  <c r="C13" i="63"/>
  <c r="B13" i="63"/>
  <c r="A13" i="63"/>
  <c r="U12" i="63"/>
  <c r="K12" i="63"/>
  <c r="J12" i="63"/>
  <c r="T12" i="63" s="1"/>
  <c r="G12" i="63"/>
  <c r="F12" i="63"/>
  <c r="E12" i="63"/>
  <c r="D12" i="63"/>
  <c r="C12" i="63"/>
  <c r="B12" i="63"/>
  <c r="A12" i="63"/>
  <c r="K11" i="63"/>
  <c r="U11" i="63" s="1"/>
  <c r="J11" i="63"/>
  <c r="T11" i="63" s="1"/>
  <c r="G11" i="63"/>
  <c r="F11" i="63"/>
  <c r="E11" i="63"/>
  <c r="D11" i="63"/>
  <c r="C11" i="63"/>
  <c r="B11" i="63"/>
  <c r="A11" i="63"/>
  <c r="K10" i="63"/>
  <c r="U10" i="63" s="1"/>
  <c r="J10" i="63"/>
  <c r="T10" i="63" s="1"/>
  <c r="G10" i="63"/>
  <c r="F10" i="63"/>
  <c r="E10" i="63"/>
  <c r="D10" i="63"/>
  <c r="C10" i="63"/>
  <c r="B10" i="63"/>
  <c r="A10" i="63"/>
  <c r="K9" i="63"/>
  <c r="U9" i="63" s="1"/>
  <c r="J9" i="63"/>
  <c r="T9" i="63" s="1"/>
  <c r="G9" i="63"/>
  <c r="F9" i="63"/>
  <c r="E9" i="63"/>
  <c r="D9" i="63"/>
  <c r="C9" i="63"/>
  <c r="B9" i="63"/>
  <c r="A9" i="63"/>
  <c r="K8" i="63"/>
  <c r="U8" i="63" s="1"/>
  <c r="J8" i="63"/>
  <c r="T8" i="63" s="1"/>
  <c r="G8" i="63"/>
  <c r="F8" i="63"/>
  <c r="E8" i="63"/>
  <c r="D8" i="63"/>
  <c r="C8" i="63"/>
  <c r="B8" i="63"/>
  <c r="A8" i="63"/>
  <c r="K7" i="63"/>
  <c r="U7" i="63" s="1"/>
  <c r="J7" i="63"/>
  <c r="T7" i="63" s="1"/>
  <c r="G7" i="63"/>
  <c r="F7" i="63"/>
  <c r="E7" i="63"/>
  <c r="D7" i="63"/>
  <c r="C7" i="63"/>
  <c r="B7" i="63"/>
  <c r="A7" i="63"/>
  <c r="K6" i="63"/>
  <c r="U6" i="63" s="1"/>
  <c r="J6" i="63"/>
  <c r="T6" i="63" s="1"/>
  <c r="G6" i="63"/>
  <c r="F6" i="63"/>
  <c r="E6" i="63"/>
  <c r="D6" i="63"/>
  <c r="C6" i="63"/>
  <c r="B6" i="63"/>
  <c r="A6" i="63"/>
  <c r="K5" i="63"/>
  <c r="U5" i="63" s="1"/>
  <c r="J5" i="63"/>
  <c r="T5" i="63" s="1"/>
  <c r="G5" i="63"/>
  <c r="F5" i="63"/>
  <c r="E5" i="63"/>
  <c r="D5" i="63"/>
  <c r="C5" i="63"/>
  <c r="B5" i="63"/>
  <c r="A5" i="63"/>
  <c r="K4" i="63"/>
  <c r="U4" i="63" s="1"/>
  <c r="J4" i="63"/>
  <c r="T4" i="63" s="1"/>
  <c r="G4" i="63"/>
  <c r="F4" i="63"/>
  <c r="E4" i="63"/>
  <c r="D4" i="63"/>
  <c r="C4" i="63"/>
  <c r="B4" i="63"/>
  <c r="A4" i="63"/>
  <c r="K3" i="63"/>
  <c r="U3" i="63" s="1"/>
  <c r="J3" i="63"/>
  <c r="T3" i="63" s="1"/>
  <c r="G3" i="63"/>
  <c r="F3" i="63"/>
  <c r="E3" i="63"/>
  <c r="D3" i="63"/>
  <c r="C3" i="63"/>
  <c r="B3" i="63"/>
  <c r="A3" i="63"/>
  <c r="K2" i="63"/>
  <c r="U2" i="63" s="1"/>
  <c r="J2" i="63"/>
  <c r="T2" i="63" s="1"/>
  <c r="I2" i="63"/>
  <c r="I3" i="63" s="1"/>
  <c r="H2" i="63"/>
  <c r="G2" i="63"/>
  <c r="F2" i="63"/>
  <c r="E2" i="63"/>
  <c r="D2" i="63"/>
  <c r="C2" i="63"/>
  <c r="B2" i="63"/>
  <c r="A2" i="63"/>
  <c r="M1" i="63"/>
  <c r="L1" i="63"/>
  <c r="K1" i="63"/>
  <c r="J1" i="63"/>
  <c r="I1" i="63"/>
  <c r="H1" i="63"/>
  <c r="G1" i="63"/>
  <c r="F1" i="63"/>
  <c r="E1" i="63"/>
  <c r="D1" i="63"/>
  <c r="C1" i="63"/>
  <c r="B1" i="63"/>
  <c r="A1" i="63"/>
  <c r="I18" i="62"/>
  <c r="P2" i="65" s="1"/>
  <c r="U2" i="65" l="1"/>
  <c r="U3" i="65"/>
  <c r="M16" i="69"/>
  <c r="P7" i="69" s="1" a="1"/>
  <c r="P7" i="69" s="1"/>
  <c r="M16" i="67"/>
  <c r="M15" i="69"/>
  <c r="M15" i="67"/>
  <c r="M14" i="69"/>
  <c r="M14" i="67"/>
  <c r="M13" i="67"/>
  <c r="M13" i="69"/>
  <c r="M12" i="69"/>
  <c r="M12" i="67"/>
  <c r="M11" i="69"/>
  <c r="M11" i="67"/>
  <c r="M10" i="69"/>
  <c r="M10" i="67"/>
  <c r="M9" i="69"/>
  <c r="M9" i="67"/>
  <c r="M8" i="69"/>
  <c r="M8" i="67"/>
  <c r="M7" i="69"/>
  <c r="M7" i="67"/>
  <c r="M6" i="69"/>
  <c r="M6" i="67"/>
  <c r="M5" i="69"/>
  <c r="M5" i="67"/>
  <c r="M4" i="69"/>
  <c r="M4" i="67"/>
  <c r="M3" i="69"/>
  <c r="M3" i="67"/>
  <c r="M2" i="69"/>
  <c r="M2" i="67"/>
  <c r="U4" i="65"/>
  <c r="U5" i="65"/>
  <c r="R2" i="63"/>
  <c r="H3" i="63"/>
  <c r="I4" i="63"/>
  <c r="S3" i="63"/>
  <c r="S2" i="63"/>
  <c r="T2" i="65"/>
  <c r="U9" i="65"/>
  <c r="U16" i="65"/>
  <c r="Q12" i="65"/>
  <c r="Q13" i="65"/>
  <c r="U12" i="65"/>
  <c r="P8" i="69" l="1"/>
  <c r="Q8" i="69" s="1"/>
  <c r="Q9" i="69"/>
  <c r="O16" i="69"/>
  <c r="P4" i="65"/>
  <c r="H4" i="63"/>
  <c r="R3" i="63"/>
  <c r="L2" i="65"/>
  <c r="T3" i="65"/>
  <c r="I5" i="63"/>
  <c r="S4" i="63"/>
  <c r="O15" i="69" l="1"/>
  <c r="B14" i="69" s="1"/>
  <c r="B16" i="69"/>
  <c r="B16" i="67"/>
  <c r="S5" i="63"/>
  <c r="I6" i="63"/>
  <c r="L3" i="65"/>
  <c r="T4" i="65"/>
  <c r="X2" i="65"/>
  <c r="W2" i="65"/>
  <c r="L2" i="62"/>
  <c r="L2" i="63"/>
  <c r="Q2" i="63" s="1"/>
  <c r="H5" i="63"/>
  <c r="R4" i="63"/>
  <c r="B14" i="67" l="1"/>
  <c r="L3" i="62"/>
  <c r="L3" i="63"/>
  <c r="Q3" i="63" s="1"/>
  <c r="L4" i="65"/>
  <c r="T5" i="65"/>
  <c r="R5" i="63"/>
  <c r="H6" i="63"/>
  <c r="I7" i="63"/>
  <c r="S6" i="63"/>
  <c r="I8" i="63" l="1"/>
  <c r="S7" i="63"/>
  <c r="T6" i="65"/>
  <c r="L5" i="65"/>
  <c r="L4" i="63"/>
  <c r="Q4" i="63" s="1"/>
  <c r="L4" i="62"/>
  <c r="R6" i="63"/>
  <c r="H7" i="63"/>
  <c r="L5" i="62" l="1"/>
  <c r="L5" i="63"/>
  <c r="Q5" i="63" s="1"/>
  <c r="L6" i="65"/>
  <c r="T7" i="65"/>
  <c r="H8" i="63"/>
  <c r="R7" i="63"/>
  <c r="I9" i="63"/>
  <c r="S8" i="63"/>
  <c r="H9" i="63" l="1"/>
  <c r="R8" i="63"/>
  <c r="L7" i="65"/>
  <c r="T8" i="65"/>
  <c r="S9" i="63"/>
  <c r="I10" i="63"/>
  <c r="L6" i="62"/>
  <c r="L6" i="63"/>
  <c r="Q6" i="63" s="1"/>
  <c r="L8" i="65" l="1"/>
  <c r="T9" i="65"/>
  <c r="S10" i="63"/>
  <c r="I11" i="63"/>
  <c r="L7" i="62"/>
  <c r="L7" i="63"/>
  <c r="Q7" i="63" s="1"/>
  <c r="R9" i="63"/>
  <c r="H10" i="63"/>
  <c r="S11" i="63" l="1"/>
  <c r="I12" i="63"/>
  <c r="R10" i="63"/>
  <c r="H11" i="63"/>
  <c r="L9" i="65"/>
  <c r="T10" i="65"/>
  <c r="L8" i="62"/>
  <c r="L8" i="63"/>
  <c r="Q8" i="63" s="1"/>
  <c r="T11" i="65" l="1"/>
  <c r="L10" i="65"/>
  <c r="L9" i="62"/>
  <c r="L9" i="63"/>
  <c r="Q9" i="63" s="1"/>
  <c r="H12" i="63"/>
  <c r="R11" i="63"/>
  <c r="I13" i="63"/>
  <c r="S12" i="63"/>
  <c r="S13" i="63" l="1"/>
  <c r="I14" i="63"/>
  <c r="H13" i="63"/>
  <c r="R12" i="63"/>
  <c r="L10" i="63"/>
  <c r="Q10" i="63" s="1"/>
  <c r="L10" i="62"/>
  <c r="L11" i="65"/>
  <c r="T12" i="65"/>
  <c r="L12" i="65" l="1"/>
  <c r="T13" i="65"/>
  <c r="I15" i="63"/>
  <c r="S14" i="63"/>
  <c r="L11" i="62"/>
  <c r="L11" i="63"/>
  <c r="Q11" i="63" s="1"/>
  <c r="H14" i="63"/>
  <c r="R13" i="63"/>
  <c r="R14" i="63" l="1"/>
  <c r="H15" i="63"/>
  <c r="I16" i="63"/>
  <c r="S16" i="63" s="1"/>
  <c r="S15" i="63"/>
  <c r="T14" i="65"/>
  <c r="L13" i="65"/>
  <c r="L12" i="63"/>
  <c r="Q12" i="63" s="1"/>
  <c r="L12" i="62"/>
  <c r="L13" i="62" l="1"/>
  <c r="L13" i="63"/>
  <c r="Q13" i="63" s="1"/>
  <c r="T15" i="65"/>
  <c r="L14" i="65"/>
  <c r="H16" i="63"/>
  <c r="R16" i="63" s="1"/>
  <c r="R15" i="63"/>
  <c r="L14" i="63" l="1"/>
  <c r="Q14" i="63" s="1"/>
  <c r="L14" i="62"/>
  <c r="L15" i="65"/>
  <c r="T16" i="65"/>
  <c r="L16" i="65" s="1"/>
  <c r="L16" i="63" l="1"/>
  <c r="Q16" i="63" s="1"/>
  <c r="L16" i="62"/>
  <c r="L15" i="63"/>
  <c r="Q15" i="63" s="1"/>
  <c r="W18" i="63" s="1" a="1"/>
  <c r="L15" i="62"/>
  <c r="AR22" i="63" l="1"/>
  <c r="AJ22" i="63"/>
  <c r="AB22" i="63"/>
  <c r="AP21" i="63"/>
  <c r="AH21" i="63"/>
  <c r="Z21" i="63"/>
  <c r="AN20" i="63"/>
  <c r="AF20" i="63"/>
  <c r="X20" i="63"/>
  <c r="AL19" i="63"/>
  <c r="AD19" i="63"/>
  <c r="AR18" i="63"/>
  <c r="AJ18" i="63"/>
  <c r="AB18" i="63"/>
  <c r="AQ22" i="63"/>
  <c r="AI22" i="63"/>
  <c r="AA22" i="63"/>
  <c r="AO21" i="63"/>
  <c r="AG21" i="63"/>
  <c r="Y21" i="63"/>
  <c r="AM20" i="63"/>
  <c r="AE20" i="63"/>
  <c r="W20" i="63"/>
  <c r="AK19" i="63"/>
  <c r="AC19" i="63"/>
  <c r="AQ18" i="63"/>
  <c r="AI18" i="63"/>
  <c r="AA18" i="63"/>
  <c r="AO22" i="63"/>
  <c r="AG22" i="63"/>
  <c r="Y22" i="63"/>
  <c r="AM21" i="63"/>
  <c r="AE21" i="63"/>
  <c r="W21" i="63"/>
  <c r="AK20" i="63"/>
  <c r="AC20" i="63"/>
  <c r="AQ19" i="63"/>
  <c r="AI19" i="63"/>
  <c r="AA19" i="63"/>
  <c r="AO18" i="63"/>
  <c r="AG18" i="63"/>
  <c r="Y18" i="63"/>
  <c r="AN22" i="63"/>
  <c r="AF22" i="63"/>
  <c r="X22" i="63"/>
  <c r="AL21" i="63"/>
  <c r="AD21" i="63"/>
  <c r="AR20" i="63"/>
  <c r="AJ20" i="63"/>
  <c r="AB20" i="63"/>
  <c r="AP19" i="63"/>
  <c r="AH19" i="63"/>
  <c r="Z19" i="63"/>
  <c r="AN18" i="63"/>
  <c r="AF18" i="63"/>
  <c r="X18" i="63"/>
  <c r="AL22" i="63"/>
  <c r="AR21" i="63"/>
  <c r="AB21" i="63"/>
  <c r="AH20" i="63"/>
  <c r="AN19" i="63"/>
  <c r="X19" i="63"/>
  <c r="AD18" i="63"/>
  <c r="AK22" i="63"/>
  <c r="AQ21" i="63"/>
  <c r="AA21" i="63"/>
  <c r="AG20" i="63"/>
  <c r="AM19" i="63"/>
  <c r="W19" i="63"/>
  <c r="AC18" i="63"/>
  <c r="AH22" i="63"/>
  <c r="AN21" i="63"/>
  <c r="X21" i="63"/>
  <c r="AD20" i="63"/>
  <c r="AJ19" i="63"/>
  <c r="AP18" i="63"/>
  <c r="Z18" i="63"/>
  <c r="AE22" i="63"/>
  <c r="AK21" i="63"/>
  <c r="AD22" i="63"/>
  <c r="AJ21" i="63"/>
  <c r="AP20" i="63"/>
  <c r="Z20" i="63"/>
  <c r="AF19" i="63"/>
  <c r="AL18" i="63"/>
  <c r="AC22" i="63"/>
  <c r="AI21" i="63"/>
  <c r="AO20" i="63"/>
  <c r="Y20" i="63"/>
  <c r="AE19" i="63"/>
  <c r="AK18" i="63"/>
  <c r="AQ20" i="63"/>
  <c r="Y19" i="63"/>
  <c r="AH18" i="63"/>
  <c r="AC21" i="63"/>
  <c r="AL20" i="63"/>
  <c r="AM18" i="63"/>
  <c r="AP22" i="63"/>
  <c r="AI20" i="63"/>
  <c r="AM22" i="63"/>
  <c r="AA20" i="63"/>
  <c r="AE18" i="63"/>
  <c r="AG19" i="63"/>
  <c r="Z22" i="63"/>
  <c r="AR19" i="63"/>
  <c r="W18" i="63"/>
  <c r="W22" i="63"/>
  <c r="AO19" i="63"/>
  <c r="AF21" i="63"/>
  <c r="AB19" i="63"/>
  <c r="W27" i="63" l="1" a="1"/>
  <c r="AO31" i="63" l="1"/>
  <c r="AO40" i="63" s="1"/>
  <c r="AG31" i="63"/>
  <c r="AG40" i="63" s="1"/>
  <c r="Y31" i="63"/>
  <c r="Y40" i="63" s="1"/>
  <c r="AM30" i="63"/>
  <c r="AM39" i="63" s="1"/>
  <c r="AE30" i="63"/>
  <c r="AE39" i="63" s="1"/>
  <c r="W30" i="63"/>
  <c r="W39" i="63" s="1"/>
  <c r="AK29" i="63"/>
  <c r="AK38" i="63" s="1"/>
  <c r="AC29" i="63"/>
  <c r="AC38" i="63" s="1"/>
  <c r="AQ28" i="63"/>
  <c r="AQ37" i="63" s="1"/>
  <c r="AI28" i="63"/>
  <c r="AI37" i="63" s="1"/>
  <c r="AA28" i="63"/>
  <c r="AA37" i="63" s="1"/>
  <c r="AO27" i="63"/>
  <c r="AO36" i="63" s="1"/>
  <c r="AG27" i="63"/>
  <c r="AG36" i="63" s="1"/>
  <c r="Y27" i="63"/>
  <c r="Y36" i="63" s="1"/>
  <c r="AN31" i="63"/>
  <c r="AN40" i="63" s="1"/>
  <c r="AF31" i="63"/>
  <c r="AF40" i="63" s="1"/>
  <c r="X31" i="63"/>
  <c r="X40" i="63" s="1"/>
  <c r="AL30" i="63"/>
  <c r="AL39" i="63" s="1"/>
  <c r="AD30" i="63"/>
  <c r="AD39" i="63" s="1"/>
  <c r="AR29" i="63"/>
  <c r="AR38" i="63" s="1"/>
  <c r="AJ29" i="63"/>
  <c r="AJ38" i="63" s="1"/>
  <c r="AB29" i="63"/>
  <c r="AB38" i="63" s="1"/>
  <c r="AP28" i="63"/>
  <c r="AP37" i="63" s="1"/>
  <c r="AH28" i="63"/>
  <c r="AH37" i="63" s="1"/>
  <c r="Z28" i="63"/>
  <c r="Z37" i="63" s="1"/>
  <c r="AN27" i="63"/>
  <c r="AN36" i="63" s="1"/>
  <c r="AF27" i="63"/>
  <c r="AF36" i="63" s="1"/>
  <c r="X27" i="63"/>
  <c r="X36" i="63" s="1"/>
  <c r="AM31" i="63"/>
  <c r="AM40" i="63" s="1"/>
  <c r="AE31" i="63"/>
  <c r="AE40" i="63" s="1"/>
  <c r="W31" i="63"/>
  <c r="W40" i="63" s="1"/>
  <c r="AK30" i="63"/>
  <c r="AK39" i="63" s="1"/>
  <c r="AC30" i="63"/>
  <c r="AC39" i="63" s="1"/>
  <c r="AQ29" i="63"/>
  <c r="AQ38" i="63" s="1"/>
  <c r="AI29" i="63"/>
  <c r="AI38" i="63" s="1"/>
  <c r="AA29" i="63"/>
  <c r="AA38" i="63" s="1"/>
  <c r="AO28" i="63"/>
  <c r="AO37" i="63" s="1"/>
  <c r="AG28" i="63"/>
  <c r="AG37" i="63" s="1"/>
  <c r="Y28" i="63"/>
  <c r="Y37" i="63" s="1"/>
  <c r="AM27" i="63"/>
  <c r="AM36" i="63" s="1"/>
  <c r="AE27" i="63"/>
  <c r="AE36" i="63" s="1"/>
  <c r="W27" i="63"/>
  <c r="W36" i="63" s="1"/>
  <c r="AL31" i="63"/>
  <c r="AL40" i="63" s="1"/>
  <c r="AD31" i="63"/>
  <c r="AD40" i="63" s="1"/>
  <c r="AR30" i="63"/>
  <c r="AR39" i="63" s="1"/>
  <c r="AJ30" i="63"/>
  <c r="AJ39" i="63" s="1"/>
  <c r="AB30" i="63"/>
  <c r="AB39" i="63" s="1"/>
  <c r="AP29" i="63"/>
  <c r="AP38" i="63" s="1"/>
  <c r="AH29" i="63"/>
  <c r="AH38" i="63" s="1"/>
  <c r="Z29" i="63"/>
  <c r="Z38" i="63" s="1"/>
  <c r="AN28" i="63"/>
  <c r="AN37" i="63" s="1"/>
  <c r="AF28" i="63"/>
  <c r="AF37" i="63" s="1"/>
  <c r="X28" i="63"/>
  <c r="X37" i="63" s="1"/>
  <c r="AL27" i="63"/>
  <c r="AL36" i="63" s="1"/>
  <c r="AD27" i="63"/>
  <c r="AD36" i="63" s="1"/>
  <c r="AK31" i="63"/>
  <c r="AK40" i="63" s="1"/>
  <c r="AC31" i="63"/>
  <c r="AC40" i="63" s="1"/>
  <c r="AQ30" i="63"/>
  <c r="AQ39" i="63" s="1"/>
  <c r="AI30" i="63"/>
  <c r="AI39" i="63" s="1"/>
  <c r="AA30" i="63"/>
  <c r="AA39" i="63" s="1"/>
  <c r="AO29" i="63"/>
  <c r="AO38" i="63" s="1"/>
  <c r="AG29" i="63"/>
  <c r="AG38" i="63" s="1"/>
  <c r="Y29" i="63"/>
  <c r="Y38" i="63" s="1"/>
  <c r="AM28" i="63"/>
  <c r="AM37" i="63" s="1"/>
  <c r="AE28" i="63"/>
  <c r="AE37" i="63" s="1"/>
  <c r="W28" i="63"/>
  <c r="W37" i="63" s="1"/>
  <c r="AK27" i="63"/>
  <c r="AK36" i="63" s="1"/>
  <c r="AC27" i="63"/>
  <c r="AC36" i="63" s="1"/>
  <c r="AR31" i="63"/>
  <c r="AR40" i="63" s="1"/>
  <c r="AJ31" i="63"/>
  <c r="AJ40" i="63" s="1"/>
  <c r="AB31" i="63"/>
  <c r="AB40" i="63" s="1"/>
  <c r="AP30" i="63"/>
  <c r="AP39" i="63" s="1"/>
  <c r="AH30" i="63"/>
  <c r="AH39" i="63" s="1"/>
  <c r="Z30" i="63"/>
  <c r="Z39" i="63" s="1"/>
  <c r="AN29" i="63"/>
  <c r="AN38" i="63" s="1"/>
  <c r="AF29" i="63"/>
  <c r="AF38" i="63" s="1"/>
  <c r="X29" i="63"/>
  <c r="X38" i="63" s="1"/>
  <c r="AL28" i="63"/>
  <c r="AL37" i="63" s="1"/>
  <c r="AD28" i="63"/>
  <c r="AD37" i="63" s="1"/>
  <c r="AR27" i="63"/>
  <c r="AR36" i="63" s="1"/>
  <c r="AJ27" i="63"/>
  <c r="AJ36" i="63" s="1"/>
  <c r="AB27" i="63"/>
  <c r="AB36" i="63" s="1"/>
  <c r="AH31" i="63"/>
  <c r="AH40" i="63" s="1"/>
  <c r="X30" i="63"/>
  <c r="X39" i="63" s="1"/>
  <c r="AJ28" i="63"/>
  <c r="AJ37" i="63" s="1"/>
  <c r="Z27" i="63"/>
  <c r="Z36" i="63" s="1"/>
  <c r="AA31" i="63"/>
  <c r="AA40" i="63" s="1"/>
  <c r="AM29" i="63"/>
  <c r="AM38" i="63" s="1"/>
  <c r="AC28" i="63"/>
  <c r="AC37" i="63" s="1"/>
  <c r="Z31" i="63"/>
  <c r="Z40" i="63" s="1"/>
  <c r="AL29" i="63"/>
  <c r="AL38" i="63" s="1"/>
  <c r="AB28" i="63"/>
  <c r="AB37" i="63" s="1"/>
  <c r="AO30" i="63"/>
  <c r="AO39" i="63" s="1"/>
  <c r="AE29" i="63"/>
  <c r="AE38" i="63" s="1"/>
  <c r="AN30" i="63"/>
  <c r="AN39" i="63" s="1"/>
  <c r="AD29" i="63"/>
  <c r="AD38" i="63" s="1"/>
  <c r="AP27" i="63"/>
  <c r="AP36" i="63" s="1"/>
  <c r="AQ31" i="63"/>
  <c r="AQ40" i="63" s="1"/>
  <c r="AG30" i="63"/>
  <c r="AG39" i="63" s="1"/>
  <c r="W29" i="63"/>
  <c r="W38" i="63" s="1"/>
  <c r="AI27" i="63"/>
  <c r="AI36" i="63" s="1"/>
  <c r="AR28" i="63"/>
  <c r="AR37" i="63" s="1"/>
  <c r="AK28" i="63"/>
  <c r="AK37" i="63" s="1"/>
  <c r="AQ27" i="63"/>
  <c r="AQ36" i="63" s="1"/>
  <c r="AH27" i="63"/>
  <c r="AH36" i="63" s="1"/>
  <c r="AF30" i="63"/>
  <c r="AF39" i="63" s="1"/>
  <c r="Y30" i="63"/>
  <c r="Y39" i="63" s="1"/>
  <c r="AP31" i="63"/>
  <c r="AP40" i="63" s="1"/>
  <c r="AA27" i="63"/>
  <c r="AA36" i="63" s="1"/>
  <c r="AI31" i="63"/>
  <c r="AI40" i="63" s="1"/>
  <c r="W46" i="63" l="1" a="1"/>
  <c r="AK46" i="63" l="1"/>
  <c r="AC46" i="63"/>
  <c r="AR46" i="63"/>
  <c r="AJ46" i="63"/>
  <c r="AB46" i="63"/>
  <c r="AQ46" i="63"/>
  <c r="AI46" i="63"/>
  <c r="AA46" i="63"/>
  <c r="AP46" i="63"/>
  <c r="AH46" i="63"/>
  <c r="Z46" i="63"/>
  <c r="AO46" i="63"/>
  <c r="AG46" i="63"/>
  <c r="Y46" i="63"/>
  <c r="AN46" i="63"/>
  <c r="AF46" i="63"/>
  <c r="X46" i="63"/>
  <c r="W46" i="63"/>
  <c r="AM46" i="63"/>
  <c r="AL46" i="63"/>
  <c r="AD46" i="63"/>
  <c r="AE46" i="63"/>
  <c r="W48" i="63" l="1" a="1"/>
  <c r="AR48" i="63" l="1"/>
  <c r="AR51" i="63" s="1"/>
  <c r="AJ48" i="63"/>
  <c r="AJ51" i="63" s="1"/>
  <c r="AB48" i="63"/>
  <c r="AB51" i="63" s="1"/>
  <c r="AQ48" i="63"/>
  <c r="AQ51" i="63" s="1"/>
  <c r="AI48" i="63"/>
  <c r="AI51" i="63" s="1"/>
  <c r="AA48" i="63"/>
  <c r="AA51" i="63" s="1"/>
  <c r="AP48" i="63"/>
  <c r="AP51" i="63" s="1"/>
  <c r="AH48" i="63"/>
  <c r="AH51" i="63" s="1"/>
  <c r="Z48" i="63"/>
  <c r="Z51" i="63" s="1"/>
  <c r="AO48" i="63"/>
  <c r="AO51" i="63" s="1"/>
  <c r="AG48" i="63"/>
  <c r="AG51" i="63" s="1"/>
  <c r="Y48" i="63"/>
  <c r="Y51" i="63" s="1"/>
  <c r="AN48" i="63"/>
  <c r="AN51" i="63" s="1"/>
  <c r="AF48" i="63"/>
  <c r="AF51" i="63" s="1"/>
  <c r="X48" i="63"/>
  <c r="X51" i="63" s="1"/>
  <c r="AM48" i="63"/>
  <c r="AM51" i="63" s="1"/>
  <c r="AE48" i="63"/>
  <c r="AE51" i="63" s="1"/>
  <c r="W48" i="63"/>
  <c r="W51" i="63" s="1"/>
  <c r="AC48" i="63"/>
  <c r="AC51" i="63" s="1"/>
  <c r="AL48" i="63"/>
  <c r="AL51" i="63" s="1"/>
  <c r="AD48" i="63"/>
  <c r="AD51" i="63" s="1"/>
  <c r="AK48" i="63"/>
  <c r="AK51" i="63" s="1"/>
  <c r="W53" i="63" l="1" a="1"/>
  <c r="W180" i="63" l="1"/>
  <c r="W172" i="63"/>
  <c r="W164" i="63"/>
  <c r="W156" i="63"/>
  <c r="W148" i="63"/>
  <c r="W140" i="63"/>
  <c r="W132" i="63"/>
  <c r="W124" i="63"/>
  <c r="W116" i="63"/>
  <c r="W108" i="63"/>
  <c r="W100" i="63"/>
  <c r="W92" i="63"/>
  <c r="W84" i="63"/>
  <c r="W76" i="63"/>
  <c r="W68" i="63"/>
  <c r="W60" i="63"/>
  <c r="M9" i="62" s="1"/>
  <c r="W179" i="63"/>
  <c r="W171" i="63"/>
  <c r="W163" i="63"/>
  <c r="W155" i="63"/>
  <c r="W147" i="63"/>
  <c r="W139" i="63"/>
  <c r="W131" i="63"/>
  <c r="W123" i="63"/>
  <c r="W115" i="63"/>
  <c r="W107" i="63"/>
  <c r="W99" i="63"/>
  <c r="W91" i="63"/>
  <c r="W83" i="63"/>
  <c r="W75" i="63"/>
  <c r="W67" i="63"/>
  <c r="M16" i="62" s="1"/>
  <c r="W59" i="63"/>
  <c r="M8" i="62" s="1"/>
  <c r="W178" i="63"/>
  <c r="W170" i="63"/>
  <c r="W162" i="63"/>
  <c r="W154" i="63"/>
  <c r="W146" i="63"/>
  <c r="W138" i="63"/>
  <c r="W130" i="63"/>
  <c r="W122" i="63"/>
  <c r="W114" i="63"/>
  <c r="W106" i="63"/>
  <c r="W98" i="63"/>
  <c r="W90" i="63"/>
  <c r="W82" i="63"/>
  <c r="W74" i="63"/>
  <c r="W66" i="63"/>
  <c r="M15" i="62" s="1"/>
  <c r="W58" i="63"/>
  <c r="M7" i="62" s="1"/>
  <c r="W177" i="63"/>
  <c r="W169" i="63"/>
  <c r="W161" i="63"/>
  <c r="W153" i="63"/>
  <c r="W145" i="63"/>
  <c r="W137" i="63"/>
  <c r="W129" i="63"/>
  <c r="W121" i="63"/>
  <c r="W113" i="63"/>
  <c r="W105" i="63"/>
  <c r="W97" i="63"/>
  <c r="W89" i="63"/>
  <c r="W81" i="63"/>
  <c r="W73" i="63"/>
  <c r="W65" i="63"/>
  <c r="M14" i="62" s="1"/>
  <c r="W57" i="63"/>
  <c r="M6" i="62" s="1"/>
  <c r="W184" i="63"/>
  <c r="W176" i="63"/>
  <c r="W168" i="63"/>
  <c r="W160" i="63"/>
  <c r="W152" i="63"/>
  <c r="W144" i="63"/>
  <c r="W136" i="63"/>
  <c r="W128" i="63"/>
  <c r="W120" i="63"/>
  <c r="W112" i="63"/>
  <c r="W104" i="63"/>
  <c r="W96" i="63"/>
  <c r="W88" i="63"/>
  <c r="W80" i="63"/>
  <c r="W72" i="63"/>
  <c r="W64" i="63"/>
  <c r="M13" i="62" s="1"/>
  <c r="W56" i="63"/>
  <c r="M5" i="62" s="1"/>
  <c r="W183" i="63"/>
  <c r="W175" i="63"/>
  <c r="W167" i="63"/>
  <c r="W159" i="63"/>
  <c r="W151" i="63"/>
  <c r="W143" i="63"/>
  <c r="W135" i="63"/>
  <c r="W127" i="63"/>
  <c r="W119" i="63"/>
  <c r="W111" i="63"/>
  <c r="W103" i="63"/>
  <c r="W95" i="63"/>
  <c r="W87" i="63"/>
  <c r="W79" i="63"/>
  <c r="W71" i="63"/>
  <c r="W63" i="63"/>
  <c r="M12" i="62" s="1"/>
  <c r="W55" i="63"/>
  <c r="M4" i="62" s="1"/>
  <c r="W166" i="63"/>
  <c r="W134" i="63"/>
  <c r="W102" i="63"/>
  <c r="W70" i="63"/>
  <c r="W165" i="63"/>
  <c r="W133" i="63"/>
  <c r="W101" i="63"/>
  <c r="W69" i="63"/>
  <c r="W158" i="63"/>
  <c r="W126" i="63"/>
  <c r="W94" i="63"/>
  <c r="W62" i="63"/>
  <c r="M11" i="62" s="1"/>
  <c r="W157" i="63"/>
  <c r="W125" i="63"/>
  <c r="W93" i="63"/>
  <c r="W61" i="63"/>
  <c r="M10" i="62" s="1"/>
  <c r="W182" i="63"/>
  <c r="W150" i="63"/>
  <c r="W118" i="63"/>
  <c r="W86" i="63"/>
  <c r="W54" i="63"/>
  <c r="M3" i="62" s="1"/>
  <c r="W181" i="63"/>
  <c r="W149" i="63"/>
  <c r="W117" i="63"/>
  <c r="W85" i="63"/>
  <c r="W53" i="63"/>
  <c r="M2" i="62" s="1"/>
  <c r="W174" i="63"/>
  <c r="W142" i="63"/>
  <c r="W173" i="63"/>
  <c r="W141" i="63"/>
  <c r="W78" i="63"/>
  <c r="W77" i="63"/>
  <c r="W110" i="63"/>
  <c r="W109" i="63"/>
  <c r="M16" i="65" l="1"/>
  <c r="M16" i="63"/>
  <c r="M15" i="65"/>
  <c r="M15" i="63"/>
  <c r="M14" i="65"/>
  <c r="M14" i="63"/>
  <c r="M13" i="63"/>
  <c r="M13" i="65"/>
  <c r="M12" i="65"/>
  <c r="M12" i="63"/>
  <c r="M11" i="63"/>
  <c r="M11" i="65"/>
  <c r="M10" i="65"/>
  <c r="M10" i="63"/>
  <c r="M9" i="63"/>
  <c r="M9" i="65"/>
  <c r="M8" i="65"/>
  <c r="M8" i="63"/>
  <c r="M7" i="65"/>
  <c r="M7" i="63"/>
  <c r="M6" i="65"/>
  <c r="M6" i="63"/>
  <c r="M5" i="63"/>
  <c r="M5" i="65"/>
  <c r="M4" i="65"/>
  <c r="M4" i="63"/>
  <c r="M3" i="63"/>
  <c r="M3" i="65"/>
  <c r="M2" i="65"/>
  <c r="M2" i="63"/>
  <c r="I16" i="61"/>
  <c r="H16" i="61"/>
  <c r="G16" i="61"/>
  <c r="F16" i="61"/>
  <c r="E16" i="61"/>
  <c r="D16" i="61"/>
  <c r="C16" i="61"/>
  <c r="A16" i="61"/>
  <c r="U15" i="61"/>
  <c r="I15" i="61"/>
  <c r="H15" i="61"/>
  <c r="G15" i="61"/>
  <c r="F15" i="61"/>
  <c r="E15" i="61"/>
  <c r="D15" i="61"/>
  <c r="C15" i="61"/>
  <c r="B15" i="61"/>
  <c r="A15" i="61"/>
  <c r="I14" i="61"/>
  <c r="H14" i="61"/>
  <c r="G14" i="61"/>
  <c r="U14" i="61" s="1"/>
  <c r="F14" i="61"/>
  <c r="E14" i="61"/>
  <c r="D14" i="61"/>
  <c r="C14" i="61"/>
  <c r="A14" i="61"/>
  <c r="I13" i="61"/>
  <c r="H13" i="61"/>
  <c r="G13" i="61"/>
  <c r="U13" i="61" s="1"/>
  <c r="F13" i="61"/>
  <c r="E13" i="61"/>
  <c r="D13" i="61"/>
  <c r="C13" i="61"/>
  <c r="B13" i="61"/>
  <c r="A13" i="61"/>
  <c r="I12" i="61"/>
  <c r="H12" i="61"/>
  <c r="G12" i="61"/>
  <c r="F12" i="61"/>
  <c r="E12" i="61"/>
  <c r="D12" i="61"/>
  <c r="C12" i="61"/>
  <c r="B12" i="61"/>
  <c r="A12" i="61"/>
  <c r="I11" i="61"/>
  <c r="H11" i="61"/>
  <c r="G11" i="61"/>
  <c r="F11" i="61"/>
  <c r="E11" i="61"/>
  <c r="D11" i="61"/>
  <c r="C11" i="61"/>
  <c r="B11" i="61"/>
  <c r="A11" i="61"/>
  <c r="I10" i="61"/>
  <c r="H10" i="61"/>
  <c r="G10" i="61"/>
  <c r="F10" i="61"/>
  <c r="E10" i="61"/>
  <c r="D10" i="61"/>
  <c r="C10" i="61"/>
  <c r="B10" i="61"/>
  <c r="A10" i="61"/>
  <c r="I9" i="61"/>
  <c r="H9" i="61"/>
  <c r="G9" i="61"/>
  <c r="F9" i="61"/>
  <c r="E9" i="61"/>
  <c r="D9" i="61"/>
  <c r="C9" i="61"/>
  <c r="B9" i="61"/>
  <c r="A9" i="61"/>
  <c r="I8" i="61"/>
  <c r="H8" i="61"/>
  <c r="G8" i="61"/>
  <c r="F8" i="61"/>
  <c r="E8" i="61"/>
  <c r="D8" i="61"/>
  <c r="C8" i="61"/>
  <c r="B8" i="61"/>
  <c r="A8" i="61"/>
  <c r="I7" i="61"/>
  <c r="H7" i="61"/>
  <c r="G7" i="61"/>
  <c r="F7" i="61"/>
  <c r="E7" i="61"/>
  <c r="D7" i="61"/>
  <c r="C7" i="61"/>
  <c r="B7" i="61"/>
  <c r="A7" i="61"/>
  <c r="I6" i="61"/>
  <c r="H6" i="61"/>
  <c r="G6" i="61"/>
  <c r="F6" i="61"/>
  <c r="E6" i="61"/>
  <c r="D6" i="61"/>
  <c r="C6" i="61"/>
  <c r="B6" i="61"/>
  <c r="A6" i="61"/>
  <c r="P5" i="61"/>
  <c r="I5" i="61"/>
  <c r="H5" i="61"/>
  <c r="G5" i="61"/>
  <c r="F5" i="61"/>
  <c r="E5" i="61"/>
  <c r="D5" i="61"/>
  <c r="C5" i="61"/>
  <c r="B5" i="61"/>
  <c r="A5" i="61"/>
  <c r="I4" i="61"/>
  <c r="H4" i="61"/>
  <c r="G4" i="61"/>
  <c r="F4" i="61"/>
  <c r="E4" i="61"/>
  <c r="D4" i="61"/>
  <c r="C4" i="61"/>
  <c r="B4" i="61"/>
  <c r="A4" i="61"/>
  <c r="P3" i="61"/>
  <c r="P12" i="61" s="1"/>
  <c r="Q12" i="61" s="1"/>
  <c r="I3" i="61"/>
  <c r="H3" i="61"/>
  <c r="G3" i="61"/>
  <c r="F3" i="61"/>
  <c r="E3" i="61"/>
  <c r="D3" i="61"/>
  <c r="C3" i="61"/>
  <c r="B3" i="61"/>
  <c r="A3" i="61"/>
  <c r="K2" i="61"/>
  <c r="J2" i="61"/>
  <c r="I2" i="61"/>
  <c r="H2" i="61"/>
  <c r="G2" i="61"/>
  <c r="F2" i="61"/>
  <c r="E2" i="61"/>
  <c r="D2" i="61"/>
  <c r="C2" i="61"/>
  <c r="B2" i="61"/>
  <c r="A2" i="61"/>
  <c r="K1" i="61"/>
  <c r="J1" i="61"/>
  <c r="I1" i="61"/>
  <c r="H1" i="61"/>
  <c r="G1" i="61"/>
  <c r="F1" i="61"/>
  <c r="E1" i="61"/>
  <c r="D1" i="61"/>
  <c r="C1" i="61"/>
  <c r="B1" i="61"/>
  <c r="A1" i="61"/>
  <c r="U361" i="59"/>
  <c r="T361" i="59"/>
  <c r="S361" i="59"/>
  <c r="R361" i="59"/>
  <c r="Q361" i="59"/>
  <c r="U360" i="59"/>
  <c r="T360" i="59"/>
  <c r="S360" i="59"/>
  <c r="R360" i="59"/>
  <c r="Q360" i="59"/>
  <c r="U359" i="59"/>
  <c r="T359" i="59"/>
  <c r="S359" i="59"/>
  <c r="R359" i="59"/>
  <c r="Q359" i="59"/>
  <c r="U358" i="59"/>
  <c r="T358" i="59"/>
  <c r="S358" i="59"/>
  <c r="R358" i="59"/>
  <c r="Q358" i="59"/>
  <c r="U357" i="59"/>
  <c r="T357" i="59"/>
  <c r="S357" i="59"/>
  <c r="R357" i="59"/>
  <c r="Q357" i="59"/>
  <c r="U356" i="59"/>
  <c r="T356" i="59"/>
  <c r="S356" i="59"/>
  <c r="R356" i="59"/>
  <c r="Q356" i="59"/>
  <c r="U355" i="59"/>
  <c r="T355" i="59"/>
  <c r="S355" i="59"/>
  <c r="R355" i="59"/>
  <c r="Q355" i="59"/>
  <c r="U354" i="59"/>
  <c r="T354" i="59"/>
  <c r="S354" i="59"/>
  <c r="R354" i="59"/>
  <c r="Q354" i="59"/>
  <c r="U353" i="59"/>
  <c r="T353" i="59"/>
  <c r="S353" i="59"/>
  <c r="R353" i="59"/>
  <c r="Q353" i="59"/>
  <c r="U352" i="59"/>
  <c r="T352" i="59"/>
  <c r="S352" i="59"/>
  <c r="R352" i="59"/>
  <c r="Q352" i="59"/>
  <c r="U351" i="59"/>
  <c r="T351" i="59"/>
  <c r="S351" i="59"/>
  <c r="R351" i="59"/>
  <c r="Q351" i="59"/>
  <c r="U350" i="59"/>
  <c r="T350" i="59"/>
  <c r="S350" i="59"/>
  <c r="R350" i="59"/>
  <c r="Q350" i="59"/>
  <c r="U349" i="59"/>
  <c r="T349" i="59"/>
  <c r="S349" i="59"/>
  <c r="R349" i="59"/>
  <c r="Q349" i="59"/>
  <c r="U348" i="59"/>
  <c r="T348" i="59"/>
  <c r="S348" i="59"/>
  <c r="R348" i="59"/>
  <c r="Q348" i="59"/>
  <c r="U347" i="59"/>
  <c r="T347" i="59"/>
  <c r="S347" i="59"/>
  <c r="R347" i="59"/>
  <c r="Q347" i="59"/>
  <c r="U346" i="59"/>
  <c r="T346" i="59"/>
  <c r="S346" i="59"/>
  <c r="R346" i="59"/>
  <c r="Q346" i="59"/>
  <c r="U345" i="59"/>
  <c r="T345" i="59"/>
  <c r="S345" i="59"/>
  <c r="R345" i="59"/>
  <c r="Q345" i="59"/>
  <c r="U344" i="59"/>
  <c r="T344" i="59"/>
  <c r="S344" i="59"/>
  <c r="R344" i="59"/>
  <c r="Q344" i="59"/>
  <c r="U343" i="59"/>
  <c r="T343" i="59"/>
  <c r="S343" i="59"/>
  <c r="R343" i="59"/>
  <c r="Q343" i="59"/>
  <c r="U342" i="59"/>
  <c r="T342" i="59"/>
  <c r="S342" i="59"/>
  <c r="R342" i="59"/>
  <c r="Q342" i="59"/>
  <c r="U341" i="59"/>
  <c r="T341" i="59"/>
  <c r="S341" i="59"/>
  <c r="R341" i="59"/>
  <c r="Q341" i="59"/>
  <c r="U340" i="59"/>
  <c r="T340" i="59"/>
  <c r="S340" i="59"/>
  <c r="R340" i="59"/>
  <c r="Q340" i="59"/>
  <c r="U339" i="59"/>
  <c r="T339" i="59"/>
  <c r="S339" i="59"/>
  <c r="R339" i="59"/>
  <c r="Q339" i="59"/>
  <c r="U338" i="59"/>
  <c r="T338" i="59"/>
  <c r="S338" i="59"/>
  <c r="R338" i="59"/>
  <c r="Q338" i="59"/>
  <c r="U337" i="59"/>
  <c r="T337" i="59"/>
  <c r="S337" i="59"/>
  <c r="R337" i="59"/>
  <c r="Q337" i="59"/>
  <c r="U336" i="59"/>
  <c r="T336" i="59"/>
  <c r="S336" i="59"/>
  <c r="R336" i="59"/>
  <c r="Q336" i="59"/>
  <c r="U335" i="59"/>
  <c r="T335" i="59"/>
  <c r="S335" i="59"/>
  <c r="R335" i="59"/>
  <c r="Q335" i="59"/>
  <c r="U334" i="59"/>
  <c r="T334" i="59"/>
  <c r="S334" i="59"/>
  <c r="R334" i="59"/>
  <c r="Q334" i="59"/>
  <c r="U333" i="59"/>
  <c r="T333" i="59"/>
  <c r="S333" i="59"/>
  <c r="R333" i="59"/>
  <c r="Q333" i="59"/>
  <c r="U332" i="59"/>
  <c r="T332" i="59"/>
  <c r="S332" i="59"/>
  <c r="R332" i="59"/>
  <c r="Q332" i="59"/>
  <c r="U331" i="59"/>
  <c r="T331" i="59"/>
  <c r="S331" i="59"/>
  <c r="R331" i="59"/>
  <c r="Q331" i="59"/>
  <c r="U330" i="59"/>
  <c r="T330" i="59"/>
  <c r="S330" i="59"/>
  <c r="R330" i="59"/>
  <c r="Q330" i="59"/>
  <c r="U329" i="59"/>
  <c r="T329" i="59"/>
  <c r="S329" i="59"/>
  <c r="R329" i="59"/>
  <c r="Q329" i="59"/>
  <c r="U328" i="59"/>
  <c r="T328" i="59"/>
  <c r="S328" i="59"/>
  <c r="R328" i="59"/>
  <c r="Q328" i="59"/>
  <c r="U327" i="59"/>
  <c r="T327" i="59"/>
  <c r="S327" i="59"/>
  <c r="R327" i="59"/>
  <c r="Q327" i="59"/>
  <c r="U326" i="59"/>
  <c r="T326" i="59"/>
  <c r="S326" i="59"/>
  <c r="R326" i="59"/>
  <c r="Q326" i="59"/>
  <c r="U325" i="59"/>
  <c r="T325" i="59"/>
  <c r="S325" i="59"/>
  <c r="R325" i="59"/>
  <c r="Q325" i="59"/>
  <c r="U324" i="59"/>
  <c r="T324" i="59"/>
  <c r="S324" i="59"/>
  <c r="R324" i="59"/>
  <c r="Q324" i="59"/>
  <c r="U323" i="59"/>
  <c r="T323" i="59"/>
  <c r="S323" i="59"/>
  <c r="R323" i="59"/>
  <c r="Q323" i="59"/>
  <c r="U322" i="59"/>
  <c r="T322" i="59"/>
  <c r="S322" i="59"/>
  <c r="R322" i="59"/>
  <c r="Q322" i="59"/>
  <c r="U321" i="59"/>
  <c r="T321" i="59"/>
  <c r="S321" i="59"/>
  <c r="R321" i="59"/>
  <c r="Q321" i="59"/>
  <c r="U320" i="59"/>
  <c r="T320" i="59"/>
  <c r="S320" i="59"/>
  <c r="R320" i="59"/>
  <c r="Q320" i="59"/>
  <c r="U319" i="59"/>
  <c r="T319" i="59"/>
  <c r="S319" i="59"/>
  <c r="R319" i="59"/>
  <c r="Q319" i="59"/>
  <c r="U318" i="59"/>
  <c r="T318" i="59"/>
  <c r="S318" i="59"/>
  <c r="R318" i="59"/>
  <c r="Q318" i="59"/>
  <c r="U317" i="59"/>
  <c r="T317" i="59"/>
  <c r="S317" i="59"/>
  <c r="R317" i="59"/>
  <c r="Q317" i="59"/>
  <c r="U316" i="59"/>
  <c r="T316" i="59"/>
  <c r="S316" i="59"/>
  <c r="R316" i="59"/>
  <c r="Q316" i="59"/>
  <c r="U315" i="59"/>
  <c r="T315" i="59"/>
  <c r="S315" i="59"/>
  <c r="R315" i="59"/>
  <c r="Q315" i="59"/>
  <c r="U314" i="59"/>
  <c r="T314" i="59"/>
  <c r="S314" i="59"/>
  <c r="R314" i="59"/>
  <c r="Q314" i="59"/>
  <c r="U313" i="59"/>
  <c r="T313" i="59"/>
  <c r="S313" i="59"/>
  <c r="R313" i="59"/>
  <c r="Q313" i="59"/>
  <c r="U312" i="59"/>
  <c r="T312" i="59"/>
  <c r="S312" i="59"/>
  <c r="R312" i="59"/>
  <c r="Q312" i="59"/>
  <c r="U311" i="59"/>
  <c r="T311" i="59"/>
  <c r="S311" i="59"/>
  <c r="R311" i="59"/>
  <c r="Q311" i="59"/>
  <c r="U310" i="59"/>
  <c r="T310" i="59"/>
  <c r="S310" i="59"/>
  <c r="R310" i="59"/>
  <c r="Q310" i="59"/>
  <c r="U309" i="59"/>
  <c r="T309" i="59"/>
  <c r="S309" i="59"/>
  <c r="R309" i="59"/>
  <c r="Q309" i="59"/>
  <c r="U308" i="59"/>
  <c r="T308" i="59"/>
  <c r="S308" i="59"/>
  <c r="R308" i="59"/>
  <c r="Q308" i="59"/>
  <c r="U307" i="59"/>
  <c r="T307" i="59"/>
  <c r="S307" i="59"/>
  <c r="R307" i="59"/>
  <c r="Q307" i="59"/>
  <c r="U306" i="59"/>
  <c r="T306" i="59"/>
  <c r="S306" i="59"/>
  <c r="R306" i="59"/>
  <c r="Q306" i="59"/>
  <c r="U305" i="59"/>
  <c r="T305" i="59"/>
  <c r="S305" i="59"/>
  <c r="R305" i="59"/>
  <c r="Q305" i="59"/>
  <c r="U304" i="59"/>
  <c r="T304" i="59"/>
  <c r="S304" i="59"/>
  <c r="R304" i="59"/>
  <c r="Q304" i="59"/>
  <c r="U303" i="59"/>
  <c r="T303" i="59"/>
  <c r="S303" i="59"/>
  <c r="R303" i="59"/>
  <c r="Q303" i="59"/>
  <c r="U302" i="59"/>
  <c r="T302" i="59"/>
  <c r="S302" i="59"/>
  <c r="R302" i="59"/>
  <c r="Q302" i="59"/>
  <c r="U301" i="59"/>
  <c r="T301" i="59"/>
  <c r="S301" i="59"/>
  <c r="R301" i="59"/>
  <c r="Q301" i="59"/>
  <c r="U300" i="59"/>
  <c r="T300" i="59"/>
  <c r="S300" i="59"/>
  <c r="R300" i="59"/>
  <c r="Q300" i="59"/>
  <c r="U299" i="59"/>
  <c r="T299" i="59"/>
  <c r="S299" i="59"/>
  <c r="R299" i="59"/>
  <c r="Q299" i="59"/>
  <c r="U298" i="59"/>
  <c r="T298" i="59"/>
  <c r="S298" i="59"/>
  <c r="R298" i="59"/>
  <c r="Q298" i="59"/>
  <c r="U297" i="59"/>
  <c r="T297" i="59"/>
  <c r="S297" i="59"/>
  <c r="R297" i="59"/>
  <c r="Q297" i="59"/>
  <c r="U296" i="59"/>
  <c r="T296" i="59"/>
  <c r="S296" i="59"/>
  <c r="R296" i="59"/>
  <c r="Q296" i="59"/>
  <c r="U295" i="59"/>
  <c r="T295" i="59"/>
  <c r="S295" i="59"/>
  <c r="R295" i="59"/>
  <c r="Q295" i="59"/>
  <c r="U294" i="59"/>
  <c r="T294" i="59"/>
  <c r="S294" i="59"/>
  <c r="R294" i="59"/>
  <c r="Q294" i="59"/>
  <c r="U293" i="59"/>
  <c r="T293" i="59"/>
  <c r="S293" i="59"/>
  <c r="R293" i="59"/>
  <c r="Q293" i="59"/>
  <c r="U292" i="59"/>
  <c r="T292" i="59"/>
  <c r="S292" i="59"/>
  <c r="R292" i="59"/>
  <c r="Q292" i="59"/>
  <c r="U291" i="59"/>
  <c r="T291" i="59"/>
  <c r="S291" i="59"/>
  <c r="R291" i="59"/>
  <c r="Q291" i="59"/>
  <c r="U290" i="59"/>
  <c r="T290" i="59"/>
  <c r="S290" i="59"/>
  <c r="R290" i="59"/>
  <c r="Q290" i="59"/>
  <c r="U289" i="59"/>
  <c r="T289" i="59"/>
  <c r="S289" i="59"/>
  <c r="R289" i="59"/>
  <c r="Q289" i="59"/>
  <c r="U288" i="59"/>
  <c r="T288" i="59"/>
  <c r="S288" i="59"/>
  <c r="R288" i="59"/>
  <c r="Q288" i="59"/>
  <c r="U287" i="59"/>
  <c r="T287" i="59"/>
  <c r="S287" i="59"/>
  <c r="R287" i="59"/>
  <c r="Q287" i="59"/>
  <c r="U286" i="59"/>
  <c r="T286" i="59"/>
  <c r="S286" i="59"/>
  <c r="R286" i="59"/>
  <c r="Q286" i="59"/>
  <c r="U285" i="59"/>
  <c r="T285" i="59"/>
  <c r="S285" i="59"/>
  <c r="R285" i="59"/>
  <c r="Q285" i="59"/>
  <c r="U284" i="59"/>
  <c r="T284" i="59"/>
  <c r="S284" i="59"/>
  <c r="R284" i="59"/>
  <c r="Q284" i="59"/>
  <c r="U283" i="59"/>
  <c r="T283" i="59"/>
  <c r="S283" i="59"/>
  <c r="R283" i="59"/>
  <c r="Q283" i="59"/>
  <c r="U282" i="59"/>
  <c r="T282" i="59"/>
  <c r="S282" i="59"/>
  <c r="R282" i="59"/>
  <c r="Q282" i="59"/>
  <c r="U281" i="59"/>
  <c r="T281" i="59"/>
  <c r="S281" i="59"/>
  <c r="R281" i="59"/>
  <c r="Q281" i="59"/>
  <c r="U280" i="59"/>
  <c r="T280" i="59"/>
  <c r="S280" i="59"/>
  <c r="R280" i="59"/>
  <c r="Q280" i="59"/>
  <c r="U279" i="59"/>
  <c r="T279" i="59"/>
  <c r="S279" i="59"/>
  <c r="R279" i="59"/>
  <c r="Q279" i="59"/>
  <c r="U278" i="59"/>
  <c r="T278" i="59"/>
  <c r="S278" i="59"/>
  <c r="R278" i="59"/>
  <c r="Q278" i="59"/>
  <c r="U277" i="59"/>
  <c r="T277" i="59"/>
  <c r="S277" i="59"/>
  <c r="R277" i="59"/>
  <c r="Q277" i="59"/>
  <c r="U276" i="59"/>
  <c r="T276" i="59"/>
  <c r="S276" i="59"/>
  <c r="R276" i="59"/>
  <c r="Q276" i="59"/>
  <c r="U275" i="59"/>
  <c r="T275" i="59"/>
  <c r="S275" i="59"/>
  <c r="R275" i="59"/>
  <c r="Q275" i="59"/>
  <c r="U274" i="59"/>
  <c r="T274" i="59"/>
  <c r="S274" i="59"/>
  <c r="R274" i="59"/>
  <c r="Q274" i="59"/>
  <c r="U273" i="59"/>
  <c r="T273" i="59"/>
  <c r="S273" i="59"/>
  <c r="R273" i="59"/>
  <c r="Q273" i="59"/>
  <c r="U272" i="59"/>
  <c r="T272" i="59"/>
  <c r="S272" i="59"/>
  <c r="R272" i="59"/>
  <c r="Q272" i="59"/>
  <c r="U271" i="59"/>
  <c r="T271" i="59"/>
  <c r="S271" i="59"/>
  <c r="R271" i="59"/>
  <c r="Q271" i="59"/>
  <c r="U270" i="59"/>
  <c r="T270" i="59"/>
  <c r="S270" i="59"/>
  <c r="R270" i="59"/>
  <c r="Q270" i="59"/>
  <c r="U269" i="59"/>
  <c r="T269" i="59"/>
  <c r="S269" i="59"/>
  <c r="R269" i="59"/>
  <c r="Q269" i="59"/>
  <c r="U268" i="59"/>
  <c r="T268" i="59"/>
  <c r="S268" i="59"/>
  <c r="R268" i="59"/>
  <c r="Q268" i="59"/>
  <c r="U267" i="59"/>
  <c r="T267" i="59"/>
  <c r="S267" i="59"/>
  <c r="R267" i="59"/>
  <c r="Q267" i="59"/>
  <c r="U266" i="59"/>
  <c r="T266" i="59"/>
  <c r="S266" i="59"/>
  <c r="R266" i="59"/>
  <c r="Q266" i="59"/>
  <c r="U265" i="59"/>
  <c r="T265" i="59"/>
  <c r="S265" i="59"/>
  <c r="R265" i="59"/>
  <c r="Q265" i="59"/>
  <c r="U264" i="59"/>
  <c r="T264" i="59"/>
  <c r="S264" i="59"/>
  <c r="R264" i="59"/>
  <c r="Q264" i="59"/>
  <c r="U263" i="59"/>
  <c r="T263" i="59"/>
  <c r="S263" i="59"/>
  <c r="R263" i="59"/>
  <c r="Q263" i="59"/>
  <c r="U262" i="59"/>
  <c r="T262" i="59"/>
  <c r="S262" i="59"/>
  <c r="R262" i="59"/>
  <c r="Q262" i="59"/>
  <c r="U261" i="59"/>
  <c r="T261" i="59"/>
  <c r="S261" i="59"/>
  <c r="R261" i="59"/>
  <c r="Q261" i="59"/>
  <c r="U260" i="59"/>
  <c r="T260" i="59"/>
  <c r="S260" i="59"/>
  <c r="R260" i="59"/>
  <c r="Q260" i="59"/>
  <c r="U259" i="59"/>
  <c r="T259" i="59"/>
  <c r="S259" i="59"/>
  <c r="R259" i="59"/>
  <c r="Q259" i="59"/>
  <c r="U258" i="59"/>
  <c r="T258" i="59"/>
  <c r="S258" i="59"/>
  <c r="R258" i="59"/>
  <c r="Q258" i="59"/>
  <c r="U257" i="59"/>
  <c r="T257" i="59"/>
  <c r="S257" i="59"/>
  <c r="R257" i="59"/>
  <c r="Q257" i="59"/>
  <c r="U256" i="59"/>
  <c r="T256" i="59"/>
  <c r="S256" i="59"/>
  <c r="R256" i="59"/>
  <c r="Q256" i="59"/>
  <c r="U255" i="59"/>
  <c r="T255" i="59"/>
  <c r="S255" i="59"/>
  <c r="R255" i="59"/>
  <c r="Q255" i="59"/>
  <c r="U254" i="59"/>
  <c r="T254" i="59"/>
  <c r="S254" i="59"/>
  <c r="R254" i="59"/>
  <c r="Q254" i="59"/>
  <c r="U253" i="59"/>
  <c r="T253" i="59"/>
  <c r="S253" i="59"/>
  <c r="R253" i="59"/>
  <c r="Q253" i="59"/>
  <c r="U252" i="59"/>
  <c r="T252" i="59"/>
  <c r="S252" i="59"/>
  <c r="R252" i="59"/>
  <c r="Q252" i="59"/>
  <c r="U251" i="59"/>
  <c r="T251" i="59"/>
  <c r="S251" i="59"/>
  <c r="R251" i="59"/>
  <c r="Q251" i="59"/>
  <c r="U250" i="59"/>
  <c r="T250" i="59"/>
  <c r="S250" i="59"/>
  <c r="R250" i="59"/>
  <c r="Q250" i="59"/>
  <c r="U249" i="59"/>
  <c r="T249" i="59"/>
  <c r="S249" i="59"/>
  <c r="R249" i="59"/>
  <c r="Q249" i="59"/>
  <c r="U248" i="59"/>
  <c r="T248" i="59"/>
  <c r="S248" i="59"/>
  <c r="R248" i="59"/>
  <c r="Q248" i="59"/>
  <c r="U247" i="59"/>
  <c r="T247" i="59"/>
  <c r="S247" i="59"/>
  <c r="R247" i="59"/>
  <c r="Q247" i="59"/>
  <c r="U246" i="59"/>
  <c r="T246" i="59"/>
  <c r="S246" i="59"/>
  <c r="R246" i="59"/>
  <c r="Q246" i="59"/>
  <c r="U245" i="59"/>
  <c r="T245" i="59"/>
  <c r="S245" i="59"/>
  <c r="R245" i="59"/>
  <c r="Q245" i="59"/>
  <c r="U244" i="59"/>
  <c r="T244" i="59"/>
  <c r="S244" i="59"/>
  <c r="R244" i="59"/>
  <c r="Q244" i="59"/>
  <c r="U243" i="59"/>
  <c r="T243" i="59"/>
  <c r="S243" i="59"/>
  <c r="R243" i="59"/>
  <c r="Q243" i="59"/>
  <c r="U242" i="59"/>
  <c r="T242" i="59"/>
  <c r="S242" i="59"/>
  <c r="R242" i="59"/>
  <c r="Q242" i="59"/>
  <c r="U241" i="59"/>
  <c r="T241" i="59"/>
  <c r="S241" i="59"/>
  <c r="R241" i="59"/>
  <c r="Q241" i="59"/>
  <c r="U240" i="59"/>
  <c r="T240" i="59"/>
  <c r="S240" i="59"/>
  <c r="R240" i="59"/>
  <c r="Q240" i="59"/>
  <c r="U239" i="59"/>
  <c r="T239" i="59"/>
  <c r="S239" i="59"/>
  <c r="R239" i="59"/>
  <c r="Q239" i="59"/>
  <c r="U238" i="59"/>
  <c r="T238" i="59"/>
  <c r="S238" i="59"/>
  <c r="R238" i="59"/>
  <c r="Q238" i="59"/>
  <c r="U237" i="59"/>
  <c r="T237" i="59"/>
  <c r="S237" i="59"/>
  <c r="R237" i="59"/>
  <c r="Q237" i="59"/>
  <c r="U236" i="59"/>
  <c r="T236" i="59"/>
  <c r="S236" i="59"/>
  <c r="R236" i="59"/>
  <c r="Q236" i="59"/>
  <c r="U235" i="59"/>
  <c r="T235" i="59"/>
  <c r="S235" i="59"/>
  <c r="R235" i="59"/>
  <c r="Q235" i="59"/>
  <c r="U234" i="59"/>
  <c r="T234" i="59"/>
  <c r="S234" i="59"/>
  <c r="R234" i="59"/>
  <c r="Q234" i="59"/>
  <c r="U233" i="59"/>
  <c r="T233" i="59"/>
  <c r="S233" i="59"/>
  <c r="R233" i="59"/>
  <c r="Q233" i="59"/>
  <c r="U232" i="59"/>
  <c r="T232" i="59"/>
  <c r="S232" i="59"/>
  <c r="R232" i="59"/>
  <c r="Q232" i="59"/>
  <c r="U231" i="59"/>
  <c r="T231" i="59"/>
  <c r="S231" i="59"/>
  <c r="R231" i="59"/>
  <c r="Q231" i="59"/>
  <c r="U230" i="59"/>
  <c r="T230" i="59"/>
  <c r="S230" i="59"/>
  <c r="R230" i="59"/>
  <c r="Q230" i="59"/>
  <c r="U229" i="59"/>
  <c r="T229" i="59"/>
  <c r="S229" i="59"/>
  <c r="R229" i="59"/>
  <c r="Q229" i="59"/>
  <c r="U228" i="59"/>
  <c r="T228" i="59"/>
  <c r="S228" i="59"/>
  <c r="R228" i="59"/>
  <c r="Q228" i="59"/>
  <c r="U227" i="59"/>
  <c r="T227" i="59"/>
  <c r="S227" i="59"/>
  <c r="R227" i="59"/>
  <c r="Q227" i="59"/>
  <c r="U226" i="59"/>
  <c r="T226" i="59"/>
  <c r="S226" i="59"/>
  <c r="R226" i="59"/>
  <c r="Q226" i="59"/>
  <c r="U225" i="59"/>
  <c r="T225" i="59"/>
  <c r="S225" i="59"/>
  <c r="R225" i="59"/>
  <c r="Q225" i="59"/>
  <c r="U224" i="59"/>
  <c r="T224" i="59"/>
  <c r="S224" i="59"/>
  <c r="R224" i="59"/>
  <c r="Q224" i="59"/>
  <c r="U223" i="59"/>
  <c r="T223" i="59"/>
  <c r="S223" i="59"/>
  <c r="R223" i="59"/>
  <c r="Q223" i="59"/>
  <c r="U222" i="59"/>
  <c r="T222" i="59"/>
  <c r="S222" i="59"/>
  <c r="R222" i="59"/>
  <c r="Q222" i="59"/>
  <c r="U221" i="59"/>
  <c r="T221" i="59"/>
  <c r="S221" i="59"/>
  <c r="R221" i="59"/>
  <c r="Q221" i="59"/>
  <c r="U220" i="59"/>
  <c r="T220" i="59"/>
  <c r="S220" i="59"/>
  <c r="R220" i="59"/>
  <c r="Q220" i="59"/>
  <c r="U219" i="59"/>
  <c r="T219" i="59"/>
  <c r="S219" i="59"/>
  <c r="R219" i="59"/>
  <c r="Q219" i="59"/>
  <c r="U218" i="59"/>
  <c r="T218" i="59"/>
  <c r="S218" i="59"/>
  <c r="R218" i="59"/>
  <c r="Q218" i="59"/>
  <c r="U217" i="59"/>
  <c r="T217" i="59"/>
  <c r="S217" i="59"/>
  <c r="R217" i="59"/>
  <c r="Q217" i="59"/>
  <c r="U216" i="59"/>
  <c r="T216" i="59"/>
  <c r="S216" i="59"/>
  <c r="R216" i="59"/>
  <c r="Q216" i="59"/>
  <c r="U215" i="59"/>
  <c r="T215" i="59"/>
  <c r="S215" i="59"/>
  <c r="R215" i="59"/>
  <c r="Q215" i="59"/>
  <c r="U214" i="59"/>
  <c r="T214" i="59"/>
  <c r="S214" i="59"/>
  <c r="R214" i="59"/>
  <c r="Q214" i="59"/>
  <c r="U213" i="59"/>
  <c r="T213" i="59"/>
  <c r="S213" i="59"/>
  <c r="R213" i="59"/>
  <c r="Q213" i="59"/>
  <c r="U212" i="59"/>
  <c r="T212" i="59"/>
  <c r="S212" i="59"/>
  <c r="R212" i="59"/>
  <c r="Q212" i="59"/>
  <c r="U211" i="59"/>
  <c r="T211" i="59"/>
  <c r="S211" i="59"/>
  <c r="R211" i="59"/>
  <c r="Q211" i="59"/>
  <c r="U210" i="59"/>
  <c r="T210" i="59"/>
  <c r="S210" i="59"/>
  <c r="R210" i="59"/>
  <c r="Q210" i="59"/>
  <c r="U209" i="59"/>
  <c r="T209" i="59"/>
  <c r="S209" i="59"/>
  <c r="R209" i="59"/>
  <c r="Q209" i="59"/>
  <c r="U208" i="59"/>
  <c r="T208" i="59"/>
  <c r="S208" i="59"/>
  <c r="R208" i="59"/>
  <c r="Q208" i="59"/>
  <c r="U207" i="59"/>
  <c r="T207" i="59"/>
  <c r="S207" i="59"/>
  <c r="R207" i="59"/>
  <c r="Q207" i="59"/>
  <c r="U206" i="59"/>
  <c r="T206" i="59"/>
  <c r="S206" i="59"/>
  <c r="R206" i="59"/>
  <c r="Q206" i="59"/>
  <c r="U205" i="59"/>
  <c r="T205" i="59"/>
  <c r="S205" i="59"/>
  <c r="R205" i="59"/>
  <c r="Q205" i="59"/>
  <c r="U204" i="59"/>
  <c r="T204" i="59"/>
  <c r="S204" i="59"/>
  <c r="R204" i="59"/>
  <c r="Q204" i="59"/>
  <c r="U203" i="59"/>
  <c r="T203" i="59"/>
  <c r="S203" i="59"/>
  <c r="R203" i="59"/>
  <c r="Q203" i="59"/>
  <c r="U202" i="59"/>
  <c r="T202" i="59"/>
  <c r="S202" i="59"/>
  <c r="R202" i="59"/>
  <c r="Q202" i="59"/>
  <c r="U201" i="59"/>
  <c r="T201" i="59"/>
  <c r="S201" i="59"/>
  <c r="R201" i="59"/>
  <c r="Q201" i="59"/>
  <c r="U200" i="59"/>
  <c r="T200" i="59"/>
  <c r="S200" i="59"/>
  <c r="R200" i="59"/>
  <c r="Q200" i="59"/>
  <c r="U199" i="59"/>
  <c r="T199" i="59"/>
  <c r="S199" i="59"/>
  <c r="R199" i="59"/>
  <c r="Q199" i="59"/>
  <c r="U198" i="59"/>
  <c r="T198" i="59"/>
  <c r="S198" i="59"/>
  <c r="R198" i="59"/>
  <c r="Q198" i="59"/>
  <c r="U197" i="59"/>
  <c r="T197" i="59"/>
  <c r="S197" i="59"/>
  <c r="R197" i="59"/>
  <c r="Q197" i="59"/>
  <c r="U196" i="59"/>
  <c r="T196" i="59"/>
  <c r="S196" i="59"/>
  <c r="R196" i="59"/>
  <c r="Q196" i="59"/>
  <c r="U195" i="59"/>
  <c r="T195" i="59"/>
  <c r="S195" i="59"/>
  <c r="R195" i="59"/>
  <c r="Q195" i="59"/>
  <c r="U194" i="59"/>
  <c r="T194" i="59"/>
  <c r="S194" i="59"/>
  <c r="R194" i="59"/>
  <c r="Q194" i="59"/>
  <c r="U193" i="59"/>
  <c r="T193" i="59"/>
  <c r="S193" i="59"/>
  <c r="R193" i="59"/>
  <c r="Q193" i="59"/>
  <c r="U192" i="59"/>
  <c r="T192" i="59"/>
  <c r="S192" i="59"/>
  <c r="R192" i="59"/>
  <c r="Q192" i="59"/>
  <c r="U191" i="59"/>
  <c r="T191" i="59"/>
  <c r="S191" i="59"/>
  <c r="R191" i="59"/>
  <c r="Q191" i="59"/>
  <c r="U190" i="59"/>
  <c r="T190" i="59"/>
  <c r="S190" i="59"/>
  <c r="R190" i="59"/>
  <c r="Q190" i="59"/>
  <c r="U189" i="59"/>
  <c r="T189" i="59"/>
  <c r="S189" i="59"/>
  <c r="R189" i="59"/>
  <c r="Q189" i="59"/>
  <c r="U188" i="59"/>
  <c r="T188" i="59"/>
  <c r="S188" i="59"/>
  <c r="R188" i="59"/>
  <c r="Q188" i="59"/>
  <c r="U187" i="59"/>
  <c r="T187" i="59"/>
  <c r="S187" i="59"/>
  <c r="R187" i="59"/>
  <c r="Q187" i="59"/>
  <c r="U186" i="59"/>
  <c r="T186" i="59"/>
  <c r="S186" i="59"/>
  <c r="R186" i="59"/>
  <c r="Q186" i="59"/>
  <c r="U185" i="59"/>
  <c r="T185" i="59"/>
  <c r="S185" i="59"/>
  <c r="R185" i="59"/>
  <c r="Q185" i="59"/>
  <c r="U184" i="59"/>
  <c r="T184" i="59"/>
  <c r="S184" i="59"/>
  <c r="R184" i="59"/>
  <c r="Q184" i="59"/>
  <c r="U183" i="59"/>
  <c r="T183" i="59"/>
  <c r="S183" i="59"/>
  <c r="R183" i="59"/>
  <c r="Q183" i="59"/>
  <c r="U182" i="59"/>
  <c r="T182" i="59"/>
  <c r="S182" i="59"/>
  <c r="R182" i="59"/>
  <c r="Q182" i="59"/>
  <c r="U181" i="59"/>
  <c r="T181" i="59"/>
  <c r="S181" i="59"/>
  <c r="R181" i="59"/>
  <c r="Q181" i="59"/>
  <c r="U180" i="59"/>
  <c r="T180" i="59"/>
  <c r="S180" i="59"/>
  <c r="R180" i="59"/>
  <c r="Q180" i="59"/>
  <c r="U179" i="59"/>
  <c r="T179" i="59"/>
  <c r="S179" i="59"/>
  <c r="R179" i="59"/>
  <c r="Q179" i="59"/>
  <c r="U178" i="59"/>
  <c r="T178" i="59"/>
  <c r="S178" i="59"/>
  <c r="R178" i="59"/>
  <c r="Q178" i="59"/>
  <c r="U177" i="59"/>
  <c r="T177" i="59"/>
  <c r="S177" i="59"/>
  <c r="R177" i="59"/>
  <c r="Q177" i="59"/>
  <c r="U176" i="59"/>
  <c r="T176" i="59"/>
  <c r="S176" i="59"/>
  <c r="R176" i="59"/>
  <c r="Q176" i="59"/>
  <c r="U175" i="59"/>
  <c r="T175" i="59"/>
  <c r="S175" i="59"/>
  <c r="R175" i="59"/>
  <c r="Q175" i="59"/>
  <c r="U174" i="59"/>
  <c r="T174" i="59"/>
  <c r="S174" i="59"/>
  <c r="R174" i="59"/>
  <c r="Q174" i="59"/>
  <c r="U173" i="59"/>
  <c r="T173" i="59"/>
  <c r="S173" i="59"/>
  <c r="R173" i="59"/>
  <c r="Q173" i="59"/>
  <c r="U172" i="59"/>
  <c r="T172" i="59"/>
  <c r="S172" i="59"/>
  <c r="R172" i="59"/>
  <c r="Q172" i="59"/>
  <c r="U171" i="59"/>
  <c r="T171" i="59"/>
  <c r="S171" i="59"/>
  <c r="R171" i="59"/>
  <c r="Q171" i="59"/>
  <c r="U170" i="59"/>
  <c r="T170" i="59"/>
  <c r="S170" i="59"/>
  <c r="R170" i="59"/>
  <c r="Q170" i="59"/>
  <c r="U169" i="59"/>
  <c r="T169" i="59"/>
  <c r="S169" i="59"/>
  <c r="R169" i="59"/>
  <c r="Q169" i="59"/>
  <c r="U168" i="59"/>
  <c r="T168" i="59"/>
  <c r="S168" i="59"/>
  <c r="R168" i="59"/>
  <c r="Q168" i="59"/>
  <c r="U167" i="59"/>
  <c r="T167" i="59"/>
  <c r="S167" i="59"/>
  <c r="R167" i="59"/>
  <c r="Q167" i="59"/>
  <c r="U166" i="59"/>
  <c r="T166" i="59"/>
  <c r="S166" i="59"/>
  <c r="R166" i="59"/>
  <c r="Q166" i="59"/>
  <c r="U165" i="59"/>
  <c r="T165" i="59"/>
  <c r="S165" i="59"/>
  <c r="R165" i="59"/>
  <c r="Q165" i="59"/>
  <c r="U164" i="59"/>
  <c r="T164" i="59"/>
  <c r="S164" i="59"/>
  <c r="R164" i="59"/>
  <c r="Q164" i="59"/>
  <c r="U163" i="59"/>
  <c r="T163" i="59"/>
  <c r="S163" i="59"/>
  <c r="R163" i="59"/>
  <c r="Q163" i="59"/>
  <c r="U162" i="59"/>
  <c r="T162" i="59"/>
  <c r="S162" i="59"/>
  <c r="R162" i="59"/>
  <c r="Q162" i="59"/>
  <c r="U161" i="59"/>
  <c r="T161" i="59"/>
  <c r="S161" i="59"/>
  <c r="R161" i="59"/>
  <c r="Q161" i="59"/>
  <c r="U160" i="59"/>
  <c r="T160" i="59"/>
  <c r="S160" i="59"/>
  <c r="R160" i="59"/>
  <c r="Q160" i="59"/>
  <c r="U159" i="59"/>
  <c r="T159" i="59"/>
  <c r="S159" i="59"/>
  <c r="R159" i="59"/>
  <c r="Q159" i="59"/>
  <c r="U158" i="59"/>
  <c r="T158" i="59"/>
  <c r="S158" i="59"/>
  <c r="R158" i="59"/>
  <c r="Q158" i="59"/>
  <c r="U157" i="59"/>
  <c r="T157" i="59"/>
  <c r="S157" i="59"/>
  <c r="R157" i="59"/>
  <c r="Q157" i="59"/>
  <c r="U156" i="59"/>
  <c r="T156" i="59"/>
  <c r="S156" i="59"/>
  <c r="R156" i="59"/>
  <c r="Q156" i="59"/>
  <c r="U155" i="59"/>
  <c r="T155" i="59"/>
  <c r="S155" i="59"/>
  <c r="R155" i="59"/>
  <c r="Q155" i="59"/>
  <c r="U154" i="59"/>
  <c r="T154" i="59"/>
  <c r="S154" i="59"/>
  <c r="R154" i="59"/>
  <c r="Q154" i="59"/>
  <c r="U153" i="59"/>
  <c r="T153" i="59"/>
  <c r="S153" i="59"/>
  <c r="R153" i="59"/>
  <c r="Q153" i="59"/>
  <c r="U152" i="59"/>
  <c r="T152" i="59"/>
  <c r="S152" i="59"/>
  <c r="R152" i="59"/>
  <c r="Q152" i="59"/>
  <c r="U151" i="59"/>
  <c r="T151" i="59"/>
  <c r="S151" i="59"/>
  <c r="R151" i="59"/>
  <c r="Q151" i="59"/>
  <c r="U150" i="59"/>
  <c r="T150" i="59"/>
  <c r="S150" i="59"/>
  <c r="R150" i="59"/>
  <c r="Q150" i="59"/>
  <c r="U149" i="59"/>
  <c r="T149" i="59"/>
  <c r="S149" i="59"/>
  <c r="R149" i="59"/>
  <c r="Q149" i="59"/>
  <c r="U148" i="59"/>
  <c r="T148" i="59"/>
  <c r="S148" i="59"/>
  <c r="R148" i="59"/>
  <c r="Q148" i="59"/>
  <c r="U147" i="59"/>
  <c r="T147" i="59"/>
  <c r="S147" i="59"/>
  <c r="R147" i="59"/>
  <c r="Q147" i="59"/>
  <c r="U146" i="59"/>
  <c r="T146" i="59"/>
  <c r="S146" i="59"/>
  <c r="R146" i="59"/>
  <c r="Q146" i="59"/>
  <c r="U145" i="59"/>
  <c r="T145" i="59"/>
  <c r="S145" i="59"/>
  <c r="R145" i="59"/>
  <c r="Q145" i="59"/>
  <c r="U144" i="59"/>
  <c r="T144" i="59"/>
  <c r="S144" i="59"/>
  <c r="R144" i="59"/>
  <c r="Q144" i="59"/>
  <c r="U143" i="59"/>
  <c r="T143" i="59"/>
  <c r="S143" i="59"/>
  <c r="R143" i="59"/>
  <c r="Q143" i="59"/>
  <c r="U142" i="59"/>
  <c r="T142" i="59"/>
  <c r="S142" i="59"/>
  <c r="R142" i="59"/>
  <c r="Q142" i="59"/>
  <c r="U141" i="59"/>
  <c r="T141" i="59"/>
  <c r="S141" i="59"/>
  <c r="R141" i="59"/>
  <c r="Q141" i="59"/>
  <c r="U140" i="59"/>
  <c r="T140" i="59"/>
  <c r="S140" i="59"/>
  <c r="R140" i="59"/>
  <c r="Q140" i="59"/>
  <c r="U139" i="59"/>
  <c r="T139" i="59"/>
  <c r="S139" i="59"/>
  <c r="R139" i="59"/>
  <c r="Q139" i="59"/>
  <c r="U138" i="59"/>
  <c r="T138" i="59"/>
  <c r="S138" i="59"/>
  <c r="R138" i="59"/>
  <c r="Q138" i="59"/>
  <c r="U137" i="59"/>
  <c r="T137" i="59"/>
  <c r="S137" i="59"/>
  <c r="R137" i="59"/>
  <c r="Q137" i="59"/>
  <c r="U136" i="59"/>
  <c r="T136" i="59"/>
  <c r="S136" i="59"/>
  <c r="R136" i="59"/>
  <c r="Q136" i="59"/>
  <c r="U135" i="59"/>
  <c r="T135" i="59"/>
  <c r="S135" i="59"/>
  <c r="R135" i="59"/>
  <c r="Q135" i="59"/>
  <c r="U134" i="59"/>
  <c r="T134" i="59"/>
  <c r="S134" i="59"/>
  <c r="R134" i="59"/>
  <c r="Q134" i="59"/>
  <c r="U133" i="59"/>
  <c r="T133" i="59"/>
  <c r="S133" i="59"/>
  <c r="R133" i="59"/>
  <c r="Q133" i="59"/>
  <c r="U132" i="59"/>
  <c r="T132" i="59"/>
  <c r="S132" i="59"/>
  <c r="R132" i="59"/>
  <c r="Q132" i="59"/>
  <c r="U131" i="59"/>
  <c r="T131" i="59"/>
  <c r="S131" i="59"/>
  <c r="R131" i="59"/>
  <c r="Q131" i="59"/>
  <c r="U130" i="59"/>
  <c r="T130" i="59"/>
  <c r="S130" i="59"/>
  <c r="R130" i="59"/>
  <c r="Q130" i="59"/>
  <c r="U129" i="59"/>
  <c r="T129" i="59"/>
  <c r="S129" i="59"/>
  <c r="R129" i="59"/>
  <c r="Q129" i="59"/>
  <c r="U128" i="59"/>
  <c r="T128" i="59"/>
  <c r="S128" i="59"/>
  <c r="R128" i="59"/>
  <c r="Q128" i="59"/>
  <c r="U127" i="59"/>
  <c r="T127" i="59"/>
  <c r="S127" i="59"/>
  <c r="R127" i="59"/>
  <c r="Q127" i="59"/>
  <c r="U126" i="59"/>
  <c r="T126" i="59"/>
  <c r="S126" i="59"/>
  <c r="R126" i="59"/>
  <c r="Q126" i="59"/>
  <c r="U125" i="59"/>
  <c r="T125" i="59"/>
  <c r="S125" i="59"/>
  <c r="R125" i="59"/>
  <c r="Q125" i="59"/>
  <c r="U124" i="59"/>
  <c r="T124" i="59"/>
  <c r="S124" i="59"/>
  <c r="R124" i="59"/>
  <c r="Q124" i="59"/>
  <c r="U123" i="59"/>
  <c r="T123" i="59"/>
  <c r="S123" i="59"/>
  <c r="R123" i="59"/>
  <c r="Q123" i="59"/>
  <c r="U122" i="59"/>
  <c r="T122" i="59"/>
  <c r="S122" i="59"/>
  <c r="R122" i="59"/>
  <c r="Q122" i="59"/>
  <c r="U121" i="59"/>
  <c r="T121" i="59"/>
  <c r="S121" i="59"/>
  <c r="R121" i="59"/>
  <c r="Q121" i="59"/>
  <c r="U120" i="59"/>
  <c r="T120" i="59"/>
  <c r="S120" i="59"/>
  <c r="R120" i="59"/>
  <c r="Q120" i="59"/>
  <c r="U119" i="59"/>
  <c r="T119" i="59"/>
  <c r="S119" i="59"/>
  <c r="R119" i="59"/>
  <c r="Q119" i="59"/>
  <c r="U118" i="59"/>
  <c r="T118" i="59"/>
  <c r="S118" i="59"/>
  <c r="R118" i="59"/>
  <c r="Q118" i="59"/>
  <c r="U117" i="59"/>
  <c r="T117" i="59"/>
  <c r="S117" i="59"/>
  <c r="R117" i="59"/>
  <c r="Q117" i="59"/>
  <c r="U116" i="59"/>
  <c r="T116" i="59"/>
  <c r="S116" i="59"/>
  <c r="R116" i="59"/>
  <c r="Q116" i="59"/>
  <c r="U115" i="59"/>
  <c r="T115" i="59"/>
  <c r="S115" i="59"/>
  <c r="R115" i="59"/>
  <c r="Q115" i="59"/>
  <c r="U114" i="59"/>
  <c r="T114" i="59"/>
  <c r="S114" i="59"/>
  <c r="R114" i="59"/>
  <c r="Q114" i="59"/>
  <c r="U113" i="59"/>
  <c r="T113" i="59"/>
  <c r="S113" i="59"/>
  <c r="R113" i="59"/>
  <c r="Q113" i="59"/>
  <c r="U112" i="59"/>
  <c r="T112" i="59"/>
  <c r="S112" i="59"/>
  <c r="R112" i="59"/>
  <c r="Q112" i="59"/>
  <c r="U111" i="59"/>
  <c r="T111" i="59"/>
  <c r="S111" i="59"/>
  <c r="R111" i="59"/>
  <c r="Q111" i="59"/>
  <c r="U110" i="59"/>
  <c r="T110" i="59"/>
  <c r="S110" i="59"/>
  <c r="R110" i="59"/>
  <c r="Q110" i="59"/>
  <c r="U109" i="59"/>
  <c r="T109" i="59"/>
  <c r="S109" i="59"/>
  <c r="R109" i="59"/>
  <c r="Q109" i="59"/>
  <c r="U108" i="59"/>
  <c r="T108" i="59"/>
  <c r="S108" i="59"/>
  <c r="R108" i="59"/>
  <c r="Q108" i="59"/>
  <c r="U107" i="59"/>
  <c r="T107" i="59"/>
  <c r="S107" i="59"/>
  <c r="R107" i="59"/>
  <c r="Q107" i="59"/>
  <c r="U106" i="59"/>
  <c r="T106" i="59"/>
  <c r="S106" i="59"/>
  <c r="R106" i="59"/>
  <c r="Q106" i="59"/>
  <c r="U105" i="59"/>
  <c r="T105" i="59"/>
  <c r="S105" i="59"/>
  <c r="R105" i="59"/>
  <c r="Q105" i="59"/>
  <c r="U104" i="59"/>
  <c r="T104" i="59"/>
  <c r="S104" i="59"/>
  <c r="R104" i="59"/>
  <c r="Q104" i="59"/>
  <c r="U103" i="59"/>
  <c r="T103" i="59"/>
  <c r="S103" i="59"/>
  <c r="R103" i="59"/>
  <c r="Q103" i="59"/>
  <c r="U102" i="59"/>
  <c r="T102" i="59"/>
  <c r="S102" i="59"/>
  <c r="R102" i="59"/>
  <c r="Q102" i="59"/>
  <c r="U101" i="59"/>
  <c r="T101" i="59"/>
  <c r="S101" i="59"/>
  <c r="R101" i="59"/>
  <c r="Q101" i="59"/>
  <c r="U100" i="59"/>
  <c r="T100" i="59"/>
  <c r="S100" i="59"/>
  <c r="R100" i="59"/>
  <c r="Q100" i="59"/>
  <c r="U99" i="59"/>
  <c r="T99" i="59"/>
  <c r="S99" i="59"/>
  <c r="R99" i="59"/>
  <c r="Q99" i="59"/>
  <c r="U98" i="59"/>
  <c r="T98" i="59"/>
  <c r="S98" i="59"/>
  <c r="R98" i="59"/>
  <c r="Q98" i="59"/>
  <c r="U97" i="59"/>
  <c r="T97" i="59"/>
  <c r="S97" i="59"/>
  <c r="R97" i="59"/>
  <c r="Q97" i="59"/>
  <c r="U96" i="59"/>
  <c r="T96" i="59"/>
  <c r="S96" i="59"/>
  <c r="R96" i="59"/>
  <c r="Q96" i="59"/>
  <c r="U95" i="59"/>
  <c r="T95" i="59"/>
  <c r="S95" i="59"/>
  <c r="R95" i="59"/>
  <c r="Q95" i="59"/>
  <c r="U94" i="59"/>
  <c r="T94" i="59"/>
  <c r="S94" i="59"/>
  <c r="R94" i="59"/>
  <c r="Q94" i="59"/>
  <c r="U93" i="59"/>
  <c r="T93" i="59"/>
  <c r="S93" i="59"/>
  <c r="R93" i="59"/>
  <c r="Q93" i="59"/>
  <c r="U92" i="59"/>
  <c r="T92" i="59"/>
  <c r="S92" i="59"/>
  <c r="R92" i="59"/>
  <c r="Q92" i="59"/>
  <c r="U91" i="59"/>
  <c r="T91" i="59"/>
  <c r="S91" i="59"/>
  <c r="R91" i="59"/>
  <c r="Q91" i="59"/>
  <c r="U90" i="59"/>
  <c r="T90" i="59"/>
  <c r="S90" i="59"/>
  <c r="R90" i="59"/>
  <c r="Q90" i="59"/>
  <c r="U89" i="59"/>
  <c r="T89" i="59"/>
  <c r="S89" i="59"/>
  <c r="R89" i="59"/>
  <c r="Q89" i="59"/>
  <c r="U88" i="59"/>
  <c r="T88" i="59"/>
  <c r="S88" i="59"/>
  <c r="R88" i="59"/>
  <c r="Q88" i="59"/>
  <c r="U87" i="59"/>
  <c r="T87" i="59"/>
  <c r="S87" i="59"/>
  <c r="R87" i="59"/>
  <c r="Q87" i="59"/>
  <c r="U86" i="59"/>
  <c r="T86" i="59"/>
  <c r="S86" i="59"/>
  <c r="R86" i="59"/>
  <c r="Q86" i="59"/>
  <c r="U85" i="59"/>
  <c r="T85" i="59"/>
  <c r="S85" i="59"/>
  <c r="R85" i="59"/>
  <c r="Q85" i="59"/>
  <c r="U84" i="59"/>
  <c r="T84" i="59"/>
  <c r="S84" i="59"/>
  <c r="R84" i="59"/>
  <c r="Q84" i="59"/>
  <c r="U83" i="59"/>
  <c r="T83" i="59"/>
  <c r="S83" i="59"/>
  <c r="R83" i="59"/>
  <c r="Q83" i="59"/>
  <c r="U82" i="59"/>
  <c r="T82" i="59"/>
  <c r="S82" i="59"/>
  <c r="R82" i="59"/>
  <c r="Q82" i="59"/>
  <c r="U81" i="59"/>
  <c r="T81" i="59"/>
  <c r="S81" i="59"/>
  <c r="R81" i="59"/>
  <c r="Q81" i="59"/>
  <c r="U80" i="59"/>
  <c r="T80" i="59"/>
  <c r="S80" i="59"/>
  <c r="R80" i="59"/>
  <c r="Q80" i="59"/>
  <c r="U79" i="59"/>
  <c r="T79" i="59"/>
  <c r="S79" i="59"/>
  <c r="R79" i="59"/>
  <c r="Q79" i="59"/>
  <c r="U78" i="59"/>
  <c r="T78" i="59"/>
  <c r="S78" i="59"/>
  <c r="R78" i="59"/>
  <c r="Q78" i="59"/>
  <c r="U77" i="59"/>
  <c r="T77" i="59"/>
  <c r="S77" i="59"/>
  <c r="R77" i="59"/>
  <c r="Q77" i="59"/>
  <c r="U76" i="59"/>
  <c r="T76" i="59"/>
  <c r="S76" i="59"/>
  <c r="R76" i="59"/>
  <c r="Q76" i="59"/>
  <c r="U75" i="59"/>
  <c r="T75" i="59"/>
  <c r="S75" i="59"/>
  <c r="R75" i="59"/>
  <c r="Q75" i="59"/>
  <c r="U74" i="59"/>
  <c r="T74" i="59"/>
  <c r="S74" i="59"/>
  <c r="R74" i="59"/>
  <c r="Q74" i="59"/>
  <c r="U73" i="59"/>
  <c r="T73" i="59"/>
  <c r="S73" i="59"/>
  <c r="R73" i="59"/>
  <c r="Q73" i="59"/>
  <c r="U72" i="59"/>
  <c r="T72" i="59"/>
  <c r="S72" i="59"/>
  <c r="R72" i="59"/>
  <c r="Q72" i="59"/>
  <c r="U71" i="59"/>
  <c r="T71" i="59"/>
  <c r="S71" i="59"/>
  <c r="R71" i="59"/>
  <c r="Q71" i="59"/>
  <c r="U70" i="59"/>
  <c r="T70" i="59"/>
  <c r="S70" i="59"/>
  <c r="R70" i="59"/>
  <c r="Q70" i="59"/>
  <c r="U69" i="59"/>
  <c r="T69" i="59"/>
  <c r="S69" i="59"/>
  <c r="R69" i="59"/>
  <c r="Q69" i="59"/>
  <c r="U68" i="59"/>
  <c r="T68" i="59"/>
  <c r="S68" i="59"/>
  <c r="R68" i="59"/>
  <c r="Q68" i="59"/>
  <c r="U67" i="59"/>
  <c r="T67" i="59"/>
  <c r="S67" i="59"/>
  <c r="R67" i="59"/>
  <c r="Q67" i="59"/>
  <c r="U66" i="59"/>
  <c r="T66" i="59"/>
  <c r="S66" i="59"/>
  <c r="R66" i="59"/>
  <c r="Q66" i="59"/>
  <c r="U65" i="59"/>
  <c r="T65" i="59"/>
  <c r="S65" i="59"/>
  <c r="R65" i="59"/>
  <c r="Q65" i="59"/>
  <c r="U64" i="59"/>
  <c r="T64" i="59"/>
  <c r="S64" i="59"/>
  <c r="R64" i="59"/>
  <c r="Q64" i="59"/>
  <c r="U63" i="59"/>
  <c r="T63" i="59"/>
  <c r="S63" i="59"/>
  <c r="R63" i="59"/>
  <c r="Q63" i="59"/>
  <c r="U62" i="59"/>
  <c r="T62" i="59"/>
  <c r="S62" i="59"/>
  <c r="R62" i="59"/>
  <c r="Q62" i="59"/>
  <c r="U61" i="59"/>
  <c r="T61" i="59"/>
  <c r="S61" i="59"/>
  <c r="R61" i="59"/>
  <c r="Q61" i="59"/>
  <c r="U60" i="59"/>
  <c r="T60" i="59"/>
  <c r="S60" i="59"/>
  <c r="R60" i="59"/>
  <c r="Q60" i="59"/>
  <c r="U59" i="59"/>
  <c r="T59" i="59"/>
  <c r="S59" i="59"/>
  <c r="R59" i="59"/>
  <c r="Q59" i="59"/>
  <c r="U58" i="59"/>
  <c r="T58" i="59"/>
  <c r="S58" i="59"/>
  <c r="R58" i="59"/>
  <c r="Q58" i="59"/>
  <c r="U57" i="59"/>
  <c r="T57" i="59"/>
  <c r="S57" i="59"/>
  <c r="R57" i="59"/>
  <c r="Q57" i="59"/>
  <c r="U56" i="59"/>
  <c r="T56" i="59"/>
  <c r="S56" i="59"/>
  <c r="R56" i="59"/>
  <c r="Q56" i="59"/>
  <c r="U55" i="59"/>
  <c r="T55" i="59"/>
  <c r="S55" i="59"/>
  <c r="R55" i="59"/>
  <c r="Q55" i="59"/>
  <c r="U54" i="59"/>
  <c r="T54" i="59"/>
  <c r="S54" i="59"/>
  <c r="R54" i="59"/>
  <c r="Q54" i="59"/>
  <c r="U53" i="59"/>
  <c r="T53" i="59"/>
  <c r="S53" i="59"/>
  <c r="R53" i="59"/>
  <c r="Q53" i="59"/>
  <c r="U52" i="59"/>
  <c r="T52" i="59"/>
  <c r="S52" i="59"/>
  <c r="R52" i="59"/>
  <c r="Q52" i="59"/>
  <c r="U51" i="59"/>
  <c r="T51" i="59"/>
  <c r="S51" i="59"/>
  <c r="R51" i="59"/>
  <c r="Q51" i="59"/>
  <c r="U50" i="59"/>
  <c r="T50" i="59"/>
  <c r="S50" i="59"/>
  <c r="R50" i="59"/>
  <c r="Q50" i="59"/>
  <c r="U49" i="59"/>
  <c r="T49" i="59"/>
  <c r="S49" i="59"/>
  <c r="R49" i="59"/>
  <c r="Q49" i="59"/>
  <c r="U48" i="59"/>
  <c r="T48" i="59"/>
  <c r="S48" i="59"/>
  <c r="R48" i="59"/>
  <c r="Q48" i="59"/>
  <c r="U47" i="59"/>
  <c r="T47" i="59"/>
  <c r="S47" i="59"/>
  <c r="R47" i="59"/>
  <c r="Q47" i="59"/>
  <c r="U46" i="59"/>
  <c r="T46" i="59"/>
  <c r="S46" i="59"/>
  <c r="R46" i="59"/>
  <c r="Q46" i="59"/>
  <c r="U45" i="59"/>
  <c r="T45" i="59"/>
  <c r="S45" i="59"/>
  <c r="R45" i="59"/>
  <c r="Q45" i="59"/>
  <c r="U44" i="59"/>
  <c r="T44" i="59"/>
  <c r="S44" i="59"/>
  <c r="R44" i="59"/>
  <c r="Q44" i="59"/>
  <c r="U43" i="59"/>
  <c r="T43" i="59"/>
  <c r="S43" i="59"/>
  <c r="R43" i="59"/>
  <c r="Q43" i="59"/>
  <c r="U42" i="59"/>
  <c r="T42" i="59"/>
  <c r="S42" i="59"/>
  <c r="R42" i="59"/>
  <c r="Q42" i="59"/>
  <c r="U41" i="59"/>
  <c r="T41" i="59"/>
  <c r="S41" i="59"/>
  <c r="R41" i="59"/>
  <c r="Q41" i="59"/>
  <c r="U40" i="59"/>
  <c r="T40" i="59"/>
  <c r="S40" i="59"/>
  <c r="R40" i="59"/>
  <c r="Q40" i="59"/>
  <c r="U39" i="59"/>
  <c r="T39" i="59"/>
  <c r="S39" i="59"/>
  <c r="R39" i="59"/>
  <c r="Q39" i="59"/>
  <c r="U38" i="59"/>
  <c r="T38" i="59"/>
  <c r="S38" i="59"/>
  <c r="R38" i="59"/>
  <c r="Q38" i="59"/>
  <c r="U37" i="59"/>
  <c r="T37" i="59"/>
  <c r="S37" i="59"/>
  <c r="R37" i="59"/>
  <c r="Q37" i="59"/>
  <c r="U36" i="59"/>
  <c r="T36" i="59"/>
  <c r="S36" i="59"/>
  <c r="R36" i="59"/>
  <c r="Q36" i="59"/>
  <c r="U35" i="59"/>
  <c r="T35" i="59"/>
  <c r="S35" i="59"/>
  <c r="R35" i="59"/>
  <c r="Q35" i="59"/>
  <c r="U34" i="59"/>
  <c r="T34" i="59"/>
  <c r="S34" i="59"/>
  <c r="R34" i="59"/>
  <c r="Q34" i="59"/>
  <c r="U33" i="59"/>
  <c r="T33" i="59"/>
  <c r="S33" i="59"/>
  <c r="R33" i="59"/>
  <c r="Q33" i="59"/>
  <c r="U32" i="59"/>
  <c r="T32" i="59"/>
  <c r="S32" i="59"/>
  <c r="R32" i="59"/>
  <c r="Q32" i="59"/>
  <c r="U31" i="59"/>
  <c r="T31" i="59"/>
  <c r="S31" i="59"/>
  <c r="R31" i="59"/>
  <c r="Q31" i="59"/>
  <c r="U30" i="59"/>
  <c r="T30" i="59"/>
  <c r="S30" i="59"/>
  <c r="R30" i="59"/>
  <c r="Q30" i="59"/>
  <c r="U29" i="59"/>
  <c r="T29" i="59"/>
  <c r="S29" i="59"/>
  <c r="R29" i="59"/>
  <c r="Q29" i="59"/>
  <c r="U28" i="59"/>
  <c r="T28" i="59"/>
  <c r="S28" i="59"/>
  <c r="R28" i="59"/>
  <c r="Q28" i="59"/>
  <c r="U27" i="59"/>
  <c r="T27" i="59"/>
  <c r="S27" i="59"/>
  <c r="R27" i="59"/>
  <c r="Q27" i="59"/>
  <c r="U26" i="59"/>
  <c r="T26" i="59"/>
  <c r="S26" i="59"/>
  <c r="R26" i="59"/>
  <c r="Q26" i="59"/>
  <c r="U25" i="59"/>
  <c r="T25" i="59"/>
  <c r="S25" i="59"/>
  <c r="R25" i="59"/>
  <c r="Q25" i="59"/>
  <c r="U24" i="59"/>
  <c r="T24" i="59"/>
  <c r="S24" i="59"/>
  <c r="R24" i="59"/>
  <c r="Q24" i="59"/>
  <c r="U23" i="59"/>
  <c r="T23" i="59"/>
  <c r="S23" i="59"/>
  <c r="R23" i="59"/>
  <c r="Q23" i="59"/>
  <c r="U22" i="59"/>
  <c r="T22" i="59"/>
  <c r="S22" i="59"/>
  <c r="R22" i="59"/>
  <c r="Q22" i="59"/>
  <c r="U21" i="59"/>
  <c r="T21" i="59"/>
  <c r="S21" i="59"/>
  <c r="R21" i="59"/>
  <c r="Q21" i="59"/>
  <c r="U20" i="59"/>
  <c r="T20" i="59"/>
  <c r="S20" i="59"/>
  <c r="R20" i="59"/>
  <c r="Q20" i="59"/>
  <c r="U19" i="59"/>
  <c r="T19" i="59"/>
  <c r="S19" i="59"/>
  <c r="R19" i="59"/>
  <c r="Q19" i="59"/>
  <c r="U18" i="59"/>
  <c r="T18" i="59"/>
  <c r="S18" i="59"/>
  <c r="R18" i="59"/>
  <c r="Q18" i="59"/>
  <c r="U17" i="59"/>
  <c r="T17" i="59"/>
  <c r="S17" i="59"/>
  <c r="R17" i="59"/>
  <c r="Q17" i="59"/>
  <c r="K16" i="59"/>
  <c r="U16" i="59" s="1"/>
  <c r="J16" i="59"/>
  <c r="T16" i="59" s="1"/>
  <c r="G16" i="59"/>
  <c r="F16" i="59"/>
  <c r="E16" i="59"/>
  <c r="D16" i="59"/>
  <c r="C16" i="59"/>
  <c r="A16" i="59"/>
  <c r="K15" i="59"/>
  <c r="U15" i="59" s="1"/>
  <c r="J15" i="59"/>
  <c r="T15" i="59" s="1"/>
  <c r="G15" i="59"/>
  <c r="F15" i="59"/>
  <c r="E15" i="59"/>
  <c r="D15" i="59"/>
  <c r="C15" i="59"/>
  <c r="B15" i="59"/>
  <c r="A15" i="59"/>
  <c r="K14" i="59"/>
  <c r="U14" i="59" s="1"/>
  <c r="J14" i="59"/>
  <c r="T14" i="59" s="1"/>
  <c r="G14" i="59"/>
  <c r="F14" i="59"/>
  <c r="E14" i="59"/>
  <c r="D14" i="59"/>
  <c r="C14" i="59"/>
  <c r="A14" i="59"/>
  <c r="K13" i="59"/>
  <c r="U13" i="59" s="1"/>
  <c r="J13" i="59"/>
  <c r="T13" i="59" s="1"/>
  <c r="G13" i="59"/>
  <c r="F13" i="59"/>
  <c r="E13" i="59"/>
  <c r="D13" i="59"/>
  <c r="C13" i="59"/>
  <c r="B13" i="59"/>
  <c r="A13" i="59"/>
  <c r="K12" i="59"/>
  <c r="U12" i="59" s="1"/>
  <c r="J12" i="59"/>
  <c r="T12" i="59" s="1"/>
  <c r="G12" i="59"/>
  <c r="F12" i="59"/>
  <c r="E12" i="59"/>
  <c r="D12" i="59"/>
  <c r="C12" i="59"/>
  <c r="B12" i="59"/>
  <c r="A12" i="59"/>
  <c r="K11" i="59"/>
  <c r="U11" i="59" s="1"/>
  <c r="J11" i="59"/>
  <c r="T11" i="59" s="1"/>
  <c r="G11" i="59"/>
  <c r="F11" i="59"/>
  <c r="E11" i="59"/>
  <c r="D11" i="59"/>
  <c r="C11" i="59"/>
  <c r="B11" i="59"/>
  <c r="A11" i="59"/>
  <c r="K10" i="59"/>
  <c r="U10" i="59" s="1"/>
  <c r="J10" i="59"/>
  <c r="T10" i="59" s="1"/>
  <c r="G10" i="59"/>
  <c r="F10" i="59"/>
  <c r="E10" i="59"/>
  <c r="D10" i="59"/>
  <c r="C10" i="59"/>
  <c r="B10" i="59"/>
  <c r="A10" i="59"/>
  <c r="K9" i="59"/>
  <c r="U9" i="59" s="1"/>
  <c r="J9" i="59"/>
  <c r="T9" i="59" s="1"/>
  <c r="G9" i="59"/>
  <c r="F9" i="59"/>
  <c r="E9" i="59"/>
  <c r="D9" i="59"/>
  <c r="C9" i="59"/>
  <c r="B9" i="59"/>
  <c r="A9" i="59"/>
  <c r="K8" i="59"/>
  <c r="U8" i="59" s="1"/>
  <c r="J8" i="59"/>
  <c r="T8" i="59" s="1"/>
  <c r="G8" i="59"/>
  <c r="F8" i="59"/>
  <c r="E8" i="59"/>
  <c r="D8" i="59"/>
  <c r="C8" i="59"/>
  <c r="B8" i="59"/>
  <c r="A8" i="59"/>
  <c r="K7" i="59"/>
  <c r="U7" i="59" s="1"/>
  <c r="J7" i="59"/>
  <c r="T7" i="59" s="1"/>
  <c r="G7" i="59"/>
  <c r="F7" i="59"/>
  <c r="E7" i="59"/>
  <c r="D7" i="59"/>
  <c r="C7" i="59"/>
  <c r="B7" i="59"/>
  <c r="A7" i="59"/>
  <c r="K6" i="59"/>
  <c r="U6" i="59" s="1"/>
  <c r="J6" i="59"/>
  <c r="T6" i="59" s="1"/>
  <c r="G6" i="59"/>
  <c r="F6" i="59"/>
  <c r="E6" i="59"/>
  <c r="D6" i="59"/>
  <c r="C6" i="59"/>
  <c r="B6" i="59"/>
  <c r="A6" i="59"/>
  <c r="K5" i="59"/>
  <c r="U5" i="59" s="1"/>
  <c r="J5" i="59"/>
  <c r="T5" i="59" s="1"/>
  <c r="G5" i="59"/>
  <c r="F5" i="59"/>
  <c r="E5" i="59"/>
  <c r="D5" i="59"/>
  <c r="C5" i="59"/>
  <c r="B5" i="59"/>
  <c r="A5" i="59"/>
  <c r="K4" i="59"/>
  <c r="U4" i="59" s="1"/>
  <c r="J4" i="59"/>
  <c r="T4" i="59" s="1"/>
  <c r="G4" i="59"/>
  <c r="F4" i="59"/>
  <c r="E4" i="59"/>
  <c r="D4" i="59"/>
  <c r="C4" i="59"/>
  <c r="B4" i="59"/>
  <c r="A4" i="59"/>
  <c r="K3" i="59"/>
  <c r="U3" i="59" s="1"/>
  <c r="J3" i="59"/>
  <c r="T3" i="59" s="1"/>
  <c r="G3" i="59"/>
  <c r="F3" i="59"/>
  <c r="E3" i="59"/>
  <c r="D3" i="59"/>
  <c r="C3" i="59"/>
  <c r="B3" i="59"/>
  <c r="A3" i="59"/>
  <c r="T2" i="59"/>
  <c r="K2" i="59"/>
  <c r="U2" i="59" s="1"/>
  <c r="J2" i="59"/>
  <c r="I2" i="59"/>
  <c r="I3" i="59" s="1"/>
  <c r="I4" i="59" s="1"/>
  <c r="S4" i="59" s="1"/>
  <c r="H2" i="59"/>
  <c r="R2" i="59" s="1"/>
  <c r="G2" i="59"/>
  <c r="F2" i="59"/>
  <c r="E2" i="59"/>
  <c r="D2" i="59"/>
  <c r="C2" i="59"/>
  <c r="B2" i="59"/>
  <c r="A2" i="59"/>
  <c r="M1" i="59"/>
  <c r="L1" i="59"/>
  <c r="K1" i="59"/>
  <c r="J1" i="59"/>
  <c r="I1" i="59"/>
  <c r="H1" i="59"/>
  <c r="G1" i="59"/>
  <c r="F1" i="59"/>
  <c r="E1" i="59"/>
  <c r="D1" i="59"/>
  <c r="C1" i="59"/>
  <c r="B1" i="59"/>
  <c r="A1" i="59"/>
  <c r="I18" i="58"/>
  <c r="P2" i="61" s="1"/>
  <c r="U6" i="61" l="1"/>
  <c r="U7" i="61"/>
  <c r="U10" i="61"/>
  <c r="U11" i="61"/>
  <c r="U8" i="61"/>
  <c r="U3" i="61"/>
  <c r="U5" i="61"/>
  <c r="P7" i="65" a="1"/>
  <c r="P7" i="65" s="1"/>
  <c r="H3" i="59"/>
  <c r="U2" i="61"/>
  <c r="T2" i="61"/>
  <c r="P7" i="61" a="1"/>
  <c r="P7" i="61" s="1"/>
  <c r="O16" i="61"/>
  <c r="I5" i="59"/>
  <c r="S2" i="59"/>
  <c r="S3" i="59"/>
  <c r="U9" i="61"/>
  <c r="U16" i="61"/>
  <c r="U12" i="61"/>
  <c r="U4" i="61"/>
  <c r="Q13" i="61"/>
  <c r="B16" i="59" l="1"/>
  <c r="B16" i="61"/>
  <c r="P8" i="65"/>
  <c r="Q8" i="65" s="1"/>
  <c r="Q9" i="65"/>
  <c r="P4" i="61"/>
  <c r="H4" i="59"/>
  <c r="R3" i="59"/>
  <c r="P8" i="61"/>
  <c r="Q8" i="61" s="1"/>
  <c r="Q9" i="61"/>
  <c r="S5" i="59"/>
  <c r="I6" i="59"/>
  <c r="L2" i="61"/>
  <c r="T3" i="61"/>
  <c r="O16" i="65" l="1"/>
  <c r="O15" i="65"/>
  <c r="O15" i="61"/>
  <c r="L3" i="61"/>
  <c r="T4" i="61"/>
  <c r="W2" i="61"/>
  <c r="X2" i="61"/>
  <c r="L2" i="59"/>
  <c r="Q2" i="59" s="1"/>
  <c r="L2" i="58"/>
  <c r="I7" i="59"/>
  <c r="S6" i="59"/>
  <c r="H5" i="59"/>
  <c r="R4" i="59"/>
  <c r="B14" i="61" l="1"/>
  <c r="B14" i="59"/>
  <c r="B14" i="63"/>
  <c r="B14" i="65"/>
  <c r="B16" i="65"/>
  <c r="B16" i="63"/>
  <c r="I8" i="59"/>
  <c r="S7" i="59"/>
  <c r="L4" i="61"/>
  <c r="T5" i="61"/>
  <c r="R5" i="59"/>
  <c r="H6" i="59"/>
  <c r="L3" i="59"/>
  <c r="Q3" i="59" s="1"/>
  <c r="L3" i="58"/>
  <c r="T6" i="61" l="1"/>
  <c r="L5" i="61"/>
  <c r="H7" i="59"/>
  <c r="R6" i="59"/>
  <c r="L4" i="59"/>
  <c r="Q4" i="59" s="1"/>
  <c r="L4" i="58"/>
  <c r="I9" i="59"/>
  <c r="S8" i="59"/>
  <c r="L5" i="58" l="1"/>
  <c r="L5" i="59"/>
  <c r="Q5" i="59" s="1"/>
  <c r="S9" i="59"/>
  <c r="I10" i="59"/>
  <c r="H8" i="59"/>
  <c r="R7" i="59"/>
  <c r="T7" i="61"/>
  <c r="L6" i="61"/>
  <c r="H9" i="59" l="1"/>
  <c r="R8" i="59"/>
  <c r="I11" i="59"/>
  <c r="S10" i="59"/>
  <c r="L7" i="61"/>
  <c r="T8" i="61"/>
  <c r="L6" i="58"/>
  <c r="L6" i="59"/>
  <c r="Q6" i="59" s="1"/>
  <c r="L7" i="59" l="1"/>
  <c r="Q7" i="59" s="1"/>
  <c r="L7" i="58"/>
  <c r="L8" i="61"/>
  <c r="T9" i="61"/>
  <c r="I12" i="59"/>
  <c r="S11" i="59"/>
  <c r="R9" i="59"/>
  <c r="H10" i="59"/>
  <c r="R10" i="59" l="1"/>
  <c r="H11" i="59"/>
  <c r="I13" i="59"/>
  <c r="S12" i="59"/>
  <c r="L9" i="61"/>
  <c r="T10" i="61"/>
  <c r="L8" i="59"/>
  <c r="Q8" i="59" s="1"/>
  <c r="L8" i="58"/>
  <c r="L9" i="58" l="1"/>
  <c r="L9" i="59"/>
  <c r="Q9" i="59" s="1"/>
  <c r="L10" i="61"/>
  <c r="T11" i="61"/>
  <c r="H12" i="59"/>
  <c r="R11" i="59"/>
  <c r="S13" i="59"/>
  <c r="I14" i="59"/>
  <c r="H13" i="59" l="1"/>
  <c r="R12" i="59"/>
  <c r="L10" i="59"/>
  <c r="Q10" i="59" s="1"/>
  <c r="L10" i="58"/>
  <c r="S14" i="59"/>
  <c r="I15" i="59"/>
  <c r="L11" i="61"/>
  <c r="T12" i="61"/>
  <c r="L12" i="61" l="1"/>
  <c r="T13" i="61"/>
  <c r="L11" i="59"/>
  <c r="Q11" i="59" s="1"/>
  <c r="L11" i="58"/>
  <c r="S15" i="59"/>
  <c r="I16" i="59"/>
  <c r="S16" i="59" s="1"/>
  <c r="R13" i="59"/>
  <c r="H14" i="59"/>
  <c r="R14" i="59" l="1"/>
  <c r="H15" i="59"/>
  <c r="T14" i="61"/>
  <c r="L13" i="61"/>
  <c r="L12" i="59"/>
  <c r="Q12" i="59" s="1"/>
  <c r="L12" i="58"/>
  <c r="T15" i="61" l="1"/>
  <c r="L14" i="61"/>
  <c r="L13" i="59"/>
  <c r="Q13" i="59" s="1"/>
  <c r="L13" i="58"/>
  <c r="H16" i="59"/>
  <c r="R16" i="59" s="1"/>
  <c r="R15" i="59"/>
  <c r="L14" i="59" l="1"/>
  <c r="Q14" i="59" s="1"/>
  <c r="L14" i="58"/>
  <c r="L15" i="61"/>
  <c r="T16" i="61"/>
  <c r="L16" i="61" s="1"/>
  <c r="L16" i="59" l="1"/>
  <c r="Q16" i="59" s="1"/>
  <c r="L16" i="58"/>
  <c r="L15" i="59"/>
  <c r="Q15" i="59" s="1"/>
  <c r="W18" i="59" s="1" a="1"/>
  <c r="L15" i="58"/>
  <c r="AK22" i="59" l="1"/>
  <c r="AC22" i="59"/>
  <c r="AQ21" i="59"/>
  <c r="AI21" i="59"/>
  <c r="AA21" i="59"/>
  <c r="AR22" i="59"/>
  <c r="AJ22" i="59"/>
  <c r="AB22" i="59"/>
  <c r="AP21" i="59"/>
  <c r="AH21" i="59"/>
  <c r="Z21" i="59"/>
  <c r="AN20" i="59"/>
  <c r="AF20" i="59"/>
  <c r="X20" i="59"/>
  <c r="AL19" i="59"/>
  <c r="AD19" i="59"/>
  <c r="AR18" i="59"/>
  <c r="AJ18" i="59"/>
  <c r="AB18" i="59"/>
  <c r="AQ22" i="59"/>
  <c r="AI22" i="59"/>
  <c r="AA22" i="59"/>
  <c r="AO21" i="59"/>
  <c r="AG21" i="59"/>
  <c r="Y21" i="59"/>
  <c r="AM20" i="59"/>
  <c r="AE20" i="59"/>
  <c r="W20" i="59"/>
  <c r="AK19" i="59"/>
  <c r="AC19" i="59"/>
  <c r="AQ18" i="59"/>
  <c r="AI18" i="59"/>
  <c r="AA18" i="59"/>
  <c r="AO22" i="59"/>
  <c r="AG22" i="59"/>
  <c r="Y22" i="59"/>
  <c r="AM21" i="59"/>
  <c r="AE21" i="59"/>
  <c r="W21" i="59"/>
  <c r="AK20" i="59"/>
  <c r="AC20" i="59"/>
  <c r="AQ19" i="59"/>
  <c r="AI19" i="59"/>
  <c r="AA19" i="59"/>
  <c r="AO18" i="59"/>
  <c r="AG18" i="59"/>
  <c r="Y18" i="59"/>
  <c r="AP22" i="59"/>
  <c r="Z22" i="59"/>
  <c r="AF21" i="59"/>
  <c r="AO20" i="59"/>
  <c r="AA20" i="59"/>
  <c r="AJ19" i="59"/>
  <c r="X19" i="59"/>
  <c r="AF18" i="59"/>
  <c r="AM22" i="59"/>
  <c r="W22" i="59"/>
  <c r="AC21" i="59"/>
  <c r="AJ20" i="59"/>
  <c r="Y20" i="59"/>
  <c r="AG19" i="59"/>
  <c r="AP18" i="59"/>
  <c r="AD18" i="59"/>
  <c r="AB21" i="59"/>
  <c r="AF19" i="59"/>
  <c r="AC18" i="59"/>
  <c r="AN22" i="59"/>
  <c r="X22" i="59"/>
  <c r="AD21" i="59"/>
  <c r="AL20" i="59"/>
  <c r="Z20" i="59"/>
  <c r="AH19" i="59"/>
  <c r="W19" i="59"/>
  <c r="AE18" i="59"/>
  <c r="AL22" i="59"/>
  <c r="AR21" i="59"/>
  <c r="AI20" i="59"/>
  <c r="AR19" i="59"/>
  <c r="AN18" i="59"/>
  <c r="AD22" i="59"/>
  <c r="AP20" i="59"/>
  <c r="AM19" i="59"/>
  <c r="AH18" i="59"/>
  <c r="AN21" i="59"/>
  <c r="AH20" i="59"/>
  <c r="AE19" i="59"/>
  <c r="Z18" i="59"/>
  <c r="AK21" i="59"/>
  <c r="AD20" i="59"/>
  <c r="Z19" i="59"/>
  <c r="AB20" i="59"/>
  <c r="AH22" i="59"/>
  <c r="AP19" i="59"/>
  <c r="AL21" i="59"/>
  <c r="AG20" i="59"/>
  <c r="AB19" i="59"/>
  <c r="X18" i="59"/>
  <c r="W18" i="59"/>
  <c r="AJ21" i="59"/>
  <c r="Y19" i="59"/>
  <c r="X21" i="59"/>
  <c r="AM18" i="59"/>
  <c r="AF22" i="59"/>
  <c r="AR20" i="59"/>
  <c r="AO19" i="59"/>
  <c r="AL18" i="59"/>
  <c r="AE22" i="59"/>
  <c r="AQ20" i="59"/>
  <c r="AN19" i="59"/>
  <c r="AK18" i="59"/>
  <c r="W27" i="59" l="1" a="1"/>
  <c r="AO31" i="59" l="1"/>
  <c r="AO40" i="59" s="1"/>
  <c r="AG31" i="59"/>
  <c r="AG40" i="59" s="1"/>
  <c r="Y31" i="59"/>
  <c r="Y40" i="59" s="1"/>
  <c r="AM30" i="59"/>
  <c r="AM39" i="59" s="1"/>
  <c r="AE30" i="59"/>
  <c r="AE39" i="59" s="1"/>
  <c r="W30" i="59"/>
  <c r="W39" i="59" s="1"/>
  <c r="AK29" i="59"/>
  <c r="AK38" i="59" s="1"/>
  <c r="AC29" i="59"/>
  <c r="AC38" i="59" s="1"/>
  <c r="AQ28" i="59"/>
  <c r="AQ37" i="59" s="1"/>
  <c r="AI28" i="59"/>
  <c r="AI37" i="59" s="1"/>
  <c r="AA28" i="59"/>
  <c r="AA37" i="59" s="1"/>
  <c r="AO27" i="59"/>
  <c r="AO36" i="59" s="1"/>
  <c r="AG27" i="59"/>
  <c r="AG36" i="59" s="1"/>
  <c r="Y27" i="59"/>
  <c r="Y36" i="59" s="1"/>
  <c r="AN31" i="59"/>
  <c r="AN40" i="59" s="1"/>
  <c r="AF31" i="59"/>
  <c r="AF40" i="59" s="1"/>
  <c r="X31" i="59"/>
  <c r="X40" i="59" s="1"/>
  <c r="AL30" i="59"/>
  <c r="AL39" i="59" s="1"/>
  <c r="AD30" i="59"/>
  <c r="AD39" i="59" s="1"/>
  <c r="AR29" i="59"/>
  <c r="AR38" i="59" s="1"/>
  <c r="AJ29" i="59"/>
  <c r="AJ38" i="59" s="1"/>
  <c r="AB29" i="59"/>
  <c r="AB38" i="59" s="1"/>
  <c r="AP28" i="59"/>
  <c r="AP37" i="59" s="1"/>
  <c r="AH28" i="59"/>
  <c r="AH37" i="59" s="1"/>
  <c r="Z28" i="59"/>
  <c r="Z37" i="59" s="1"/>
  <c r="AN27" i="59"/>
  <c r="AN36" i="59" s="1"/>
  <c r="AF27" i="59"/>
  <c r="AF36" i="59" s="1"/>
  <c r="X27" i="59"/>
  <c r="X36" i="59" s="1"/>
  <c r="AM31" i="59"/>
  <c r="AM40" i="59" s="1"/>
  <c r="AE31" i="59"/>
  <c r="AE40" i="59" s="1"/>
  <c r="W31" i="59"/>
  <c r="W40" i="59" s="1"/>
  <c r="AK30" i="59"/>
  <c r="AK39" i="59" s="1"/>
  <c r="AC30" i="59"/>
  <c r="AC39" i="59" s="1"/>
  <c r="AQ29" i="59"/>
  <c r="AQ38" i="59" s="1"/>
  <c r="AI29" i="59"/>
  <c r="AI38" i="59" s="1"/>
  <c r="AA29" i="59"/>
  <c r="AA38" i="59" s="1"/>
  <c r="AO28" i="59"/>
  <c r="AO37" i="59" s="1"/>
  <c r="AG28" i="59"/>
  <c r="AG37" i="59" s="1"/>
  <c r="Y28" i="59"/>
  <c r="Y37" i="59" s="1"/>
  <c r="AM27" i="59"/>
  <c r="AM36" i="59" s="1"/>
  <c r="AE27" i="59"/>
  <c r="AE36" i="59" s="1"/>
  <c r="W27" i="59"/>
  <c r="W36" i="59" s="1"/>
  <c r="AK31" i="59"/>
  <c r="AK40" i="59" s="1"/>
  <c r="AC31" i="59"/>
  <c r="AC40" i="59" s="1"/>
  <c r="AQ30" i="59"/>
  <c r="AQ39" i="59" s="1"/>
  <c r="AI30" i="59"/>
  <c r="AI39" i="59" s="1"/>
  <c r="AA30" i="59"/>
  <c r="AA39" i="59" s="1"/>
  <c r="AO29" i="59"/>
  <c r="AO38" i="59" s="1"/>
  <c r="AG29" i="59"/>
  <c r="AG38" i="59" s="1"/>
  <c r="Y29" i="59"/>
  <c r="Y38" i="59" s="1"/>
  <c r="AM28" i="59"/>
  <c r="AM37" i="59" s="1"/>
  <c r="AE28" i="59"/>
  <c r="AE37" i="59" s="1"/>
  <c r="W28" i="59"/>
  <c r="W37" i="59" s="1"/>
  <c r="AK27" i="59"/>
  <c r="AK36" i="59" s="1"/>
  <c r="AC27" i="59"/>
  <c r="AC36" i="59" s="1"/>
  <c r="AI31" i="59"/>
  <c r="AI40" i="59" s="1"/>
  <c r="AO30" i="59"/>
  <c r="AO39" i="59" s="1"/>
  <c r="Y30" i="59"/>
  <c r="Y39" i="59" s="1"/>
  <c r="AE29" i="59"/>
  <c r="AE38" i="59" s="1"/>
  <c r="AK28" i="59"/>
  <c r="AK37" i="59" s="1"/>
  <c r="AQ27" i="59"/>
  <c r="AQ36" i="59" s="1"/>
  <c r="AA27" i="59"/>
  <c r="AA36" i="59" s="1"/>
  <c r="AJ30" i="59"/>
  <c r="AJ39" i="59" s="1"/>
  <c r="Z29" i="59"/>
  <c r="Z38" i="59" s="1"/>
  <c r="AL27" i="59"/>
  <c r="AL36" i="59" s="1"/>
  <c r="X29" i="59"/>
  <c r="X38" i="59" s="1"/>
  <c r="AH31" i="59"/>
  <c r="AH40" i="59" s="1"/>
  <c r="AN30" i="59"/>
  <c r="AN39" i="59" s="1"/>
  <c r="X30" i="59"/>
  <c r="X39" i="59" s="1"/>
  <c r="AD29" i="59"/>
  <c r="AD38" i="59" s="1"/>
  <c r="AJ28" i="59"/>
  <c r="AJ37" i="59" s="1"/>
  <c r="AP27" i="59"/>
  <c r="AP36" i="59" s="1"/>
  <c r="Z27" i="59"/>
  <c r="Z36" i="59" s="1"/>
  <c r="AD31" i="59"/>
  <c r="AD40" i="59" s="1"/>
  <c r="AP29" i="59"/>
  <c r="AP38" i="59" s="1"/>
  <c r="AF28" i="59"/>
  <c r="AF37" i="59" s="1"/>
  <c r="AR31" i="59"/>
  <c r="AR40" i="59" s="1"/>
  <c r="AB31" i="59"/>
  <c r="AB40" i="59" s="1"/>
  <c r="AH30" i="59"/>
  <c r="AH39" i="59" s="1"/>
  <c r="AN29" i="59"/>
  <c r="AN38" i="59" s="1"/>
  <c r="AD28" i="59"/>
  <c r="AD37" i="59" s="1"/>
  <c r="AJ27" i="59"/>
  <c r="AJ36" i="59" s="1"/>
  <c r="AA31" i="59"/>
  <c r="AA40" i="59" s="1"/>
  <c r="AM29" i="59"/>
  <c r="AM38" i="59" s="1"/>
  <c r="AC28" i="59"/>
  <c r="AC37" i="59" s="1"/>
  <c r="Z31" i="59"/>
  <c r="Z40" i="59" s="1"/>
  <c r="AL29" i="59"/>
  <c r="AL38" i="59" s="1"/>
  <c r="AB28" i="59"/>
  <c r="AB37" i="59" s="1"/>
  <c r="AP30" i="59"/>
  <c r="AP39" i="59" s="1"/>
  <c r="AF29" i="59"/>
  <c r="AF38" i="59" s="1"/>
  <c r="AQ31" i="59"/>
  <c r="AQ40" i="59" s="1"/>
  <c r="W29" i="59"/>
  <c r="W38" i="59" s="1"/>
  <c r="AI27" i="59"/>
  <c r="AI36" i="59" s="1"/>
  <c r="AF30" i="59"/>
  <c r="AF39" i="59" s="1"/>
  <c r="AH27" i="59"/>
  <c r="AH36" i="59" s="1"/>
  <c r="AR30" i="59"/>
  <c r="AR39" i="59" s="1"/>
  <c r="AH29" i="59"/>
  <c r="AH38" i="59" s="1"/>
  <c r="X28" i="59"/>
  <c r="X37" i="59" s="1"/>
  <c r="AR27" i="59"/>
  <c r="AR36" i="59" s="1"/>
  <c r="AG30" i="59"/>
  <c r="AG39" i="59" s="1"/>
  <c r="AP31" i="59"/>
  <c r="AP40" i="59" s="1"/>
  <c r="AR28" i="59"/>
  <c r="AR37" i="59" s="1"/>
  <c r="AL31" i="59"/>
  <c r="AL40" i="59" s="1"/>
  <c r="AB30" i="59"/>
  <c r="AB39" i="59" s="1"/>
  <c r="AN28" i="59"/>
  <c r="AN37" i="59" s="1"/>
  <c r="AD27" i="59"/>
  <c r="AD36" i="59" s="1"/>
  <c r="AJ31" i="59"/>
  <c r="AJ40" i="59" s="1"/>
  <c r="Z30" i="59"/>
  <c r="Z39" i="59" s="1"/>
  <c r="AL28" i="59"/>
  <c r="AL37" i="59" s="1"/>
  <c r="AB27" i="59"/>
  <c r="AB36" i="59" s="1"/>
  <c r="W46" i="59" l="1" a="1"/>
  <c r="AK46" i="59" l="1"/>
  <c r="AC46" i="59"/>
  <c r="AR46" i="59"/>
  <c r="AJ46" i="59"/>
  <c r="AB46" i="59"/>
  <c r="AQ46" i="59"/>
  <c r="AI46" i="59"/>
  <c r="AA46" i="59"/>
  <c r="AO46" i="59"/>
  <c r="AG46" i="59"/>
  <c r="Y46" i="59"/>
  <c r="AD46" i="59"/>
  <c r="AP46" i="59"/>
  <c r="Z46" i="59"/>
  <c r="AN46" i="59"/>
  <c r="X46" i="59"/>
  <c r="AM46" i="59"/>
  <c r="W46" i="59"/>
  <c r="AL46" i="59"/>
  <c r="AF46" i="59"/>
  <c r="AH46" i="59"/>
  <c r="AE46" i="59"/>
  <c r="W48" i="59" l="1" a="1"/>
  <c r="AR48" i="59" l="1"/>
  <c r="AR51" i="59" s="1"/>
  <c r="AJ48" i="59"/>
  <c r="AJ51" i="59" s="1"/>
  <c r="AB48" i="59"/>
  <c r="AB51" i="59" s="1"/>
  <c r="AQ48" i="59"/>
  <c r="AQ51" i="59" s="1"/>
  <c r="AI48" i="59"/>
  <c r="AI51" i="59" s="1"/>
  <c r="AA48" i="59"/>
  <c r="AA51" i="59" s="1"/>
  <c r="AP48" i="59"/>
  <c r="AP51" i="59" s="1"/>
  <c r="AH48" i="59"/>
  <c r="AH51" i="59" s="1"/>
  <c r="Z48" i="59"/>
  <c r="Z51" i="59" s="1"/>
  <c r="AN48" i="59"/>
  <c r="AN51" i="59" s="1"/>
  <c r="AF48" i="59"/>
  <c r="AF51" i="59" s="1"/>
  <c r="X48" i="59"/>
  <c r="X51" i="59" s="1"/>
  <c r="AG48" i="59"/>
  <c r="AG51" i="59" s="1"/>
  <c r="AC48" i="59"/>
  <c r="AC51" i="59" s="1"/>
  <c r="AE48" i="59"/>
  <c r="AE51" i="59" s="1"/>
  <c r="AD48" i="59"/>
  <c r="AD51" i="59" s="1"/>
  <c r="AM48" i="59"/>
  <c r="AM51" i="59" s="1"/>
  <c r="AK48" i="59"/>
  <c r="AK51" i="59" s="1"/>
  <c r="AO48" i="59"/>
  <c r="AO51" i="59" s="1"/>
  <c r="AL48" i="59"/>
  <c r="AL51" i="59" s="1"/>
  <c r="Y48" i="59"/>
  <c r="Y51" i="59" s="1"/>
  <c r="W48" i="59"/>
  <c r="W51" i="59" s="1"/>
  <c r="W53" i="59" l="1" a="1"/>
  <c r="W180" i="59" s="1"/>
  <c r="W166" i="59" l="1"/>
  <c r="W134" i="59"/>
  <c r="W182" i="59"/>
  <c r="W125" i="59"/>
  <c r="W62" i="59"/>
  <c r="M11" i="58" s="1"/>
  <c r="W71" i="59"/>
  <c r="W121" i="59"/>
  <c r="W127" i="59"/>
  <c r="W88" i="59"/>
  <c r="W152" i="59"/>
  <c r="W82" i="59"/>
  <c r="W146" i="59"/>
  <c r="W83" i="59"/>
  <c r="W147" i="59"/>
  <c r="W84" i="59"/>
  <c r="W148" i="59"/>
  <c r="W117" i="59"/>
  <c r="W124" i="59"/>
  <c r="W133" i="59"/>
  <c r="W135" i="59"/>
  <c r="W79" i="59"/>
  <c r="W58" i="59"/>
  <c r="M7" i="58" s="1"/>
  <c r="W123" i="59"/>
  <c r="W161" i="59"/>
  <c r="W93" i="59"/>
  <c r="W73" i="59"/>
  <c r="W136" i="59"/>
  <c r="W67" i="59"/>
  <c r="M16" i="58" s="1"/>
  <c r="W68" i="59"/>
  <c r="W145" i="59"/>
  <c r="W174" i="59"/>
  <c r="W80" i="59"/>
  <c r="W138" i="59"/>
  <c r="W75" i="59"/>
  <c r="W140" i="59"/>
  <c r="W65" i="59"/>
  <c r="M14" i="58" s="1"/>
  <c r="W137" i="59"/>
  <c r="W102" i="59"/>
  <c r="W163" i="59"/>
  <c r="W55" i="59"/>
  <c r="M4" i="58" s="1"/>
  <c r="W142" i="59"/>
  <c r="W64" i="59"/>
  <c r="M13" i="58" s="1"/>
  <c r="W122" i="59"/>
  <c r="W60" i="59"/>
  <c r="M9" i="58" s="1"/>
  <c r="W101" i="59"/>
  <c r="W158" i="59"/>
  <c r="W72" i="59"/>
  <c r="W130" i="59"/>
  <c r="W132" i="59"/>
  <c r="W97" i="59"/>
  <c r="W89" i="59"/>
  <c r="W111" i="59"/>
  <c r="W74" i="59"/>
  <c r="W76" i="59"/>
  <c r="W69" i="59"/>
  <c r="W181" i="59"/>
  <c r="W141" i="59"/>
  <c r="W78" i="59"/>
  <c r="W143" i="59"/>
  <c r="W160" i="59"/>
  <c r="W154" i="59"/>
  <c r="W155" i="59"/>
  <c r="W156" i="59"/>
  <c r="W165" i="59"/>
  <c r="W157" i="59"/>
  <c r="W153" i="59"/>
  <c r="W104" i="59"/>
  <c r="W98" i="59"/>
  <c r="W100" i="59"/>
  <c r="W86" i="59"/>
  <c r="W173" i="59"/>
  <c r="W151" i="59"/>
  <c r="W169" i="59"/>
  <c r="W175" i="59"/>
  <c r="W176" i="59"/>
  <c r="W106" i="59"/>
  <c r="W170" i="59"/>
  <c r="W107" i="59"/>
  <c r="W171" i="59"/>
  <c r="W108" i="59"/>
  <c r="W172" i="59"/>
  <c r="W77" i="59"/>
  <c r="W57" i="59"/>
  <c r="M6" i="58" s="1"/>
  <c r="W128" i="59"/>
  <c r="W59" i="59"/>
  <c r="M8" i="58" s="1"/>
  <c r="W54" i="59"/>
  <c r="M3" i="58" s="1"/>
  <c r="W183" i="59"/>
  <c r="W95" i="59"/>
  <c r="W66" i="59"/>
  <c r="M15" i="58" s="1"/>
  <c r="W131" i="59"/>
  <c r="W129" i="59"/>
  <c r="W109" i="59"/>
  <c r="W105" i="59"/>
  <c r="W144" i="59"/>
  <c r="W139" i="59"/>
  <c r="W81" i="59"/>
  <c r="W103" i="59"/>
  <c r="W96" i="59"/>
  <c r="W90" i="59"/>
  <c r="W91" i="59"/>
  <c r="W92" i="59"/>
  <c r="W113" i="59"/>
  <c r="W118" i="59"/>
  <c r="W94" i="59"/>
  <c r="W119" i="59"/>
  <c r="W159" i="59"/>
  <c r="W168" i="59"/>
  <c r="W162" i="59"/>
  <c r="W99" i="59"/>
  <c r="W164" i="59"/>
  <c r="W150" i="59"/>
  <c r="W85" i="59"/>
  <c r="W149" i="59"/>
  <c r="W110" i="59"/>
  <c r="W112" i="59"/>
  <c r="W70" i="59"/>
  <c r="W53" i="59"/>
  <c r="M2" i="58" s="1"/>
  <c r="W177" i="59"/>
  <c r="W61" i="59"/>
  <c r="M10" i="58" s="1"/>
  <c r="W87" i="59"/>
  <c r="W126" i="59"/>
  <c r="W167" i="59"/>
  <c r="W63" i="59"/>
  <c r="M12" i="58" s="1"/>
  <c r="W56" i="59"/>
  <c r="M5" i="58" s="1"/>
  <c r="W120" i="59"/>
  <c r="W184" i="59"/>
  <c r="W114" i="59"/>
  <c r="W178" i="59"/>
  <c r="W115" i="59"/>
  <c r="W179" i="59"/>
  <c r="W116" i="59"/>
  <c r="I16" i="57"/>
  <c r="H16" i="57"/>
  <c r="G16" i="57"/>
  <c r="F16" i="57"/>
  <c r="E16" i="57"/>
  <c r="D16" i="57"/>
  <c r="C16" i="57"/>
  <c r="A16" i="57"/>
  <c r="I15" i="57"/>
  <c r="H15" i="57"/>
  <c r="G15" i="57"/>
  <c r="U15" i="57" s="1"/>
  <c r="F15" i="57"/>
  <c r="E15" i="57"/>
  <c r="D15" i="57"/>
  <c r="C15" i="57"/>
  <c r="B15" i="57"/>
  <c r="A15" i="57"/>
  <c r="I14" i="57"/>
  <c r="H14" i="57"/>
  <c r="G14" i="57"/>
  <c r="U14" i="57" s="1"/>
  <c r="F14" i="57"/>
  <c r="E14" i="57"/>
  <c r="D14" i="57"/>
  <c r="C14" i="57"/>
  <c r="A14" i="57"/>
  <c r="I13" i="57"/>
  <c r="H13" i="57"/>
  <c r="G13" i="57"/>
  <c r="U13" i="57" s="1"/>
  <c r="F13" i="57"/>
  <c r="E13" i="57"/>
  <c r="D13" i="57"/>
  <c r="C13" i="57"/>
  <c r="B13" i="57"/>
  <c r="A13" i="57"/>
  <c r="I12" i="57"/>
  <c r="H12" i="57"/>
  <c r="G12" i="57"/>
  <c r="F12" i="57"/>
  <c r="E12" i="57"/>
  <c r="D12" i="57"/>
  <c r="C12" i="57"/>
  <c r="B12" i="57"/>
  <c r="A12" i="57"/>
  <c r="I11" i="57"/>
  <c r="H11" i="57"/>
  <c r="G11" i="57"/>
  <c r="F11" i="57"/>
  <c r="E11" i="57"/>
  <c r="D11" i="57"/>
  <c r="C11" i="57"/>
  <c r="B11" i="57"/>
  <c r="A11" i="57"/>
  <c r="I10" i="57"/>
  <c r="H10" i="57"/>
  <c r="G10" i="57"/>
  <c r="F10" i="57"/>
  <c r="E10" i="57"/>
  <c r="D10" i="57"/>
  <c r="C10" i="57"/>
  <c r="B10" i="57"/>
  <c r="A10" i="57"/>
  <c r="I9" i="57"/>
  <c r="H9" i="57"/>
  <c r="G9" i="57"/>
  <c r="F9" i="57"/>
  <c r="E9" i="57"/>
  <c r="D9" i="57"/>
  <c r="C9" i="57"/>
  <c r="B9" i="57"/>
  <c r="A9" i="57"/>
  <c r="I8" i="57"/>
  <c r="H8" i="57"/>
  <c r="G8" i="57"/>
  <c r="F8" i="57"/>
  <c r="E8" i="57"/>
  <c r="D8" i="57"/>
  <c r="C8" i="57"/>
  <c r="B8" i="57"/>
  <c r="A8" i="57"/>
  <c r="I7" i="57"/>
  <c r="H7" i="57"/>
  <c r="G7" i="57"/>
  <c r="F7" i="57"/>
  <c r="E7" i="57"/>
  <c r="D7" i="57"/>
  <c r="C7" i="57"/>
  <c r="B7" i="57"/>
  <c r="A7" i="57"/>
  <c r="I6" i="57"/>
  <c r="H6" i="57"/>
  <c r="G6" i="57"/>
  <c r="F6" i="57"/>
  <c r="E6" i="57"/>
  <c r="D6" i="57"/>
  <c r="C6" i="57"/>
  <c r="B6" i="57"/>
  <c r="A6" i="57"/>
  <c r="P5" i="57"/>
  <c r="I5" i="57"/>
  <c r="H5" i="57"/>
  <c r="G5" i="57"/>
  <c r="F5" i="57"/>
  <c r="E5" i="57"/>
  <c r="D5" i="57"/>
  <c r="C5" i="57"/>
  <c r="B5" i="57"/>
  <c r="A5" i="57"/>
  <c r="I4" i="57"/>
  <c r="H4" i="57"/>
  <c r="G4" i="57"/>
  <c r="F4" i="57"/>
  <c r="E4" i="57"/>
  <c r="D4" i="57"/>
  <c r="C4" i="57"/>
  <c r="B4" i="57"/>
  <c r="A4" i="57"/>
  <c r="P3" i="57"/>
  <c r="P12" i="57" s="1"/>
  <c r="I3" i="57"/>
  <c r="H3" i="57"/>
  <c r="G3" i="57"/>
  <c r="F3" i="57"/>
  <c r="E3" i="57"/>
  <c r="D3" i="57"/>
  <c r="C3" i="57"/>
  <c r="B3" i="57"/>
  <c r="A3" i="57"/>
  <c r="K2" i="57"/>
  <c r="J2" i="57"/>
  <c r="I2" i="57"/>
  <c r="H2" i="57"/>
  <c r="G2" i="57"/>
  <c r="F2" i="57"/>
  <c r="U10" i="57" s="1"/>
  <c r="E2" i="57"/>
  <c r="D2" i="57"/>
  <c r="C2" i="57"/>
  <c r="B2" i="57"/>
  <c r="A2" i="57"/>
  <c r="K1" i="57"/>
  <c r="J1" i="57"/>
  <c r="I1" i="57"/>
  <c r="H1" i="57"/>
  <c r="G1" i="57"/>
  <c r="F1" i="57"/>
  <c r="E1" i="57"/>
  <c r="D1" i="57"/>
  <c r="C1" i="57"/>
  <c r="B1" i="57"/>
  <c r="A1" i="57"/>
  <c r="U361" i="55"/>
  <c r="T361" i="55"/>
  <c r="S361" i="55"/>
  <c r="R361" i="55"/>
  <c r="Q361" i="55"/>
  <c r="U360" i="55"/>
  <c r="T360" i="55"/>
  <c r="S360" i="55"/>
  <c r="R360" i="55"/>
  <c r="Q360" i="55"/>
  <c r="U359" i="55"/>
  <c r="T359" i="55"/>
  <c r="S359" i="55"/>
  <c r="R359" i="55"/>
  <c r="Q359" i="55"/>
  <c r="U358" i="55"/>
  <c r="T358" i="55"/>
  <c r="S358" i="55"/>
  <c r="R358" i="55"/>
  <c r="Q358" i="55"/>
  <c r="U357" i="55"/>
  <c r="T357" i="55"/>
  <c r="S357" i="55"/>
  <c r="R357" i="55"/>
  <c r="Q357" i="55"/>
  <c r="U356" i="55"/>
  <c r="T356" i="55"/>
  <c r="S356" i="55"/>
  <c r="R356" i="55"/>
  <c r="Q356" i="55"/>
  <c r="U355" i="55"/>
  <c r="T355" i="55"/>
  <c r="S355" i="55"/>
  <c r="R355" i="55"/>
  <c r="Q355" i="55"/>
  <c r="U354" i="55"/>
  <c r="T354" i="55"/>
  <c r="S354" i="55"/>
  <c r="R354" i="55"/>
  <c r="Q354" i="55"/>
  <c r="U353" i="55"/>
  <c r="T353" i="55"/>
  <c r="S353" i="55"/>
  <c r="R353" i="55"/>
  <c r="Q353" i="55"/>
  <c r="U352" i="55"/>
  <c r="T352" i="55"/>
  <c r="S352" i="55"/>
  <c r="R352" i="55"/>
  <c r="Q352" i="55"/>
  <c r="U351" i="55"/>
  <c r="T351" i="55"/>
  <c r="S351" i="55"/>
  <c r="R351" i="55"/>
  <c r="Q351" i="55"/>
  <c r="U350" i="55"/>
  <c r="T350" i="55"/>
  <c r="S350" i="55"/>
  <c r="R350" i="55"/>
  <c r="Q350" i="55"/>
  <c r="U349" i="55"/>
  <c r="T349" i="55"/>
  <c r="S349" i="55"/>
  <c r="R349" i="55"/>
  <c r="Q349" i="55"/>
  <c r="U348" i="55"/>
  <c r="T348" i="55"/>
  <c r="S348" i="55"/>
  <c r="R348" i="55"/>
  <c r="Q348" i="55"/>
  <c r="U347" i="55"/>
  <c r="T347" i="55"/>
  <c r="S347" i="55"/>
  <c r="R347" i="55"/>
  <c r="Q347" i="55"/>
  <c r="U346" i="55"/>
  <c r="T346" i="55"/>
  <c r="S346" i="55"/>
  <c r="R346" i="55"/>
  <c r="Q346" i="55"/>
  <c r="U345" i="55"/>
  <c r="T345" i="55"/>
  <c r="S345" i="55"/>
  <c r="R345" i="55"/>
  <c r="Q345" i="55"/>
  <c r="U344" i="55"/>
  <c r="T344" i="55"/>
  <c r="S344" i="55"/>
  <c r="R344" i="55"/>
  <c r="Q344" i="55"/>
  <c r="U343" i="55"/>
  <c r="T343" i="55"/>
  <c r="S343" i="55"/>
  <c r="R343" i="55"/>
  <c r="Q343" i="55"/>
  <c r="U342" i="55"/>
  <c r="T342" i="55"/>
  <c r="S342" i="55"/>
  <c r="R342" i="55"/>
  <c r="Q342" i="55"/>
  <c r="U341" i="55"/>
  <c r="T341" i="55"/>
  <c r="S341" i="55"/>
  <c r="R341" i="55"/>
  <c r="Q341" i="55"/>
  <c r="U340" i="55"/>
  <c r="T340" i="55"/>
  <c r="S340" i="55"/>
  <c r="R340" i="55"/>
  <c r="Q340" i="55"/>
  <c r="U339" i="55"/>
  <c r="T339" i="55"/>
  <c r="S339" i="55"/>
  <c r="R339" i="55"/>
  <c r="Q339" i="55"/>
  <c r="U338" i="55"/>
  <c r="T338" i="55"/>
  <c r="S338" i="55"/>
  <c r="R338" i="55"/>
  <c r="Q338" i="55"/>
  <c r="U337" i="55"/>
  <c r="T337" i="55"/>
  <c r="S337" i="55"/>
  <c r="R337" i="55"/>
  <c r="Q337" i="55"/>
  <c r="U336" i="55"/>
  <c r="T336" i="55"/>
  <c r="S336" i="55"/>
  <c r="R336" i="55"/>
  <c r="Q336" i="55"/>
  <c r="U335" i="55"/>
  <c r="T335" i="55"/>
  <c r="S335" i="55"/>
  <c r="R335" i="55"/>
  <c r="Q335" i="55"/>
  <c r="U334" i="55"/>
  <c r="T334" i="55"/>
  <c r="S334" i="55"/>
  <c r="R334" i="55"/>
  <c r="Q334" i="55"/>
  <c r="U333" i="55"/>
  <c r="T333" i="55"/>
  <c r="S333" i="55"/>
  <c r="R333" i="55"/>
  <c r="Q333" i="55"/>
  <c r="U332" i="55"/>
  <c r="T332" i="55"/>
  <c r="S332" i="55"/>
  <c r="R332" i="55"/>
  <c r="Q332" i="55"/>
  <c r="U331" i="55"/>
  <c r="T331" i="55"/>
  <c r="S331" i="55"/>
  <c r="R331" i="55"/>
  <c r="Q331" i="55"/>
  <c r="U330" i="55"/>
  <c r="T330" i="55"/>
  <c r="S330" i="55"/>
  <c r="R330" i="55"/>
  <c r="Q330" i="55"/>
  <c r="U329" i="55"/>
  <c r="T329" i="55"/>
  <c r="S329" i="55"/>
  <c r="R329" i="55"/>
  <c r="Q329" i="55"/>
  <c r="U328" i="55"/>
  <c r="T328" i="55"/>
  <c r="S328" i="55"/>
  <c r="R328" i="55"/>
  <c r="Q328" i="55"/>
  <c r="U327" i="55"/>
  <c r="T327" i="55"/>
  <c r="S327" i="55"/>
  <c r="R327" i="55"/>
  <c r="Q327" i="55"/>
  <c r="U326" i="55"/>
  <c r="T326" i="55"/>
  <c r="S326" i="55"/>
  <c r="R326" i="55"/>
  <c r="Q326" i="55"/>
  <c r="U325" i="55"/>
  <c r="T325" i="55"/>
  <c r="S325" i="55"/>
  <c r="R325" i="55"/>
  <c r="Q325" i="55"/>
  <c r="U324" i="55"/>
  <c r="T324" i="55"/>
  <c r="S324" i="55"/>
  <c r="R324" i="55"/>
  <c r="Q324" i="55"/>
  <c r="U323" i="55"/>
  <c r="T323" i="55"/>
  <c r="S323" i="55"/>
  <c r="R323" i="55"/>
  <c r="Q323" i="55"/>
  <c r="U322" i="55"/>
  <c r="T322" i="55"/>
  <c r="S322" i="55"/>
  <c r="R322" i="55"/>
  <c r="Q322" i="55"/>
  <c r="U321" i="55"/>
  <c r="T321" i="55"/>
  <c r="S321" i="55"/>
  <c r="R321" i="55"/>
  <c r="Q321" i="55"/>
  <c r="U320" i="55"/>
  <c r="T320" i="55"/>
  <c r="S320" i="55"/>
  <c r="R320" i="55"/>
  <c r="Q320" i="55"/>
  <c r="U319" i="55"/>
  <c r="T319" i="55"/>
  <c r="S319" i="55"/>
  <c r="R319" i="55"/>
  <c r="Q319" i="55"/>
  <c r="U318" i="55"/>
  <c r="T318" i="55"/>
  <c r="S318" i="55"/>
  <c r="R318" i="55"/>
  <c r="Q318" i="55"/>
  <c r="U317" i="55"/>
  <c r="T317" i="55"/>
  <c r="S317" i="55"/>
  <c r="R317" i="55"/>
  <c r="Q317" i="55"/>
  <c r="U316" i="55"/>
  <c r="T316" i="55"/>
  <c r="S316" i="55"/>
  <c r="R316" i="55"/>
  <c r="Q316" i="55"/>
  <c r="U315" i="55"/>
  <c r="T315" i="55"/>
  <c r="S315" i="55"/>
  <c r="R315" i="55"/>
  <c r="Q315" i="55"/>
  <c r="U314" i="55"/>
  <c r="T314" i="55"/>
  <c r="S314" i="55"/>
  <c r="R314" i="55"/>
  <c r="Q314" i="55"/>
  <c r="U313" i="55"/>
  <c r="T313" i="55"/>
  <c r="S313" i="55"/>
  <c r="R313" i="55"/>
  <c r="Q313" i="55"/>
  <c r="U312" i="55"/>
  <c r="T312" i="55"/>
  <c r="S312" i="55"/>
  <c r="R312" i="55"/>
  <c r="Q312" i="55"/>
  <c r="U311" i="55"/>
  <c r="T311" i="55"/>
  <c r="S311" i="55"/>
  <c r="R311" i="55"/>
  <c r="Q311" i="55"/>
  <c r="U310" i="55"/>
  <c r="T310" i="55"/>
  <c r="S310" i="55"/>
  <c r="R310" i="55"/>
  <c r="Q310" i="55"/>
  <c r="U309" i="55"/>
  <c r="T309" i="55"/>
  <c r="S309" i="55"/>
  <c r="R309" i="55"/>
  <c r="Q309" i="55"/>
  <c r="U308" i="55"/>
  <c r="T308" i="55"/>
  <c r="S308" i="55"/>
  <c r="R308" i="55"/>
  <c r="Q308" i="55"/>
  <c r="U307" i="55"/>
  <c r="T307" i="55"/>
  <c r="S307" i="55"/>
  <c r="R307" i="55"/>
  <c r="Q307" i="55"/>
  <c r="U306" i="55"/>
  <c r="T306" i="55"/>
  <c r="S306" i="55"/>
  <c r="R306" i="55"/>
  <c r="Q306" i="55"/>
  <c r="U305" i="55"/>
  <c r="T305" i="55"/>
  <c r="S305" i="55"/>
  <c r="R305" i="55"/>
  <c r="Q305" i="55"/>
  <c r="U304" i="55"/>
  <c r="T304" i="55"/>
  <c r="S304" i="55"/>
  <c r="R304" i="55"/>
  <c r="Q304" i="55"/>
  <c r="U303" i="55"/>
  <c r="T303" i="55"/>
  <c r="S303" i="55"/>
  <c r="R303" i="55"/>
  <c r="Q303" i="55"/>
  <c r="U302" i="55"/>
  <c r="T302" i="55"/>
  <c r="S302" i="55"/>
  <c r="R302" i="55"/>
  <c r="Q302" i="55"/>
  <c r="U301" i="55"/>
  <c r="T301" i="55"/>
  <c r="S301" i="55"/>
  <c r="R301" i="55"/>
  <c r="Q301" i="55"/>
  <c r="U300" i="55"/>
  <c r="T300" i="55"/>
  <c r="S300" i="55"/>
  <c r="R300" i="55"/>
  <c r="Q300" i="55"/>
  <c r="U299" i="55"/>
  <c r="T299" i="55"/>
  <c r="S299" i="55"/>
  <c r="R299" i="55"/>
  <c r="Q299" i="55"/>
  <c r="U298" i="55"/>
  <c r="T298" i="55"/>
  <c r="S298" i="55"/>
  <c r="R298" i="55"/>
  <c r="Q298" i="55"/>
  <c r="U297" i="55"/>
  <c r="T297" i="55"/>
  <c r="S297" i="55"/>
  <c r="R297" i="55"/>
  <c r="Q297" i="55"/>
  <c r="U296" i="55"/>
  <c r="T296" i="55"/>
  <c r="S296" i="55"/>
  <c r="R296" i="55"/>
  <c r="Q296" i="55"/>
  <c r="U295" i="55"/>
  <c r="T295" i="55"/>
  <c r="S295" i="55"/>
  <c r="R295" i="55"/>
  <c r="Q295" i="55"/>
  <c r="U294" i="55"/>
  <c r="T294" i="55"/>
  <c r="S294" i="55"/>
  <c r="R294" i="55"/>
  <c r="Q294" i="55"/>
  <c r="U293" i="55"/>
  <c r="T293" i="55"/>
  <c r="S293" i="55"/>
  <c r="R293" i="55"/>
  <c r="Q293" i="55"/>
  <c r="U292" i="55"/>
  <c r="T292" i="55"/>
  <c r="S292" i="55"/>
  <c r="R292" i="55"/>
  <c r="Q292" i="55"/>
  <c r="U291" i="55"/>
  <c r="T291" i="55"/>
  <c r="S291" i="55"/>
  <c r="R291" i="55"/>
  <c r="Q291" i="55"/>
  <c r="U290" i="55"/>
  <c r="T290" i="55"/>
  <c r="S290" i="55"/>
  <c r="R290" i="55"/>
  <c r="Q290" i="55"/>
  <c r="U289" i="55"/>
  <c r="T289" i="55"/>
  <c r="S289" i="55"/>
  <c r="R289" i="55"/>
  <c r="Q289" i="55"/>
  <c r="U288" i="55"/>
  <c r="T288" i="55"/>
  <c r="S288" i="55"/>
  <c r="R288" i="55"/>
  <c r="Q288" i="55"/>
  <c r="U287" i="55"/>
  <c r="T287" i="55"/>
  <c r="S287" i="55"/>
  <c r="R287" i="55"/>
  <c r="Q287" i="55"/>
  <c r="U286" i="55"/>
  <c r="T286" i="55"/>
  <c r="S286" i="55"/>
  <c r="R286" i="55"/>
  <c r="Q286" i="55"/>
  <c r="U285" i="55"/>
  <c r="T285" i="55"/>
  <c r="S285" i="55"/>
  <c r="R285" i="55"/>
  <c r="Q285" i="55"/>
  <c r="U284" i="55"/>
  <c r="T284" i="55"/>
  <c r="S284" i="55"/>
  <c r="R284" i="55"/>
  <c r="Q284" i="55"/>
  <c r="U283" i="55"/>
  <c r="T283" i="55"/>
  <c r="S283" i="55"/>
  <c r="R283" i="55"/>
  <c r="Q283" i="55"/>
  <c r="U282" i="55"/>
  <c r="T282" i="55"/>
  <c r="S282" i="55"/>
  <c r="R282" i="55"/>
  <c r="Q282" i="55"/>
  <c r="U281" i="55"/>
  <c r="T281" i="55"/>
  <c r="S281" i="55"/>
  <c r="R281" i="55"/>
  <c r="Q281" i="55"/>
  <c r="U280" i="55"/>
  <c r="T280" i="55"/>
  <c r="S280" i="55"/>
  <c r="R280" i="55"/>
  <c r="Q280" i="55"/>
  <c r="U279" i="55"/>
  <c r="T279" i="55"/>
  <c r="S279" i="55"/>
  <c r="R279" i="55"/>
  <c r="Q279" i="55"/>
  <c r="U278" i="55"/>
  <c r="T278" i="55"/>
  <c r="S278" i="55"/>
  <c r="R278" i="55"/>
  <c r="Q278" i="55"/>
  <c r="U277" i="55"/>
  <c r="T277" i="55"/>
  <c r="S277" i="55"/>
  <c r="R277" i="55"/>
  <c r="Q277" i="55"/>
  <c r="U276" i="55"/>
  <c r="T276" i="55"/>
  <c r="S276" i="55"/>
  <c r="R276" i="55"/>
  <c r="Q276" i="55"/>
  <c r="U275" i="55"/>
  <c r="T275" i="55"/>
  <c r="S275" i="55"/>
  <c r="R275" i="55"/>
  <c r="Q275" i="55"/>
  <c r="U274" i="55"/>
  <c r="T274" i="55"/>
  <c r="S274" i="55"/>
  <c r="R274" i="55"/>
  <c r="Q274" i="55"/>
  <c r="U273" i="55"/>
  <c r="T273" i="55"/>
  <c r="S273" i="55"/>
  <c r="R273" i="55"/>
  <c r="Q273" i="55"/>
  <c r="U272" i="55"/>
  <c r="T272" i="55"/>
  <c r="S272" i="55"/>
  <c r="R272" i="55"/>
  <c r="Q272" i="55"/>
  <c r="U271" i="55"/>
  <c r="T271" i="55"/>
  <c r="S271" i="55"/>
  <c r="R271" i="55"/>
  <c r="Q271" i="55"/>
  <c r="U270" i="55"/>
  <c r="T270" i="55"/>
  <c r="S270" i="55"/>
  <c r="R270" i="55"/>
  <c r="Q270" i="55"/>
  <c r="U269" i="55"/>
  <c r="T269" i="55"/>
  <c r="S269" i="55"/>
  <c r="R269" i="55"/>
  <c r="Q269" i="55"/>
  <c r="U268" i="55"/>
  <c r="T268" i="55"/>
  <c r="S268" i="55"/>
  <c r="R268" i="55"/>
  <c r="Q268" i="55"/>
  <c r="U267" i="55"/>
  <c r="T267" i="55"/>
  <c r="S267" i="55"/>
  <c r="R267" i="55"/>
  <c r="Q267" i="55"/>
  <c r="U266" i="55"/>
  <c r="T266" i="55"/>
  <c r="S266" i="55"/>
  <c r="R266" i="55"/>
  <c r="Q266" i="55"/>
  <c r="U265" i="55"/>
  <c r="T265" i="55"/>
  <c r="S265" i="55"/>
  <c r="R265" i="55"/>
  <c r="Q265" i="55"/>
  <c r="U264" i="55"/>
  <c r="T264" i="55"/>
  <c r="S264" i="55"/>
  <c r="R264" i="55"/>
  <c r="Q264" i="55"/>
  <c r="U263" i="55"/>
  <c r="T263" i="55"/>
  <c r="S263" i="55"/>
  <c r="R263" i="55"/>
  <c r="Q263" i="55"/>
  <c r="U262" i="55"/>
  <c r="T262" i="55"/>
  <c r="S262" i="55"/>
  <c r="R262" i="55"/>
  <c r="Q262" i="55"/>
  <c r="U261" i="55"/>
  <c r="T261" i="55"/>
  <c r="S261" i="55"/>
  <c r="R261" i="55"/>
  <c r="Q261" i="55"/>
  <c r="U260" i="55"/>
  <c r="T260" i="55"/>
  <c r="S260" i="55"/>
  <c r="R260" i="55"/>
  <c r="Q260" i="55"/>
  <c r="U259" i="55"/>
  <c r="T259" i="55"/>
  <c r="S259" i="55"/>
  <c r="R259" i="55"/>
  <c r="Q259" i="55"/>
  <c r="U258" i="55"/>
  <c r="T258" i="55"/>
  <c r="S258" i="55"/>
  <c r="R258" i="55"/>
  <c r="Q258" i="55"/>
  <c r="U257" i="55"/>
  <c r="T257" i="55"/>
  <c r="S257" i="55"/>
  <c r="R257" i="55"/>
  <c r="Q257" i="55"/>
  <c r="U256" i="55"/>
  <c r="T256" i="55"/>
  <c r="S256" i="55"/>
  <c r="R256" i="55"/>
  <c r="Q256" i="55"/>
  <c r="U255" i="55"/>
  <c r="T255" i="55"/>
  <c r="S255" i="55"/>
  <c r="R255" i="55"/>
  <c r="Q255" i="55"/>
  <c r="U254" i="55"/>
  <c r="T254" i="55"/>
  <c r="S254" i="55"/>
  <c r="R254" i="55"/>
  <c r="Q254" i="55"/>
  <c r="U253" i="55"/>
  <c r="T253" i="55"/>
  <c r="S253" i="55"/>
  <c r="R253" i="55"/>
  <c r="Q253" i="55"/>
  <c r="U252" i="55"/>
  <c r="T252" i="55"/>
  <c r="S252" i="55"/>
  <c r="R252" i="55"/>
  <c r="Q252" i="55"/>
  <c r="U251" i="55"/>
  <c r="T251" i="55"/>
  <c r="S251" i="55"/>
  <c r="R251" i="55"/>
  <c r="Q251" i="55"/>
  <c r="U250" i="55"/>
  <c r="T250" i="55"/>
  <c r="S250" i="55"/>
  <c r="R250" i="55"/>
  <c r="Q250" i="55"/>
  <c r="U249" i="55"/>
  <c r="T249" i="55"/>
  <c r="S249" i="55"/>
  <c r="R249" i="55"/>
  <c r="Q249" i="55"/>
  <c r="U248" i="55"/>
  <c r="T248" i="55"/>
  <c r="S248" i="55"/>
  <c r="R248" i="55"/>
  <c r="Q248" i="55"/>
  <c r="U247" i="55"/>
  <c r="T247" i="55"/>
  <c r="S247" i="55"/>
  <c r="R247" i="55"/>
  <c r="Q247" i="55"/>
  <c r="U246" i="55"/>
  <c r="T246" i="55"/>
  <c r="S246" i="55"/>
  <c r="R246" i="55"/>
  <c r="Q246" i="55"/>
  <c r="U245" i="55"/>
  <c r="T245" i="55"/>
  <c r="S245" i="55"/>
  <c r="R245" i="55"/>
  <c r="Q245" i="55"/>
  <c r="U244" i="55"/>
  <c r="T244" i="55"/>
  <c r="S244" i="55"/>
  <c r="R244" i="55"/>
  <c r="Q244" i="55"/>
  <c r="U243" i="55"/>
  <c r="T243" i="55"/>
  <c r="S243" i="55"/>
  <c r="R243" i="55"/>
  <c r="Q243" i="55"/>
  <c r="U242" i="55"/>
  <c r="T242" i="55"/>
  <c r="S242" i="55"/>
  <c r="R242" i="55"/>
  <c r="Q242" i="55"/>
  <c r="U241" i="55"/>
  <c r="T241" i="55"/>
  <c r="S241" i="55"/>
  <c r="R241" i="55"/>
  <c r="Q241" i="55"/>
  <c r="U240" i="55"/>
  <c r="T240" i="55"/>
  <c r="S240" i="55"/>
  <c r="R240" i="55"/>
  <c r="Q240" i="55"/>
  <c r="U239" i="55"/>
  <c r="T239" i="55"/>
  <c r="S239" i="55"/>
  <c r="R239" i="55"/>
  <c r="Q239" i="55"/>
  <c r="U238" i="55"/>
  <c r="T238" i="55"/>
  <c r="S238" i="55"/>
  <c r="R238" i="55"/>
  <c r="Q238" i="55"/>
  <c r="U237" i="55"/>
  <c r="T237" i="55"/>
  <c r="S237" i="55"/>
  <c r="R237" i="55"/>
  <c r="Q237" i="55"/>
  <c r="U236" i="55"/>
  <c r="T236" i="55"/>
  <c r="S236" i="55"/>
  <c r="R236" i="55"/>
  <c r="Q236" i="55"/>
  <c r="U235" i="55"/>
  <c r="T235" i="55"/>
  <c r="S235" i="55"/>
  <c r="R235" i="55"/>
  <c r="Q235" i="55"/>
  <c r="U234" i="55"/>
  <c r="T234" i="55"/>
  <c r="S234" i="55"/>
  <c r="R234" i="55"/>
  <c r="Q234" i="55"/>
  <c r="U233" i="55"/>
  <c r="T233" i="55"/>
  <c r="S233" i="55"/>
  <c r="R233" i="55"/>
  <c r="Q233" i="55"/>
  <c r="U232" i="55"/>
  <c r="T232" i="55"/>
  <c r="S232" i="55"/>
  <c r="R232" i="55"/>
  <c r="Q232" i="55"/>
  <c r="U231" i="55"/>
  <c r="T231" i="55"/>
  <c r="S231" i="55"/>
  <c r="R231" i="55"/>
  <c r="Q231" i="55"/>
  <c r="U230" i="55"/>
  <c r="T230" i="55"/>
  <c r="S230" i="55"/>
  <c r="R230" i="55"/>
  <c r="Q230" i="55"/>
  <c r="U229" i="55"/>
  <c r="T229" i="55"/>
  <c r="S229" i="55"/>
  <c r="R229" i="55"/>
  <c r="Q229" i="55"/>
  <c r="U228" i="55"/>
  <c r="T228" i="55"/>
  <c r="S228" i="55"/>
  <c r="R228" i="55"/>
  <c r="Q228" i="55"/>
  <c r="U227" i="55"/>
  <c r="T227" i="55"/>
  <c r="S227" i="55"/>
  <c r="R227" i="55"/>
  <c r="Q227" i="55"/>
  <c r="U226" i="55"/>
  <c r="T226" i="55"/>
  <c r="S226" i="55"/>
  <c r="R226" i="55"/>
  <c r="Q226" i="55"/>
  <c r="U225" i="55"/>
  <c r="T225" i="55"/>
  <c r="S225" i="55"/>
  <c r="R225" i="55"/>
  <c r="Q225" i="55"/>
  <c r="U224" i="55"/>
  <c r="T224" i="55"/>
  <c r="S224" i="55"/>
  <c r="R224" i="55"/>
  <c r="Q224" i="55"/>
  <c r="U223" i="55"/>
  <c r="T223" i="55"/>
  <c r="S223" i="55"/>
  <c r="R223" i="55"/>
  <c r="Q223" i="55"/>
  <c r="U222" i="55"/>
  <c r="T222" i="55"/>
  <c r="S222" i="55"/>
  <c r="R222" i="55"/>
  <c r="Q222" i="55"/>
  <c r="U221" i="55"/>
  <c r="T221" i="55"/>
  <c r="S221" i="55"/>
  <c r="R221" i="55"/>
  <c r="Q221" i="55"/>
  <c r="U220" i="55"/>
  <c r="T220" i="55"/>
  <c r="S220" i="55"/>
  <c r="R220" i="55"/>
  <c r="Q220" i="55"/>
  <c r="U219" i="55"/>
  <c r="T219" i="55"/>
  <c r="S219" i="55"/>
  <c r="R219" i="55"/>
  <c r="Q219" i="55"/>
  <c r="U218" i="55"/>
  <c r="T218" i="55"/>
  <c r="S218" i="55"/>
  <c r="R218" i="55"/>
  <c r="Q218" i="55"/>
  <c r="U217" i="55"/>
  <c r="T217" i="55"/>
  <c r="S217" i="55"/>
  <c r="R217" i="55"/>
  <c r="Q217" i="55"/>
  <c r="U216" i="55"/>
  <c r="T216" i="55"/>
  <c r="S216" i="55"/>
  <c r="R216" i="55"/>
  <c r="Q216" i="55"/>
  <c r="U215" i="55"/>
  <c r="T215" i="55"/>
  <c r="S215" i="55"/>
  <c r="R215" i="55"/>
  <c r="Q215" i="55"/>
  <c r="U214" i="55"/>
  <c r="T214" i="55"/>
  <c r="S214" i="55"/>
  <c r="R214" i="55"/>
  <c r="Q214" i="55"/>
  <c r="U213" i="55"/>
  <c r="T213" i="55"/>
  <c r="S213" i="55"/>
  <c r="R213" i="55"/>
  <c r="Q213" i="55"/>
  <c r="U212" i="55"/>
  <c r="T212" i="55"/>
  <c r="S212" i="55"/>
  <c r="R212" i="55"/>
  <c r="Q212" i="55"/>
  <c r="U211" i="55"/>
  <c r="T211" i="55"/>
  <c r="S211" i="55"/>
  <c r="R211" i="55"/>
  <c r="Q211" i="55"/>
  <c r="U210" i="55"/>
  <c r="T210" i="55"/>
  <c r="S210" i="55"/>
  <c r="R210" i="55"/>
  <c r="Q210" i="55"/>
  <c r="U209" i="55"/>
  <c r="T209" i="55"/>
  <c r="S209" i="55"/>
  <c r="R209" i="55"/>
  <c r="Q209" i="55"/>
  <c r="U208" i="55"/>
  <c r="T208" i="55"/>
  <c r="S208" i="55"/>
  <c r="R208" i="55"/>
  <c r="Q208" i="55"/>
  <c r="U207" i="55"/>
  <c r="T207" i="55"/>
  <c r="S207" i="55"/>
  <c r="R207" i="55"/>
  <c r="Q207" i="55"/>
  <c r="U206" i="55"/>
  <c r="T206" i="55"/>
  <c r="S206" i="55"/>
  <c r="R206" i="55"/>
  <c r="Q206" i="55"/>
  <c r="U205" i="55"/>
  <c r="T205" i="55"/>
  <c r="S205" i="55"/>
  <c r="R205" i="55"/>
  <c r="Q205" i="55"/>
  <c r="U204" i="55"/>
  <c r="T204" i="55"/>
  <c r="S204" i="55"/>
  <c r="R204" i="55"/>
  <c r="Q204" i="55"/>
  <c r="U203" i="55"/>
  <c r="T203" i="55"/>
  <c r="S203" i="55"/>
  <c r="R203" i="55"/>
  <c r="Q203" i="55"/>
  <c r="U202" i="55"/>
  <c r="T202" i="55"/>
  <c r="S202" i="55"/>
  <c r="R202" i="55"/>
  <c r="Q202" i="55"/>
  <c r="U201" i="55"/>
  <c r="T201" i="55"/>
  <c r="S201" i="55"/>
  <c r="R201" i="55"/>
  <c r="Q201" i="55"/>
  <c r="U200" i="55"/>
  <c r="T200" i="55"/>
  <c r="S200" i="55"/>
  <c r="R200" i="55"/>
  <c r="Q200" i="55"/>
  <c r="U199" i="55"/>
  <c r="T199" i="55"/>
  <c r="S199" i="55"/>
  <c r="R199" i="55"/>
  <c r="Q199" i="55"/>
  <c r="U198" i="55"/>
  <c r="T198" i="55"/>
  <c r="S198" i="55"/>
  <c r="R198" i="55"/>
  <c r="Q198" i="55"/>
  <c r="U197" i="55"/>
  <c r="T197" i="55"/>
  <c r="S197" i="55"/>
  <c r="R197" i="55"/>
  <c r="Q197" i="55"/>
  <c r="U196" i="55"/>
  <c r="T196" i="55"/>
  <c r="S196" i="55"/>
  <c r="R196" i="55"/>
  <c r="Q196" i="55"/>
  <c r="U195" i="55"/>
  <c r="T195" i="55"/>
  <c r="S195" i="55"/>
  <c r="R195" i="55"/>
  <c r="Q195" i="55"/>
  <c r="U194" i="55"/>
  <c r="T194" i="55"/>
  <c r="S194" i="55"/>
  <c r="R194" i="55"/>
  <c r="Q194" i="55"/>
  <c r="U193" i="55"/>
  <c r="T193" i="55"/>
  <c r="S193" i="55"/>
  <c r="R193" i="55"/>
  <c r="Q193" i="55"/>
  <c r="U192" i="55"/>
  <c r="T192" i="55"/>
  <c r="S192" i="55"/>
  <c r="R192" i="55"/>
  <c r="Q192" i="55"/>
  <c r="U191" i="55"/>
  <c r="T191" i="55"/>
  <c r="S191" i="55"/>
  <c r="R191" i="55"/>
  <c r="Q191" i="55"/>
  <c r="U190" i="55"/>
  <c r="T190" i="55"/>
  <c r="S190" i="55"/>
  <c r="R190" i="55"/>
  <c r="Q190" i="55"/>
  <c r="U189" i="55"/>
  <c r="T189" i="55"/>
  <c r="S189" i="55"/>
  <c r="R189" i="55"/>
  <c r="Q189" i="55"/>
  <c r="U188" i="55"/>
  <c r="T188" i="55"/>
  <c r="S188" i="55"/>
  <c r="R188" i="55"/>
  <c r="Q188" i="55"/>
  <c r="U187" i="55"/>
  <c r="T187" i="55"/>
  <c r="S187" i="55"/>
  <c r="R187" i="55"/>
  <c r="Q187" i="55"/>
  <c r="U186" i="55"/>
  <c r="T186" i="55"/>
  <c r="S186" i="55"/>
  <c r="R186" i="55"/>
  <c r="Q186" i="55"/>
  <c r="U185" i="55"/>
  <c r="T185" i="55"/>
  <c r="S185" i="55"/>
  <c r="R185" i="55"/>
  <c r="Q185" i="55"/>
  <c r="U184" i="55"/>
  <c r="T184" i="55"/>
  <c r="S184" i="55"/>
  <c r="R184" i="55"/>
  <c r="Q184" i="55"/>
  <c r="U183" i="55"/>
  <c r="T183" i="55"/>
  <c r="S183" i="55"/>
  <c r="R183" i="55"/>
  <c r="Q183" i="55"/>
  <c r="U182" i="55"/>
  <c r="T182" i="55"/>
  <c r="S182" i="55"/>
  <c r="R182" i="55"/>
  <c r="Q182" i="55"/>
  <c r="U181" i="55"/>
  <c r="T181" i="55"/>
  <c r="S181" i="55"/>
  <c r="R181" i="55"/>
  <c r="Q181" i="55"/>
  <c r="U180" i="55"/>
  <c r="T180" i="55"/>
  <c r="S180" i="55"/>
  <c r="R180" i="55"/>
  <c r="Q180" i="55"/>
  <c r="U179" i="55"/>
  <c r="T179" i="55"/>
  <c r="S179" i="55"/>
  <c r="R179" i="55"/>
  <c r="Q179" i="55"/>
  <c r="U178" i="55"/>
  <c r="T178" i="55"/>
  <c r="S178" i="55"/>
  <c r="R178" i="55"/>
  <c r="Q178" i="55"/>
  <c r="U177" i="55"/>
  <c r="T177" i="55"/>
  <c r="S177" i="55"/>
  <c r="R177" i="55"/>
  <c r="Q177" i="55"/>
  <c r="U176" i="55"/>
  <c r="T176" i="55"/>
  <c r="S176" i="55"/>
  <c r="R176" i="55"/>
  <c r="Q176" i="55"/>
  <c r="U175" i="55"/>
  <c r="T175" i="55"/>
  <c r="S175" i="55"/>
  <c r="R175" i="55"/>
  <c r="Q175" i="55"/>
  <c r="U174" i="55"/>
  <c r="T174" i="55"/>
  <c r="S174" i="55"/>
  <c r="R174" i="55"/>
  <c r="Q174" i="55"/>
  <c r="U173" i="55"/>
  <c r="T173" i="55"/>
  <c r="S173" i="55"/>
  <c r="R173" i="55"/>
  <c r="Q173" i="55"/>
  <c r="U172" i="55"/>
  <c r="T172" i="55"/>
  <c r="S172" i="55"/>
  <c r="R172" i="55"/>
  <c r="Q172" i="55"/>
  <c r="U171" i="55"/>
  <c r="T171" i="55"/>
  <c r="S171" i="55"/>
  <c r="R171" i="55"/>
  <c r="Q171" i="55"/>
  <c r="U170" i="55"/>
  <c r="T170" i="55"/>
  <c r="S170" i="55"/>
  <c r="R170" i="55"/>
  <c r="Q170" i="55"/>
  <c r="U169" i="55"/>
  <c r="T169" i="55"/>
  <c r="S169" i="55"/>
  <c r="R169" i="55"/>
  <c r="Q169" i="55"/>
  <c r="U168" i="55"/>
  <c r="T168" i="55"/>
  <c r="S168" i="55"/>
  <c r="R168" i="55"/>
  <c r="Q168" i="55"/>
  <c r="U167" i="55"/>
  <c r="T167" i="55"/>
  <c r="S167" i="55"/>
  <c r="R167" i="55"/>
  <c r="Q167" i="55"/>
  <c r="U166" i="55"/>
  <c r="T166" i="55"/>
  <c r="S166" i="55"/>
  <c r="R166" i="55"/>
  <c r="Q166" i="55"/>
  <c r="U165" i="55"/>
  <c r="T165" i="55"/>
  <c r="S165" i="55"/>
  <c r="R165" i="55"/>
  <c r="Q165" i="55"/>
  <c r="U164" i="55"/>
  <c r="T164" i="55"/>
  <c r="S164" i="55"/>
  <c r="R164" i="55"/>
  <c r="Q164" i="55"/>
  <c r="U163" i="55"/>
  <c r="T163" i="55"/>
  <c r="S163" i="55"/>
  <c r="R163" i="55"/>
  <c r="Q163" i="55"/>
  <c r="U162" i="55"/>
  <c r="T162" i="55"/>
  <c r="S162" i="55"/>
  <c r="R162" i="55"/>
  <c r="Q162" i="55"/>
  <c r="U161" i="55"/>
  <c r="T161" i="55"/>
  <c r="S161" i="55"/>
  <c r="R161" i="55"/>
  <c r="Q161" i="55"/>
  <c r="U160" i="55"/>
  <c r="T160" i="55"/>
  <c r="S160" i="55"/>
  <c r="R160" i="55"/>
  <c r="Q160" i="55"/>
  <c r="U159" i="55"/>
  <c r="T159" i="55"/>
  <c r="S159" i="55"/>
  <c r="R159" i="55"/>
  <c r="Q159" i="55"/>
  <c r="U158" i="55"/>
  <c r="T158" i="55"/>
  <c r="S158" i="55"/>
  <c r="R158" i="55"/>
  <c r="Q158" i="55"/>
  <c r="U157" i="55"/>
  <c r="T157" i="55"/>
  <c r="S157" i="55"/>
  <c r="R157" i="55"/>
  <c r="Q157" i="55"/>
  <c r="U156" i="55"/>
  <c r="T156" i="55"/>
  <c r="S156" i="55"/>
  <c r="R156" i="55"/>
  <c r="Q156" i="55"/>
  <c r="U155" i="55"/>
  <c r="T155" i="55"/>
  <c r="S155" i="55"/>
  <c r="R155" i="55"/>
  <c r="Q155" i="55"/>
  <c r="U154" i="55"/>
  <c r="T154" i="55"/>
  <c r="S154" i="55"/>
  <c r="R154" i="55"/>
  <c r="Q154" i="55"/>
  <c r="U153" i="55"/>
  <c r="T153" i="55"/>
  <c r="S153" i="55"/>
  <c r="R153" i="55"/>
  <c r="Q153" i="55"/>
  <c r="U152" i="55"/>
  <c r="T152" i="55"/>
  <c r="S152" i="55"/>
  <c r="R152" i="55"/>
  <c r="Q152" i="55"/>
  <c r="U151" i="55"/>
  <c r="T151" i="55"/>
  <c r="S151" i="55"/>
  <c r="R151" i="55"/>
  <c r="Q151" i="55"/>
  <c r="U150" i="55"/>
  <c r="T150" i="55"/>
  <c r="S150" i="55"/>
  <c r="R150" i="55"/>
  <c r="Q150" i="55"/>
  <c r="U149" i="55"/>
  <c r="T149" i="55"/>
  <c r="S149" i="55"/>
  <c r="R149" i="55"/>
  <c r="Q149" i="55"/>
  <c r="U148" i="55"/>
  <c r="T148" i="55"/>
  <c r="S148" i="55"/>
  <c r="R148" i="55"/>
  <c r="Q148" i="55"/>
  <c r="U147" i="55"/>
  <c r="T147" i="55"/>
  <c r="S147" i="55"/>
  <c r="R147" i="55"/>
  <c r="Q147" i="55"/>
  <c r="U146" i="55"/>
  <c r="T146" i="55"/>
  <c r="S146" i="55"/>
  <c r="R146" i="55"/>
  <c r="Q146" i="55"/>
  <c r="U145" i="55"/>
  <c r="T145" i="55"/>
  <c r="S145" i="55"/>
  <c r="R145" i="55"/>
  <c r="Q145" i="55"/>
  <c r="U144" i="55"/>
  <c r="T144" i="55"/>
  <c r="S144" i="55"/>
  <c r="R144" i="55"/>
  <c r="Q144" i="55"/>
  <c r="U143" i="55"/>
  <c r="T143" i="55"/>
  <c r="S143" i="55"/>
  <c r="R143" i="55"/>
  <c r="Q143" i="55"/>
  <c r="U142" i="55"/>
  <c r="T142" i="55"/>
  <c r="S142" i="55"/>
  <c r="R142" i="55"/>
  <c r="Q142" i="55"/>
  <c r="U141" i="55"/>
  <c r="T141" i="55"/>
  <c r="S141" i="55"/>
  <c r="R141" i="55"/>
  <c r="Q141" i="55"/>
  <c r="U140" i="55"/>
  <c r="T140" i="55"/>
  <c r="S140" i="55"/>
  <c r="R140" i="55"/>
  <c r="Q140" i="55"/>
  <c r="U139" i="55"/>
  <c r="T139" i="55"/>
  <c r="S139" i="55"/>
  <c r="R139" i="55"/>
  <c r="Q139" i="55"/>
  <c r="U138" i="55"/>
  <c r="T138" i="55"/>
  <c r="S138" i="55"/>
  <c r="R138" i="55"/>
  <c r="Q138" i="55"/>
  <c r="U137" i="55"/>
  <c r="T137" i="55"/>
  <c r="S137" i="55"/>
  <c r="R137" i="55"/>
  <c r="Q137" i="55"/>
  <c r="U136" i="55"/>
  <c r="T136" i="55"/>
  <c r="S136" i="55"/>
  <c r="R136" i="55"/>
  <c r="Q136" i="55"/>
  <c r="U135" i="55"/>
  <c r="T135" i="55"/>
  <c r="S135" i="55"/>
  <c r="R135" i="55"/>
  <c r="Q135" i="55"/>
  <c r="U134" i="55"/>
  <c r="T134" i="55"/>
  <c r="S134" i="55"/>
  <c r="R134" i="55"/>
  <c r="Q134" i="55"/>
  <c r="U133" i="55"/>
  <c r="T133" i="55"/>
  <c r="S133" i="55"/>
  <c r="R133" i="55"/>
  <c r="Q133" i="55"/>
  <c r="U132" i="55"/>
  <c r="T132" i="55"/>
  <c r="S132" i="55"/>
  <c r="R132" i="55"/>
  <c r="Q132" i="55"/>
  <c r="U131" i="55"/>
  <c r="T131" i="55"/>
  <c r="S131" i="55"/>
  <c r="R131" i="55"/>
  <c r="Q131" i="55"/>
  <c r="U130" i="55"/>
  <c r="T130" i="55"/>
  <c r="S130" i="55"/>
  <c r="R130" i="55"/>
  <c r="Q130" i="55"/>
  <c r="U129" i="55"/>
  <c r="T129" i="55"/>
  <c r="S129" i="55"/>
  <c r="R129" i="55"/>
  <c r="Q129" i="55"/>
  <c r="U128" i="55"/>
  <c r="T128" i="55"/>
  <c r="S128" i="55"/>
  <c r="R128" i="55"/>
  <c r="Q128" i="55"/>
  <c r="U127" i="55"/>
  <c r="T127" i="55"/>
  <c r="S127" i="55"/>
  <c r="R127" i="55"/>
  <c r="Q127" i="55"/>
  <c r="U126" i="55"/>
  <c r="T126" i="55"/>
  <c r="S126" i="55"/>
  <c r="R126" i="55"/>
  <c r="Q126" i="55"/>
  <c r="U125" i="55"/>
  <c r="T125" i="55"/>
  <c r="S125" i="55"/>
  <c r="R125" i="55"/>
  <c r="Q125" i="55"/>
  <c r="U124" i="55"/>
  <c r="T124" i="55"/>
  <c r="S124" i="55"/>
  <c r="R124" i="55"/>
  <c r="Q124" i="55"/>
  <c r="U123" i="55"/>
  <c r="T123" i="55"/>
  <c r="S123" i="55"/>
  <c r="R123" i="55"/>
  <c r="Q123" i="55"/>
  <c r="U122" i="55"/>
  <c r="T122" i="55"/>
  <c r="S122" i="55"/>
  <c r="R122" i="55"/>
  <c r="Q122" i="55"/>
  <c r="U121" i="55"/>
  <c r="T121" i="55"/>
  <c r="S121" i="55"/>
  <c r="R121" i="55"/>
  <c r="Q121" i="55"/>
  <c r="U120" i="55"/>
  <c r="T120" i="55"/>
  <c r="S120" i="55"/>
  <c r="R120" i="55"/>
  <c r="Q120" i="55"/>
  <c r="U119" i="55"/>
  <c r="T119" i="55"/>
  <c r="S119" i="55"/>
  <c r="R119" i="55"/>
  <c r="Q119" i="55"/>
  <c r="U118" i="55"/>
  <c r="T118" i="55"/>
  <c r="S118" i="55"/>
  <c r="R118" i="55"/>
  <c r="Q118" i="55"/>
  <c r="U117" i="55"/>
  <c r="T117" i="55"/>
  <c r="S117" i="55"/>
  <c r="R117" i="55"/>
  <c r="Q117" i="55"/>
  <c r="U116" i="55"/>
  <c r="T116" i="55"/>
  <c r="S116" i="55"/>
  <c r="R116" i="55"/>
  <c r="Q116" i="55"/>
  <c r="U115" i="55"/>
  <c r="T115" i="55"/>
  <c r="S115" i="55"/>
  <c r="R115" i="55"/>
  <c r="Q115" i="55"/>
  <c r="U114" i="55"/>
  <c r="T114" i="55"/>
  <c r="S114" i="55"/>
  <c r="R114" i="55"/>
  <c r="Q114" i="55"/>
  <c r="U113" i="55"/>
  <c r="T113" i="55"/>
  <c r="S113" i="55"/>
  <c r="R113" i="55"/>
  <c r="Q113" i="55"/>
  <c r="U112" i="55"/>
  <c r="T112" i="55"/>
  <c r="S112" i="55"/>
  <c r="R112" i="55"/>
  <c r="Q112" i="55"/>
  <c r="U111" i="55"/>
  <c r="T111" i="55"/>
  <c r="S111" i="55"/>
  <c r="R111" i="55"/>
  <c r="Q111" i="55"/>
  <c r="U110" i="55"/>
  <c r="T110" i="55"/>
  <c r="S110" i="55"/>
  <c r="R110" i="55"/>
  <c r="Q110" i="55"/>
  <c r="U109" i="55"/>
  <c r="T109" i="55"/>
  <c r="S109" i="55"/>
  <c r="R109" i="55"/>
  <c r="Q109" i="55"/>
  <c r="U108" i="55"/>
  <c r="T108" i="55"/>
  <c r="S108" i="55"/>
  <c r="R108" i="55"/>
  <c r="Q108" i="55"/>
  <c r="U107" i="55"/>
  <c r="T107" i="55"/>
  <c r="S107" i="55"/>
  <c r="R107" i="55"/>
  <c r="Q107" i="55"/>
  <c r="U106" i="55"/>
  <c r="T106" i="55"/>
  <c r="S106" i="55"/>
  <c r="R106" i="55"/>
  <c r="Q106" i="55"/>
  <c r="U105" i="55"/>
  <c r="T105" i="55"/>
  <c r="S105" i="55"/>
  <c r="R105" i="55"/>
  <c r="Q105" i="55"/>
  <c r="U104" i="55"/>
  <c r="T104" i="55"/>
  <c r="S104" i="55"/>
  <c r="R104" i="55"/>
  <c r="Q104" i="55"/>
  <c r="U103" i="55"/>
  <c r="T103" i="55"/>
  <c r="S103" i="55"/>
  <c r="R103" i="55"/>
  <c r="Q103" i="55"/>
  <c r="U102" i="55"/>
  <c r="T102" i="55"/>
  <c r="S102" i="55"/>
  <c r="R102" i="55"/>
  <c r="Q102" i="55"/>
  <c r="U101" i="55"/>
  <c r="T101" i="55"/>
  <c r="S101" i="55"/>
  <c r="R101" i="55"/>
  <c r="Q101" i="55"/>
  <c r="U100" i="55"/>
  <c r="T100" i="55"/>
  <c r="S100" i="55"/>
  <c r="R100" i="55"/>
  <c r="Q100" i="55"/>
  <c r="U99" i="55"/>
  <c r="T99" i="55"/>
  <c r="S99" i="55"/>
  <c r="R99" i="55"/>
  <c r="Q99" i="55"/>
  <c r="U98" i="55"/>
  <c r="T98" i="55"/>
  <c r="S98" i="55"/>
  <c r="R98" i="55"/>
  <c r="Q98" i="55"/>
  <c r="U97" i="55"/>
  <c r="T97" i="55"/>
  <c r="S97" i="55"/>
  <c r="R97" i="55"/>
  <c r="Q97" i="55"/>
  <c r="U96" i="55"/>
  <c r="T96" i="55"/>
  <c r="S96" i="55"/>
  <c r="R96" i="55"/>
  <c r="Q96" i="55"/>
  <c r="U95" i="55"/>
  <c r="T95" i="55"/>
  <c r="S95" i="55"/>
  <c r="R95" i="55"/>
  <c r="Q95" i="55"/>
  <c r="U94" i="55"/>
  <c r="T94" i="55"/>
  <c r="S94" i="55"/>
  <c r="R94" i="55"/>
  <c r="Q94" i="55"/>
  <c r="U93" i="55"/>
  <c r="T93" i="55"/>
  <c r="S93" i="55"/>
  <c r="R93" i="55"/>
  <c r="Q93" i="55"/>
  <c r="U92" i="55"/>
  <c r="T92" i="55"/>
  <c r="S92" i="55"/>
  <c r="R92" i="55"/>
  <c r="Q92" i="55"/>
  <c r="U91" i="55"/>
  <c r="T91" i="55"/>
  <c r="S91" i="55"/>
  <c r="R91" i="55"/>
  <c r="Q91" i="55"/>
  <c r="U90" i="55"/>
  <c r="T90" i="55"/>
  <c r="S90" i="55"/>
  <c r="R90" i="55"/>
  <c r="Q90" i="55"/>
  <c r="U89" i="55"/>
  <c r="T89" i="55"/>
  <c r="S89" i="55"/>
  <c r="R89" i="55"/>
  <c r="Q89" i="55"/>
  <c r="U88" i="55"/>
  <c r="T88" i="55"/>
  <c r="S88" i="55"/>
  <c r="R88" i="55"/>
  <c r="Q88" i="55"/>
  <c r="U87" i="55"/>
  <c r="T87" i="55"/>
  <c r="S87" i="55"/>
  <c r="R87" i="55"/>
  <c r="Q87" i="55"/>
  <c r="U86" i="55"/>
  <c r="T86" i="55"/>
  <c r="S86" i="55"/>
  <c r="R86" i="55"/>
  <c r="Q86" i="55"/>
  <c r="U85" i="55"/>
  <c r="T85" i="55"/>
  <c r="S85" i="55"/>
  <c r="R85" i="55"/>
  <c r="Q85" i="55"/>
  <c r="U84" i="55"/>
  <c r="T84" i="55"/>
  <c r="S84" i="55"/>
  <c r="R84" i="55"/>
  <c r="Q84" i="55"/>
  <c r="U83" i="55"/>
  <c r="T83" i="55"/>
  <c r="S83" i="55"/>
  <c r="R83" i="55"/>
  <c r="Q83" i="55"/>
  <c r="U82" i="55"/>
  <c r="T82" i="55"/>
  <c r="S82" i="55"/>
  <c r="R82" i="55"/>
  <c r="Q82" i="55"/>
  <c r="U81" i="55"/>
  <c r="T81" i="55"/>
  <c r="S81" i="55"/>
  <c r="R81" i="55"/>
  <c r="Q81" i="55"/>
  <c r="U80" i="55"/>
  <c r="T80" i="55"/>
  <c r="S80" i="55"/>
  <c r="R80" i="55"/>
  <c r="Q80" i="55"/>
  <c r="U79" i="55"/>
  <c r="T79" i="55"/>
  <c r="S79" i="55"/>
  <c r="R79" i="55"/>
  <c r="Q79" i="55"/>
  <c r="U78" i="55"/>
  <c r="T78" i="55"/>
  <c r="S78" i="55"/>
  <c r="R78" i="55"/>
  <c r="Q78" i="55"/>
  <c r="U77" i="55"/>
  <c r="T77" i="55"/>
  <c r="S77" i="55"/>
  <c r="R77" i="55"/>
  <c r="Q77" i="55"/>
  <c r="U76" i="55"/>
  <c r="T76" i="55"/>
  <c r="S76" i="55"/>
  <c r="R76" i="55"/>
  <c r="Q76" i="55"/>
  <c r="U75" i="55"/>
  <c r="T75" i="55"/>
  <c r="S75" i="55"/>
  <c r="R75" i="55"/>
  <c r="Q75" i="55"/>
  <c r="U74" i="55"/>
  <c r="T74" i="55"/>
  <c r="S74" i="55"/>
  <c r="R74" i="55"/>
  <c r="Q74" i="55"/>
  <c r="U73" i="55"/>
  <c r="T73" i="55"/>
  <c r="S73" i="55"/>
  <c r="R73" i="55"/>
  <c r="Q73" i="55"/>
  <c r="U72" i="55"/>
  <c r="T72" i="55"/>
  <c r="S72" i="55"/>
  <c r="R72" i="55"/>
  <c r="Q72" i="55"/>
  <c r="U71" i="55"/>
  <c r="T71" i="55"/>
  <c r="S71" i="55"/>
  <c r="R71" i="55"/>
  <c r="Q71" i="55"/>
  <c r="U70" i="55"/>
  <c r="T70" i="55"/>
  <c r="S70" i="55"/>
  <c r="R70" i="55"/>
  <c r="Q70" i="55"/>
  <c r="U69" i="55"/>
  <c r="T69" i="55"/>
  <c r="S69" i="55"/>
  <c r="R69" i="55"/>
  <c r="Q69" i="55"/>
  <c r="U68" i="55"/>
  <c r="T68" i="55"/>
  <c r="S68" i="55"/>
  <c r="R68" i="55"/>
  <c r="Q68" i="55"/>
  <c r="U67" i="55"/>
  <c r="T67" i="55"/>
  <c r="S67" i="55"/>
  <c r="R67" i="55"/>
  <c r="Q67" i="55"/>
  <c r="U66" i="55"/>
  <c r="T66" i="55"/>
  <c r="S66" i="55"/>
  <c r="R66" i="55"/>
  <c r="Q66" i="55"/>
  <c r="U65" i="55"/>
  <c r="T65" i="55"/>
  <c r="S65" i="55"/>
  <c r="R65" i="55"/>
  <c r="Q65" i="55"/>
  <c r="U64" i="55"/>
  <c r="T64" i="55"/>
  <c r="S64" i="55"/>
  <c r="R64" i="55"/>
  <c r="Q64" i="55"/>
  <c r="U63" i="55"/>
  <c r="T63" i="55"/>
  <c r="S63" i="55"/>
  <c r="R63" i="55"/>
  <c r="Q63" i="55"/>
  <c r="U62" i="55"/>
  <c r="T62" i="55"/>
  <c r="S62" i="55"/>
  <c r="R62" i="55"/>
  <c r="Q62" i="55"/>
  <c r="U61" i="55"/>
  <c r="T61" i="55"/>
  <c r="S61" i="55"/>
  <c r="R61" i="55"/>
  <c r="Q61" i="55"/>
  <c r="U60" i="55"/>
  <c r="T60" i="55"/>
  <c r="S60" i="55"/>
  <c r="R60" i="55"/>
  <c r="Q60" i="55"/>
  <c r="U59" i="55"/>
  <c r="T59" i="55"/>
  <c r="S59" i="55"/>
  <c r="R59" i="55"/>
  <c r="Q59" i="55"/>
  <c r="U58" i="55"/>
  <c r="T58" i="55"/>
  <c r="S58" i="55"/>
  <c r="R58" i="55"/>
  <c r="Q58" i="55"/>
  <c r="U57" i="55"/>
  <c r="T57" i="55"/>
  <c r="S57" i="55"/>
  <c r="R57" i="55"/>
  <c r="Q57" i="55"/>
  <c r="U56" i="55"/>
  <c r="T56" i="55"/>
  <c r="S56" i="55"/>
  <c r="R56" i="55"/>
  <c r="Q56" i="55"/>
  <c r="U55" i="55"/>
  <c r="T55" i="55"/>
  <c r="S55" i="55"/>
  <c r="R55" i="55"/>
  <c r="Q55" i="55"/>
  <c r="U54" i="55"/>
  <c r="T54" i="55"/>
  <c r="S54" i="55"/>
  <c r="R54" i="55"/>
  <c r="Q54" i="55"/>
  <c r="U53" i="55"/>
  <c r="T53" i="55"/>
  <c r="S53" i="55"/>
  <c r="R53" i="55"/>
  <c r="Q53" i="55"/>
  <c r="U52" i="55"/>
  <c r="T52" i="55"/>
  <c r="S52" i="55"/>
  <c r="R52" i="55"/>
  <c r="Q52" i="55"/>
  <c r="U51" i="55"/>
  <c r="T51" i="55"/>
  <c r="S51" i="55"/>
  <c r="R51" i="55"/>
  <c r="Q51" i="55"/>
  <c r="U50" i="55"/>
  <c r="T50" i="55"/>
  <c r="S50" i="55"/>
  <c r="R50" i="55"/>
  <c r="Q50" i="55"/>
  <c r="U49" i="55"/>
  <c r="T49" i="55"/>
  <c r="S49" i="55"/>
  <c r="R49" i="55"/>
  <c r="Q49" i="55"/>
  <c r="U48" i="55"/>
  <c r="T48" i="55"/>
  <c r="S48" i="55"/>
  <c r="R48" i="55"/>
  <c r="Q48" i="55"/>
  <c r="U47" i="55"/>
  <c r="T47" i="55"/>
  <c r="S47" i="55"/>
  <c r="R47" i="55"/>
  <c r="Q47" i="55"/>
  <c r="U46" i="55"/>
  <c r="T46" i="55"/>
  <c r="S46" i="55"/>
  <c r="R46" i="55"/>
  <c r="Q46" i="55"/>
  <c r="U45" i="55"/>
  <c r="T45" i="55"/>
  <c r="S45" i="55"/>
  <c r="R45" i="55"/>
  <c r="Q45" i="55"/>
  <c r="U44" i="55"/>
  <c r="T44" i="55"/>
  <c r="S44" i="55"/>
  <c r="R44" i="55"/>
  <c r="Q44" i="55"/>
  <c r="U43" i="55"/>
  <c r="T43" i="55"/>
  <c r="S43" i="55"/>
  <c r="R43" i="55"/>
  <c r="Q43" i="55"/>
  <c r="U42" i="55"/>
  <c r="T42" i="55"/>
  <c r="S42" i="55"/>
  <c r="R42" i="55"/>
  <c r="Q42" i="55"/>
  <c r="U41" i="55"/>
  <c r="T41" i="55"/>
  <c r="S41" i="55"/>
  <c r="R41" i="55"/>
  <c r="Q41" i="55"/>
  <c r="U40" i="55"/>
  <c r="T40" i="55"/>
  <c r="S40" i="55"/>
  <c r="R40" i="55"/>
  <c r="Q40" i="55"/>
  <c r="U39" i="55"/>
  <c r="T39" i="55"/>
  <c r="S39" i="55"/>
  <c r="R39" i="55"/>
  <c r="Q39" i="55"/>
  <c r="U38" i="55"/>
  <c r="T38" i="55"/>
  <c r="S38" i="55"/>
  <c r="R38" i="55"/>
  <c r="Q38" i="55"/>
  <c r="U37" i="55"/>
  <c r="T37" i="55"/>
  <c r="S37" i="55"/>
  <c r="R37" i="55"/>
  <c r="Q37" i="55"/>
  <c r="U36" i="55"/>
  <c r="T36" i="55"/>
  <c r="S36" i="55"/>
  <c r="R36" i="55"/>
  <c r="Q36" i="55"/>
  <c r="U35" i="55"/>
  <c r="T35" i="55"/>
  <c r="S35" i="55"/>
  <c r="R35" i="55"/>
  <c r="Q35" i="55"/>
  <c r="U34" i="55"/>
  <c r="T34" i="55"/>
  <c r="S34" i="55"/>
  <c r="R34" i="55"/>
  <c r="Q34" i="55"/>
  <c r="U33" i="55"/>
  <c r="T33" i="55"/>
  <c r="S33" i="55"/>
  <c r="R33" i="55"/>
  <c r="Q33" i="55"/>
  <c r="U32" i="55"/>
  <c r="T32" i="55"/>
  <c r="S32" i="55"/>
  <c r="R32" i="55"/>
  <c r="Q32" i="55"/>
  <c r="U31" i="55"/>
  <c r="T31" i="55"/>
  <c r="S31" i="55"/>
  <c r="R31" i="55"/>
  <c r="Q31" i="55"/>
  <c r="U30" i="55"/>
  <c r="T30" i="55"/>
  <c r="S30" i="55"/>
  <c r="R30" i="55"/>
  <c r="Q30" i="55"/>
  <c r="U29" i="55"/>
  <c r="T29" i="55"/>
  <c r="S29" i="55"/>
  <c r="R29" i="55"/>
  <c r="Q29" i="55"/>
  <c r="U28" i="55"/>
  <c r="T28" i="55"/>
  <c r="S28" i="55"/>
  <c r="R28" i="55"/>
  <c r="Q28" i="55"/>
  <c r="U27" i="55"/>
  <c r="T27" i="55"/>
  <c r="S27" i="55"/>
  <c r="R27" i="55"/>
  <c r="Q27" i="55"/>
  <c r="U26" i="55"/>
  <c r="T26" i="55"/>
  <c r="S26" i="55"/>
  <c r="R26" i="55"/>
  <c r="Q26" i="55"/>
  <c r="U25" i="55"/>
  <c r="T25" i="55"/>
  <c r="S25" i="55"/>
  <c r="R25" i="55"/>
  <c r="Q25" i="55"/>
  <c r="U24" i="55"/>
  <c r="T24" i="55"/>
  <c r="S24" i="55"/>
  <c r="R24" i="55"/>
  <c r="Q24" i="55"/>
  <c r="U23" i="55"/>
  <c r="T23" i="55"/>
  <c r="S23" i="55"/>
  <c r="R23" i="55"/>
  <c r="Q23" i="55"/>
  <c r="U22" i="55"/>
  <c r="T22" i="55"/>
  <c r="S22" i="55"/>
  <c r="R22" i="55"/>
  <c r="Q22" i="55"/>
  <c r="U21" i="55"/>
  <c r="T21" i="55"/>
  <c r="S21" i="55"/>
  <c r="R21" i="55"/>
  <c r="Q21" i="55"/>
  <c r="U20" i="55"/>
  <c r="T20" i="55"/>
  <c r="S20" i="55"/>
  <c r="R20" i="55"/>
  <c r="Q20" i="55"/>
  <c r="U19" i="55"/>
  <c r="T19" i="55"/>
  <c r="S19" i="55"/>
  <c r="R19" i="55"/>
  <c r="Q19" i="55"/>
  <c r="U18" i="55"/>
  <c r="T18" i="55"/>
  <c r="S18" i="55"/>
  <c r="R18" i="55"/>
  <c r="Q18" i="55"/>
  <c r="U17" i="55"/>
  <c r="T17" i="55"/>
  <c r="S17" i="55"/>
  <c r="R17" i="55"/>
  <c r="Q17" i="55"/>
  <c r="K16" i="55"/>
  <c r="U16" i="55" s="1"/>
  <c r="J16" i="55"/>
  <c r="T16" i="55" s="1"/>
  <c r="G16" i="55"/>
  <c r="F16" i="55"/>
  <c r="E16" i="55"/>
  <c r="D16" i="55"/>
  <c r="C16" i="55"/>
  <c r="A16" i="55"/>
  <c r="K15" i="55"/>
  <c r="U15" i="55" s="1"/>
  <c r="J15" i="55"/>
  <c r="T15" i="55" s="1"/>
  <c r="G15" i="55"/>
  <c r="F15" i="55"/>
  <c r="E15" i="55"/>
  <c r="D15" i="55"/>
  <c r="C15" i="55"/>
  <c r="B15" i="55"/>
  <c r="A15" i="55"/>
  <c r="K14" i="55"/>
  <c r="U14" i="55" s="1"/>
  <c r="J14" i="55"/>
  <c r="T14" i="55" s="1"/>
  <c r="G14" i="55"/>
  <c r="F14" i="55"/>
  <c r="E14" i="55"/>
  <c r="D14" i="55"/>
  <c r="C14" i="55"/>
  <c r="A14" i="55"/>
  <c r="K13" i="55"/>
  <c r="U13" i="55" s="1"/>
  <c r="J13" i="55"/>
  <c r="T13" i="55" s="1"/>
  <c r="G13" i="55"/>
  <c r="F13" i="55"/>
  <c r="E13" i="55"/>
  <c r="D13" i="55"/>
  <c r="C13" i="55"/>
  <c r="B13" i="55"/>
  <c r="A13" i="55"/>
  <c r="K12" i="55"/>
  <c r="U12" i="55" s="1"/>
  <c r="J12" i="55"/>
  <c r="T12" i="55" s="1"/>
  <c r="G12" i="55"/>
  <c r="F12" i="55"/>
  <c r="E12" i="55"/>
  <c r="D12" i="55"/>
  <c r="C12" i="55"/>
  <c r="B12" i="55"/>
  <c r="A12" i="55"/>
  <c r="K11" i="55"/>
  <c r="U11" i="55" s="1"/>
  <c r="J11" i="55"/>
  <c r="T11" i="55" s="1"/>
  <c r="G11" i="55"/>
  <c r="F11" i="55"/>
  <c r="E11" i="55"/>
  <c r="D11" i="55"/>
  <c r="C11" i="55"/>
  <c r="B11" i="55"/>
  <c r="A11" i="55"/>
  <c r="K10" i="55"/>
  <c r="U10" i="55" s="1"/>
  <c r="J10" i="55"/>
  <c r="T10" i="55" s="1"/>
  <c r="G10" i="55"/>
  <c r="F10" i="55"/>
  <c r="E10" i="55"/>
  <c r="D10" i="55"/>
  <c r="C10" i="55"/>
  <c r="B10" i="55"/>
  <c r="A10" i="55"/>
  <c r="K9" i="55"/>
  <c r="U9" i="55" s="1"/>
  <c r="J9" i="55"/>
  <c r="T9" i="55" s="1"/>
  <c r="G9" i="55"/>
  <c r="F9" i="55"/>
  <c r="E9" i="55"/>
  <c r="D9" i="55"/>
  <c r="C9" i="55"/>
  <c r="B9" i="55"/>
  <c r="A9" i="55"/>
  <c r="K8" i="55"/>
  <c r="U8" i="55" s="1"/>
  <c r="J8" i="55"/>
  <c r="T8" i="55" s="1"/>
  <c r="G8" i="55"/>
  <c r="F8" i="55"/>
  <c r="E8" i="55"/>
  <c r="D8" i="55"/>
  <c r="C8" i="55"/>
  <c r="B8" i="55"/>
  <c r="A8" i="55"/>
  <c r="K7" i="55"/>
  <c r="U7" i="55" s="1"/>
  <c r="J7" i="55"/>
  <c r="T7" i="55" s="1"/>
  <c r="G7" i="55"/>
  <c r="F7" i="55"/>
  <c r="E7" i="55"/>
  <c r="D7" i="55"/>
  <c r="C7" i="55"/>
  <c r="B7" i="55"/>
  <c r="A7" i="55"/>
  <c r="K6" i="55"/>
  <c r="U6" i="55" s="1"/>
  <c r="J6" i="55"/>
  <c r="T6" i="55" s="1"/>
  <c r="G6" i="55"/>
  <c r="F6" i="55"/>
  <c r="E6" i="55"/>
  <c r="D6" i="55"/>
  <c r="C6" i="55"/>
  <c r="B6" i="55"/>
  <c r="A6" i="55"/>
  <c r="K5" i="55"/>
  <c r="U5" i="55" s="1"/>
  <c r="J5" i="55"/>
  <c r="T5" i="55" s="1"/>
  <c r="G5" i="55"/>
  <c r="F5" i="55"/>
  <c r="E5" i="55"/>
  <c r="D5" i="55"/>
  <c r="C5" i="55"/>
  <c r="B5" i="55"/>
  <c r="A5" i="55"/>
  <c r="K4" i="55"/>
  <c r="U4" i="55" s="1"/>
  <c r="J4" i="55"/>
  <c r="T4" i="55" s="1"/>
  <c r="G4" i="55"/>
  <c r="F4" i="55"/>
  <c r="E4" i="55"/>
  <c r="D4" i="55"/>
  <c r="C4" i="55"/>
  <c r="B4" i="55"/>
  <c r="A4" i="55"/>
  <c r="K3" i="55"/>
  <c r="U3" i="55" s="1"/>
  <c r="J3" i="55"/>
  <c r="T3" i="55" s="1"/>
  <c r="G3" i="55"/>
  <c r="F3" i="55"/>
  <c r="E3" i="55"/>
  <c r="D3" i="55"/>
  <c r="C3" i="55"/>
  <c r="B3" i="55"/>
  <c r="A3" i="55"/>
  <c r="K2" i="55"/>
  <c r="U2" i="55" s="1"/>
  <c r="J2" i="55"/>
  <c r="T2" i="55" s="1"/>
  <c r="I2" i="55"/>
  <c r="S2" i="55" s="1"/>
  <c r="H2" i="55"/>
  <c r="R2" i="55" s="1"/>
  <c r="G2" i="55"/>
  <c r="F2" i="55"/>
  <c r="E2" i="55"/>
  <c r="D2" i="55"/>
  <c r="C2" i="55"/>
  <c r="B2" i="55"/>
  <c r="A2" i="55"/>
  <c r="M1" i="55"/>
  <c r="L1" i="55"/>
  <c r="K1" i="55"/>
  <c r="J1" i="55"/>
  <c r="I1" i="55"/>
  <c r="H1" i="55"/>
  <c r="G1" i="55"/>
  <c r="F1" i="55"/>
  <c r="E1" i="55"/>
  <c r="D1" i="55"/>
  <c r="C1" i="55"/>
  <c r="B1" i="55"/>
  <c r="A1" i="55"/>
  <c r="I18" i="54"/>
  <c r="P2" i="57" s="1"/>
  <c r="M16" i="61" l="1"/>
  <c r="M16" i="59"/>
  <c r="M15" i="59"/>
  <c r="M15" i="61"/>
  <c r="M14" i="61"/>
  <c r="M14" i="59"/>
  <c r="M13" i="61"/>
  <c r="M13" i="59"/>
  <c r="M12" i="61"/>
  <c r="M12" i="59"/>
  <c r="M11" i="61"/>
  <c r="M11" i="59"/>
  <c r="M10" i="61"/>
  <c r="M10" i="59"/>
  <c r="M9" i="61"/>
  <c r="M9" i="59"/>
  <c r="M8" i="61"/>
  <c r="M8" i="59"/>
  <c r="M7" i="61"/>
  <c r="M7" i="59"/>
  <c r="M6" i="61"/>
  <c r="M6" i="59"/>
  <c r="M5" i="61"/>
  <c r="M5" i="59"/>
  <c r="M4" i="61"/>
  <c r="M4" i="59"/>
  <c r="M3" i="61"/>
  <c r="M3" i="59"/>
  <c r="M2" i="61"/>
  <c r="M2" i="59"/>
  <c r="U6" i="57"/>
  <c r="U7" i="57"/>
  <c r="U8" i="57"/>
  <c r="U11" i="57"/>
  <c r="H3" i="55"/>
  <c r="H4" i="55" s="1"/>
  <c r="H5" i="55" s="1"/>
  <c r="R5" i="55" s="1"/>
  <c r="U2" i="57"/>
  <c r="U3" i="57"/>
  <c r="T2" i="57"/>
  <c r="L2" i="57" s="1"/>
  <c r="X2" i="57" s="1"/>
  <c r="U5" i="57"/>
  <c r="I3" i="55"/>
  <c r="U4" i="57"/>
  <c r="U9" i="57"/>
  <c r="U12" i="57"/>
  <c r="U16" i="57"/>
  <c r="Q12" i="57"/>
  <c r="Q13" i="57"/>
  <c r="H6" i="55" l="1"/>
  <c r="H7" i="55" s="1"/>
  <c r="R4" i="55"/>
  <c r="R3" i="55"/>
  <c r="T3" i="57"/>
  <c r="W2" i="57"/>
  <c r="L2" i="54"/>
  <c r="L2" i="55"/>
  <c r="Q2" i="55" s="1"/>
  <c r="I4" i="55"/>
  <c r="S3" i="55"/>
  <c r="P4" i="57"/>
  <c r="R6" i="55" l="1"/>
  <c r="L3" i="57"/>
  <c r="T4" i="57"/>
  <c r="S4" i="55"/>
  <c r="I5" i="55"/>
  <c r="H8" i="55"/>
  <c r="R7" i="55"/>
  <c r="T5" i="57" l="1"/>
  <c r="L4" i="57"/>
  <c r="L3" i="54"/>
  <c r="L3" i="55"/>
  <c r="Q3" i="55" s="1"/>
  <c r="S5" i="55"/>
  <c r="I6" i="55"/>
  <c r="H9" i="55"/>
  <c r="R8" i="55"/>
  <c r="L4" i="54" l="1"/>
  <c r="L4" i="55"/>
  <c r="Q4" i="55" s="1"/>
  <c r="L5" i="57"/>
  <c r="T6" i="57"/>
  <c r="S6" i="55"/>
  <c r="I7" i="55"/>
  <c r="R9" i="55"/>
  <c r="H10" i="55"/>
  <c r="L6" i="57" l="1"/>
  <c r="T7" i="57"/>
  <c r="L5" i="54"/>
  <c r="L5" i="55"/>
  <c r="Q5" i="55" s="1"/>
  <c r="I8" i="55"/>
  <c r="S7" i="55"/>
  <c r="R10" i="55"/>
  <c r="H11" i="55"/>
  <c r="T8" i="57" l="1"/>
  <c r="L7" i="57"/>
  <c r="L6" i="54"/>
  <c r="L6" i="55"/>
  <c r="Q6" i="55" s="1"/>
  <c r="S8" i="55"/>
  <c r="I9" i="55"/>
  <c r="R11" i="55"/>
  <c r="H12" i="55"/>
  <c r="L7" i="55" l="1"/>
  <c r="Q7" i="55" s="1"/>
  <c r="L7" i="54"/>
  <c r="L8" i="57"/>
  <c r="T9" i="57"/>
  <c r="S9" i="55"/>
  <c r="I10" i="55"/>
  <c r="R12" i="55"/>
  <c r="H13" i="55"/>
  <c r="L9" i="57" l="1"/>
  <c r="T10" i="57"/>
  <c r="L8" i="55"/>
  <c r="Q8" i="55" s="1"/>
  <c r="L8" i="54"/>
  <c r="S10" i="55"/>
  <c r="I11" i="55"/>
  <c r="R13" i="55"/>
  <c r="H14" i="55"/>
  <c r="T11" i="57" l="1"/>
  <c r="L10" i="57"/>
  <c r="L9" i="55"/>
  <c r="Q9" i="55" s="1"/>
  <c r="L9" i="54"/>
  <c r="S11" i="55"/>
  <c r="I12" i="55"/>
  <c r="R14" i="55"/>
  <c r="H15" i="55"/>
  <c r="L10" i="55" l="1"/>
  <c r="Q10" i="55" s="1"/>
  <c r="L10" i="54"/>
  <c r="L11" i="57"/>
  <c r="T12" i="57"/>
  <c r="I13" i="55"/>
  <c r="S12" i="55"/>
  <c r="R15" i="55"/>
  <c r="H16" i="55"/>
  <c r="R16" i="55" s="1"/>
  <c r="L12" i="57" l="1"/>
  <c r="T13" i="57"/>
  <c r="L11" i="55"/>
  <c r="Q11" i="55" s="1"/>
  <c r="L11" i="54"/>
  <c r="S13" i="55"/>
  <c r="I14" i="55"/>
  <c r="T14" i="57" l="1"/>
  <c r="L13" i="57"/>
  <c r="L12" i="55"/>
  <c r="Q12" i="55" s="1"/>
  <c r="L12" i="54"/>
  <c r="I15" i="55"/>
  <c r="S14" i="55"/>
  <c r="L13" i="55" l="1"/>
  <c r="Q13" i="55" s="1"/>
  <c r="L13" i="54"/>
  <c r="T15" i="57"/>
  <c r="L14" i="57"/>
  <c r="I16" i="55"/>
  <c r="S16" i="55" s="1"/>
  <c r="S15" i="55"/>
  <c r="L14" i="54" l="1"/>
  <c r="L14" i="55"/>
  <c r="Q14" i="55" s="1"/>
  <c r="L15" i="57"/>
  <c r="T16" i="57"/>
  <c r="L16" i="57" s="1"/>
  <c r="L16" i="55" l="1"/>
  <c r="Q16" i="55" s="1"/>
  <c r="L16" i="54"/>
  <c r="L15" i="55"/>
  <c r="Q15" i="55" s="1"/>
  <c r="W18" i="55" s="1" a="1"/>
  <c r="L15" i="54"/>
  <c r="W27" i="55" a="1"/>
  <c r="AA21" i="55" l="1"/>
  <c r="AA30" i="55" s="1"/>
  <c r="AA39" i="55" s="1"/>
  <c r="AC18" i="55"/>
  <c r="AC27" i="55" s="1"/>
  <c r="AC36" i="55" s="1"/>
  <c r="AF20" i="55"/>
  <c r="AI22" i="55"/>
  <c r="AI31" i="55" s="1"/>
  <c r="AI40" i="55" s="1"/>
  <c r="AK19" i="55"/>
  <c r="AK28" i="55" s="1"/>
  <c r="AK37" i="55" s="1"/>
  <c r="AK20" i="55"/>
  <c r="AK29" i="55" s="1"/>
  <c r="AK38" i="55" s="1"/>
  <c r="AN22" i="55"/>
  <c r="AN31" i="55" s="1"/>
  <c r="AN40" i="55" s="1"/>
  <c r="AG19" i="55"/>
  <c r="AG28" i="55" s="1"/>
  <c r="AG37" i="55" s="1"/>
  <c r="AN18" i="55"/>
  <c r="AN27" i="55" s="1"/>
  <c r="AN36" i="55" s="1"/>
  <c r="W21" i="55"/>
  <c r="W30" i="55" s="1"/>
  <c r="W39" i="55" s="1"/>
  <c r="AN19" i="55"/>
  <c r="AF21" i="55"/>
  <c r="AF30" i="55" s="1"/>
  <c r="AF39" i="55" s="1"/>
  <c r="AI19" i="55"/>
  <c r="AI28" i="55" s="1"/>
  <c r="AI37" i="55" s="1"/>
  <c r="AA19" i="55"/>
  <c r="AA28" i="55" s="1"/>
  <c r="AA37" i="55" s="1"/>
  <c r="AB22" i="55"/>
  <c r="AB31" i="55" s="1"/>
  <c r="AB40" i="55" s="1"/>
  <c r="AP18" i="55"/>
  <c r="AP27" i="55" s="1"/>
  <c r="AP36" i="55" s="1"/>
  <c r="AP20" i="55"/>
  <c r="AP29" i="55" s="1"/>
  <c r="AP38" i="55" s="1"/>
  <c r="AM19" i="55"/>
  <c r="AM28" i="55" s="1"/>
  <c r="AM37" i="55" s="1"/>
  <c r="Y21" i="55"/>
  <c r="AE18" i="55"/>
  <c r="AE27" i="55" s="1"/>
  <c r="AE36" i="55" s="1"/>
  <c r="AP19" i="55"/>
  <c r="AP28" i="55" s="1"/>
  <c r="AP37" i="55" s="1"/>
  <c r="AH21" i="55"/>
  <c r="AH30" i="55" s="1"/>
  <c r="AH39" i="55" s="1"/>
  <c r="AM20" i="55"/>
  <c r="AM29" i="55" s="1"/>
  <c r="AM38" i="55" s="1"/>
  <c r="AB21" i="55"/>
  <c r="AB30" i="55" s="1"/>
  <c r="AB39" i="55" s="1"/>
  <c r="AL22" i="55"/>
  <c r="AL31" i="55" s="1"/>
  <c r="AL40" i="55" s="1"/>
  <c r="AC20" i="55"/>
  <c r="AC29" i="55" s="1"/>
  <c r="AC38" i="55" s="1"/>
  <c r="AB18" i="55"/>
  <c r="AB27" i="55" s="1"/>
  <c r="AB36" i="55" s="1"/>
  <c r="AE20" i="55"/>
  <c r="AE29" i="55" s="1"/>
  <c r="AE38" i="55" s="1"/>
  <c r="AJ20" i="55"/>
  <c r="AJ29" i="55" s="1"/>
  <c r="AJ38" i="55" s="1"/>
  <c r="W18" i="55"/>
  <c r="W27" i="55" s="1"/>
  <c r="W36" i="55" s="1"/>
  <c r="AB19" i="55"/>
  <c r="AB28" i="55" s="1"/>
  <c r="AB37" i="55" s="1"/>
  <c r="AK18" i="55"/>
  <c r="AK27" i="55" s="1"/>
  <c r="AK36" i="55" s="1"/>
  <c r="AL21" i="55"/>
  <c r="AL30" i="55" s="1"/>
  <c r="AL39" i="55" s="1"/>
  <c r="AO20" i="55"/>
  <c r="AO29" i="55" s="1"/>
  <c r="AO38" i="55" s="1"/>
  <c r="AR22" i="55"/>
  <c r="AR31" i="55" s="1"/>
  <c r="AR40" i="55" s="1"/>
  <c r="X20" i="55"/>
  <c r="X29" i="55" s="1"/>
  <c r="X38" i="55" s="1"/>
  <c r="AA22" i="55"/>
  <c r="AA31" i="55" s="1"/>
  <c r="AA40" i="55" s="1"/>
  <c r="AC19" i="55"/>
  <c r="AC28" i="55" s="1"/>
  <c r="AC37" i="55" s="1"/>
  <c r="Z20" i="55"/>
  <c r="Z29" i="55" s="1"/>
  <c r="Z38" i="55" s="1"/>
  <c r="Z22" i="55"/>
  <c r="Z31" i="55" s="1"/>
  <c r="Z40" i="55" s="1"/>
  <c r="AO18" i="55"/>
  <c r="AO27" i="55" s="1"/>
  <c r="AO36" i="55" s="1"/>
  <c r="AM22" i="55"/>
  <c r="AB20" i="55"/>
  <c r="AB29" i="55" s="1"/>
  <c r="AB38" i="55" s="1"/>
  <c r="AM18" i="55"/>
  <c r="AM27" i="55" s="1"/>
  <c r="AM36" i="55" s="1"/>
  <c r="AH20" i="55"/>
  <c r="AH29" i="55" s="1"/>
  <c r="AH38" i="55" s="1"/>
  <c r="AH18" i="55"/>
  <c r="AH27" i="55" s="1"/>
  <c r="AH36" i="55" s="1"/>
  <c r="X18" i="55"/>
  <c r="X27" i="55" s="1"/>
  <c r="X36" i="55" s="1"/>
  <c r="AD19" i="55"/>
  <c r="AD28" i="55" s="1"/>
  <c r="AD37" i="55" s="1"/>
  <c r="AI18" i="55"/>
  <c r="AI27" i="55" s="1"/>
  <c r="AI36" i="55" s="1"/>
  <c r="Y18" i="55"/>
  <c r="Y27" i="55" s="1"/>
  <c r="Y36" i="55" s="1"/>
  <c r="AL18" i="55"/>
  <c r="AL27" i="55" s="1"/>
  <c r="AL36" i="55" s="1"/>
  <c r="AK22" i="55"/>
  <c r="AK31" i="55" s="1"/>
  <c r="AK40" i="55" s="1"/>
  <c r="AR18" i="55"/>
  <c r="AR27" i="55" s="1"/>
  <c r="AR36" i="55" s="1"/>
  <c r="AM21" i="55"/>
  <c r="AM30" i="55" s="1"/>
  <c r="AM39" i="55" s="1"/>
  <c r="AA20" i="55"/>
  <c r="AA29" i="55" s="1"/>
  <c r="AA38" i="55" s="1"/>
  <c r="AD21" i="55"/>
  <c r="AD30" i="55" s="1"/>
  <c r="AD39" i="55" s="1"/>
  <c r="AE19" i="55"/>
  <c r="AE28" i="55" s="1"/>
  <c r="AE37" i="55" s="1"/>
  <c r="AF22" i="55"/>
  <c r="AF31" i="55" s="1"/>
  <c r="AF40" i="55" s="1"/>
  <c r="X19" i="55"/>
  <c r="X28" i="55" s="1"/>
  <c r="X37" i="55" s="1"/>
  <c r="Z21" i="55"/>
  <c r="Z30" i="55" s="1"/>
  <c r="Z39" i="55" s="1"/>
  <c r="AI20" i="55"/>
  <c r="AI29" i="55" s="1"/>
  <c r="AI38" i="55" s="1"/>
  <c r="AE21" i="55"/>
  <c r="AE30" i="55" s="1"/>
  <c r="AE39" i="55" s="1"/>
  <c r="AN20" i="55"/>
  <c r="AN29" i="55" s="1"/>
  <c r="AN38" i="55" s="1"/>
  <c r="AC21" i="55"/>
  <c r="AC30" i="55" s="1"/>
  <c r="AC39" i="55" s="1"/>
  <c r="X22" i="55"/>
  <c r="X31" i="55" s="1"/>
  <c r="X40" i="55" s="1"/>
  <c r="AG18" i="55"/>
  <c r="AG27" i="55" s="1"/>
  <c r="AG36" i="55" s="1"/>
  <c r="AG20" i="55"/>
  <c r="AG29" i="55" s="1"/>
  <c r="AG38" i="55" s="1"/>
  <c r="AJ22" i="55"/>
  <c r="AJ31" i="55" s="1"/>
  <c r="AJ40" i="55" s="1"/>
  <c r="AL19" i="55"/>
  <c r="AL28" i="55" s="1"/>
  <c r="AL37" i="55" s="1"/>
  <c r="AO21" i="55"/>
  <c r="AO30" i="55" s="1"/>
  <c r="AO39" i="55" s="1"/>
  <c r="AQ18" i="55"/>
  <c r="AQ27" i="55" s="1"/>
  <c r="AQ36" i="55" s="1"/>
  <c r="AH19" i="55"/>
  <c r="AH28" i="55" s="1"/>
  <c r="AH37" i="55" s="1"/>
  <c r="AP22" i="55"/>
  <c r="AP31" i="55" s="1"/>
  <c r="AP40" i="55" s="1"/>
  <c r="AD18" i="55"/>
  <c r="AD27" i="55" s="1"/>
  <c r="AD36" i="55" s="1"/>
  <c r="AK21" i="55"/>
  <c r="AK30" i="55" s="1"/>
  <c r="AK39" i="55" s="1"/>
  <c r="AF18" i="55"/>
  <c r="AF27" i="55" s="1"/>
  <c r="AF36" i="55" s="1"/>
  <c r="W22" i="55"/>
  <c r="W31" i="55" s="1"/>
  <c r="W40" i="55" s="1"/>
  <c r="AJ19" i="55"/>
  <c r="AJ28" i="55" s="1"/>
  <c r="AJ37" i="55" s="1"/>
  <c r="AQ20" i="55"/>
  <c r="AQ29" i="55" s="1"/>
  <c r="AQ38" i="55" s="1"/>
  <c r="Y20" i="55"/>
  <c r="Y29" i="55" s="1"/>
  <c r="Y38" i="55" s="1"/>
  <c r="AG21" i="55"/>
  <c r="AG30" i="55" s="1"/>
  <c r="AG39" i="55" s="1"/>
  <c r="AE22" i="55"/>
  <c r="AE31" i="55" s="1"/>
  <c r="AE40" i="55" s="1"/>
  <c r="AO22" i="55"/>
  <c r="AO31" i="55" s="1"/>
  <c r="AO40" i="55" s="1"/>
  <c r="AR20" i="55"/>
  <c r="AR29" i="55" s="1"/>
  <c r="AR38" i="55" s="1"/>
  <c r="Y22" i="55"/>
  <c r="Y31" i="55" s="1"/>
  <c r="Y40" i="55" s="1"/>
  <c r="AP21" i="55"/>
  <c r="AP30" i="55" s="1"/>
  <c r="AP39" i="55" s="1"/>
  <c r="AA18" i="55"/>
  <c r="AA27" i="55" s="1"/>
  <c r="AA36" i="55" s="1"/>
  <c r="X21" i="55"/>
  <c r="X30" i="55" s="1"/>
  <c r="X39" i="55" s="1"/>
  <c r="AO19" i="55"/>
  <c r="AO28" i="55" s="1"/>
  <c r="AO37" i="55" s="1"/>
  <c r="AR21" i="55"/>
  <c r="AR30" i="55" s="1"/>
  <c r="AR39" i="55" s="1"/>
  <c r="AC22" i="55"/>
  <c r="AC31" i="55" s="1"/>
  <c r="AC40" i="55" s="1"/>
  <c r="AJ18" i="55"/>
  <c r="AJ27" i="55" s="1"/>
  <c r="AJ36" i="55" s="1"/>
  <c r="AD22" i="55"/>
  <c r="AD31" i="55" s="1"/>
  <c r="AD40" i="55" s="1"/>
  <c r="AQ19" i="55"/>
  <c r="AQ28" i="55" s="1"/>
  <c r="AQ37" i="55" s="1"/>
  <c r="Z19" i="55"/>
  <c r="Z28" i="55" s="1"/>
  <c r="Z37" i="55" s="1"/>
  <c r="AG22" i="55"/>
  <c r="AG31" i="55" s="1"/>
  <c r="AG40" i="55" s="1"/>
  <c r="W19" i="55"/>
  <c r="W28" i="55" s="1"/>
  <c r="W37" i="55" s="1"/>
  <c r="AN21" i="55"/>
  <c r="AN30" i="55" s="1"/>
  <c r="AN39" i="55" s="1"/>
  <c r="Z18" i="55"/>
  <c r="Z27" i="55" s="1"/>
  <c r="Z36" i="55" s="1"/>
  <c r="AI21" i="55"/>
  <c r="AI30" i="55" s="1"/>
  <c r="AI39" i="55" s="1"/>
  <c r="AQ22" i="55"/>
  <c r="AQ31" i="55" s="1"/>
  <c r="AQ40" i="55" s="1"/>
  <c r="AR19" i="55"/>
  <c r="AR28" i="55" s="1"/>
  <c r="AR37" i="55" s="1"/>
  <c r="AL20" i="55"/>
  <c r="AL29" i="55" s="1"/>
  <c r="AL38" i="55" s="1"/>
  <c r="Y19" i="55"/>
  <c r="Y28" i="55" s="1"/>
  <c r="Y37" i="55" s="1"/>
  <c r="W20" i="55"/>
  <c r="W29" i="55" s="1"/>
  <c r="W38" i="55" s="1"/>
  <c r="AD20" i="55"/>
  <c r="AD29" i="55" s="1"/>
  <c r="AD38" i="55" s="1"/>
  <c r="AQ21" i="55"/>
  <c r="AQ30" i="55" s="1"/>
  <c r="AQ39" i="55" s="1"/>
  <c r="AJ21" i="55"/>
  <c r="AJ30" i="55" s="1"/>
  <c r="AJ39" i="55" s="1"/>
  <c r="AF19" i="55"/>
  <c r="AF28" i="55" s="1"/>
  <c r="AF37" i="55" s="1"/>
  <c r="AH22" i="55"/>
  <c r="AH31" i="55" s="1"/>
  <c r="AH40" i="55" s="1"/>
  <c r="AM31" i="55"/>
  <c r="AM40" i="55" s="1"/>
  <c r="AN28" i="55"/>
  <c r="AN37" i="55" s="1"/>
  <c r="Y30" i="55"/>
  <c r="Y39" i="55" s="1"/>
  <c r="AF29" i="55"/>
  <c r="AF38" i="55" s="1"/>
  <c r="W46" i="55" l="1" a="1"/>
  <c r="AK46" i="55" l="1"/>
  <c r="AC46" i="55"/>
  <c r="AR46" i="55"/>
  <c r="AJ46" i="55"/>
  <c r="AB46" i="55"/>
  <c r="AQ46" i="55"/>
  <c r="AI46" i="55"/>
  <c r="AA46" i="55"/>
  <c r="AO46" i="55"/>
  <c r="AG46" i="55"/>
  <c r="Y46" i="55"/>
  <c r="AE46" i="55"/>
  <c r="AD46" i="55"/>
  <c r="AM46" i="55"/>
  <c r="W46" i="55"/>
  <c r="W48" i="55" s="1" a="1"/>
  <c r="AP46" i="55"/>
  <c r="Z46" i="55"/>
  <c r="AN46" i="55"/>
  <c r="X46" i="55"/>
  <c r="AH46" i="55"/>
  <c r="AL46" i="55"/>
  <c r="AF46" i="55"/>
  <c r="AR48" i="55" l="1"/>
  <c r="AR51" i="55" s="1"/>
  <c r="AJ48" i="55"/>
  <c r="AJ51" i="55" s="1"/>
  <c r="AB48" i="55"/>
  <c r="AB51" i="55" s="1"/>
  <c r="AQ48" i="55"/>
  <c r="AQ51" i="55" s="1"/>
  <c r="AI48" i="55"/>
  <c r="AI51" i="55" s="1"/>
  <c r="AA48" i="55"/>
  <c r="AA51" i="55" s="1"/>
  <c r="AP48" i="55"/>
  <c r="AP51" i="55" s="1"/>
  <c r="AH48" i="55"/>
  <c r="AH51" i="55" s="1"/>
  <c r="Z48" i="55"/>
  <c r="Z51" i="55" s="1"/>
  <c r="AN48" i="55"/>
  <c r="AN51" i="55" s="1"/>
  <c r="AF48" i="55"/>
  <c r="AF51" i="55" s="1"/>
  <c r="X48" i="55"/>
  <c r="X51" i="55" s="1"/>
  <c r="AK48" i="55"/>
  <c r="AK51" i="55" s="1"/>
  <c r="AG48" i="55"/>
  <c r="AG51" i="55" s="1"/>
  <c r="AC48" i="55"/>
  <c r="AC51" i="55" s="1"/>
  <c r="AE48" i="55"/>
  <c r="AE51" i="55" s="1"/>
  <c r="AD48" i="55"/>
  <c r="AD51" i="55" s="1"/>
  <c r="AM48" i="55"/>
  <c r="AM51" i="55" s="1"/>
  <c r="AO48" i="55"/>
  <c r="AO51" i="55" s="1"/>
  <c r="AL48" i="55"/>
  <c r="AL51" i="55" s="1"/>
  <c r="Y48" i="55"/>
  <c r="Y51" i="55" s="1"/>
  <c r="W48" i="55"/>
  <c r="W51" i="55" s="1"/>
  <c r="W53" i="55" l="1" a="1"/>
  <c r="W180" i="55" s="1"/>
  <c r="W64" i="55" l="1"/>
  <c r="M13" i="54" s="1"/>
  <c r="W58" i="55"/>
  <c r="M7" i="54" s="1"/>
  <c r="W59" i="55"/>
  <c r="M8" i="54" s="1"/>
  <c r="W60" i="55"/>
  <c r="M9" i="54" s="1"/>
  <c r="W134" i="55"/>
  <c r="W126" i="55"/>
  <c r="W123" i="55"/>
  <c r="W151" i="55"/>
  <c r="W75" i="55"/>
  <c r="W102" i="55"/>
  <c r="W89" i="55"/>
  <c r="W81" i="55"/>
  <c r="W122" i="55"/>
  <c r="W181" i="55"/>
  <c r="W121" i="55"/>
  <c r="W72" i="55"/>
  <c r="W130" i="55"/>
  <c r="W68" i="55"/>
  <c r="W86" i="55"/>
  <c r="W158" i="55"/>
  <c r="W144" i="55"/>
  <c r="W139" i="55"/>
  <c r="W133" i="55"/>
  <c r="W125" i="55"/>
  <c r="W169" i="55"/>
  <c r="W174" i="55"/>
  <c r="W127" i="55"/>
  <c r="W129" i="55"/>
  <c r="W88" i="55"/>
  <c r="W152" i="55"/>
  <c r="W82" i="55"/>
  <c r="W146" i="55"/>
  <c r="W83" i="55"/>
  <c r="W147" i="55"/>
  <c r="W84" i="55"/>
  <c r="W148" i="55"/>
  <c r="W69" i="55"/>
  <c r="W165" i="55"/>
  <c r="W167" i="55"/>
  <c r="W101" i="55"/>
  <c r="W141" i="55"/>
  <c r="W62" i="55"/>
  <c r="M11" i="54" s="1"/>
  <c r="W73" i="55"/>
  <c r="W143" i="55"/>
  <c r="W145" i="55"/>
  <c r="W96" i="55"/>
  <c r="W160" i="55"/>
  <c r="W90" i="55"/>
  <c r="W154" i="55"/>
  <c r="W91" i="55"/>
  <c r="W155" i="55"/>
  <c r="W92" i="55"/>
  <c r="W156" i="55"/>
  <c r="W131" i="55"/>
  <c r="W55" i="55"/>
  <c r="M4" i="54" s="1"/>
  <c r="W111" i="55"/>
  <c r="W78" i="55"/>
  <c r="W100" i="55"/>
  <c r="W95" i="55"/>
  <c r="W136" i="55"/>
  <c r="W67" i="55"/>
  <c r="M16" i="54" s="1"/>
  <c r="W71" i="55"/>
  <c r="W137" i="55"/>
  <c r="W80" i="55"/>
  <c r="W138" i="55"/>
  <c r="W140" i="55"/>
  <c r="W103" i="55"/>
  <c r="W149" i="55"/>
  <c r="W157" i="55"/>
  <c r="W159" i="55"/>
  <c r="W104" i="55"/>
  <c r="W98" i="55"/>
  <c r="W163" i="55"/>
  <c r="W119" i="55"/>
  <c r="W94" i="55"/>
  <c r="W175" i="55"/>
  <c r="W112" i="55"/>
  <c r="W176" i="55"/>
  <c r="W106" i="55"/>
  <c r="W170" i="55"/>
  <c r="W107" i="55"/>
  <c r="W171" i="55"/>
  <c r="W108" i="55"/>
  <c r="W172" i="55"/>
  <c r="W117" i="55"/>
  <c r="W77" i="55"/>
  <c r="W79" i="55"/>
  <c r="W128" i="55"/>
  <c r="W124" i="55"/>
  <c r="W70" i="55"/>
  <c r="W93" i="55"/>
  <c r="W142" i="55"/>
  <c r="W97" i="55"/>
  <c r="W66" i="55"/>
  <c r="M15" i="54" s="1"/>
  <c r="W132" i="55"/>
  <c r="W109" i="55"/>
  <c r="W113" i="55"/>
  <c r="W74" i="55"/>
  <c r="W76" i="55"/>
  <c r="W118" i="55"/>
  <c r="W54" i="55"/>
  <c r="M3" i="54" s="1"/>
  <c r="W85" i="55"/>
  <c r="W135" i="55"/>
  <c r="W105" i="55"/>
  <c r="W161" i="55"/>
  <c r="W168" i="55"/>
  <c r="W162" i="55"/>
  <c r="W99" i="55"/>
  <c r="W164" i="55"/>
  <c r="W150" i="55"/>
  <c r="W53" i="55"/>
  <c r="M2" i="54" s="1"/>
  <c r="W182" i="55"/>
  <c r="W173" i="55"/>
  <c r="W153" i="55"/>
  <c r="W177" i="55"/>
  <c r="W183" i="55"/>
  <c r="W166" i="55"/>
  <c r="W87" i="55"/>
  <c r="W61" i="55"/>
  <c r="M10" i="54" s="1"/>
  <c r="W57" i="55"/>
  <c r="M6" i="54" s="1"/>
  <c r="W110" i="55"/>
  <c r="W63" i="55"/>
  <c r="M12" i="54" s="1"/>
  <c r="W65" i="55"/>
  <c r="M14" i="54" s="1"/>
  <c r="W56" i="55"/>
  <c r="M5" i="54" s="1"/>
  <c r="W120" i="55"/>
  <c r="W184" i="55"/>
  <c r="W114" i="55"/>
  <c r="W178" i="55"/>
  <c r="W115" i="55"/>
  <c r="W179" i="55"/>
  <c r="W116" i="55"/>
  <c r="I16" i="53"/>
  <c r="H16" i="53"/>
  <c r="G16" i="53"/>
  <c r="F16" i="53"/>
  <c r="E16" i="53"/>
  <c r="D16" i="53"/>
  <c r="C16" i="53"/>
  <c r="A16" i="53"/>
  <c r="I15" i="53"/>
  <c r="H15" i="53"/>
  <c r="G15" i="53"/>
  <c r="U15" i="53" s="1"/>
  <c r="F15" i="53"/>
  <c r="E15" i="53"/>
  <c r="D15" i="53"/>
  <c r="C15" i="53"/>
  <c r="B15" i="53"/>
  <c r="A15" i="53"/>
  <c r="I14" i="53"/>
  <c r="H14" i="53"/>
  <c r="G14" i="53"/>
  <c r="U14" i="53" s="1"/>
  <c r="F14" i="53"/>
  <c r="E14" i="53"/>
  <c r="D14" i="53"/>
  <c r="C14" i="53"/>
  <c r="A14" i="53"/>
  <c r="I13" i="53"/>
  <c r="H13" i="53"/>
  <c r="G13" i="53"/>
  <c r="U13" i="53" s="1"/>
  <c r="F13" i="53"/>
  <c r="E13" i="53"/>
  <c r="D13" i="53"/>
  <c r="C13" i="53"/>
  <c r="B13" i="53"/>
  <c r="A13" i="53"/>
  <c r="I12" i="53"/>
  <c r="H12" i="53"/>
  <c r="G12" i="53"/>
  <c r="F12" i="53"/>
  <c r="E12" i="53"/>
  <c r="D12" i="53"/>
  <c r="C12" i="53"/>
  <c r="B12" i="53"/>
  <c r="A12" i="53"/>
  <c r="I11" i="53"/>
  <c r="H11" i="53"/>
  <c r="G11" i="53"/>
  <c r="F11" i="53"/>
  <c r="E11" i="53"/>
  <c r="D11" i="53"/>
  <c r="C11" i="53"/>
  <c r="B11" i="53"/>
  <c r="A11" i="53"/>
  <c r="I10" i="53"/>
  <c r="H10" i="53"/>
  <c r="G10" i="53"/>
  <c r="F10" i="53"/>
  <c r="E10" i="53"/>
  <c r="D10" i="53"/>
  <c r="C10" i="53"/>
  <c r="B10" i="53"/>
  <c r="A10" i="53"/>
  <c r="I9" i="53"/>
  <c r="H9" i="53"/>
  <c r="G9" i="53"/>
  <c r="F9" i="53"/>
  <c r="E9" i="53"/>
  <c r="D9" i="53"/>
  <c r="C9" i="53"/>
  <c r="B9" i="53"/>
  <c r="A9" i="53"/>
  <c r="I8" i="53"/>
  <c r="H8" i="53"/>
  <c r="G8" i="53"/>
  <c r="F8" i="53"/>
  <c r="E8" i="53"/>
  <c r="D8" i="53"/>
  <c r="C8" i="53"/>
  <c r="B8" i="53"/>
  <c r="A8" i="53"/>
  <c r="I7" i="53"/>
  <c r="H7" i="53"/>
  <c r="G7" i="53"/>
  <c r="F7" i="53"/>
  <c r="E7" i="53"/>
  <c r="D7" i="53"/>
  <c r="C7" i="53"/>
  <c r="B7" i="53"/>
  <c r="A7" i="53"/>
  <c r="I6" i="53"/>
  <c r="H6" i="53"/>
  <c r="G6" i="53"/>
  <c r="U6" i="53" s="1"/>
  <c r="F6" i="53"/>
  <c r="E6" i="53"/>
  <c r="D6" i="53"/>
  <c r="C6" i="53"/>
  <c r="B6" i="53"/>
  <c r="A6" i="53"/>
  <c r="P5" i="53"/>
  <c r="I5" i="53"/>
  <c r="H5" i="53"/>
  <c r="G5" i="53"/>
  <c r="F5" i="53"/>
  <c r="E5" i="53"/>
  <c r="D5" i="53"/>
  <c r="C5" i="53"/>
  <c r="B5" i="53"/>
  <c r="A5" i="53"/>
  <c r="I4" i="53"/>
  <c r="H4" i="53"/>
  <c r="G4" i="53"/>
  <c r="F4" i="53"/>
  <c r="E4" i="53"/>
  <c r="D4" i="53"/>
  <c r="C4" i="53"/>
  <c r="B4" i="53"/>
  <c r="A4" i="53"/>
  <c r="P3" i="53"/>
  <c r="P12" i="53" s="1"/>
  <c r="I3" i="53"/>
  <c r="H3" i="53"/>
  <c r="G3" i="53"/>
  <c r="F3" i="53"/>
  <c r="E3" i="53"/>
  <c r="D3" i="53"/>
  <c r="C3" i="53"/>
  <c r="B3" i="53"/>
  <c r="A3" i="53"/>
  <c r="P2" i="53"/>
  <c r="K2" i="53"/>
  <c r="J2" i="53"/>
  <c r="I2" i="53"/>
  <c r="H2" i="53"/>
  <c r="G2" i="53"/>
  <c r="U2" i="53" s="1"/>
  <c r="F2" i="53"/>
  <c r="U10" i="53" s="1"/>
  <c r="E2" i="53"/>
  <c r="D2" i="53"/>
  <c r="C2" i="53"/>
  <c r="B2" i="53"/>
  <c r="A2" i="53"/>
  <c r="K1" i="53"/>
  <c r="J1" i="53"/>
  <c r="I1" i="53"/>
  <c r="H1" i="53"/>
  <c r="G1" i="53"/>
  <c r="F1" i="53"/>
  <c r="E1" i="53"/>
  <c r="D1" i="53"/>
  <c r="C1" i="53"/>
  <c r="B1" i="53"/>
  <c r="A1" i="53"/>
  <c r="U361" i="51"/>
  <c r="T361" i="51"/>
  <c r="S361" i="51"/>
  <c r="R361" i="51"/>
  <c r="Q361" i="51"/>
  <c r="U360" i="51"/>
  <c r="T360" i="51"/>
  <c r="S360" i="51"/>
  <c r="R360" i="51"/>
  <c r="Q360" i="51"/>
  <c r="U359" i="51"/>
  <c r="T359" i="51"/>
  <c r="S359" i="51"/>
  <c r="R359" i="51"/>
  <c r="Q359" i="51"/>
  <c r="U358" i="51"/>
  <c r="T358" i="51"/>
  <c r="S358" i="51"/>
  <c r="R358" i="51"/>
  <c r="Q358" i="51"/>
  <c r="U357" i="51"/>
  <c r="T357" i="51"/>
  <c r="S357" i="51"/>
  <c r="R357" i="51"/>
  <c r="Q357" i="51"/>
  <c r="U356" i="51"/>
  <c r="T356" i="51"/>
  <c r="S356" i="51"/>
  <c r="R356" i="51"/>
  <c r="Q356" i="51"/>
  <c r="U355" i="51"/>
  <c r="T355" i="51"/>
  <c r="S355" i="51"/>
  <c r="R355" i="51"/>
  <c r="Q355" i="51"/>
  <c r="U354" i="51"/>
  <c r="T354" i="51"/>
  <c r="S354" i="51"/>
  <c r="R354" i="51"/>
  <c r="Q354" i="51"/>
  <c r="U353" i="51"/>
  <c r="T353" i="51"/>
  <c r="S353" i="51"/>
  <c r="R353" i="51"/>
  <c r="Q353" i="51"/>
  <c r="U352" i="51"/>
  <c r="T352" i="51"/>
  <c r="S352" i="51"/>
  <c r="R352" i="51"/>
  <c r="Q352" i="51"/>
  <c r="U351" i="51"/>
  <c r="T351" i="51"/>
  <c r="S351" i="51"/>
  <c r="R351" i="51"/>
  <c r="Q351" i="51"/>
  <c r="U350" i="51"/>
  <c r="T350" i="51"/>
  <c r="S350" i="51"/>
  <c r="R350" i="51"/>
  <c r="Q350" i="51"/>
  <c r="U349" i="51"/>
  <c r="T349" i="51"/>
  <c r="S349" i="51"/>
  <c r="R349" i="51"/>
  <c r="Q349" i="51"/>
  <c r="U348" i="51"/>
  <c r="T348" i="51"/>
  <c r="S348" i="51"/>
  <c r="R348" i="51"/>
  <c r="Q348" i="51"/>
  <c r="U347" i="51"/>
  <c r="T347" i="51"/>
  <c r="S347" i="51"/>
  <c r="R347" i="51"/>
  <c r="Q347" i="51"/>
  <c r="U346" i="51"/>
  <c r="T346" i="51"/>
  <c r="S346" i="51"/>
  <c r="R346" i="51"/>
  <c r="Q346" i="51"/>
  <c r="U345" i="51"/>
  <c r="T345" i="51"/>
  <c r="S345" i="51"/>
  <c r="R345" i="51"/>
  <c r="Q345" i="51"/>
  <c r="U344" i="51"/>
  <c r="T344" i="51"/>
  <c r="S344" i="51"/>
  <c r="R344" i="51"/>
  <c r="Q344" i="51"/>
  <c r="U343" i="51"/>
  <c r="T343" i="51"/>
  <c r="S343" i="51"/>
  <c r="R343" i="51"/>
  <c r="Q343" i="51"/>
  <c r="U342" i="51"/>
  <c r="T342" i="51"/>
  <c r="S342" i="51"/>
  <c r="R342" i="51"/>
  <c r="Q342" i="51"/>
  <c r="U341" i="51"/>
  <c r="T341" i="51"/>
  <c r="S341" i="51"/>
  <c r="R341" i="51"/>
  <c r="Q341" i="51"/>
  <c r="U340" i="51"/>
  <c r="T340" i="51"/>
  <c r="S340" i="51"/>
  <c r="R340" i="51"/>
  <c r="Q340" i="51"/>
  <c r="U339" i="51"/>
  <c r="T339" i="51"/>
  <c r="S339" i="51"/>
  <c r="R339" i="51"/>
  <c r="Q339" i="51"/>
  <c r="U338" i="51"/>
  <c r="T338" i="51"/>
  <c r="S338" i="51"/>
  <c r="R338" i="51"/>
  <c r="Q338" i="51"/>
  <c r="U337" i="51"/>
  <c r="T337" i="51"/>
  <c r="S337" i="51"/>
  <c r="R337" i="51"/>
  <c r="Q337" i="51"/>
  <c r="U336" i="51"/>
  <c r="T336" i="51"/>
  <c r="S336" i="51"/>
  <c r="R336" i="51"/>
  <c r="Q336" i="51"/>
  <c r="U335" i="51"/>
  <c r="T335" i="51"/>
  <c r="S335" i="51"/>
  <c r="R335" i="51"/>
  <c r="Q335" i="51"/>
  <c r="U334" i="51"/>
  <c r="T334" i="51"/>
  <c r="S334" i="51"/>
  <c r="R334" i="51"/>
  <c r="Q334" i="51"/>
  <c r="U333" i="51"/>
  <c r="T333" i="51"/>
  <c r="S333" i="51"/>
  <c r="R333" i="51"/>
  <c r="Q333" i="51"/>
  <c r="U332" i="51"/>
  <c r="T332" i="51"/>
  <c r="S332" i="51"/>
  <c r="R332" i="51"/>
  <c r="Q332" i="51"/>
  <c r="U331" i="51"/>
  <c r="T331" i="51"/>
  <c r="S331" i="51"/>
  <c r="R331" i="51"/>
  <c r="Q331" i="51"/>
  <c r="U330" i="51"/>
  <c r="T330" i="51"/>
  <c r="S330" i="51"/>
  <c r="R330" i="51"/>
  <c r="Q330" i="51"/>
  <c r="U329" i="51"/>
  <c r="T329" i="51"/>
  <c r="S329" i="51"/>
  <c r="R329" i="51"/>
  <c r="Q329" i="51"/>
  <c r="U328" i="51"/>
  <c r="T328" i="51"/>
  <c r="S328" i="51"/>
  <c r="R328" i="51"/>
  <c r="Q328" i="51"/>
  <c r="U327" i="51"/>
  <c r="T327" i="51"/>
  <c r="S327" i="51"/>
  <c r="R327" i="51"/>
  <c r="Q327" i="51"/>
  <c r="U326" i="51"/>
  <c r="T326" i="51"/>
  <c r="S326" i="51"/>
  <c r="R326" i="51"/>
  <c r="Q326" i="51"/>
  <c r="U325" i="51"/>
  <c r="T325" i="51"/>
  <c r="S325" i="51"/>
  <c r="R325" i="51"/>
  <c r="Q325" i="51"/>
  <c r="U324" i="51"/>
  <c r="T324" i="51"/>
  <c r="S324" i="51"/>
  <c r="R324" i="51"/>
  <c r="Q324" i="51"/>
  <c r="U323" i="51"/>
  <c r="T323" i="51"/>
  <c r="S323" i="51"/>
  <c r="R323" i="51"/>
  <c r="Q323" i="51"/>
  <c r="U322" i="51"/>
  <c r="T322" i="51"/>
  <c r="S322" i="51"/>
  <c r="R322" i="51"/>
  <c r="Q322" i="51"/>
  <c r="U321" i="51"/>
  <c r="T321" i="51"/>
  <c r="S321" i="51"/>
  <c r="R321" i="51"/>
  <c r="Q321" i="51"/>
  <c r="U320" i="51"/>
  <c r="T320" i="51"/>
  <c r="S320" i="51"/>
  <c r="R320" i="51"/>
  <c r="Q320" i="51"/>
  <c r="U319" i="51"/>
  <c r="T319" i="51"/>
  <c r="S319" i="51"/>
  <c r="R319" i="51"/>
  <c r="Q319" i="51"/>
  <c r="U318" i="51"/>
  <c r="T318" i="51"/>
  <c r="S318" i="51"/>
  <c r="R318" i="51"/>
  <c r="Q318" i="51"/>
  <c r="U317" i="51"/>
  <c r="T317" i="51"/>
  <c r="S317" i="51"/>
  <c r="R317" i="51"/>
  <c r="Q317" i="51"/>
  <c r="U316" i="51"/>
  <c r="T316" i="51"/>
  <c r="S316" i="51"/>
  <c r="R316" i="51"/>
  <c r="Q316" i="51"/>
  <c r="U315" i="51"/>
  <c r="T315" i="51"/>
  <c r="S315" i="51"/>
  <c r="R315" i="51"/>
  <c r="Q315" i="51"/>
  <c r="U314" i="51"/>
  <c r="T314" i="51"/>
  <c r="S314" i="51"/>
  <c r="R314" i="51"/>
  <c r="Q314" i="51"/>
  <c r="U313" i="51"/>
  <c r="T313" i="51"/>
  <c r="S313" i="51"/>
  <c r="R313" i="51"/>
  <c r="Q313" i="51"/>
  <c r="U312" i="51"/>
  <c r="T312" i="51"/>
  <c r="S312" i="51"/>
  <c r="R312" i="51"/>
  <c r="Q312" i="51"/>
  <c r="U311" i="51"/>
  <c r="T311" i="51"/>
  <c r="S311" i="51"/>
  <c r="R311" i="51"/>
  <c r="Q311" i="51"/>
  <c r="U310" i="51"/>
  <c r="T310" i="51"/>
  <c r="S310" i="51"/>
  <c r="R310" i="51"/>
  <c r="Q310" i="51"/>
  <c r="U309" i="51"/>
  <c r="T309" i="51"/>
  <c r="S309" i="51"/>
  <c r="R309" i="51"/>
  <c r="Q309" i="51"/>
  <c r="U308" i="51"/>
  <c r="T308" i="51"/>
  <c r="S308" i="51"/>
  <c r="R308" i="51"/>
  <c r="Q308" i="51"/>
  <c r="U307" i="51"/>
  <c r="T307" i="51"/>
  <c r="S307" i="51"/>
  <c r="R307" i="51"/>
  <c r="Q307" i="51"/>
  <c r="U306" i="51"/>
  <c r="T306" i="51"/>
  <c r="S306" i="51"/>
  <c r="R306" i="51"/>
  <c r="Q306" i="51"/>
  <c r="U305" i="51"/>
  <c r="T305" i="51"/>
  <c r="S305" i="51"/>
  <c r="R305" i="51"/>
  <c r="Q305" i="51"/>
  <c r="U304" i="51"/>
  <c r="T304" i="51"/>
  <c r="S304" i="51"/>
  <c r="R304" i="51"/>
  <c r="Q304" i="51"/>
  <c r="U303" i="51"/>
  <c r="T303" i="51"/>
  <c r="S303" i="51"/>
  <c r="R303" i="51"/>
  <c r="Q303" i="51"/>
  <c r="U302" i="51"/>
  <c r="T302" i="51"/>
  <c r="S302" i="51"/>
  <c r="R302" i="51"/>
  <c r="Q302" i="51"/>
  <c r="U301" i="51"/>
  <c r="T301" i="51"/>
  <c r="S301" i="51"/>
  <c r="R301" i="51"/>
  <c r="Q301" i="51"/>
  <c r="U300" i="51"/>
  <c r="T300" i="51"/>
  <c r="S300" i="51"/>
  <c r="R300" i="51"/>
  <c r="Q300" i="51"/>
  <c r="U299" i="51"/>
  <c r="T299" i="51"/>
  <c r="S299" i="51"/>
  <c r="R299" i="51"/>
  <c r="Q299" i="51"/>
  <c r="U298" i="51"/>
  <c r="T298" i="51"/>
  <c r="S298" i="51"/>
  <c r="R298" i="51"/>
  <c r="Q298" i="51"/>
  <c r="U297" i="51"/>
  <c r="T297" i="51"/>
  <c r="S297" i="51"/>
  <c r="R297" i="51"/>
  <c r="Q297" i="51"/>
  <c r="U296" i="51"/>
  <c r="T296" i="51"/>
  <c r="S296" i="51"/>
  <c r="R296" i="51"/>
  <c r="Q296" i="51"/>
  <c r="U295" i="51"/>
  <c r="T295" i="51"/>
  <c r="S295" i="51"/>
  <c r="R295" i="51"/>
  <c r="Q295" i="51"/>
  <c r="U294" i="51"/>
  <c r="T294" i="51"/>
  <c r="S294" i="51"/>
  <c r="R294" i="51"/>
  <c r="Q294" i="51"/>
  <c r="U293" i="51"/>
  <c r="T293" i="51"/>
  <c r="S293" i="51"/>
  <c r="R293" i="51"/>
  <c r="Q293" i="51"/>
  <c r="U292" i="51"/>
  <c r="T292" i="51"/>
  <c r="S292" i="51"/>
  <c r="R292" i="51"/>
  <c r="Q292" i="51"/>
  <c r="U291" i="51"/>
  <c r="T291" i="51"/>
  <c r="S291" i="51"/>
  <c r="R291" i="51"/>
  <c r="Q291" i="51"/>
  <c r="U290" i="51"/>
  <c r="T290" i="51"/>
  <c r="S290" i="51"/>
  <c r="R290" i="51"/>
  <c r="Q290" i="51"/>
  <c r="U289" i="51"/>
  <c r="T289" i="51"/>
  <c r="S289" i="51"/>
  <c r="R289" i="51"/>
  <c r="Q289" i="51"/>
  <c r="U288" i="51"/>
  <c r="T288" i="51"/>
  <c r="S288" i="51"/>
  <c r="R288" i="51"/>
  <c r="Q288" i="51"/>
  <c r="U287" i="51"/>
  <c r="T287" i="51"/>
  <c r="S287" i="51"/>
  <c r="R287" i="51"/>
  <c r="Q287" i="51"/>
  <c r="U286" i="51"/>
  <c r="T286" i="51"/>
  <c r="S286" i="51"/>
  <c r="R286" i="51"/>
  <c r="Q286" i="51"/>
  <c r="U285" i="51"/>
  <c r="T285" i="51"/>
  <c r="S285" i="51"/>
  <c r="R285" i="51"/>
  <c r="Q285" i="51"/>
  <c r="U284" i="51"/>
  <c r="T284" i="51"/>
  <c r="S284" i="51"/>
  <c r="R284" i="51"/>
  <c r="Q284" i="51"/>
  <c r="U283" i="51"/>
  <c r="T283" i="51"/>
  <c r="S283" i="51"/>
  <c r="R283" i="51"/>
  <c r="Q283" i="51"/>
  <c r="U282" i="51"/>
  <c r="T282" i="51"/>
  <c r="S282" i="51"/>
  <c r="R282" i="51"/>
  <c r="Q282" i="51"/>
  <c r="U281" i="51"/>
  <c r="T281" i="51"/>
  <c r="S281" i="51"/>
  <c r="R281" i="51"/>
  <c r="Q281" i="51"/>
  <c r="U280" i="51"/>
  <c r="T280" i="51"/>
  <c r="S280" i="51"/>
  <c r="R280" i="51"/>
  <c r="Q280" i="51"/>
  <c r="U279" i="51"/>
  <c r="T279" i="51"/>
  <c r="S279" i="51"/>
  <c r="R279" i="51"/>
  <c r="Q279" i="51"/>
  <c r="U278" i="51"/>
  <c r="T278" i="51"/>
  <c r="S278" i="51"/>
  <c r="R278" i="51"/>
  <c r="Q278" i="51"/>
  <c r="U277" i="51"/>
  <c r="T277" i="51"/>
  <c r="S277" i="51"/>
  <c r="R277" i="51"/>
  <c r="Q277" i="51"/>
  <c r="U276" i="51"/>
  <c r="T276" i="51"/>
  <c r="S276" i="51"/>
  <c r="R276" i="51"/>
  <c r="Q276" i="51"/>
  <c r="U275" i="51"/>
  <c r="T275" i="51"/>
  <c r="S275" i="51"/>
  <c r="R275" i="51"/>
  <c r="Q275" i="51"/>
  <c r="U274" i="51"/>
  <c r="T274" i="51"/>
  <c r="S274" i="51"/>
  <c r="R274" i="51"/>
  <c r="Q274" i="51"/>
  <c r="U273" i="51"/>
  <c r="T273" i="51"/>
  <c r="S273" i="51"/>
  <c r="R273" i="51"/>
  <c r="Q273" i="51"/>
  <c r="U272" i="51"/>
  <c r="T272" i="51"/>
  <c r="S272" i="51"/>
  <c r="R272" i="51"/>
  <c r="Q272" i="51"/>
  <c r="U271" i="51"/>
  <c r="T271" i="51"/>
  <c r="S271" i="51"/>
  <c r="R271" i="51"/>
  <c r="Q271" i="51"/>
  <c r="U270" i="51"/>
  <c r="T270" i="51"/>
  <c r="S270" i="51"/>
  <c r="R270" i="51"/>
  <c r="Q270" i="51"/>
  <c r="U269" i="51"/>
  <c r="T269" i="51"/>
  <c r="S269" i="51"/>
  <c r="R269" i="51"/>
  <c r="Q269" i="51"/>
  <c r="U268" i="51"/>
  <c r="T268" i="51"/>
  <c r="S268" i="51"/>
  <c r="R268" i="51"/>
  <c r="Q268" i="51"/>
  <c r="U267" i="51"/>
  <c r="T267" i="51"/>
  <c r="S267" i="51"/>
  <c r="R267" i="51"/>
  <c r="Q267" i="51"/>
  <c r="U266" i="51"/>
  <c r="T266" i="51"/>
  <c r="S266" i="51"/>
  <c r="R266" i="51"/>
  <c r="Q266" i="51"/>
  <c r="U265" i="51"/>
  <c r="T265" i="51"/>
  <c r="S265" i="51"/>
  <c r="R265" i="51"/>
  <c r="Q265" i="51"/>
  <c r="U264" i="51"/>
  <c r="T264" i="51"/>
  <c r="S264" i="51"/>
  <c r="R264" i="51"/>
  <c r="Q264" i="51"/>
  <c r="U263" i="51"/>
  <c r="T263" i="51"/>
  <c r="S263" i="51"/>
  <c r="R263" i="51"/>
  <c r="Q263" i="51"/>
  <c r="U262" i="51"/>
  <c r="T262" i="51"/>
  <c r="S262" i="51"/>
  <c r="R262" i="51"/>
  <c r="Q262" i="51"/>
  <c r="U261" i="51"/>
  <c r="T261" i="51"/>
  <c r="S261" i="51"/>
  <c r="R261" i="51"/>
  <c r="Q261" i="51"/>
  <c r="U260" i="51"/>
  <c r="T260" i="51"/>
  <c r="S260" i="51"/>
  <c r="R260" i="51"/>
  <c r="Q260" i="51"/>
  <c r="U259" i="51"/>
  <c r="T259" i="51"/>
  <c r="S259" i="51"/>
  <c r="R259" i="51"/>
  <c r="Q259" i="51"/>
  <c r="U258" i="51"/>
  <c r="T258" i="51"/>
  <c r="S258" i="51"/>
  <c r="R258" i="51"/>
  <c r="Q258" i="51"/>
  <c r="U257" i="51"/>
  <c r="T257" i="51"/>
  <c r="S257" i="51"/>
  <c r="R257" i="51"/>
  <c r="Q257" i="51"/>
  <c r="U256" i="51"/>
  <c r="T256" i="51"/>
  <c r="S256" i="51"/>
  <c r="R256" i="51"/>
  <c r="Q256" i="51"/>
  <c r="U255" i="51"/>
  <c r="T255" i="51"/>
  <c r="S255" i="51"/>
  <c r="R255" i="51"/>
  <c r="Q255" i="51"/>
  <c r="U254" i="51"/>
  <c r="T254" i="51"/>
  <c r="S254" i="51"/>
  <c r="R254" i="51"/>
  <c r="Q254" i="51"/>
  <c r="U253" i="51"/>
  <c r="T253" i="51"/>
  <c r="S253" i="51"/>
  <c r="R253" i="51"/>
  <c r="Q253" i="51"/>
  <c r="U252" i="51"/>
  <c r="T252" i="51"/>
  <c r="S252" i="51"/>
  <c r="R252" i="51"/>
  <c r="Q252" i="51"/>
  <c r="U251" i="51"/>
  <c r="T251" i="51"/>
  <c r="S251" i="51"/>
  <c r="R251" i="51"/>
  <c r="Q251" i="51"/>
  <c r="U250" i="51"/>
  <c r="T250" i="51"/>
  <c r="S250" i="51"/>
  <c r="R250" i="51"/>
  <c r="Q250" i="51"/>
  <c r="U249" i="51"/>
  <c r="T249" i="51"/>
  <c r="S249" i="51"/>
  <c r="R249" i="51"/>
  <c r="Q249" i="51"/>
  <c r="U248" i="51"/>
  <c r="T248" i="51"/>
  <c r="S248" i="51"/>
  <c r="R248" i="51"/>
  <c r="Q248" i="51"/>
  <c r="U247" i="51"/>
  <c r="T247" i="51"/>
  <c r="S247" i="51"/>
  <c r="R247" i="51"/>
  <c r="Q247" i="51"/>
  <c r="U246" i="51"/>
  <c r="T246" i="51"/>
  <c r="S246" i="51"/>
  <c r="R246" i="51"/>
  <c r="Q246" i="51"/>
  <c r="U245" i="51"/>
  <c r="T245" i="51"/>
  <c r="S245" i="51"/>
  <c r="R245" i="51"/>
  <c r="Q245" i="51"/>
  <c r="U244" i="51"/>
  <c r="T244" i="51"/>
  <c r="S244" i="51"/>
  <c r="R244" i="51"/>
  <c r="Q244" i="51"/>
  <c r="U243" i="51"/>
  <c r="T243" i="51"/>
  <c r="S243" i="51"/>
  <c r="R243" i="51"/>
  <c r="Q243" i="51"/>
  <c r="U242" i="51"/>
  <c r="T242" i="51"/>
  <c r="S242" i="51"/>
  <c r="R242" i="51"/>
  <c r="Q242" i="51"/>
  <c r="U241" i="51"/>
  <c r="T241" i="51"/>
  <c r="S241" i="51"/>
  <c r="R241" i="51"/>
  <c r="Q241" i="51"/>
  <c r="U240" i="51"/>
  <c r="T240" i="51"/>
  <c r="S240" i="51"/>
  <c r="R240" i="51"/>
  <c r="Q240" i="51"/>
  <c r="U239" i="51"/>
  <c r="T239" i="51"/>
  <c r="S239" i="51"/>
  <c r="R239" i="51"/>
  <c r="Q239" i="51"/>
  <c r="U238" i="51"/>
  <c r="T238" i="51"/>
  <c r="S238" i="51"/>
  <c r="R238" i="51"/>
  <c r="Q238" i="51"/>
  <c r="U237" i="51"/>
  <c r="T237" i="51"/>
  <c r="S237" i="51"/>
  <c r="R237" i="51"/>
  <c r="Q237" i="51"/>
  <c r="U236" i="51"/>
  <c r="T236" i="51"/>
  <c r="S236" i="51"/>
  <c r="R236" i="51"/>
  <c r="Q236" i="51"/>
  <c r="U235" i="51"/>
  <c r="T235" i="51"/>
  <c r="S235" i="51"/>
  <c r="R235" i="51"/>
  <c r="Q235" i="51"/>
  <c r="U234" i="51"/>
  <c r="T234" i="51"/>
  <c r="S234" i="51"/>
  <c r="R234" i="51"/>
  <c r="Q234" i="51"/>
  <c r="U233" i="51"/>
  <c r="T233" i="51"/>
  <c r="S233" i="51"/>
  <c r="R233" i="51"/>
  <c r="Q233" i="51"/>
  <c r="U232" i="51"/>
  <c r="T232" i="51"/>
  <c r="S232" i="51"/>
  <c r="R232" i="51"/>
  <c r="Q232" i="51"/>
  <c r="U231" i="51"/>
  <c r="T231" i="51"/>
  <c r="S231" i="51"/>
  <c r="R231" i="51"/>
  <c r="Q231" i="51"/>
  <c r="U230" i="51"/>
  <c r="T230" i="51"/>
  <c r="S230" i="51"/>
  <c r="R230" i="51"/>
  <c r="Q230" i="51"/>
  <c r="U229" i="51"/>
  <c r="T229" i="51"/>
  <c r="S229" i="51"/>
  <c r="R229" i="51"/>
  <c r="Q229" i="51"/>
  <c r="U228" i="51"/>
  <c r="T228" i="51"/>
  <c r="S228" i="51"/>
  <c r="R228" i="51"/>
  <c r="Q228" i="51"/>
  <c r="U227" i="51"/>
  <c r="T227" i="51"/>
  <c r="S227" i="51"/>
  <c r="R227" i="51"/>
  <c r="Q227" i="51"/>
  <c r="U226" i="51"/>
  <c r="T226" i="51"/>
  <c r="S226" i="51"/>
  <c r="R226" i="51"/>
  <c r="Q226" i="51"/>
  <c r="U225" i="51"/>
  <c r="T225" i="51"/>
  <c r="S225" i="51"/>
  <c r="R225" i="51"/>
  <c r="Q225" i="51"/>
  <c r="U224" i="51"/>
  <c r="T224" i="51"/>
  <c r="S224" i="51"/>
  <c r="R224" i="51"/>
  <c r="Q224" i="51"/>
  <c r="U223" i="51"/>
  <c r="T223" i="51"/>
  <c r="S223" i="51"/>
  <c r="R223" i="51"/>
  <c r="Q223" i="51"/>
  <c r="U222" i="51"/>
  <c r="T222" i="51"/>
  <c r="S222" i="51"/>
  <c r="R222" i="51"/>
  <c r="Q222" i="51"/>
  <c r="U221" i="51"/>
  <c r="T221" i="51"/>
  <c r="S221" i="51"/>
  <c r="R221" i="51"/>
  <c r="Q221" i="51"/>
  <c r="U220" i="51"/>
  <c r="T220" i="51"/>
  <c r="S220" i="51"/>
  <c r="R220" i="51"/>
  <c r="Q220" i="51"/>
  <c r="U219" i="51"/>
  <c r="T219" i="51"/>
  <c r="S219" i="51"/>
  <c r="R219" i="51"/>
  <c r="Q219" i="51"/>
  <c r="U218" i="51"/>
  <c r="T218" i="51"/>
  <c r="S218" i="51"/>
  <c r="R218" i="51"/>
  <c r="Q218" i="51"/>
  <c r="U217" i="51"/>
  <c r="T217" i="51"/>
  <c r="S217" i="51"/>
  <c r="R217" i="51"/>
  <c r="Q217" i="51"/>
  <c r="U216" i="51"/>
  <c r="T216" i="51"/>
  <c r="S216" i="51"/>
  <c r="R216" i="51"/>
  <c r="Q216" i="51"/>
  <c r="U215" i="51"/>
  <c r="T215" i="51"/>
  <c r="S215" i="51"/>
  <c r="R215" i="51"/>
  <c r="Q215" i="51"/>
  <c r="U214" i="51"/>
  <c r="T214" i="51"/>
  <c r="S214" i="51"/>
  <c r="R214" i="51"/>
  <c r="Q214" i="51"/>
  <c r="U213" i="51"/>
  <c r="T213" i="51"/>
  <c r="S213" i="51"/>
  <c r="R213" i="51"/>
  <c r="Q213" i="51"/>
  <c r="U212" i="51"/>
  <c r="T212" i="51"/>
  <c r="S212" i="51"/>
  <c r="R212" i="51"/>
  <c r="Q212" i="51"/>
  <c r="U211" i="51"/>
  <c r="T211" i="51"/>
  <c r="S211" i="51"/>
  <c r="R211" i="51"/>
  <c r="Q211" i="51"/>
  <c r="U210" i="51"/>
  <c r="T210" i="51"/>
  <c r="S210" i="51"/>
  <c r="R210" i="51"/>
  <c r="Q210" i="51"/>
  <c r="U209" i="51"/>
  <c r="T209" i="51"/>
  <c r="S209" i="51"/>
  <c r="R209" i="51"/>
  <c r="Q209" i="51"/>
  <c r="U208" i="51"/>
  <c r="T208" i="51"/>
  <c r="S208" i="51"/>
  <c r="R208" i="51"/>
  <c r="Q208" i="51"/>
  <c r="U207" i="51"/>
  <c r="T207" i="51"/>
  <c r="S207" i="51"/>
  <c r="R207" i="51"/>
  <c r="Q207" i="51"/>
  <c r="U206" i="51"/>
  <c r="T206" i="51"/>
  <c r="S206" i="51"/>
  <c r="R206" i="51"/>
  <c r="Q206" i="51"/>
  <c r="U205" i="51"/>
  <c r="T205" i="51"/>
  <c r="S205" i="51"/>
  <c r="R205" i="51"/>
  <c r="Q205" i="51"/>
  <c r="U204" i="51"/>
  <c r="T204" i="51"/>
  <c r="S204" i="51"/>
  <c r="R204" i="51"/>
  <c r="Q204" i="51"/>
  <c r="U203" i="51"/>
  <c r="T203" i="51"/>
  <c r="S203" i="51"/>
  <c r="R203" i="51"/>
  <c r="Q203" i="51"/>
  <c r="U202" i="51"/>
  <c r="T202" i="51"/>
  <c r="S202" i="51"/>
  <c r="R202" i="51"/>
  <c r="Q202" i="51"/>
  <c r="U201" i="51"/>
  <c r="T201" i="51"/>
  <c r="S201" i="51"/>
  <c r="R201" i="51"/>
  <c r="Q201" i="51"/>
  <c r="U200" i="51"/>
  <c r="T200" i="51"/>
  <c r="S200" i="51"/>
  <c r="R200" i="51"/>
  <c r="Q200" i="51"/>
  <c r="U199" i="51"/>
  <c r="T199" i="51"/>
  <c r="S199" i="51"/>
  <c r="R199" i="51"/>
  <c r="Q199" i="51"/>
  <c r="U198" i="51"/>
  <c r="T198" i="51"/>
  <c r="S198" i="51"/>
  <c r="R198" i="51"/>
  <c r="Q198" i="51"/>
  <c r="U197" i="51"/>
  <c r="T197" i="51"/>
  <c r="S197" i="51"/>
  <c r="R197" i="51"/>
  <c r="Q197" i="51"/>
  <c r="U196" i="51"/>
  <c r="T196" i="51"/>
  <c r="S196" i="51"/>
  <c r="R196" i="51"/>
  <c r="Q196" i="51"/>
  <c r="U195" i="51"/>
  <c r="T195" i="51"/>
  <c r="S195" i="51"/>
  <c r="R195" i="51"/>
  <c r="Q195" i="51"/>
  <c r="U194" i="51"/>
  <c r="T194" i="51"/>
  <c r="S194" i="51"/>
  <c r="R194" i="51"/>
  <c r="Q194" i="51"/>
  <c r="U193" i="51"/>
  <c r="T193" i="51"/>
  <c r="S193" i="51"/>
  <c r="R193" i="51"/>
  <c r="Q193" i="51"/>
  <c r="U192" i="51"/>
  <c r="T192" i="51"/>
  <c r="S192" i="51"/>
  <c r="R192" i="51"/>
  <c r="Q192" i="51"/>
  <c r="U191" i="51"/>
  <c r="T191" i="51"/>
  <c r="S191" i="51"/>
  <c r="R191" i="51"/>
  <c r="Q191" i="51"/>
  <c r="U190" i="51"/>
  <c r="T190" i="51"/>
  <c r="S190" i="51"/>
  <c r="R190" i="51"/>
  <c r="Q190" i="51"/>
  <c r="U189" i="51"/>
  <c r="T189" i="51"/>
  <c r="S189" i="51"/>
  <c r="R189" i="51"/>
  <c r="Q189" i="51"/>
  <c r="U188" i="51"/>
  <c r="T188" i="51"/>
  <c r="S188" i="51"/>
  <c r="R188" i="51"/>
  <c r="Q188" i="51"/>
  <c r="U187" i="51"/>
  <c r="T187" i="51"/>
  <c r="S187" i="51"/>
  <c r="R187" i="51"/>
  <c r="Q187" i="51"/>
  <c r="U186" i="51"/>
  <c r="T186" i="51"/>
  <c r="S186" i="51"/>
  <c r="R186" i="51"/>
  <c r="Q186" i="51"/>
  <c r="U185" i="51"/>
  <c r="T185" i="51"/>
  <c r="S185" i="51"/>
  <c r="R185" i="51"/>
  <c r="Q185" i="51"/>
  <c r="U184" i="51"/>
  <c r="T184" i="51"/>
  <c r="S184" i="51"/>
  <c r="R184" i="51"/>
  <c r="Q184" i="51"/>
  <c r="U183" i="51"/>
  <c r="T183" i="51"/>
  <c r="S183" i="51"/>
  <c r="R183" i="51"/>
  <c r="Q183" i="51"/>
  <c r="U182" i="51"/>
  <c r="T182" i="51"/>
  <c r="S182" i="51"/>
  <c r="R182" i="51"/>
  <c r="Q182" i="51"/>
  <c r="U181" i="51"/>
  <c r="T181" i="51"/>
  <c r="S181" i="51"/>
  <c r="R181" i="51"/>
  <c r="Q181" i="51"/>
  <c r="U180" i="51"/>
  <c r="T180" i="51"/>
  <c r="S180" i="51"/>
  <c r="R180" i="51"/>
  <c r="Q180" i="51"/>
  <c r="U179" i="51"/>
  <c r="T179" i="51"/>
  <c r="S179" i="51"/>
  <c r="R179" i="51"/>
  <c r="Q179" i="51"/>
  <c r="U178" i="51"/>
  <c r="T178" i="51"/>
  <c r="S178" i="51"/>
  <c r="R178" i="51"/>
  <c r="Q178" i="51"/>
  <c r="U177" i="51"/>
  <c r="T177" i="51"/>
  <c r="S177" i="51"/>
  <c r="R177" i="51"/>
  <c r="Q177" i="51"/>
  <c r="U176" i="51"/>
  <c r="T176" i="51"/>
  <c r="S176" i="51"/>
  <c r="R176" i="51"/>
  <c r="Q176" i="51"/>
  <c r="U175" i="51"/>
  <c r="T175" i="51"/>
  <c r="S175" i="51"/>
  <c r="R175" i="51"/>
  <c r="Q175" i="51"/>
  <c r="U174" i="51"/>
  <c r="T174" i="51"/>
  <c r="S174" i="51"/>
  <c r="R174" i="51"/>
  <c r="Q174" i="51"/>
  <c r="U173" i="51"/>
  <c r="T173" i="51"/>
  <c r="S173" i="51"/>
  <c r="R173" i="51"/>
  <c r="Q173" i="51"/>
  <c r="U172" i="51"/>
  <c r="T172" i="51"/>
  <c r="S172" i="51"/>
  <c r="R172" i="51"/>
  <c r="Q172" i="51"/>
  <c r="U171" i="51"/>
  <c r="T171" i="51"/>
  <c r="S171" i="51"/>
  <c r="R171" i="51"/>
  <c r="Q171" i="51"/>
  <c r="U170" i="51"/>
  <c r="T170" i="51"/>
  <c r="S170" i="51"/>
  <c r="R170" i="51"/>
  <c r="Q170" i="51"/>
  <c r="U169" i="51"/>
  <c r="T169" i="51"/>
  <c r="S169" i="51"/>
  <c r="R169" i="51"/>
  <c r="Q169" i="51"/>
  <c r="U168" i="51"/>
  <c r="T168" i="51"/>
  <c r="S168" i="51"/>
  <c r="R168" i="51"/>
  <c r="Q168" i="51"/>
  <c r="U167" i="51"/>
  <c r="T167" i="51"/>
  <c r="S167" i="51"/>
  <c r="R167" i="51"/>
  <c r="Q167" i="51"/>
  <c r="U166" i="51"/>
  <c r="T166" i="51"/>
  <c r="S166" i="51"/>
  <c r="R166" i="51"/>
  <c r="Q166" i="51"/>
  <c r="U165" i="51"/>
  <c r="T165" i="51"/>
  <c r="S165" i="51"/>
  <c r="R165" i="51"/>
  <c r="Q165" i="51"/>
  <c r="U164" i="51"/>
  <c r="T164" i="51"/>
  <c r="S164" i="51"/>
  <c r="R164" i="51"/>
  <c r="Q164" i="51"/>
  <c r="U163" i="51"/>
  <c r="T163" i="51"/>
  <c r="S163" i="51"/>
  <c r="R163" i="51"/>
  <c r="Q163" i="51"/>
  <c r="U162" i="51"/>
  <c r="T162" i="51"/>
  <c r="S162" i="51"/>
  <c r="R162" i="51"/>
  <c r="Q162" i="51"/>
  <c r="U161" i="51"/>
  <c r="T161" i="51"/>
  <c r="S161" i="51"/>
  <c r="R161" i="51"/>
  <c r="Q161" i="51"/>
  <c r="U160" i="51"/>
  <c r="T160" i="51"/>
  <c r="S160" i="51"/>
  <c r="R160" i="51"/>
  <c r="Q160" i="51"/>
  <c r="U159" i="51"/>
  <c r="T159" i="51"/>
  <c r="S159" i="51"/>
  <c r="R159" i="51"/>
  <c r="Q159" i="51"/>
  <c r="U158" i="51"/>
  <c r="T158" i="51"/>
  <c r="S158" i="51"/>
  <c r="R158" i="51"/>
  <c r="Q158" i="51"/>
  <c r="U157" i="51"/>
  <c r="T157" i="51"/>
  <c r="S157" i="51"/>
  <c r="R157" i="51"/>
  <c r="Q157" i="51"/>
  <c r="U156" i="51"/>
  <c r="T156" i="51"/>
  <c r="S156" i="51"/>
  <c r="R156" i="51"/>
  <c r="Q156" i="51"/>
  <c r="U155" i="51"/>
  <c r="T155" i="51"/>
  <c r="S155" i="51"/>
  <c r="R155" i="51"/>
  <c r="Q155" i="51"/>
  <c r="U154" i="51"/>
  <c r="T154" i="51"/>
  <c r="S154" i="51"/>
  <c r="R154" i="51"/>
  <c r="Q154" i="51"/>
  <c r="U153" i="51"/>
  <c r="T153" i="51"/>
  <c r="S153" i="51"/>
  <c r="R153" i="51"/>
  <c r="Q153" i="51"/>
  <c r="U152" i="51"/>
  <c r="T152" i="51"/>
  <c r="S152" i="51"/>
  <c r="R152" i="51"/>
  <c r="Q152" i="51"/>
  <c r="U151" i="51"/>
  <c r="T151" i="51"/>
  <c r="S151" i="51"/>
  <c r="R151" i="51"/>
  <c r="Q151" i="51"/>
  <c r="U150" i="51"/>
  <c r="T150" i="51"/>
  <c r="S150" i="51"/>
  <c r="R150" i="51"/>
  <c r="Q150" i="51"/>
  <c r="U149" i="51"/>
  <c r="T149" i="51"/>
  <c r="S149" i="51"/>
  <c r="R149" i="51"/>
  <c r="Q149" i="51"/>
  <c r="U148" i="51"/>
  <c r="T148" i="51"/>
  <c r="S148" i="51"/>
  <c r="R148" i="51"/>
  <c r="Q148" i="51"/>
  <c r="U147" i="51"/>
  <c r="T147" i="51"/>
  <c r="S147" i="51"/>
  <c r="R147" i="51"/>
  <c r="Q147" i="51"/>
  <c r="U146" i="51"/>
  <c r="T146" i="51"/>
  <c r="S146" i="51"/>
  <c r="R146" i="51"/>
  <c r="Q146" i="51"/>
  <c r="U145" i="51"/>
  <c r="T145" i="51"/>
  <c r="S145" i="51"/>
  <c r="R145" i="51"/>
  <c r="Q145" i="51"/>
  <c r="U144" i="51"/>
  <c r="T144" i="51"/>
  <c r="S144" i="51"/>
  <c r="R144" i="51"/>
  <c r="Q144" i="51"/>
  <c r="U143" i="51"/>
  <c r="T143" i="51"/>
  <c r="S143" i="51"/>
  <c r="R143" i="51"/>
  <c r="Q143" i="51"/>
  <c r="U142" i="51"/>
  <c r="T142" i="51"/>
  <c r="S142" i="51"/>
  <c r="R142" i="51"/>
  <c r="Q142" i="51"/>
  <c r="U141" i="51"/>
  <c r="T141" i="51"/>
  <c r="S141" i="51"/>
  <c r="R141" i="51"/>
  <c r="Q141" i="51"/>
  <c r="U140" i="51"/>
  <c r="T140" i="51"/>
  <c r="S140" i="51"/>
  <c r="R140" i="51"/>
  <c r="Q140" i="51"/>
  <c r="U139" i="51"/>
  <c r="T139" i="51"/>
  <c r="S139" i="51"/>
  <c r="R139" i="51"/>
  <c r="Q139" i="51"/>
  <c r="U138" i="51"/>
  <c r="T138" i="51"/>
  <c r="S138" i="51"/>
  <c r="R138" i="51"/>
  <c r="Q138" i="51"/>
  <c r="U137" i="51"/>
  <c r="T137" i="51"/>
  <c r="S137" i="51"/>
  <c r="R137" i="51"/>
  <c r="Q137" i="51"/>
  <c r="U136" i="51"/>
  <c r="T136" i="51"/>
  <c r="S136" i="51"/>
  <c r="R136" i="51"/>
  <c r="Q136" i="51"/>
  <c r="U135" i="51"/>
  <c r="T135" i="51"/>
  <c r="S135" i="51"/>
  <c r="R135" i="51"/>
  <c r="Q135" i="51"/>
  <c r="U134" i="51"/>
  <c r="T134" i="51"/>
  <c r="S134" i="51"/>
  <c r="R134" i="51"/>
  <c r="Q134" i="51"/>
  <c r="U133" i="51"/>
  <c r="T133" i="51"/>
  <c r="S133" i="51"/>
  <c r="R133" i="51"/>
  <c r="Q133" i="51"/>
  <c r="U132" i="51"/>
  <c r="T132" i="51"/>
  <c r="S132" i="51"/>
  <c r="R132" i="51"/>
  <c r="Q132" i="51"/>
  <c r="U131" i="51"/>
  <c r="T131" i="51"/>
  <c r="S131" i="51"/>
  <c r="R131" i="51"/>
  <c r="Q131" i="51"/>
  <c r="U130" i="51"/>
  <c r="T130" i="51"/>
  <c r="S130" i="51"/>
  <c r="R130" i="51"/>
  <c r="Q130" i="51"/>
  <c r="U129" i="51"/>
  <c r="T129" i="51"/>
  <c r="S129" i="51"/>
  <c r="R129" i="51"/>
  <c r="Q129" i="51"/>
  <c r="U128" i="51"/>
  <c r="T128" i="51"/>
  <c r="S128" i="51"/>
  <c r="R128" i="51"/>
  <c r="Q128" i="51"/>
  <c r="U127" i="51"/>
  <c r="T127" i="51"/>
  <c r="S127" i="51"/>
  <c r="R127" i="51"/>
  <c r="Q127" i="51"/>
  <c r="U126" i="51"/>
  <c r="T126" i="51"/>
  <c r="S126" i="51"/>
  <c r="R126" i="51"/>
  <c r="Q126" i="51"/>
  <c r="U125" i="51"/>
  <c r="T125" i="51"/>
  <c r="S125" i="51"/>
  <c r="R125" i="51"/>
  <c r="Q125" i="51"/>
  <c r="U124" i="51"/>
  <c r="T124" i="51"/>
  <c r="S124" i="51"/>
  <c r="R124" i="51"/>
  <c r="Q124" i="51"/>
  <c r="U123" i="51"/>
  <c r="T123" i="51"/>
  <c r="S123" i="51"/>
  <c r="R123" i="51"/>
  <c r="Q123" i="51"/>
  <c r="U122" i="51"/>
  <c r="T122" i="51"/>
  <c r="S122" i="51"/>
  <c r="R122" i="51"/>
  <c r="Q122" i="51"/>
  <c r="U121" i="51"/>
  <c r="T121" i="51"/>
  <c r="S121" i="51"/>
  <c r="R121" i="51"/>
  <c r="Q121" i="51"/>
  <c r="U120" i="51"/>
  <c r="T120" i="51"/>
  <c r="S120" i="51"/>
  <c r="R120" i="51"/>
  <c r="Q120" i="51"/>
  <c r="U119" i="51"/>
  <c r="T119" i="51"/>
  <c r="S119" i="51"/>
  <c r="R119" i="51"/>
  <c r="Q119" i="51"/>
  <c r="U118" i="51"/>
  <c r="T118" i="51"/>
  <c r="S118" i="51"/>
  <c r="R118" i="51"/>
  <c r="Q118" i="51"/>
  <c r="U117" i="51"/>
  <c r="T117" i="51"/>
  <c r="S117" i="51"/>
  <c r="R117" i="51"/>
  <c r="Q117" i="51"/>
  <c r="U116" i="51"/>
  <c r="T116" i="51"/>
  <c r="S116" i="51"/>
  <c r="R116" i="51"/>
  <c r="Q116" i="51"/>
  <c r="U115" i="51"/>
  <c r="T115" i="51"/>
  <c r="S115" i="51"/>
  <c r="R115" i="51"/>
  <c r="Q115" i="51"/>
  <c r="U114" i="51"/>
  <c r="T114" i="51"/>
  <c r="S114" i="51"/>
  <c r="R114" i="51"/>
  <c r="Q114" i="51"/>
  <c r="U113" i="51"/>
  <c r="T113" i="51"/>
  <c r="S113" i="51"/>
  <c r="R113" i="51"/>
  <c r="Q113" i="51"/>
  <c r="U112" i="51"/>
  <c r="T112" i="51"/>
  <c r="S112" i="51"/>
  <c r="R112" i="51"/>
  <c r="Q112" i="51"/>
  <c r="U111" i="51"/>
  <c r="T111" i="51"/>
  <c r="S111" i="51"/>
  <c r="R111" i="51"/>
  <c r="Q111" i="51"/>
  <c r="U110" i="51"/>
  <c r="T110" i="51"/>
  <c r="S110" i="51"/>
  <c r="R110" i="51"/>
  <c r="Q110" i="51"/>
  <c r="U109" i="51"/>
  <c r="T109" i="51"/>
  <c r="S109" i="51"/>
  <c r="R109" i="51"/>
  <c r="Q109" i="51"/>
  <c r="U108" i="51"/>
  <c r="T108" i="51"/>
  <c r="S108" i="51"/>
  <c r="R108" i="51"/>
  <c r="Q108" i="51"/>
  <c r="U107" i="51"/>
  <c r="T107" i="51"/>
  <c r="S107" i="51"/>
  <c r="R107" i="51"/>
  <c r="Q107" i="51"/>
  <c r="U106" i="51"/>
  <c r="T106" i="51"/>
  <c r="S106" i="51"/>
  <c r="R106" i="51"/>
  <c r="Q106" i="51"/>
  <c r="U105" i="51"/>
  <c r="T105" i="51"/>
  <c r="S105" i="51"/>
  <c r="R105" i="51"/>
  <c r="Q105" i="51"/>
  <c r="U104" i="51"/>
  <c r="T104" i="51"/>
  <c r="S104" i="51"/>
  <c r="R104" i="51"/>
  <c r="Q104" i="51"/>
  <c r="U103" i="51"/>
  <c r="T103" i="51"/>
  <c r="S103" i="51"/>
  <c r="R103" i="51"/>
  <c r="Q103" i="51"/>
  <c r="U102" i="51"/>
  <c r="T102" i="51"/>
  <c r="S102" i="51"/>
  <c r="R102" i="51"/>
  <c r="Q102" i="51"/>
  <c r="U101" i="51"/>
  <c r="T101" i="51"/>
  <c r="S101" i="51"/>
  <c r="R101" i="51"/>
  <c r="Q101" i="51"/>
  <c r="U100" i="51"/>
  <c r="T100" i="51"/>
  <c r="S100" i="51"/>
  <c r="R100" i="51"/>
  <c r="Q100" i="51"/>
  <c r="U99" i="51"/>
  <c r="T99" i="51"/>
  <c r="S99" i="51"/>
  <c r="R99" i="51"/>
  <c r="Q99" i="51"/>
  <c r="U98" i="51"/>
  <c r="T98" i="51"/>
  <c r="S98" i="51"/>
  <c r="R98" i="51"/>
  <c r="Q98" i="51"/>
  <c r="U97" i="51"/>
  <c r="T97" i="51"/>
  <c r="S97" i="51"/>
  <c r="R97" i="51"/>
  <c r="Q97" i="51"/>
  <c r="U96" i="51"/>
  <c r="T96" i="51"/>
  <c r="S96" i="51"/>
  <c r="R96" i="51"/>
  <c r="Q96" i="51"/>
  <c r="U95" i="51"/>
  <c r="T95" i="51"/>
  <c r="S95" i="51"/>
  <c r="R95" i="51"/>
  <c r="Q95" i="51"/>
  <c r="U94" i="51"/>
  <c r="T94" i="51"/>
  <c r="S94" i="51"/>
  <c r="R94" i="51"/>
  <c r="Q94" i="51"/>
  <c r="U93" i="51"/>
  <c r="T93" i="51"/>
  <c r="S93" i="51"/>
  <c r="R93" i="51"/>
  <c r="Q93" i="51"/>
  <c r="U92" i="51"/>
  <c r="T92" i="51"/>
  <c r="S92" i="51"/>
  <c r="R92" i="51"/>
  <c r="Q92" i="51"/>
  <c r="U91" i="51"/>
  <c r="T91" i="51"/>
  <c r="S91" i="51"/>
  <c r="R91" i="51"/>
  <c r="Q91" i="51"/>
  <c r="U90" i="51"/>
  <c r="T90" i="51"/>
  <c r="S90" i="51"/>
  <c r="R90" i="51"/>
  <c r="Q90" i="51"/>
  <c r="U89" i="51"/>
  <c r="T89" i="51"/>
  <c r="S89" i="51"/>
  <c r="R89" i="51"/>
  <c r="Q89" i="51"/>
  <c r="U88" i="51"/>
  <c r="T88" i="51"/>
  <c r="S88" i="51"/>
  <c r="R88" i="51"/>
  <c r="Q88" i="51"/>
  <c r="U87" i="51"/>
  <c r="T87" i="51"/>
  <c r="S87" i="51"/>
  <c r="R87" i="51"/>
  <c r="Q87" i="51"/>
  <c r="U86" i="51"/>
  <c r="T86" i="51"/>
  <c r="S86" i="51"/>
  <c r="R86" i="51"/>
  <c r="Q86" i="51"/>
  <c r="U85" i="51"/>
  <c r="T85" i="51"/>
  <c r="S85" i="51"/>
  <c r="R85" i="51"/>
  <c r="Q85" i="51"/>
  <c r="U84" i="51"/>
  <c r="T84" i="51"/>
  <c r="S84" i="51"/>
  <c r="R84" i="51"/>
  <c r="Q84" i="51"/>
  <c r="U83" i="51"/>
  <c r="T83" i="51"/>
  <c r="S83" i="51"/>
  <c r="R83" i="51"/>
  <c r="Q83" i="51"/>
  <c r="U82" i="51"/>
  <c r="T82" i="51"/>
  <c r="S82" i="51"/>
  <c r="R82" i="51"/>
  <c r="Q82" i="51"/>
  <c r="U81" i="51"/>
  <c r="T81" i="51"/>
  <c r="S81" i="51"/>
  <c r="R81" i="51"/>
  <c r="Q81" i="51"/>
  <c r="U80" i="51"/>
  <c r="T80" i="51"/>
  <c r="S80" i="51"/>
  <c r="R80" i="51"/>
  <c r="Q80" i="51"/>
  <c r="U79" i="51"/>
  <c r="T79" i="51"/>
  <c r="S79" i="51"/>
  <c r="R79" i="51"/>
  <c r="Q79" i="51"/>
  <c r="U78" i="51"/>
  <c r="T78" i="51"/>
  <c r="S78" i="51"/>
  <c r="R78" i="51"/>
  <c r="Q78" i="51"/>
  <c r="U77" i="51"/>
  <c r="T77" i="51"/>
  <c r="S77" i="51"/>
  <c r="R77" i="51"/>
  <c r="Q77" i="51"/>
  <c r="U76" i="51"/>
  <c r="T76" i="51"/>
  <c r="S76" i="51"/>
  <c r="R76" i="51"/>
  <c r="Q76" i="51"/>
  <c r="U75" i="51"/>
  <c r="T75" i="51"/>
  <c r="S75" i="51"/>
  <c r="R75" i="51"/>
  <c r="Q75" i="51"/>
  <c r="U74" i="51"/>
  <c r="T74" i="51"/>
  <c r="S74" i="51"/>
  <c r="R74" i="51"/>
  <c r="Q74" i="51"/>
  <c r="U73" i="51"/>
  <c r="T73" i="51"/>
  <c r="S73" i="51"/>
  <c r="R73" i="51"/>
  <c r="Q73" i="51"/>
  <c r="U72" i="51"/>
  <c r="T72" i="51"/>
  <c r="S72" i="51"/>
  <c r="R72" i="51"/>
  <c r="Q72" i="51"/>
  <c r="U71" i="51"/>
  <c r="T71" i="51"/>
  <c r="S71" i="51"/>
  <c r="R71" i="51"/>
  <c r="Q71" i="51"/>
  <c r="U70" i="51"/>
  <c r="T70" i="51"/>
  <c r="S70" i="51"/>
  <c r="R70" i="51"/>
  <c r="Q70" i="51"/>
  <c r="U69" i="51"/>
  <c r="T69" i="51"/>
  <c r="S69" i="51"/>
  <c r="R69" i="51"/>
  <c r="Q69" i="51"/>
  <c r="U68" i="51"/>
  <c r="T68" i="51"/>
  <c r="S68" i="51"/>
  <c r="R68" i="51"/>
  <c r="Q68" i="51"/>
  <c r="U67" i="51"/>
  <c r="T67" i="51"/>
  <c r="S67" i="51"/>
  <c r="R67" i="51"/>
  <c r="Q67" i="51"/>
  <c r="U66" i="51"/>
  <c r="T66" i="51"/>
  <c r="S66" i="51"/>
  <c r="R66" i="51"/>
  <c r="Q66" i="51"/>
  <c r="U65" i="51"/>
  <c r="T65" i="51"/>
  <c r="S65" i="51"/>
  <c r="R65" i="51"/>
  <c r="Q65" i="51"/>
  <c r="U64" i="51"/>
  <c r="T64" i="51"/>
  <c r="S64" i="51"/>
  <c r="R64" i="51"/>
  <c r="Q64" i="51"/>
  <c r="U63" i="51"/>
  <c r="T63" i="51"/>
  <c r="S63" i="51"/>
  <c r="R63" i="51"/>
  <c r="Q63" i="51"/>
  <c r="U62" i="51"/>
  <c r="T62" i="51"/>
  <c r="S62" i="51"/>
  <c r="R62" i="51"/>
  <c r="Q62" i="51"/>
  <c r="U61" i="51"/>
  <c r="T61" i="51"/>
  <c r="S61" i="51"/>
  <c r="R61" i="51"/>
  <c r="Q61" i="51"/>
  <c r="U60" i="51"/>
  <c r="T60" i="51"/>
  <c r="S60" i="51"/>
  <c r="R60" i="51"/>
  <c r="Q60" i="51"/>
  <c r="U59" i="51"/>
  <c r="T59" i="51"/>
  <c r="S59" i="51"/>
  <c r="R59" i="51"/>
  <c r="Q59" i="51"/>
  <c r="U58" i="51"/>
  <c r="T58" i="51"/>
  <c r="S58" i="51"/>
  <c r="R58" i="51"/>
  <c r="Q58" i="51"/>
  <c r="U57" i="51"/>
  <c r="T57" i="51"/>
  <c r="S57" i="51"/>
  <c r="R57" i="51"/>
  <c r="Q57" i="51"/>
  <c r="U56" i="51"/>
  <c r="T56" i="51"/>
  <c r="S56" i="51"/>
  <c r="R56" i="51"/>
  <c r="Q56" i="51"/>
  <c r="U55" i="51"/>
  <c r="T55" i="51"/>
  <c r="S55" i="51"/>
  <c r="R55" i="51"/>
  <c r="Q55" i="51"/>
  <c r="U54" i="51"/>
  <c r="T54" i="51"/>
  <c r="S54" i="51"/>
  <c r="R54" i="51"/>
  <c r="Q54" i="51"/>
  <c r="U53" i="51"/>
  <c r="T53" i="51"/>
  <c r="S53" i="51"/>
  <c r="R53" i="51"/>
  <c r="Q53" i="51"/>
  <c r="U52" i="51"/>
  <c r="T52" i="51"/>
  <c r="S52" i="51"/>
  <c r="R52" i="51"/>
  <c r="Q52" i="51"/>
  <c r="U51" i="51"/>
  <c r="T51" i="51"/>
  <c r="S51" i="51"/>
  <c r="R51" i="51"/>
  <c r="Q51" i="51"/>
  <c r="U50" i="51"/>
  <c r="T50" i="51"/>
  <c r="S50" i="51"/>
  <c r="R50" i="51"/>
  <c r="Q50" i="51"/>
  <c r="U49" i="51"/>
  <c r="T49" i="51"/>
  <c r="S49" i="51"/>
  <c r="R49" i="51"/>
  <c r="Q49" i="51"/>
  <c r="U48" i="51"/>
  <c r="T48" i="51"/>
  <c r="S48" i="51"/>
  <c r="R48" i="51"/>
  <c r="Q48" i="51"/>
  <c r="U47" i="51"/>
  <c r="T47" i="51"/>
  <c r="S47" i="51"/>
  <c r="R47" i="51"/>
  <c r="Q47" i="51"/>
  <c r="U46" i="51"/>
  <c r="T46" i="51"/>
  <c r="S46" i="51"/>
  <c r="R46" i="51"/>
  <c r="Q46" i="51"/>
  <c r="U45" i="51"/>
  <c r="T45" i="51"/>
  <c r="S45" i="51"/>
  <c r="R45" i="51"/>
  <c r="Q45" i="51"/>
  <c r="U44" i="51"/>
  <c r="T44" i="51"/>
  <c r="S44" i="51"/>
  <c r="R44" i="51"/>
  <c r="Q44" i="51"/>
  <c r="U43" i="51"/>
  <c r="T43" i="51"/>
  <c r="S43" i="51"/>
  <c r="R43" i="51"/>
  <c r="Q43" i="51"/>
  <c r="U42" i="51"/>
  <c r="T42" i="51"/>
  <c r="S42" i="51"/>
  <c r="R42" i="51"/>
  <c r="Q42" i="51"/>
  <c r="U41" i="51"/>
  <c r="T41" i="51"/>
  <c r="S41" i="51"/>
  <c r="R41" i="51"/>
  <c r="Q41" i="51"/>
  <c r="U40" i="51"/>
  <c r="T40" i="51"/>
  <c r="S40" i="51"/>
  <c r="R40" i="51"/>
  <c r="Q40" i="51"/>
  <c r="U39" i="51"/>
  <c r="T39" i="51"/>
  <c r="S39" i="51"/>
  <c r="R39" i="51"/>
  <c r="Q39" i="51"/>
  <c r="U38" i="51"/>
  <c r="T38" i="51"/>
  <c r="S38" i="51"/>
  <c r="R38" i="51"/>
  <c r="Q38" i="51"/>
  <c r="U37" i="51"/>
  <c r="T37" i="51"/>
  <c r="S37" i="51"/>
  <c r="R37" i="51"/>
  <c r="Q37" i="51"/>
  <c r="U36" i="51"/>
  <c r="T36" i="51"/>
  <c r="S36" i="51"/>
  <c r="R36" i="51"/>
  <c r="Q36" i="51"/>
  <c r="U35" i="51"/>
  <c r="T35" i="51"/>
  <c r="S35" i="51"/>
  <c r="R35" i="51"/>
  <c r="Q35" i="51"/>
  <c r="U34" i="51"/>
  <c r="T34" i="51"/>
  <c r="S34" i="51"/>
  <c r="R34" i="51"/>
  <c r="Q34" i="51"/>
  <c r="U33" i="51"/>
  <c r="T33" i="51"/>
  <c r="S33" i="51"/>
  <c r="R33" i="51"/>
  <c r="Q33" i="51"/>
  <c r="U32" i="51"/>
  <c r="T32" i="51"/>
  <c r="S32" i="51"/>
  <c r="R32" i="51"/>
  <c r="Q32" i="51"/>
  <c r="U31" i="51"/>
  <c r="T31" i="51"/>
  <c r="S31" i="51"/>
  <c r="R31" i="51"/>
  <c r="Q31" i="51"/>
  <c r="U30" i="51"/>
  <c r="T30" i="51"/>
  <c r="S30" i="51"/>
  <c r="R30" i="51"/>
  <c r="Q30" i="51"/>
  <c r="U29" i="51"/>
  <c r="T29" i="51"/>
  <c r="S29" i="51"/>
  <c r="R29" i="51"/>
  <c r="Q29" i="51"/>
  <c r="U28" i="51"/>
  <c r="T28" i="51"/>
  <c r="S28" i="51"/>
  <c r="R28" i="51"/>
  <c r="Q28" i="51"/>
  <c r="U27" i="51"/>
  <c r="T27" i="51"/>
  <c r="S27" i="51"/>
  <c r="R27" i="51"/>
  <c r="Q27" i="51"/>
  <c r="U26" i="51"/>
  <c r="T26" i="51"/>
  <c r="S26" i="51"/>
  <c r="R26" i="51"/>
  <c r="Q26" i="51"/>
  <c r="U25" i="51"/>
  <c r="T25" i="51"/>
  <c r="S25" i="51"/>
  <c r="R25" i="51"/>
  <c r="Q25" i="51"/>
  <c r="U24" i="51"/>
  <c r="T24" i="51"/>
  <c r="S24" i="51"/>
  <c r="R24" i="51"/>
  <c r="Q24" i="51"/>
  <c r="U23" i="51"/>
  <c r="T23" i="51"/>
  <c r="S23" i="51"/>
  <c r="R23" i="51"/>
  <c r="Q23" i="51"/>
  <c r="U22" i="51"/>
  <c r="T22" i="51"/>
  <c r="S22" i="51"/>
  <c r="R22" i="51"/>
  <c r="Q22" i="51"/>
  <c r="U21" i="51"/>
  <c r="T21" i="51"/>
  <c r="S21" i="51"/>
  <c r="R21" i="51"/>
  <c r="Q21" i="51"/>
  <c r="U20" i="51"/>
  <c r="T20" i="51"/>
  <c r="S20" i="51"/>
  <c r="R20" i="51"/>
  <c r="Q20" i="51"/>
  <c r="U19" i="51"/>
  <c r="T19" i="51"/>
  <c r="S19" i="51"/>
  <c r="R19" i="51"/>
  <c r="Q19" i="51"/>
  <c r="U18" i="51"/>
  <c r="T18" i="51"/>
  <c r="S18" i="51"/>
  <c r="R18" i="51"/>
  <c r="Q18" i="51"/>
  <c r="U17" i="51"/>
  <c r="T17" i="51"/>
  <c r="S17" i="51"/>
  <c r="R17" i="51"/>
  <c r="Q17" i="51"/>
  <c r="K16" i="51"/>
  <c r="U16" i="51" s="1"/>
  <c r="J16" i="51"/>
  <c r="T16" i="51" s="1"/>
  <c r="G16" i="51"/>
  <c r="F16" i="51"/>
  <c r="E16" i="51"/>
  <c r="D16" i="51"/>
  <c r="C16" i="51"/>
  <c r="A16" i="51"/>
  <c r="K15" i="51"/>
  <c r="U15" i="51" s="1"/>
  <c r="J15" i="51"/>
  <c r="T15" i="51" s="1"/>
  <c r="G15" i="51"/>
  <c r="F15" i="51"/>
  <c r="E15" i="51"/>
  <c r="D15" i="51"/>
  <c r="C15" i="51"/>
  <c r="B15" i="51"/>
  <c r="A15" i="51"/>
  <c r="K14" i="51"/>
  <c r="U14" i="51" s="1"/>
  <c r="J14" i="51"/>
  <c r="T14" i="51" s="1"/>
  <c r="G14" i="51"/>
  <c r="F14" i="51"/>
  <c r="E14" i="51"/>
  <c r="D14" i="51"/>
  <c r="C14" i="51"/>
  <c r="A14" i="51"/>
  <c r="K13" i="51"/>
  <c r="U13" i="51" s="1"/>
  <c r="J13" i="51"/>
  <c r="T13" i="51" s="1"/>
  <c r="G13" i="51"/>
  <c r="F13" i="51"/>
  <c r="E13" i="51"/>
  <c r="D13" i="51"/>
  <c r="C13" i="51"/>
  <c r="B13" i="51"/>
  <c r="A13" i="51"/>
  <c r="K12" i="51"/>
  <c r="U12" i="51" s="1"/>
  <c r="J12" i="51"/>
  <c r="T12" i="51" s="1"/>
  <c r="G12" i="51"/>
  <c r="F12" i="51"/>
  <c r="E12" i="51"/>
  <c r="D12" i="51"/>
  <c r="C12" i="51"/>
  <c r="B12" i="51"/>
  <c r="A12" i="51"/>
  <c r="K11" i="51"/>
  <c r="U11" i="51" s="1"/>
  <c r="J11" i="51"/>
  <c r="T11" i="51" s="1"/>
  <c r="G11" i="51"/>
  <c r="F11" i="51"/>
  <c r="E11" i="51"/>
  <c r="D11" i="51"/>
  <c r="C11" i="51"/>
  <c r="B11" i="51"/>
  <c r="A11" i="51"/>
  <c r="K10" i="51"/>
  <c r="U10" i="51" s="1"/>
  <c r="J10" i="51"/>
  <c r="T10" i="51" s="1"/>
  <c r="G10" i="51"/>
  <c r="F10" i="51"/>
  <c r="E10" i="51"/>
  <c r="D10" i="51"/>
  <c r="C10" i="51"/>
  <c r="B10" i="51"/>
  <c r="A10" i="51"/>
  <c r="K9" i="51"/>
  <c r="U9" i="51" s="1"/>
  <c r="J9" i="51"/>
  <c r="T9" i="51" s="1"/>
  <c r="G9" i="51"/>
  <c r="F9" i="51"/>
  <c r="E9" i="51"/>
  <c r="D9" i="51"/>
  <c r="C9" i="51"/>
  <c r="B9" i="51"/>
  <c r="A9" i="51"/>
  <c r="K8" i="51"/>
  <c r="U8" i="51" s="1"/>
  <c r="J8" i="51"/>
  <c r="T8" i="51" s="1"/>
  <c r="G8" i="51"/>
  <c r="F8" i="51"/>
  <c r="E8" i="51"/>
  <c r="D8" i="51"/>
  <c r="C8" i="51"/>
  <c r="B8" i="51"/>
  <c r="A8" i="51"/>
  <c r="K7" i="51"/>
  <c r="U7" i="51" s="1"/>
  <c r="J7" i="51"/>
  <c r="T7" i="51" s="1"/>
  <c r="G7" i="51"/>
  <c r="F7" i="51"/>
  <c r="E7" i="51"/>
  <c r="D7" i="51"/>
  <c r="C7" i="51"/>
  <c r="B7" i="51"/>
  <c r="A7" i="51"/>
  <c r="K6" i="51"/>
  <c r="U6" i="51" s="1"/>
  <c r="J6" i="51"/>
  <c r="T6" i="51" s="1"/>
  <c r="G6" i="51"/>
  <c r="F6" i="51"/>
  <c r="E6" i="51"/>
  <c r="D6" i="51"/>
  <c r="C6" i="51"/>
  <c r="B6" i="51"/>
  <c r="A6" i="51"/>
  <c r="K5" i="51"/>
  <c r="U5" i="51" s="1"/>
  <c r="J5" i="51"/>
  <c r="T5" i="51" s="1"/>
  <c r="G5" i="51"/>
  <c r="F5" i="51"/>
  <c r="E5" i="51"/>
  <c r="D5" i="51"/>
  <c r="C5" i="51"/>
  <c r="B5" i="51"/>
  <c r="A5" i="51"/>
  <c r="K4" i="51"/>
  <c r="U4" i="51" s="1"/>
  <c r="J4" i="51"/>
  <c r="T4" i="51" s="1"/>
  <c r="G4" i="51"/>
  <c r="F4" i="51"/>
  <c r="E4" i="51"/>
  <c r="D4" i="51"/>
  <c r="C4" i="51"/>
  <c r="B4" i="51"/>
  <c r="A4" i="51"/>
  <c r="K3" i="51"/>
  <c r="U3" i="51" s="1"/>
  <c r="J3" i="51"/>
  <c r="T3" i="51" s="1"/>
  <c r="G3" i="51"/>
  <c r="F3" i="51"/>
  <c r="E3" i="51"/>
  <c r="D3" i="51"/>
  <c r="C3" i="51"/>
  <c r="B3" i="51"/>
  <c r="A3" i="51"/>
  <c r="T2" i="51"/>
  <c r="K2" i="51"/>
  <c r="U2" i="51" s="1"/>
  <c r="J2" i="51"/>
  <c r="I2" i="51"/>
  <c r="S2" i="51" s="1"/>
  <c r="H2" i="51"/>
  <c r="R2" i="51" s="1"/>
  <c r="G2" i="51"/>
  <c r="F2" i="51"/>
  <c r="E2" i="51"/>
  <c r="D2" i="51"/>
  <c r="C2" i="51"/>
  <c r="B2" i="51"/>
  <c r="A2" i="51"/>
  <c r="M1" i="51"/>
  <c r="L1" i="51"/>
  <c r="K1" i="51"/>
  <c r="J1" i="51"/>
  <c r="I1" i="51"/>
  <c r="H1" i="51"/>
  <c r="G1" i="51"/>
  <c r="F1" i="51"/>
  <c r="E1" i="51"/>
  <c r="D1" i="51"/>
  <c r="C1" i="51"/>
  <c r="B1" i="51"/>
  <c r="A1" i="51"/>
  <c r="U3" i="53" l="1"/>
  <c r="U7" i="53"/>
  <c r="U8" i="53"/>
  <c r="U12" i="53"/>
  <c r="U5" i="53"/>
  <c r="U11" i="53"/>
  <c r="U4" i="53"/>
  <c r="M16" i="57"/>
  <c r="M16" i="55"/>
  <c r="M15" i="57"/>
  <c r="M15" i="55"/>
  <c r="M14" i="57"/>
  <c r="M14" i="55"/>
  <c r="M13" i="57"/>
  <c r="M13" i="55"/>
  <c r="M12" i="57"/>
  <c r="M12" i="55"/>
  <c r="M11" i="57"/>
  <c r="M11" i="55"/>
  <c r="M10" i="57"/>
  <c r="M10" i="55"/>
  <c r="M9" i="57"/>
  <c r="M9" i="55"/>
  <c r="M8" i="57"/>
  <c r="M8" i="55"/>
  <c r="M7" i="57"/>
  <c r="M7" i="55"/>
  <c r="M6" i="55"/>
  <c r="M6" i="57"/>
  <c r="M5" i="57"/>
  <c r="M5" i="55"/>
  <c r="M4" i="57"/>
  <c r="M4" i="55"/>
  <c r="M3" i="57"/>
  <c r="M3" i="55"/>
  <c r="M2" i="57"/>
  <c r="M2" i="55"/>
  <c r="I3" i="51"/>
  <c r="I4" i="51" s="1"/>
  <c r="S4" i="51" s="1"/>
  <c r="U9" i="53"/>
  <c r="Q12" i="53"/>
  <c r="Q13" i="53"/>
  <c r="H3" i="51"/>
  <c r="U16" i="53"/>
  <c r="P7" i="53" a="1"/>
  <c r="P7" i="53" s="1"/>
  <c r="O16" i="53"/>
  <c r="T2" i="53"/>
  <c r="L2" i="53" s="1"/>
  <c r="I5" i="51" l="1"/>
  <c r="S3" i="51"/>
  <c r="P7" i="57" a="1"/>
  <c r="P7" i="57" s="1"/>
  <c r="P8" i="57" s="1"/>
  <c r="Q8" i="57" s="1"/>
  <c r="P4" i="53"/>
  <c r="B16" i="53"/>
  <c r="B16" i="51"/>
  <c r="X2" i="53"/>
  <c r="W2" i="53"/>
  <c r="L2" i="50"/>
  <c r="L2" i="51"/>
  <c r="Q2" i="51" s="1"/>
  <c r="P8" i="53"/>
  <c r="Q8" i="53" s="1"/>
  <c r="Q9" i="53"/>
  <c r="T3" i="53"/>
  <c r="H4" i="51"/>
  <c r="R3" i="51"/>
  <c r="S5" i="51"/>
  <c r="I6" i="51"/>
  <c r="Q9" i="57" l="1"/>
  <c r="O15" i="57" s="1"/>
  <c r="H5" i="51"/>
  <c r="R4" i="51"/>
  <c r="L3" i="53"/>
  <c r="T4" i="53"/>
  <c r="O15" i="53"/>
  <c r="I7" i="51"/>
  <c r="S6" i="51"/>
  <c r="O16" i="57" l="1"/>
  <c r="B14" i="57"/>
  <c r="B14" i="55"/>
  <c r="B14" i="53"/>
  <c r="B14" i="51"/>
  <c r="L4" i="53"/>
  <c r="T5" i="53"/>
  <c r="I8" i="51"/>
  <c r="S7" i="51"/>
  <c r="L3" i="51"/>
  <c r="Q3" i="51" s="1"/>
  <c r="L3" i="50"/>
  <c r="R5" i="51"/>
  <c r="H6" i="51"/>
  <c r="B16" i="57" l="1"/>
  <c r="R6" i="51"/>
  <c r="H7" i="51"/>
  <c r="L5" i="53"/>
  <c r="T6" i="53"/>
  <c r="I9" i="51"/>
  <c r="S8" i="51"/>
  <c r="L4" i="51"/>
  <c r="Q4" i="51" s="1"/>
  <c r="L4" i="50"/>
  <c r="B16" i="55" l="1"/>
  <c r="S9" i="51"/>
  <c r="I10" i="51"/>
  <c r="H8" i="51"/>
  <c r="R7" i="51"/>
  <c r="L6" i="53"/>
  <c r="T7" i="53"/>
  <c r="L5" i="50"/>
  <c r="L5" i="51"/>
  <c r="Q5" i="51" s="1"/>
  <c r="L6" i="51" l="1"/>
  <c r="Q6" i="51" s="1"/>
  <c r="L6" i="50"/>
  <c r="L7" i="53"/>
  <c r="T8" i="53"/>
  <c r="H9" i="51"/>
  <c r="R8" i="51"/>
  <c r="I11" i="51"/>
  <c r="S10" i="51"/>
  <c r="H10" i="51" l="1"/>
  <c r="R9" i="51"/>
  <c r="S11" i="51"/>
  <c r="I12" i="51"/>
  <c r="L8" i="53"/>
  <c r="T9" i="53"/>
  <c r="L7" i="50"/>
  <c r="L7" i="51"/>
  <c r="Q7" i="51" s="1"/>
  <c r="L9" i="53" l="1"/>
  <c r="T10" i="53"/>
  <c r="L8" i="51"/>
  <c r="Q8" i="51" s="1"/>
  <c r="L8" i="50"/>
  <c r="I13" i="51"/>
  <c r="S12" i="51"/>
  <c r="H11" i="51"/>
  <c r="R10" i="51"/>
  <c r="S13" i="51" l="1"/>
  <c r="I14" i="51"/>
  <c r="H12" i="51"/>
  <c r="R11" i="51"/>
  <c r="L10" i="53"/>
  <c r="T11" i="53"/>
  <c r="L9" i="50"/>
  <c r="L9" i="51"/>
  <c r="Q9" i="51" s="1"/>
  <c r="L10" i="51" l="1"/>
  <c r="Q10" i="51" s="1"/>
  <c r="L10" i="50"/>
  <c r="L11" i="53"/>
  <c r="T12" i="53"/>
  <c r="H13" i="51"/>
  <c r="R12" i="51"/>
  <c r="I15" i="51"/>
  <c r="S14" i="51"/>
  <c r="S15" i="51" l="1"/>
  <c r="I16" i="51"/>
  <c r="S16" i="51" s="1"/>
  <c r="H14" i="51"/>
  <c r="R13" i="51"/>
  <c r="L11" i="51"/>
  <c r="Q11" i="51" s="1"/>
  <c r="L11" i="50"/>
  <c r="L12" i="53"/>
  <c r="T13" i="53"/>
  <c r="L13" i="53" l="1"/>
  <c r="T14" i="53"/>
  <c r="L12" i="50"/>
  <c r="L12" i="51"/>
  <c r="Q12" i="51" s="1"/>
  <c r="R14" i="51"/>
  <c r="H15" i="51"/>
  <c r="H16" i="51" l="1"/>
  <c r="R16" i="51" s="1"/>
  <c r="R15" i="51"/>
  <c r="T15" i="53"/>
  <c r="L14" i="53"/>
  <c r="L13" i="51"/>
  <c r="Q13" i="51" s="1"/>
  <c r="L13" i="50"/>
  <c r="L15" i="53" l="1"/>
  <c r="T16" i="53"/>
  <c r="L16" i="53" s="1"/>
  <c r="L14" i="51"/>
  <c r="Q14" i="51" s="1"/>
  <c r="L14" i="50"/>
  <c r="L16" i="51" l="1"/>
  <c r="Q16" i="51" s="1"/>
  <c r="L16" i="50"/>
  <c r="L15" i="51"/>
  <c r="Q15" i="51" s="1"/>
  <c r="W18" i="51" s="1" a="1"/>
  <c r="L15" i="50"/>
  <c r="AR22" i="51" l="1"/>
  <c r="AJ22" i="51"/>
  <c r="AB22" i="51"/>
  <c r="AP21" i="51"/>
  <c r="AH21" i="51"/>
  <c r="Z21" i="51"/>
  <c r="AN20" i="51"/>
  <c r="AF20" i="51"/>
  <c r="X20" i="51"/>
  <c r="AL19" i="51"/>
  <c r="AD19" i="51"/>
  <c r="AR18" i="51"/>
  <c r="AJ18" i="51"/>
  <c r="AB18" i="51"/>
  <c r="AQ22" i="51"/>
  <c r="AI22" i="51"/>
  <c r="AA22" i="51"/>
  <c r="AO21" i="51"/>
  <c r="AG21" i="51"/>
  <c r="Y21" i="51"/>
  <c r="AM20" i="51"/>
  <c r="AE20" i="51"/>
  <c r="W20" i="51"/>
  <c r="AK19" i="51"/>
  <c r="AC19" i="51"/>
  <c r="AQ18" i="51"/>
  <c r="AI18" i="51"/>
  <c r="AA18" i="51"/>
  <c r="AO22" i="51"/>
  <c r="AG22" i="51"/>
  <c r="Y22" i="51"/>
  <c r="AM21" i="51"/>
  <c r="AE21" i="51"/>
  <c r="W21" i="51"/>
  <c r="AK20" i="51"/>
  <c r="AC20" i="51"/>
  <c r="AQ19" i="51"/>
  <c r="AI19" i="51"/>
  <c r="AA19" i="51"/>
  <c r="AO18" i="51"/>
  <c r="AG18" i="51"/>
  <c r="Y18" i="51"/>
  <c r="AN22" i="51"/>
  <c r="AF22" i="51"/>
  <c r="X22" i="51"/>
  <c r="AL21" i="51"/>
  <c r="AD21" i="51"/>
  <c r="AR20" i="51"/>
  <c r="AJ20" i="51"/>
  <c r="AB20" i="51"/>
  <c r="AP19" i="51"/>
  <c r="AH19" i="51"/>
  <c r="Z19" i="51"/>
  <c r="AN18" i="51"/>
  <c r="AF18" i="51"/>
  <c r="X18" i="51"/>
  <c r="AM22" i="51"/>
  <c r="AE22" i="51"/>
  <c r="W22" i="51"/>
  <c r="AK21" i="51"/>
  <c r="AC21" i="51"/>
  <c r="AQ20" i="51"/>
  <c r="AI20" i="51"/>
  <c r="AA20" i="51"/>
  <c r="AO19" i="51"/>
  <c r="AG19" i="51"/>
  <c r="Y19" i="51"/>
  <c r="AM18" i="51"/>
  <c r="AE18" i="51"/>
  <c r="W18" i="51"/>
  <c r="AP22" i="51"/>
  <c r="AQ21" i="51"/>
  <c r="AP20" i="51"/>
  <c r="AR19" i="51"/>
  <c r="W19" i="51"/>
  <c r="AH22" i="51"/>
  <c r="AI21" i="51"/>
  <c r="AJ19" i="51"/>
  <c r="AK18" i="51"/>
  <c r="AD22" i="51"/>
  <c r="AF21" i="51"/>
  <c r="AF19" i="51"/>
  <c r="X21" i="51"/>
  <c r="X19" i="51"/>
  <c r="AL22" i="51"/>
  <c r="AN21" i="51"/>
  <c r="AO20" i="51"/>
  <c r="AN19" i="51"/>
  <c r="AP18" i="51"/>
  <c r="AH20" i="51"/>
  <c r="AH18" i="51"/>
  <c r="Y20" i="51"/>
  <c r="AK22" i="51"/>
  <c r="AJ21" i="51"/>
  <c r="AL20" i="51"/>
  <c r="AM19" i="51"/>
  <c r="AL18" i="51"/>
  <c r="AG20" i="51"/>
  <c r="AC22" i="51"/>
  <c r="AB21" i="51"/>
  <c r="AD20" i="51"/>
  <c r="AE19" i="51"/>
  <c r="AD18" i="51"/>
  <c r="AA21" i="51"/>
  <c r="AB19" i="51"/>
  <c r="Z22" i="51"/>
  <c r="Z20" i="51"/>
  <c r="AC18" i="51"/>
  <c r="AR21" i="51"/>
  <c r="Z18" i="51"/>
  <c r="W27" i="51" l="1" a="1"/>
  <c r="AO31" i="51" l="1"/>
  <c r="AO40" i="51" s="1"/>
  <c r="AG31" i="51"/>
  <c r="AG40" i="51" s="1"/>
  <c r="Y31" i="51"/>
  <c r="Y40" i="51" s="1"/>
  <c r="AM30" i="51"/>
  <c r="AM39" i="51" s="1"/>
  <c r="AE30" i="51"/>
  <c r="AE39" i="51" s="1"/>
  <c r="W30" i="51"/>
  <c r="W39" i="51" s="1"/>
  <c r="AK29" i="51"/>
  <c r="AK38" i="51" s="1"/>
  <c r="AC29" i="51"/>
  <c r="AC38" i="51" s="1"/>
  <c r="AQ28" i="51"/>
  <c r="AQ37" i="51" s="1"/>
  <c r="AI28" i="51"/>
  <c r="AI37" i="51" s="1"/>
  <c r="AA28" i="51"/>
  <c r="AA37" i="51" s="1"/>
  <c r="AO27" i="51"/>
  <c r="AO36" i="51" s="1"/>
  <c r="AG27" i="51"/>
  <c r="AG36" i="51" s="1"/>
  <c r="Y27" i="51"/>
  <c r="Y36" i="51" s="1"/>
  <c r="AN31" i="51"/>
  <c r="AN40" i="51" s="1"/>
  <c r="AF31" i="51"/>
  <c r="AF40" i="51" s="1"/>
  <c r="X31" i="51"/>
  <c r="X40" i="51" s="1"/>
  <c r="AL30" i="51"/>
  <c r="AL39" i="51" s="1"/>
  <c r="AD30" i="51"/>
  <c r="AD39" i="51" s="1"/>
  <c r="AR29" i="51"/>
  <c r="AR38" i="51" s="1"/>
  <c r="AJ29" i="51"/>
  <c r="AJ38" i="51" s="1"/>
  <c r="AB29" i="51"/>
  <c r="AB38" i="51" s="1"/>
  <c r="AP28" i="51"/>
  <c r="AP37" i="51" s="1"/>
  <c r="AH28" i="51"/>
  <c r="AH37" i="51" s="1"/>
  <c r="Z28" i="51"/>
  <c r="Z37" i="51" s="1"/>
  <c r="AN27" i="51"/>
  <c r="AN36" i="51" s="1"/>
  <c r="AF27" i="51"/>
  <c r="AF36" i="51" s="1"/>
  <c r="X27" i="51"/>
  <c r="X36" i="51" s="1"/>
  <c r="AM31" i="51"/>
  <c r="AM40" i="51" s="1"/>
  <c r="AE31" i="51"/>
  <c r="AE40" i="51" s="1"/>
  <c r="W31" i="51"/>
  <c r="W40" i="51" s="1"/>
  <c r="AK30" i="51"/>
  <c r="AK39" i="51" s="1"/>
  <c r="AC30" i="51"/>
  <c r="AC39" i="51" s="1"/>
  <c r="AQ29" i="51"/>
  <c r="AQ38" i="51" s="1"/>
  <c r="AI29" i="51"/>
  <c r="AI38" i="51" s="1"/>
  <c r="AA29" i="51"/>
  <c r="AA38" i="51" s="1"/>
  <c r="AO28" i="51"/>
  <c r="AO37" i="51" s="1"/>
  <c r="AG28" i="51"/>
  <c r="AG37" i="51" s="1"/>
  <c r="Y28" i="51"/>
  <c r="Y37" i="51" s="1"/>
  <c r="AM27" i="51"/>
  <c r="AM36" i="51" s="1"/>
  <c r="AE27" i="51"/>
  <c r="AE36" i="51" s="1"/>
  <c r="W27" i="51"/>
  <c r="W36" i="51" s="1"/>
  <c r="AL31" i="51"/>
  <c r="AL40" i="51" s="1"/>
  <c r="AD31" i="51"/>
  <c r="AD40" i="51" s="1"/>
  <c r="AR30" i="51"/>
  <c r="AR39" i="51" s="1"/>
  <c r="AJ30" i="51"/>
  <c r="AJ39" i="51" s="1"/>
  <c r="AB30" i="51"/>
  <c r="AB39" i="51" s="1"/>
  <c r="AP29" i="51"/>
  <c r="AP38" i="51" s="1"/>
  <c r="AH29" i="51"/>
  <c r="AH38" i="51" s="1"/>
  <c r="Z29" i="51"/>
  <c r="Z38" i="51" s="1"/>
  <c r="AN28" i="51"/>
  <c r="AN37" i="51" s="1"/>
  <c r="AF28" i="51"/>
  <c r="AF37" i="51" s="1"/>
  <c r="X28" i="51"/>
  <c r="X37" i="51" s="1"/>
  <c r="AL27" i="51"/>
  <c r="AL36" i="51" s="1"/>
  <c r="AD27" i="51"/>
  <c r="AD36" i="51" s="1"/>
  <c r="AK31" i="51"/>
  <c r="AK40" i="51" s="1"/>
  <c r="AC31" i="51"/>
  <c r="AC40" i="51" s="1"/>
  <c r="AQ30" i="51"/>
  <c r="AQ39" i="51" s="1"/>
  <c r="AI30" i="51"/>
  <c r="AI39" i="51" s="1"/>
  <c r="AA30" i="51"/>
  <c r="AA39" i="51" s="1"/>
  <c r="AO29" i="51"/>
  <c r="AO38" i="51" s="1"/>
  <c r="AG29" i="51"/>
  <c r="AG38" i="51" s="1"/>
  <c r="Y29" i="51"/>
  <c r="Y38" i="51" s="1"/>
  <c r="AM28" i="51"/>
  <c r="AM37" i="51" s="1"/>
  <c r="AE28" i="51"/>
  <c r="AE37" i="51" s="1"/>
  <c r="W28" i="51"/>
  <c r="W37" i="51" s="1"/>
  <c r="AK27" i="51"/>
  <c r="AK36" i="51" s="1"/>
  <c r="AC27" i="51"/>
  <c r="AC36" i="51" s="1"/>
  <c r="AR31" i="51"/>
  <c r="AR40" i="51" s="1"/>
  <c r="AJ31" i="51"/>
  <c r="AJ40" i="51" s="1"/>
  <c r="AB31" i="51"/>
  <c r="AB40" i="51" s="1"/>
  <c r="AP30" i="51"/>
  <c r="AP39" i="51" s="1"/>
  <c r="AH30" i="51"/>
  <c r="AH39" i="51" s="1"/>
  <c r="Z30" i="51"/>
  <c r="Z39" i="51" s="1"/>
  <c r="AN29" i="51"/>
  <c r="AN38" i="51" s="1"/>
  <c r="AF29" i="51"/>
  <c r="AF38" i="51" s="1"/>
  <c r="X29" i="51"/>
  <c r="X38" i="51" s="1"/>
  <c r="AL28" i="51"/>
  <c r="AL37" i="51" s="1"/>
  <c r="AD28" i="51"/>
  <c r="AD37" i="51" s="1"/>
  <c r="AR27" i="51"/>
  <c r="AR36" i="51" s="1"/>
  <c r="AJ27" i="51"/>
  <c r="AJ36" i="51" s="1"/>
  <c r="AB27" i="51"/>
  <c r="AB36" i="51" s="1"/>
  <c r="AQ31" i="51"/>
  <c r="AQ40" i="51" s="1"/>
  <c r="AI31" i="51"/>
  <c r="AI40" i="51" s="1"/>
  <c r="AA31" i="51"/>
  <c r="AA40" i="51" s="1"/>
  <c r="AO30" i="51"/>
  <c r="AO39" i="51" s="1"/>
  <c r="AG30" i="51"/>
  <c r="AG39" i="51" s="1"/>
  <c r="Y30" i="51"/>
  <c r="Y39" i="51" s="1"/>
  <c r="AM29" i="51"/>
  <c r="AM38" i="51" s="1"/>
  <c r="AE29" i="51"/>
  <c r="AE38" i="51" s="1"/>
  <c r="W29" i="51"/>
  <c r="W38" i="51" s="1"/>
  <c r="AK28" i="51"/>
  <c r="AK37" i="51" s="1"/>
  <c r="AC28" i="51"/>
  <c r="AC37" i="51" s="1"/>
  <c r="AQ27" i="51"/>
  <c r="AQ36" i="51" s="1"/>
  <c r="AI27" i="51"/>
  <c r="AI36" i="51" s="1"/>
  <c r="AA27" i="51"/>
  <c r="AA36" i="51" s="1"/>
  <c r="AN30" i="51"/>
  <c r="AN39" i="51" s="1"/>
  <c r="AP27" i="51"/>
  <c r="AP36" i="51" s="1"/>
  <c r="AL29" i="51"/>
  <c r="AL38" i="51" s="1"/>
  <c r="AD29" i="51"/>
  <c r="AD38" i="51" s="1"/>
  <c r="AF30" i="51"/>
  <c r="AF39" i="51" s="1"/>
  <c r="AH27" i="51"/>
  <c r="AH36" i="51" s="1"/>
  <c r="X30" i="51"/>
  <c r="X39" i="51" s="1"/>
  <c r="Z27" i="51"/>
  <c r="Z36" i="51" s="1"/>
  <c r="Z31" i="51"/>
  <c r="Z40" i="51" s="1"/>
  <c r="AB28" i="51"/>
  <c r="AB37" i="51" s="1"/>
  <c r="AP31" i="51"/>
  <c r="AP40" i="51" s="1"/>
  <c r="AR28" i="51"/>
  <c r="AR37" i="51" s="1"/>
  <c r="AH31" i="51"/>
  <c r="AH40" i="51" s="1"/>
  <c r="AJ28" i="51"/>
  <c r="AJ37" i="51" s="1"/>
  <c r="W46" i="51" l="1" a="1"/>
  <c r="AK46" i="51" l="1"/>
  <c r="AC46" i="51"/>
  <c r="AR46" i="51"/>
  <c r="AJ46" i="51"/>
  <c r="AB46" i="51"/>
  <c r="AQ46" i="51"/>
  <c r="AI46" i="51"/>
  <c r="AA46" i="51"/>
  <c r="AP46" i="51"/>
  <c r="AH46" i="51"/>
  <c r="Z46" i="51"/>
  <c r="AO46" i="51"/>
  <c r="AG46" i="51"/>
  <c r="Y46" i="51"/>
  <c r="AN46" i="51"/>
  <c r="AF46" i="51"/>
  <c r="X46" i="51"/>
  <c r="AM46" i="51"/>
  <c r="AE46" i="51"/>
  <c r="W46" i="51"/>
  <c r="AL46" i="51"/>
  <c r="AD46" i="51"/>
  <c r="W48" i="51" l="1" a="1"/>
  <c r="AR48" i="51" l="1"/>
  <c r="AR51" i="51" s="1"/>
  <c r="AJ48" i="51"/>
  <c r="AJ51" i="51" s="1"/>
  <c r="AB48" i="51"/>
  <c r="AB51" i="51" s="1"/>
  <c r="AQ48" i="51"/>
  <c r="AQ51" i="51" s="1"/>
  <c r="AI48" i="51"/>
  <c r="AI51" i="51" s="1"/>
  <c r="AA48" i="51"/>
  <c r="AA51" i="51" s="1"/>
  <c r="AP48" i="51"/>
  <c r="AP51" i="51" s="1"/>
  <c r="AH48" i="51"/>
  <c r="AH51" i="51" s="1"/>
  <c r="Z48" i="51"/>
  <c r="Z51" i="51" s="1"/>
  <c r="AO48" i="51"/>
  <c r="AO51" i="51" s="1"/>
  <c r="AG48" i="51"/>
  <c r="AG51" i="51" s="1"/>
  <c r="Y48" i="51"/>
  <c r="Y51" i="51" s="1"/>
  <c r="AN48" i="51"/>
  <c r="AN51" i="51" s="1"/>
  <c r="AF48" i="51"/>
  <c r="AF51" i="51" s="1"/>
  <c r="X48" i="51"/>
  <c r="X51" i="51" s="1"/>
  <c r="AM48" i="51"/>
  <c r="AM51" i="51" s="1"/>
  <c r="AE48" i="51"/>
  <c r="AE51" i="51" s="1"/>
  <c r="W48" i="51"/>
  <c r="W51" i="51" s="1"/>
  <c r="AL48" i="51"/>
  <c r="AL51" i="51" s="1"/>
  <c r="AD48" i="51"/>
  <c r="AD51" i="51" s="1"/>
  <c r="AK48" i="51"/>
  <c r="AK51" i="51" s="1"/>
  <c r="AC48" i="51"/>
  <c r="AC51" i="51" s="1"/>
  <c r="W53" i="51" l="1" a="1"/>
  <c r="W180" i="51" l="1"/>
  <c r="W172" i="51"/>
  <c r="W164" i="51"/>
  <c r="W156" i="51"/>
  <c r="W148" i="51"/>
  <c r="W140" i="51"/>
  <c r="W132" i="51"/>
  <c r="W124" i="51"/>
  <c r="W116" i="51"/>
  <c r="W108" i="51"/>
  <c r="W100" i="51"/>
  <c r="W92" i="51"/>
  <c r="W84" i="51"/>
  <c r="W76" i="51"/>
  <c r="W68" i="51"/>
  <c r="W60" i="51"/>
  <c r="M9" i="50" s="1"/>
  <c r="W179" i="51"/>
  <c r="W171" i="51"/>
  <c r="W163" i="51"/>
  <c r="W155" i="51"/>
  <c r="W147" i="51"/>
  <c r="W139" i="51"/>
  <c r="W131" i="51"/>
  <c r="W123" i="51"/>
  <c r="W115" i="51"/>
  <c r="W107" i="51"/>
  <c r="W99" i="51"/>
  <c r="W91" i="51"/>
  <c r="W83" i="51"/>
  <c r="W75" i="51"/>
  <c r="W67" i="51"/>
  <c r="M16" i="50" s="1"/>
  <c r="W59" i="51"/>
  <c r="M8" i="50" s="1"/>
  <c r="W178" i="51"/>
  <c r="W170" i="51"/>
  <c r="W162" i="51"/>
  <c r="W154" i="51"/>
  <c r="W146" i="51"/>
  <c r="W138" i="51"/>
  <c r="W130" i="51"/>
  <c r="W122" i="51"/>
  <c r="W114" i="51"/>
  <c r="W106" i="51"/>
  <c r="W98" i="51"/>
  <c r="W90" i="51"/>
  <c r="W82" i="51"/>
  <c r="W74" i="51"/>
  <c r="W66" i="51"/>
  <c r="M15" i="50" s="1"/>
  <c r="W58" i="51"/>
  <c r="M7" i="50" s="1"/>
  <c r="W177" i="51"/>
  <c r="W169" i="51"/>
  <c r="W161" i="51"/>
  <c r="W153" i="51"/>
  <c r="W145" i="51"/>
  <c r="W137" i="51"/>
  <c r="W129" i="51"/>
  <c r="W121" i="51"/>
  <c r="W113" i="51"/>
  <c r="W105" i="51"/>
  <c r="W97" i="51"/>
  <c r="W89" i="51"/>
  <c r="W81" i="51"/>
  <c r="W73" i="51"/>
  <c r="W65" i="51"/>
  <c r="M14" i="50" s="1"/>
  <c r="W57" i="51"/>
  <c r="M6" i="50" s="1"/>
  <c r="W184" i="51"/>
  <c r="W176" i="51"/>
  <c r="W168" i="51"/>
  <c r="W160" i="51"/>
  <c r="W152" i="51"/>
  <c r="W144" i="51"/>
  <c r="W136" i="51"/>
  <c r="W128" i="51"/>
  <c r="W120" i="51"/>
  <c r="W112" i="51"/>
  <c r="W104" i="51"/>
  <c r="W96" i="51"/>
  <c r="W88" i="51"/>
  <c r="W80" i="51"/>
  <c r="W72" i="51"/>
  <c r="W64" i="51"/>
  <c r="M13" i="50" s="1"/>
  <c r="W56" i="51"/>
  <c r="M5" i="50" s="1"/>
  <c r="W183" i="51"/>
  <c r="W175" i="51"/>
  <c r="W167" i="51"/>
  <c r="W159" i="51"/>
  <c r="W151" i="51"/>
  <c r="W143" i="51"/>
  <c r="W135" i="51"/>
  <c r="W127" i="51"/>
  <c r="W119" i="51"/>
  <c r="W111" i="51"/>
  <c r="W103" i="51"/>
  <c r="W95" i="51"/>
  <c r="W87" i="51"/>
  <c r="W79" i="51"/>
  <c r="W71" i="51"/>
  <c r="W63" i="51"/>
  <c r="M12" i="50" s="1"/>
  <c r="W55" i="51"/>
  <c r="M4" i="50" s="1"/>
  <c r="W182" i="51"/>
  <c r="W174" i="51"/>
  <c r="W166" i="51"/>
  <c r="W158" i="51"/>
  <c r="W150" i="51"/>
  <c r="W142" i="51"/>
  <c r="W134" i="51"/>
  <c r="W126" i="51"/>
  <c r="W118" i="51"/>
  <c r="W110" i="51"/>
  <c r="W102" i="51"/>
  <c r="W94" i="51"/>
  <c r="W86" i="51"/>
  <c r="W78" i="51"/>
  <c r="W70" i="51"/>
  <c r="W62" i="51"/>
  <c r="M11" i="50" s="1"/>
  <c r="W54" i="51"/>
  <c r="M3" i="50" s="1"/>
  <c r="W149" i="51"/>
  <c r="W85" i="51"/>
  <c r="W61" i="51"/>
  <c r="M10" i="50" s="1"/>
  <c r="W181" i="51"/>
  <c r="W53" i="51"/>
  <c r="M2" i="50" s="1"/>
  <c r="W141" i="51"/>
  <c r="W77" i="51"/>
  <c r="W125" i="51"/>
  <c r="W117" i="51"/>
  <c r="W133" i="51"/>
  <c r="W69" i="51"/>
  <c r="W157" i="51"/>
  <c r="W173" i="51"/>
  <c r="W109" i="51"/>
  <c r="W165" i="51"/>
  <c r="W101" i="51"/>
  <c r="W93" i="51"/>
  <c r="M16" i="53" l="1"/>
  <c r="M16" i="51"/>
  <c r="M15" i="53"/>
  <c r="M15" i="51"/>
  <c r="M14" i="53"/>
  <c r="M14" i="51"/>
  <c r="M13" i="53"/>
  <c r="M13" i="51"/>
  <c r="M12" i="53"/>
  <c r="M12" i="51"/>
  <c r="M11" i="53"/>
  <c r="M11" i="51"/>
  <c r="M10" i="53"/>
  <c r="M10" i="51"/>
  <c r="M9" i="53"/>
  <c r="M9" i="51"/>
  <c r="M8" i="53"/>
  <c r="M8" i="51"/>
  <c r="M7" i="53"/>
  <c r="M7" i="51"/>
  <c r="M6" i="53"/>
  <c r="M6" i="51"/>
  <c r="M5" i="53"/>
  <c r="M5" i="51"/>
  <c r="M4" i="53"/>
  <c r="M4" i="51"/>
  <c r="M3" i="53"/>
  <c r="M3" i="51"/>
  <c r="M2" i="53"/>
  <c r="M2" i="51"/>
  <c r="I16" i="49"/>
  <c r="H16" i="49"/>
  <c r="G16" i="49"/>
  <c r="U16" i="49" s="1"/>
  <c r="F16" i="49"/>
  <c r="E16" i="49"/>
  <c r="D16" i="49"/>
  <c r="C16" i="49"/>
  <c r="A16" i="49"/>
  <c r="I15" i="49"/>
  <c r="H15" i="49"/>
  <c r="G15" i="49"/>
  <c r="U15" i="49" s="1"/>
  <c r="F15" i="49"/>
  <c r="E15" i="49"/>
  <c r="D15" i="49"/>
  <c r="C15" i="49"/>
  <c r="B15" i="49"/>
  <c r="A15" i="49"/>
  <c r="I14" i="49"/>
  <c r="H14" i="49"/>
  <c r="G14" i="49"/>
  <c r="U14" i="49" s="1"/>
  <c r="F14" i="49"/>
  <c r="E14" i="49"/>
  <c r="D14" i="49"/>
  <c r="C14" i="49"/>
  <c r="A14" i="49"/>
  <c r="I13" i="49"/>
  <c r="H13" i="49"/>
  <c r="G13" i="49"/>
  <c r="U13" i="49" s="1"/>
  <c r="F13" i="49"/>
  <c r="E13" i="49"/>
  <c r="D13" i="49"/>
  <c r="C13" i="49"/>
  <c r="B13" i="49"/>
  <c r="A13" i="49"/>
  <c r="I12" i="49"/>
  <c r="H12" i="49"/>
  <c r="G12" i="49"/>
  <c r="F12" i="49"/>
  <c r="E12" i="49"/>
  <c r="D12" i="49"/>
  <c r="C12" i="49"/>
  <c r="B12" i="49"/>
  <c r="A12" i="49"/>
  <c r="I11" i="49"/>
  <c r="H11" i="49"/>
  <c r="G11" i="49"/>
  <c r="U11" i="49" s="1"/>
  <c r="F11" i="49"/>
  <c r="E11" i="49"/>
  <c r="D11" i="49"/>
  <c r="C11" i="49"/>
  <c r="B11" i="49"/>
  <c r="A11" i="49"/>
  <c r="I10" i="49"/>
  <c r="H10" i="49"/>
  <c r="G10" i="49"/>
  <c r="U10" i="49" s="1"/>
  <c r="F10" i="49"/>
  <c r="E10" i="49"/>
  <c r="D10" i="49"/>
  <c r="C10" i="49"/>
  <c r="B10" i="49"/>
  <c r="A10" i="49"/>
  <c r="I9" i="49"/>
  <c r="H9" i="49"/>
  <c r="G9" i="49"/>
  <c r="F9" i="49"/>
  <c r="E9" i="49"/>
  <c r="D9" i="49"/>
  <c r="C9" i="49"/>
  <c r="B9" i="49"/>
  <c r="A9" i="49"/>
  <c r="I8" i="49"/>
  <c r="H8" i="49"/>
  <c r="G8" i="49"/>
  <c r="U8" i="49" s="1"/>
  <c r="F8" i="49"/>
  <c r="E8" i="49"/>
  <c r="D8" i="49"/>
  <c r="C8" i="49"/>
  <c r="B8" i="49"/>
  <c r="A8" i="49"/>
  <c r="I7" i="49"/>
  <c r="H7" i="49"/>
  <c r="G7" i="49"/>
  <c r="U7" i="49" s="1"/>
  <c r="F7" i="49"/>
  <c r="E7" i="49"/>
  <c r="D7" i="49"/>
  <c r="C7" i="49"/>
  <c r="B7" i="49"/>
  <c r="A7" i="49"/>
  <c r="I6" i="49"/>
  <c r="H6" i="49"/>
  <c r="G6" i="49"/>
  <c r="U6" i="49" s="1"/>
  <c r="F6" i="49"/>
  <c r="E6" i="49"/>
  <c r="D6" i="49"/>
  <c r="C6" i="49"/>
  <c r="B6" i="49"/>
  <c r="A6" i="49"/>
  <c r="P5" i="49"/>
  <c r="I5" i="49"/>
  <c r="H5" i="49"/>
  <c r="G5" i="49"/>
  <c r="F5" i="49"/>
  <c r="E5" i="49"/>
  <c r="D5" i="49"/>
  <c r="C5" i="49"/>
  <c r="B5" i="49"/>
  <c r="A5" i="49"/>
  <c r="I4" i="49"/>
  <c r="H4" i="49"/>
  <c r="G4" i="49"/>
  <c r="F4" i="49"/>
  <c r="E4" i="49"/>
  <c r="D4" i="49"/>
  <c r="C4" i="49"/>
  <c r="B4" i="49"/>
  <c r="A4" i="49"/>
  <c r="P3" i="49"/>
  <c r="P12" i="49" s="1"/>
  <c r="I3" i="49"/>
  <c r="H3" i="49"/>
  <c r="G3" i="49"/>
  <c r="F3" i="49"/>
  <c r="E3" i="49"/>
  <c r="D3" i="49"/>
  <c r="C3" i="49"/>
  <c r="B3" i="49"/>
  <c r="A3" i="49"/>
  <c r="P2" i="49"/>
  <c r="K2" i="49"/>
  <c r="J2" i="49"/>
  <c r="I2" i="49"/>
  <c r="H2" i="49"/>
  <c r="G2" i="49"/>
  <c r="F2" i="49"/>
  <c r="E2" i="49"/>
  <c r="D2" i="49"/>
  <c r="C2" i="49"/>
  <c r="B2" i="49"/>
  <c r="A2" i="49"/>
  <c r="K1" i="49"/>
  <c r="J1" i="49"/>
  <c r="I1" i="49"/>
  <c r="H1" i="49"/>
  <c r="G1" i="49"/>
  <c r="F1" i="49"/>
  <c r="E1" i="49"/>
  <c r="D1" i="49"/>
  <c r="C1" i="49"/>
  <c r="B1" i="49"/>
  <c r="A1" i="49"/>
  <c r="U361" i="47"/>
  <c r="T361" i="47"/>
  <c r="S361" i="47"/>
  <c r="R361" i="47"/>
  <c r="Q361" i="47"/>
  <c r="U360" i="47"/>
  <c r="T360" i="47"/>
  <c r="S360" i="47"/>
  <c r="R360" i="47"/>
  <c r="Q360" i="47"/>
  <c r="U359" i="47"/>
  <c r="T359" i="47"/>
  <c r="S359" i="47"/>
  <c r="R359" i="47"/>
  <c r="Q359" i="47"/>
  <c r="U358" i="47"/>
  <c r="T358" i="47"/>
  <c r="S358" i="47"/>
  <c r="R358" i="47"/>
  <c r="Q358" i="47"/>
  <c r="U357" i="47"/>
  <c r="T357" i="47"/>
  <c r="S357" i="47"/>
  <c r="R357" i="47"/>
  <c r="Q357" i="47"/>
  <c r="U356" i="47"/>
  <c r="T356" i="47"/>
  <c r="S356" i="47"/>
  <c r="R356" i="47"/>
  <c r="Q356" i="47"/>
  <c r="U355" i="47"/>
  <c r="T355" i="47"/>
  <c r="S355" i="47"/>
  <c r="R355" i="47"/>
  <c r="Q355" i="47"/>
  <c r="U354" i="47"/>
  <c r="T354" i="47"/>
  <c r="S354" i="47"/>
  <c r="R354" i="47"/>
  <c r="Q354" i="47"/>
  <c r="U353" i="47"/>
  <c r="T353" i="47"/>
  <c r="S353" i="47"/>
  <c r="R353" i="47"/>
  <c r="Q353" i="47"/>
  <c r="U352" i="47"/>
  <c r="T352" i="47"/>
  <c r="S352" i="47"/>
  <c r="R352" i="47"/>
  <c r="Q352" i="47"/>
  <c r="U351" i="47"/>
  <c r="T351" i="47"/>
  <c r="S351" i="47"/>
  <c r="R351" i="47"/>
  <c r="Q351" i="47"/>
  <c r="U350" i="47"/>
  <c r="T350" i="47"/>
  <c r="S350" i="47"/>
  <c r="R350" i="47"/>
  <c r="Q350" i="47"/>
  <c r="U349" i="47"/>
  <c r="T349" i="47"/>
  <c r="S349" i="47"/>
  <c r="R349" i="47"/>
  <c r="Q349" i="47"/>
  <c r="U348" i="47"/>
  <c r="T348" i="47"/>
  <c r="S348" i="47"/>
  <c r="R348" i="47"/>
  <c r="Q348" i="47"/>
  <c r="U347" i="47"/>
  <c r="T347" i="47"/>
  <c r="S347" i="47"/>
  <c r="R347" i="47"/>
  <c r="Q347" i="47"/>
  <c r="U346" i="47"/>
  <c r="T346" i="47"/>
  <c r="S346" i="47"/>
  <c r="R346" i="47"/>
  <c r="Q346" i="47"/>
  <c r="U345" i="47"/>
  <c r="T345" i="47"/>
  <c r="S345" i="47"/>
  <c r="R345" i="47"/>
  <c r="Q345" i="47"/>
  <c r="U344" i="47"/>
  <c r="T344" i="47"/>
  <c r="S344" i="47"/>
  <c r="R344" i="47"/>
  <c r="Q344" i="47"/>
  <c r="U343" i="47"/>
  <c r="T343" i="47"/>
  <c r="S343" i="47"/>
  <c r="R343" i="47"/>
  <c r="Q343" i="47"/>
  <c r="U342" i="47"/>
  <c r="T342" i="47"/>
  <c r="S342" i="47"/>
  <c r="R342" i="47"/>
  <c r="Q342" i="47"/>
  <c r="U341" i="47"/>
  <c r="T341" i="47"/>
  <c r="S341" i="47"/>
  <c r="R341" i="47"/>
  <c r="Q341" i="47"/>
  <c r="U340" i="47"/>
  <c r="T340" i="47"/>
  <c r="S340" i="47"/>
  <c r="R340" i="47"/>
  <c r="Q340" i="47"/>
  <c r="U339" i="47"/>
  <c r="T339" i="47"/>
  <c r="S339" i="47"/>
  <c r="R339" i="47"/>
  <c r="Q339" i="47"/>
  <c r="U338" i="47"/>
  <c r="T338" i="47"/>
  <c r="S338" i="47"/>
  <c r="R338" i="47"/>
  <c r="Q338" i="47"/>
  <c r="U337" i="47"/>
  <c r="T337" i="47"/>
  <c r="S337" i="47"/>
  <c r="R337" i="47"/>
  <c r="Q337" i="47"/>
  <c r="U336" i="47"/>
  <c r="T336" i="47"/>
  <c r="S336" i="47"/>
  <c r="R336" i="47"/>
  <c r="Q336" i="47"/>
  <c r="U335" i="47"/>
  <c r="T335" i="47"/>
  <c r="S335" i="47"/>
  <c r="R335" i="47"/>
  <c r="Q335" i="47"/>
  <c r="U334" i="47"/>
  <c r="T334" i="47"/>
  <c r="S334" i="47"/>
  <c r="R334" i="47"/>
  <c r="Q334" i="47"/>
  <c r="U333" i="47"/>
  <c r="T333" i="47"/>
  <c r="S333" i="47"/>
  <c r="R333" i="47"/>
  <c r="Q333" i="47"/>
  <c r="U332" i="47"/>
  <c r="T332" i="47"/>
  <c r="S332" i="47"/>
  <c r="R332" i="47"/>
  <c r="Q332" i="47"/>
  <c r="U331" i="47"/>
  <c r="T331" i="47"/>
  <c r="S331" i="47"/>
  <c r="R331" i="47"/>
  <c r="Q331" i="47"/>
  <c r="U330" i="47"/>
  <c r="T330" i="47"/>
  <c r="S330" i="47"/>
  <c r="R330" i="47"/>
  <c r="Q330" i="47"/>
  <c r="U329" i="47"/>
  <c r="T329" i="47"/>
  <c r="S329" i="47"/>
  <c r="R329" i="47"/>
  <c r="Q329" i="47"/>
  <c r="U328" i="47"/>
  <c r="T328" i="47"/>
  <c r="S328" i="47"/>
  <c r="R328" i="47"/>
  <c r="Q328" i="47"/>
  <c r="U327" i="47"/>
  <c r="T327" i="47"/>
  <c r="S327" i="47"/>
  <c r="R327" i="47"/>
  <c r="Q327" i="47"/>
  <c r="U326" i="47"/>
  <c r="T326" i="47"/>
  <c r="S326" i="47"/>
  <c r="R326" i="47"/>
  <c r="Q326" i="47"/>
  <c r="U325" i="47"/>
  <c r="T325" i="47"/>
  <c r="S325" i="47"/>
  <c r="R325" i="47"/>
  <c r="Q325" i="47"/>
  <c r="U324" i="47"/>
  <c r="T324" i="47"/>
  <c r="S324" i="47"/>
  <c r="R324" i="47"/>
  <c r="Q324" i="47"/>
  <c r="U323" i="47"/>
  <c r="T323" i="47"/>
  <c r="S323" i="47"/>
  <c r="R323" i="47"/>
  <c r="Q323" i="47"/>
  <c r="U322" i="47"/>
  <c r="T322" i="47"/>
  <c r="S322" i="47"/>
  <c r="R322" i="47"/>
  <c r="Q322" i="47"/>
  <c r="U321" i="47"/>
  <c r="T321" i="47"/>
  <c r="S321" i="47"/>
  <c r="R321" i="47"/>
  <c r="Q321" i="47"/>
  <c r="U320" i="47"/>
  <c r="T320" i="47"/>
  <c r="S320" i="47"/>
  <c r="R320" i="47"/>
  <c r="Q320" i="47"/>
  <c r="U319" i="47"/>
  <c r="T319" i="47"/>
  <c r="S319" i="47"/>
  <c r="R319" i="47"/>
  <c r="Q319" i="47"/>
  <c r="U318" i="47"/>
  <c r="T318" i="47"/>
  <c r="S318" i="47"/>
  <c r="R318" i="47"/>
  <c r="Q318" i="47"/>
  <c r="U317" i="47"/>
  <c r="T317" i="47"/>
  <c r="S317" i="47"/>
  <c r="R317" i="47"/>
  <c r="Q317" i="47"/>
  <c r="U316" i="47"/>
  <c r="T316" i="47"/>
  <c r="S316" i="47"/>
  <c r="R316" i="47"/>
  <c r="Q316" i="47"/>
  <c r="U315" i="47"/>
  <c r="T315" i="47"/>
  <c r="S315" i="47"/>
  <c r="R315" i="47"/>
  <c r="Q315" i="47"/>
  <c r="U314" i="47"/>
  <c r="T314" i="47"/>
  <c r="S314" i="47"/>
  <c r="R314" i="47"/>
  <c r="Q314" i="47"/>
  <c r="U313" i="47"/>
  <c r="T313" i="47"/>
  <c r="S313" i="47"/>
  <c r="R313" i="47"/>
  <c r="Q313" i="47"/>
  <c r="U312" i="47"/>
  <c r="T312" i="47"/>
  <c r="S312" i="47"/>
  <c r="R312" i="47"/>
  <c r="Q312" i="47"/>
  <c r="U311" i="47"/>
  <c r="T311" i="47"/>
  <c r="S311" i="47"/>
  <c r="R311" i="47"/>
  <c r="Q311" i="47"/>
  <c r="U310" i="47"/>
  <c r="T310" i="47"/>
  <c r="S310" i="47"/>
  <c r="R310" i="47"/>
  <c r="Q310" i="47"/>
  <c r="U309" i="47"/>
  <c r="T309" i="47"/>
  <c r="S309" i="47"/>
  <c r="R309" i="47"/>
  <c r="Q309" i="47"/>
  <c r="U308" i="47"/>
  <c r="T308" i="47"/>
  <c r="S308" i="47"/>
  <c r="R308" i="47"/>
  <c r="Q308" i="47"/>
  <c r="U307" i="47"/>
  <c r="T307" i="47"/>
  <c r="S307" i="47"/>
  <c r="R307" i="47"/>
  <c r="Q307" i="47"/>
  <c r="U306" i="47"/>
  <c r="T306" i="47"/>
  <c r="S306" i="47"/>
  <c r="R306" i="47"/>
  <c r="Q306" i="47"/>
  <c r="U305" i="47"/>
  <c r="T305" i="47"/>
  <c r="S305" i="47"/>
  <c r="R305" i="47"/>
  <c r="Q305" i="47"/>
  <c r="U304" i="47"/>
  <c r="T304" i="47"/>
  <c r="S304" i="47"/>
  <c r="R304" i="47"/>
  <c r="Q304" i="47"/>
  <c r="U303" i="47"/>
  <c r="T303" i="47"/>
  <c r="S303" i="47"/>
  <c r="R303" i="47"/>
  <c r="Q303" i="47"/>
  <c r="U302" i="47"/>
  <c r="T302" i="47"/>
  <c r="S302" i="47"/>
  <c r="R302" i="47"/>
  <c r="Q302" i="47"/>
  <c r="U301" i="47"/>
  <c r="T301" i="47"/>
  <c r="S301" i="47"/>
  <c r="R301" i="47"/>
  <c r="Q301" i="47"/>
  <c r="U300" i="47"/>
  <c r="T300" i="47"/>
  <c r="S300" i="47"/>
  <c r="R300" i="47"/>
  <c r="Q300" i="47"/>
  <c r="U299" i="47"/>
  <c r="T299" i="47"/>
  <c r="S299" i="47"/>
  <c r="R299" i="47"/>
  <c r="Q299" i="47"/>
  <c r="U298" i="47"/>
  <c r="T298" i="47"/>
  <c r="S298" i="47"/>
  <c r="R298" i="47"/>
  <c r="Q298" i="47"/>
  <c r="U297" i="47"/>
  <c r="T297" i="47"/>
  <c r="S297" i="47"/>
  <c r="R297" i="47"/>
  <c r="Q297" i="47"/>
  <c r="U296" i="47"/>
  <c r="T296" i="47"/>
  <c r="S296" i="47"/>
  <c r="R296" i="47"/>
  <c r="Q296" i="47"/>
  <c r="U295" i="47"/>
  <c r="T295" i="47"/>
  <c r="S295" i="47"/>
  <c r="R295" i="47"/>
  <c r="Q295" i="47"/>
  <c r="U294" i="47"/>
  <c r="T294" i="47"/>
  <c r="S294" i="47"/>
  <c r="R294" i="47"/>
  <c r="Q294" i="47"/>
  <c r="U293" i="47"/>
  <c r="T293" i="47"/>
  <c r="S293" i="47"/>
  <c r="R293" i="47"/>
  <c r="Q293" i="47"/>
  <c r="U292" i="47"/>
  <c r="T292" i="47"/>
  <c r="S292" i="47"/>
  <c r="R292" i="47"/>
  <c r="Q292" i="47"/>
  <c r="U291" i="47"/>
  <c r="T291" i="47"/>
  <c r="S291" i="47"/>
  <c r="R291" i="47"/>
  <c r="Q291" i="47"/>
  <c r="U290" i="47"/>
  <c r="T290" i="47"/>
  <c r="S290" i="47"/>
  <c r="R290" i="47"/>
  <c r="Q290" i="47"/>
  <c r="U289" i="47"/>
  <c r="T289" i="47"/>
  <c r="S289" i="47"/>
  <c r="R289" i="47"/>
  <c r="Q289" i="47"/>
  <c r="U288" i="47"/>
  <c r="T288" i="47"/>
  <c r="S288" i="47"/>
  <c r="R288" i="47"/>
  <c r="Q288" i="47"/>
  <c r="U287" i="47"/>
  <c r="T287" i="47"/>
  <c r="S287" i="47"/>
  <c r="R287" i="47"/>
  <c r="Q287" i="47"/>
  <c r="U286" i="47"/>
  <c r="T286" i="47"/>
  <c r="S286" i="47"/>
  <c r="R286" i="47"/>
  <c r="Q286" i="47"/>
  <c r="U285" i="47"/>
  <c r="T285" i="47"/>
  <c r="S285" i="47"/>
  <c r="R285" i="47"/>
  <c r="Q285" i="47"/>
  <c r="U284" i="47"/>
  <c r="T284" i="47"/>
  <c r="S284" i="47"/>
  <c r="R284" i="47"/>
  <c r="Q284" i="47"/>
  <c r="U283" i="47"/>
  <c r="T283" i="47"/>
  <c r="S283" i="47"/>
  <c r="R283" i="47"/>
  <c r="Q283" i="47"/>
  <c r="U282" i="47"/>
  <c r="T282" i="47"/>
  <c r="S282" i="47"/>
  <c r="R282" i="47"/>
  <c r="Q282" i="47"/>
  <c r="U281" i="47"/>
  <c r="T281" i="47"/>
  <c r="S281" i="47"/>
  <c r="R281" i="47"/>
  <c r="Q281" i="47"/>
  <c r="U280" i="47"/>
  <c r="T280" i="47"/>
  <c r="S280" i="47"/>
  <c r="R280" i="47"/>
  <c r="Q280" i="47"/>
  <c r="U279" i="47"/>
  <c r="T279" i="47"/>
  <c r="S279" i="47"/>
  <c r="R279" i="47"/>
  <c r="Q279" i="47"/>
  <c r="U278" i="47"/>
  <c r="T278" i="47"/>
  <c r="S278" i="47"/>
  <c r="R278" i="47"/>
  <c r="Q278" i="47"/>
  <c r="U277" i="47"/>
  <c r="T277" i="47"/>
  <c r="S277" i="47"/>
  <c r="R277" i="47"/>
  <c r="Q277" i="47"/>
  <c r="U276" i="47"/>
  <c r="T276" i="47"/>
  <c r="S276" i="47"/>
  <c r="R276" i="47"/>
  <c r="Q276" i="47"/>
  <c r="U275" i="47"/>
  <c r="T275" i="47"/>
  <c r="S275" i="47"/>
  <c r="R275" i="47"/>
  <c r="Q275" i="47"/>
  <c r="U274" i="47"/>
  <c r="T274" i="47"/>
  <c r="S274" i="47"/>
  <c r="R274" i="47"/>
  <c r="Q274" i="47"/>
  <c r="U273" i="47"/>
  <c r="T273" i="47"/>
  <c r="S273" i="47"/>
  <c r="R273" i="47"/>
  <c r="Q273" i="47"/>
  <c r="U272" i="47"/>
  <c r="T272" i="47"/>
  <c r="S272" i="47"/>
  <c r="R272" i="47"/>
  <c r="Q272" i="47"/>
  <c r="U271" i="47"/>
  <c r="T271" i="47"/>
  <c r="S271" i="47"/>
  <c r="R271" i="47"/>
  <c r="Q271" i="47"/>
  <c r="U270" i="47"/>
  <c r="T270" i="47"/>
  <c r="S270" i="47"/>
  <c r="R270" i="47"/>
  <c r="Q270" i="47"/>
  <c r="U269" i="47"/>
  <c r="T269" i="47"/>
  <c r="S269" i="47"/>
  <c r="R269" i="47"/>
  <c r="Q269" i="47"/>
  <c r="U268" i="47"/>
  <c r="T268" i="47"/>
  <c r="S268" i="47"/>
  <c r="R268" i="47"/>
  <c r="Q268" i="47"/>
  <c r="U267" i="47"/>
  <c r="T267" i="47"/>
  <c r="S267" i="47"/>
  <c r="R267" i="47"/>
  <c r="Q267" i="47"/>
  <c r="U266" i="47"/>
  <c r="T266" i="47"/>
  <c r="S266" i="47"/>
  <c r="R266" i="47"/>
  <c r="Q266" i="47"/>
  <c r="U265" i="47"/>
  <c r="T265" i="47"/>
  <c r="S265" i="47"/>
  <c r="R265" i="47"/>
  <c r="Q265" i="47"/>
  <c r="U264" i="47"/>
  <c r="T264" i="47"/>
  <c r="S264" i="47"/>
  <c r="R264" i="47"/>
  <c r="Q264" i="47"/>
  <c r="U263" i="47"/>
  <c r="T263" i="47"/>
  <c r="S263" i="47"/>
  <c r="R263" i="47"/>
  <c r="Q263" i="47"/>
  <c r="U262" i="47"/>
  <c r="T262" i="47"/>
  <c r="S262" i="47"/>
  <c r="R262" i="47"/>
  <c r="Q262" i="47"/>
  <c r="U261" i="47"/>
  <c r="T261" i="47"/>
  <c r="S261" i="47"/>
  <c r="R261" i="47"/>
  <c r="Q261" i="47"/>
  <c r="U260" i="47"/>
  <c r="T260" i="47"/>
  <c r="S260" i="47"/>
  <c r="R260" i="47"/>
  <c r="Q260" i="47"/>
  <c r="U259" i="47"/>
  <c r="T259" i="47"/>
  <c r="S259" i="47"/>
  <c r="R259" i="47"/>
  <c r="Q259" i="47"/>
  <c r="U258" i="47"/>
  <c r="T258" i="47"/>
  <c r="S258" i="47"/>
  <c r="R258" i="47"/>
  <c r="Q258" i="47"/>
  <c r="U257" i="47"/>
  <c r="T257" i="47"/>
  <c r="S257" i="47"/>
  <c r="R257" i="47"/>
  <c r="Q257" i="47"/>
  <c r="U256" i="47"/>
  <c r="T256" i="47"/>
  <c r="S256" i="47"/>
  <c r="R256" i="47"/>
  <c r="Q256" i="47"/>
  <c r="U255" i="47"/>
  <c r="T255" i="47"/>
  <c r="S255" i="47"/>
  <c r="R255" i="47"/>
  <c r="Q255" i="47"/>
  <c r="U254" i="47"/>
  <c r="T254" i="47"/>
  <c r="S254" i="47"/>
  <c r="R254" i="47"/>
  <c r="Q254" i="47"/>
  <c r="U253" i="47"/>
  <c r="T253" i="47"/>
  <c r="S253" i="47"/>
  <c r="R253" i="47"/>
  <c r="Q253" i="47"/>
  <c r="U252" i="47"/>
  <c r="T252" i="47"/>
  <c r="S252" i="47"/>
  <c r="R252" i="47"/>
  <c r="Q252" i="47"/>
  <c r="U251" i="47"/>
  <c r="T251" i="47"/>
  <c r="S251" i="47"/>
  <c r="R251" i="47"/>
  <c r="Q251" i="47"/>
  <c r="U250" i="47"/>
  <c r="T250" i="47"/>
  <c r="S250" i="47"/>
  <c r="R250" i="47"/>
  <c r="Q250" i="47"/>
  <c r="U249" i="47"/>
  <c r="T249" i="47"/>
  <c r="S249" i="47"/>
  <c r="R249" i="47"/>
  <c r="Q249" i="47"/>
  <c r="U248" i="47"/>
  <c r="T248" i="47"/>
  <c r="S248" i="47"/>
  <c r="R248" i="47"/>
  <c r="Q248" i="47"/>
  <c r="U247" i="47"/>
  <c r="T247" i="47"/>
  <c r="S247" i="47"/>
  <c r="R247" i="47"/>
  <c r="Q247" i="47"/>
  <c r="U246" i="47"/>
  <c r="T246" i="47"/>
  <c r="S246" i="47"/>
  <c r="R246" i="47"/>
  <c r="Q246" i="47"/>
  <c r="U245" i="47"/>
  <c r="T245" i="47"/>
  <c r="S245" i="47"/>
  <c r="R245" i="47"/>
  <c r="Q245" i="47"/>
  <c r="U244" i="47"/>
  <c r="T244" i="47"/>
  <c r="S244" i="47"/>
  <c r="R244" i="47"/>
  <c r="Q244" i="47"/>
  <c r="U243" i="47"/>
  <c r="T243" i="47"/>
  <c r="S243" i="47"/>
  <c r="R243" i="47"/>
  <c r="Q243" i="47"/>
  <c r="U242" i="47"/>
  <c r="T242" i="47"/>
  <c r="S242" i="47"/>
  <c r="R242" i="47"/>
  <c r="Q242" i="47"/>
  <c r="U241" i="47"/>
  <c r="T241" i="47"/>
  <c r="S241" i="47"/>
  <c r="R241" i="47"/>
  <c r="Q241" i="47"/>
  <c r="U240" i="47"/>
  <c r="T240" i="47"/>
  <c r="S240" i="47"/>
  <c r="R240" i="47"/>
  <c r="Q240" i="47"/>
  <c r="U239" i="47"/>
  <c r="T239" i="47"/>
  <c r="S239" i="47"/>
  <c r="R239" i="47"/>
  <c r="Q239" i="47"/>
  <c r="U238" i="47"/>
  <c r="T238" i="47"/>
  <c r="S238" i="47"/>
  <c r="R238" i="47"/>
  <c r="Q238" i="47"/>
  <c r="U237" i="47"/>
  <c r="T237" i="47"/>
  <c r="S237" i="47"/>
  <c r="R237" i="47"/>
  <c r="Q237" i="47"/>
  <c r="U236" i="47"/>
  <c r="T236" i="47"/>
  <c r="S236" i="47"/>
  <c r="R236" i="47"/>
  <c r="Q236" i="47"/>
  <c r="U235" i="47"/>
  <c r="T235" i="47"/>
  <c r="S235" i="47"/>
  <c r="R235" i="47"/>
  <c r="Q235" i="47"/>
  <c r="U234" i="47"/>
  <c r="T234" i="47"/>
  <c r="S234" i="47"/>
  <c r="R234" i="47"/>
  <c r="Q234" i="47"/>
  <c r="U233" i="47"/>
  <c r="T233" i="47"/>
  <c r="S233" i="47"/>
  <c r="R233" i="47"/>
  <c r="Q233" i="47"/>
  <c r="U232" i="47"/>
  <c r="T232" i="47"/>
  <c r="S232" i="47"/>
  <c r="R232" i="47"/>
  <c r="Q232" i="47"/>
  <c r="U231" i="47"/>
  <c r="T231" i="47"/>
  <c r="S231" i="47"/>
  <c r="R231" i="47"/>
  <c r="Q231" i="47"/>
  <c r="U230" i="47"/>
  <c r="T230" i="47"/>
  <c r="S230" i="47"/>
  <c r="R230" i="47"/>
  <c r="Q230" i="47"/>
  <c r="U229" i="47"/>
  <c r="T229" i="47"/>
  <c r="S229" i="47"/>
  <c r="R229" i="47"/>
  <c r="Q229" i="47"/>
  <c r="U228" i="47"/>
  <c r="T228" i="47"/>
  <c r="S228" i="47"/>
  <c r="R228" i="47"/>
  <c r="Q228" i="47"/>
  <c r="U227" i="47"/>
  <c r="T227" i="47"/>
  <c r="S227" i="47"/>
  <c r="R227" i="47"/>
  <c r="Q227" i="47"/>
  <c r="U226" i="47"/>
  <c r="T226" i="47"/>
  <c r="S226" i="47"/>
  <c r="R226" i="47"/>
  <c r="Q226" i="47"/>
  <c r="U225" i="47"/>
  <c r="T225" i="47"/>
  <c r="S225" i="47"/>
  <c r="R225" i="47"/>
  <c r="Q225" i="47"/>
  <c r="U224" i="47"/>
  <c r="T224" i="47"/>
  <c r="S224" i="47"/>
  <c r="R224" i="47"/>
  <c r="Q224" i="47"/>
  <c r="U223" i="47"/>
  <c r="T223" i="47"/>
  <c r="S223" i="47"/>
  <c r="R223" i="47"/>
  <c r="Q223" i="47"/>
  <c r="U222" i="47"/>
  <c r="T222" i="47"/>
  <c r="S222" i="47"/>
  <c r="R222" i="47"/>
  <c r="Q222" i="47"/>
  <c r="U221" i="47"/>
  <c r="T221" i="47"/>
  <c r="S221" i="47"/>
  <c r="R221" i="47"/>
  <c r="Q221" i="47"/>
  <c r="U220" i="47"/>
  <c r="T220" i="47"/>
  <c r="S220" i="47"/>
  <c r="R220" i="47"/>
  <c r="Q220" i="47"/>
  <c r="U219" i="47"/>
  <c r="T219" i="47"/>
  <c r="S219" i="47"/>
  <c r="R219" i="47"/>
  <c r="Q219" i="47"/>
  <c r="U218" i="47"/>
  <c r="T218" i="47"/>
  <c r="S218" i="47"/>
  <c r="R218" i="47"/>
  <c r="Q218" i="47"/>
  <c r="U217" i="47"/>
  <c r="T217" i="47"/>
  <c r="S217" i="47"/>
  <c r="R217" i="47"/>
  <c r="Q217" i="47"/>
  <c r="U216" i="47"/>
  <c r="T216" i="47"/>
  <c r="S216" i="47"/>
  <c r="R216" i="47"/>
  <c r="Q216" i="47"/>
  <c r="U215" i="47"/>
  <c r="T215" i="47"/>
  <c r="S215" i="47"/>
  <c r="R215" i="47"/>
  <c r="Q215" i="47"/>
  <c r="U214" i="47"/>
  <c r="T214" i="47"/>
  <c r="S214" i="47"/>
  <c r="R214" i="47"/>
  <c r="Q214" i="47"/>
  <c r="U213" i="47"/>
  <c r="T213" i="47"/>
  <c r="S213" i="47"/>
  <c r="R213" i="47"/>
  <c r="Q213" i="47"/>
  <c r="U212" i="47"/>
  <c r="T212" i="47"/>
  <c r="S212" i="47"/>
  <c r="R212" i="47"/>
  <c r="Q212" i="47"/>
  <c r="U211" i="47"/>
  <c r="T211" i="47"/>
  <c r="S211" i="47"/>
  <c r="R211" i="47"/>
  <c r="Q211" i="47"/>
  <c r="U210" i="47"/>
  <c r="T210" i="47"/>
  <c r="S210" i="47"/>
  <c r="R210" i="47"/>
  <c r="Q210" i="47"/>
  <c r="U209" i="47"/>
  <c r="T209" i="47"/>
  <c r="S209" i="47"/>
  <c r="R209" i="47"/>
  <c r="Q209" i="47"/>
  <c r="U208" i="47"/>
  <c r="T208" i="47"/>
  <c r="S208" i="47"/>
  <c r="R208" i="47"/>
  <c r="Q208" i="47"/>
  <c r="U207" i="47"/>
  <c r="T207" i="47"/>
  <c r="S207" i="47"/>
  <c r="R207" i="47"/>
  <c r="Q207" i="47"/>
  <c r="U206" i="47"/>
  <c r="T206" i="47"/>
  <c r="S206" i="47"/>
  <c r="R206" i="47"/>
  <c r="Q206" i="47"/>
  <c r="U205" i="47"/>
  <c r="T205" i="47"/>
  <c r="S205" i="47"/>
  <c r="R205" i="47"/>
  <c r="Q205" i="47"/>
  <c r="U204" i="47"/>
  <c r="T204" i="47"/>
  <c r="S204" i="47"/>
  <c r="R204" i="47"/>
  <c r="Q204" i="47"/>
  <c r="U203" i="47"/>
  <c r="T203" i="47"/>
  <c r="S203" i="47"/>
  <c r="R203" i="47"/>
  <c r="Q203" i="47"/>
  <c r="U202" i="47"/>
  <c r="T202" i="47"/>
  <c r="S202" i="47"/>
  <c r="R202" i="47"/>
  <c r="Q202" i="47"/>
  <c r="U201" i="47"/>
  <c r="T201" i="47"/>
  <c r="S201" i="47"/>
  <c r="R201" i="47"/>
  <c r="Q201" i="47"/>
  <c r="U200" i="47"/>
  <c r="T200" i="47"/>
  <c r="S200" i="47"/>
  <c r="R200" i="47"/>
  <c r="Q200" i="47"/>
  <c r="U199" i="47"/>
  <c r="T199" i="47"/>
  <c r="S199" i="47"/>
  <c r="R199" i="47"/>
  <c r="Q199" i="47"/>
  <c r="U198" i="47"/>
  <c r="T198" i="47"/>
  <c r="S198" i="47"/>
  <c r="R198" i="47"/>
  <c r="Q198" i="47"/>
  <c r="U197" i="47"/>
  <c r="T197" i="47"/>
  <c r="S197" i="47"/>
  <c r="R197" i="47"/>
  <c r="Q197" i="47"/>
  <c r="U196" i="47"/>
  <c r="T196" i="47"/>
  <c r="S196" i="47"/>
  <c r="R196" i="47"/>
  <c r="Q196" i="47"/>
  <c r="U195" i="47"/>
  <c r="T195" i="47"/>
  <c r="S195" i="47"/>
  <c r="R195" i="47"/>
  <c r="Q195" i="47"/>
  <c r="U194" i="47"/>
  <c r="T194" i="47"/>
  <c r="S194" i="47"/>
  <c r="R194" i="47"/>
  <c r="Q194" i="47"/>
  <c r="U193" i="47"/>
  <c r="T193" i="47"/>
  <c r="S193" i="47"/>
  <c r="R193" i="47"/>
  <c r="Q193" i="47"/>
  <c r="U192" i="47"/>
  <c r="T192" i="47"/>
  <c r="S192" i="47"/>
  <c r="R192" i="47"/>
  <c r="Q192" i="47"/>
  <c r="U191" i="47"/>
  <c r="T191" i="47"/>
  <c r="S191" i="47"/>
  <c r="R191" i="47"/>
  <c r="Q191" i="47"/>
  <c r="U190" i="47"/>
  <c r="T190" i="47"/>
  <c r="S190" i="47"/>
  <c r="R190" i="47"/>
  <c r="Q190" i="47"/>
  <c r="U189" i="47"/>
  <c r="T189" i="47"/>
  <c r="S189" i="47"/>
  <c r="R189" i="47"/>
  <c r="Q189" i="47"/>
  <c r="U188" i="47"/>
  <c r="T188" i="47"/>
  <c r="S188" i="47"/>
  <c r="R188" i="47"/>
  <c r="Q188" i="47"/>
  <c r="U187" i="47"/>
  <c r="T187" i="47"/>
  <c r="S187" i="47"/>
  <c r="R187" i="47"/>
  <c r="Q187" i="47"/>
  <c r="U186" i="47"/>
  <c r="T186" i="47"/>
  <c r="S186" i="47"/>
  <c r="R186" i="47"/>
  <c r="Q186" i="47"/>
  <c r="U185" i="47"/>
  <c r="T185" i="47"/>
  <c r="S185" i="47"/>
  <c r="R185" i="47"/>
  <c r="Q185" i="47"/>
  <c r="U184" i="47"/>
  <c r="T184" i="47"/>
  <c r="S184" i="47"/>
  <c r="R184" i="47"/>
  <c r="Q184" i="47"/>
  <c r="U183" i="47"/>
  <c r="T183" i="47"/>
  <c r="S183" i="47"/>
  <c r="R183" i="47"/>
  <c r="Q183" i="47"/>
  <c r="U182" i="47"/>
  <c r="T182" i="47"/>
  <c r="S182" i="47"/>
  <c r="R182" i="47"/>
  <c r="Q182" i="47"/>
  <c r="U181" i="47"/>
  <c r="T181" i="47"/>
  <c r="S181" i="47"/>
  <c r="R181" i="47"/>
  <c r="Q181" i="47"/>
  <c r="U180" i="47"/>
  <c r="T180" i="47"/>
  <c r="S180" i="47"/>
  <c r="R180" i="47"/>
  <c r="Q180" i="47"/>
  <c r="U179" i="47"/>
  <c r="T179" i="47"/>
  <c r="S179" i="47"/>
  <c r="R179" i="47"/>
  <c r="Q179" i="47"/>
  <c r="U178" i="47"/>
  <c r="T178" i="47"/>
  <c r="S178" i="47"/>
  <c r="R178" i="47"/>
  <c r="Q178" i="47"/>
  <c r="U177" i="47"/>
  <c r="T177" i="47"/>
  <c r="S177" i="47"/>
  <c r="R177" i="47"/>
  <c r="Q177" i="47"/>
  <c r="U176" i="47"/>
  <c r="T176" i="47"/>
  <c r="S176" i="47"/>
  <c r="R176" i="47"/>
  <c r="Q176" i="47"/>
  <c r="U175" i="47"/>
  <c r="T175" i="47"/>
  <c r="S175" i="47"/>
  <c r="R175" i="47"/>
  <c r="Q175" i="47"/>
  <c r="U174" i="47"/>
  <c r="T174" i="47"/>
  <c r="S174" i="47"/>
  <c r="R174" i="47"/>
  <c r="Q174" i="47"/>
  <c r="U173" i="47"/>
  <c r="T173" i="47"/>
  <c r="S173" i="47"/>
  <c r="R173" i="47"/>
  <c r="Q173" i="47"/>
  <c r="U172" i="47"/>
  <c r="T172" i="47"/>
  <c r="S172" i="47"/>
  <c r="R172" i="47"/>
  <c r="Q172" i="47"/>
  <c r="U171" i="47"/>
  <c r="T171" i="47"/>
  <c r="S171" i="47"/>
  <c r="R171" i="47"/>
  <c r="Q171" i="47"/>
  <c r="U170" i="47"/>
  <c r="T170" i="47"/>
  <c r="S170" i="47"/>
  <c r="R170" i="47"/>
  <c r="Q170" i="47"/>
  <c r="U169" i="47"/>
  <c r="T169" i="47"/>
  <c r="S169" i="47"/>
  <c r="R169" i="47"/>
  <c r="Q169" i="47"/>
  <c r="U168" i="47"/>
  <c r="T168" i="47"/>
  <c r="S168" i="47"/>
  <c r="R168" i="47"/>
  <c r="Q168" i="47"/>
  <c r="U167" i="47"/>
  <c r="T167" i="47"/>
  <c r="S167" i="47"/>
  <c r="R167" i="47"/>
  <c r="Q167" i="47"/>
  <c r="U166" i="47"/>
  <c r="T166" i="47"/>
  <c r="S166" i="47"/>
  <c r="R166" i="47"/>
  <c r="Q166" i="47"/>
  <c r="U165" i="47"/>
  <c r="T165" i="47"/>
  <c r="S165" i="47"/>
  <c r="R165" i="47"/>
  <c r="Q165" i="47"/>
  <c r="U164" i="47"/>
  <c r="T164" i="47"/>
  <c r="S164" i="47"/>
  <c r="R164" i="47"/>
  <c r="Q164" i="47"/>
  <c r="U163" i="47"/>
  <c r="T163" i="47"/>
  <c r="S163" i="47"/>
  <c r="R163" i="47"/>
  <c r="Q163" i="47"/>
  <c r="U162" i="47"/>
  <c r="T162" i="47"/>
  <c r="S162" i="47"/>
  <c r="R162" i="47"/>
  <c r="Q162" i="47"/>
  <c r="U161" i="47"/>
  <c r="T161" i="47"/>
  <c r="S161" i="47"/>
  <c r="R161" i="47"/>
  <c r="Q161" i="47"/>
  <c r="U160" i="47"/>
  <c r="T160" i="47"/>
  <c r="S160" i="47"/>
  <c r="R160" i="47"/>
  <c r="Q160" i="47"/>
  <c r="U159" i="47"/>
  <c r="T159" i="47"/>
  <c r="S159" i="47"/>
  <c r="R159" i="47"/>
  <c r="Q159" i="47"/>
  <c r="U158" i="47"/>
  <c r="T158" i="47"/>
  <c r="S158" i="47"/>
  <c r="R158" i="47"/>
  <c r="Q158" i="47"/>
  <c r="U157" i="47"/>
  <c r="T157" i="47"/>
  <c r="S157" i="47"/>
  <c r="R157" i="47"/>
  <c r="Q157" i="47"/>
  <c r="U156" i="47"/>
  <c r="T156" i="47"/>
  <c r="S156" i="47"/>
  <c r="R156" i="47"/>
  <c r="Q156" i="47"/>
  <c r="U155" i="47"/>
  <c r="T155" i="47"/>
  <c r="S155" i="47"/>
  <c r="R155" i="47"/>
  <c r="Q155" i="47"/>
  <c r="U154" i="47"/>
  <c r="T154" i="47"/>
  <c r="S154" i="47"/>
  <c r="R154" i="47"/>
  <c r="Q154" i="47"/>
  <c r="U153" i="47"/>
  <c r="T153" i="47"/>
  <c r="S153" i="47"/>
  <c r="R153" i="47"/>
  <c r="Q153" i="47"/>
  <c r="U152" i="47"/>
  <c r="T152" i="47"/>
  <c r="S152" i="47"/>
  <c r="R152" i="47"/>
  <c r="Q152" i="47"/>
  <c r="U151" i="47"/>
  <c r="T151" i="47"/>
  <c r="S151" i="47"/>
  <c r="R151" i="47"/>
  <c r="Q151" i="47"/>
  <c r="U150" i="47"/>
  <c r="T150" i="47"/>
  <c r="S150" i="47"/>
  <c r="R150" i="47"/>
  <c r="Q150" i="47"/>
  <c r="U149" i="47"/>
  <c r="T149" i="47"/>
  <c r="S149" i="47"/>
  <c r="R149" i="47"/>
  <c r="Q149" i="47"/>
  <c r="U148" i="47"/>
  <c r="T148" i="47"/>
  <c r="S148" i="47"/>
  <c r="R148" i="47"/>
  <c r="Q148" i="47"/>
  <c r="U147" i="47"/>
  <c r="T147" i="47"/>
  <c r="S147" i="47"/>
  <c r="R147" i="47"/>
  <c r="Q147" i="47"/>
  <c r="U146" i="47"/>
  <c r="T146" i="47"/>
  <c r="S146" i="47"/>
  <c r="R146" i="47"/>
  <c r="Q146" i="47"/>
  <c r="U145" i="47"/>
  <c r="T145" i="47"/>
  <c r="S145" i="47"/>
  <c r="R145" i="47"/>
  <c r="Q145" i="47"/>
  <c r="U144" i="47"/>
  <c r="T144" i="47"/>
  <c r="S144" i="47"/>
  <c r="R144" i="47"/>
  <c r="Q144" i="47"/>
  <c r="U143" i="47"/>
  <c r="T143" i="47"/>
  <c r="S143" i="47"/>
  <c r="R143" i="47"/>
  <c r="Q143" i="47"/>
  <c r="U142" i="47"/>
  <c r="T142" i="47"/>
  <c r="S142" i="47"/>
  <c r="R142" i="47"/>
  <c r="Q142" i="47"/>
  <c r="U141" i="47"/>
  <c r="T141" i="47"/>
  <c r="S141" i="47"/>
  <c r="R141" i="47"/>
  <c r="Q141" i="47"/>
  <c r="U140" i="47"/>
  <c r="T140" i="47"/>
  <c r="S140" i="47"/>
  <c r="R140" i="47"/>
  <c r="Q140" i="47"/>
  <c r="U139" i="47"/>
  <c r="T139" i="47"/>
  <c r="S139" i="47"/>
  <c r="R139" i="47"/>
  <c r="Q139" i="47"/>
  <c r="U138" i="47"/>
  <c r="T138" i="47"/>
  <c r="S138" i="47"/>
  <c r="R138" i="47"/>
  <c r="Q138" i="47"/>
  <c r="U137" i="47"/>
  <c r="T137" i="47"/>
  <c r="S137" i="47"/>
  <c r="R137" i="47"/>
  <c r="Q137" i="47"/>
  <c r="U136" i="47"/>
  <c r="T136" i="47"/>
  <c r="S136" i="47"/>
  <c r="R136" i="47"/>
  <c r="Q136" i="47"/>
  <c r="U135" i="47"/>
  <c r="T135" i="47"/>
  <c r="S135" i="47"/>
  <c r="R135" i="47"/>
  <c r="Q135" i="47"/>
  <c r="U134" i="47"/>
  <c r="T134" i="47"/>
  <c r="S134" i="47"/>
  <c r="R134" i="47"/>
  <c r="Q134" i="47"/>
  <c r="U133" i="47"/>
  <c r="T133" i="47"/>
  <c r="S133" i="47"/>
  <c r="R133" i="47"/>
  <c r="Q133" i="47"/>
  <c r="U132" i="47"/>
  <c r="T132" i="47"/>
  <c r="S132" i="47"/>
  <c r="R132" i="47"/>
  <c r="Q132" i="47"/>
  <c r="U131" i="47"/>
  <c r="T131" i="47"/>
  <c r="S131" i="47"/>
  <c r="R131" i="47"/>
  <c r="Q131" i="47"/>
  <c r="U130" i="47"/>
  <c r="T130" i="47"/>
  <c r="S130" i="47"/>
  <c r="R130" i="47"/>
  <c r="Q130" i="47"/>
  <c r="U129" i="47"/>
  <c r="T129" i="47"/>
  <c r="S129" i="47"/>
  <c r="R129" i="47"/>
  <c r="Q129" i="47"/>
  <c r="U128" i="47"/>
  <c r="T128" i="47"/>
  <c r="S128" i="47"/>
  <c r="R128" i="47"/>
  <c r="Q128" i="47"/>
  <c r="U127" i="47"/>
  <c r="T127" i="47"/>
  <c r="S127" i="47"/>
  <c r="R127" i="47"/>
  <c r="Q127" i="47"/>
  <c r="U126" i="47"/>
  <c r="T126" i="47"/>
  <c r="S126" i="47"/>
  <c r="R126" i="47"/>
  <c r="Q126" i="47"/>
  <c r="U125" i="47"/>
  <c r="T125" i="47"/>
  <c r="S125" i="47"/>
  <c r="R125" i="47"/>
  <c r="Q125" i="47"/>
  <c r="U124" i="47"/>
  <c r="T124" i="47"/>
  <c r="S124" i="47"/>
  <c r="R124" i="47"/>
  <c r="Q124" i="47"/>
  <c r="U123" i="47"/>
  <c r="T123" i="47"/>
  <c r="S123" i="47"/>
  <c r="R123" i="47"/>
  <c r="Q123" i="47"/>
  <c r="U122" i="47"/>
  <c r="T122" i="47"/>
  <c r="S122" i="47"/>
  <c r="R122" i="47"/>
  <c r="Q122" i="47"/>
  <c r="U121" i="47"/>
  <c r="T121" i="47"/>
  <c r="S121" i="47"/>
  <c r="R121" i="47"/>
  <c r="Q121" i="47"/>
  <c r="U120" i="47"/>
  <c r="T120" i="47"/>
  <c r="S120" i="47"/>
  <c r="R120" i="47"/>
  <c r="Q120" i="47"/>
  <c r="U119" i="47"/>
  <c r="T119" i="47"/>
  <c r="S119" i="47"/>
  <c r="R119" i="47"/>
  <c r="Q119" i="47"/>
  <c r="U118" i="47"/>
  <c r="T118" i="47"/>
  <c r="S118" i="47"/>
  <c r="R118" i="47"/>
  <c r="Q118" i="47"/>
  <c r="U117" i="47"/>
  <c r="T117" i="47"/>
  <c r="S117" i="47"/>
  <c r="R117" i="47"/>
  <c r="Q117" i="47"/>
  <c r="U116" i="47"/>
  <c r="T116" i="47"/>
  <c r="S116" i="47"/>
  <c r="R116" i="47"/>
  <c r="Q116" i="47"/>
  <c r="U115" i="47"/>
  <c r="T115" i="47"/>
  <c r="S115" i="47"/>
  <c r="R115" i="47"/>
  <c r="Q115" i="47"/>
  <c r="U114" i="47"/>
  <c r="T114" i="47"/>
  <c r="S114" i="47"/>
  <c r="R114" i="47"/>
  <c r="Q114" i="47"/>
  <c r="U113" i="47"/>
  <c r="T113" i="47"/>
  <c r="S113" i="47"/>
  <c r="R113" i="47"/>
  <c r="Q113" i="47"/>
  <c r="U112" i="47"/>
  <c r="T112" i="47"/>
  <c r="S112" i="47"/>
  <c r="R112" i="47"/>
  <c r="Q112" i="47"/>
  <c r="U111" i="47"/>
  <c r="T111" i="47"/>
  <c r="S111" i="47"/>
  <c r="R111" i="47"/>
  <c r="Q111" i="47"/>
  <c r="U110" i="47"/>
  <c r="T110" i="47"/>
  <c r="S110" i="47"/>
  <c r="R110" i="47"/>
  <c r="Q110" i="47"/>
  <c r="U109" i="47"/>
  <c r="T109" i="47"/>
  <c r="S109" i="47"/>
  <c r="R109" i="47"/>
  <c r="Q109" i="47"/>
  <c r="U108" i="47"/>
  <c r="T108" i="47"/>
  <c r="S108" i="47"/>
  <c r="R108" i="47"/>
  <c r="Q108" i="47"/>
  <c r="U107" i="47"/>
  <c r="T107" i="47"/>
  <c r="S107" i="47"/>
  <c r="R107" i="47"/>
  <c r="Q107" i="47"/>
  <c r="U106" i="47"/>
  <c r="T106" i="47"/>
  <c r="S106" i="47"/>
  <c r="R106" i="47"/>
  <c r="Q106" i="47"/>
  <c r="U105" i="47"/>
  <c r="T105" i="47"/>
  <c r="S105" i="47"/>
  <c r="R105" i="47"/>
  <c r="Q105" i="47"/>
  <c r="U104" i="47"/>
  <c r="T104" i="47"/>
  <c r="S104" i="47"/>
  <c r="R104" i="47"/>
  <c r="Q104" i="47"/>
  <c r="U103" i="47"/>
  <c r="T103" i="47"/>
  <c r="S103" i="47"/>
  <c r="R103" i="47"/>
  <c r="Q103" i="47"/>
  <c r="U102" i="47"/>
  <c r="T102" i="47"/>
  <c r="S102" i="47"/>
  <c r="R102" i="47"/>
  <c r="Q102" i="47"/>
  <c r="U101" i="47"/>
  <c r="T101" i="47"/>
  <c r="S101" i="47"/>
  <c r="R101" i="47"/>
  <c r="Q101" i="47"/>
  <c r="U100" i="47"/>
  <c r="T100" i="47"/>
  <c r="S100" i="47"/>
  <c r="R100" i="47"/>
  <c r="Q100" i="47"/>
  <c r="U99" i="47"/>
  <c r="T99" i="47"/>
  <c r="S99" i="47"/>
  <c r="R99" i="47"/>
  <c r="Q99" i="47"/>
  <c r="U98" i="47"/>
  <c r="T98" i="47"/>
  <c r="S98" i="47"/>
  <c r="R98" i="47"/>
  <c r="Q98" i="47"/>
  <c r="U97" i="47"/>
  <c r="T97" i="47"/>
  <c r="S97" i="47"/>
  <c r="R97" i="47"/>
  <c r="Q97" i="47"/>
  <c r="U96" i="47"/>
  <c r="T96" i="47"/>
  <c r="S96" i="47"/>
  <c r="R96" i="47"/>
  <c r="Q96" i="47"/>
  <c r="U95" i="47"/>
  <c r="T95" i="47"/>
  <c r="S95" i="47"/>
  <c r="R95" i="47"/>
  <c r="Q95" i="47"/>
  <c r="U94" i="47"/>
  <c r="T94" i="47"/>
  <c r="S94" i="47"/>
  <c r="R94" i="47"/>
  <c r="Q94" i="47"/>
  <c r="U93" i="47"/>
  <c r="T93" i="47"/>
  <c r="S93" i="47"/>
  <c r="R93" i="47"/>
  <c r="Q93" i="47"/>
  <c r="U92" i="47"/>
  <c r="T92" i="47"/>
  <c r="S92" i="47"/>
  <c r="R92" i="47"/>
  <c r="Q92" i="47"/>
  <c r="U91" i="47"/>
  <c r="T91" i="47"/>
  <c r="S91" i="47"/>
  <c r="R91" i="47"/>
  <c r="Q91" i="47"/>
  <c r="U90" i="47"/>
  <c r="T90" i="47"/>
  <c r="S90" i="47"/>
  <c r="R90" i="47"/>
  <c r="Q90" i="47"/>
  <c r="U89" i="47"/>
  <c r="T89" i="47"/>
  <c r="S89" i="47"/>
  <c r="R89" i="47"/>
  <c r="Q89" i="47"/>
  <c r="U88" i="47"/>
  <c r="T88" i="47"/>
  <c r="S88" i="47"/>
  <c r="R88" i="47"/>
  <c r="Q88" i="47"/>
  <c r="U87" i="47"/>
  <c r="T87" i="47"/>
  <c r="S87" i="47"/>
  <c r="R87" i="47"/>
  <c r="Q87" i="47"/>
  <c r="U86" i="47"/>
  <c r="T86" i="47"/>
  <c r="S86" i="47"/>
  <c r="R86" i="47"/>
  <c r="Q86" i="47"/>
  <c r="U85" i="47"/>
  <c r="T85" i="47"/>
  <c r="S85" i="47"/>
  <c r="R85" i="47"/>
  <c r="Q85" i="47"/>
  <c r="U84" i="47"/>
  <c r="T84" i="47"/>
  <c r="S84" i="47"/>
  <c r="R84" i="47"/>
  <c r="Q84" i="47"/>
  <c r="U83" i="47"/>
  <c r="T83" i="47"/>
  <c r="S83" i="47"/>
  <c r="R83" i="47"/>
  <c r="Q83" i="47"/>
  <c r="U82" i="47"/>
  <c r="T82" i="47"/>
  <c r="S82" i="47"/>
  <c r="R82" i="47"/>
  <c r="Q82" i="47"/>
  <c r="U81" i="47"/>
  <c r="T81" i="47"/>
  <c r="S81" i="47"/>
  <c r="R81" i="47"/>
  <c r="Q81" i="47"/>
  <c r="U80" i="47"/>
  <c r="T80" i="47"/>
  <c r="S80" i="47"/>
  <c r="R80" i="47"/>
  <c r="Q80" i="47"/>
  <c r="U79" i="47"/>
  <c r="T79" i="47"/>
  <c r="S79" i="47"/>
  <c r="R79" i="47"/>
  <c r="Q79" i="47"/>
  <c r="U78" i="47"/>
  <c r="T78" i="47"/>
  <c r="S78" i="47"/>
  <c r="R78" i="47"/>
  <c r="Q78" i="47"/>
  <c r="U77" i="47"/>
  <c r="T77" i="47"/>
  <c r="S77" i="47"/>
  <c r="R77" i="47"/>
  <c r="Q77" i="47"/>
  <c r="U76" i="47"/>
  <c r="T76" i="47"/>
  <c r="S76" i="47"/>
  <c r="R76" i="47"/>
  <c r="Q76" i="47"/>
  <c r="U75" i="47"/>
  <c r="T75" i="47"/>
  <c r="S75" i="47"/>
  <c r="R75" i="47"/>
  <c r="Q75" i="47"/>
  <c r="U74" i="47"/>
  <c r="T74" i="47"/>
  <c r="S74" i="47"/>
  <c r="R74" i="47"/>
  <c r="Q74" i="47"/>
  <c r="U73" i="47"/>
  <c r="T73" i="47"/>
  <c r="S73" i="47"/>
  <c r="R73" i="47"/>
  <c r="Q73" i="47"/>
  <c r="U72" i="47"/>
  <c r="T72" i="47"/>
  <c r="S72" i="47"/>
  <c r="R72" i="47"/>
  <c r="Q72" i="47"/>
  <c r="U71" i="47"/>
  <c r="T71" i="47"/>
  <c r="S71" i="47"/>
  <c r="R71" i="47"/>
  <c r="Q71" i="47"/>
  <c r="U70" i="47"/>
  <c r="T70" i="47"/>
  <c r="S70" i="47"/>
  <c r="R70" i="47"/>
  <c r="Q70" i="47"/>
  <c r="U69" i="47"/>
  <c r="T69" i="47"/>
  <c r="S69" i="47"/>
  <c r="R69" i="47"/>
  <c r="Q69" i="47"/>
  <c r="U68" i="47"/>
  <c r="T68" i="47"/>
  <c r="S68" i="47"/>
  <c r="R68" i="47"/>
  <c r="Q68" i="47"/>
  <c r="U67" i="47"/>
  <c r="T67" i="47"/>
  <c r="S67" i="47"/>
  <c r="R67" i="47"/>
  <c r="Q67" i="47"/>
  <c r="U66" i="47"/>
  <c r="T66" i="47"/>
  <c r="S66" i="47"/>
  <c r="R66" i="47"/>
  <c r="Q66" i="47"/>
  <c r="U65" i="47"/>
  <c r="T65" i="47"/>
  <c r="S65" i="47"/>
  <c r="R65" i="47"/>
  <c r="Q65" i="47"/>
  <c r="U64" i="47"/>
  <c r="T64" i="47"/>
  <c r="S64" i="47"/>
  <c r="R64" i="47"/>
  <c r="Q64" i="47"/>
  <c r="U63" i="47"/>
  <c r="T63" i="47"/>
  <c r="S63" i="47"/>
  <c r="R63" i="47"/>
  <c r="Q63" i="47"/>
  <c r="U62" i="47"/>
  <c r="T62" i="47"/>
  <c r="S62" i="47"/>
  <c r="R62" i="47"/>
  <c r="Q62" i="47"/>
  <c r="U61" i="47"/>
  <c r="T61" i="47"/>
  <c r="S61" i="47"/>
  <c r="R61" i="47"/>
  <c r="Q61" i="47"/>
  <c r="U60" i="47"/>
  <c r="T60" i="47"/>
  <c r="S60" i="47"/>
  <c r="R60" i="47"/>
  <c r="Q60" i="47"/>
  <c r="U59" i="47"/>
  <c r="T59" i="47"/>
  <c r="S59" i="47"/>
  <c r="R59" i="47"/>
  <c r="Q59" i="47"/>
  <c r="U58" i="47"/>
  <c r="T58" i="47"/>
  <c r="S58" i="47"/>
  <c r="R58" i="47"/>
  <c r="Q58" i="47"/>
  <c r="U57" i="47"/>
  <c r="T57" i="47"/>
  <c r="S57" i="47"/>
  <c r="R57" i="47"/>
  <c r="Q57" i="47"/>
  <c r="U56" i="47"/>
  <c r="T56" i="47"/>
  <c r="S56" i="47"/>
  <c r="R56" i="47"/>
  <c r="Q56" i="47"/>
  <c r="U55" i="47"/>
  <c r="T55" i="47"/>
  <c r="S55" i="47"/>
  <c r="R55" i="47"/>
  <c r="Q55" i="47"/>
  <c r="U54" i="47"/>
  <c r="T54" i="47"/>
  <c r="S54" i="47"/>
  <c r="R54" i="47"/>
  <c r="Q54" i="47"/>
  <c r="U53" i="47"/>
  <c r="T53" i="47"/>
  <c r="S53" i="47"/>
  <c r="R53" i="47"/>
  <c r="Q53" i="47"/>
  <c r="U52" i="47"/>
  <c r="T52" i="47"/>
  <c r="S52" i="47"/>
  <c r="R52" i="47"/>
  <c r="Q52" i="47"/>
  <c r="U51" i="47"/>
  <c r="T51" i="47"/>
  <c r="S51" i="47"/>
  <c r="R51" i="47"/>
  <c r="Q51" i="47"/>
  <c r="U50" i="47"/>
  <c r="T50" i="47"/>
  <c r="S50" i="47"/>
  <c r="R50" i="47"/>
  <c r="Q50" i="47"/>
  <c r="U49" i="47"/>
  <c r="T49" i="47"/>
  <c r="S49" i="47"/>
  <c r="R49" i="47"/>
  <c r="Q49" i="47"/>
  <c r="U48" i="47"/>
  <c r="T48" i="47"/>
  <c r="S48" i="47"/>
  <c r="R48" i="47"/>
  <c r="Q48" i="47"/>
  <c r="U47" i="47"/>
  <c r="T47" i="47"/>
  <c r="S47" i="47"/>
  <c r="R47" i="47"/>
  <c r="Q47" i="47"/>
  <c r="U46" i="47"/>
  <c r="T46" i="47"/>
  <c r="S46" i="47"/>
  <c r="R46" i="47"/>
  <c r="Q46" i="47"/>
  <c r="U45" i="47"/>
  <c r="T45" i="47"/>
  <c r="S45" i="47"/>
  <c r="R45" i="47"/>
  <c r="Q45" i="47"/>
  <c r="U44" i="47"/>
  <c r="T44" i="47"/>
  <c r="S44" i="47"/>
  <c r="R44" i="47"/>
  <c r="Q44" i="47"/>
  <c r="U43" i="47"/>
  <c r="T43" i="47"/>
  <c r="S43" i="47"/>
  <c r="R43" i="47"/>
  <c r="Q43" i="47"/>
  <c r="U42" i="47"/>
  <c r="T42" i="47"/>
  <c r="S42" i="47"/>
  <c r="R42" i="47"/>
  <c r="Q42" i="47"/>
  <c r="U41" i="47"/>
  <c r="T41" i="47"/>
  <c r="S41" i="47"/>
  <c r="R41" i="47"/>
  <c r="Q41" i="47"/>
  <c r="U40" i="47"/>
  <c r="T40" i="47"/>
  <c r="S40" i="47"/>
  <c r="R40" i="47"/>
  <c r="Q40" i="47"/>
  <c r="U39" i="47"/>
  <c r="T39" i="47"/>
  <c r="S39" i="47"/>
  <c r="R39" i="47"/>
  <c r="Q39" i="47"/>
  <c r="U38" i="47"/>
  <c r="T38" i="47"/>
  <c r="S38" i="47"/>
  <c r="R38" i="47"/>
  <c r="Q38" i="47"/>
  <c r="U37" i="47"/>
  <c r="T37" i="47"/>
  <c r="S37" i="47"/>
  <c r="R37" i="47"/>
  <c r="Q37" i="47"/>
  <c r="U36" i="47"/>
  <c r="T36" i="47"/>
  <c r="S36" i="47"/>
  <c r="R36" i="47"/>
  <c r="Q36" i="47"/>
  <c r="U35" i="47"/>
  <c r="T35" i="47"/>
  <c r="S35" i="47"/>
  <c r="R35" i="47"/>
  <c r="Q35" i="47"/>
  <c r="U34" i="47"/>
  <c r="T34" i="47"/>
  <c r="S34" i="47"/>
  <c r="R34" i="47"/>
  <c r="Q34" i="47"/>
  <c r="U33" i="47"/>
  <c r="T33" i="47"/>
  <c r="S33" i="47"/>
  <c r="R33" i="47"/>
  <c r="Q33" i="47"/>
  <c r="U32" i="47"/>
  <c r="T32" i="47"/>
  <c r="S32" i="47"/>
  <c r="R32" i="47"/>
  <c r="Q32" i="47"/>
  <c r="U31" i="47"/>
  <c r="T31" i="47"/>
  <c r="S31" i="47"/>
  <c r="R31" i="47"/>
  <c r="Q31" i="47"/>
  <c r="U30" i="47"/>
  <c r="T30" i="47"/>
  <c r="S30" i="47"/>
  <c r="R30" i="47"/>
  <c r="Q30" i="47"/>
  <c r="U29" i="47"/>
  <c r="T29" i="47"/>
  <c r="S29" i="47"/>
  <c r="R29" i="47"/>
  <c r="Q29" i="47"/>
  <c r="U28" i="47"/>
  <c r="T28" i="47"/>
  <c r="S28" i="47"/>
  <c r="R28" i="47"/>
  <c r="Q28" i="47"/>
  <c r="U27" i="47"/>
  <c r="T27" i="47"/>
  <c r="S27" i="47"/>
  <c r="R27" i="47"/>
  <c r="Q27" i="47"/>
  <c r="U26" i="47"/>
  <c r="T26" i="47"/>
  <c r="S26" i="47"/>
  <c r="R26" i="47"/>
  <c r="Q26" i="47"/>
  <c r="U25" i="47"/>
  <c r="T25" i="47"/>
  <c r="S25" i="47"/>
  <c r="R25" i="47"/>
  <c r="Q25" i="47"/>
  <c r="U24" i="47"/>
  <c r="T24" i="47"/>
  <c r="S24" i="47"/>
  <c r="R24" i="47"/>
  <c r="Q24" i="47"/>
  <c r="U23" i="47"/>
  <c r="T23" i="47"/>
  <c r="S23" i="47"/>
  <c r="R23" i="47"/>
  <c r="Q23" i="47"/>
  <c r="U22" i="47"/>
  <c r="T22" i="47"/>
  <c r="S22" i="47"/>
  <c r="R22" i="47"/>
  <c r="Q22" i="47"/>
  <c r="U21" i="47"/>
  <c r="T21" i="47"/>
  <c r="S21" i="47"/>
  <c r="R21" i="47"/>
  <c r="Q21" i="47"/>
  <c r="U20" i="47"/>
  <c r="T20" i="47"/>
  <c r="S20" i="47"/>
  <c r="R20" i="47"/>
  <c r="Q20" i="47"/>
  <c r="U19" i="47"/>
  <c r="T19" i="47"/>
  <c r="S19" i="47"/>
  <c r="R19" i="47"/>
  <c r="Q19" i="47"/>
  <c r="U18" i="47"/>
  <c r="T18" i="47"/>
  <c r="S18" i="47"/>
  <c r="R18" i="47"/>
  <c r="Q18" i="47"/>
  <c r="U17" i="47"/>
  <c r="T17" i="47"/>
  <c r="S17" i="47"/>
  <c r="R17" i="47"/>
  <c r="Q17" i="47"/>
  <c r="K16" i="47"/>
  <c r="U16" i="47" s="1"/>
  <c r="J16" i="47"/>
  <c r="T16" i="47" s="1"/>
  <c r="G16" i="47"/>
  <c r="F16" i="47"/>
  <c r="E16" i="47"/>
  <c r="D16" i="47"/>
  <c r="C16" i="47"/>
  <c r="A16" i="47"/>
  <c r="K15" i="47"/>
  <c r="U15" i="47" s="1"/>
  <c r="J15" i="47"/>
  <c r="T15" i="47" s="1"/>
  <c r="G15" i="47"/>
  <c r="F15" i="47"/>
  <c r="E15" i="47"/>
  <c r="D15" i="47"/>
  <c r="C15" i="47"/>
  <c r="B15" i="47"/>
  <c r="A15" i="47"/>
  <c r="K14" i="47"/>
  <c r="U14" i="47" s="1"/>
  <c r="J14" i="47"/>
  <c r="T14" i="47" s="1"/>
  <c r="G14" i="47"/>
  <c r="F14" i="47"/>
  <c r="E14" i="47"/>
  <c r="D14" i="47"/>
  <c r="C14" i="47"/>
  <c r="A14" i="47"/>
  <c r="K13" i="47"/>
  <c r="U13" i="47" s="1"/>
  <c r="J13" i="47"/>
  <c r="T13" i="47" s="1"/>
  <c r="G13" i="47"/>
  <c r="F13" i="47"/>
  <c r="E13" i="47"/>
  <c r="D13" i="47"/>
  <c r="C13" i="47"/>
  <c r="B13" i="47"/>
  <c r="A13" i="47"/>
  <c r="K12" i="47"/>
  <c r="U12" i="47" s="1"/>
  <c r="J12" i="47"/>
  <c r="T12" i="47" s="1"/>
  <c r="G12" i="47"/>
  <c r="F12" i="47"/>
  <c r="E12" i="47"/>
  <c r="D12" i="47"/>
  <c r="C12" i="47"/>
  <c r="B12" i="47"/>
  <c r="A12" i="47"/>
  <c r="K11" i="47"/>
  <c r="U11" i="47" s="1"/>
  <c r="J11" i="47"/>
  <c r="T11" i="47" s="1"/>
  <c r="G11" i="47"/>
  <c r="F11" i="47"/>
  <c r="E11" i="47"/>
  <c r="D11" i="47"/>
  <c r="C11" i="47"/>
  <c r="B11" i="47"/>
  <c r="A11" i="47"/>
  <c r="K10" i="47"/>
  <c r="U10" i="47" s="1"/>
  <c r="J10" i="47"/>
  <c r="T10" i="47" s="1"/>
  <c r="G10" i="47"/>
  <c r="F10" i="47"/>
  <c r="E10" i="47"/>
  <c r="D10" i="47"/>
  <c r="C10" i="47"/>
  <c r="B10" i="47"/>
  <c r="A10" i="47"/>
  <c r="K9" i="47"/>
  <c r="U9" i="47" s="1"/>
  <c r="J9" i="47"/>
  <c r="T9" i="47" s="1"/>
  <c r="G9" i="47"/>
  <c r="F9" i="47"/>
  <c r="E9" i="47"/>
  <c r="D9" i="47"/>
  <c r="C9" i="47"/>
  <c r="B9" i="47"/>
  <c r="A9" i="47"/>
  <c r="K8" i="47"/>
  <c r="U8" i="47" s="1"/>
  <c r="J8" i="47"/>
  <c r="T8" i="47" s="1"/>
  <c r="G8" i="47"/>
  <c r="F8" i="47"/>
  <c r="E8" i="47"/>
  <c r="D8" i="47"/>
  <c r="C8" i="47"/>
  <c r="B8" i="47"/>
  <c r="A8" i="47"/>
  <c r="K7" i="47"/>
  <c r="U7" i="47" s="1"/>
  <c r="J7" i="47"/>
  <c r="T7" i="47" s="1"/>
  <c r="G7" i="47"/>
  <c r="F7" i="47"/>
  <c r="E7" i="47"/>
  <c r="D7" i="47"/>
  <c r="C7" i="47"/>
  <c r="B7" i="47"/>
  <c r="A7" i="47"/>
  <c r="K6" i="47"/>
  <c r="U6" i="47" s="1"/>
  <c r="J6" i="47"/>
  <c r="T6" i="47" s="1"/>
  <c r="G6" i="47"/>
  <c r="F6" i="47"/>
  <c r="E6" i="47"/>
  <c r="D6" i="47"/>
  <c r="C6" i="47"/>
  <c r="B6" i="47"/>
  <c r="A6" i="47"/>
  <c r="K5" i="47"/>
  <c r="U5" i="47" s="1"/>
  <c r="J5" i="47"/>
  <c r="T5" i="47" s="1"/>
  <c r="G5" i="47"/>
  <c r="F5" i="47"/>
  <c r="E5" i="47"/>
  <c r="D5" i="47"/>
  <c r="C5" i="47"/>
  <c r="B5" i="47"/>
  <c r="A5" i="47"/>
  <c r="K4" i="47"/>
  <c r="U4" i="47" s="1"/>
  <c r="J4" i="47"/>
  <c r="T4" i="47" s="1"/>
  <c r="G4" i="47"/>
  <c r="F4" i="47"/>
  <c r="E4" i="47"/>
  <c r="D4" i="47"/>
  <c r="C4" i="47"/>
  <c r="B4" i="47"/>
  <c r="A4" i="47"/>
  <c r="K3" i="47"/>
  <c r="U3" i="47" s="1"/>
  <c r="J3" i="47"/>
  <c r="T3" i="47" s="1"/>
  <c r="G3" i="47"/>
  <c r="F3" i="47"/>
  <c r="E3" i="47"/>
  <c r="D3" i="47"/>
  <c r="C3" i="47"/>
  <c r="B3" i="47"/>
  <c r="A3" i="47"/>
  <c r="K2" i="47"/>
  <c r="U2" i="47" s="1"/>
  <c r="J2" i="47"/>
  <c r="T2" i="47" s="1"/>
  <c r="I2" i="47"/>
  <c r="S2" i="47" s="1"/>
  <c r="H2" i="47"/>
  <c r="R2" i="47" s="1"/>
  <c r="G2" i="47"/>
  <c r="F2" i="47"/>
  <c r="E2" i="47"/>
  <c r="D2" i="47"/>
  <c r="C2" i="47"/>
  <c r="B2" i="47"/>
  <c r="A2" i="47"/>
  <c r="M1" i="47"/>
  <c r="L1" i="47"/>
  <c r="K1" i="47"/>
  <c r="J1" i="47"/>
  <c r="I1" i="47"/>
  <c r="H1" i="47"/>
  <c r="G1" i="47"/>
  <c r="F1" i="47"/>
  <c r="E1" i="47"/>
  <c r="D1" i="47"/>
  <c r="C1" i="47"/>
  <c r="B1" i="47"/>
  <c r="A1" i="47"/>
  <c r="U3" i="49" l="1"/>
  <c r="U4" i="49"/>
  <c r="U5" i="49"/>
  <c r="U2" i="49"/>
  <c r="H3" i="47"/>
  <c r="I3" i="47"/>
  <c r="S3" i="47" s="1"/>
  <c r="P7" i="49" a="1"/>
  <c r="P7" i="49" s="1"/>
  <c r="O16" i="49"/>
  <c r="Q12" i="49"/>
  <c r="Q13" i="49"/>
  <c r="U9" i="49"/>
  <c r="U12" i="49"/>
  <c r="T2" i="49"/>
  <c r="L2" i="49" s="1"/>
  <c r="I4" i="47" l="1"/>
  <c r="H4" i="47"/>
  <c r="R3" i="47"/>
  <c r="B16" i="49"/>
  <c r="B16" i="47"/>
  <c r="P4" i="49"/>
  <c r="T3" i="49"/>
  <c r="L3" i="49" s="1"/>
  <c r="L3" i="47" s="1"/>
  <c r="Q3" i="47" s="1"/>
  <c r="I5" i="47"/>
  <c r="S4" i="47"/>
  <c r="P8" i="49"/>
  <c r="Q8" i="49" s="1"/>
  <c r="Q9" i="49"/>
  <c r="X2" i="49"/>
  <c r="W2" i="49"/>
  <c r="L2" i="46"/>
  <c r="L2" i="47"/>
  <c r="Q2" i="47" s="1"/>
  <c r="L3" i="46" l="1"/>
  <c r="T4" i="49"/>
  <c r="L4" i="49" s="1"/>
  <c r="H5" i="47"/>
  <c r="R4" i="47"/>
  <c r="O15" i="49"/>
  <c r="T5" i="49"/>
  <c r="S5" i="47"/>
  <c r="I6" i="47"/>
  <c r="H6" i="47" l="1"/>
  <c r="R5" i="47"/>
  <c r="B14" i="49"/>
  <c r="B14" i="47"/>
  <c r="S6" i="47"/>
  <c r="I7" i="47"/>
  <c r="L5" i="49"/>
  <c r="T6" i="49"/>
  <c r="L4" i="47"/>
  <c r="Q4" i="47" s="1"/>
  <c r="L4" i="46"/>
  <c r="H7" i="47" l="1"/>
  <c r="R6" i="47"/>
  <c r="T7" i="49"/>
  <c r="L6" i="49"/>
  <c r="L5" i="47"/>
  <c r="Q5" i="47" s="1"/>
  <c r="L5" i="46"/>
  <c r="I8" i="47"/>
  <c r="S7" i="47"/>
  <c r="R7" i="47" l="1"/>
  <c r="H8" i="47"/>
  <c r="L6" i="47"/>
  <c r="Q6" i="47" s="1"/>
  <c r="L6" i="46"/>
  <c r="I9" i="47"/>
  <c r="S8" i="47"/>
  <c r="L7" i="49"/>
  <c r="T8" i="49"/>
  <c r="H9" i="47" l="1"/>
  <c r="R8" i="47"/>
  <c r="L7" i="46"/>
  <c r="L7" i="47"/>
  <c r="Q7" i="47" s="1"/>
  <c r="L8" i="49"/>
  <c r="T9" i="49"/>
  <c r="I10" i="47"/>
  <c r="S9" i="47"/>
  <c r="H10" i="47" l="1"/>
  <c r="R9" i="47"/>
  <c r="T10" i="49"/>
  <c r="L9" i="49"/>
  <c r="I11" i="47"/>
  <c r="S10" i="47"/>
  <c r="L8" i="47"/>
  <c r="Q8" i="47" s="1"/>
  <c r="L8" i="46"/>
  <c r="R10" i="47" l="1"/>
  <c r="H11" i="47"/>
  <c r="I12" i="47"/>
  <c r="S11" i="47"/>
  <c r="L9" i="47"/>
  <c r="Q9" i="47" s="1"/>
  <c r="L9" i="46"/>
  <c r="L10" i="49"/>
  <c r="T11" i="49"/>
  <c r="R11" i="47" l="1"/>
  <c r="H12" i="47"/>
  <c r="L11" i="49"/>
  <c r="T12" i="49"/>
  <c r="L10" i="47"/>
  <c r="Q10" i="47" s="1"/>
  <c r="L10" i="46"/>
  <c r="I13" i="47"/>
  <c r="S12" i="47"/>
  <c r="R12" i="47" l="1"/>
  <c r="H13" i="47"/>
  <c r="I14" i="47"/>
  <c r="S13" i="47"/>
  <c r="L12" i="49"/>
  <c r="T13" i="49"/>
  <c r="L11" i="46"/>
  <c r="L11" i="47"/>
  <c r="Q11" i="47" s="1"/>
  <c r="H14" i="47" l="1"/>
  <c r="R13" i="47"/>
  <c r="L12" i="47"/>
  <c r="Q12" i="47" s="1"/>
  <c r="L12" i="46"/>
  <c r="L13" i="49"/>
  <c r="T14" i="49"/>
  <c r="I15" i="47"/>
  <c r="S14" i="47"/>
  <c r="R14" i="47" l="1"/>
  <c r="H15" i="47"/>
  <c r="T15" i="49"/>
  <c r="L14" i="49"/>
  <c r="I16" i="47"/>
  <c r="S16" i="47" s="1"/>
  <c r="S15" i="47"/>
  <c r="L13" i="46"/>
  <c r="L13" i="47"/>
  <c r="Q13" i="47" s="1"/>
  <c r="R15" i="47" l="1"/>
  <c r="H16" i="47"/>
  <c r="R16" i="47" s="1"/>
  <c r="L14" i="46"/>
  <c r="L14" i="47"/>
  <c r="Q14" i="47" s="1"/>
  <c r="L15" i="49"/>
  <c r="T16" i="49"/>
  <c r="L16" i="49" s="1"/>
  <c r="L16" i="47" l="1"/>
  <c r="Q16" i="47" s="1"/>
  <c r="L16" i="46"/>
  <c r="L15" i="46"/>
  <c r="L15" i="47"/>
  <c r="Q15" i="47" s="1"/>
  <c r="W18" i="47" s="1" a="1"/>
  <c r="AR22" i="47" l="1"/>
  <c r="AJ22" i="47"/>
  <c r="AB22" i="47"/>
  <c r="AP21" i="47"/>
  <c r="AH21" i="47"/>
  <c r="Z21" i="47"/>
  <c r="AN20" i="47"/>
  <c r="AF20" i="47"/>
  <c r="X20" i="47"/>
  <c r="AL19" i="47"/>
  <c r="AD19" i="47"/>
  <c r="AR18" i="47"/>
  <c r="AJ18" i="47"/>
  <c r="AB18" i="47"/>
  <c r="AN22" i="47"/>
  <c r="AF22" i="47"/>
  <c r="X22" i="47"/>
  <c r="AL21" i="47"/>
  <c r="AD21" i="47"/>
  <c r="AR20" i="47"/>
  <c r="AJ20" i="47"/>
  <c r="AB20" i="47"/>
  <c r="AP19" i="47"/>
  <c r="AH19" i="47"/>
  <c r="Z19" i="47"/>
  <c r="AN18" i="47"/>
  <c r="AF18" i="47"/>
  <c r="X18" i="47"/>
  <c r="AK22" i="47"/>
  <c r="Z22" i="47"/>
  <c r="AK21" i="47"/>
  <c r="AA21" i="47"/>
  <c r="AL20" i="47"/>
  <c r="AA20" i="47"/>
  <c r="AM19" i="47"/>
  <c r="AB19" i="47"/>
  <c r="AM18" i="47"/>
  <c r="AC18" i="47"/>
  <c r="AI22" i="47"/>
  <c r="Y22" i="47"/>
  <c r="AJ21" i="47"/>
  <c r="Y21" i="47"/>
  <c r="AK20" i="47"/>
  <c r="Z20" i="47"/>
  <c r="AK19" i="47"/>
  <c r="AA19" i="47"/>
  <c r="AL18" i="47"/>
  <c r="AA18" i="47"/>
  <c r="AE20" i="47"/>
  <c r="AE21" i="47"/>
  <c r="AH22" i="47"/>
  <c r="W22" i="47"/>
  <c r="AI21" i="47"/>
  <c r="X21" i="47"/>
  <c r="AI20" i="47"/>
  <c r="Y20" i="47"/>
  <c r="AJ19" i="47"/>
  <c r="Y19" i="47"/>
  <c r="AK18" i="47"/>
  <c r="Z18" i="47"/>
  <c r="AE22" i="47"/>
  <c r="AF21" i="47"/>
  <c r="AG20" i="47"/>
  <c r="AG19" i="47"/>
  <c r="AH18" i="47"/>
  <c r="AG18" i="47"/>
  <c r="AQ22" i="47"/>
  <c r="AG22" i="47"/>
  <c r="AR21" i="47"/>
  <c r="AG21" i="47"/>
  <c r="W21" i="47"/>
  <c r="AH20" i="47"/>
  <c r="W20" i="47"/>
  <c r="AI19" i="47"/>
  <c r="X19" i="47"/>
  <c r="AI18" i="47"/>
  <c r="Y18" i="47"/>
  <c r="AO22" i="47"/>
  <c r="AD22" i="47"/>
  <c r="AO21" i="47"/>
  <c r="AP20" i="47"/>
  <c r="AQ19" i="47"/>
  <c r="AF19" i="47"/>
  <c r="AM22" i="47"/>
  <c r="AC22" i="47"/>
  <c r="AN21" i="47"/>
  <c r="AC21" i="47"/>
  <c r="AO20" i="47"/>
  <c r="AD20" i="47"/>
  <c r="AO19" i="47"/>
  <c r="AE19" i="47"/>
  <c r="AP18" i="47"/>
  <c r="AE18" i="47"/>
  <c r="AL22" i="47"/>
  <c r="AA22" i="47"/>
  <c r="AM21" i="47"/>
  <c r="AB21" i="47"/>
  <c r="AM20" i="47"/>
  <c r="AC20" i="47"/>
  <c r="AN19" i="47"/>
  <c r="AC19" i="47"/>
  <c r="AO18" i="47"/>
  <c r="AD18" i="47"/>
  <c r="AP22" i="47"/>
  <c r="AQ21" i="47"/>
  <c r="AQ20" i="47"/>
  <c r="AR19" i="47"/>
  <c r="W19" i="47"/>
  <c r="W18" i="47"/>
  <c r="W27" i="47" s="1" a="1"/>
  <c r="AQ18" i="47"/>
  <c r="AN31" i="47" l="1"/>
  <c r="AN40" i="47" s="1"/>
  <c r="AF31" i="47"/>
  <c r="AF40" i="47" s="1"/>
  <c r="X31" i="47"/>
  <c r="X40" i="47" s="1"/>
  <c r="AL30" i="47"/>
  <c r="AL39" i="47" s="1"/>
  <c r="AD30" i="47"/>
  <c r="AD39" i="47" s="1"/>
  <c r="AR29" i="47"/>
  <c r="AR38" i="47" s="1"/>
  <c r="AJ29" i="47"/>
  <c r="AJ38" i="47" s="1"/>
  <c r="AB29" i="47"/>
  <c r="AB38" i="47" s="1"/>
  <c r="AP28" i="47"/>
  <c r="AP37" i="47" s="1"/>
  <c r="AH28" i="47"/>
  <c r="AH37" i="47" s="1"/>
  <c r="Z28" i="47"/>
  <c r="Z37" i="47" s="1"/>
  <c r="AN27" i="47"/>
  <c r="AN36" i="47" s="1"/>
  <c r="AF27" i="47"/>
  <c r="AF36" i="47" s="1"/>
  <c r="X27" i="47"/>
  <c r="X36" i="47" s="1"/>
  <c r="AM31" i="47"/>
  <c r="AM40" i="47" s="1"/>
  <c r="AE31" i="47"/>
  <c r="AE40" i="47" s="1"/>
  <c r="W31" i="47"/>
  <c r="W40" i="47" s="1"/>
  <c r="AK30" i="47"/>
  <c r="AK39" i="47" s="1"/>
  <c r="AC30" i="47"/>
  <c r="AC39" i="47" s="1"/>
  <c r="AQ29" i="47"/>
  <c r="AQ38" i="47" s="1"/>
  <c r="AI29" i="47"/>
  <c r="AI38" i="47" s="1"/>
  <c r="AA29" i="47"/>
  <c r="AA38" i="47" s="1"/>
  <c r="AO28" i="47"/>
  <c r="AO37" i="47" s="1"/>
  <c r="AG28" i="47"/>
  <c r="AG37" i="47" s="1"/>
  <c r="Y28" i="47"/>
  <c r="Y37" i="47" s="1"/>
  <c r="AM27" i="47"/>
  <c r="AM36" i="47" s="1"/>
  <c r="AE27" i="47"/>
  <c r="AE36" i="47" s="1"/>
  <c r="W27" i="47"/>
  <c r="W36" i="47" s="1"/>
  <c r="AL31" i="47"/>
  <c r="AL40" i="47" s="1"/>
  <c r="AD31" i="47"/>
  <c r="AD40" i="47" s="1"/>
  <c r="AR30" i="47"/>
  <c r="AR39" i="47" s="1"/>
  <c r="AJ30" i="47"/>
  <c r="AJ39" i="47" s="1"/>
  <c r="AB30" i="47"/>
  <c r="AB39" i="47" s="1"/>
  <c r="AP29" i="47"/>
  <c r="AP38" i="47" s="1"/>
  <c r="AH29" i="47"/>
  <c r="AH38" i="47" s="1"/>
  <c r="Z29" i="47"/>
  <c r="Z38" i="47" s="1"/>
  <c r="AN28" i="47"/>
  <c r="AN37" i="47" s="1"/>
  <c r="AF28" i="47"/>
  <c r="AF37" i="47" s="1"/>
  <c r="X28" i="47"/>
  <c r="X37" i="47" s="1"/>
  <c r="AL27" i="47"/>
  <c r="AL36" i="47" s="1"/>
  <c r="AD27" i="47"/>
  <c r="AD36" i="47" s="1"/>
  <c r="AK31" i="47"/>
  <c r="AK40" i="47" s="1"/>
  <c r="AC31" i="47"/>
  <c r="AC40" i="47" s="1"/>
  <c r="AQ30" i="47"/>
  <c r="AQ39" i="47" s="1"/>
  <c r="AI30" i="47"/>
  <c r="AI39" i="47" s="1"/>
  <c r="AA30" i="47"/>
  <c r="AA39" i="47" s="1"/>
  <c r="AO29" i="47"/>
  <c r="AO38" i="47" s="1"/>
  <c r="AG29" i="47"/>
  <c r="AG38" i="47" s="1"/>
  <c r="Y29" i="47"/>
  <c r="Y38" i="47" s="1"/>
  <c r="AM28" i="47"/>
  <c r="AM37" i="47" s="1"/>
  <c r="AE28" i="47"/>
  <c r="AE37" i="47" s="1"/>
  <c r="W28" i="47"/>
  <c r="W37" i="47" s="1"/>
  <c r="AK27" i="47"/>
  <c r="AK36" i="47" s="1"/>
  <c r="AC27" i="47"/>
  <c r="AC36" i="47" s="1"/>
  <c r="AR31" i="47"/>
  <c r="AR40" i="47" s="1"/>
  <c r="AJ31" i="47"/>
  <c r="AJ40" i="47" s="1"/>
  <c r="AB31" i="47"/>
  <c r="AB40" i="47" s="1"/>
  <c r="AP30" i="47"/>
  <c r="AP39" i="47" s="1"/>
  <c r="AH30" i="47"/>
  <c r="AH39" i="47" s="1"/>
  <c r="Z30" i="47"/>
  <c r="Z39" i="47" s="1"/>
  <c r="AN29" i="47"/>
  <c r="AN38" i="47" s="1"/>
  <c r="AF29" i="47"/>
  <c r="AF38" i="47" s="1"/>
  <c r="X29" i="47"/>
  <c r="X38" i="47" s="1"/>
  <c r="AL28" i="47"/>
  <c r="AL37" i="47" s="1"/>
  <c r="AD28" i="47"/>
  <c r="AD37" i="47" s="1"/>
  <c r="AR27" i="47"/>
  <c r="AR36" i="47" s="1"/>
  <c r="AJ27" i="47"/>
  <c r="AJ36" i="47" s="1"/>
  <c r="AB27" i="47"/>
  <c r="AB36" i="47" s="1"/>
  <c r="AQ31" i="47"/>
  <c r="AQ40" i="47" s="1"/>
  <c r="AI31" i="47"/>
  <c r="AI40" i="47" s="1"/>
  <c r="AA31" i="47"/>
  <c r="AA40" i="47" s="1"/>
  <c r="AO30" i="47"/>
  <c r="AO39" i="47" s="1"/>
  <c r="AG30" i="47"/>
  <c r="AG39" i="47" s="1"/>
  <c r="Y30" i="47"/>
  <c r="Y39" i="47" s="1"/>
  <c r="AM29" i="47"/>
  <c r="AM38" i="47" s="1"/>
  <c r="AE29" i="47"/>
  <c r="AE38" i="47" s="1"/>
  <c r="W29" i="47"/>
  <c r="W38" i="47" s="1"/>
  <c r="AK28" i="47"/>
  <c r="AK37" i="47" s="1"/>
  <c r="AC28" i="47"/>
  <c r="AC37" i="47" s="1"/>
  <c r="AQ27" i="47"/>
  <c r="AQ36" i="47" s="1"/>
  <c r="AI27" i="47"/>
  <c r="AI36" i="47" s="1"/>
  <c r="AA27" i="47"/>
  <c r="AA36" i="47" s="1"/>
  <c r="AN30" i="47"/>
  <c r="AN39" i="47" s="1"/>
  <c r="AD29" i="47"/>
  <c r="AD38" i="47" s="1"/>
  <c r="AP27" i="47"/>
  <c r="AP36" i="47" s="1"/>
  <c r="AM30" i="47"/>
  <c r="AM39" i="47" s="1"/>
  <c r="AC29" i="47"/>
  <c r="AC38" i="47" s="1"/>
  <c r="AO27" i="47"/>
  <c r="AO36" i="47" s="1"/>
  <c r="AJ28" i="47"/>
  <c r="AJ37" i="47" s="1"/>
  <c r="X30" i="47"/>
  <c r="X39" i="47" s="1"/>
  <c r="AP31" i="47"/>
  <c r="AP40" i="47" s="1"/>
  <c r="AF30" i="47"/>
  <c r="AF39" i="47" s="1"/>
  <c r="AR28" i="47"/>
  <c r="AR37" i="47" s="1"/>
  <c r="AH27" i="47"/>
  <c r="AH36" i="47" s="1"/>
  <c r="AH31" i="47"/>
  <c r="AH40" i="47" s="1"/>
  <c r="Z27" i="47"/>
  <c r="Z36" i="47" s="1"/>
  <c r="AO31" i="47"/>
  <c r="AO40" i="47" s="1"/>
  <c r="AE30" i="47"/>
  <c r="AE39" i="47" s="1"/>
  <c r="AQ28" i="47"/>
  <c r="AQ37" i="47" s="1"/>
  <c r="AG27" i="47"/>
  <c r="AG36" i="47" s="1"/>
  <c r="Y27" i="47"/>
  <c r="Y36" i="47" s="1"/>
  <c r="Z31" i="47"/>
  <c r="Z40" i="47" s="1"/>
  <c r="AL29" i="47"/>
  <c r="AL38" i="47" s="1"/>
  <c r="AB28" i="47"/>
  <c r="AB37" i="47" s="1"/>
  <c r="Y31" i="47"/>
  <c r="Y40" i="47" s="1"/>
  <c r="AK29" i="47"/>
  <c r="AK38" i="47" s="1"/>
  <c r="AA28" i="47"/>
  <c r="AA37" i="47" s="1"/>
  <c r="AG31" i="47"/>
  <c r="AG40" i="47" s="1"/>
  <c r="W30" i="47"/>
  <c r="W39" i="47" s="1"/>
  <c r="AI28" i="47"/>
  <c r="AI37" i="47" s="1"/>
  <c r="W46" i="47" l="1" a="1"/>
  <c r="AK46" i="47" l="1"/>
  <c r="AC46" i="47"/>
  <c r="AR46" i="47"/>
  <c r="AJ46" i="47"/>
  <c r="AB46" i="47"/>
  <c r="AQ46" i="47"/>
  <c r="AI46" i="47"/>
  <c r="AA46" i="47"/>
  <c r="AP46" i="47"/>
  <c r="AH46" i="47"/>
  <c r="Z46" i="47"/>
  <c r="AO46" i="47"/>
  <c r="AG46" i="47"/>
  <c r="Y46" i="47"/>
  <c r="AN46" i="47"/>
  <c r="AF46" i="47"/>
  <c r="X46" i="47"/>
  <c r="AM46" i="47"/>
  <c r="AE46" i="47"/>
  <c r="W46" i="47"/>
  <c r="AL46" i="47"/>
  <c r="AD46" i="47"/>
  <c r="W48" i="47" l="1" a="1"/>
  <c r="AR48" i="47" l="1"/>
  <c r="AR51" i="47" s="1"/>
  <c r="AJ48" i="47"/>
  <c r="AJ51" i="47" s="1"/>
  <c r="AB48" i="47"/>
  <c r="AB51" i="47" s="1"/>
  <c r="AQ48" i="47"/>
  <c r="AQ51" i="47" s="1"/>
  <c r="AI48" i="47"/>
  <c r="AI51" i="47" s="1"/>
  <c r="AA48" i="47"/>
  <c r="AA51" i="47" s="1"/>
  <c r="AP48" i="47"/>
  <c r="AP51" i="47" s="1"/>
  <c r="AH48" i="47"/>
  <c r="AH51" i="47" s="1"/>
  <c r="Z48" i="47"/>
  <c r="Z51" i="47" s="1"/>
  <c r="AO48" i="47"/>
  <c r="AO51" i="47" s="1"/>
  <c r="AG48" i="47"/>
  <c r="AG51" i="47" s="1"/>
  <c r="Y48" i="47"/>
  <c r="Y51" i="47" s="1"/>
  <c r="AN48" i="47"/>
  <c r="AN51" i="47" s="1"/>
  <c r="AF48" i="47"/>
  <c r="AF51" i="47" s="1"/>
  <c r="X48" i="47"/>
  <c r="X51" i="47" s="1"/>
  <c r="AM48" i="47"/>
  <c r="AM51" i="47" s="1"/>
  <c r="AE48" i="47"/>
  <c r="AE51" i="47" s="1"/>
  <c r="W48" i="47"/>
  <c r="W51" i="47" s="1"/>
  <c r="AL48" i="47"/>
  <c r="AL51" i="47" s="1"/>
  <c r="AD48" i="47"/>
  <c r="AD51" i="47" s="1"/>
  <c r="AK48" i="47"/>
  <c r="AK51" i="47" s="1"/>
  <c r="AC48" i="47"/>
  <c r="AC51" i="47" s="1"/>
  <c r="W53" i="47" l="1" a="1"/>
  <c r="W180" i="47" l="1"/>
  <c r="W172" i="47"/>
  <c r="W164" i="47"/>
  <c r="W156" i="47"/>
  <c r="W148" i="47"/>
  <c r="W140" i="47"/>
  <c r="W132" i="47"/>
  <c r="W124" i="47"/>
  <c r="W116" i="47"/>
  <c r="W108" i="47"/>
  <c r="W100" i="47"/>
  <c r="W92" i="47"/>
  <c r="W84" i="47"/>
  <c r="W76" i="47"/>
  <c r="W68" i="47"/>
  <c r="W60" i="47"/>
  <c r="M9" i="46" s="1"/>
  <c r="W179" i="47"/>
  <c r="W171" i="47"/>
  <c r="W163" i="47"/>
  <c r="W155" i="47"/>
  <c r="W147" i="47"/>
  <c r="W139" i="47"/>
  <c r="W131" i="47"/>
  <c r="W123" i="47"/>
  <c r="W115" i="47"/>
  <c r="W107" i="47"/>
  <c r="W99" i="47"/>
  <c r="W91" i="47"/>
  <c r="W83" i="47"/>
  <c r="W75" i="47"/>
  <c r="W67" i="47"/>
  <c r="M16" i="46" s="1"/>
  <c r="W59" i="47"/>
  <c r="M8" i="46" s="1"/>
  <c r="W178" i="47"/>
  <c r="W170" i="47"/>
  <c r="W162" i="47"/>
  <c r="W154" i="47"/>
  <c r="W146" i="47"/>
  <c r="W138" i="47"/>
  <c r="W130" i="47"/>
  <c r="W122" i="47"/>
  <c r="W114" i="47"/>
  <c r="W106" i="47"/>
  <c r="W98" i="47"/>
  <c r="W90" i="47"/>
  <c r="W82" i="47"/>
  <c r="W74" i="47"/>
  <c r="W66" i="47"/>
  <c r="M15" i="46" s="1"/>
  <c r="W58" i="47"/>
  <c r="M7" i="46" s="1"/>
  <c r="W177" i="47"/>
  <c r="W169" i="47"/>
  <c r="W161" i="47"/>
  <c r="W153" i="47"/>
  <c r="W145" i="47"/>
  <c r="W137" i="47"/>
  <c r="W129" i="47"/>
  <c r="W121" i="47"/>
  <c r="W113" i="47"/>
  <c r="W105" i="47"/>
  <c r="W97" i="47"/>
  <c r="W89" i="47"/>
  <c r="W81" i="47"/>
  <c r="W73" i="47"/>
  <c r="W65" i="47"/>
  <c r="M14" i="46" s="1"/>
  <c r="W57" i="47"/>
  <c r="M6" i="46" s="1"/>
  <c r="W184" i="47"/>
  <c r="W176" i="47"/>
  <c r="W168" i="47"/>
  <c r="W160" i="47"/>
  <c r="W152" i="47"/>
  <c r="W144" i="47"/>
  <c r="W136" i="47"/>
  <c r="W128" i="47"/>
  <c r="W120" i="47"/>
  <c r="W112" i="47"/>
  <c r="W104" i="47"/>
  <c r="W96" i="47"/>
  <c r="W88" i="47"/>
  <c r="W80" i="47"/>
  <c r="W72" i="47"/>
  <c r="W64" i="47"/>
  <c r="M13" i="46" s="1"/>
  <c r="W56" i="47"/>
  <c r="M5" i="46" s="1"/>
  <c r="W183" i="47"/>
  <c r="W175" i="47"/>
  <c r="W167" i="47"/>
  <c r="W159" i="47"/>
  <c r="W151" i="47"/>
  <c r="W143" i="47"/>
  <c r="W135" i="47"/>
  <c r="W127" i="47"/>
  <c r="W119" i="47"/>
  <c r="W111" i="47"/>
  <c r="W103" i="47"/>
  <c r="W95" i="47"/>
  <c r="W87" i="47"/>
  <c r="W79" i="47"/>
  <c r="W71" i="47"/>
  <c r="W63" i="47"/>
  <c r="M12" i="46" s="1"/>
  <c r="W55" i="47"/>
  <c r="M4" i="46" s="1"/>
  <c r="W182" i="47"/>
  <c r="W174" i="47"/>
  <c r="W166" i="47"/>
  <c r="W158" i="47"/>
  <c r="W150" i="47"/>
  <c r="W142" i="47"/>
  <c r="W134" i="47"/>
  <c r="W126" i="47"/>
  <c r="W118" i="47"/>
  <c r="W110" i="47"/>
  <c r="W102" i="47"/>
  <c r="W94" i="47"/>
  <c r="W86" i="47"/>
  <c r="W78" i="47"/>
  <c r="W70" i="47"/>
  <c r="W62" i="47"/>
  <c r="M11" i="46" s="1"/>
  <c r="W54" i="47"/>
  <c r="M3" i="46" s="1"/>
  <c r="W125" i="47"/>
  <c r="W61" i="47"/>
  <c r="M10" i="46" s="1"/>
  <c r="W181" i="47"/>
  <c r="W117" i="47"/>
  <c r="W53" i="47"/>
  <c r="M2" i="46" s="1"/>
  <c r="W173" i="47"/>
  <c r="W109" i="47"/>
  <c r="W165" i="47"/>
  <c r="W101" i="47"/>
  <c r="W93" i="47"/>
  <c r="W149" i="47"/>
  <c r="W141" i="47"/>
  <c r="W77" i="47"/>
  <c r="W133" i="47"/>
  <c r="W69" i="47"/>
  <c r="W157" i="47"/>
  <c r="W85" i="47"/>
  <c r="M16" i="49" l="1"/>
  <c r="M16" i="47"/>
  <c r="M15" i="49"/>
  <c r="M15" i="47"/>
  <c r="M14" i="49"/>
  <c r="M14" i="47"/>
  <c r="M13" i="49"/>
  <c r="M13" i="47"/>
  <c r="M12" i="49"/>
  <c r="M12" i="47"/>
  <c r="M11" i="49"/>
  <c r="M11" i="47"/>
  <c r="M10" i="49"/>
  <c r="M10" i="47"/>
  <c r="M9" i="49"/>
  <c r="M9" i="47"/>
  <c r="M8" i="49"/>
  <c r="M8" i="47"/>
  <c r="M7" i="49"/>
  <c r="M7" i="47"/>
  <c r="M6" i="49"/>
  <c r="M6" i="47"/>
  <c r="M5" i="49"/>
  <c r="M5" i="47"/>
  <c r="M4" i="49"/>
  <c r="M4" i="47"/>
  <c r="M3" i="49"/>
  <c r="M3" i="47"/>
  <c r="M2" i="49"/>
  <c r="M2" i="47"/>
  <c r="I16" i="45"/>
  <c r="H16" i="45"/>
  <c r="G16" i="45"/>
  <c r="F16" i="45"/>
  <c r="E16" i="45"/>
  <c r="D16" i="45"/>
  <c r="C16" i="45"/>
  <c r="A16" i="45"/>
  <c r="I15" i="45"/>
  <c r="H15" i="45"/>
  <c r="G15" i="45"/>
  <c r="U15" i="45" s="1"/>
  <c r="F15" i="45"/>
  <c r="E15" i="45"/>
  <c r="D15" i="45"/>
  <c r="C15" i="45"/>
  <c r="B15" i="45"/>
  <c r="A15" i="45"/>
  <c r="I14" i="45"/>
  <c r="H14" i="45"/>
  <c r="G14" i="45"/>
  <c r="U14" i="45" s="1"/>
  <c r="F14" i="45"/>
  <c r="E14" i="45"/>
  <c r="D14" i="45"/>
  <c r="C14" i="45"/>
  <c r="A14" i="45"/>
  <c r="I13" i="45"/>
  <c r="H13" i="45"/>
  <c r="G13" i="45"/>
  <c r="U13" i="45" s="1"/>
  <c r="F13" i="45"/>
  <c r="E13" i="45"/>
  <c r="D13" i="45"/>
  <c r="C13" i="45"/>
  <c r="B13" i="45"/>
  <c r="A13" i="45"/>
  <c r="I12" i="45"/>
  <c r="H12" i="45"/>
  <c r="G12" i="45"/>
  <c r="F12" i="45"/>
  <c r="E12" i="45"/>
  <c r="D12" i="45"/>
  <c r="C12" i="45"/>
  <c r="B12" i="45"/>
  <c r="A12" i="45"/>
  <c r="I11" i="45"/>
  <c r="H11" i="45"/>
  <c r="G11" i="45"/>
  <c r="F11" i="45"/>
  <c r="E11" i="45"/>
  <c r="D11" i="45"/>
  <c r="C11" i="45"/>
  <c r="B11" i="45"/>
  <c r="A11" i="45"/>
  <c r="I10" i="45"/>
  <c r="H10" i="45"/>
  <c r="G10" i="45"/>
  <c r="F10" i="45"/>
  <c r="E10" i="45"/>
  <c r="D10" i="45"/>
  <c r="C10" i="45"/>
  <c r="B10" i="45"/>
  <c r="A10" i="45"/>
  <c r="I9" i="45"/>
  <c r="H9" i="45"/>
  <c r="G9" i="45"/>
  <c r="F9" i="45"/>
  <c r="E9" i="45"/>
  <c r="D9" i="45"/>
  <c r="C9" i="45"/>
  <c r="B9" i="45"/>
  <c r="A9" i="45"/>
  <c r="I8" i="45"/>
  <c r="H8" i="45"/>
  <c r="G8" i="45"/>
  <c r="F8" i="45"/>
  <c r="E8" i="45"/>
  <c r="D8" i="45"/>
  <c r="C8" i="45"/>
  <c r="B8" i="45"/>
  <c r="A8" i="45"/>
  <c r="I7" i="45"/>
  <c r="H7" i="45"/>
  <c r="G7" i="45"/>
  <c r="F7" i="45"/>
  <c r="E7" i="45"/>
  <c r="D7" i="45"/>
  <c r="C7" i="45"/>
  <c r="B7" i="45"/>
  <c r="A7" i="45"/>
  <c r="I6" i="45"/>
  <c r="H6" i="45"/>
  <c r="G6" i="45"/>
  <c r="F6" i="45"/>
  <c r="E6" i="45"/>
  <c r="D6" i="45"/>
  <c r="C6" i="45"/>
  <c r="B6" i="45"/>
  <c r="A6" i="45"/>
  <c r="P5" i="45"/>
  <c r="I5" i="45"/>
  <c r="H5" i="45"/>
  <c r="G5" i="45"/>
  <c r="F5" i="45"/>
  <c r="E5" i="45"/>
  <c r="D5" i="45"/>
  <c r="C5" i="45"/>
  <c r="B5" i="45"/>
  <c r="A5" i="45"/>
  <c r="I4" i="45"/>
  <c r="H4" i="45"/>
  <c r="G4" i="45"/>
  <c r="F4" i="45"/>
  <c r="E4" i="45"/>
  <c r="D4" i="45"/>
  <c r="C4" i="45"/>
  <c r="B4" i="45"/>
  <c r="A4" i="45"/>
  <c r="P3" i="45"/>
  <c r="P12" i="45" s="1"/>
  <c r="I3" i="45"/>
  <c r="H3" i="45"/>
  <c r="G3" i="45"/>
  <c r="F3" i="45"/>
  <c r="E3" i="45"/>
  <c r="D3" i="45"/>
  <c r="C3" i="45"/>
  <c r="B3" i="45"/>
  <c r="A3" i="45"/>
  <c r="P2" i="45"/>
  <c r="K2" i="45"/>
  <c r="J2" i="45"/>
  <c r="I2" i="45"/>
  <c r="H2" i="45"/>
  <c r="G2" i="45"/>
  <c r="F2" i="45"/>
  <c r="E2" i="45"/>
  <c r="D2" i="45"/>
  <c r="C2" i="45"/>
  <c r="B2" i="45"/>
  <c r="A2" i="45"/>
  <c r="K1" i="45"/>
  <c r="J1" i="45"/>
  <c r="I1" i="45"/>
  <c r="H1" i="45"/>
  <c r="G1" i="45"/>
  <c r="F1" i="45"/>
  <c r="E1" i="45"/>
  <c r="D1" i="45"/>
  <c r="C1" i="45"/>
  <c r="B1" i="45"/>
  <c r="A1" i="45"/>
  <c r="U361" i="43"/>
  <c r="T361" i="43"/>
  <c r="S361" i="43"/>
  <c r="R361" i="43"/>
  <c r="Q361" i="43"/>
  <c r="U360" i="43"/>
  <c r="T360" i="43"/>
  <c r="S360" i="43"/>
  <c r="R360" i="43"/>
  <c r="Q360" i="43"/>
  <c r="U359" i="43"/>
  <c r="T359" i="43"/>
  <c r="S359" i="43"/>
  <c r="R359" i="43"/>
  <c r="Q359" i="43"/>
  <c r="U358" i="43"/>
  <c r="T358" i="43"/>
  <c r="S358" i="43"/>
  <c r="R358" i="43"/>
  <c r="Q358" i="43"/>
  <c r="U357" i="43"/>
  <c r="T357" i="43"/>
  <c r="S357" i="43"/>
  <c r="R357" i="43"/>
  <c r="Q357" i="43"/>
  <c r="U356" i="43"/>
  <c r="T356" i="43"/>
  <c r="S356" i="43"/>
  <c r="R356" i="43"/>
  <c r="Q356" i="43"/>
  <c r="U355" i="43"/>
  <c r="T355" i="43"/>
  <c r="S355" i="43"/>
  <c r="R355" i="43"/>
  <c r="Q355" i="43"/>
  <c r="U354" i="43"/>
  <c r="T354" i="43"/>
  <c r="S354" i="43"/>
  <c r="R354" i="43"/>
  <c r="Q354" i="43"/>
  <c r="U353" i="43"/>
  <c r="T353" i="43"/>
  <c r="S353" i="43"/>
  <c r="R353" i="43"/>
  <c r="Q353" i="43"/>
  <c r="U352" i="43"/>
  <c r="T352" i="43"/>
  <c r="S352" i="43"/>
  <c r="R352" i="43"/>
  <c r="Q352" i="43"/>
  <c r="U351" i="43"/>
  <c r="T351" i="43"/>
  <c r="S351" i="43"/>
  <c r="R351" i="43"/>
  <c r="Q351" i="43"/>
  <c r="U350" i="43"/>
  <c r="T350" i="43"/>
  <c r="S350" i="43"/>
  <c r="R350" i="43"/>
  <c r="Q350" i="43"/>
  <c r="U349" i="43"/>
  <c r="T349" i="43"/>
  <c r="S349" i="43"/>
  <c r="R349" i="43"/>
  <c r="Q349" i="43"/>
  <c r="U348" i="43"/>
  <c r="T348" i="43"/>
  <c r="S348" i="43"/>
  <c r="R348" i="43"/>
  <c r="Q348" i="43"/>
  <c r="U347" i="43"/>
  <c r="T347" i="43"/>
  <c r="S347" i="43"/>
  <c r="R347" i="43"/>
  <c r="Q347" i="43"/>
  <c r="U346" i="43"/>
  <c r="T346" i="43"/>
  <c r="S346" i="43"/>
  <c r="R346" i="43"/>
  <c r="Q346" i="43"/>
  <c r="U345" i="43"/>
  <c r="T345" i="43"/>
  <c r="S345" i="43"/>
  <c r="R345" i="43"/>
  <c r="Q345" i="43"/>
  <c r="U344" i="43"/>
  <c r="T344" i="43"/>
  <c r="S344" i="43"/>
  <c r="R344" i="43"/>
  <c r="Q344" i="43"/>
  <c r="U343" i="43"/>
  <c r="T343" i="43"/>
  <c r="S343" i="43"/>
  <c r="R343" i="43"/>
  <c r="Q343" i="43"/>
  <c r="U342" i="43"/>
  <c r="T342" i="43"/>
  <c r="S342" i="43"/>
  <c r="R342" i="43"/>
  <c r="Q342" i="43"/>
  <c r="U341" i="43"/>
  <c r="T341" i="43"/>
  <c r="S341" i="43"/>
  <c r="R341" i="43"/>
  <c r="Q341" i="43"/>
  <c r="U340" i="43"/>
  <c r="T340" i="43"/>
  <c r="S340" i="43"/>
  <c r="R340" i="43"/>
  <c r="Q340" i="43"/>
  <c r="U339" i="43"/>
  <c r="T339" i="43"/>
  <c r="S339" i="43"/>
  <c r="R339" i="43"/>
  <c r="Q339" i="43"/>
  <c r="U338" i="43"/>
  <c r="T338" i="43"/>
  <c r="S338" i="43"/>
  <c r="R338" i="43"/>
  <c r="Q338" i="43"/>
  <c r="U337" i="43"/>
  <c r="T337" i="43"/>
  <c r="S337" i="43"/>
  <c r="R337" i="43"/>
  <c r="Q337" i="43"/>
  <c r="U336" i="43"/>
  <c r="T336" i="43"/>
  <c r="S336" i="43"/>
  <c r="R336" i="43"/>
  <c r="Q336" i="43"/>
  <c r="U335" i="43"/>
  <c r="T335" i="43"/>
  <c r="S335" i="43"/>
  <c r="R335" i="43"/>
  <c r="Q335" i="43"/>
  <c r="U334" i="43"/>
  <c r="T334" i="43"/>
  <c r="S334" i="43"/>
  <c r="R334" i="43"/>
  <c r="Q334" i="43"/>
  <c r="U333" i="43"/>
  <c r="T333" i="43"/>
  <c r="S333" i="43"/>
  <c r="R333" i="43"/>
  <c r="Q333" i="43"/>
  <c r="U332" i="43"/>
  <c r="T332" i="43"/>
  <c r="S332" i="43"/>
  <c r="R332" i="43"/>
  <c r="Q332" i="43"/>
  <c r="U331" i="43"/>
  <c r="T331" i="43"/>
  <c r="S331" i="43"/>
  <c r="R331" i="43"/>
  <c r="Q331" i="43"/>
  <c r="U330" i="43"/>
  <c r="T330" i="43"/>
  <c r="S330" i="43"/>
  <c r="R330" i="43"/>
  <c r="Q330" i="43"/>
  <c r="U329" i="43"/>
  <c r="T329" i="43"/>
  <c r="S329" i="43"/>
  <c r="R329" i="43"/>
  <c r="Q329" i="43"/>
  <c r="U328" i="43"/>
  <c r="T328" i="43"/>
  <c r="S328" i="43"/>
  <c r="R328" i="43"/>
  <c r="Q328" i="43"/>
  <c r="U327" i="43"/>
  <c r="T327" i="43"/>
  <c r="S327" i="43"/>
  <c r="R327" i="43"/>
  <c r="Q327" i="43"/>
  <c r="U326" i="43"/>
  <c r="T326" i="43"/>
  <c r="S326" i="43"/>
  <c r="R326" i="43"/>
  <c r="Q326" i="43"/>
  <c r="U325" i="43"/>
  <c r="T325" i="43"/>
  <c r="S325" i="43"/>
  <c r="R325" i="43"/>
  <c r="Q325" i="43"/>
  <c r="U324" i="43"/>
  <c r="T324" i="43"/>
  <c r="S324" i="43"/>
  <c r="R324" i="43"/>
  <c r="Q324" i="43"/>
  <c r="U323" i="43"/>
  <c r="T323" i="43"/>
  <c r="S323" i="43"/>
  <c r="R323" i="43"/>
  <c r="Q323" i="43"/>
  <c r="U322" i="43"/>
  <c r="T322" i="43"/>
  <c r="S322" i="43"/>
  <c r="R322" i="43"/>
  <c r="Q322" i="43"/>
  <c r="U321" i="43"/>
  <c r="T321" i="43"/>
  <c r="S321" i="43"/>
  <c r="R321" i="43"/>
  <c r="Q321" i="43"/>
  <c r="U320" i="43"/>
  <c r="T320" i="43"/>
  <c r="S320" i="43"/>
  <c r="R320" i="43"/>
  <c r="Q320" i="43"/>
  <c r="U319" i="43"/>
  <c r="T319" i="43"/>
  <c r="S319" i="43"/>
  <c r="R319" i="43"/>
  <c r="Q319" i="43"/>
  <c r="U318" i="43"/>
  <c r="T318" i="43"/>
  <c r="S318" i="43"/>
  <c r="R318" i="43"/>
  <c r="Q318" i="43"/>
  <c r="U317" i="43"/>
  <c r="T317" i="43"/>
  <c r="S317" i="43"/>
  <c r="R317" i="43"/>
  <c r="Q317" i="43"/>
  <c r="U316" i="43"/>
  <c r="T316" i="43"/>
  <c r="S316" i="43"/>
  <c r="R316" i="43"/>
  <c r="Q316" i="43"/>
  <c r="U315" i="43"/>
  <c r="T315" i="43"/>
  <c r="S315" i="43"/>
  <c r="R315" i="43"/>
  <c r="Q315" i="43"/>
  <c r="U314" i="43"/>
  <c r="T314" i="43"/>
  <c r="S314" i="43"/>
  <c r="R314" i="43"/>
  <c r="Q314" i="43"/>
  <c r="U313" i="43"/>
  <c r="T313" i="43"/>
  <c r="S313" i="43"/>
  <c r="R313" i="43"/>
  <c r="Q313" i="43"/>
  <c r="U312" i="43"/>
  <c r="T312" i="43"/>
  <c r="S312" i="43"/>
  <c r="R312" i="43"/>
  <c r="Q312" i="43"/>
  <c r="U311" i="43"/>
  <c r="T311" i="43"/>
  <c r="S311" i="43"/>
  <c r="R311" i="43"/>
  <c r="Q311" i="43"/>
  <c r="U310" i="43"/>
  <c r="T310" i="43"/>
  <c r="S310" i="43"/>
  <c r="R310" i="43"/>
  <c r="Q310" i="43"/>
  <c r="U309" i="43"/>
  <c r="T309" i="43"/>
  <c r="S309" i="43"/>
  <c r="R309" i="43"/>
  <c r="Q309" i="43"/>
  <c r="U308" i="43"/>
  <c r="T308" i="43"/>
  <c r="S308" i="43"/>
  <c r="R308" i="43"/>
  <c r="Q308" i="43"/>
  <c r="U307" i="43"/>
  <c r="T307" i="43"/>
  <c r="S307" i="43"/>
  <c r="R307" i="43"/>
  <c r="Q307" i="43"/>
  <c r="U306" i="43"/>
  <c r="T306" i="43"/>
  <c r="S306" i="43"/>
  <c r="R306" i="43"/>
  <c r="Q306" i="43"/>
  <c r="U305" i="43"/>
  <c r="T305" i="43"/>
  <c r="S305" i="43"/>
  <c r="R305" i="43"/>
  <c r="Q305" i="43"/>
  <c r="U304" i="43"/>
  <c r="T304" i="43"/>
  <c r="S304" i="43"/>
  <c r="R304" i="43"/>
  <c r="Q304" i="43"/>
  <c r="U303" i="43"/>
  <c r="T303" i="43"/>
  <c r="S303" i="43"/>
  <c r="R303" i="43"/>
  <c r="Q303" i="43"/>
  <c r="U302" i="43"/>
  <c r="T302" i="43"/>
  <c r="S302" i="43"/>
  <c r="R302" i="43"/>
  <c r="Q302" i="43"/>
  <c r="U301" i="43"/>
  <c r="T301" i="43"/>
  <c r="S301" i="43"/>
  <c r="R301" i="43"/>
  <c r="Q301" i="43"/>
  <c r="U300" i="43"/>
  <c r="T300" i="43"/>
  <c r="S300" i="43"/>
  <c r="R300" i="43"/>
  <c r="Q300" i="43"/>
  <c r="U299" i="43"/>
  <c r="T299" i="43"/>
  <c r="S299" i="43"/>
  <c r="R299" i="43"/>
  <c r="Q299" i="43"/>
  <c r="U298" i="43"/>
  <c r="T298" i="43"/>
  <c r="S298" i="43"/>
  <c r="R298" i="43"/>
  <c r="Q298" i="43"/>
  <c r="U297" i="43"/>
  <c r="T297" i="43"/>
  <c r="S297" i="43"/>
  <c r="R297" i="43"/>
  <c r="Q297" i="43"/>
  <c r="U296" i="43"/>
  <c r="T296" i="43"/>
  <c r="S296" i="43"/>
  <c r="R296" i="43"/>
  <c r="Q296" i="43"/>
  <c r="U295" i="43"/>
  <c r="T295" i="43"/>
  <c r="S295" i="43"/>
  <c r="R295" i="43"/>
  <c r="Q295" i="43"/>
  <c r="U294" i="43"/>
  <c r="T294" i="43"/>
  <c r="S294" i="43"/>
  <c r="R294" i="43"/>
  <c r="Q294" i="43"/>
  <c r="U293" i="43"/>
  <c r="T293" i="43"/>
  <c r="S293" i="43"/>
  <c r="R293" i="43"/>
  <c r="Q293" i="43"/>
  <c r="U292" i="43"/>
  <c r="T292" i="43"/>
  <c r="S292" i="43"/>
  <c r="R292" i="43"/>
  <c r="Q292" i="43"/>
  <c r="U291" i="43"/>
  <c r="T291" i="43"/>
  <c r="S291" i="43"/>
  <c r="R291" i="43"/>
  <c r="Q291" i="43"/>
  <c r="U290" i="43"/>
  <c r="T290" i="43"/>
  <c r="S290" i="43"/>
  <c r="R290" i="43"/>
  <c r="Q290" i="43"/>
  <c r="U289" i="43"/>
  <c r="T289" i="43"/>
  <c r="S289" i="43"/>
  <c r="R289" i="43"/>
  <c r="Q289" i="43"/>
  <c r="U288" i="43"/>
  <c r="T288" i="43"/>
  <c r="S288" i="43"/>
  <c r="R288" i="43"/>
  <c r="Q288" i="43"/>
  <c r="U287" i="43"/>
  <c r="T287" i="43"/>
  <c r="S287" i="43"/>
  <c r="R287" i="43"/>
  <c r="Q287" i="43"/>
  <c r="U286" i="43"/>
  <c r="T286" i="43"/>
  <c r="S286" i="43"/>
  <c r="R286" i="43"/>
  <c r="Q286" i="43"/>
  <c r="U285" i="43"/>
  <c r="T285" i="43"/>
  <c r="S285" i="43"/>
  <c r="R285" i="43"/>
  <c r="Q285" i="43"/>
  <c r="U284" i="43"/>
  <c r="T284" i="43"/>
  <c r="S284" i="43"/>
  <c r="R284" i="43"/>
  <c r="Q284" i="43"/>
  <c r="U283" i="43"/>
  <c r="T283" i="43"/>
  <c r="S283" i="43"/>
  <c r="R283" i="43"/>
  <c r="Q283" i="43"/>
  <c r="U282" i="43"/>
  <c r="T282" i="43"/>
  <c r="S282" i="43"/>
  <c r="R282" i="43"/>
  <c r="Q282" i="43"/>
  <c r="U281" i="43"/>
  <c r="T281" i="43"/>
  <c r="S281" i="43"/>
  <c r="R281" i="43"/>
  <c r="Q281" i="43"/>
  <c r="U280" i="43"/>
  <c r="T280" i="43"/>
  <c r="S280" i="43"/>
  <c r="R280" i="43"/>
  <c r="Q280" i="43"/>
  <c r="U279" i="43"/>
  <c r="T279" i="43"/>
  <c r="S279" i="43"/>
  <c r="R279" i="43"/>
  <c r="Q279" i="43"/>
  <c r="U278" i="43"/>
  <c r="T278" i="43"/>
  <c r="S278" i="43"/>
  <c r="R278" i="43"/>
  <c r="Q278" i="43"/>
  <c r="U277" i="43"/>
  <c r="T277" i="43"/>
  <c r="S277" i="43"/>
  <c r="R277" i="43"/>
  <c r="Q277" i="43"/>
  <c r="U276" i="43"/>
  <c r="T276" i="43"/>
  <c r="S276" i="43"/>
  <c r="R276" i="43"/>
  <c r="Q276" i="43"/>
  <c r="U275" i="43"/>
  <c r="T275" i="43"/>
  <c r="S275" i="43"/>
  <c r="R275" i="43"/>
  <c r="Q275" i="43"/>
  <c r="U274" i="43"/>
  <c r="T274" i="43"/>
  <c r="S274" i="43"/>
  <c r="R274" i="43"/>
  <c r="Q274" i="43"/>
  <c r="U273" i="43"/>
  <c r="T273" i="43"/>
  <c r="S273" i="43"/>
  <c r="R273" i="43"/>
  <c r="Q273" i="43"/>
  <c r="U272" i="43"/>
  <c r="T272" i="43"/>
  <c r="S272" i="43"/>
  <c r="R272" i="43"/>
  <c r="Q272" i="43"/>
  <c r="U271" i="43"/>
  <c r="T271" i="43"/>
  <c r="S271" i="43"/>
  <c r="R271" i="43"/>
  <c r="Q271" i="43"/>
  <c r="U270" i="43"/>
  <c r="T270" i="43"/>
  <c r="S270" i="43"/>
  <c r="R270" i="43"/>
  <c r="Q270" i="43"/>
  <c r="U269" i="43"/>
  <c r="T269" i="43"/>
  <c r="S269" i="43"/>
  <c r="R269" i="43"/>
  <c r="Q269" i="43"/>
  <c r="U268" i="43"/>
  <c r="T268" i="43"/>
  <c r="S268" i="43"/>
  <c r="R268" i="43"/>
  <c r="Q268" i="43"/>
  <c r="U267" i="43"/>
  <c r="T267" i="43"/>
  <c r="S267" i="43"/>
  <c r="R267" i="43"/>
  <c r="Q267" i="43"/>
  <c r="U266" i="43"/>
  <c r="T266" i="43"/>
  <c r="S266" i="43"/>
  <c r="R266" i="43"/>
  <c r="Q266" i="43"/>
  <c r="U265" i="43"/>
  <c r="T265" i="43"/>
  <c r="S265" i="43"/>
  <c r="R265" i="43"/>
  <c r="Q265" i="43"/>
  <c r="U264" i="43"/>
  <c r="T264" i="43"/>
  <c r="S264" i="43"/>
  <c r="R264" i="43"/>
  <c r="Q264" i="43"/>
  <c r="U263" i="43"/>
  <c r="T263" i="43"/>
  <c r="S263" i="43"/>
  <c r="R263" i="43"/>
  <c r="Q263" i="43"/>
  <c r="U262" i="43"/>
  <c r="T262" i="43"/>
  <c r="S262" i="43"/>
  <c r="R262" i="43"/>
  <c r="Q262" i="43"/>
  <c r="U261" i="43"/>
  <c r="T261" i="43"/>
  <c r="S261" i="43"/>
  <c r="R261" i="43"/>
  <c r="Q261" i="43"/>
  <c r="U260" i="43"/>
  <c r="T260" i="43"/>
  <c r="S260" i="43"/>
  <c r="R260" i="43"/>
  <c r="Q260" i="43"/>
  <c r="U259" i="43"/>
  <c r="T259" i="43"/>
  <c r="S259" i="43"/>
  <c r="R259" i="43"/>
  <c r="Q259" i="43"/>
  <c r="U258" i="43"/>
  <c r="T258" i="43"/>
  <c r="S258" i="43"/>
  <c r="R258" i="43"/>
  <c r="Q258" i="43"/>
  <c r="U257" i="43"/>
  <c r="T257" i="43"/>
  <c r="S257" i="43"/>
  <c r="R257" i="43"/>
  <c r="Q257" i="43"/>
  <c r="U256" i="43"/>
  <c r="T256" i="43"/>
  <c r="S256" i="43"/>
  <c r="R256" i="43"/>
  <c r="Q256" i="43"/>
  <c r="U255" i="43"/>
  <c r="T255" i="43"/>
  <c r="S255" i="43"/>
  <c r="R255" i="43"/>
  <c r="Q255" i="43"/>
  <c r="U254" i="43"/>
  <c r="T254" i="43"/>
  <c r="S254" i="43"/>
  <c r="R254" i="43"/>
  <c r="Q254" i="43"/>
  <c r="U253" i="43"/>
  <c r="T253" i="43"/>
  <c r="S253" i="43"/>
  <c r="R253" i="43"/>
  <c r="Q253" i="43"/>
  <c r="U252" i="43"/>
  <c r="T252" i="43"/>
  <c r="S252" i="43"/>
  <c r="R252" i="43"/>
  <c r="Q252" i="43"/>
  <c r="U251" i="43"/>
  <c r="T251" i="43"/>
  <c r="S251" i="43"/>
  <c r="R251" i="43"/>
  <c r="Q251" i="43"/>
  <c r="U250" i="43"/>
  <c r="T250" i="43"/>
  <c r="S250" i="43"/>
  <c r="R250" i="43"/>
  <c r="Q250" i="43"/>
  <c r="U249" i="43"/>
  <c r="T249" i="43"/>
  <c r="S249" i="43"/>
  <c r="R249" i="43"/>
  <c r="Q249" i="43"/>
  <c r="U248" i="43"/>
  <c r="T248" i="43"/>
  <c r="S248" i="43"/>
  <c r="R248" i="43"/>
  <c r="Q248" i="43"/>
  <c r="U247" i="43"/>
  <c r="T247" i="43"/>
  <c r="S247" i="43"/>
  <c r="R247" i="43"/>
  <c r="Q247" i="43"/>
  <c r="U246" i="43"/>
  <c r="T246" i="43"/>
  <c r="S246" i="43"/>
  <c r="R246" i="43"/>
  <c r="Q246" i="43"/>
  <c r="U245" i="43"/>
  <c r="T245" i="43"/>
  <c r="S245" i="43"/>
  <c r="R245" i="43"/>
  <c r="Q245" i="43"/>
  <c r="U244" i="43"/>
  <c r="T244" i="43"/>
  <c r="S244" i="43"/>
  <c r="R244" i="43"/>
  <c r="Q244" i="43"/>
  <c r="U243" i="43"/>
  <c r="T243" i="43"/>
  <c r="S243" i="43"/>
  <c r="R243" i="43"/>
  <c r="Q243" i="43"/>
  <c r="U242" i="43"/>
  <c r="T242" i="43"/>
  <c r="S242" i="43"/>
  <c r="R242" i="43"/>
  <c r="Q242" i="43"/>
  <c r="U241" i="43"/>
  <c r="T241" i="43"/>
  <c r="S241" i="43"/>
  <c r="R241" i="43"/>
  <c r="Q241" i="43"/>
  <c r="U240" i="43"/>
  <c r="T240" i="43"/>
  <c r="S240" i="43"/>
  <c r="R240" i="43"/>
  <c r="Q240" i="43"/>
  <c r="U239" i="43"/>
  <c r="T239" i="43"/>
  <c r="S239" i="43"/>
  <c r="R239" i="43"/>
  <c r="Q239" i="43"/>
  <c r="U238" i="43"/>
  <c r="T238" i="43"/>
  <c r="S238" i="43"/>
  <c r="R238" i="43"/>
  <c r="Q238" i="43"/>
  <c r="U237" i="43"/>
  <c r="T237" i="43"/>
  <c r="S237" i="43"/>
  <c r="R237" i="43"/>
  <c r="Q237" i="43"/>
  <c r="U236" i="43"/>
  <c r="T236" i="43"/>
  <c r="S236" i="43"/>
  <c r="R236" i="43"/>
  <c r="Q236" i="43"/>
  <c r="U235" i="43"/>
  <c r="T235" i="43"/>
  <c r="S235" i="43"/>
  <c r="R235" i="43"/>
  <c r="Q235" i="43"/>
  <c r="U234" i="43"/>
  <c r="T234" i="43"/>
  <c r="S234" i="43"/>
  <c r="R234" i="43"/>
  <c r="Q234" i="43"/>
  <c r="U233" i="43"/>
  <c r="T233" i="43"/>
  <c r="S233" i="43"/>
  <c r="R233" i="43"/>
  <c r="Q233" i="43"/>
  <c r="U232" i="43"/>
  <c r="T232" i="43"/>
  <c r="S232" i="43"/>
  <c r="R232" i="43"/>
  <c r="Q232" i="43"/>
  <c r="U231" i="43"/>
  <c r="T231" i="43"/>
  <c r="S231" i="43"/>
  <c r="R231" i="43"/>
  <c r="Q231" i="43"/>
  <c r="U230" i="43"/>
  <c r="T230" i="43"/>
  <c r="S230" i="43"/>
  <c r="R230" i="43"/>
  <c r="Q230" i="43"/>
  <c r="U229" i="43"/>
  <c r="T229" i="43"/>
  <c r="S229" i="43"/>
  <c r="R229" i="43"/>
  <c r="Q229" i="43"/>
  <c r="U228" i="43"/>
  <c r="T228" i="43"/>
  <c r="S228" i="43"/>
  <c r="R228" i="43"/>
  <c r="Q228" i="43"/>
  <c r="U227" i="43"/>
  <c r="T227" i="43"/>
  <c r="S227" i="43"/>
  <c r="R227" i="43"/>
  <c r="Q227" i="43"/>
  <c r="U226" i="43"/>
  <c r="T226" i="43"/>
  <c r="S226" i="43"/>
  <c r="R226" i="43"/>
  <c r="Q226" i="43"/>
  <c r="U225" i="43"/>
  <c r="T225" i="43"/>
  <c r="S225" i="43"/>
  <c r="R225" i="43"/>
  <c r="Q225" i="43"/>
  <c r="U224" i="43"/>
  <c r="T224" i="43"/>
  <c r="S224" i="43"/>
  <c r="R224" i="43"/>
  <c r="Q224" i="43"/>
  <c r="U223" i="43"/>
  <c r="T223" i="43"/>
  <c r="S223" i="43"/>
  <c r="R223" i="43"/>
  <c r="Q223" i="43"/>
  <c r="U222" i="43"/>
  <c r="T222" i="43"/>
  <c r="S222" i="43"/>
  <c r="R222" i="43"/>
  <c r="Q222" i="43"/>
  <c r="U221" i="43"/>
  <c r="T221" i="43"/>
  <c r="S221" i="43"/>
  <c r="R221" i="43"/>
  <c r="Q221" i="43"/>
  <c r="U220" i="43"/>
  <c r="T220" i="43"/>
  <c r="S220" i="43"/>
  <c r="R220" i="43"/>
  <c r="Q220" i="43"/>
  <c r="U219" i="43"/>
  <c r="T219" i="43"/>
  <c r="S219" i="43"/>
  <c r="R219" i="43"/>
  <c r="Q219" i="43"/>
  <c r="U218" i="43"/>
  <c r="T218" i="43"/>
  <c r="S218" i="43"/>
  <c r="R218" i="43"/>
  <c r="Q218" i="43"/>
  <c r="U217" i="43"/>
  <c r="T217" i="43"/>
  <c r="S217" i="43"/>
  <c r="R217" i="43"/>
  <c r="Q217" i="43"/>
  <c r="U216" i="43"/>
  <c r="T216" i="43"/>
  <c r="S216" i="43"/>
  <c r="R216" i="43"/>
  <c r="Q216" i="43"/>
  <c r="U215" i="43"/>
  <c r="T215" i="43"/>
  <c r="S215" i="43"/>
  <c r="R215" i="43"/>
  <c r="Q215" i="43"/>
  <c r="U214" i="43"/>
  <c r="T214" i="43"/>
  <c r="S214" i="43"/>
  <c r="R214" i="43"/>
  <c r="Q214" i="43"/>
  <c r="U213" i="43"/>
  <c r="T213" i="43"/>
  <c r="S213" i="43"/>
  <c r="R213" i="43"/>
  <c r="Q213" i="43"/>
  <c r="U212" i="43"/>
  <c r="T212" i="43"/>
  <c r="S212" i="43"/>
  <c r="R212" i="43"/>
  <c r="Q212" i="43"/>
  <c r="U211" i="43"/>
  <c r="T211" i="43"/>
  <c r="S211" i="43"/>
  <c r="R211" i="43"/>
  <c r="Q211" i="43"/>
  <c r="U210" i="43"/>
  <c r="T210" i="43"/>
  <c r="S210" i="43"/>
  <c r="R210" i="43"/>
  <c r="Q210" i="43"/>
  <c r="U209" i="43"/>
  <c r="T209" i="43"/>
  <c r="S209" i="43"/>
  <c r="R209" i="43"/>
  <c r="Q209" i="43"/>
  <c r="U208" i="43"/>
  <c r="T208" i="43"/>
  <c r="S208" i="43"/>
  <c r="R208" i="43"/>
  <c r="Q208" i="43"/>
  <c r="U207" i="43"/>
  <c r="T207" i="43"/>
  <c r="S207" i="43"/>
  <c r="R207" i="43"/>
  <c r="Q207" i="43"/>
  <c r="U206" i="43"/>
  <c r="T206" i="43"/>
  <c r="S206" i="43"/>
  <c r="R206" i="43"/>
  <c r="Q206" i="43"/>
  <c r="U205" i="43"/>
  <c r="T205" i="43"/>
  <c r="S205" i="43"/>
  <c r="R205" i="43"/>
  <c r="Q205" i="43"/>
  <c r="U204" i="43"/>
  <c r="T204" i="43"/>
  <c r="S204" i="43"/>
  <c r="R204" i="43"/>
  <c r="Q204" i="43"/>
  <c r="U203" i="43"/>
  <c r="T203" i="43"/>
  <c r="S203" i="43"/>
  <c r="R203" i="43"/>
  <c r="Q203" i="43"/>
  <c r="U202" i="43"/>
  <c r="T202" i="43"/>
  <c r="S202" i="43"/>
  <c r="R202" i="43"/>
  <c r="Q202" i="43"/>
  <c r="U201" i="43"/>
  <c r="T201" i="43"/>
  <c r="S201" i="43"/>
  <c r="R201" i="43"/>
  <c r="Q201" i="43"/>
  <c r="U200" i="43"/>
  <c r="T200" i="43"/>
  <c r="S200" i="43"/>
  <c r="R200" i="43"/>
  <c r="Q200" i="43"/>
  <c r="U199" i="43"/>
  <c r="T199" i="43"/>
  <c r="S199" i="43"/>
  <c r="R199" i="43"/>
  <c r="Q199" i="43"/>
  <c r="U198" i="43"/>
  <c r="T198" i="43"/>
  <c r="S198" i="43"/>
  <c r="R198" i="43"/>
  <c r="Q198" i="43"/>
  <c r="U197" i="43"/>
  <c r="T197" i="43"/>
  <c r="S197" i="43"/>
  <c r="R197" i="43"/>
  <c r="Q197" i="43"/>
  <c r="U196" i="43"/>
  <c r="T196" i="43"/>
  <c r="S196" i="43"/>
  <c r="R196" i="43"/>
  <c r="Q196" i="43"/>
  <c r="U195" i="43"/>
  <c r="T195" i="43"/>
  <c r="S195" i="43"/>
  <c r="R195" i="43"/>
  <c r="Q195" i="43"/>
  <c r="U194" i="43"/>
  <c r="T194" i="43"/>
  <c r="S194" i="43"/>
  <c r="R194" i="43"/>
  <c r="Q194" i="43"/>
  <c r="U193" i="43"/>
  <c r="T193" i="43"/>
  <c r="S193" i="43"/>
  <c r="R193" i="43"/>
  <c r="Q193" i="43"/>
  <c r="U192" i="43"/>
  <c r="T192" i="43"/>
  <c r="S192" i="43"/>
  <c r="R192" i="43"/>
  <c r="Q192" i="43"/>
  <c r="U191" i="43"/>
  <c r="T191" i="43"/>
  <c r="S191" i="43"/>
  <c r="R191" i="43"/>
  <c r="Q191" i="43"/>
  <c r="U190" i="43"/>
  <c r="T190" i="43"/>
  <c r="S190" i="43"/>
  <c r="R190" i="43"/>
  <c r="Q190" i="43"/>
  <c r="U189" i="43"/>
  <c r="T189" i="43"/>
  <c r="S189" i="43"/>
  <c r="R189" i="43"/>
  <c r="Q189" i="43"/>
  <c r="U188" i="43"/>
  <c r="T188" i="43"/>
  <c r="S188" i="43"/>
  <c r="R188" i="43"/>
  <c r="Q188" i="43"/>
  <c r="U187" i="43"/>
  <c r="T187" i="43"/>
  <c r="S187" i="43"/>
  <c r="R187" i="43"/>
  <c r="Q187" i="43"/>
  <c r="U186" i="43"/>
  <c r="T186" i="43"/>
  <c r="S186" i="43"/>
  <c r="R186" i="43"/>
  <c r="Q186" i="43"/>
  <c r="U185" i="43"/>
  <c r="T185" i="43"/>
  <c r="S185" i="43"/>
  <c r="R185" i="43"/>
  <c r="Q185" i="43"/>
  <c r="U184" i="43"/>
  <c r="T184" i="43"/>
  <c r="S184" i="43"/>
  <c r="R184" i="43"/>
  <c r="Q184" i="43"/>
  <c r="U183" i="43"/>
  <c r="T183" i="43"/>
  <c r="S183" i="43"/>
  <c r="R183" i="43"/>
  <c r="Q183" i="43"/>
  <c r="U182" i="43"/>
  <c r="T182" i="43"/>
  <c r="S182" i="43"/>
  <c r="R182" i="43"/>
  <c r="Q182" i="43"/>
  <c r="U181" i="43"/>
  <c r="T181" i="43"/>
  <c r="S181" i="43"/>
  <c r="R181" i="43"/>
  <c r="Q181" i="43"/>
  <c r="U180" i="43"/>
  <c r="T180" i="43"/>
  <c r="S180" i="43"/>
  <c r="R180" i="43"/>
  <c r="Q180" i="43"/>
  <c r="U179" i="43"/>
  <c r="T179" i="43"/>
  <c r="S179" i="43"/>
  <c r="R179" i="43"/>
  <c r="Q179" i="43"/>
  <c r="U178" i="43"/>
  <c r="T178" i="43"/>
  <c r="S178" i="43"/>
  <c r="R178" i="43"/>
  <c r="Q178" i="43"/>
  <c r="U177" i="43"/>
  <c r="T177" i="43"/>
  <c r="S177" i="43"/>
  <c r="R177" i="43"/>
  <c r="Q177" i="43"/>
  <c r="U176" i="43"/>
  <c r="T176" i="43"/>
  <c r="S176" i="43"/>
  <c r="R176" i="43"/>
  <c r="Q176" i="43"/>
  <c r="U175" i="43"/>
  <c r="T175" i="43"/>
  <c r="S175" i="43"/>
  <c r="R175" i="43"/>
  <c r="Q175" i="43"/>
  <c r="U174" i="43"/>
  <c r="T174" i="43"/>
  <c r="S174" i="43"/>
  <c r="R174" i="43"/>
  <c r="Q174" i="43"/>
  <c r="U173" i="43"/>
  <c r="T173" i="43"/>
  <c r="S173" i="43"/>
  <c r="R173" i="43"/>
  <c r="Q173" i="43"/>
  <c r="U172" i="43"/>
  <c r="T172" i="43"/>
  <c r="S172" i="43"/>
  <c r="R172" i="43"/>
  <c r="Q172" i="43"/>
  <c r="U171" i="43"/>
  <c r="T171" i="43"/>
  <c r="S171" i="43"/>
  <c r="R171" i="43"/>
  <c r="Q171" i="43"/>
  <c r="U170" i="43"/>
  <c r="T170" i="43"/>
  <c r="S170" i="43"/>
  <c r="R170" i="43"/>
  <c r="Q170" i="43"/>
  <c r="U169" i="43"/>
  <c r="T169" i="43"/>
  <c r="S169" i="43"/>
  <c r="R169" i="43"/>
  <c r="Q169" i="43"/>
  <c r="U168" i="43"/>
  <c r="T168" i="43"/>
  <c r="S168" i="43"/>
  <c r="R168" i="43"/>
  <c r="Q168" i="43"/>
  <c r="U167" i="43"/>
  <c r="T167" i="43"/>
  <c r="S167" i="43"/>
  <c r="R167" i="43"/>
  <c r="Q167" i="43"/>
  <c r="U166" i="43"/>
  <c r="T166" i="43"/>
  <c r="S166" i="43"/>
  <c r="R166" i="43"/>
  <c r="Q166" i="43"/>
  <c r="U165" i="43"/>
  <c r="T165" i="43"/>
  <c r="S165" i="43"/>
  <c r="R165" i="43"/>
  <c r="Q165" i="43"/>
  <c r="U164" i="43"/>
  <c r="T164" i="43"/>
  <c r="S164" i="43"/>
  <c r="R164" i="43"/>
  <c r="Q164" i="43"/>
  <c r="U163" i="43"/>
  <c r="T163" i="43"/>
  <c r="S163" i="43"/>
  <c r="R163" i="43"/>
  <c r="Q163" i="43"/>
  <c r="U162" i="43"/>
  <c r="T162" i="43"/>
  <c r="S162" i="43"/>
  <c r="R162" i="43"/>
  <c r="Q162" i="43"/>
  <c r="U161" i="43"/>
  <c r="T161" i="43"/>
  <c r="S161" i="43"/>
  <c r="R161" i="43"/>
  <c r="Q161" i="43"/>
  <c r="U160" i="43"/>
  <c r="T160" i="43"/>
  <c r="S160" i="43"/>
  <c r="R160" i="43"/>
  <c r="Q160" i="43"/>
  <c r="U159" i="43"/>
  <c r="T159" i="43"/>
  <c r="S159" i="43"/>
  <c r="R159" i="43"/>
  <c r="Q159" i="43"/>
  <c r="U158" i="43"/>
  <c r="T158" i="43"/>
  <c r="S158" i="43"/>
  <c r="R158" i="43"/>
  <c r="Q158" i="43"/>
  <c r="U157" i="43"/>
  <c r="T157" i="43"/>
  <c r="S157" i="43"/>
  <c r="R157" i="43"/>
  <c r="Q157" i="43"/>
  <c r="U156" i="43"/>
  <c r="T156" i="43"/>
  <c r="S156" i="43"/>
  <c r="R156" i="43"/>
  <c r="Q156" i="43"/>
  <c r="U155" i="43"/>
  <c r="T155" i="43"/>
  <c r="S155" i="43"/>
  <c r="R155" i="43"/>
  <c r="Q155" i="43"/>
  <c r="U154" i="43"/>
  <c r="T154" i="43"/>
  <c r="S154" i="43"/>
  <c r="R154" i="43"/>
  <c r="Q154" i="43"/>
  <c r="U153" i="43"/>
  <c r="T153" i="43"/>
  <c r="S153" i="43"/>
  <c r="R153" i="43"/>
  <c r="Q153" i="43"/>
  <c r="U152" i="43"/>
  <c r="T152" i="43"/>
  <c r="S152" i="43"/>
  <c r="R152" i="43"/>
  <c r="Q152" i="43"/>
  <c r="U151" i="43"/>
  <c r="T151" i="43"/>
  <c r="S151" i="43"/>
  <c r="R151" i="43"/>
  <c r="Q151" i="43"/>
  <c r="U150" i="43"/>
  <c r="T150" i="43"/>
  <c r="S150" i="43"/>
  <c r="R150" i="43"/>
  <c r="Q150" i="43"/>
  <c r="U149" i="43"/>
  <c r="T149" i="43"/>
  <c r="S149" i="43"/>
  <c r="R149" i="43"/>
  <c r="Q149" i="43"/>
  <c r="U148" i="43"/>
  <c r="T148" i="43"/>
  <c r="S148" i="43"/>
  <c r="R148" i="43"/>
  <c r="Q148" i="43"/>
  <c r="U147" i="43"/>
  <c r="T147" i="43"/>
  <c r="S147" i="43"/>
  <c r="R147" i="43"/>
  <c r="Q147" i="43"/>
  <c r="U146" i="43"/>
  <c r="T146" i="43"/>
  <c r="S146" i="43"/>
  <c r="R146" i="43"/>
  <c r="Q146" i="43"/>
  <c r="U145" i="43"/>
  <c r="T145" i="43"/>
  <c r="S145" i="43"/>
  <c r="R145" i="43"/>
  <c r="Q145" i="43"/>
  <c r="U144" i="43"/>
  <c r="T144" i="43"/>
  <c r="S144" i="43"/>
  <c r="R144" i="43"/>
  <c r="Q144" i="43"/>
  <c r="U143" i="43"/>
  <c r="T143" i="43"/>
  <c r="S143" i="43"/>
  <c r="R143" i="43"/>
  <c r="Q143" i="43"/>
  <c r="U142" i="43"/>
  <c r="T142" i="43"/>
  <c r="S142" i="43"/>
  <c r="R142" i="43"/>
  <c r="Q142" i="43"/>
  <c r="U141" i="43"/>
  <c r="T141" i="43"/>
  <c r="S141" i="43"/>
  <c r="R141" i="43"/>
  <c r="Q141" i="43"/>
  <c r="U140" i="43"/>
  <c r="T140" i="43"/>
  <c r="S140" i="43"/>
  <c r="R140" i="43"/>
  <c r="Q140" i="43"/>
  <c r="U139" i="43"/>
  <c r="T139" i="43"/>
  <c r="S139" i="43"/>
  <c r="R139" i="43"/>
  <c r="Q139" i="43"/>
  <c r="U138" i="43"/>
  <c r="T138" i="43"/>
  <c r="S138" i="43"/>
  <c r="R138" i="43"/>
  <c r="Q138" i="43"/>
  <c r="U137" i="43"/>
  <c r="T137" i="43"/>
  <c r="S137" i="43"/>
  <c r="R137" i="43"/>
  <c r="Q137" i="43"/>
  <c r="U136" i="43"/>
  <c r="T136" i="43"/>
  <c r="S136" i="43"/>
  <c r="R136" i="43"/>
  <c r="Q136" i="43"/>
  <c r="U135" i="43"/>
  <c r="T135" i="43"/>
  <c r="S135" i="43"/>
  <c r="R135" i="43"/>
  <c r="Q135" i="43"/>
  <c r="U134" i="43"/>
  <c r="T134" i="43"/>
  <c r="S134" i="43"/>
  <c r="R134" i="43"/>
  <c r="Q134" i="43"/>
  <c r="U133" i="43"/>
  <c r="T133" i="43"/>
  <c r="S133" i="43"/>
  <c r="R133" i="43"/>
  <c r="Q133" i="43"/>
  <c r="U132" i="43"/>
  <c r="T132" i="43"/>
  <c r="S132" i="43"/>
  <c r="R132" i="43"/>
  <c r="Q132" i="43"/>
  <c r="U131" i="43"/>
  <c r="T131" i="43"/>
  <c r="S131" i="43"/>
  <c r="R131" i="43"/>
  <c r="Q131" i="43"/>
  <c r="U130" i="43"/>
  <c r="T130" i="43"/>
  <c r="S130" i="43"/>
  <c r="R130" i="43"/>
  <c r="Q130" i="43"/>
  <c r="U129" i="43"/>
  <c r="T129" i="43"/>
  <c r="S129" i="43"/>
  <c r="R129" i="43"/>
  <c r="Q129" i="43"/>
  <c r="U128" i="43"/>
  <c r="T128" i="43"/>
  <c r="S128" i="43"/>
  <c r="R128" i="43"/>
  <c r="Q128" i="43"/>
  <c r="U127" i="43"/>
  <c r="T127" i="43"/>
  <c r="S127" i="43"/>
  <c r="R127" i="43"/>
  <c r="Q127" i="43"/>
  <c r="U126" i="43"/>
  <c r="T126" i="43"/>
  <c r="S126" i="43"/>
  <c r="R126" i="43"/>
  <c r="Q126" i="43"/>
  <c r="U125" i="43"/>
  <c r="T125" i="43"/>
  <c r="S125" i="43"/>
  <c r="R125" i="43"/>
  <c r="Q125" i="43"/>
  <c r="U124" i="43"/>
  <c r="T124" i="43"/>
  <c r="S124" i="43"/>
  <c r="R124" i="43"/>
  <c r="Q124" i="43"/>
  <c r="U123" i="43"/>
  <c r="T123" i="43"/>
  <c r="S123" i="43"/>
  <c r="R123" i="43"/>
  <c r="Q123" i="43"/>
  <c r="U122" i="43"/>
  <c r="T122" i="43"/>
  <c r="S122" i="43"/>
  <c r="R122" i="43"/>
  <c r="Q122" i="43"/>
  <c r="U121" i="43"/>
  <c r="T121" i="43"/>
  <c r="S121" i="43"/>
  <c r="R121" i="43"/>
  <c r="Q121" i="43"/>
  <c r="U120" i="43"/>
  <c r="T120" i="43"/>
  <c r="S120" i="43"/>
  <c r="R120" i="43"/>
  <c r="Q120" i="43"/>
  <c r="U119" i="43"/>
  <c r="T119" i="43"/>
  <c r="S119" i="43"/>
  <c r="R119" i="43"/>
  <c r="Q119" i="43"/>
  <c r="U118" i="43"/>
  <c r="T118" i="43"/>
  <c r="S118" i="43"/>
  <c r="R118" i="43"/>
  <c r="Q118" i="43"/>
  <c r="U117" i="43"/>
  <c r="T117" i="43"/>
  <c r="S117" i="43"/>
  <c r="R117" i="43"/>
  <c r="Q117" i="43"/>
  <c r="U116" i="43"/>
  <c r="T116" i="43"/>
  <c r="S116" i="43"/>
  <c r="R116" i="43"/>
  <c r="Q116" i="43"/>
  <c r="U115" i="43"/>
  <c r="T115" i="43"/>
  <c r="S115" i="43"/>
  <c r="R115" i="43"/>
  <c r="Q115" i="43"/>
  <c r="U114" i="43"/>
  <c r="T114" i="43"/>
  <c r="S114" i="43"/>
  <c r="R114" i="43"/>
  <c r="Q114" i="43"/>
  <c r="U113" i="43"/>
  <c r="T113" i="43"/>
  <c r="S113" i="43"/>
  <c r="R113" i="43"/>
  <c r="Q113" i="43"/>
  <c r="U112" i="43"/>
  <c r="T112" i="43"/>
  <c r="S112" i="43"/>
  <c r="R112" i="43"/>
  <c r="Q112" i="43"/>
  <c r="U111" i="43"/>
  <c r="T111" i="43"/>
  <c r="S111" i="43"/>
  <c r="R111" i="43"/>
  <c r="Q111" i="43"/>
  <c r="U110" i="43"/>
  <c r="T110" i="43"/>
  <c r="S110" i="43"/>
  <c r="R110" i="43"/>
  <c r="Q110" i="43"/>
  <c r="U109" i="43"/>
  <c r="T109" i="43"/>
  <c r="S109" i="43"/>
  <c r="R109" i="43"/>
  <c r="Q109" i="43"/>
  <c r="U108" i="43"/>
  <c r="T108" i="43"/>
  <c r="S108" i="43"/>
  <c r="R108" i="43"/>
  <c r="Q108" i="43"/>
  <c r="U107" i="43"/>
  <c r="T107" i="43"/>
  <c r="S107" i="43"/>
  <c r="R107" i="43"/>
  <c r="Q107" i="43"/>
  <c r="U106" i="43"/>
  <c r="T106" i="43"/>
  <c r="S106" i="43"/>
  <c r="R106" i="43"/>
  <c r="Q106" i="43"/>
  <c r="U105" i="43"/>
  <c r="T105" i="43"/>
  <c r="S105" i="43"/>
  <c r="R105" i="43"/>
  <c r="Q105" i="43"/>
  <c r="U104" i="43"/>
  <c r="T104" i="43"/>
  <c r="S104" i="43"/>
  <c r="R104" i="43"/>
  <c r="Q104" i="43"/>
  <c r="U103" i="43"/>
  <c r="T103" i="43"/>
  <c r="S103" i="43"/>
  <c r="R103" i="43"/>
  <c r="Q103" i="43"/>
  <c r="U102" i="43"/>
  <c r="T102" i="43"/>
  <c r="S102" i="43"/>
  <c r="R102" i="43"/>
  <c r="Q102" i="43"/>
  <c r="U101" i="43"/>
  <c r="T101" i="43"/>
  <c r="S101" i="43"/>
  <c r="R101" i="43"/>
  <c r="Q101" i="43"/>
  <c r="U100" i="43"/>
  <c r="T100" i="43"/>
  <c r="S100" i="43"/>
  <c r="R100" i="43"/>
  <c r="Q100" i="43"/>
  <c r="U99" i="43"/>
  <c r="T99" i="43"/>
  <c r="S99" i="43"/>
  <c r="R99" i="43"/>
  <c r="Q99" i="43"/>
  <c r="U98" i="43"/>
  <c r="T98" i="43"/>
  <c r="S98" i="43"/>
  <c r="R98" i="43"/>
  <c r="Q98" i="43"/>
  <c r="U97" i="43"/>
  <c r="T97" i="43"/>
  <c r="S97" i="43"/>
  <c r="R97" i="43"/>
  <c r="Q97" i="43"/>
  <c r="U96" i="43"/>
  <c r="T96" i="43"/>
  <c r="S96" i="43"/>
  <c r="R96" i="43"/>
  <c r="Q96" i="43"/>
  <c r="U95" i="43"/>
  <c r="T95" i="43"/>
  <c r="S95" i="43"/>
  <c r="R95" i="43"/>
  <c r="Q95" i="43"/>
  <c r="U94" i="43"/>
  <c r="T94" i="43"/>
  <c r="S94" i="43"/>
  <c r="R94" i="43"/>
  <c r="Q94" i="43"/>
  <c r="U93" i="43"/>
  <c r="T93" i="43"/>
  <c r="S93" i="43"/>
  <c r="R93" i="43"/>
  <c r="Q93" i="43"/>
  <c r="U92" i="43"/>
  <c r="T92" i="43"/>
  <c r="S92" i="43"/>
  <c r="R92" i="43"/>
  <c r="Q92" i="43"/>
  <c r="U91" i="43"/>
  <c r="T91" i="43"/>
  <c r="S91" i="43"/>
  <c r="R91" i="43"/>
  <c r="Q91" i="43"/>
  <c r="U90" i="43"/>
  <c r="T90" i="43"/>
  <c r="S90" i="43"/>
  <c r="R90" i="43"/>
  <c r="Q90" i="43"/>
  <c r="U89" i="43"/>
  <c r="T89" i="43"/>
  <c r="S89" i="43"/>
  <c r="R89" i="43"/>
  <c r="Q89" i="43"/>
  <c r="U88" i="43"/>
  <c r="T88" i="43"/>
  <c r="S88" i="43"/>
  <c r="R88" i="43"/>
  <c r="Q88" i="43"/>
  <c r="U87" i="43"/>
  <c r="T87" i="43"/>
  <c r="S87" i="43"/>
  <c r="R87" i="43"/>
  <c r="Q87" i="43"/>
  <c r="U86" i="43"/>
  <c r="T86" i="43"/>
  <c r="S86" i="43"/>
  <c r="R86" i="43"/>
  <c r="Q86" i="43"/>
  <c r="U85" i="43"/>
  <c r="T85" i="43"/>
  <c r="S85" i="43"/>
  <c r="R85" i="43"/>
  <c r="Q85" i="43"/>
  <c r="U84" i="43"/>
  <c r="T84" i="43"/>
  <c r="S84" i="43"/>
  <c r="R84" i="43"/>
  <c r="Q84" i="43"/>
  <c r="U83" i="43"/>
  <c r="T83" i="43"/>
  <c r="S83" i="43"/>
  <c r="R83" i="43"/>
  <c r="Q83" i="43"/>
  <c r="U82" i="43"/>
  <c r="T82" i="43"/>
  <c r="S82" i="43"/>
  <c r="R82" i="43"/>
  <c r="Q82" i="43"/>
  <c r="U81" i="43"/>
  <c r="T81" i="43"/>
  <c r="S81" i="43"/>
  <c r="R81" i="43"/>
  <c r="Q81" i="43"/>
  <c r="U80" i="43"/>
  <c r="T80" i="43"/>
  <c r="S80" i="43"/>
  <c r="R80" i="43"/>
  <c r="Q80" i="43"/>
  <c r="U79" i="43"/>
  <c r="T79" i="43"/>
  <c r="S79" i="43"/>
  <c r="R79" i="43"/>
  <c r="Q79" i="43"/>
  <c r="U78" i="43"/>
  <c r="T78" i="43"/>
  <c r="S78" i="43"/>
  <c r="R78" i="43"/>
  <c r="Q78" i="43"/>
  <c r="U77" i="43"/>
  <c r="T77" i="43"/>
  <c r="S77" i="43"/>
  <c r="R77" i="43"/>
  <c r="Q77" i="43"/>
  <c r="U76" i="43"/>
  <c r="T76" i="43"/>
  <c r="S76" i="43"/>
  <c r="R76" i="43"/>
  <c r="Q76" i="43"/>
  <c r="U75" i="43"/>
  <c r="T75" i="43"/>
  <c r="S75" i="43"/>
  <c r="R75" i="43"/>
  <c r="Q75" i="43"/>
  <c r="U74" i="43"/>
  <c r="T74" i="43"/>
  <c r="S74" i="43"/>
  <c r="R74" i="43"/>
  <c r="Q74" i="43"/>
  <c r="U73" i="43"/>
  <c r="T73" i="43"/>
  <c r="S73" i="43"/>
  <c r="R73" i="43"/>
  <c r="Q73" i="43"/>
  <c r="U72" i="43"/>
  <c r="T72" i="43"/>
  <c r="S72" i="43"/>
  <c r="R72" i="43"/>
  <c r="Q72" i="43"/>
  <c r="U71" i="43"/>
  <c r="T71" i="43"/>
  <c r="S71" i="43"/>
  <c r="R71" i="43"/>
  <c r="Q71" i="43"/>
  <c r="U70" i="43"/>
  <c r="T70" i="43"/>
  <c r="S70" i="43"/>
  <c r="R70" i="43"/>
  <c r="Q70" i="43"/>
  <c r="U69" i="43"/>
  <c r="T69" i="43"/>
  <c r="S69" i="43"/>
  <c r="R69" i="43"/>
  <c r="Q69" i="43"/>
  <c r="U68" i="43"/>
  <c r="T68" i="43"/>
  <c r="S68" i="43"/>
  <c r="R68" i="43"/>
  <c r="Q68" i="43"/>
  <c r="U67" i="43"/>
  <c r="T67" i="43"/>
  <c r="S67" i="43"/>
  <c r="R67" i="43"/>
  <c r="Q67" i="43"/>
  <c r="U66" i="43"/>
  <c r="T66" i="43"/>
  <c r="S66" i="43"/>
  <c r="R66" i="43"/>
  <c r="Q66" i="43"/>
  <c r="U65" i="43"/>
  <c r="T65" i="43"/>
  <c r="S65" i="43"/>
  <c r="R65" i="43"/>
  <c r="Q65" i="43"/>
  <c r="U64" i="43"/>
  <c r="T64" i="43"/>
  <c r="S64" i="43"/>
  <c r="R64" i="43"/>
  <c r="Q64" i="43"/>
  <c r="U63" i="43"/>
  <c r="T63" i="43"/>
  <c r="S63" i="43"/>
  <c r="R63" i="43"/>
  <c r="Q63" i="43"/>
  <c r="U62" i="43"/>
  <c r="T62" i="43"/>
  <c r="S62" i="43"/>
  <c r="R62" i="43"/>
  <c r="Q62" i="43"/>
  <c r="U61" i="43"/>
  <c r="T61" i="43"/>
  <c r="S61" i="43"/>
  <c r="R61" i="43"/>
  <c r="Q61" i="43"/>
  <c r="U60" i="43"/>
  <c r="T60" i="43"/>
  <c r="S60" i="43"/>
  <c r="R60" i="43"/>
  <c r="Q60" i="43"/>
  <c r="U59" i="43"/>
  <c r="T59" i="43"/>
  <c r="S59" i="43"/>
  <c r="R59" i="43"/>
  <c r="Q59" i="43"/>
  <c r="U58" i="43"/>
  <c r="T58" i="43"/>
  <c r="S58" i="43"/>
  <c r="R58" i="43"/>
  <c r="Q58" i="43"/>
  <c r="U57" i="43"/>
  <c r="T57" i="43"/>
  <c r="S57" i="43"/>
  <c r="R57" i="43"/>
  <c r="Q57" i="43"/>
  <c r="U56" i="43"/>
  <c r="T56" i="43"/>
  <c r="S56" i="43"/>
  <c r="R56" i="43"/>
  <c r="Q56" i="43"/>
  <c r="U55" i="43"/>
  <c r="T55" i="43"/>
  <c r="S55" i="43"/>
  <c r="R55" i="43"/>
  <c r="Q55" i="43"/>
  <c r="U54" i="43"/>
  <c r="T54" i="43"/>
  <c r="S54" i="43"/>
  <c r="R54" i="43"/>
  <c r="Q54" i="43"/>
  <c r="U53" i="43"/>
  <c r="T53" i="43"/>
  <c r="S53" i="43"/>
  <c r="R53" i="43"/>
  <c r="Q53" i="43"/>
  <c r="U52" i="43"/>
  <c r="T52" i="43"/>
  <c r="S52" i="43"/>
  <c r="R52" i="43"/>
  <c r="Q52" i="43"/>
  <c r="U51" i="43"/>
  <c r="T51" i="43"/>
  <c r="S51" i="43"/>
  <c r="R51" i="43"/>
  <c r="Q51" i="43"/>
  <c r="U50" i="43"/>
  <c r="T50" i="43"/>
  <c r="S50" i="43"/>
  <c r="R50" i="43"/>
  <c r="Q50" i="43"/>
  <c r="U49" i="43"/>
  <c r="T49" i="43"/>
  <c r="S49" i="43"/>
  <c r="R49" i="43"/>
  <c r="Q49" i="43"/>
  <c r="U48" i="43"/>
  <c r="T48" i="43"/>
  <c r="S48" i="43"/>
  <c r="R48" i="43"/>
  <c r="Q48" i="43"/>
  <c r="U47" i="43"/>
  <c r="T47" i="43"/>
  <c r="S47" i="43"/>
  <c r="R47" i="43"/>
  <c r="Q47" i="43"/>
  <c r="U46" i="43"/>
  <c r="T46" i="43"/>
  <c r="S46" i="43"/>
  <c r="R46" i="43"/>
  <c r="Q46" i="43"/>
  <c r="U45" i="43"/>
  <c r="T45" i="43"/>
  <c r="S45" i="43"/>
  <c r="R45" i="43"/>
  <c r="Q45" i="43"/>
  <c r="U44" i="43"/>
  <c r="T44" i="43"/>
  <c r="S44" i="43"/>
  <c r="R44" i="43"/>
  <c r="Q44" i="43"/>
  <c r="U43" i="43"/>
  <c r="T43" i="43"/>
  <c r="S43" i="43"/>
  <c r="R43" i="43"/>
  <c r="Q43" i="43"/>
  <c r="U42" i="43"/>
  <c r="T42" i="43"/>
  <c r="S42" i="43"/>
  <c r="R42" i="43"/>
  <c r="Q42" i="43"/>
  <c r="U41" i="43"/>
  <c r="T41" i="43"/>
  <c r="S41" i="43"/>
  <c r="R41" i="43"/>
  <c r="Q41" i="43"/>
  <c r="U40" i="43"/>
  <c r="T40" i="43"/>
  <c r="S40" i="43"/>
  <c r="R40" i="43"/>
  <c r="Q40" i="43"/>
  <c r="U39" i="43"/>
  <c r="T39" i="43"/>
  <c r="S39" i="43"/>
  <c r="R39" i="43"/>
  <c r="Q39" i="43"/>
  <c r="U38" i="43"/>
  <c r="T38" i="43"/>
  <c r="S38" i="43"/>
  <c r="R38" i="43"/>
  <c r="Q38" i="43"/>
  <c r="U37" i="43"/>
  <c r="T37" i="43"/>
  <c r="S37" i="43"/>
  <c r="R37" i="43"/>
  <c r="Q37" i="43"/>
  <c r="U36" i="43"/>
  <c r="T36" i="43"/>
  <c r="S36" i="43"/>
  <c r="R36" i="43"/>
  <c r="Q36" i="43"/>
  <c r="U35" i="43"/>
  <c r="T35" i="43"/>
  <c r="S35" i="43"/>
  <c r="R35" i="43"/>
  <c r="Q35" i="43"/>
  <c r="U34" i="43"/>
  <c r="T34" i="43"/>
  <c r="S34" i="43"/>
  <c r="R34" i="43"/>
  <c r="Q34" i="43"/>
  <c r="U33" i="43"/>
  <c r="T33" i="43"/>
  <c r="S33" i="43"/>
  <c r="R33" i="43"/>
  <c r="Q33" i="43"/>
  <c r="U32" i="43"/>
  <c r="T32" i="43"/>
  <c r="S32" i="43"/>
  <c r="R32" i="43"/>
  <c r="Q32" i="43"/>
  <c r="U31" i="43"/>
  <c r="T31" i="43"/>
  <c r="S31" i="43"/>
  <c r="R31" i="43"/>
  <c r="Q31" i="43"/>
  <c r="U30" i="43"/>
  <c r="T30" i="43"/>
  <c r="S30" i="43"/>
  <c r="R30" i="43"/>
  <c r="Q30" i="43"/>
  <c r="U29" i="43"/>
  <c r="T29" i="43"/>
  <c r="S29" i="43"/>
  <c r="R29" i="43"/>
  <c r="Q29" i="43"/>
  <c r="U28" i="43"/>
  <c r="T28" i="43"/>
  <c r="S28" i="43"/>
  <c r="R28" i="43"/>
  <c r="Q28" i="43"/>
  <c r="U27" i="43"/>
  <c r="T27" i="43"/>
  <c r="S27" i="43"/>
  <c r="R27" i="43"/>
  <c r="Q27" i="43"/>
  <c r="U26" i="43"/>
  <c r="T26" i="43"/>
  <c r="S26" i="43"/>
  <c r="R26" i="43"/>
  <c r="Q26" i="43"/>
  <c r="U25" i="43"/>
  <c r="T25" i="43"/>
  <c r="S25" i="43"/>
  <c r="R25" i="43"/>
  <c r="Q25" i="43"/>
  <c r="U24" i="43"/>
  <c r="T24" i="43"/>
  <c r="S24" i="43"/>
  <c r="R24" i="43"/>
  <c r="Q24" i="43"/>
  <c r="U23" i="43"/>
  <c r="T23" i="43"/>
  <c r="S23" i="43"/>
  <c r="R23" i="43"/>
  <c r="Q23" i="43"/>
  <c r="U22" i="43"/>
  <c r="T22" i="43"/>
  <c r="S22" i="43"/>
  <c r="R22" i="43"/>
  <c r="Q22" i="43"/>
  <c r="U21" i="43"/>
  <c r="T21" i="43"/>
  <c r="S21" i="43"/>
  <c r="R21" i="43"/>
  <c r="Q21" i="43"/>
  <c r="U20" i="43"/>
  <c r="T20" i="43"/>
  <c r="S20" i="43"/>
  <c r="R20" i="43"/>
  <c r="Q20" i="43"/>
  <c r="U19" i="43"/>
  <c r="T19" i="43"/>
  <c r="S19" i="43"/>
  <c r="R19" i="43"/>
  <c r="Q19" i="43"/>
  <c r="U18" i="43"/>
  <c r="T18" i="43"/>
  <c r="S18" i="43"/>
  <c r="R18" i="43"/>
  <c r="Q18" i="43"/>
  <c r="U17" i="43"/>
  <c r="T17" i="43"/>
  <c r="S17" i="43"/>
  <c r="R17" i="43"/>
  <c r="Q17" i="43"/>
  <c r="K16" i="43"/>
  <c r="U16" i="43" s="1"/>
  <c r="J16" i="43"/>
  <c r="T16" i="43" s="1"/>
  <c r="G16" i="43"/>
  <c r="F16" i="43"/>
  <c r="E16" i="43"/>
  <c r="D16" i="43"/>
  <c r="C16" i="43"/>
  <c r="A16" i="43"/>
  <c r="K15" i="43"/>
  <c r="U15" i="43" s="1"/>
  <c r="J15" i="43"/>
  <c r="T15" i="43" s="1"/>
  <c r="G15" i="43"/>
  <c r="F15" i="43"/>
  <c r="E15" i="43"/>
  <c r="D15" i="43"/>
  <c r="C15" i="43"/>
  <c r="B15" i="43"/>
  <c r="A15" i="43"/>
  <c r="K14" i="43"/>
  <c r="U14" i="43" s="1"/>
  <c r="J14" i="43"/>
  <c r="T14" i="43" s="1"/>
  <c r="G14" i="43"/>
  <c r="F14" i="43"/>
  <c r="E14" i="43"/>
  <c r="D14" i="43"/>
  <c r="C14" i="43"/>
  <c r="A14" i="43"/>
  <c r="K13" i="43"/>
  <c r="U13" i="43" s="1"/>
  <c r="J13" i="43"/>
  <c r="T13" i="43" s="1"/>
  <c r="G13" i="43"/>
  <c r="F13" i="43"/>
  <c r="E13" i="43"/>
  <c r="D13" i="43"/>
  <c r="C13" i="43"/>
  <c r="B13" i="43"/>
  <c r="A13" i="43"/>
  <c r="K12" i="43"/>
  <c r="U12" i="43" s="1"/>
  <c r="J12" i="43"/>
  <c r="T12" i="43" s="1"/>
  <c r="G12" i="43"/>
  <c r="F12" i="43"/>
  <c r="E12" i="43"/>
  <c r="D12" i="43"/>
  <c r="C12" i="43"/>
  <c r="B12" i="43"/>
  <c r="A12" i="43"/>
  <c r="K11" i="43"/>
  <c r="U11" i="43" s="1"/>
  <c r="J11" i="43"/>
  <c r="T11" i="43" s="1"/>
  <c r="G11" i="43"/>
  <c r="F11" i="43"/>
  <c r="E11" i="43"/>
  <c r="D11" i="43"/>
  <c r="C11" i="43"/>
  <c r="B11" i="43"/>
  <c r="A11" i="43"/>
  <c r="K10" i="43"/>
  <c r="U10" i="43" s="1"/>
  <c r="J10" i="43"/>
  <c r="T10" i="43" s="1"/>
  <c r="G10" i="43"/>
  <c r="F10" i="43"/>
  <c r="E10" i="43"/>
  <c r="D10" i="43"/>
  <c r="C10" i="43"/>
  <c r="B10" i="43"/>
  <c r="A10" i="43"/>
  <c r="K9" i="43"/>
  <c r="U9" i="43" s="1"/>
  <c r="J9" i="43"/>
  <c r="T9" i="43" s="1"/>
  <c r="G9" i="43"/>
  <c r="F9" i="43"/>
  <c r="E9" i="43"/>
  <c r="D9" i="43"/>
  <c r="C9" i="43"/>
  <c r="B9" i="43"/>
  <c r="A9" i="43"/>
  <c r="K8" i="43"/>
  <c r="U8" i="43" s="1"/>
  <c r="J8" i="43"/>
  <c r="T8" i="43" s="1"/>
  <c r="G8" i="43"/>
  <c r="F8" i="43"/>
  <c r="E8" i="43"/>
  <c r="D8" i="43"/>
  <c r="C8" i="43"/>
  <c r="B8" i="43"/>
  <c r="A8" i="43"/>
  <c r="K7" i="43"/>
  <c r="U7" i="43" s="1"/>
  <c r="J7" i="43"/>
  <c r="T7" i="43" s="1"/>
  <c r="G7" i="43"/>
  <c r="F7" i="43"/>
  <c r="E7" i="43"/>
  <c r="D7" i="43"/>
  <c r="C7" i="43"/>
  <c r="B7" i="43"/>
  <c r="A7" i="43"/>
  <c r="K6" i="43"/>
  <c r="U6" i="43" s="1"/>
  <c r="J6" i="43"/>
  <c r="T6" i="43" s="1"/>
  <c r="G6" i="43"/>
  <c r="F6" i="43"/>
  <c r="E6" i="43"/>
  <c r="D6" i="43"/>
  <c r="C6" i="43"/>
  <c r="B6" i="43"/>
  <c r="A6" i="43"/>
  <c r="K5" i="43"/>
  <c r="U5" i="43" s="1"/>
  <c r="J5" i="43"/>
  <c r="T5" i="43" s="1"/>
  <c r="G5" i="43"/>
  <c r="F5" i="43"/>
  <c r="E5" i="43"/>
  <c r="D5" i="43"/>
  <c r="C5" i="43"/>
  <c r="B5" i="43"/>
  <c r="A5" i="43"/>
  <c r="K4" i="43"/>
  <c r="U4" i="43" s="1"/>
  <c r="J4" i="43"/>
  <c r="T4" i="43" s="1"/>
  <c r="G4" i="43"/>
  <c r="F4" i="43"/>
  <c r="E4" i="43"/>
  <c r="D4" i="43"/>
  <c r="C4" i="43"/>
  <c r="B4" i="43"/>
  <c r="A4" i="43"/>
  <c r="K3" i="43"/>
  <c r="U3" i="43" s="1"/>
  <c r="J3" i="43"/>
  <c r="T3" i="43" s="1"/>
  <c r="G3" i="43"/>
  <c r="F3" i="43"/>
  <c r="E3" i="43"/>
  <c r="D3" i="43"/>
  <c r="C3" i="43"/>
  <c r="B3" i="43"/>
  <c r="A3" i="43"/>
  <c r="K2" i="43"/>
  <c r="U2" i="43" s="1"/>
  <c r="J2" i="43"/>
  <c r="T2" i="43" s="1"/>
  <c r="I2" i="43"/>
  <c r="I3" i="43" s="1"/>
  <c r="H2" i="43"/>
  <c r="H3" i="43" s="1"/>
  <c r="H4" i="43" s="1"/>
  <c r="G2" i="43"/>
  <c r="F2" i="43"/>
  <c r="E2" i="43"/>
  <c r="D2" i="43"/>
  <c r="C2" i="43"/>
  <c r="B2" i="43"/>
  <c r="A2" i="43"/>
  <c r="L1" i="43"/>
  <c r="K1" i="43"/>
  <c r="J1" i="43"/>
  <c r="I1" i="43"/>
  <c r="H1" i="43"/>
  <c r="G1" i="43"/>
  <c r="F1" i="43"/>
  <c r="E1" i="43"/>
  <c r="D1" i="43"/>
  <c r="C1" i="43"/>
  <c r="B1" i="43"/>
  <c r="A1" i="43"/>
  <c r="U10" i="45" l="1"/>
  <c r="U4" i="45"/>
  <c r="U5" i="45"/>
  <c r="U11" i="45"/>
  <c r="T2" i="45"/>
  <c r="L2" i="45" s="1"/>
  <c r="L2" i="42" s="1"/>
  <c r="U12" i="45"/>
  <c r="U6" i="45"/>
  <c r="R2" i="43"/>
  <c r="U7" i="45"/>
  <c r="U8" i="45"/>
  <c r="U3" i="45"/>
  <c r="U2" i="45"/>
  <c r="R3" i="43"/>
  <c r="H5" i="43"/>
  <c r="R4" i="43"/>
  <c r="I4" i="43"/>
  <c r="S3" i="43"/>
  <c r="U9" i="45"/>
  <c r="S2" i="43"/>
  <c r="P7" i="45" a="1"/>
  <c r="P7" i="45" s="1"/>
  <c r="O16" i="45"/>
  <c r="U16" i="45"/>
  <c r="Q12" i="45"/>
  <c r="Q13" i="45"/>
  <c r="L2" i="43" l="1"/>
  <c r="Q2" i="43" s="1"/>
  <c r="T3" i="45"/>
  <c r="W2" i="45"/>
  <c r="X2" i="45"/>
  <c r="B16" i="45"/>
  <c r="B16" i="43"/>
  <c r="T4" i="45"/>
  <c r="L3" i="45"/>
  <c r="I5" i="43"/>
  <c r="S4" i="43"/>
  <c r="P4" i="45"/>
  <c r="P8" i="45"/>
  <c r="Q8" i="45" s="1"/>
  <c r="Q9" i="45"/>
  <c r="R5" i="43"/>
  <c r="H6" i="43"/>
  <c r="O15" i="45" l="1"/>
  <c r="I6" i="43"/>
  <c r="S5" i="43"/>
  <c r="L3" i="43"/>
  <c r="Q3" i="43" s="1"/>
  <c r="L3" i="42"/>
  <c r="H7" i="43"/>
  <c r="R6" i="43"/>
  <c r="L4" i="45"/>
  <c r="T5" i="45"/>
  <c r="B14" i="45" l="1"/>
  <c r="B14" i="43"/>
  <c r="L4" i="43"/>
  <c r="Q4" i="43" s="1"/>
  <c r="L4" i="42"/>
  <c r="L5" i="45"/>
  <c r="T6" i="45"/>
  <c r="H8" i="43"/>
  <c r="R7" i="43"/>
  <c r="S6" i="43"/>
  <c r="I7" i="43"/>
  <c r="H9" i="43" l="1"/>
  <c r="R8" i="43"/>
  <c r="L5" i="42"/>
  <c r="L5" i="43"/>
  <c r="Q5" i="43" s="1"/>
  <c r="L6" i="45"/>
  <c r="T7" i="45"/>
  <c r="I8" i="43"/>
  <c r="S7" i="43"/>
  <c r="I9" i="43" l="1"/>
  <c r="S8" i="43"/>
  <c r="L7" i="45"/>
  <c r="T8" i="45"/>
  <c r="L6" i="42"/>
  <c r="L6" i="43"/>
  <c r="Q6" i="43" s="1"/>
  <c r="R9" i="43"/>
  <c r="H10" i="43"/>
  <c r="L8" i="45" l="1"/>
  <c r="T9" i="45"/>
  <c r="L7" i="43"/>
  <c r="Q7" i="43" s="1"/>
  <c r="L7" i="42"/>
  <c r="H11" i="43"/>
  <c r="R10" i="43"/>
  <c r="I10" i="43"/>
  <c r="S9" i="43"/>
  <c r="I11" i="43" l="1"/>
  <c r="S10" i="43"/>
  <c r="H12" i="43"/>
  <c r="R11" i="43"/>
  <c r="T10" i="45"/>
  <c r="L9" i="45"/>
  <c r="L8" i="42"/>
  <c r="L8" i="43"/>
  <c r="Q8" i="43" s="1"/>
  <c r="L9" i="42" l="1"/>
  <c r="L9" i="43"/>
  <c r="Q9" i="43" s="1"/>
  <c r="L10" i="45"/>
  <c r="T11" i="45"/>
  <c r="H13" i="43"/>
  <c r="R12" i="43"/>
  <c r="S11" i="43"/>
  <c r="I12" i="43"/>
  <c r="H14" i="43" l="1"/>
  <c r="R13" i="43"/>
  <c r="I13" i="43"/>
  <c r="S12" i="43"/>
  <c r="L11" i="45"/>
  <c r="T12" i="45"/>
  <c r="L10" i="42"/>
  <c r="L10" i="43"/>
  <c r="Q10" i="43" s="1"/>
  <c r="L12" i="45" l="1"/>
  <c r="T13" i="45"/>
  <c r="L11" i="43"/>
  <c r="Q11" i="43" s="1"/>
  <c r="L11" i="42"/>
  <c r="I14" i="43"/>
  <c r="S13" i="43"/>
  <c r="R14" i="43"/>
  <c r="H15" i="43"/>
  <c r="H16" i="43" l="1"/>
  <c r="R16" i="43" s="1"/>
  <c r="R15" i="43"/>
  <c r="I15" i="43"/>
  <c r="S14" i="43"/>
  <c r="L13" i="45"/>
  <c r="T14" i="45"/>
  <c r="L12" i="43"/>
  <c r="Q12" i="43" s="1"/>
  <c r="L12" i="42"/>
  <c r="L13" i="43" l="1"/>
  <c r="Q13" i="43" s="1"/>
  <c r="L13" i="42"/>
  <c r="S15" i="43"/>
  <c r="I16" i="43"/>
  <c r="S16" i="43" s="1"/>
  <c r="T15" i="45"/>
  <c r="L14" i="45"/>
  <c r="L15" i="45" l="1"/>
  <c r="T16" i="45"/>
  <c r="L16" i="45" s="1"/>
  <c r="L14" i="43"/>
  <c r="Q14" i="43" s="1"/>
  <c r="L14" i="42"/>
  <c r="L16" i="43" l="1"/>
  <c r="Q16" i="43" s="1"/>
  <c r="L16" i="42"/>
  <c r="L15" i="42"/>
  <c r="L15" i="43"/>
  <c r="Q15" i="43" s="1"/>
  <c r="W18" i="43" s="1" a="1"/>
  <c r="AR22" i="43" l="1"/>
  <c r="AJ22" i="43"/>
  <c r="AB22" i="43"/>
  <c r="AP21" i="43"/>
  <c r="AH21" i="43"/>
  <c r="Z21" i="43"/>
  <c r="AN20" i="43"/>
  <c r="AF20" i="43"/>
  <c r="X20" i="43"/>
  <c r="AL19" i="43"/>
  <c r="AD19" i="43"/>
  <c r="AR18" i="43"/>
  <c r="AJ18" i="43"/>
  <c r="AB18" i="43"/>
  <c r="AM22" i="43"/>
  <c r="AE22" i="43"/>
  <c r="W22" i="43"/>
  <c r="AK21" i="43"/>
  <c r="AC21" i="43"/>
  <c r="AQ20" i="43"/>
  <c r="AI20" i="43"/>
  <c r="AA20" i="43"/>
  <c r="AO19" i="43"/>
  <c r="AG19" i="43"/>
  <c r="Y19" i="43"/>
  <c r="AM18" i="43"/>
  <c r="AE18" i="43"/>
  <c r="W18" i="43"/>
  <c r="AP22" i="43"/>
  <c r="AF22" i="43"/>
  <c r="AQ21" i="43"/>
  <c r="AF21" i="43"/>
  <c r="AR20" i="43"/>
  <c r="AG20" i="43"/>
  <c r="AR19" i="43"/>
  <c r="AH19" i="43"/>
  <c r="W19" i="43"/>
  <c r="AH18" i="43"/>
  <c r="X18" i="43"/>
  <c r="AL22" i="43"/>
  <c r="AA22" i="43"/>
  <c r="AM21" i="43"/>
  <c r="AB21" i="43"/>
  <c r="AM20" i="43"/>
  <c r="AC20" i="43"/>
  <c r="AN19" i="43"/>
  <c r="AC19" i="43"/>
  <c r="AO18" i="43"/>
  <c r="AD18" i="43"/>
  <c r="Z22" i="43"/>
  <c r="AA21" i="43"/>
  <c r="AB20" i="43"/>
  <c r="AB19" i="43"/>
  <c r="AC18" i="43"/>
  <c r="AK22" i="43"/>
  <c r="AL21" i="43"/>
  <c r="AL20" i="43"/>
  <c r="AM19" i="43"/>
  <c r="AN18" i="43"/>
  <c r="AO22" i="43"/>
  <c r="X22" i="43"/>
  <c r="AD21" i="43"/>
  <c r="AH20" i="43"/>
  <c r="AK19" i="43"/>
  <c r="AQ18" i="43"/>
  <c r="Z18" i="43"/>
  <c r="AN21" i="43"/>
  <c r="Z20" i="43"/>
  <c r="AN22" i="43"/>
  <c r="AR21" i="43"/>
  <c r="Y21" i="43"/>
  <c r="AE20" i="43"/>
  <c r="AJ19" i="43"/>
  <c r="AP18" i="43"/>
  <c r="Y18" i="43"/>
  <c r="AF19" i="43"/>
  <c r="AE21" i="43"/>
  <c r="AI22" i="43"/>
  <c r="AO21" i="43"/>
  <c r="X21" i="43"/>
  <c r="AD20" i="43"/>
  <c r="AI19" i="43"/>
  <c r="AL18" i="43"/>
  <c r="AH22" i="43"/>
  <c r="W21" i="43"/>
  <c r="AK18" i="43"/>
  <c r="AQ22" i="43"/>
  <c r="AJ20" i="43"/>
  <c r="X19" i="43"/>
  <c r="AG22" i="43"/>
  <c r="AJ21" i="43"/>
  <c r="AP20" i="43"/>
  <c r="Y20" i="43"/>
  <c r="AE19" i="43"/>
  <c r="AI18" i="43"/>
  <c r="AC22" i="43"/>
  <c r="AG21" i="43"/>
  <c r="AK20" i="43"/>
  <c r="Z19" i="43"/>
  <c r="AF18" i="43"/>
  <c r="Y22" i="43"/>
  <c r="AP19" i="43"/>
  <c r="AA18" i="43"/>
  <c r="AD22" i="43"/>
  <c r="AI21" i="43"/>
  <c r="AO20" i="43"/>
  <c r="W20" i="43"/>
  <c r="AA19" i="43"/>
  <c r="AG18" i="43"/>
  <c r="AQ19" i="43"/>
  <c r="W27" i="43" l="1" a="1"/>
  <c r="AO31" i="43" l="1"/>
  <c r="AO40" i="43" s="1"/>
  <c r="AG31" i="43"/>
  <c r="AG40" i="43" s="1"/>
  <c r="Y31" i="43"/>
  <c r="Y40" i="43" s="1"/>
  <c r="AM30" i="43"/>
  <c r="AM39" i="43" s="1"/>
  <c r="AE30" i="43"/>
  <c r="AE39" i="43" s="1"/>
  <c r="W30" i="43"/>
  <c r="W39" i="43" s="1"/>
  <c r="AK29" i="43"/>
  <c r="AK38" i="43" s="1"/>
  <c r="AC29" i="43"/>
  <c r="AC38" i="43" s="1"/>
  <c r="AQ28" i="43"/>
  <c r="AQ37" i="43" s="1"/>
  <c r="AN31" i="43"/>
  <c r="AN40" i="43" s="1"/>
  <c r="AF31" i="43"/>
  <c r="AF40" i="43" s="1"/>
  <c r="X31" i="43"/>
  <c r="X40" i="43" s="1"/>
  <c r="AL30" i="43"/>
  <c r="AL39" i="43" s="1"/>
  <c r="AD30" i="43"/>
  <c r="AD39" i="43" s="1"/>
  <c r="AR29" i="43"/>
  <c r="AR38" i="43" s="1"/>
  <c r="AJ29" i="43"/>
  <c r="AJ38" i="43" s="1"/>
  <c r="AB29" i="43"/>
  <c r="AB38" i="43" s="1"/>
  <c r="AP28" i="43"/>
  <c r="AP37" i="43" s="1"/>
  <c r="AH28" i="43"/>
  <c r="AH37" i="43" s="1"/>
  <c r="Z28" i="43"/>
  <c r="Z37" i="43" s="1"/>
  <c r="AN27" i="43"/>
  <c r="AN36" i="43" s="1"/>
  <c r="AF27" i="43"/>
  <c r="AF36" i="43" s="1"/>
  <c r="X27" i="43"/>
  <c r="X36" i="43" s="1"/>
  <c r="AQ31" i="43"/>
  <c r="AQ40" i="43" s="1"/>
  <c r="AI31" i="43"/>
  <c r="AI40" i="43" s="1"/>
  <c r="AA31" i="43"/>
  <c r="AA40" i="43" s="1"/>
  <c r="AO30" i="43"/>
  <c r="AO39" i="43" s="1"/>
  <c r="AG30" i="43"/>
  <c r="AG39" i="43" s="1"/>
  <c r="Y30" i="43"/>
  <c r="Y39" i="43" s="1"/>
  <c r="AM29" i="43"/>
  <c r="AM38" i="43" s="1"/>
  <c r="AE29" i="43"/>
  <c r="AE38" i="43" s="1"/>
  <c r="W29" i="43"/>
  <c r="W38" i="43" s="1"/>
  <c r="AK28" i="43"/>
  <c r="AK37" i="43" s="1"/>
  <c r="AC28" i="43"/>
  <c r="AC37" i="43" s="1"/>
  <c r="AQ27" i="43"/>
  <c r="AQ36" i="43" s="1"/>
  <c r="AI27" i="43"/>
  <c r="AI36" i="43" s="1"/>
  <c r="AA27" i="43"/>
  <c r="AA36" i="43" s="1"/>
  <c r="AR31" i="43"/>
  <c r="AR40" i="43" s="1"/>
  <c r="AD31" i="43"/>
  <c r="AD40" i="43" s="1"/>
  <c r="AN30" i="43"/>
  <c r="AN39" i="43" s="1"/>
  <c r="AA30" i="43"/>
  <c r="AA39" i="43" s="1"/>
  <c r="AI29" i="43"/>
  <c r="AI38" i="43" s="1"/>
  <c r="X29" i="43"/>
  <c r="X38" i="43" s="1"/>
  <c r="AG28" i="43"/>
  <c r="AG37" i="43" s="1"/>
  <c r="W28" i="43"/>
  <c r="W37" i="43" s="1"/>
  <c r="AH27" i="43"/>
  <c r="AH36" i="43" s="1"/>
  <c r="W27" i="43"/>
  <c r="W36" i="43" s="1"/>
  <c r="AL31" i="43"/>
  <c r="AL40" i="43" s="1"/>
  <c r="Z31" i="43"/>
  <c r="Z40" i="43" s="1"/>
  <c r="AI30" i="43"/>
  <c r="AI39" i="43" s="1"/>
  <c r="AQ29" i="43"/>
  <c r="AQ38" i="43" s="1"/>
  <c r="AF29" i="43"/>
  <c r="AF38" i="43" s="1"/>
  <c r="AN28" i="43"/>
  <c r="AN37" i="43" s="1"/>
  <c r="AD28" i="43"/>
  <c r="AD37" i="43" s="1"/>
  <c r="AO27" i="43"/>
  <c r="AO36" i="43" s="1"/>
  <c r="AD27" i="43"/>
  <c r="AD36" i="43" s="1"/>
  <c r="AK31" i="43"/>
  <c r="AK40" i="43" s="1"/>
  <c r="AH30" i="43"/>
  <c r="AH39" i="43" s="1"/>
  <c r="AD29" i="43"/>
  <c r="AD38" i="43" s="1"/>
  <c r="AB28" i="43"/>
  <c r="AB37" i="43" s="1"/>
  <c r="AC27" i="43"/>
  <c r="AC36" i="43" s="1"/>
  <c r="W31" i="43"/>
  <c r="W40" i="43" s="1"/>
  <c r="AP29" i="43"/>
  <c r="AP38" i="43" s="1"/>
  <c r="AM28" i="43"/>
  <c r="AM37" i="43" s="1"/>
  <c r="AM27" i="43"/>
  <c r="AM36" i="43" s="1"/>
  <c r="AE31" i="43"/>
  <c r="AE40" i="43" s="1"/>
  <c r="AF30" i="43"/>
  <c r="AF39" i="43" s="1"/>
  <c r="AH29" i="43"/>
  <c r="AH38" i="43" s="1"/>
  <c r="AJ28" i="43"/>
  <c r="AJ37" i="43" s="1"/>
  <c r="AP27" i="43"/>
  <c r="AP36" i="43" s="1"/>
  <c r="Y27" i="43"/>
  <c r="Y36" i="43" s="1"/>
  <c r="AE28" i="43"/>
  <c r="AE37" i="43" s="1"/>
  <c r="AC31" i="43"/>
  <c r="AC40" i="43" s="1"/>
  <c r="AC30" i="43"/>
  <c r="AC39" i="43" s="1"/>
  <c r="AG29" i="43"/>
  <c r="AG38" i="43" s="1"/>
  <c r="AI28" i="43"/>
  <c r="AI37" i="43" s="1"/>
  <c r="AL27" i="43"/>
  <c r="AL36" i="43" s="1"/>
  <c r="AB31" i="43"/>
  <c r="AB40" i="43" s="1"/>
  <c r="AB30" i="43"/>
  <c r="AB39" i="43" s="1"/>
  <c r="AA29" i="43"/>
  <c r="AA38" i="43" s="1"/>
  <c r="AF28" i="43"/>
  <c r="AF37" i="43" s="1"/>
  <c r="AK27" i="43"/>
  <c r="AK36" i="43" s="1"/>
  <c r="AR30" i="43"/>
  <c r="AR39" i="43" s="1"/>
  <c r="Z30" i="43"/>
  <c r="Z39" i="43" s="1"/>
  <c r="Z29" i="43"/>
  <c r="Z38" i="43" s="1"/>
  <c r="AJ27" i="43"/>
  <c r="AJ36" i="43" s="1"/>
  <c r="AH31" i="43"/>
  <c r="AH40" i="43" s="1"/>
  <c r="AL29" i="43"/>
  <c r="AL38" i="43" s="1"/>
  <c r="AR27" i="43"/>
  <c r="AR36" i="43" s="1"/>
  <c r="AP31" i="43"/>
  <c r="AP40" i="43" s="1"/>
  <c r="AQ30" i="43"/>
  <c r="AQ39" i="43" s="1"/>
  <c r="X30" i="43"/>
  <c r="X39" i="43" s="1"/>
  <c r="Y29" i="43"/>
  <c r="Y38" i="43" s="1"/>
  <c r="AA28" i="43"/>
  <c r="AA37" i="43" s="1"/>
  <c r="AG27" i="43"/>
  <c r="AG36" i="43" s="1"/>
  <c r="AJ31" i="43"/>
  <c r="AJ40" i="43" s="1"/>
  <c r="AK30" i="43"/>
  <c r="AK39" i="43" s="1"/>
  <c r="AN29" i="43"/>
  <c r="AN38" i="43" s="1"/>
  <c r="AO28" i="43"/>
  <c r="AO37" i="43" s="1"/>
  <c r="AB27" i="43"/>
  <c r="AB36" i="43" s="1"/>
  <c r="AJ30" i="43"/>
  <c r="AJ39" i="43" s="1"/>
  <c r="AL28" i="43"/>
  <c r="AL37" i="43" s="1"/>
  <c r="Z27" i="43"/>
  <c r="Z36" i="43" s="1"/>
  <c r="AM31" i="43"/>
  <c r="AM40" i="43" s="1"/>
  <c r="AP30" i="43"/>
  <c r="AP39" i="43" s="1"/>
  <c r="AO29" i="43"/>
  <c r="AO38" i="43" s="1"/>
  <c r="AR28" i="43"/>
  <c r="AR37" i="43" s="1"/>
  <c r="Y28" i="43"/>
  <c r="Y37" i="43" s="1"/>
  <c r="AE27" i="43"/>
  <c r="AE36" i="43" s="1"/>
  <c r="X28" i="43"/>
  <c r="X37" i="43" s="1"/>
  <c r="W46" i="43" l="1" a="1"/>
  <c r="AK46" i="43" l="1"/>
  <c r="AC46" i="43"/>
  <c r="AR46" i="43"/>
  <c r="AJ46" i="43"/>
  <c r="AB46" i="43"/>
  <c r="AP46" i="43"/>
  <c r="AH46" i="43"/>
  <c r="Z46" i="43"/>
  <c r="AM46" i="43"/>
  <c r="AE46" i="43"/>
  <c r="W46" i="43"/>
  <c r="AQ46" i="43"/>
  <c r="AA46" i="43"/>
  <c r="AL46" i="43"/>
  <c r="AI46" i="43"/>
  <c r="AN46" i="43"/>
  <c r="AD46" i="43"/>
  <c r="AG46" i="43"/>
  <c r="AF46" i="43"/>
  <c r="AO46" i="43"/>
  <c r="Y46" i="43"/>
  <c r="X46" i="43"/>
  <c r="W48" i="43" l="1" a="1"/>
  <c r="AR48" i="43" l="1"/>
  <c r="AR51" i="43" s="1"/>
  <c r="AJ48" i="43"/>
  <c r="AJ51" i="43" s="1"/>
  <c r="AB48" i="43"/>
  <c r="AB51" i="43" s="1"/>
  <c r="AQ48" i="43"/>
  <c r="AQ51" i="43" s="1"/>
  <c r="AI48" i="43"/>
  <c r="AI51" i="43" s="1"/>
  <c r="AA48" i="43"/>
  <c r="AA51" i="43" s="1"/>
  <c r="AO48" i="43"/>
  <c r="AO51" i="43" s="1"/>
  <c r="AG48" i="43"/>
  <c r="AG51" i="43" s="1"/>
  <c r="Y48" i="43"/>
  <c r="Y51" i="43" s="1"/>
  <c r="AL48" i="43"/>
  <c r="AL51" i="43" s="1"/>
  <c r="AD48" i="43"/>
  <c r="AD51" i="43" s="1"/>
  <c r="AF48" i="43"/>
  <c r="AF51" i="43" s="1"/>
  <c r="AP48" i="43"/>
  <c r="AP51" i="43" s="1"/>
  <c r="Z48" i="43"/>
  <c r="Z51" i="43" s="1"/>
  <c r="AN48" i="43"/>
  <c r="AN51" i="43" s="1"/>
  <c r="X48" i="43"/>
  <c r="X51" i="43" s="1"/>
  <c r="AK48" i="43"/>
  <c r="AK51" i="43" s="1"/>
  <c r="AC48" i="43"/>
  <c r="AC51" i="43" s="1"/>
  <c r="AH48" i="43"/>
  <c r="AH51" i="43" s="1"/>
  <c r="AE48" i="43"/>
  <c r="AE51" i="43" s="1"/>
  <c r="AM48" i="43"/>
  <c r="AM51" i="43" s="1"/>
  <c r="W48" i="43"/>
  <c r="W51" i="43" s="1"/>
  <c r="W53" i="43" l="1" a="1"/>
  <c r="W180" i="43" s="1"/>
  <c r="W60" i="43" l="1"/>
  <c r="M9" i="42" s="1"/>
  <c r="W61" i="43"/>
  <c r="M10" i="42" s="1"/>
  <c r="W63" i="43"/>
  <c r="M12" i="42" s="1"/>
  <c r="W62" i="43"/>
  <c r="M11" i="42" s="1"/>
  <c r="W57" i="43"/>
  <c r="M6" i="42" s="1"/>
  <c r="W59" i="43"/>
  <c r="M8" i="42" s="1"/>
  <c r="W157" i="43"/>
  <c r="W123" i="43"/>
  <c r="W178" i="43"/>
  <c r="W165" i="43"/>
  <c r="W74" i="43"/>
  <c r="W134" i="43"/>
  <c r="W111" i="43"/>
  <c r="W125" i="43"/>
  <c r="W88" i="43"/>
  <c r="W122" i="43"/>
  <c r="W128" i="43"/>
  <c r="W86" i="43"/>
  <c r="W150" i="43"/>
  <c r="W81" i="43"/>
  <c r="W145" i="43"/>
  <c r="W83" i="43"/>
  <c r="W147" i="43"/>
  <c r="W84" i="43"/>
  <c r="W148" i="43"/>
  <c r="W53" i="43"/>
  <c r="M2" i="42" s="1"/>
  <c r="W109" i="43"/>
  <c r="W135" i="43"/>
  <c r="W143" i="43"/>
  <c r="W101" i="43"/>
  <c r="W149" i="43"/>
  <c r="W120" i="43"/>
  <c r="W138" i="43"/>
  <c r="W144" i="43"/>
  <c r="W94" i="43"/>
  <c r="W158" i="43"/>
  <c r="W89" i="43"/>
  <c r="W153" i="43"/>
  <c r="W91" i="43"/>
  <c r="W155" i="43"/>
  <c r="W92" i="43"/>
  <c r="W156" i="43"/>
  <c r="W136" i="43"/>
  <c r="W126" i="43"/>
  <c r="W181" i="43"/>
  <c r="W119" i="43"/>
  <c r="W71" i="43"/>
  <c r="W90" i="43"/>
  <c r="W96" i="43"/>
  <c r="W65" i="43"/>
  <c r="M14" i="42" s="1"/>
  <c r="W67" i="43"/>
  <c r="M16" i="42" s="1"/>
  <c r="W131" i="43"/>
  <c r="W132" i="43"/>
  <c r="W93" i="43"/>
  <c r="W142" i="43"/>
  <c r="W137" i="43"/>
  <c r="W76" i="43"/>
  <c r="W82" i="43"/>
  <c r="W173" i="43"/>
  <c r="W79" i="43"/>
  <c r="W133" i="43"/>
  <c r="W167" i="43"/>
  <c r="W175" i="43"/>
  <c r="W154" i="43"/>
  <c r="W102" i="43"/>
  <c r="W97" i="43"/>
  <c r="W99" i="43"/>
  <c r="W100" i="43"/>
  <c r="W103" i="43"/>
  <c r="W77" i="43"/>
  <c r="W127" i="43"/>
  <c r="W114" i="43"/>
  <c r="W72" i="43"/>
  <c r="W184" i="43"/>
  <c r="W170" i="43"/>
  <c r="W176" i="43"/>
  <c r="W110" i="43"/>
  <c r="W174" i="43"/>
  <c r="W105" i="43"/>
  <c r="W169" i="43"/>
  <c r="W107" i="43"/>
  <c r="W171" i="43"/>
  <c r="W108" i="43"/>
  <c r="W172" i="43"/>
  <c r="W95" i="43"/>
  <c r="W80" i="43"/>
  <c r="W121" i="43"/>
  <c r="W124" i="43"/>
  <c r="W66" i="43"/>
  <c r="M15" i="42" s="1"/>
  <c r="W168" i="43"/>
  <c r="W70" i="43"/>
  <c r="W129" i="43"/>
  <c r="W68" i="43"/>
  <c r="W55" i="43"/>
  <c r="M4" i="42" s="1"/>
  <c r="W85" i="43"/>
  <c r="W146" i="43"/>
  <c r="W98" i="43"/>
  <c r="W56" i="43"/>
  <c r="M5" i="42" s="1"/>
  <c r="W106" i="43"/>
  <c r="W112" i="43"/>
  <c r="W78" i="43"/>
  <c r="W73" i="43"/>
  <c r="W75" i="43"/>
  <c r="W139" i="43"/>
  <c r="W140" i="43"/>
  <c r="W117" i="43"/>
  <c r="W162" i="43"/>
  <c r="W87" i="43"/>
  <c r="W152" i="43"/>
  <c r="W160" i="43"/>
  <c r="W166" i="43"/>
  <c r="W161" i="43"/>
  <c r="W163" i="43"/>
  <c r="W164" i="43"/>
  <c r="W159" i="43"/>
  <c r="W130" i="43"/>
  <c r="W183" i="43"/>
  <c r="W151" i="43"/>
  <c r="W69" i="43"/>
  <c r="W141" i="43"/>
  <c r="W104" i="43"/>
  <c r="W58" i="43"/>
  <c r="M7" i="42" s="1"/>
  <c r="W64" i="43"/>
  <c r="M13" i="42" s="1"/>
  <c r="W54" i="43"/>
  <c r="M3" i="42" s="1"/>
  <c r="W118" i="43"/>
  <c r="W182" i="43"/>
  <c r="W113" i="43"/>
  <c r="W177" i="43"/>
  <c r="W115" i="43"/>
  <c r="W179" i="43"/>
  <c r="W116" i="43"/>
  <c r="J16" i="41"/>
  <c r="I16" i="41"/>
  <c r="H16" i="41"/>
  <c r="G16" i="41"/>
  <c r="V16" i="41" s="1"/>
  <c r="F16" i="41"/>
  <c r="E16" i="41"/>
  <c r="D16" i="41"/>
  <c r="C16" i="41"/>
  <c r="A16" i="41"/>
  <c r="J15" i="41"/>
  <c r="I15" i="41"/>
  <c r="H15" i="41"/>
  <c r="G15" i="41"/>
  <c r="F15" i="41"/>
  <c r="E15" i="41"/>
  <c r="D15" i="41"/>
  <c r="C15" i="41"/>
  <c r="B15" i="41"/>
  <c r="A15" i="41"/>
  <c r="J14" i="41"/>
  <c r="I14" i="41"/>
  <c r="H14" i="41"/>
  <c r="G14" i="41"/>
  <c r="V14" i="41" s="1"/>
  <c r="F14" i="41"/>
  <c r="E14" i="41"/>
  <c r="D14" i="41"/>
  <c r="C14" i="41"/>
  <c r="A14" i="41"/>
  <c r="J13" i="41"/>
  <c r="I13" i="41"/>
  <c r="H13" i="41"/>
  <c r="G13" i="41"/>
  <c r="V13" i="41" s="1"/>
  <c r="F13" i="41"/>
  <c r="E13" i="41"/>
  <c r="D13" i="41"/>
  <c r="C13" i="41"/>
  <c r="B13" i="41"/>
  <c r="A13" i="41"/>
  <c r="Q12" i="41"/>
  <c r="R13" i="41" s="1"/>
  <c r="J12" i="41"/>
  <c r="I12" i="41"/>
  <c r="H12" i="41"/>
  <c r="G12" i="41"/>
  <c r="V12" i="41" s="1"/>
  <c r="F12" i="41"/>
  <c r="E12" i="41"/>
  <c r="D12" i="41"/>
  <c r="C12" i="41"/>
  <c r="B12" i="41"/>
  <c r="A12" i="41"/>
  <c r="J11" i="41"/>
  <c r="I11" i="41"/>
  <c r="H11" i="41"/>
  <c r="G11" i="41"/>
  <c r="F11" i="41"/>
  <c r="E11" i="41"/>
  <c r="D11" i="41"/>
  <c r="C11" i="41"/>
  <c r="B11" i="41"/>
  <c r="A11" i="41"/>
  <c r="J10" i="41"/>
  <c r="I10" i="41"/>
  <c r="H10" i="41"/>
  <c r="G10" i="41"/>
  <c r="V10" i="41" s="1"/>
  <c r="F10" i="41"/>
  <c r="E10" i="41"/>
  <c r="D10" i="41"/>
  <c r="C10" i="41"/>
  <c r="B10" i="41"/>
  <c r="A10" i="41"/>
  <c r="J9" i="41"/>
  <c r="I9" i="41"/>
  <c r="H9" i="41"/>
  <c r="G9" i="41"/>
  <c r="F9" i="41"/>
  <c r="E9" i="41"/>
  <c r="D9" i="41"/>
  <c r="C9" i="41"/>
  <c r="B9" i="41"/>
  <c r="A9" i="41"/>
  <c r="J8" i="41"/>
  <c r="I8" i="41"/>
  <c r="H8" i="41"/>
  <c r="G8" i="41"/>
  <c r="V8" i="41" s="1"/>
  <c r="F8" i="41"/>
  <c r="E8" i="41"/>
  <c r="D8" i="41"/>
  <c r="C8" i="41"/>
  <c r="B8" i="41"/>
  <c r="A8" i="41"/>
  <c r="J7" i="41"/>
  <c r="I7" i="41"/>
  <c r="H7" i="41"/>
  <c r="G7" i="41"/>
  <c r="F7" i="41"/>
  <c r="E7" i="41"/>
  <c r="D7" i="41"/>
  <c r="C7" i="41"/>
  <c r="B7" i="41"/>
  <c r="A7" i="41"/>
  <c r="J6" i="41"/>
  <c r="I6" i="41"/>
  <c r="H6" i="41"/>
  <c r="G6" i="41"/>
  <c r="V6" i="41" s="1"/>
  <c r="F6" i="41"/>
  <c r="E6" i="41"/>
  <c r="D6" i="41"/>
  <c r="C6" i="41"/>
  <c r="B6" i="41"/>
  <c r="A6" i="41"/>
  <c r="Q5" i="41"/>
  <c r="J5" i="41"/>
  <c r="I5" i="41"/>
  <c r="H5" i="41"/>
  <c r="G5" i="41"/>
  <c r="F5" i="41"/>
  <c r="E5" i="41"/>
  <c r="D5" i="41"/>
  <c r="C5" i="41"/>
  <c r="B5" i="41"/>
  <c r="A5" i="41"/>
  <c r="J4" i="41"/>
  <c r="I4" i="41"/>
  <c r="H4" i="41"/>
  <c r="G4" i="41"/>
  <c r="V4" i="41" s="1"/>
  <c r="F4" i="41"/>
  <c r="E4" i="41"/>
  <c r="D4" i="41"/>
  <c r="C4" i="41"/>
  <c r="B4" i="41"/>
  <c r="A4" i="41"/>
  <c r="Q3" i="41"/>
  <c r="J3" i="41"/>
  <c r="I3" i="41"/>
  <c r="H3" i="41"/>
  <c r="G3" i="41"/>
  <c r="V3" i="41" s="1"/>
  <c r="F3" i="41"/>
  <c r="E3" i="41"/>
  <c r="D3" i="41"/>
  <c r="C3" i="41"/>
  <c r="B3" i="41"/>
  <c r="A3" i="41"/>
  <c r="Q2" i="41"/>
  <c r="L2" i="41"/>
  <c r="K2" i="41"/>
  <c r="J2" i="41"/>
  <c r="I2" i="41"/>
  <c r="H2" i="41"/>
  <c r="G2" i="41"/>
  <c r="F2" i="41"/>
  <c r="E2" i="41"/>
  <c r="D2" i="41"/>
  <c r="C2" i="41"/>
  <c r="B2" i="41"/>
  <c r="A2" i="41"/>
  <c r="L1" i="41"/>
  <c r="K1" i="41"/>
  <c r="J1" i="41"/>
  <c r="I1" i="41"/>
  <c r="H1" i="41"/>
  <c r="G1" i="41"/>
  <c r="F1" i="41"/>
  <c r="E1" i="41"/>
  <c r="D1" i="41"/>
  <c r="C1" i="41"/>
  <c r="B1" i="41"/>
  <c r="A1" i="41"/>
  <c r="W361" i="39"/>
  <c r="V361" i="39"/>
  <c r="U361" i="39"/>
  <c r="T361" i="39"/>
  <c r="S361" i="39"/>
  <c r="R361" i="39"/>
  <c r="W360" i="39"/>
  <c r="V360" i="39"/>
  <c r="U360" i="39"/>
  <c r="T360" i="39"/>
  <c r="S360" i="39"/>
  <c r="R360" i="39"/>
  <c r="W359" i="39"/>
  <c r="V359" i="39"/>
  <c r="U359" i="39"/>
  <c r="T359" i="39"/>
  <c r="S359" i="39"/>
  <c r="R359" i="39"/>
  <c r="W358" i="39"/>
  <c r="V358" i="39"/>
  <c r="U358" i="39"/>
  <c r="T358" i="39"/>
  <c r="S358" i="39"/>
  <c r="R358" i="39"/>
  <c r="W357" i="39"/>
  <c r="V357" i="39"/>
  <c r="U357" i="39"/>
  <c r="T357" i="39"/>
  <c r="S357" i="39"/>
  <c r="R357" i="39"/>
  <c r="W356" i="39"/>
  <c r="V356" i="39"/>
  <c r="U356" i="39"/>
  <c r="T356" i="39"/>
  <c r="S356" i="39"/>
  <c r="R356" i="39"/>
  <c r="W355" i="39"/>
  <c r="V355" i="39"/>
  <c r="U355" i="39"/>
  <c r="T355" i="39"/>
  <c r="S355" i="39"/>
  <c r="R355" i="39"/>
  <c r="W354" i="39"/>
  <c r="V354" i="39"/>
  <c r="U354" i="39"/>
  <c r="T354" i="39"/>
  <c r="S354" i="39"/>
  <c r="R354" i="39"/>
  <c r="W353" i="39"/>
  <c r="V353" i="39"/>
  <c r="U353" i="39"/>
  <c r="T353" i="39"/>
  <c r="S353" i="39"/>
  <c r="R353" i="39"/>
  <c r="W352" i="39"/>
  <c r="V352" i="39"/>
  <c r="U352" i="39"/>
  <c r="T352" i="39"/>
  <c r="S352" i="39"/>
  <c r="R352" i="39"/>
  <c r="W351" i="39"/>
  <c r="V351" i="39"/>
  <c r="U351" i="39"/>
  <c r="T351" i="39"/>
  <c r="S351" i="39"/>
  <c r="R351" i="39"/>
  <c r="W350" i="39"/>
  <c r="V350" i="39"/>
  <c r="U350" i="39"/>
  <c r="T350" i="39"/>
  <c r="S350" i="39"/>
  <c r="R350" i="39"/>
  <c r="W349" i="39"/>
  <c r="V349" i="39"/>
  <c r="U349" i="39"/>
  <c r="T349" i="39"/>
  <c r="S349" i="39"/>
  <c r="R349" i="39"/>
  <c r="W348" i="39"/>
  <c r="V348" i="39"/>
  <c r="U348" i="39"/>
  <c r="T348" i="39"/>
  <c r="S348" i="39"/>
  <c r="R348" i="39"/>
  <c r="W347" i="39"/>
  <c r="V347" i="39"/>
  <c r="U347" i="39"/>
  <c r="T347" i="39"/>
  <c r="S347" i="39"/>
  <c r="R347" i="39"/>
  <c r="W346" i="39"/>
  <c r="V346" i="39"/>
  <c r="U346" i="39"/>
  <c r="T346" i="39"/>
  <c r="S346" i="39"/>
  <c r="R346" i="39"/>
  <c r="W345" i="39"/>
  <c r="V345" i="39"/>
  <c r="U345" i="39"/>
  <c r="T345" i="39"/>
  <c r="S345" i="39"/>
  <c r="R345" i="39"/>
  <c r="W344" i="39"/>
  <c r="V344" i="39"/>
  <c r="U344" i="39"/>
  <c r="T344" i="39"/>
  <c r="S344" i="39"/>
  <c r="R344" i="39"/>
  <c r="W343" i="39"/>
  <c r="V343" i="39"/>
  <c r="U343" i="39"/>
  <c r="T343" i="39"/>
  <c r="S343" i="39"/>
  <c r="R343" i="39"/>
  <c r="W342" i="39"/>
  <c r="V342" i="39"/>
  <c r="U342" i="39"/>
  <c r="T342" i="39"/>
  <c r="S342" i="39"/>
  <c r="R342" i="39"/>
  <c r="W341" i="39"/>
  <c r="V341" i="39"/>
  <c r="U341" i="39"/>
  <c r="T341" i="39"/>
  <c r="S341" i="39"/>
  <c r="R341" i="39"/>
  <c r="W340" i="39"/>
  <c r="V340" i="39"/>
  <c r="U340" i="39"/>
  <c r="T340" i="39"/>
  <c r="S340" i="39"/>
  <c r="R340" i="39"/>
  <c r="W339" i="39"/>
  <c r="V339" i="39"/>
  <c r="U339" i="39"/>
  <c r="T339" i="39"/>
  <c r="S339" i="39"/>
  <c r="R339" i="39"/>
  <c r="W338" i="39"/>
  <c r="V338" i="39"/>
  <c r="U338" i="39"/>
  <c r="T338" i="39"/>
  <c r="S338" i="39"/>
  <c r="R338" i="39"/>
  <c r="W337" i="39"/>
  <c r="V337" i="39"/>
  <c r="U337" i="39"/>
  <c r="T337" i="39"/>
  <c r="S337" i="39"/>
  <c r="R337" i="39"/>
  <c r="W336" i="39"/>
  <c r="V336" i="39"/>
  <c r="U336" i="39"/>
  <c r="T336" i="39"/>
  <c r="S336" i="39"/>
  <c r="R336" i="39"/>
  <c r="W335" i="39"/>
  <c r="V335" i="39"/>
  <c r="U335" i="39"/>
  <c r="T335" i="39"/>
  <c r="S335" i="39"/>
  <c r="R335" i="39"/>
  <c r="W334" i="39"/>
  <c r="V334" i="39"/>
  <c r="U334" i="39"/>
  <c r="T334" i="39"/>
  <c r="S334" i="39"/>
  <c r="R334" i="39"/>
  <c r="W333" i="39"/>
  <c r="V333" i="39"/>
  <c r="U333" i="39"/>
  <c r="T333" i="39"/>
  <c r="S333" i="39"/>
  <c r="R333" i="39"/>
  <c r="W332" i="39"/>
  <c r="V332" i="39"/>
  <c r="U332" i="39"/>
  <c r="T332" i="39"/>
  <c r="S332" i="39"/>
  <c r="R332" i="39"/>
  <c r="W331" i="39"/>
  <c r="V331" i="39"/>
  <c r="U331" i="39"/>
  <c r="T331" i="39"/>
  <c r="S331" i="39"/>
  <c r="R331" i="39"/>
  <c r="W330" i="39"/>
  <c r="V330" i="39"/>
  <c r="U330" i="39"/>
  <c r="T330" i="39"/>
  <c r="S330" i="39"/>
  <c r="R330" i="39"/>
  <c r="W329" i="39"/>
  <c r="V329" i="39"/>
  <c r="U329" i="39"/>
  <c r="T329" i="39"/>
  <c r="S329" i="39"/>
  <c r="R329" i="39"/>
  <c r="W328" i="39"/>
  <c r="V328" i="39"/>
  <c r="U328" i="39"/>
  <c r="T328" i="39"/>
  <c r="S328" i="39"/>
  <c r="R328" i="39"/>
  <c r="W327" i="39"/>
  <c r="V327" i="39"/>
  <c r="U327" i="39"/>
  <c r="T327" i="39"/>
  <c r="S327" i="39"/>
  <c r="R327" i="39"/>
  <c r="W326" i="39"/>
  <c r="V326" i="39"/>
  <c r="U326" i="39"/>
  <c r="T326" i="39"/>
  <c r="S326" i="39"/>
  <c r="R326" i="39"/>
  <c r="W325" i="39"/>
  <c r="V325" i="39"/>
  <c r="U325" i="39"/>
  <c r="T325" i="39"/>
  <c r="S325" i="39"/>
  <c r="R325" i="39"/>
  <c r="W324" i="39"/>
  <c r="V324" i="39"/>
  <c r="U324" i="39"/>
  <c r="T324" i="39"/>
  <c r="S324" i="39"/>
  <c r="R324" i="39"/>
  <c r="W323" i="39"/>
  <c r="V323" i="39"/>
  <c r="U323" i="39"/>
  <c r="T323" i="39"/>
  <c r="S323" i="39"/>
  <c r="R323" i="39"/>
  <c r="W322" i="39"/>
  <c r="V322" i="39"/>
  <c r="U322" i="39"/>
  <c r="T322" i="39"/>
  <c r="S322" i="39"/>
  <c r="R322" i="39"/>
  <c r="W321" i="39"/>
  <c r="V321" i="39"/>
  <c r="U321" i="39"/>
  <c r="T321" i="39"/>
  <c r="S321" i="39"/>
  <c r="R321" i="39"/>
  <c r="W320" i="39"/>
  <c r="V320" i="39"/>
  <c r="U320" i="39"/>
  <c r="T320" i="39"/>
  <c r="S320" i="39"/>
  <c r="R320" i="39"/>
  <c r="W319" i="39"/>
  <c r="V319" i="39"/>
  <c r="U319" i="39"/>
  <c r="T319" i="39"/>
  <c r="S319" i="39"/>
  <c r="R319" i="39"/>
  <c r="W318" i="39"/>
  <c r="V318" i="39"/>
  <c r="U318" i="39"/>
  <c r="T318" i="39"/>
  <c r="S318" i="39"/>
  <c r="R318" i="39"/>
  <c r="W317" i="39"/>
  <c r="V317" i="39"/>
  <c r="U317" i="39"/>
  <c r="T317" i="39"/>
  <c r="S317" i="39"/>
  <c r="R317" i="39"/>
  <c r="W316" i="39"/>
  <c r="V316" i="39"/>
  <c r="U316" i="39"/>
  <c r="T316" i="39"/>
  <c r="S316" i="39"/>
  <c r="R316" i="39"/>
  <c r="W315" i="39"/>
  <c r="V315" i="39"/>
  <c r="U315" i="39"/>
  <c r="T315" i="39"/>
  <c r="S315" i="39"/>
  <c r="R315" i="39"/>
  <c r="W314" i="39"/>
  <c r="V314" i="39"/>
  <c r="U314" i="39"/>
  <c r="T314" i="39"/>
  <c r="S314" i="39"/>
  <c r="R314" i="39"/>
  <c r="W313" i="39"/>
  <c r="V313" i="39"/>
  <c r="U313" i="39"/>
  <c r="T313" i="39"/>
  <c r="S313" i="39"/>
  <c r="R313" i="39"/>
  <c r="W312" i="39"/>
  <c r="V312" i="39"/>
  <c r="U312" i="39"/>
  <c r="T312" i="39"/>
  <c r="S312" i="39"/>
  <c r="R312" i="39"/>
  <c r="W311" i="39"/>
  <c r="V311" i="39"/>
  <c r="U311" i="39"/>
  <c r="T311" i="39"/>
  <c r="S311" i="39"/>
  <c r="R311" i="39"/>
  <c r="W310" i="39"/>
  <c r="V310" i="39"/>
  <c r="U310" i="39"/>
  <c r="T310" i="39"/>
  <c r="S310" i="39"/>
  <c r="R310" i="39"/>
  <c r="W309" i="39"/>
  <c r="V309" i="39"/>
  <c r="U309" i="39"/>
  <c r="T309" i="39"/>
  <c r="S309" i="39"/>
  <c r="R309" i="39"/>
  <c r="W308" i="39"/>
  <c r="V308" i="39"/>
  <c r="U308" i="39"/>
  <c r="T308" i="39"/>
  <c r="S308" i="39"/>
  <c r="R308" i="39"/>
  <c r="W307" i="39"/>
  <c r="V307" i="39"/>
  <c r="U307" i="39"/>
  <c r="T307" i="39"/>
  <c r="S307" i="39"/>
  <c r="R307" i="39"/>
  <c r="W306" i="39"/>
  <c r="V306" i="39"/>
  <c r="U306" i="39"/>
  <c r="T306" i="39"/>
  <c r="S306" i="39"/>
  <c r="R306" i="39"/>
  <c r="W305" i="39"/>
  <c r="V305" i="39"/>
  <c r="U305" i="39"/>
  <c r="T305" i="39"/>
  <c r="S305" i="39"/>
  <c r="R305" i="39"/>
  <c r="W304" i="39"/>
  <c r="V304" i="39"/>
  <c r="U304" i="39"/>
  <c r="T304" i="39"/>
  <c r="S304" i="39"/>
  <c r="R304" i="39"/>
  <c r="W303" i="39"/>
  <c r="V303" i="39"/>
  <c r="U303" i="39"/>
  <c r="T303" i="39"/>
  <c r="S303" i="39"/>
  <c r="R303" i="39"/>
  <c r="W302" i="39"/>
  <c r="V302" i="39"/>
  <c r="U302" i="39"/>
  <c r="T302" i="39"/>
  <c r="S302" i="39"/>
  <c r="R302" i="39"/>
  <c r="W301" i="39"/>
  <c r="V301" i="39"/>
  <c r="U301" i="39"/>
  <c r="T301" i="39"/>
  <c r="S301" i="39"/>
  <c r="R301" i="39"/>
  <c r="W300" i="39"/>
  <c r="V300" i="39"/>
  <c r="U300" i="39"/>
  <c r="T300" i="39"/>
  <c r="S300" i="39"/>
  <c r="R300" i="39"/>
  <c r="W299" i="39"/>
  <c r="V299" i="39"/>
  <c r="U299" i="39"/>
  <c r="T299" i="39"/>
  <c r="S299" i="39"/>
  <c r="R299" i="39"/>
  <c r="W298" i="39"/>
  <c r="V298" i="39"/>
  <c r="U298" i="39"/>
  <c r="T298" i="39"/>
  <c r="S298" i="39"/>
  <c r="R298" i="39"/>
  <c r="W297" i="39"/>
  <c r="V297" i="39"/>
  <c r="U297" i="39"/>
  <c r="T297" i="39"/>
  <c r="S297" i="39"/>
  <c r="R297" i="39"/>
  <c r="W296" i="39"/>
  <c r="V296" i="39"/>
  <c r="U296" i="39"/>
  <c r="T296" i="39"/>
  <c r="S296" i="39"/>
  <c r="R296" i="39"/>
  <c r="W295" i="39"/>
  <c r="V295" i="39"/>
  <c r="U295" i="39"/>
  <c r="T295" i="39"/>
  <c r="S295" i="39"/>
  <c r="R295" i="39"/>
  <c r="W294" i="39"/>
  <c r="V294" i="39"/>
  <c r="U294" i="39"/>
  <c r="T294" i="39"/>
  <c r="S294" i="39"/>
  <c r="R294" i="39"/>
  <c r="W293" i="39"/>
  <c r="V293" i="39"/>
  <c r="U293" i="39"/>
  <c r="T293" i="39"/>
  <c r="S293" i="39"/>
  <c r="R293" i="39"/>
  <c r="W292" i="39"/>
  <c r="V292" i="39"/>
  <c r="U292" i="39"/>
  <c r="T292" i="39"/>
  <c r="S292" i="39"/>
  <c r="R292" i="39"/>
  <c r="W291" i="39"/>
  <c r="V291" i="39"/>
  <c r="U291" i="39"/>
  <c r="T291" i="39"/>
  <c r="S291" i="39"/>
  <c r="R291" i="39"/>
  <c r="W290" i="39"/>
  <c r="V290" i="39"/>
  <c r="U290" i="39"/>
  <c r="T290" i="39"/>
  <c r="S290" i="39"/>
  <c r="R290" i="39"/>
  <c r="W289" i="39"/>
  <c r="V289" i="39"/>
  <c r="U289" i="39"/>
  <c r="T289" i="39"/>
  <c r="S289" i="39"/>
  <c r="R289" i="39"/>
  <c r="W288" i="39"/>
  <c r="V288" i="39"/>
  <c r="U288" i="39"/>
  <c r="T288" i="39"/>
  <c r="S288" i="39"/>
  <c r="R288" i="39"/>
  <c r="W287" i="39"/>
  <c r="V287" i="39"/>
  <c r="U287" i="39"/>
  <c r="T287" i="39"/>
  <c r="S287" i="39"/>
  <c r="R287" i="39"/>
  <c r="W286" i="39"/>
  <c r="V286" i="39"/>
  <c r="U286" i="39"/>
  <c r="T286" i="39"/>
  <c r="S286" i="39"/>
  <c r="R286" i="39"/>
  <c r="W285" i="39"/>
  <c r="V285" i="39"/>
  <c r="U285" i="39"/>
  <c r="T285" i="39"/>
  <c r="S285" i="39"/>
  <c r="R285" i="39"/>
  <c r="W284" i="39"/>
  <c r="V284" i="39"/>
  <c r="U284" i="39"/>
  <c r="T284" i="39"/>
  <c r="S284" i="39"/>
  <c r="R284" i="39"/>
  <c r="W283" i="39"/>
  <c r="V283" i="39"/>
  <c r="U283" i="39"/>
  <c r="T283" i="39"/>
  <c r="S283" i="39"/>
  <c r="R283" i="39"/>
  <c r="W282" i="39"/>
  <c r="V282" i="39"/>
  <c r="U282" i="39"/>
  <c r="T282" i="39"/>
  <c r="S282" i="39"/>
  <c r="R282" i="39"/>
  <c r="W281" i="39"/>
  <c r="V281" i="39"/>
  <c r="U281" i="39"/>
  <c r="T281" i="39"/>
  <c r="S281" i="39"/>
  <c r="R281" i="39"/>
  <c r="W280" i="39"/>
  <c r="V280" i="39"/>
  <c r="U280" i="39"/>
  <c r="T280" i="39"/>
  <c r="S280" i="39"/>
  <c r="R280" i="39"/>
  <c r="W279" i="39"/>
  <c r="V279" i="39"/>
  <c r="U279" i="39"/>
  <c r="T279" i="39"/>
  <c r="S279" i="39"/>
  <c r="R279" i="39"/>
  <c r="W278" i="39"/>
  <c r="V278" i="39"/>
  <c r="U278" i="39"/>
  <c r="T278" i="39"/>
  <c r="S278" i="39"/>
  <c r="R278" i="39"/>
  <c r="W277" i="39"/>
  <c r="V277" i="39"/>
  <c r="U277" i="39"/>
  <c r="T277" i="39"/>
  <c r="S277" i="39"/>
  <c r="R277" i="39"/>
  <c r="W276" i="39"/>
  <c r="V276" i="39"/>
  <c r="U276" i="39"/>
  <c r="T276" i="39"/>
  <c r="S276" i="39"/>
  <c r="R276" i="39"/>
  <c r="W275" i="39"/>
  <c r="V275" i="39"/>
  <c r="U275" i="39"/>
  <c r="T275" i="39"/>
  <c r="S275" i="39"/>
  <c r="R275" i="39"/>
  <c r="W274" i="39"/>
  <c r="V274" i="39"/>
  <c r="U274" i="39"/>
  <c r="T274" i="39"/>
  <c r="S274" i="39"/>
  <c r="R274" i="39"/>
  <c r="W273" i="39"/>
  <c r="V273" i="39"/>
  <c r="U273" i="39"/>
  <c r="T273" i="39"/>
  <c r="S273" i="39"/>
  <c r="R273" i="39"/>
  <c r="W272" i="39"/>
  <c r="V272" i="39"/>
  <c r="U272" i="39"/>
  <c r="T272" i="39"/>
  <c r="S272" i="39"/>
  <c r="R272" i="39"/>
  <c r="W271" i="39"/>
  <c r="V271" i="39"/>
  <c r="U271" i="39"/>
  <c r="T271" i="39"/>
  <c r="S271" i="39"/>
  <c r="R271" i="39"/>
  <c r="W270" i="39"/>
  <c r="V270" i="39"/>
  <c r="U270" i="39"/>
  <c r="T270" i="39"/>
  <c r="S270" i="39"/>
  <c r="R270" i="39"/>
  <c r="W269" i="39"/>
  <c r="V269" i="39"/>
  <c r="U269" i="39"/>
  <c r="T269" i="39"/>
  <c r="S269" i="39"/>
  <c r="R269" i="39"/>
  <c r="W268" i="39"/>
  <c r="V268" i="39"/>
  <c r="U268" i="39"/>
  <c r="T268" i="39"/>
  <c r="S268" i="39"/>
  <c r="R268" i="39"/>
  <c r="W267" i="39"/>
  <c r="V267" i="39"/>
  <c r="U267" i="39"/>
  <c r="T267" i="39"/>
  <c r="S267" i="39"/>
  <c r="R267" i="39"/>
  <c r="W266" i="39"/>
  <c r="V266" i="39"/>
  <c r="U266" i="39"/>
  <c r="T266" i="39"/>
  <c r="S266" i="39"/>
  <c r="R266" i="39"/>
  <c r="W265" i="39"/>
  <c r="V265" i="39"/>
  <c r="U265" i="39"/>
  <c r="T265" i="39"/>
  <c r="S265" i="39"/>
  <c r="R265" i="39"/>
  <c r="W264" i="39"/>
  <c r="V264" i="39"/>
  <c r="U264" i="39"/>
  <c r="T264" i="39"/>
  <c r="S264" i="39"/>
  <c r="R264" i="39"/>
  <c r="W263" i="39"/>
  <c r="V263" i="39"/>
  <c r="U263" i="39"/>
  <c r="T263" i="39"/>
  <c r="S263" i="39"/>
  <c r="R263" i="39"/>
  <c r="W262" i="39"/>
  <c r="V262" i="39"/>
  <c r="U262" i="39"/>
  <c r="T262" i="39"/>
  <c r="S262" i="39"/>
  <c r="R262" i="39"/>
  <c r="W261" i="39"/>
  <c r="V261" i="39"/>
  <c r="U261" i="39"/>
  <c r="T261" i="39"/>
  <c r="S261" i="39"/>
  <c r="R261" i="39"/>
  <c r="W260" i="39"/>
  <c r="V260" i="39"/>
  <c r="U260" i="39"/>
  <c r="T260" i="39"/>
  <c r="S260" i="39"/>
  <c r="R260" i="39"/>
  <c r="W259" i="39"/>
  <c r="V259" i="39"/>
  <c r="U259" i="39"/>
  <c r="T259" i="39"/>
  <c r="S259" i="39"/>
  <c r="R259" i="39"/>
  <c r="W258" i="39"/>
  <c r="V258" i="39"/>
  <c r="U258" i="39"/>
  <c r="T258" i="39"/>
  <c r="S258" i="39"/>
  <c r="R258" i="39"/>
  <c r="W257" i="39"/>
  <c r="V257" i="39"/>
  <c r="U257" i="39"/>
  <c r="T257" i="39"/>
  <c r="S257" i="39"/>
  <c r="R257" i="39"/>
  <c r="W256" i="39"/>
  <c r="V256" i="39"/>
  <c r="U256" i="39"/>
  <c r="T256" i="39"/>
  <c r="S256" i="39"/>
  <c r="R256" i="39"/>
  <c r="W255" i="39"/>
  <c r="V255" i="39"/>
  <c r="U255" i="39"/>
  <c r="T255" i="39"/>
  <c r="S255" i="39"/>
  <c r="R255" i="39"/>
  <c r="W254" i="39"/>
  <c r="V254" i="39"/>
  <c r="U254" i="39"/>
  <c r="T254" i="39"/>
  <c r="S254" i="39"/>
  <c r="R254" i="39"/>
  <c r="W253" i="39"/>
  <c r="V253" i="39"/>
  <c r="U253" i="39"/>
  <c r="T253" i="39"/>
  <c r="S253" i="39"/>
  <c r="R253" i="39"/>
  <c r="W252" i="39"/>
  <c r="V252" i="39"/>
  <c r="U252" i="39"/>
  <c r="T252" i="39"/>
  <c r="S252" i="39"/>
  <c r="R252" i="39"/>
  <c r="W251" i="39"/>
  <c r="V251" i="39"/>
  <c r="U251" i="39"/>
  <c r="T251" i="39"/>
  <c r="S251" i="39"/>
  <c r="R251" i="39"/>
  <c r="W250" i="39"/>
  <c r="V250" i="39"/>
  <c r="U250" i="39"/>
  <c r="T250" i="39"/>
  <c r="S250" i="39"/>
  <c r="R250" i="39"/>
  <c r="W249" i="39"/>
  <c r="V249" i="39"/>
  <c r="U249" i="39"/>
  <c r="T249" i="39"/>
  <c r="S249" i="39"/>
  <c r="R249" i="39"/>
  <c r="W248" i="39"/>
  <c r="V248" i="39"/>
  <c r="U248" i="39"/>
  <c r="T248" i="39"/>
  <c r="S248" i="39"/>
  <c r="R248" i="39"/>
  <c r="W247" i="39"/>
  <c r="V247" i="39"/>
  <c r="U247" i="39"/>
  <c r="T247" i="39"/>
  <c r="S247" i="39"/>
  <c r="R247" i="39"/>
  <c r="W246" i="39"/>
  <c r="V246" i="39"/>
  <c r="U246" i="39"/>
  <c r="T246" i="39"/>
  <c r="S246" i="39"/>
  <c r="R246" i="39"/>
  <c r="W245" i="39"/>
  <c r="V245" i="39"/>
  <c r="U245" i="39"/>
  <c r="T245" i="39"/>
  <c r="S245" i="39"/>
  <c r="R245" i="39"/>
  <c r="W244" i="39"/>
  <c r="V244" i="39"/>
  <c r="U244" i="39"/>
  <c r="T244" i="39"/>
  <c r="S244" i="39"/>
  <c r="R244" i="39"/>
  <c r="W243" i="39"/>
  <c r="V243" i="39"/>
  <c r="U243" i="39"/>
  <c r="T243" i="39"/>
  <c r="S243" i="39"/>
  <c r="R243" i="39"/>
  <c r="W242" i="39"/>
  <c r="V242" i="39"/>
  <c r="U242" i="39"/>
  <c r="T242" i="39"/>
  <c r="S242" i="39"/>
  <c r="R242" i="39"/>
  <c r="W241" i="39"/>
  <c r="V241" i="39"/>
  <c r="U241" i="39"/>
  <c r="T241" i="39"/>
  <c r="S241" i="39"/>
  <c r="R241" i="39"/>
  <c r="W240" i="39"/>
  <c r="V240" i="39"/>
  <c r="U240" i="39"/>
  <c r="T240" i="39"/>
  <c r="S240" i="39"/>
  <c r="R240" i="39"/>
  <c r="W239" i="39"/>
  <c r="V239" i="39"/>
  <c r="U239" i="39"/>
  <c r="T239" i="39"/>
  <c r="S239" i="39"/>
  <c r="R239" i="39"/>
  <c r="W238" i="39"/>
  <c r="V238" i="39"/>
  <c r="U238" i="39"/>
  <c r="T238" i="39"/>
  <c r="S238" i="39"/>
  <c r="R238" i="39"/>
  <c r="W237" i="39"/>
  <c r="V237" i="39"/>
  <c r="U237" i="39"/>
  <c r="T237" i="39"/>
  <c r="S237" i="39"/>
  <c r="R237" i="39"/>
  <c r="W236" i="39"/>
  <c r="V236" i="39"/>
  <c r="U236" i="39"/>
  <c r="T236" i="39"/>
  <c r="S236" i="39"/>
  <c r="R236" i="39"/>
  <c r="W235" i="39"/>
  <c r="V235" i="39"/>
  <c r="U235" i="39"/>
  <c r="T235" i="39"/>
  <c r="S235" i="39"/>
  <c r="R235" i="39"/>
  <c r="W234" i="39"/>
  <c r="V234" i="39"/>
  <c r="U234" i="39"/>
  <c r="T234" i="39"/>
  <c r="S234" i="39"/>
  <c r="R234" i="39"/>
  <c r="W233" i="39"/>
  <c r="V233" i="39"/>
  <c r="U233" i="39"/>
  <c r="T233" i="39"/>
  <c r="S233" i="39"/>
  <c r="R233" i="39"/>
  <c r="W232" i="39"/>
  <c r="V232" i="39"/>
  <c r="U232" i="39"/>
  <c r="T232" i="39"/>
  <c r="S232" i="39"/>
  <c r="R232" i="39"/>
  <c r="W231" i="39"/>
  <c r="V231" i="39"/>
  <c r="U231" i="39"/>
  <c r="T231" i="39"/>
  <c r="S231" i="39"/>
  <c r="R231" i="39"/>
  <c r="W230" i="39"/>
  <c r="V230" i="39"/>
  <c r="U230" i="39"/>
  <c r="T230" i="39"/>
  <c r="S230" i="39"/>
  <c r="R230" i="39"/>
  <c r="W229" i="39"/>
  <c r="V229" i="39"/>
  <c r="U229" i="39"/>
  <c r="T229" i="39"/>
  <c r="S229" i="39"/>
  <c r="R229" i="39"/>
  <c r="W228" i="39"/>
  <c r="V228" i="39"/>
  <c r="U228" i="39"/>
  <c r="T228" i="39"/>
  <c r="S228" i="39"/>
  <c r="R228" i="39"/>
  <c r="W227" i="39"/>
  <c r="V227" i="39"/>
  <c r="U227" i="39"/>
  <c r="T227" i="39"/>
  <c r="S227" i="39"/>
  <c r="R227" i="39"/>
  <c r="W226" i="39"/>
  <c r="V226" i="39"/>
  <c r="U226" i="39"/>
  <c r="T226" i="39"/>
  <c r="S226" i="39"/>
  <c r="R226" i="39"/>
  <c r="W225" i="39"/>
  <c r="V225" i="39"/>
  <c r="U225" i="39"/>
  <c r="T225" i="39"/>
  <c r="S225" i="39"/>
  <c r="R225" i="39"/>
  <c r="W224" i="39"/>
  <c r="V224" i="39"/>
  <c r="U224" i="39"/>
  <c r="T224" i="39"/>
  <c r="S224" i="39"/>
  <c r="R224" i="39"/>
  <c r="W223" i="39"/>
  <c r="V223" i="39"/>
  <c r="U223" i="39"/>
  <c r="T223" i="39"/>
  <c r="S223" i="39"/>
  <c r="R223" i="39"/>
  <c r="W222" i="39"/>
  <c r="V222" i="39"/>
  <c r="U222" i="39"/>
  <c r="T222" i="39"/>
  <c r="S222" i="39"/>
  <c r="R222" i="39"/>
  <c r="W221" i="39"/>
  <c r="V221" i="39"/>
  <c r="U221" i="39"/>
  <c r="T221" i="39"/>
  <c r="S221" i="39"/>
  <c r="R221" i="39"/>
  <c r="W220" i="39"/>
  <c r="V220" i="39"/>
  <c r="U220" i="39"/>
  <c r="T220" i="39"/>
  <c r="S220" i="39"/>
  <c r="R220" i="39"/>
  <c r="W219" i="39"/>
  <c r="V219" i="39"/>
  <c r="U219" i="39"/>
  <c r="T219" i="39"/>
  <c r="S219" i="39"/>
  <c r="R219" i="39"/>
  <c r="W218" i="39"/>
  <c r="V218" i="39"/>
  <c r="U218" i="39"/>
  <c r="T218" i="39"/>
  <c r="S218" i="39"/>
  <c r="R218" i="39"/>
  <c r="W217" i="39"/>
  <c r="V217" i="39"/>
  <c r="U217" i="39"/>
  <c r="T217" i="39"/>
  <c r="S217" i="39"/>
  <c r="R217" i="39"/>
  <c r="W216" i="39"/>
  <c r="V216" i="39"/>
  <c r="U216" i="39"/>
  <c r="T216" i="39"/>
  <c r="S216" i="39"/>
  <c r="R216" i="39"/>
  <c r="W215" i="39"/>
  <c r="V215" i="39"/>
  <c r="U215" i="39"/>
  <c r="T215" i="39"/>
  <c r="S215" i="39"/>
  <c r="R215" i="39"/>
  <c r="W214" i="39"/>
  <c r="V214" i="39"/>
  <c r="U214" i="39"/>
  <c r="T214" i="39"/>
  <c r="S214" i="39"/>
  <c r="R214" i="39"/>
  <c r="W213" i="39"/>
  <c r="V213" i="39"/>
  <c r="U213" i="39"/>
  <c r="T213" i="39"/>
  <c r="S213" i="39"/>
  <c r="R213" i="39"/>
  <c r="W212" i="39"/>
  <c r="V212" i="39"/>
  <c r="U212" i="39"/>
  <c r="T212" i="39"/>
  <c r="S212" i="39"/>
  <c r="R212" i="39"/>
  <c r="W211" i="39"/>
  <c r="V211" i="39"/>
  <c r="U211" i="39"/>
  <c r="T211" i="39"/>
  <c r="S211" i="39"/>
  <c r="R211" i="39"/>
  <c r="W210" i="39"/>
  <c r="V210" i="39"/>
  <c r="U210" i="39"/>
  <c r="T210" i="39"/>
  <c r="S210" i="39"/>
  <c r="R210" i="39"/>
  <c r="W209" i="39"/>
  <c r="V209" i="39"/>
  <c r="U209" i="39"/>
  <c r="T209" i="39"/>
  <c r="S209" i="39"/>
  <c r="R209" i="39"/>
  <c r="W208" i="39"/>
  <c r="V208" i="39"/>
  <c r="U208" i="39"/>
  <c r="T208" i="39"/>
  <c r="S208" i="39"/>
  <c r="R208" i="39"/>
  <c r="W207" i="39"/>
  <c r="V207" i="39"/>
  <c r="U207" i="39"/>
  <c r="T207" i="39"/>
  <c r="S207" i="39"/>
  <c r="R207" i="39"/>
  <c r="W206" i="39"/>
  <c r="V206" i="39"/>
  <c r="U206" i="39"/>
  <c r="T206" i="39"/>
  <c r="S206" i="39"/>
  <c r="R206" i="39"/>
  <c r="W205" i="39"/>
  <c r="V205" i="39"/>
  <c r="U205" i="39"/>
  <c r="T205" i="39"/>
  <c r="S205" i="39"/>
  <c r="R205" i="39"/>
  <c r="W204" i="39"/>
  <c r="V204" i="39"/>
  <c r="U204" i="39"/>
  <c r="T204" i="39"/>
  <c r="S204" i="39"/>
  <c r="R204" i="39"/>
  <c r="W203" i="39"/>
  <c r="V203" i="39"/>
  <c r="U203" i="39"/>
  <c r="T203" i="39"/>
  <c r="S203" i="39"/>
  <c r="R203" i="39"/>
  <c r="W202" i="39"/>
  <c r="V202" i="39"/>
  <c r="U202" i="39"/>
  <c r="T202" i="39"/>
  <c r="S202" i="39"/>
  <c r="R202" i="39"/>
  <c r="W201" i="39"/>
  <c r="V201" i="39"/>
  <c r="U201" i="39"/>
  <c r="T201" i="39"/>
  <c r="S201" i="39"/>
  <c r="R201" i="39"/>
  <c r="W200" i="39"/>
  <c r="V200" i="39"/>
  <c r="U200" i="39"/>
  <c r="T200" i="39"/>
  <c r="S200" i="39"/>
  <c r="R200" i="39"/>
  <c r="W199" i="39"/>
  <c r="V199" i="39"/>
  <c r="U199" i="39"/>
  <c r="T199" i="39"/>
  <c r="S199" i="39"/>
  <c r="R199" i="39"/>
  <c r="W198" i="39"/>
  <c r="V198" i="39"/>
  <c r="U198" i="39"/>
  <c r="T198" i="39"/>
  <c r="S198" i="39"/>
  <c r="R198" i="39"/>
  <c r="W197" i="39"/>
  <c r="V197" i="39"/>
  <c r="U197" i="39"/>
  <c r="T197" i="39"/>
  <c r="S197" i="39"/>
  <c r="R197" i="39"/>
  <c r="W196" i="39"/>
  <c r="V196" i="39"/>
  <c r="U196" i="39"/>
  <c r="T196" i="39"/>
  <c r="S196" i="39"/>
  <c r="R196" i="39"/>
  <c r="W195" i="39"/>
  <c r="V195" i="39"/>
  <c r="U195" i="39"/>
  <c r="T195" i="39"/>
  <c r="S195" i="39"/>
  <c r="R195" i="39"/>
  <c r="W194" i="39"/>
  <c r="V194" i="39"/>
  <c r="U194" i="39"/>
  <c r="T194" i="39"/>
  <c r="S194" i="39"/>
  <c r="R194" i="39"/>
  <c r="W193" i="39"/>
  <c r="V193" i="39"/>
  <c r="U193" i="39"/>
  <c r="T193" i="39"/>
  <c r="S193" i="39"/>
  <c r="R193" i="39"/>
  <c r="W192" i="39"/>
  <c r="V192" i="39"/>
  <c r="U192" i="39"/>
  <c r="T192" i="39"/>
  <c r="S192" i="39"/>
  <c r="R192" i="39"/>
  <c r="W191" i="39"/>
  <c r="V191" i="39"/>
  <c r="U191" i="39"/>
  <c r="T191" i="39"/>
  <c r="S191" i="39"/>
  <c r="R191" i="39"/>
  <c r="W190" i="39"/>
  <c r="V190" i="39"/>
  <c r="U190" i="39"/>
  <c r="T190" i="39"/>
  <c r="S190" i="39"/>
  <c r="R190" i="39"/>
  <c r="W189" i="39"/>
  <c r="V189" i="39"/>
  <c r="U189" i="39"/>
  <c r="T189" i="39"/>
  <c r="S189" i="39"/>
  <c r="R189" i="39"/>
  <c r="W188" i="39"/>
  <c r="V188" i="39"/>
  <c r="U188" i="39"/>
  <c r="T188" i="39"/>
  <c r="S188" i="39"/>
  <c r="R188" i="39"/>
  <c r="W187" i="39"/>
  <c r="V187" i="39"/>
  <c r="U187" i="39"/>
  <c r="T187" i="39"/>
  <c r="S187" i="39"/>
  <c r="R187" i="39"/>
  <c r="W186" i="39"/>
  <c r="V186" i="39"/>
  <c r="U186" i="39"/>
  <c r="T186" i="39"/>
  <c r="S186" i="39"/>
  <c r="R186" i="39"/>
  <c r="W185" i="39"/>
  <c r="V185" i="39"/>
  <c r="U185" i="39"/>
  <c r="T185" i="39"/>
  <c r="S185" i="39"/>
  <c r="R185" i="39"/>
  <c r="W184" i="39"/>
  <c r="V184" i="39"/>
  <c r="U184" i="39"/>
  <c r="T184" i="39"/>
  <c r="S184" i="39"/>
  <c r="R184" i="39"/>
  <c r="W183" i="39"/>
  <c r="V183" i="39"/>
  <c r="U183" i="39"/>
  <c r="T183" i="39"/>
  <c r="S183" i="39"/>
  <c r="R183" i="39"/>
  <c r="W182" i="39"/>
  <c r="V182" i="39"/>
  <c r="U182" i="39"/>
  <c r="T182" i="39"/>
  <c r="S182" i="39"/>
  <c r="R182" i="39"/>
  <c r="W181" i="39"/>
  <c r="V181" i="39"/>
  <c r="U181" i="39"/>
  <c r="T181" i="39"/>
  <c r="S181" i="39"/>
  <c r="R181" i="39"/>
  <c r="W180" i="39"/>
  <c r="V180" i="39"/>
  <c r="U180" i="39"/>
  <c r="T180" i="39"/>
  <c r="S180" i="39"/>
  <c r="R180" i="39"/>
  <c r="W179" i="39"/>
  <c r="V179" i="39"/>
  <c r="U179" i="39"/>
  <c r="T179" i="39"/>
  <c r="S179" i="39"/>
  <c r="R179" i="39"/>
  <c r="W178" i="39"/>
  <c r="V178" i="39"/>
  <c r="U178" i="39"/>
  <c r="T178" i="39"/>
  <c r="S178" i="39"/>
  <c r="R178" i="39"/>
  <c r="W177" i="39"/>
  <c r="V177" i="39"/>
  <c r="U177" i="39"/>
  <c r="T177" i="39"/>
  <c r="S177" i="39"/>
  <c r="R177" i="39"/>
  <c r="W176" i="39"/>
  <c r="V176" i="39"/>
  <c r="U176" i="39"/>
  <c r="T176" i="39"/>
  <c r="S176" i="39"/>
  <c r="R176" i="39"/>
  <c r="W175" i="39"/>
  <c r="V175" i="39"/>
  <c r="U175" i="39"/>
  <c r="T175" i="39"/>
  <c r="S175" i="39"/>
  <c r="R175" i="39"/>
  <c r="W174" i="39"/>
  <c r="V174" i="39"/>
  <c r="U174" i="39"/>
  <c r="T174" i="39"/>
  <c r="S174" i="39"/>
  <c r="R174" i="39"/>
  <c r="W173" i="39"/>
  <c r="V173" i="39"/>
  <c r="U173" i="39"/>
  <c r="T173" i="39"/>
  <c r="S173" i="39"/>
  <c r="R173" i="39"/>
  <c r="W172" i="39"/>
  <c r="V172" i="39"/>
  <c r="U172" i="39"/>
  <c r="T172" i="39"/>
  <c r="S172" i="39"/>
  <c r="R172" i="39"/>
  <c r="W171" i="39"/>
  <c r="V171" i="39"/>
  <c r="U171" i="39"/>
  <c r="T171" i="39"/>
  <c r="S171" i="39"/>
  <c r="R171" i="39"/>
  <c r="W170" i="39"/>
  <c r="V170" i="39"/>
  <c r="U170" i="39"/>
  <c r="T170" i="39"/>
  <c r="S170" i="39"/>
  <c r="R170" i="39"/>
  <c r="W169" i="39"/>
  <c r="V169" i="39"/>
  <c r="U169" i="39"/>
  <c r="T169" i="39"/>
  <c r="S169" i="39"/>
  <c r="R169" i="39"/>
  <c r="W168" i="39"/>
  <c r="V168" i="39"/>
  <c r="U168" i="39"/>
  <c r="T168" i="39"/>
  <c r="S168" i="39"/>
  <c r="R168" i="39"/>
  <c r="W167" i="39"/>
  <c r="V167" i="39"/>
  <c r="U167" i="39"/>
  <c r="T167" i="39"/>
  <c r="S167" i="39"/>
  <c r="R167" i="39"/>
  <c r="W166" i="39"/>
  <c r="V166" i="39"/>
  <c r="U166" i="39"/>
  <c r="T166" i="39"/>
  <c r="S166" i="39"/>
  <c r="R166" i="39"/>
  <c r="W165" i="39"/>
  <c r="V165" i="39"/>
  <c r="U165" i="39"/>
  <c r="T165" i="39"/>
  <c r="S165" i="39"/>
  <c r="R165" i="39"/>
  <c r="W164" i="39"/>
  <c r="V164" i="39"/>
  <c r="U164" i="39"/>
  <c r="T164" i="39"/>
  <c r="S164" i="39"/>
  <c r="R164" i="39"/>
  <c r="W163" i="39"/>
  <c r="V163" i="39"/>
  <c r="U163" i="39"/>
  <c r="T163" i="39"/>
  <c r="S163" i="39"/>
  <c r="R163" i="39"/>
  <c r="W162" i="39"/>
  <c r="V162" i="39"/>
  <c r="U162" i="39"/>
  <c r="T162" i="39"/>
  <c r="S162" i="39"/>
  <c r="R162" i="39"/>
  <c r="W161" i="39"/>
  <c r="V161" i="39"/>
  <c r="U161" i="39"/>
  <c r="T161" i="39"/>
  <c r="S161" i="39"/>
  <c r="R161" i="39"/>
  <c r="W160" i="39"/>
  <c r="V160" i="39"/>
  <c r="U160" i="39"/>
  <c r="T160" i="39"/>
  <c r="S160" i="39"/>
  <c r="R160" i="39"/>
  <c r="W159" i="39"/>
  <c r="V159" i="39"/>
  <c r="U159" i="39"/>
  <c r="T159" i="39"/>
  <c r="S159" i="39"/>
  <c r="R159" i="39"/>
  <c r="W158" i="39"/>
  <c r="V158" i="39"/>
  <c r="U158" i="39"/>
  <c r="T158" i="39"/>
  <c r="S158" i="39"/>
  <c r="R158" i="39"/>
  <c r="W157" i="39"/>
  <c r="V157" i="39"/>
  <c r="U157" i="39"/>
  <c r="T157" i="39"/>
  <c r="S157" i="39"/>
  <c r="R157" i="39"/>
  <c r="W156" i="39"/>
  <c r="V156" i="39"/>
  <c r="U156" i="39"/>
  <c r="T156" i="39"/>
  <c r="S156" i="39"/>
  <c r="R156" i="39"/>
  <c r="W155" i="39"/>
  <c r="V155" i="39"/>
  <c r="U155" i="39"/>
  <c r="T155" i="39"/>
  <c r="S155" i="39"/>
  <c r="R155" i="39"/>
  <c r="W154" i="39"/>
  <c r="V154" i="39"/>
  <c r="U154" i="39"/>
  <c r="T154" i="39"/>
  <c r="S154" i="39"/>
  <c r="R154" i="39"/>
  <c r="W153" i="39"/>
  <c r="V153" i="39"/>
  <c r="U153" i="39"/>
  <c r="T153" i="39"/>
  <c r="S153" i="39"/>
  <c r="R153" i="39"/>
  <c r="W152" i="39"/>
  <c r="V152" i="39"/>
  <c r="U152" i="39"/>
  <c r="T152" i="39"/>
  <c r="S152" i="39"/>
  <c r="R152" i="39"/>
  <c r="W151" i="39"/>
  <c r="V151" i="39"/>
  <c r="U151" i="39"/>
  <c r="T151" i="39"/>
  <c r="S151" i="39"/>
  <c r="R151" i="39"/>
  <c r="W150" i="39"/>
  <c r="V150" i="39"/>
  <c r="U150" i="39"/>
  <c r="T150" i="39"/>
  <c r="S150" i="39"/>
  <c r="R150" i="39"/>
  <c r="W149" i="39"/>
  <c r="V149" i="39"/>
  <c r="U149" i="39"/>
  <c r="T149" i="39"/>
  <c r="S149" i="39"/>
  <c r="R149" i="39"/>
  <c r="W148" i="39"/>
  <c r="V148" i="39"/>
  <c r="U148" i="39"/>
  <c r="T148" i="39"/>
  <c r="S148" i="39"/>
  <c r="R148" i="39"/>
  <c r="W147" i="39"/>
  <c r="V147" i="39"/>
  <c r="U147" i="39"/>
  <c r="T147" i="39"/>
  <c r="S147" i="39"/>
  <c r="R147" i="39"/>
  <c r="W146" i="39"/>
  <c r="V146" i="39"/>
  <c r="U146" i="39"/>
  <c r="T146" i="39"/>
  <c r="S146" i="39"/>
  <c r="R146" i="39"/>
  <c r="W145" i="39"/>
  <c r="V145" i="39"/>
  <c r="U145" i="39"/>
  <c r="T145" i="39"/>
  <c r="S145" i="39"/>
  <c r="R145" i="39"/>
  <c r="W144" i="39"/>
  <c r="V144" i="39"/>
  <c r="U144" i="39"/>
  <c r="T144" i="39"/>
  <c r="S144" i="39"/>
  <c r="R144" i="39"/>
  <c r="W143" i="39"/>
  <c r="V143" i="39"/>
  <c r="U143" i="39"/>
  <c r="T143" i="39"/>
  <c r="S143" i="39"/>
  <c r="R143" i="39"/>
  <c r="W142" i="39"/>
  <c r="V142" i="39"/>
  <c r="U142" i="39"/>
  <c r="T142" i="39"/>
  <c r="S142" i="39"/>
  <c r="R142" i="39"/>
  <c r="W141" i="39"/>
  <c r="V141" i="39"/>
  <c r="U141" i="39"/>
  <c r="T141" i="39"/>
  <c r="S141" i="39"/>
  <c r="R141" i="39"/>
  <c r="W140" i="39"/>
  <c r="V140" i="39"/>
  <c r="U140" i="39"/>
  <c r="T140" i="39"/>
  <c r="S140" i="39"/>
  <c r="R140" i="39"/>
  <c r="W139" i="39"/>
  <c r="V139" i="39"/>
  <c r="U139" i="39"/>
  <c r="T139" i="39"/>
  <c r="S139" i="39"/>
  <c r="R139" i="39"/>
  <c r="W138" i="39"/>
  <c r="V138" i="39"/>
  <c r="U138" i="39"/>
  <c r="T138" i="39"/>
  <c r="S138" i="39"/>
  <c r="R138" i="39"/>
  <c r="W137" i="39"/>
  <c r="V137" i="39"/>
  <c r="U137" i="39"/>
  <c r="T137" i="39"/>
  <c r="S137" i="39"/>
  <c r="R137" i="39"/>
  <c r="W136" i="39"/>
  <c r="V136" i="39"/>
  <c r="U136" i="39"/>
  <c r="T136" i="39"/>
  <c r="S136" i="39"/>
  <c r="R136" i="39"/>
  <c r="W135" i="39"/>
  <c r="V135" i="39"/>
  <c r="U135" i="39"/>
  <c r="T135" i="39"/>
  <c r="S135" i="39"/>
  <c r="R135" i="39"/>
  <c r="W134" i="39"/>
  <c r="V134" i="39"/>
  <c r="U134" i="39"/>
  <c r="T134" i="39"/>
  <c r="S134" i="39"/>
  <c r="R134" i="39"/>
  <c r="W133" i="39"/>
  <c r="V133" i="39"/>
  <c r="U133" i="39"/>
  <c r="T133" i="39"/>
  <c r="S133" i="39"/>
  <c r="R133" i="39"/>
  <c r="W132" i="39"/>
  <c r="V132" i="39"/>
  <c r="U132" i="39"/>
  <c r="T132" i="39"/>
  <c r="S132" i="39"/>
  <c r="R132" i="39"/>
  <c r="W131" i="39"/>
  <c r="V131" i="39"/>
  <c r="U131" i="39"/>
  <c r="T131" i="39"/>
  <c r="S131" i="39"/>
  <c r="R131" i="39"/>
  <c r="W130" i="39"/>
  <c r="V130" i="39"/>
  <c r="U130" i="39"/>
  <c r="T130" i="39"/>
  <c r="S130" i="39"/>
  <c r="R130" i="39"/>
  <c r="W129" i="39"/>
  <c r="V129" i="39"/>
  <c r="U129" i="39"/>
  <c r="T129" i="39"/>
  <c r="S129" i="39"/>
  <c r="R129" i="39"/>
  <c r="W128" i="39"/>
  <c r="V128" i="39"/>
  <c r="U128" i="39"/>
  <c r="T128" i="39"/>
  <c r="S128" i="39"/>
  <c r="R128" i="39"/>
  <c r="W127" i="39"/>
  <c r="V127" i="39"/>
  <c r="U127" i="39"/>
  <c r="T127" i="39"/>
  <c r="S127" i="39"/>
  <c r="R127" i="39"/>
  <c r="W126" i="39"/>
  <c r="V126" i="39"/>
  <c r="U126" i="39"/>
  <c r="T126" i="39"/>
  <c r="S126" i="39"/>
  <c r="R126" i="39"/>
  <c r="W125" i="39"/>
  <c r="V125" i="39"/>
  <c r="U125" i="39"/>
  <c r="T125" i="39"/>
  <c r="S125" i="39"/>
  <c r="R125" i="39"/>
  <c r="W124" i="39"/>
  <c r="V124" i="39"/>
  <c r="U124" i="39"/>
  <c r="T124" i="39"/>
  <c r="S124" i="39"/>
  <c r="R124" i="39"/>
  <c r="W123" i="39"/>
  <c r="V123" i="39"/>
  <c r="U123" i="39"/>
  <c r="T123" i="39"/>
  <c r="S123" i="39"/>
  <c r="R123" i="39"/>
  <c r="W122" i="39"/>
  <c r="V122" i="39"/>
  <c r="U122" i="39"/>
  <c r="T122" i="39"/>
  <c r="S122" i="39"/>
  <c r="R122" i="39"/>
  <c r="W121" i="39"/>
  <c r="V121" i="39"/>
  <c r="U121" i="39"/>
  <c r="T121" i="39"/>
  <c r="S121" i="39"/>
  <c r="R121" i="39"/>
  <c r="W120" i="39"/>
  <c r="V120" i="39"/>
  <c r="U120" i="39"/>
  <c r="T120" i="39"/>
  <c r="S120" i="39"/>
  <c r="R120" i="39"/>
  <c r="W119" i="39"/>
  <c r="V119" i="39"/>
  <c r="U119" i="39"/>
  <c r="T119" i="39"/>
  <c r="S119" i="39"/>
  <c r="R119" i="39"/>
  <c r="W118" i="39"/>
  <c r="V118" i="39"/>
  <c r="U118" i="39"/>
  <c r="T118" i="39"/>
  <c r="S118" i="39"/>
  <c r="R118" i="39"/>
  <c r="W117" i="39"/>
  <c r="V117" i="39"/>
  <c r="U117" i="39"/>
  <c r="T117" i="39"/>
  <c r="S117" i="39"/>
  <c r="R117" i="39"/>
  <c r="W116" i="39"/>
  <c r="V116" i="39"/>
  <c r="U116" i="39"/>
  <c r="T116" i="39"/>
  <c r="S116" i="39"/>
  <c r="R116" i="39"/>
  <c r="W115" i="39"/>
  <c r="V115" i="39"/>
  <c r="U115" i="39"/>
  <c r="T115" i="39"/>
  <c r="S115" i="39"/>
  <c r="R115" i="39"/>
  <c r="W114" i="39"/>
  <c r="V114" i="39"/>
  <c r="U114" i="39"/>
  <c r="T114" i="39"/>
  <c r="S114" i="39"/>
  <c r="R114" i="39"/>
  <c r="W113" i="39"/>
  <c r="V113" i="39"/>
  <c r="U113" i="39"/>
  <c r="T113" i="39"/>
  <c r="S113" i="39"/>
  <c r="R113" i="39"/>
  <c r="W112" i="39"/>
  <c r="V112" i="39"/>
  <c r="U112" i="39"/>
  <c r="T112" i="39"/>
  <c r="S112" i="39"/>
  <c r="R112" i="39"/>
  <c r="W111" i="39"/>
  <c r="V111" i="39"/>
  <c r="U111" i="39"/>
  <c r="T111" i="39"/>
  <c r="S111" i="39"/>
  <c r="R111" i="39"/>
  <c r="W110" i="39"/>
  <c r="V110" i="39"/>
  <c r="U110" i="39"/>
  <c r="T110" i="39"/>
  <c r="S110" i="39"/>
  <c r="R110" i="39"/>
  <c r="W109" i="39"/>
  <c r="V109" i="39"/>
  <c r="U109" i="39"/>
  <c r="T109" i="39"/>
  <c r="S109" i="39"/>
  <c r="R109" i="39"/>
  <c r="W108" i="39"/>
  <c r="V108" i="39"/>
  <c r="U108" i="39"/>
  <c r="T108" i="39"/>
  <c r="S108" i="39"/>
  <c r="R108" i="39"/>
  <c r="W107" i="39"/>
  <c r="V107" i="39"/>
  <c r="U107" i="39"/>
  <c r="T107" i="39"/>
  <c r="S107" i="39"/>
  <c r="R107" i="39"/>
  <c r="W106" i="39"/>
  <c r="V106" i="39"/>
  <c r="U106" i="39"/>
  <c r="T106" i="39"/>
  <c r="S106" i="39"/>
  <c r="R106" i="39"/>
  <c r="W105" i="39"/>
  <c r="V105" i="39"/>
  <c r="U105" i="39"/>
  <c r="T105" i="39"/>
  <c r="S105" i="39"/>
  <c r="R105" i="39"/>
  <c r="W104" i="39"/>
  <c r="V104" i="39"/>
  <c r="U104" i="39"/>
  <c r="T104" i="39"/>
  <c r="S104" i="39"/>
  <c r="R104" i="39"/>
  <c r="W103" i="39"/>
  <c r="V103" i="39"/>
  <c r="U103" i="39"/>
  <c r="T103" i="39"/>
  <c r="S103" i="39"/>
  <c r="R103" i="39"/>
  <c r="W102" i="39"/>
  <c r="V102" i="39"/>
  <c r="U102" i="39"/>
  <c r="T102" i="39"/>
  <c r="S102" i="39"/>
  <c r="R102" i="39"/>
  <c r="W101" i="39"/>
  <c r="V101" i="39"/>
  <c r="U101" i="39"/>
  <c r="T101" i="39"/>
  <c r="S101" i="39"/>
  <c r="R101" i="39"/>
  <c r="W100" i="39"/>
  <c r="V100" i="39"/>
  <c r="U100" i="39"/>
  <c r="T100" i="39"/>
  <c r="S100" i="39"/>
  <c r="R100" i="39"/>
  <c r="W99" i="39"/>
  <c r="V99" i="39"/>
  <c r="U99" i="39"/>
  <c r="T99" i="39"/>
  <c r="S99" i="39"/>
  <c r="R99" i="39"/>
  <c r="W98" i="39"/>
  <c r="V98" i="39"/>
  <c r="U98" i="39"/>
  <c r="T98" i="39"/>
  <c r="S98" i="39"/>
  <c r="R98" i="39"/>
  <c r="W97" i="39"/>
  <c r="V97" i="39"/>
  <c r="U97" i="39"/>
  <c r="T97" i="39"/>
  <c r="S97" i="39"/>
  <c r="R97" i="39"/>
  <c r="W96" i="39"/>
  <c r="V96" i="39"/>
  <c r="U96" i="39"/>
  <c r="T96" i="39"/>
  <c r="S96" i="39"/>
  <c r="R96" i="39"/>
  <c r="W95" i="39"/>
  <c r="V95" i="39"/>
  <c r="U95" i="39"/>
  <c r="T95" i="39"/>
  <c r="S95" i="39"/>
  <c r="R95" i="39"/>
  <c r="W94" i="39"/>
  <c r="V94" i="39"/>
  <c r="U94" i="39"/>
  <c r="T94" i="39"/>
  <c r="S94" i="39"/>
  <c r="R94" i="39"/>
  <c r="W93" i="39"/>
  <c r="V93" i="39"/>
  <c r="U93" i="39"/>
  <c r="T93" i="39"/>
  <c r="S93" i="39"/>
  <c r="R93" i="39"/>
  <c r="W92" i="39"/>
  <c r="V92" i="39"/>
  <c r="U92" i="39"/>
  <c r="T92" i="39"/>
  <c r="S92" i="39"/>
  <c r="R92" i="39"/>
  <c r="W91" i="39"/>
  <c r="V91" i="39"/>
  <c r="U91" i="39"/>
  <c r="T91" i="39"/>
  <c r="S91" i="39"/>
  <c r="R91" i="39"/>
  <c r="W90" i="39"/>
  <c r="V90" i="39"/>
  <c r="U90" i="39"/>
  <c r="T90" i="39"/>
  <c r="S90" i="39"/>
  <c r="R90" i="39"/>
  <c r="W89" i="39"/>
  <c r="V89" i="39"/>
  <c r="U89" i="39"/>
  <c r="T89" i="39"/>
  <c r="S89" i="39"/>
  <c r="R89" i="39"/>
  <c r="W88" i="39"/>
  <c r="V88" i="39"/>
  <c r="U88" i="39"/>
  <c r="T88" i="39"/>
  <c r="S88" i="39"/>
  <c r="R88" i="39"/>
  <c r="W87" i="39"/>
  <c r="V87" i="39"/>
  <c r="U87" i="39"/>
  <c r="T87" i="39"/>
  <c r="S87" i="39"/>
  <c r="R87" i="39"/>
  <c r="W86" i="39"/>
  <c r="V86" i="39"/>
  <c r="U86" i="39"/>
  <c r="T86" i="39"/>
  <c r="S86" i="39"/>
  <c r="R86" i="39"/>
  <c r="W85" i="39"/>
  <c r="V85" i="39"/>
  <c r="U85" i="39"/>
  <c r="T85" i="39"/>
  <c r="S85" i="39"/>
  <c r="R85" i="39"/>
  <c r="W84" i="39"/>
  <c r="V84" i="39"/>
  <c r="U84" i="39"/>
  <c r="T84" i="39"/>
  <c r="S84" i="39"/>
  <c r="R84" i="39"/>
  <c r="W83" i="39"/>
  <c r="V83" i="39"/>
  <c r="U83" i="39"/>
  <c r="T83" i="39"/>
  <c r="S83" i="39"/>
  <c r="R83" i="39"/>
  <c r="W82" i="39"/>
  <c r="V82" i="39"/>
  <c r="U82" i="39"/>
  <c r="T82" i="39"/>
  <c r="S82" i="39"/>
  <c r="R82" i="39"/>
  <c r="W81" i="39"/>
  <c r="V81" i="39"/>
  <c r="U81" i="39"/>
  <c r="T81" i="39"/>
  <c r="S81" i="39"/>
  <c r="R81" i="39"/>
  <c r="W80" i="39"/>
  <c r="V80" i="39"/>
  <c r="U80" i="39"/>
  <c r="T80" i="39"/>
  <c r="S80" i="39"/>
  <c r="R80" i="39"/>
  <c r="W79" i="39"/>
  <c r="V79" i="39"/>
  <c r="U79" i="39"/>
  <c r="T79" i="39"/>
  <c r="S79" i="39"/>
  <c r="R79" i="39"/>
  <c r="W78" i="39"/>
  <c r="V78" i="39"/>
  <c r="U78" i="39"/>
  <c r="T78" i="39"/>
  <c r="S78" i="39"/>
  <c r="R78" i="39"/>
  <c r="W77" i="39"/>
  <c r="V77" i="39"/>
  <c r="U77" i="39"/>
  <c r="T77" i="39"/>
  <c r="S77" i="39"/>
  <c r="R77" i="39"/>
  <c r="W76" i="39"/>
  <c r="V76" i="39"/>
  <c r="U76" i="39"/>
  <c r="T76" i="39"/>
  <c r="S76" i="39"/>
  <c r="R76" i="39"/>
  <c r="W75" i="39"/>
  <c r="V75" i="39"/>
  <c r="U75" i="39"/>
  <c r="T75" i="39"/>
  <c r="S75" i="39"/>
  <c r="R75" i="39"/>
  <c r="W74" i="39"/>
  <c r="V74" i="39"/>
  <c r="U74" i="39"/>
  <c r="T74" i="39"/>
  <c r="S74" i="39"/>
  <c r="R74" i="39"/>
  <c r="W73" i="39"/>
  <c r="V73" i="39"/>
  <c r="U73" i="39"/>
  <c r="T73" i="39"/>
  <c r="S73" i="39"/>
  <c r="R73" i="39"/>
  <c r="W72" i="39"/>
  <c r="V72" i="39"/>
  <c r="U72" i="39"/>
  <c r="T72" i="39"/>
  <c r="S72" i="39"/>
  <c r="R72" i="39"/>
  <c r="W71" i="39"/>
  <c r="V71" i="39"/>
  <c r="U71" i="39"/>
  <c r="T71" i="39"/>
  <c r="S71" i="39"/>
  <c r="R71" i="39"/>
  <c r="W70" i="39"/>
  <c r="V70" i="39"/>
  <c r="U70" i="39"/>
  <c r="T70" i="39"/>
  <c r="S70" i="39"/>
  <c r="R70" i="39"/>
  <c r="W69" i="39"/>
  <c r="V69" i="39"/>
  <c r="U69" i="39"/>
  <c r="T69" i="39"/>
  <c r="S69" i="39"/>
  <c r="R69" i="39"/>
  <c r="W68" i="39"/>
  <c r="V68" i="39"/>
  <c r="U68" i="39"/>
  <c r="T68" i="39"/>
  <c r="S68" i="39"/>
  <c r="R68" i="39"/>
  <c r="W67" i="39"/>
  <c r="V67" i="39"/>
  <c r="U67" i="39"/>
  <c r="T67" i="39"/>
  <c r="S67" i="39"/>
  <c r="R67" i="39"/>
  <c r="W66" i="39"/>
  <c r="V66" i="39"/>
  <c r="U66" i="39"/>
  <c r="T66" i="39"/>
  <c r="S66" i="39"/>
  <c r="R66" i="39"/>
  <c r="W65" i="39"/>
  <c r="V65" i="39"/>
  <c r="U65" i="39"/>
  <c r="T65" i="39"/>
  <c r="S65" i="39"/>
  <c r="R65" i="39"/>
  <c r="W64" i="39"/>
  <c r="V64" i="39"/>
  <c r="U64" i="39"/>
  <c r="T64" i="39"/>
  <c r="S64" i="39"/>
  <c r="R64" i="39"/>
  <c r="W63" i="39"/>
  <c r="V63" i="39"/>
  <c r="U63" i="39"/>
  <c r="T63" i="39"/>
  <c r="S63" i="39"/>
  <c r="R63" i="39"/>
  <c r="W62" i="39"/>
  <c r="V62" i="39"/>
  <c r="U62" i="39"/>
  <c r="T62" i="39"/>
  <c r="S62" i="39"/>
  <c r="R62" i="39"/>
  <c r="W61" i="39"/>
  <c r="V61" i="39"/>
  <c r="U61" i="39"/>
  <c r="T61" i="39"/>
  <c r="S61" i="39"/>
  <c r="R61" i="39"/>
  <c r="W60" i="39"/>
  <c r="V60" i="39"/>
  <c r="U60" i="39"/>
  <c r="T60" i="39"/>
  <c r="S60" i="39"/>
  <c r="R60" i="39"/>
  <c r="W59" i="39"/>
  <c r="V59" i="39"/>
  <c r="U59" i="39"/>
  <c r="T59" i="39"/>
  <c r="S59" i="39"/>
  <c r="R59" i="39"/>
  <c r="W58" i="39"/>
  <c r="V58" i="39"/>
  <c r="U58" i="39"/>
  <c r="T58" i="39"/>
  <c r="S58" i="39"/>
  <c r="R58" i="39"/>
  <c r="W57" i="39"/>
  <c r="V57" i="39"/>
  <c r="U57" i="39"/>
  <c r="T57" i="39"/>
  <c r="S57" i="39"/>
  <c r="R57" i="39"/>
  <c r="W56" i="39"/>
  <c r="V56" i="39"/>
  <c r="U56" i="39"/>
  <c r="T56" i="39"/>
  <c r="S56" i="39"/>
  <c r="R56" i="39"/>
  <c r="W55" i="39"/>
  <c r="V55" i="39"/>
  <c r="U55" i="39"/>
  <c r="T55" i="39"/>
  <c r="S55" i="39"/>
  <c r="R55" i="39"/>
  <c r="W54" i="39"/>
  <c r="V54" i="39"/>
  <c r="U54" i="39"/>
  <c r="T54" i="39"/>
  <c r="S54" i="39"/>
  <c r="R54" i="39"/>
  <c r="W53" i="39"/>
  <c r="V53" i="39"/>
  <c r="U53" i="39"/>
  <c r="T53" i="39"/>
  <c r="S53" i="39"/>
  <c r="R53" i="39"/>
  <c r="W52" i="39"/>
  <c r="V52" i="39"/>
  <c r="U52" i="39"/>
  <c r="T52" i="39"/>
  <c r="S52" i="39"/>
  <c r="R52" i="39"/>
  <c r="W51" i="39"/>
  <c r="V51" i="39"/>
  <c r="U51" i="39"/>
  <c r="T51" i="39"/>
  <c r="S51" i="39"/>
  <c r="R51" i="39"/>
  <c r="W50" i="39"/>
  <c r="V50" i="39"/>
  <c r="U50" i="39"/>
  <c r="T50" i="39"/>
  <c r="S50" i="39"/>
  <c r="R50" i="39"/>
  <c r="W49" i="39"/>
  <c r="V49" i="39"/>
  <c r="U49" i="39"/>
  <c r="T49" i="39"/>
  <c r="S49" i="39"/>
  <c r="R49" i="39"/>
  <c r="W48" i="39"/>
  <c r="V48" i="39"/>
  <c r="U48" i="39"/>
  <c r="T48" i="39"/>
  <c r="S48" i="39"/>
  <c r="R48" i="39"/>
  <c r="W47" i="39"/>
  <c r="V47" i="39"/>
  <c r="U47" i="39"/>
  <c r="T47" i="39"/>
  <c r="S47" i="39"/>
  <c r="R47" i="39"/>
  <c r="W46" i="39"/>
  <c r="V46" i="39"/>
  <c r="U46" i="39"/>
  <c r="T46" i="39"/>
  <c r="S46" i="39"/>
  <c r="R46" i="39"/>
  <c r="W45" i="39"/>
  <c r="V45" i="39"/>
  <c r="U45" i="39"/>
  <c r="T45" i="39"/>
  <c r="S45" i="39"/>
  <c r="R45" i="39"/>
  <c r="W44" i="39"/>
  <c r="V44" i="39"/>
  <c r="U44" i="39"/>
  <c r="T44" i="39"/>
  <c r="S44" i="39"/>
  <c r="R44" i="39"/>
  <c r="W43" i="39"/>
  <c r="V43" i="39"/>
  <c r="U43" i="39"/>
  <c r="T43" i="39"/>
  <c r="S43" i="39"/>
  <c r="R43" i="39"/>
  <c r="W42" i="39"/>
  <c r="V42" i="39"/>
  <c r="U42" i="39"/>
  <c r="T42" i="39"/>
  <c r="S42" i="39"/>
  <c r="R42" i="39"/>
  <c r="W41" i="39"/>
  <c r="V41" i="39"/>
  <c r="U41" i="39"/>
  <c r="T41" i="39"/>
  <c r="S41" i="39"/>
  <c r="R41" i="39"/>
  <c r="W40" i="39"/>
  <c r="V40" i="39"/>
  <c r="U40" i="39"/>
  <c r="T40" i="39"/>
  <c r="S40" i="39"/>
  <c r="R40" i="39"/>
  <c r="W39" i="39"/>
  <c r="V39" i="39"/>
  <c r="U39" i="39"/>
  <c r="T39" i="39"/>
  <c r="S39" i="39"/>
  <c r="R39" i="39"/>
  <c r="W38" i="39"/>
  <c r="V38" i="39"/>
  <c r="U38" i="39"/>
  <c r="T38" i="39"/>
  <c r="S38" i="39"/>
  <c r="R38" i="39"/>
  <c r="W37" i="39"/>
  <c r="V37" i="39"/>
  <c r="U37" i="39"/>
  <c r="T37" i="39"/>
  <c r="S37" i="39"/>
  <c r="R37" i="39"/>
  <c r="W36" i="39"/>
  <c r="V36" i="39"/>
  <c r="U36" i="39"/>
  <c r="T36" i="39"/>
  <c r="S36" i="39"/>
  <c r="R36" i="39"/>
  <c r="W35" i="39"/>
  <c r="V35" i="39"/>
  <c r="U35" i="39"/>
  <c r="T35" i="39"/>
  <c r="S35" i="39"/>
  <c r="R35" i="39"/>
  <c r="W34" i="39"/>
  <c r="V34" i="39"/>
  <c r="U34" i="39"/>
  <c r="T34" i="39"/>
  <c r="S34" i="39"/>
  <c r="R34" i="39"/>
  <c r="W33" i="39"/>
  <c r="V33" i="39"/>
  <c r="U33" i="39"/>
  <c r="T33" i="39"/>
  <c r="S33" i="39"/>
  <c r="R33" i="39"/>
  <c r="W32" i="39"/>
  <c r="V32" i="39"/>
  <c r="U32" i="39"/>
  <c r="T32" i="39"/>
  <c r="S32" i="39"/>
  <c r="R32" i="39"/>
  <c r="W31" i="39"/>
  <c r="V31" i="39"/>
  <c r="U31" i="39"/>
  <c r="T31" i="39"/>
  <c r="S31" i="39"/>
  <c r="R31" i="39"/>
  <c r="W30" i="39"/>
  <c r="V30" i="39"/>
  <c r="U30" i="39"/>
  <c r="T30" i="39"/>
  <c r="S30" i="39"/>
  <c r="R30" i="39"/>
  <c r="W29" i="39"/>
  <c r="V29" i="39"/>
  <c r="U29" i="39"/>
  <c r="T29" i="39"/>
  <c r="S29" i="39"/>
  <c r="R29" i="39"/>
  <c r="W28" i="39"/>
  <c r="V28" i="39"/>
  <c r="U28" i="39"/>
  <c r="T28" i="39"/>
  <c r="S28" i="39"/>
  <c r="R28" i="39"/>
  <c r="W27" i="39"/>
  <c r="V27" i="39"/>
  <c r="U27" i="39"/>
  <c r="T27" i="39"/>
  <c r="S27" i="39"/>
  <c r="R27" i="39"/>
  <c r="W26" i="39"/>
  <c r="V26" i="39"/>
  <c r="U26" i="39"/>
  <c r="T26" i="39"/>
  <c r="S26" i="39"/>
  <c r="R26" i="39"/>
  <c r="W25" i="39"/>
  <c r="V25" i="39"/>
  <c r="U25" i="39"/>
  <c r="T25" i="39"/>
  <c r="S25" i="39"/>
  <c r="R25" i="39"/>
  <c r="W24" i="39"/>
  <c r="V24" i="39"/>
  <c r="U24" i="39"/>
  <c r="T24" i="39"/>
  <c r="S24" i="39"/>
  <c r="R24" i="39"/>
  <c r="W23" i="39"/>
  <c r="V23" i="39"/>
  <c r="U23" i="39"/>
  <c r="T23" i="39"/>
  <c r="S23" i="39"/>
  <c r="R23" i="39"/>
  <c r="W22" i="39"/>
  <c r="V22" i="39"/>
  <c r="U22" i="39"/>
  <c r="T22" i="39"/>
  <c r="S22" i="39"/>
  <c r="R22" i="39"/>
  <c r="W21" i="39"/>
  <c r="V21" i="39"/>
  <c r="U21" i="39"/>
  <c r="T21" i="39"/>
  <c r="S21" i="39"/>
  <c r="R21" i="39"/>
  <c r="W20" i="39"/>
  <c r="V20" i="39"/>
  <c r="U20" i="39"/>
  <c r="T20" i="39"/>
  <c r="S20" i="39"/>
  <c r="R20" i="39"/>
  <c r="W19" i="39"/>
  <c r="V19" i="39"/>
  <c r="U19" i="39"/>
  <c r="T19" i="39"/>
  <c r="S19" i="39"/>
  <c r="R19" i="39"/>
  <c r="W18" i="39"/>
  <c r="V18" i="39"/>
  <c r="U18" i="39"/>
  <c r="T18" i="39"/>
  <c r="S18" i="39"/>
  <c r="R18" i="39"/>
  <c r="W17" i="39"/>
  <c r="V17" i="39"/>
  <c r="U17" i="39"/>
  <c r="T17" i="39"/>
  <c r="S17" i="39"/>
  <c r="R17" i="39"/>
  <c r="U16" i="39"/>
  <c r="L16" i="39"/>
  <c r="W16" i="39" s="1"/>
  <c r="K16" i="39"/>
  <c r="V16" i="39" s="1"/>
  <c r="J16" i="39"/>
  <c r="I16" i="39"/>
  <c r="T16" i="39" s="1"/>
  <c r="H16" i="39"/>
  <c r="S16" i="39" s="1"/>
  <c r="G16" i="39"/>
  <c r="F16" i="39"/>
  <c r="E16" i="39"/>
  <c r="D16" i="39"/>
  <c r="C16" i="39"/>
  <c r="A16" i="39"/>
  <c r="L15" i="39"/>
  <c r="W15" i="39" s="1"/>
  <c r="K15" i="39"/>
  <c r="V15" i="39" s="1"/>
  <c r="J15" i="39"/>
  <c r="U15" i="39" s="1"/>
  <c r="I15" i="39"/>
  <c r="T15" i="39" s="1"/>
  <c r="H15" i="39"/>
  <c r="S15" i="39" s="1"/>
  <c r="G15" i="39"/>
  <c r="F15" i="39"/>
  <c r="E15" i="39"/>
  <c r="D15" i="39"/>
  <c r="C15" i="39"/>
  <c r="B15" i="39"/>
  <c r="A15" i="39"/>
  <c r="U14" i="39"/>
  <c r="L14" i="39"/>
  <c r="W14" i="39" s="1"/>
  <c r="K14" i="39"/>
  <c r="V14" i="39" s="1"/>
  <c r="J14" i="39"/>
  <c r="I14" i="39"/>
  <c r="T14" i="39" s="1"/>
  <c r="H14" i="39"/>
  <c r="S14" i="39" s="1"/>
  <c r="G14" i="39"/>
  <c r="F14" i="39"/>
  <c r="E14" i="39"/>
  <c r="D14" i="39"/>
  <c r="C14" i="39"/>
  <c r="A14" i="39"/>
  <c r="L13" i="39"/>
  <c r="W13" i="39" s="1"/>
  <c r="K13" i="39"/>
  <c r="V13" i="39" s="1"/>
  <c r="J13" i="39"/>
  <c r="U13" i="39" s="1"/>
  <c r="I13" i="39"/>
  <c r="T13" i="39" s="1"/>
  <c r="H13" i="39"/>
  <c r="S13" i="39" s="1"/>
  <c r="G13" i="39"/>
  <c r="F13" i="39"/>
  <c r="E13" i="39"/>
  <c r="D13" i="39"/>
  <c r="C13" i="39"/>
  <c r="B13" i="39"/>
  <c r="A13" i="39"/>
  <c r="T12" i="39"/>
  <c r="L12" i="39"/>
  <c r="W12" i="39" s="1"/>
  <c r="K12" i="39"/>
  <c r="V12" i="39" s="1"/>
  <c r="J12" i="39"/>
  <c r="U12" i="39" s="1"/>
  <c r="I12" i="39"/>
  <c r="H12" i="39"/>
  <c r="S12" i="39" s="1"/>
  <c r="G12" i="39"/>
  <c r="F12" i="39"/>
  <c r="E12" i="39"/>
  <c r="D12" i="39"/>
  <c r="C12" i="39"/>
  <c r="B12" i="39"/>
  <c r="A12" i="39"/>
  <c r="L11" i="39"/>
  <c r="W11" i="39" s="1"/>
  <c r="K11" i="39"/>
  <c r="V11" i="39" s="1"/>
  <c r="J11" i="39"/>
  <c r="U11" i="39" s="1"/>
  <c r="I11" i="39"/>
  <c r="T11" i="39" s="1"/>
  <c r="H11" i="39"/>
  <c r="S11" i="39" s="1"/>
  <c r="G11" i="39"/>
  <c r="F11" i="39"/>
  <c r="E11" i="39"/>
  <c r="D11" i="39"/>
  <c r="C11" i="39"/>
  <c r="B11" i="39"/>
  <c r="A11" i="39"/>
  <c r="L10" i="39"/>
  <c r="W10" i="39" s="1"/>
  <c r="K10" i="39"/>
  <c r="V10" i="39" s="1"/>
  <c r="J10" i="39"/>
  <c r="U10" i="39" s="1"/>
  <c r="I10" i="39"/>
  <c r="T10" i="39" s="1"/>
  <c r="H10" i="39"/>
  <c r="S10" i="39" s="1"/>
  <c r="G10" i="39"/>
  <c r="F10" i="39"/>
  <c r="E10" i="39"/>
  <c r="D10" i="39"/>
  <c r="C10" i="39"/>
  <c r="B10" i="39"/>
  <c r="A10" i="39"/>
  <c r="L9" i="39"/>
  <c r="W9" i="39" s="1"/>
  <c r="K9" i="39"/>
  <c r="V9" i="39" s="1"/>
  <c r="J9" i="39"/>
  <c r="U9" i="39" s="1"/>
  <c r="I9" i="39"/>
  <c r="T9" i="39" s="1"/>
  <c r="H9" i="39"/>
  <c r="S9" i="39" s="1"/>
  <c r="G9" i="39"/>
  <c r="F9" i="39"/>
  <c r="E9" i="39"/>
  <c r="D9" i="39"/>
  <c r="C9" i="39"/>
  <c r="B9" i="39"/>
  <c r="A9" i="39"/>
  <c r="L8" i="39"/>
  <c r="W8" i="39" s="1"/>
  <c r="K8" i="39"/>
  <c r="V8" i="39" s="1"/>
  <c r="J8" i="39"/>
  <c r="U8" i="39" s="1"/>
  <c r="I8" i="39"/>
  <c r="T8" i="39" s="1"/>
  <c r="H8" i="39"/>
  <c r="S8" i="39" s="1"/>
  <c r="G8" i="39"/>
  <c r="F8" i="39"/>
  <c r="E8" i="39"/>
  <c r="D8" i="39"/>
  <c r="C8" i="39"/>
  <c r="B8" i="39"/>
  <c r="A8" i="39"/>
  <c r="L7" i="39"/>
  <c r="W7" i="39" s="1"/>
  <c r="K7" i="39"/>
  <c r="V7" i="39" s="1"/>
  <c r="J7" i="39"/>
  <c r="U7" i="39" s="1"/>
  <c r="I7" i="39"/>
  <c r="T7" i="39" s="1"/>
  <c r="H7" i="39"/>
  <c r="S7" i="39" s="1"/>
  <c r="G7" i="39"/>
  <c r="F7" i="39"/>
  <c r="E7" i="39"/>
  <c r="D7" i="39"/>
  <c r="C7" i="39"/>
  <c r="B7" i="39"/>
  <c r="A7" i="39"/>
  <c r="L6" i="39"/>
  <c r="W6" i="39" s="1"/>
  <c r="K6" i="39"/>
  <c r="V6" i="39" s="1"/>
  <c r="J6" i="39"/>
  <c r="U6" i="39" s="1"/>
  <c r="I6" i="39"/>
  <c r="T6" i="39" s="1"/>
  <c r="H6" i="39"/>
  <c r="S6" i="39" s="1"/>
  <c r="G6" i="39"/>
  <c r="F6" i="39"/>
  <c r="E6" i="39"/>
  <c r="D6" i="39"/>
  <c r="C6" i="39"/>
  <c r="B6" i="39"/>
  <c r="A6" i="39"/>
  <c r="T5" i="39"/>
  <c r="L5" i="39"/>
  <c r="W5" i="39" s="1"/>
  <c r="K5" i="39"/>
  <c r="V5" i="39" s="1"/>
  <c r="J5" i="39"/>
  <c r="U5" i="39" s="1"/>
  <c r="I5" i="39"/>
  <c r="H5" i="39"/>
  <c r="S5" i="39" s="1"/>
  <c r="G5" i="39"/>
  <c r="F5" i="39"/>
  <c r="E5" i="39"/>
  <c r="D5" i="39"/>
  <c r="C5" i="39"/>
  <c r="B5" i="39"/>
  <c r="A5" i="39"/>
  <c r="L4" i="39"/>
  <c r="W4" i="39" s="1"/>
  <c r="K4" i="39"/>
  <c r="V4" i="39" s="1"/>
  <c r="J4" i="39"/>
  <c r="U4" i="39" s="1"/>
  <c r="I4" i="39"/>
  <c r="T4" i="39" s="1"/>
  <c r="H4" i="39"/>
  <c r="S4" i="39" s="1"/>
  <c r="G4" i="39"/>
  <c r="F4" i="39"/>
  <c r="E4" i="39"/>
  <c r="D4" i="39"/>
  <c r="C4" i="39"/>
  <c r="B4" i="39"/>
  <c r="A4" i="39"/>
  <c r="L3" i="39"/>
  <c r="W3" i="39" s="1"/>
  <c r="K3" i="39"/>
  <c r="V3" i="39" s="1"/>
  <c r="J3" i="39"/>
  <c r="U3" i="39" s="1"/>
  <c r="I3" i="39"/>
  <c r="T3" i="39" s="1"/>
  <c r="H3" i="39"/>
  <c r="S3" i="39" s="1"/>
  <c r="G3" i="39"/>
  <c r="F3" i="39"/>
  <c r="E3" i="39"/>
  <c r="D3" i="39"/>
  <c r="C3" i="39"/>
  <c r="B3" i="39"/>
  <c r="A3" i="39"/>
  <c r="L2" i="39"/>
  <c r="W2" i="39" s="1"/>
  <c r="K2" i="39"/>
  <c r="V2" i="39" s="1"/>
  <c r="J2" i="39"/>
  <c r="U2" i="39" s="1"/>
  <c r="I2" i="39"/>
  <c r="T2" i="39" s="1"/>
  <c r="H2" i="39"/>
  <c r="S2" i="39" s="1"/>
  <c r="G2" i="39"/>
  <c r="F2" i="39"/>
  <c r="E2" i="39"/>
  <c r="D2" i="39"/>
  <c r="C2" i="39"/>
  <c r="B2" i="39"/>
  <c r="A2" i="39"/>
  <c r="N1" i="39"/>
  <c r="M1" i="39"/>
  <c r="L1" i="39"/>
  <c r="K1" i="39"/>
  <c r="J1" i="39"/>
  <c r="I1" i="39"/>
  <c r="H1" i="39"/>
  <c r="G1" i="39"/>
  <c r="F1" i="39"/>
  <c r="E1" i="39"/>
  <c r="D1" i="39"/>
  <c r="C1" i="39"/>
  <c r="B1" i="39"/>
  <c r="A1" i="39"/>
  <c r="M16" i="45" l="1"/>
  <c r="M16" i="43"/>
  <c r="M15" i="43"/>
  <c r="M15" i="45"/>
  <c r="M14" i="45"/>
  <c r="M14" i="43"/>
  <c r="M13" i="43"/>
  <c r="M13" i="45"/>
  <c r="M12" i="45"/>
  <c r="M12" i="43"/>
  <c r="M11" i="45"/>
  <c r="M11" i="43"/>
  <c r="M10" i="43"/>
  <c r="M10" i="45"/>
  <c r="M9" i="45"/>
  <c r="M9" i="43"/>
  <c r="M8" i="45"/>
  <c r="M8" i="43"/>
  <c r="M7" i="45"/>
  <c r="M7" i="43"/>
  <c r="M6" i="43"/>
  <c r="M6" i="45"/>
  <c r="M5" i="45"/>
  <c r="M5" i="43"/>
  <c r="M4" i="45"/>
  <c r="M4" i="43"/>
  <c r="M3" i="45"/>
  <c r="M3" i="43"/>
  <c r="M2" i="45"/>
  <c r="M2" i="43"/>
  <c r="V7" i="41"/>
  <c r="V11" i="41"/>
  <c r="V5" i="41"/>
  <c r="V2" i="41"/>
  <c r="U2" i="41"/>
  <c r="M2" i="41" s="1"/>
  <c r="Q7" i="41" a="1"/>
  <c r="Q7" i="41" s="1"/>
  <c r="P16" i="41"/>
  <c r="R12" i="41"/>
  <c r="V15" i="41"/>
  <c r="V9" i="41"/>
  <c r="B16" i="41" l="1"/>
  <c r="B16" i="39"/>
  <c r="U3" i="41"/>
  <c r="M3" i="41" s="1"/>
  <c r="M3" i="38" s="1"/>
  <c r="Q4" i="41"/>
  <c r="R9" i="41"/>
  <c r="Q8" i="41"/>
  <c r="R8" i="41" s="1"/>
  <c r="X2" i="41"/>
  <c r="W2" i="41"/>
  <c r="M2" i="39"/>
  <c r="R2" i="39" s="1"/>
  <c r="M2" i="38"/>
  <c r="M3" i="39" l="1"/>
  <c r="R3" i="39" s="1"/>
  <c r="U4" i="41"/>
  <c r="M4" i="41" s="1"/>
  <c r="P15" i="41"/>
  <c r="U5" i="41"/>
  <c r="B14" i="39" l="1"/>
  <c r="B14" i="41"/>
  <c r="M4" i="39"/>
  <c r="R4" i="39" s="1"/>
  <c r="M4" i="38"/>
  <c r="M5" i="41"/>
  <c r="U6" i="41"/>
  <c r="M6" i="41" l="1"/>
  <c r="U7" i="41"/>
  <c r="M5" i="38"/>
  <c r="M5" i="39"/>
  <c r="R5" i="39" s="1"/>
  <c r="M7" i="41" l="1"/>
  <c r="U8" i="41"/>
  <c r="M6" i="38"/>
  <c r="M6" i="39"/>
  <c r="R6" i="39" s="1"/>
  <c r="M8" i="41" l="1"/>
  <c r="U9" i="41"/>
  <c r="M7" i="38"/>
  <c r="M7" i="39"/>
  <c r="R7" i="39" s="1"/>
  <c r="U10" i="41" l="1"/>
  <c r="M9" i="41"/>
  <c r="M8" i="38"/>
  <c r="M8" i="39"/>
  <c r="R8" i="39" s="1"/>
  <c r="M9" i="38" l="1"/>
  <c r="M9" i="39"/>
  <c r="R9" i="39" s="1"/>
  <c r="M10" i="41"/>
  <c r="U11" i="41"/>
  <c r="M11" i="41" l="1"/>
  <c r="U12" i="41"/>
  <c r="M10" i="38"/>
  <c r="M10" i="39"/>
  <c r="R10" i="39" s="1"/>
  <c r="M12" i="41" l="1"/>
  <c r="U13" i="41"/>
  <c r="M11" i="39"/>
  <c r="R11" i="39" s="1"/>
  <c r="M11" i="38"/>
  <c r="M13" i="41" l="1"/>
  <c r="U14" i="41"/>
  <c r="M12" i="39"/>
  <c r="R12" i="39" s="1"/>
  <c r="M12" i="38"/>
  <c r="M14" i="41" l="1"/>
  <c r="U15" i="41"/>
  <c r="M13" i="38"/>
  <c r="M13" i="39"/>
  <c r="R13" i="39" s="1"/>
  <c r="M15" i="41" l="1"/>
  <c r="U16" i="41"/>
  <c r="M16" i="41" s="1"/>
  <c r="M14" i="39"/>
  <c r="R14" i="39" s="1"/>
  <c r="M14" i="38"/>
  <c r="M16" i="39" l="1"/>
  <c r="R16" i="39" s="1"/>
  <c r="M16" i="38"/>
  <c r="M15" i="39"/>
  <c r="R15" i="39" s="1"/>
  <c r="M15" i="38"/>
  <c r="Y18" i="39" l="1" a="1"/>
  <c r="AT22" i="39" l="1"/>
  <c r="AL22" i="39"/>
  <c r="AD22" i="39"/>
  <c r="AR21" i="39"/>
  <c r="AJ21" i="39"/>
  <c r="AB21" i="39"/>
  <c r="AP20" i="39"/>
  <c r="AH20" i="39"/>
  <c r="Z20" i="39"/>
  <c r="AN19" i="39"/>
  <c r="AF19" i="39"/>
  <c r="AT18" i="39"/>
  <c r="AL18" i="39"/>
  <c r="AD18" i="39"/>
  <c r="AQ22" i="39"/>
  <c r="AI22" i="39"/>
  <c r="AA22" i="39"/>
  <c r="AO21" i="39"/>
  <c r="AG21" i="39"/>
  <c r="Y21" i="39"/>
  <c r="AM20" i="39"/>
  <c r="AE20" i="39"/>
  <c r="AS19" i="39"/>
  <c r="AK19" i="39"/>
  <c r="AC19" i="39"/>
  <c r="AQ18" i="39"/>
  <c r="AI18" i="39"/>
  <c r="AA18" i="39"/>
  <c r="AO22" i="39"/>
  <c r="AE22" i="39"/>
  <c r="AP21" i="39"/>
  <c r="AE21" i="39"/>
  <c r="AQ20" i="39"/>
  <c r="AF20" i="39"/>
  <c r="AQ19" i="39"/>
  <c r="AG19" i="39"/>
  <c r="AR18" i="39"/>
  <c r="AG18" i="39"/>
  <c r="AM22" i="39"/>
  <c r="AB22" i="39"/>
  <c r="AM21" i="39"/>
  <c r="AC21" i="39"/>
  <c r="AN20" i="39"/>
  <c r="AO19" i="39"/>
  <c r="AD19" i="39"/>
  <c r="AN22" i="39"/>
  <c r="AC22" i="39"/>
  <c r="AN21" i="39"/>
  <c r="AD21" i="39"/>
  <c r="AO20" i="39"/>
  <c r="AD20" i="39"/>
  <c r="AP19" i="39"/>
  <c r="AE19" i="39"/>
  <c r="AP18" i="39"/>
  <c r="AF18" i="39"/>
  <c r="AC20" i="39"/>
  <c r="AK22" i="39"/>
  <c r="Z22" i="39"/>
  <c r="AL21" i="39"/>
  <c r="AA21" i="39"/>
  <c r="AL20" i="39"/>
  <c r="AB20" i="39"/>
  <c r="AM19" i="39"/>
  <c r="AB19" i="39"/>
  <c r="AN18" i="39"/>
  <c r="AC18" i="39"/>
  <c r="AJ22" i="39"/>
  <c r="Y22" i="39"/>
  <c r="AK21" i="39"/>
  <c r="Z21" i="39"/>
  <c r="AK20" i="39"/>
  <c r="AA20" i="39"/>
  <c r="AL19" i="39"/>
  <c r="AA19" i="39"/>
  <c r="AM18" i="39"/>
  <c r="AB18" i="39"/>
  <c r="AR20" i="39"/>
  <c r="AS21" i="39"/>
  <c r="AJ20" i="39"/>
  <c r="AH19" i="39"/>
  <c r="AE18" i="39"/>
  <c r="AS22" i="39"/>
  <c r="AQ21" i="39"/>
  <c r="AI20" i="39"/>
  <c r="Z19" i="39"/>
  <c r="Z18" i="39"/>
  <c r="AJ18" i="39"/>
  <c r="AH18" i="39"/>
  <c r="AR22" i="39"/>
  <c r="AI21" i="39"/>
  <c r="AG20" i="39"/>
  <c r="Y19" i="39"/>
  <c r="Y18" i="39"/>
  <c r="AT21" i="39"/>
  <c r="AP22" i="39"/>
  <c r="AH21" i="39"/>
  <c r="Y20" i="39"/>
  <c r="AS18" i="39"/>
  <c r="AT20" i="39"/>
  <c r="AR19" i="39"/>
  <c r="AK18" i="39"/>
  <c r="AF22" i="39"/>
  <c r="AS20" i="39"/>
  <c r="AJ19" i="39"/>
  <c r="AI19" i="39"/>
  <c r="AH22" i="39"/>
  <c r="AF21" i="39"/>
  <c r="AT19" i="39"/>
  <c r="AO18" i="39"/>
  <c r="AG22" i="39"/>
  <c r="Y27" i="39" l="1" a="1"/>
  <c r="AO31" i="39" l="1"/>
  <c r="AO40" i="39" s="1"/>
  <c r="AG31" i="39"/>
  <c r="AG40" i="39" s="1"/>
  <c r="Y31" i="39"/>
  <c r="Y40" i="39" s="1"/>
  <c r="AM30" i="39"/>
  <c r="AM39" i="39" s="1"/>
  <c r="AE30" i="39"/>
  <c r="AE39" i="39" s="1"/>
  <c r="AS29" i="39"/>
  <c r="AS38" i="39" s="1"/>
  <c r="AK29" i="39"/>
  <c r="AK38" i="39" s="1"/>
  <c r="AC29" i="39"/>
  <c r="AC38" i="39" s="1"/>
  <c r="AQ28" i="39"/>
  <c r="AQ37" i="39" s="1"/>
  <c r="AI28" i="39"/>
  <c r="AI37" i="39" s="1"/>
  <c r="AA28" i="39"/>
  <c r="AA37" i="39" s="1"/>
  <c r="AO27" i="39"/>
  <c r="AO36" i="39" s="1"/>
  <c r="AG27" i="39"/>
  <c r="AG36" i="39" s="1"/>
  <c r="Y27" i="39"/>
  <c r="Y36" i="39" s="1"/>
  <c r="AN31" i="39"/>
  <c r="AN40" i="39" s="1"/>
  <c r="AF31" i="39"/>
  <c r="AF40" i="39" s="1"/>
  <c r="AT30" i="39"/>
  <c r="AT39" i="39" s="1"/>
  <c r="AL30" i="39"/>
  <c r="AL39" i="39" s="1"/>
  <c r="AD30" i="39"/>
  <c r="AD39" i="39" s="1"/>
  <c r="AR29" i="39"/>
  <c r="AR38" i="39" s="1"/>
  <c r="AJ29" i="39"/>
  <c r="AJ38" i="39" s="1"/>
  <c r="AB29" i="39"/>
  <c r="AB38" i="39" s="1"/>
  <c r="AP28" i="39"/>
  <c r="AP37" i="39" s="1"/>
  <c r="AH28" i="39"/>
  <c r="AH37" i="39" s="1"/>
  <c r="Z28" i="39"/>
  <c r="Z37" i="39" s="1"/>
  <c r="AN27" i="39"/>
  <c r="AN36" i="39" s="1"/>
  <c r="AF27" i="39"/>
  <c r="AF36" i="39" s="1"/>
  <c r="AT31" i="39"/>
  <c r="AT40" i="39" s="1"/>
  <c r="AL31" i="39"/>
  <c r="AL40" i="39" s="1"/>
  <c r="AD31" i="39"/>
  <c r="AD40" i="39" s="1"/>
  <c r="AR30" i="39"/>
  <c r="AR39" i="39" s="1"/>
  <c r="AJ30" i="39"/>
  <c r="AJ39" i="39" s="1"/>
  <c r="AB30" i="39"/>
  <c r="AB39" i="39" s="1"/>
  <c r="AP29" i="39"/>
  <c r="AP38" i="39" s="1"/>
  <c r="AH29" i="39"/>
  <c r="AH38" i="39" s="1"/>
  <c r="Z29" i="39"/>
  <c r="Z38" i="39" s="1"/>
  <c r="AN28" i="39"/>
  <c r="AN37" i="39" s="1"/>
  <c r="AF28" i="39"/>
  <c r="AF37" i="39" s="1"/>
  <c r="AT27" i="39"/>
  <c r="AT36" i="39" s="1"/>
  <c r="AL27" i="39"/>
  <c r="AL36" i="39" s="1"/>
  <c r="AD27" i="39"/>
  <c r="AD36" i="39" s="1"/>
  <c r="AJ31" i="39"/>
  <c r="AJ40" i="39" s="1"/>
  <c r="AS30" i="39"/>
  <c r="AS39" i="39" s="1"/>
  <c r="AG30" i="39"/>
  <c r="AG39" i="39" s="1"/>
  <c r="AO29" i="39"/>
  <c r="AO38" i="39" s="1"/>
  <c r="AD29" i="39"/>
  <c r="AD38" i="39" s="1"/>
  <c r="AL28" i="39"/>
  <c r="AL37" i="39" s="1"/>
  <c r="Y28" i="39"/>
  <c r="Y37" i="39" s="1"/>
  <c r="AI27" i="39"/>
  <c r="AI36" i="39" s="1"/>
  <c r="AS31" i="39"/>
  <c r="AS40" i="39" s="1"/>
  <c r="AP30" i="39"/>
  <c r="AP39" i="39" s="1"/>
  <c r="AC30" i="39"/>
  <c r="AC39" i="39" s="1"/>
  <c r="Y29" i="39"/>
  <c r="Y38" i="39" s="1"/>
  <c r="AJ28" i="39"/>
  <c r="AJ37" i="39" s="1"/>
  <c r="AE27" i="39"/>
  <c r="AE36" i="39" s="1"/>
  <c r="AI31" i="39"/>
  <c r="AI40" i="39" s="1"/>
  <c r="AQ30" i="39"/>
  <c r="AQ39" i="39" s="1"/>
  <c r="AF30" i="39"/>
  <c r="AF39" i="39" s="1"/>
  <c r="AN29" i="39"/>
  <c r="AN38" i="39" s="1"/>
  <c r="AA29" i="39"/>
  <c r="AA38" i="39" s="1"/>
  <c r="AK28" i="39"/>
  <c r="AK37" i="39" s="1"/>
  <c r="AS27" i="39"/>
  <c r="AS36" i="39" s="1"/>
  <c r="AH27" i="39"/>
  <c r="AH36" i="39" s="1"/>
  <c r="AH31" i="39"/>
  <c r="AH40" i="39" s="1"/>
  <c r="AM29" i="39"/>
  <c r="AM38" i="39" s="1"/>
  <c r="AR27" i="39"/>
  <c r="AR36" i="39" s="1"/>
  <c r="AR31" i="39"/>
  <c r="AR40" i="39" s="1"/>
  <c r="AE31" i="39"/>
  <c r="AE40" i="39" s="1"/>
  <c r="AO30" i="39"/>
  <c r="AO39" i="39" s="1"/>
  <c r="AA30" i="39"/>
  <c r="AA39" i="39" s="1"/>
  <c r="AL29" i="39"/>
  <c r="AL38" i="39" s="1"/>
  <c r="AT28" i="39"/>
  <c r="AT37" i="39" s="1"/>
  <c r="AG28" i="39"/>
  <c r="AG37" i="39" s="1"/>
  <c r="AQ27" i="39"/>
  <c r="AQ36" i="39" s="1"/>
  <c r="AC27" i="39"/>
  <c r="AC36" i="39" s="1"/>
  <c r="AQ31" i="39"/>
  <c r="AQ40" i="39" s="1"/>
  <c r="AC31" i="39"/>
  <c r="AC40" i="39" s="1"/>
  <c r="AN30" i="39"/>
  <c r="AN39" i="39" s="1"/>
  <c r="Z30" i="39"/>
  <c r="Z39" i="39" s="1"/>
  <c r="AI29" i="39"/>
  <c r="AI38" i="39" s="1"/>
  <c r="AS28" i="39"/>
  <c r="AS37" i="39" s="1"/>
  <c r="AE28" i="39"/>
  <c r="AE37" i="39" s="1"/>
  <c r="AP27" i="39"/>
  <c r="AP36" i="39" s="1"/>
  <c r="AB27" i="39"/>
  <c r="AB36" i="39" s="1"/>
  <c r="AK30" i="39"/>
  <c r="AK39" i="39" s="1"/>
  <c r="AI30" i="39"/>
  <c r="AI39" i="39" s="1"/>
  <c r="AR28" i="39"/>
  <c r="AR37" i="39" s="1"/>
  <c r="AJ27" i="39"/>
  <c r="AJ36" i="39" s="1"/>
  <c r="AE29" i="39"/>
  <c r="AE38" i="39" s="1"/>
  <c r="AP31" i="39"/>
  <c r="AP40" i="39" s="1"/>
  <c r="AH30" i="39"/>
  <c r="AH39" i="39" s="1"/>
  <c r="AO28" i="39"/>
  <c r="AO37" i="39" s="1"/>
  <c r="AA27" i="39"/>
  <c r="AA36" i="39" s="1"/>
  <c r="AM31" i="39"/>
  <c r="AM40" i="39" s="1"/>
  <c r="Y30" i="39"/>
  <c r="Y39" i="39" s="1"/>
  <c r="AM28" i="39"/>
  <c r="AM37" i="39" s="1"/>
  <c r="Z27" i="39"/>
  <c r="Z36" i="39" s="1"/>
  <c r="AK31" i="39"/>
  <c r="AK40" i="39" s="1"/>
  <c r="AT29" i="39"/>
  <c r="AT38" i="39" s="1"/>
  <c r="AD28" i="39"/>
  <c r="AD37" i="39" s="1"/>
  <c r="AA31" i="39"/>
  <c r="AA40" i="39" s="1"/>
  <c r="AG29" i="39"/>
  <c r="AG38" i="39" s="1"/>
  <c r="AB28" i="39"/>
  <c r="AB37" i="39" s="1"/>
  <c r="Z31" i="39"/>
  <c r="Z40" i="39" s="1"/>
  <c r="AF29" i="39"/>
  <c r="AF38" i="39" s="1"/>
  <c r="AM27" i="39"/>
  <c r="AM36" i="39" s="1"/>
  <c r="AB31" i="39"/>
  <c r="AB40" i="39" s="1"/>
  <c r="AQ29" i="39"/>
  <c r="AQ38" i="39" s="1"/>
  <c r="AC28" i="39"/>
  <c r="AC37" i="39" s="1"/>
  <c r="AK27" i="39"/>
  <c r="AK36" i="39" s="1"/>
  <c r="Y46" i="39" l="1" a="1"/>
  <c r="AP46" i="39" l="1"/>
  <c r="AH46" i="39"/>
  <c r="Z46" i="39"/>
  <c r="AO46" i="39"/>
  <c r="AG46" i="39"/>
  <c r="Y46" i="39"/>
  <c r="AN46" i="39"/>
  <c r="AF46" i="39"/>
  <c r="AM46" i="39"/>
  <c r="AE46" i="39"/>
  <c r="AT46" i="39"/>
  <c r="AL46" i="39"/>
  <c r="AD46" i="39"/>
  <c r="AI46" i="39"/>
  <c r="AB46" i="39"/>
  <c r="AC46" i="39"/>
  <c r="AS46" i="39"/>
  <c r="AA46" i="39"/>
  <c r="AR46" i="39"/>
  <c r="AK46" i="39"/>
  <c r="AJ46" i="39"/>
  <c r="AQ46" i="39"/>
  <c r="Y48" i="39" l="1" a="1"/>
  <c r="AM48" i="39" l="1"/>
  <c r="AM51" i="39" s="1"/>
  <c r="AE48" i="39"/>
  <c r="AE51" i="39" s="1"/>
  <c r="AT48" i="39"/>
  <c r="AT51" i="39" s="1"/>
  <c r="AL48" i="39"/>
  <c r="AL51" i="39" s="1"/>
  <c r="AD48" i="39"/>
  <c r="AD51" i="39" s="1"/>
  <c r="AS48" i="39"/>
  <c r="AS51" i="39" s="1"/>
  <c r="AK48" i="39"/>
  <c r="AK51" i="39" s="1"/>
  <c r="AC48" i="39"/>
  <c r="AC51" i="39" s="1"/>
  <c r="AR48" i="39"/>
  <c r="AR51" i="39" s="1"/>
  <c r="AJ48" i="39"/>
  <c r="AJ51" i="39" s="1"/>
  <c r="AB48" i="39"/>
  <c r="AB51" i="39" s="1"/>
  <c r="AQ48" i="39"/>
  <c r="AQ51" i="39" s="1"/>
  <c r="AI48" i="39"/>
  <c r="AI51" i="39" s="1"/>
  <c r="AA48" i="39"/>
  <c r="AA51" i="39" s="1"/>
  <c r="AN48" i="39"/>
  <c r="AN51" i="39" s="1"/>
  <c r="AG48" i="39"/>
  <c r="AG51" i="39" s="1"/>
  <c r="AH48" i="39"/>
  <c r="AH51" i="39" s="1"/>
  <c r="AF48" i="39"/>
  <c r="AF51" i="39" s="1"/>
  <c r="Z48" i="39"/>
  <c r="Z51" i="39" s="1"/>
  <c r="AO48" i="39"/>
  <c r="AO51" i="39" s="1"/>
  <c r="AP48" i="39"/>
  <c r="AP51" i="39" s="1"/>
  <c r="Y48" i="39"/>
  <c r="Y51" i="39" s="1"/>
  <c r="Y53" i="39" l="1" a="1"/>
  <c r="Y184" i="39" s="1"/>
  <c r="Y106" i="39" l="1"/>
  <c r="Y92" i="39"/>
  <c r="Y78" i="39"/>
  <c r="Y64" i="39"/>
  <c r="N13" i="38" s="1"/>
  <c r="Y129" i="39"/>
  <c r="Y171" i="39"/>
  <c r="Y178" i="39"/>
  <c r="Y138" i="39"/>
  <c r="Y100" i="39"/>
  <c r="Y164" i="39"/>
  <c r="Y93" i="39"/>
  <c r="Y157" i="39"/>
  <c r="Y86" i="39"/>
  <c r="Y150" i="39"/>
  <c r="Y79" i="39"/>
  <c r="Y143" i="39"/>
  <c r="Y72" i="39"/>
  <c r="Y136" i="39"/>
  <c r="Y153" i="39"/>
  <c r="Y156" i="39"/>
  <c r="Y161" i="39"/>
  <c r="Y108" i="39"/>
  <c r="Y172" i="39"/>
  <c r="Y101" i="39"/>
  <c r="Y165" i="39"/>
  <c r="Y94" i="39"/>
  <c r="Y158" i="39"/>
  <c r="Y87" i="39"/>
  <c r="Y151" i="39"/>
  <c r="Y80" i="39"/>
  <c r="Y144" i="39"/>
  <c r="Y145" i="39"/>
  <c r="Y155" i="39"/>
  <c r="Y85" i="39"/>
  <c r="Y142" i="39"/>
  <c r="Y135" i="39"/>
  <c r="Y122" i="39"/>
  <c r="Y67" i="39"/>
  <c r="N16" i="38" s="1"/>
  <c r="Y170" i="39"/>
  <c r="Y179" i="39"/>
  <c r="Y109" i="39"/>
  <c r="Y102" i="39"/>
  <c r="Y159" i="39"/>
  <c r="Y163" i="39"/>
  <c r="Y73" i="39"/>
  <c r="Y124" i="39"/>
  <c r="Y117" i="39"/>
  <c r="Y110" i="39"/>
  <c r="Y167" i="39"/>
  <c r="Y99" i="39"/>
  <c r="Y58" i="39"/>
  <c r="N7" i="38" s="1"/>
  <c r="Y123" i="39"/>
  <c r="Y89" i="39"/>
  <c r="Y91" i="39"/>
  <c r="Y177" i="39"/>
  <c r="Y68" i="39"/>
  <c r="Y132" i="39"/>
  <c r="Y61" i="39"/>
  <c r="N10" i="38" s="1"/>
  <c r="Y125" i="39"/>
  <c r="Y54" i="39"/>
  <c r="N3" i="38" s="1"/>
  <c r="Y118" i="39"/>
  <c r="Y182" i="39"/>
  <c r="Y111" i="39"/>
  <c r="Y175" i="39"/>
  <c r="Y104" i="39"/>
  <c r="Y168" i="39"/>
  <c r="Y59" i="39"/>
  <c r="N8" i="38" s="1"/>
  <c r="Y115" i="39"/>
  <c r="Y149" i="39"/>
  <c r="Y71" i="39"/>
  <c r="Y128" i="39"/>
  <c r="Y98" i="39"/>
  <c r="Y81" i="39"/>
  <c r="Y90" i="39"/>
  <c r="Y139" i="39"/>
  <c r="Y113" i="39"/>
  <c r="Y180" i="39"/>
  <c r="Y166" i="39"/>
  <c r="Y88" i="39"/>
  <c r="Y146" i="39"/>
  <c r="Y75" i="39"/>
  <c r="Y131" i="39"/>
  <c r="Y140" i="39"/>
  <c r="Y69" i="39"/>
  <c r="Y133" i="39"/>
  <c r="Y62" i="39"/>
  <c r="N11" i="38" s="1"/>
  <c r="Y126" i="39"/>
  <c r="Y55" i="39"/>
  <c r="N4" i="38" s="1"/>
  <c r="Y119" i="39"/>
  <c r="Y183" i="39"/>
  <c r="Y112" i="39"/>
  <c r="Y176" i="39"/>
  <c r="Y57" i="39"/>
  <c r="N6" i="38" s="1"/>
  <c r="Y147" i="39"/>
  <c r="Y105" i="39"/>
  <c r="Y154" i="39"/>
  <c r="Y116" i="39"/>
  <c r="Y173" i="39"/>
  <c r="Y95" i="39"/>
  <c r="Y152" i="39"/>
  <c r="Y66" i="39"/>
  <c r="N15" i="38" s="1"/>
  <c r="Y60" i="39"/>
  <c r="N9" i="38" s="1"/>
  <c r="Y53" i="39"/>
  <c r="N2" i="38" s="1"/>
  <c r="Y181" i="39"/>
  <c r="Y174" i="39"/>
  <c r="Y103" i="39"/>
  <c r="Y96" i="39"/>
  <c r="Y160" i="39"/>
  <c r="Y162" i="39"/>
  <c r="Y121" i="39"/>
  <c r="Y65" i="39"/>
  <c r="N14" i="38" s="1"/>
  <c r="Y107" i="39"/>
  <c r="Y114" i="39"/>
  <c r="Y74" i="39"/>
  <c r="Y76" i="39"/>
  <c r="Y82" i="39"/>
  <c r="Y169" i="39"/>
  <c r="Y83" i="39"/>
  <c r="Y130" i="39"/>
  <c r="Y137" i="39"/>
  <c r="Y97" i="39"/>
  <c r="Y84" i="39"/>
  <c r="Y148" i="39"/>
  <c r="Y77" i="39"/>
  <c r="Y141" i="39"/>
  <c r="Y70" i="39"/>
  <c r="Y134" i="39"/>
  <c r="Y63" i="39"/>
  <c r="N12" i="38" s="1"/>
  <c r="Y127" i="39"/>
  <c r="Y56" i="39"/>
  <c r="N5" i="38" s="1"/>
  <c r="Y120" i="39"/>
  <c r="I16" i="37"/>
  <c r="H16" i="37"/>
  <c r="G16" i="37"/>
  <c r="F16" i="37"/>
  <c r="E16" i="37"/>
  <c r="D16" i="37"/>
  <c r="C16" i="37"/>
  <c r="A16" i="37"/>
  <c r="I15" i="37"/>
  <c r="H15" i="37"/>
  <c r="G15" i="37"/>
  <c r="U15" i="37" s="1"/>
  <c r="F15" i="37"/>
  <c r="E15" i="37"/>
  <c r="D15" i="37"/>
  <c r="C15" i="37"/>
  <c r="B15" i="37"/>
  <c r="A15" i="37"/>
  <c r="I14" i="37"/>
  <c r="H14" i="37"/>
  <c r="G14" i="37"/>
  <c r="U14" i="37" s="1"/>
  <c r="F14" i="37"/>
  <c r="E14" i="37"/>
  <c r="D14" i="37"/>
  <c r="C14" i="37"/>
  <c r="A14" i="37"/>
  <c r="I13" i="37"/>
  <c r="H13" i="37"/>
  <c r="G13" i="37"/>
  <c r="U13" i="37" s="1"/>
  <c r="F13" i="37"/>
  <c r="E13" i="37"/>
  <c r="D13" i="37"/>
  <c r="C13" i="37"/>
  <c r="B13" i="37"/>
  <c r="A13" i="37"/>
  <c r="I12" i="37"/>
  <c r="H12" i="37"/>
  <c r="G12" i="37"/>
  <c r="F12" i="37"/>
  <c r="E12" i="37"/>
  <c r="D12" i="37"/>
  <c r="C12" i="37"/>
  <c r="B12" i="37"/>
  <c r="A12" i="37"/>
  <c r="I11" i="37"/>
  <c r="H11" i="37"/>
  <c r="G11" i="37"/>
  <c r="U11" i="37" s="1"/>
  <c r="F11" i="37"/>
  <c r="E11" i="37"/>
  <c r="D11" i="37"/>
  <c r="C11" i="37"/>
  <c r="B11" i="37"/>
  <c r="A11" i="37"/>
  <c r="I10" i="37"/>
  <c r="H10" i="37"/>
  <c r="G10" i="37"/>
  <c r="U10" i="37" s="1"/>
  <c r="F10" i="37"/>
  <c r="E10" i="37"/>
  <c r="D10" i="37"/>
  <c r="C10" i="37"/>
  <c r="B10" i="37"/>
  <c r="A10" i="37"/>
  <c r="I9" i="37"/>
  <c r="H9" i="37"/>
  <c r="G9" i="37"/>
  <c r="F9" i="37"/>
  <c r="E9" i="37"/>
  <c r="D9" i="37"/>
  <c r="C9" i="37"/>
  <c r="B9" i="37"/>
  <c r="A9" i="37"/>
  <c r="I8" i="37"/>
  <c r="H8" i="37"/>
  <c r="G8" i="37"/>
  <c r="U8" i="37" s="1"/>
  <c r="F8" i="37"/>
  <c r="E8" i="37"/>
  <c r="D8" i="37"/>
  <c r="C8" i="37"/>
  <c r="B8" i="37"/>
  <c r="A8" i="37"/>
  <c r="I7" i="37"/>
  <c r="H7" i="37"/>
  <c r="G7" i="37"/>
  <c r="F7" i="37"/>
  <c r="E7" i="37"/>
  <c r="D7" i="37"/>
  <c r="C7" i="37"/>
  <c r="B7" i="37"/>
  <c r="A7" i="37"/>
  <c r="I6" i="37"/>
  <c r="H6" i="37"/>
  <c r="G6" i="37"/>
  <c r="U6" i="37" s="1"/>
  <c r="F6" i="37"/>
  <c r="E6" i="37"/>
  <c r="D6" i="37"/>
  <c r="C6" i="37"/>
  <c r="B6" i="37"/>
  <c r="A6" i="37"/>
  <c r="P5" i="37"/>
  <c r="I5" i="37"/>
  <c r="H5" i="37"/>
  <c r="G5" i="37"/>
  <c r="F5" i="37"/>
  <c r="E5" i="37"/>
  <c r="D5" i="37"/>
  <c r="C5" i="37"/>
  <c r="B5" i="37"/>
  <c r="A5" i="37"/>
  <c r="I4" i="37"/>
  <c r="H4" i="37"/>
  <c r="G4" i="37"/>
  <c r="F4" i="37"/>
  <c r="E4" i="37"/>
  <c r="D4" i="37"/>
  <c r="C4" i="37"/>
  <c r="B4" i="37"/>
  <c r="A4" i="37"/>
  <c r="P3" i="37"/>
  <c r="P12" i="37" s="1"/>
  <c r="I3" i="37"/>
  <c r="H3" i="37"/>
  <c r="G3" i="37"/>
  <c r="F3" i="37"/>
  <c r="E3" i="37"/>
  <c r="D3" i="37"/>
  <c r="C3" i="37"/>
  <c r="B3" i="37"/>
  <c r="A3" i="37"/>
  <c r="P2" i="37"/>
  <c r="K2" i="37"/>
  <c r="J2" i="37"/>
  <c r="I2" i="37"/>
  <c r="H2" i="37"/>
  <c r="G2" i="37"/>
  <c r="F2" i="37"/>
  <c r="E2" i="37"/>
  <c r="D2" i="37"/>
  <c r="C2" i="37"/>
  <c r="B2" i="37"/>
  <c r="A2" i="37"/>
  <c r="K1" i="37"/>
  <c r="J1" i="37"/>
  <c r="I1" i="37"/>
  <c r="H1" i="37"/>
  <c r="G1" i="37"/>
  <c r="F1" i="37"/>
  <c r="E1" i="37"/>
  <c r="D1" i="37"/>
  <c r="C1" i="37"/>
  <c r="B1" i="37"/>
  <c r="A1" i="37"/>
  <c r="U361" i="35"/>
  <c r="T361" i="35"/>
  <c r="S361" i="35"/>
  <c r="R361" i="35"/>
  <c r="Q361" i="35"/>
  <c r="U360" i="35"/>
  <c r="T360" i="35"/>
  <c r="S360" i="35"/>
  <c r="R360" i="35"/>
  <c r="Q360" i="35"/>
  <c r="U359" i="35"/>
  <c r="T359" i="35"/>
  <c r="S359" i="35"/>
  <c r="R359" i="35"/>
  <c r="Q359" i="35"/>
  <c r="U358" i="35"/>
  <c r="T358" i="35"/>
  <c r="S358" i="35"/>
  <c r="R358" i="35"/>
  <c r="Q358" i="35"/>
  <c r="U357" i="35"/>
  <c r="T357" i="35"/>
  <c r="S357" i="35"/>
  <c r="R357" i="35"/>
  <c r="Q357" i="35"/>
  <c r="U356" i="35"/>
  <c r="T356" i="35"/>
  <c r="S356" i="35"/>
  <c r="R356" i="35"/>
  <c r="Q356" i="35"/>
  <c r="U355" i="35"/>
  <c r="T355" i="35"/>
  <c r="S355" i="35"/>
  <c r="R355" i="35"/>
  <c r="Q355" i="35"/>
  <c r="U354" i="35"/>
  <c r="T354" i="35"/>
  <c r="S354" i="35"/>
  <c r="R354" i="35"/>
  <c r="Q354" i="35"/>
  <c r="U353" i="35"/>
  <c r="T353" i="35"/>
  <c r="S353" i="35"/>
  <c r="R353" i="35"/>
  <c r="Q353" i="35"/>
  <c r="U352" i="35"/>
  <c r="T352" i="35"/>
  <c r="S352" i="35"/>
  <c r="R352" i="35"/>
  <c r="Q352" i="35"/>
  <c r="U351" i="35"/>
  <c r="T351" i="35"/>
  <c r="S351" i="35"/>
  <c r="R351" i="35"/>
  <c r="Q351" i="35"/>
  <c r="U350" i="35"/>
  <c r="T350" i="35"/>
  <c r="S350" i="35"/>
  <c r="R350" i="35"/>
  <c r="Q350" i="35"/>
  <c r="U349" i="35"/>
  <c r="T349" i="35"/>
  <c r="S349" i="35"/>
  <c r="R349" i="35"/>
  <c r="Q349" i="35"/>
  <c r="U348" i="35"/>
  <c r="T348" i="35"/>
  <c r="S348" i="35"/>
  <c r="R348" i="35"/>
  <c r="Q348" i="35"/>
  <c r="U347" i="35"/>
  <c r="T347" i="35"/>
  <c r="S347" i="35"/>
  <c r="R347" i="35"/>
  <c r="Q347" i="35"/>
  <c r="U346" i="35"/>
  <c r="T346" i="35"/>
  <c r="S346" i="35"/>
  <c r="R346" i="35"/>
  <c r="Q346" i="35"/>
  <c r="U345" i="35"/>
  <c r="T345" i="35"/>
  <c r="S345" i="35"/>
  <c r="R345" i="35"/>
  <c r="Q345" i="35"/>
  <c r="U344" i="35"/>
  <c r="T344" i="35"/>
  <c r="S344" i="35"/>
  <c r="R344" i="35"/>
  <c r="Q344" i="35"/>
  <c r="U343" i="35"/>
  <c r="T343" i="35"/>
  <c r="S343" i="35"/>
  <c r="R343" i="35"/>
  <c r="Q343" i="35"/>
  <c r="U342" i="35"/>
  <c r="T342" i="35"/>
  <c r="S342" i="35"/>
  <c r="R342" i="35"/>
  <c r="Q342" i="35"/>
  <c r="U341" i="35"/>
  <c r="T341" i="35"/>
  <c r="S341" i="35"/>
  <c r="R341" i="35"/>
  <c r="Q341" i="35"/>
  <c r="U340" i="35"/>
  <c r="T340" i="35"/>
  <c r="S340" i="35"/>
  <c r="R340" i="35"/>
  <c r="Q340" i="35"/>
  <c r="U339" i="35"/>
  <c r="T339" i="35"/>
  <c r="S339" i="35"/>
  <c r="R339" i="35"/>
  <c r="Q339" i="35"/>
  <c r="U338" i="35"/>
  <c r="T338" i="35"/>
  <c r="S338" i="35"/>
  <c r="R338" i="35"/>
  <c r="Q338" i="35"/>
  <c r="U337" i="35"/>
  <c r="T337" i="35"/>
  <c r="S337" i="35"/>
  <c r="R337" i="35"/>
  <c r="Q337" i="35"/>
  <c r="U336" i="35"/>
  <c r="T336" i="35"/>
  <c r="S336" i="35"/>
  <c r="R336" i="35"/>
  <c r="Q336" i="35"/>
  <c r="U335" i="35"/>
  <c r="T335" i="35"/>
  <c r="S335" i="35"/>
  <c r="R335" i="35"/>
  <c r="Q335" i="35"/>
  <c r="U334" i="35"/>
  <c r="T334" i="35"/>
  <c r="S334" i="35"/>
  <c r="R334" i="35"/>
  <c r="Q334" i="35"/>
  <c r="U333" i="35"/>
  <c r="T333" i="35"/>
  <c r="S333" i="35"/>
  <c r="R333" i="35"/>
  <c r="Q333" i="35"/>
  <c r="U332" i="35"/>
  <c r="T332" i="35"/>
  <c r="S332" i="35"/>
  <c r="R332" i="35"/>
  <c r="Q332" i="35"/>
  <c r="U331" i="35"/>
  <c r="T331" i="35"/>
  <c r="S331" i="35"/>
  <c r="R331" i="35"/>
  <c r="Q331" i="35"/>
  <c r="U330" i="35"/>
  <c r="T330" i="35"/>
  <c r="S330" i="35"/>
  <c r="R330" i="35"/>
  <c r="Q330" i="35"/>
  <c r="U329" i="35"/>
  <c r="T329" i="35"/>
  <c r="S329" i="35"/>
  <c r="R329" i="35"/>
  <c r="Q329" i="35"/>
  <c r="U328" i="35"/>
  <c r="T328" i="35"/>
  <c r="S328" i="35"/>
  <c r="R328" i="35"/>
  <c r="Q328" i="35"/>
  <c r="U327" i="35"/>
  <c r="T327" i="35"/>
  <c r="S327" i="35"/>
  <c r="R327" i="35"/>
  <c r="Q327" i="35"/>
  <c r="U326" i="35"/>
  <c r="T326" i="35"/>
  <c r="S326" i="35"/>
  <c r="R326" i="35"/>
  <c r="Q326" i="35"/>
  <c r="U325" i="35"/>
  <c r="T325" i="35"/>
  <c r="S325" i="35"/>
  <c r="R325" i="35"/>
  <c r="Q325" i="35"/>
  <c r="U324" i="35"/>
  <c r="T324" i="35"/>
  <c r="S324" i="35"/>
  <c r="R324" i="35"/>
  <c r="Q324" i="35"/>
  <c r="U323" i="35"/>
  <c r="T323" i="35"/>
  <c r="S323" i="35"/>
  <c r="R323" i="35"/>
  <c r="Q323" i="35"/>
  <c r="U322" i="35"/>
  <c r="T322" i="35"/>
  <c r="S322" i="35"/>
  <c r="R322" i="35"/>
  <c r="Q322" i="35"/>
  <c r="U321" i="35"/>
  <c r="T321" i="35"/>
  <c r="S321" i="35"/>
  <c r="R321" i="35"/>
  <c r="Q321" i="35"/>
  <c r="U320" i="35"/>
  <c r="T320" i="35"/>
  <c r="S320" i="35"/>
  <c r="R320" i="35"/>
  <c r="Q320" i="35"/>
  <c r="U319" i="35"/>
  <c r="T319" i="35"/>
  <c r="S319" i="35"/>
  <c r="R319" i="35"/>
  <c r="Q319" i="35"/>
  <c r="U318" i="35"/>
  <c r="T318" i="35"/>
  <c r="S318" i="35"/>
  <c r="R318" i="35"/>
  <c r="Q318" i="35"/>
  <c r="U317" i="35"/>
  <c r="T317" i="35"/>
  <c r="S317" i="35"/>
  <c r="R317" i="35"/>
  <c r="Q317" i="35"/>
  <c r="U316" i="35"/>
  <c r="T316" i="35"/>
  <c r="S316" i="35"/>
  <c r="R316" i="35"/>
  <c r="Q316" i="35"/>
  <c r="U315" i="35"/>
  <c r="T315" i="35"/>
  <c r="S315" i="35"/>
  <c r="R315" i="35"/>
  <c r="Q315" i="35"/>
  <c r="U314" i="35"/>
  <c r="T314" i="35"/>
  <c r="S314" i="35"/>
  <c r="R314" i="35"/>
  <c r="Q314" i="35"/>
  <c r="U313" i="35"/>
  <c r="T313" i="35"/>
  <c r="S313" i="35"/>
  <c r="R313" i="35"/>
  <c r="Q313" i="35"/>
  <c r="U312" i="35"/>
  <c r="T312" i="35"/>
  <c r="S312" i="35"/>
  <c r="R312" i="35"/>
  <c r="Q312" i="35"/>
  <c r="U311" i="35"/>
  <c r="T311" i="35"/>
  <c r="S311" i="35"/>
  <c r="R311" i="35"/>
  <c r="Q311" i="35"/>
  <c r="U310" i="35"/>
  <c r="T310" i="35"/>
  <c r="S310" i="35"/>
  <c r="R310" i="35"/>
  <c r="Q310" i="35"/>
  <c r="U309" i="35"/>
  <c r="T309" i="35"/>
  <c r="S309" i="35"/>
  <c r="R309" i="35"/>
  <c r="Q309" i="35"/>
  <c r="U308" i="35"/>
  <c r="T308" i="35"/>
  <c r="S308" i="35"/>
  <c r="R308" i="35"/>
  <c r="Q308" i="35"/>
  <c r="U307" i="35"/>
  <c r="T307" i="35"/>
  <c r="S307" i="35"/>
  <c r="R307" i="35"/>
  <c r="Q307" i="35"/>
  <c r="U306" i="35"/>
  <c r="T306" i="35"/>
  <c r="S306" i="35"/>
  <c r="R306" i="35"/>
  <c r="Q306" i="35"/>
  <c r="U305" i="35"/>
  <c r="T305" i="35"/>
  <c r="S305" i="35"/>
  <c r="R305" i="35"/>
  <c r="Q305" i="35"/>
  <c r="U304" i="35"/>
  <c r="T304" i="35"/>
  <c r="S304" i="35"/>
  <c r="R304" i="35"/>
  <c r="Q304" i="35"/>
  <c r="U303" i="35"/>
  <c r="T303" i="35"/>
  <c r="S303" i="35"/>
  <c r="R303" i="35"/>
  <c r="Q303" i="35"/>
  <c r="U302" i="35"/>
  <c r="T302" i="35"/>
  <c r="S302" i="35"/>
  <c r="R302" i="35"/>
  <c r="Q302" i="35"/>
  <c r="U301" i="35"/>
  <c r="T301" i="35"/>
  <c r="S301" i="35"/>
  <c r="R301" i="35"/>
  <c r="Q301" i="35"/>
  <c r="U300" i="35"/>
  <c r="T300" i="35"/>
  <c r="S300" i="35"/>
  <c r="R300" i="35"/>
  <c r="Q300" i="35"/>
  <c r="U299" i="35"/>
  <c r="T299" i="35"/>
  <c r="S299" i="35"/>
  <c r="R299" i="35"/>
  <c r="Q299" i="35"/>
  <c r="U298" i="35"/>
  <c r="T298" i="35"/>
  <c r="S298" i="35"/>
  <c r="R298" i="35"/>
  <c r="Q298" i="35"/>
  <c r="U297" i="35"/>
  <c r="T297" i="35"/>
  <c r="S297" i="35"/>
  <c r="R297" i="35"/>
  <c r="Q297" i="35"/>
  <c r="U296" i="35"/>
  <c r="T296" i="35"/>
  <c r="S296" i="35"/>
  <c r="R296" i="35"/>
  <c r="Q296" i="35"/>
  <c r="U295" i="35"/>
  <c r="T295" i="35"/>
  <c r="S295" i="35"/>
  <c r="R295" i="35"/>
  <c r="Q295" i="35"/>
  <c r="U294" i="35"/>
  <c r="T294" i="35"/>
  <c r="S294" i="35"/>
  <c r="R294" i="35"/>
  <c r="Q294" i="35"/>
  <c r="U293" i="35"/>
  <c r="T293" i="35"/>
  <c r="S293" i="35"/>
  <c r="R293" i="35"/>
  <c r="Q293" i="35"/>
  <c r="U292" i="35"/>
  <c r="T292" i="35"/>
  <c r="S292" i="35"/>
  <c r="R292" i="35"/>
  <c r="Q292" i="35"/>
  <c r="U291" i="35"/>
  <c r="T291" i="35"/>
  <c r="S291" i="35"/>
  <c r="R291" i="35"/>
  <c r="Q291" i="35"/>
  <c r="U290" i="35"/>
  <c r="T290" i="35"/>
  <c r="S290" i="35"/>
  <c r="R290" i="35"/>
  <c r="Q290" i="35"/>
  <c r="U289" i="35"/>
  <c r="T289" i="35"/>
  <c r="S289" i="35"/>
  <c r="R289" i="35"/>
  <c r="Q289" i="35"/>
  <c r="U288" i="35"/>
  <c r="T288" i="35"/>
  <c r="S288" i="35"/>
  <c r="R288" i="35"/>
  <c r="Q288" i="35"/>
  <c r="U287" i="35"/>
  <c r="T287" i="35"/>
  <c r="S287" i="35"/>
  <c r="R287" i="35"/>
  <c r="Q287" i="35"/>
  <c r="U286" i="35"/>
  <c r="T286" i="35"/>
  <c r="S286" i="35"/>
  <c r="R286" i="35"/>
  <c r="Q286" i="35"/>
  <c r="U285" i="35"/>
  <c r="T285" i="35"/>
  <c r="S285" i="35"/>
  <c r="R285" i="35"/>
  <c r="Q285" i="35"/>
  <c r="U284" i="35"/>
  <c r="T284" i="35"/>
  <c r="S284" i="35"/>
  <c r="R284" i="35"/>
  <c r="Q284" i="35"/>
  <c r="U283" i="35"/>
  <c r="T283" i="35"/>
  <c r="S283" i="35"/>
  <c r="R283" i="35"/>
  <c r="Q283" i="35"/>
  <c r="U282" i="35"/>
  <c r="T282" i="35"/>
  <c r="S282" i="35"/>
  <c r="R282" i="35"/>
  <c r="Q282" i="35"/>
  <c r="U281" i="35"/>
  <c r="T281" i="35"/>
  <c r="S281" i="35"/>
  <c r="R281" i="35"/>
  <c r="Q281" i="35"/>
  <c r="U280" i="35"/>
  <c r="T280" i="35"/>
  <c r="S280" i="35"/>
  <c r="R280" i="35"/>
  <c r="Q280" i="35"/>
  <c r="U279" i="35"/>
  <c r="T279" i="35"/>
  <c r="S279" i="35"/>
  <c r="R279" i="35"/>
  <c r="Q279" i="35"/>
  <c r="U278" i="35"/>
  <c r="T278" i="35"/>
  <c r="S278" i="35"/>
  <c r="R278" i="35"/>
  <c r="Q278" i="35"/>
  <c r="U277" i="35"/>
  <c r="T277" i="35"/>
  <c r="S277" i="35"/>
  <c r="R277" i="35"/>
  <c r="Q277" i="35"/>
  <c r="U276" i="35"/>
  <c r="T276" i="35"/>
  <c r="S276" i="35"/>
  <c r="R276" i="35"/>
  <c r="Q276" i="35"/>
  <c r="U275" i="35"/>
  <c r="T275" i="35"/>
  <c r="S275" i="35"/>
  <c r="R275" i="35"/>
  <c r="Q275" i="35"/>
  <c r="U274" i="35"/>
  <c r="T274" i="35"/>
  <c r="S274" i="35"/>
  <c r="R274" i="35"/>
  <c r="Q274" i="35"/>
  <c r="U273" i="35"/>
  <c r="T273" i="35"/>
  <c r="S273" i="35"/>
  <c r="R273" i="35"/>
  <c r="Q273" i="35"/>
  <c r="U272" i="35"/>
  <c r="T272" i="35"/>
  <c r="S272" i="35"/>
  <c r="R272" i="35"/>
  <c r="Q272" i="35"/>
  <c r="U271" i="35"/>
  <c r="T271" i="35"/>
  <c r="S271" i="35"/>
  <c r="R271" i="35"/>
  <c r="Q271" i="35"/>
  <c r="U270" i="35"/>
  <c r="T270" i="35"/>
  <c r="S270" i="35"/>
  <c r="R270" i="35"/>
  <c r="Q270" i="35"/>
  <c r="U269" i="35"/>
  <c r="T269" i="35"/>
  <c r="S269" i="35"/>
  <c r="R269" i="35"/>
  <c r="Q269" i="35"/>
  <c r="U268" i="35"/>
  <c r="T268" i="35"/>
  <c r="S268" i="35"/>
  <c r="R268" i="35"/>
  <c r="Q268" i="35"/>
  <c r="U267" i="35"/>
  <c r="T267" i="35"/>
  <c r="S267" i="35"/>
  <c r="R267" i="35"/>
  <c r="Q267" i="35"/>
  <c r="U266" i="35"/>
  <c r="T266" i="35"/>
  <c r="S266" i="35"/>
  <c r="R266" i="35"/>
  <c r="Q266" i="35"/>
  <c r="U265" i="35"/>
  <c r="T265" i="35"/>
  <c r="S265" i="35"/>
  <c r="R265" i="35"/>
  <c r="Q265" i="35"/>
  <c r="U264" i="35"/>
  <c r="T264" i="35"/>
  <c r="S264" i="35"/>
  <c r="R264" i="35"/>
  <c r="Q264" i="35"/>
  <c r="U263" i="35"/>
  <c r="T263" i="35"/>
  <c r="S263" i="35"/>
  <c r="R263" i="35"/>
  <c r="Q263" i="35"/>
  <c r="U262" i="35"/>
  <c r="T262" i="35"/>
  <c r="S262" i="35"/>
  <c r="R262" i="35"/>
  <c r="Q262" i="35"/>
  <c r="U261" i="35"/>
  <c r="T261" i="35"/>
  <c r="S261" i="35"/>
  <c r="R261" i="35"/>
  <c r="Q261" i="35"/>
  <c r="U260" i="35"/>
  <c r="T260" i="35"/>
  <c r="S260" i="35"/>
  <c r="R260" i="35"/>
  <c r="Q260" i="35"/>
  <c r="U259" i="35"/>
  <c r="T259" i="35"/>
  <c r="S259" i="35"/>
  <c r="R259" i="35"/>
  <c r="Q259" i="35"/>
  <c r="U258" i="35"/>
  <c r="T258" i="35"/>
  <c r="S258" i="35"/>
  <c r="R258" i="35"/>
  <c r="Q258" i="35"/>
  <c r="U257" i="35"/>
  <c r="T257" i="35"/>
  <c r="S257" i="35"/>
  <c r="R257" i="35"/>
  <c r="Q257" i="35"/>
  <c r="U256" i="35"/>
  <c r="T256" i="35"/>
  <c r="S256" i="35"/>
  <c r="R256" i="35"/>
  <c r="Q256" i="35"/>
  <c r="U255" i="35"/>
  <c r="T255" i="35"/>
  <c r="S255" i="35"/>
  <c r="R255" i="35"/>
  <c r="Q255" i="35"/>
  <c r="U254" i="35"/>
  <c r="T254" i="35"/>
  <c r="S254" i="35"/>
  <c r="R254" i="35"/>
  <c r="Q254" i="35"/>
  <c r="U253" i="35"/>
  <c r="T253" i="35"/>
  <c r="S253" i="35"/>
  <c r="R253" i="35"/>
  <c r="Q253" i="35"/>
  <c r="U252" i="35"/>
  <c r="T252" i="35"/>
  <c r="S252" i="35"/>
  <c r="R252" i="35"/>
  <c r="Q252" i="35"/>
  <c r="U251" i="35"/>
  <c r="T251" i="35"/>
  <c r="S251" i="35"/>
  <c r="R251" i="35"/>
  <c r="Q251" i="35"/>
  <c r="U250" i="35"/>
  <c r="T250" i="35"/>
  <c r="S250" i="35"/>
  <c r="R250" i="35"/>
  <c r="Q250" i="35"/>
  <c r="U249" i="35"/>
  <c r="T249" i="35"/>
  <c r="S249" i="35"/>
  <c r="R249" i="35"/>
  <c r="Q249" i="35"/>
  <c r="U248" i="35"/>
  <c r="T248" i="35"/>
  <c r="S248" i="35"/>
  <c r="R248" i="35"/>
  <c r="Q248" i="35"/>
  <c r="U247" i="35"/>
  <c r="T247" i="35"/>
  <c r="S247" i="35"/>
  <c r="R247" i="35"/>
  <c r="Q247" i="35"/>
  <c r="U246" i="35"/>
  <c r="T246" i="35"/>
  <c r="S246" i="35"/>
  <c r="R246" i="35"/>
  <c r="Q246" i="35"/>
  <c r="U245" i="35"/>
  <c r="T245" i="35"/>
  <c r="S245" i="35"/>
  <c r="R245" i="35"/>
  <c r="Q245" i="35"/>
  <c r="U244" i="35"/>
  <c r="T244" i="35"/>
  <c r="S244" i="35"/>
  <c r="R244" i="35"/>
  <c r="Q244" i="35"/>
  <c r="U243" i="35"/>
  <c r="T243" i="35"/>
  <c r="S243" i="35"/>
  <c r="R243" i="35"/>
  <c r="Q243" i="35"/>
  <c r="U242" i="35"/>
  <c r="T242" i="35"/>
  <c r="S242" i="35"/>
  <c r="R242" i="35"/>
  <c r="Q242" i="35"/>
  <c r="U241" i="35"/>
  <c r="T241" i="35"/>
  <c r="S241" i="35"/>
  <c r="R241" i="35"/>
  <c r="Q241" i="35"/>
  <c r="U240" i="35"/>
  <c r="T240" i="35"/>
  <c r="S240" i="35"/>
  <c r="R240" i="35"/>
  <c r="Q240" i="35"/>
  <c r="U239" i="35"/>
  <c r="T239" i="35"/>
  <c r="S239" i="35"/>
  <c r="R239" i="35"/>
  <c r="Q239" i="35"/>
  <c r="U238" i="35"/>
  <c r="T238" i="35"/>
  <c r="S238" i="35"/>
  <c r="R238" i="35"/>
  <c r="Q238" i="35"/>
  <c r="U237" i="35"/>
  <c r="T237" i="35"/>
  <c r="S237" i="35"/>
  <c r="R237" i="35"/>
  <c r="Q237" i="35"/>
  <c r="U236" i="35"/>
  <c r="T236" i="35"/>
  <c r="S236" i="35"/>
  <c r="R236" i="35"/>
  <c r="Q236" i="35"/>
  <c r="U235" i="35"/>
  <c r="T235" i="35"/>
  <c r="S235" i="35"/>
  <c r="R235" i="35"/>
  <c r="Q235" i="35"/>
  <c r="U234" i="35"/>
  <c r="T234" i="35"/>
  <c r="S234" i="35"/>
  <c r="R234" i="35"/>
  <c r="Q234" i="35"/>
  <c r="U233" i="35"/>
  <c r="T233" i="35"/>
  <c r="S233" i="35"/>
  <c r="R233" i="35"/>
  <c r="Q233" i="35"/>
  <c r="U232" i="35"/>
  <c r="T232" i="35"/>
  <c r="S232" i="35"/>
  <c r="R232" i="35"/>
  <c r="Q232" i="35"/>
  <c r="U231" i="35"/>
  <c r="T231" i="35"/>
  <c r="S231" i="35"/>
  <c r="R231" i="35"/>
  <c r="Q231" i="35"/>
  <c r="U230" i="35"/>
  <c r="T230" i="35"/>
  <c r="S230" i="35"/>
  <c r="R230" i="35"/>
  <c r="Q230" i="35"/>
  <c r="U229" i="35"/>
  <c r="T229" i="35"/>
  <c r="S229" i="35"/>
  <c r="R229" i="35"/>
  <c r="Q229" i="35"/>
  <c r="U228" i="35"/>
  <c r="T228" i="35"/>
  <c r="S228" i="35"/>
  <c r="R228" i="35"/>
  <c r="Q228" i="35"/>
  <c r="U227" i="35"/>
  <c r="T227" i="35"/>
  <c r="S227" i="35"/>
  <c r="R227" i="35"/>
  <c r="Q227" i="35"/>
  <c r="U226" i="35"/>
  <c r="T226" i="35"/>
  <c r="S226" i="35"/>
  <c r="R226" i="35"/>
  <c r="Q226" i="35"/>
  <c r="U225" i="35"/>
  <c r="T225" i="35"/>
  <c r="S225" i="35"/>
  <c r="R225" i="35"/>
  <c r="Q225" i="35"/>
  <c r="U224" i="35"/>
  <c r="T224" i="35"/>
  <c r="S224" i="35"/>
  <c r="R224" i="35"/>
  <c r="Q224" i="35"/>
  <c r="U223" i="35"/>
  <c r="T223" i="35"/>
  <c r="S223" i="35"/>
  <c r="R223" i="35"/>
  <c r="Q223" i="35"/>
  <c r="U222" i="35"/>
  <c r="T222" i="35"/>
  <c r="S222" i="35"/>
  <c r="R222" i="35"/>
  <c r="Q222" i="35"/>
  <c r="U221" i="35"/>
  <c r="T221" i="35"/>
  <c r="S221" i="35"/>
  <c r="R221" i="35"/>
  <c r="Q221" i="35"/>
  <c r="U220" i="35"/>
  <c r="T220" i="35"/>
  <c r="S220" i="35"/>
  <c r="R220" i="35"/>
  <c r="Q220" i="35"/>
  <c r="U219" i="35"/>
  <c r="T219" i="35"/>
  <c r="S219" i="35"/>
  <c r="R219" i="35"/>
  <c r="Q219" i="35"/>
  <c r="U218" i="35"/>
  <c r="T218" i="35"/>
  <c r="S218" i="35"/>
  <c r="R218" i="35"/>
  <c r="Q218" i="35"/>
  <c r="U217" i="35"/>
  <c r="T217" i="35"/>
  <c r="S217" i="35"/>
  <c r="R217" i="35"/>
  <c r="Q217" i="35"/>
  <c r="U216" i="35"/>
  <c r="T216" i="35"/>
  <c r="S216" i="35"/>
  <c r="R216" i="35"/>
  <c r="Q216" i="35"/>
  <c r="U215" i="35"/>
  <c r="T215" i="35"/>
  <c r="S215" i="35"/>
  <c r="R215" i="35"/>
  <c r="Q215" i="35"/>
  <c r="U214" i="35"/>
  <c r="T214" i="35"/>
  <c r="S214" i="35"/>
  <c r="R214" i="35"/>
  <c r="Q214" i="35"/>
  <c r="U213" i="35"/>
  <c r="T213" i="35"/>
  <c r="S213" i="35"/>
  <c r="R213" i="35"/>
  <c r="Q213" i="35"/>
  <c r="U212" i="35"/>
  <c r="T212" i="35"/>
  <c r="S212" i="35"/>
  <c r="R212" i="35"/>
  <c r="Q212" i="35"/>
  <c r="U211" i="35"/>
  <c r="T211" i="35"/>
  <c r="S211" i="35"/>
  <c r="R211" i="35"/>
  <c r="Q211" i="35"/>
  <c r="U210" i="35"/>
  <c r="T210" i="35"/>
  <c r="S210" i="35"/>
  <c r="R210" i="35"/>
  <c r="Q210" i="35"/>
  <c r="U209" i="35"/>
  <c r="T209" i="35"/>
  <c r="S209" i="35"/>
  <c r="R209" i="35"/>
  <c r="Q209" i="35"/>
  <c r="U208" i="35"/>
  <c r="T208" i="35"/>
  <c r="S208" i="35"/>
  <c r="R208" i="35"/>
  <c r="Q208" i="35"/>
  <c r="U207" i="35"/>
  <c r="T207" i="35"/>
  <c r="S207" i="35"/>
  <c r="R207" i="35"/>
  <c r="Q207" i="35"/>
  <c r="U206" i="35"/>
  <c r="T206" i="35"/>
  <c r="S206" i="35"/>
  <c r="R206" i="35"/>
  <c r="Q206" i="35"/>
  <c r="U205" i="35"/>
  <c r="T205" i="35"/>
  <c r="S205" i="35"/>
  <c r="R205" i="35"/>
  <c r="Q205" i="35"/>
  <c r="U204" i="35"/>
  <c r="T204" i="35"/>
  <c r="S204" i="35"/>
  <c r="R204" i="35"/>
  <c r="Q204" i="35"/>
  <c r="U203" i="35"/>
  <c r="T203" i="35"/>
  <c r="S203" i="35"/>
  <c r="R203" i="35"/>
  <c r="Q203" i="35"/>
  <c r="U202" i="35"/>
  <c r="T202" i="35"/>
  <c r="S202" i="35"/>
  <c r="R202" i="35"/>
  <c r="Q202" i="35"/>
  <c r="U201" i="35"/>
  <c r="T201" i="35"/>
  <c r="S201" i="35"/>
  <c r="R201" i="35"/>
  <c r="Q201" i="35"/>
  <c r="U200" i="35"/>
  <c r="T200" i="35"/>
  <c r="S200" i="35"/>
  <c r="R200" i="35"/>
  <c r="Q200" i="35"/>
  <c r="U199" i="35"/>
  <c r="T199" i="35"/>
  <c r="S199" i="35"/>
  <c r="R199" i="35"/>
  <c r="Q199" i="35"/>
  <c r="U198" i="35"/>
  <c r="T198" i="35"/>
  <c r="S198" i="35"/>
  <c r="R198" i="35"/>
  <c r="Q198" i="35"/>
  <c r="U197" i="35"/>
  <c r="T197" i="35"/>
  <c r="S197" i="35"/>
  <c r="R197" i="35"/>
  <c r="Q197" i="35"/>
  <c r="U196" i="35"/>
  <c r="T196" i="35"/>
  <c r="S196" i="35"/>
  <c r="R196" i="35"/>
  <c r="Q196" i="35"/>
  <c r="U195" i="35"/>
  <c r="T195" i="35"/>
  <c r="S195" i="35"/>
  <c r="R195" i="35"/>
  <c r="Q195" i="35"/>
  <c r="U194" i="35"/>
  <c r="T194" i="35"/>
  <c r="S194" i="35"/>
  <c r="R194" i="35"/>
  <c r="Q194" i="35"/>
  <c r="U193" i="35"/>
  <c r="T193" i="35"/>
  <c r="S193" i="35"/>
  <c r="R193" i="35"/>
  <c r="Q193" i="35"/>
  <c r="U192" i="35"/>
  <c r="T192" i="35"/>
  <c r="S192" i="35"/>
  <c r="R192" i="35"/>
  <c r="Q192" i="35"/>
  <c r="U191" i="35"/>
  <c r="T191" i="35"/>
  <c r="S191" i="35"/>
  <c r="R191" i="35"/>
  <c r="Q191" i="35"/>
  <c r="U190" i="35"/>
  <c r="T190" i="35"/>
  <c r="S190" i="35"/>
  <c r="R190" i="35"/>
  <c r="Q190" i="35"/>
  <c r="U189" i="35"/>
  <c r="T189" i="35"/>
  <c r="S189" i="35"/>
  <c r="R189" i="35"/>
  <c r="Q189" i="35"/>
  <c r="U188" i="35"/>
  <c r="T188" i="35"/>
  <c r="S188" i="35"/>
  <c r="R188" i="35"/>
  <c r="Q188" i="35"/>
  <c r="U187" i="35"/>
  <c r="T187" i="35"/>
  <c r="S187" i="35"/>
  <c r="R187" i="35"/>
  <c r="Q187" i="35"/>
  <c r="U186" i="35"/>
  <c r="T186" i="35"/>
  <c r="S186" i="35"/>
  <c r="R186" i="35"/>
  <c r="Q186" i="35"/>
  <c r="U185" i="35"/>
  <c r="T185" i="35"/>
  <c r="S185" i="35"/>
  <c r="R185" i="35"/>
  <c r="Q185" i="35"/>
  <c r="U184" i="35"/>
  <c r="T184" i="35"/>
  <c r="S184" i="35"/>
  <c r="R184" i="35"/>
  <c r="Q184" i="35"/>
  <c r="U183" i="35"/>
  <c r="T183" i="35"/>
  <c r="S183" i="35"/>
  <c r="R183" i="35"/>
  <c r="Q183" i="35"/>
  <c r="U182" i="35"/>
  <c r="T182" i="35"/>
  <c r="S182" i="35"/>
  <c r="R182" i="35"/>
  <c r="Q182" i="35"/>
  <c r="U181" i="35"/>
  <c r="T181" i="35"/>
  <c r="S181" i="35"/>
  <c r="R181" i="35"/>
  <c r="Q181" i="35"/>
  <c r="U180" i="35"/>
  <c r="T180" i="35"/>
  <c r="S180" i="35"/>
  <c r="R180" i="35"/>
  <c r="Q180" i="35"/>
  <c r="U179" i="35"/>
  <c r="T179" i="35"/>
  <c r="S179" i="35"/>
  <c r="R179" i="35"/>
  <c r="Q179" i="35"/>
  <c r="U178" i="35"/>
  <c r="T178" i="35"/>
  <c r="S178" i="35"/>
  <c r="R178" i="35"/>
  <c r="Q178" i="35"/>
  <c r="U177" i="35"/>
  <c r="T177" i="35"/>
  <c r="S177" i="35"/>
  <c r="R177" i="35"/>
  <c r="Q177" i="35"/>
  <c r="U176" i="35"/>
  <c r="T176" i="35"/>
  <c r="S176" i="35"/>
  <c r="R176" i="35"/>
  <c r="Q176" i="35"/>
  <c r="U175" i="35"/>
  <c r="T175" i="35"/>
  <c r="S175" i="35"/>
  <c r="R175" i="35"/>
  <c r="Q175" i="35"/>
  <c r="U174" i="35"/>
  <c r="T174" i="35"/>
  <c r="S174" i="35"/>
  <c r="R174" i="35"/>
  <c r="Q174" i="35"/>
  <c r="U173" i="35"/>
  <c r="T173" i="35"/>
  <c r="S173" i="35"/>
  <c r="R173" i="35"/>
  <c r="Q173" i="35"/>
  <c r="U172" i="35"/>
  <c r="T172" i="35"/>
  <c r="S172" i="35"/>
  <c r="R172" i="35"/>
  <c r="Q172" i="35"/>
  <c r="U171" i="35"/>
  <c r="T171" i="35"/>
  <c r="S171" i="35"/>
  <c r="R171" i="35"/>
  <c r="Q171" i="35"/>
  <c r="U170" i="35"/>
  <c r="T170" i="35"/>
  <c r="S170" i="35"/>
  <c r="R170" i="35"/>
  <c r="Q170" i="35"/>
  <c r="U169" i="35"/>
  <c r="T169" i="35"/>
  <c r="S169" i="35"/>
  <c r="R169" i="35"/>
  <c r="Q169" i="35"/>
  <c r="U168" i="35"/>
  <c r="T168" i="35"/>
  <c r="S168" i="35"/>
  <c r="R168" i="35"/>
  <c r="Q168" i="35"/>
  <c r="U167" i="35"/>
  <c r="T167" i="35"/>
  <c r="S167" i="35"/>
  <c r="R167" i="35"/>
  <c r="Q167" i="35"/>
  <c r="U166" i="35"/>
  <c r="T166" i="35"/>
  <c r="S166" i="35"/>
  <c r="R166" i="35"/>
  <c r="Q166" i="35"/>
  <c r="U165" i="35"/>
  <c r="T165" i="35"/>
  <c r="S165" i="35"/>
  <c r="R165" i="35"/>
  <c r="Q165" i="35"/>
  <c r="U164" i="35"/>
  <c r="T164" i="35"/>
  <c r="S164" i="35"/>
  <c r="R164" i="35"/>
  <c r="Q164" i="35"/>
  <c r="U163" i="35"/>
  <c r="T163" i="35"/>
  <c r="S163" i="35"/>
  <c r="R163" i="35"/>
  <c r="Q163" i="35"/>
  <c r="U162" i="35"/>
  <c r="T162" i="35"/>
  <c r="S162" i="35"/>
  <c r="R162" i="35"/>
  <c r="Q162" i="35"/>
  <c r="U161" i="35"/>
  <c r="T161" i="35"/>
  <c r="S161" i="35"/>
  <c r="R161" i="35"/>
  <c r="Q161" i="35"/>
  <c r="U160" i="35"/>
  <c r="T160" i="35"/>
  <c r="S160" i="35"/>
  <c r="R160" i="35"/>
  <c r="Q160" i="35"/>
  <c r="U159" i="35"/>
  <c r="T159" i="35"/>
  <c r="S159" i="35"/>
  <c r="R159" i="35"/>
  <c r="Q159" i="35"/>
  <c r="U158" i="35"/>
  <c r="T158" i="35"/>
  <c r="S158" i="35"/>
  <c r="R158" i="35"/>
  <c r="Q158" i="35"/>
  <c r="U157" i="35"/>
  <c r="T157" i="35"/>
  <c r="S157" i="35"/>
  <c r="R157" i="35"/>
  <c r="Q157" i="35"/>
  <c r="U156" i="35"/>
  <c r="T156" i="35"/>
  <c r="S156" i="35"/>
  <c r="R156" i="35"/>
  <c r="Q156" i="35"/>
  <c r="U155" i="35"/>
  <c r="T155" i="35"/>
  <c r="S155" i="35"/>
  <c r="R155" i="35"/>
  <c r="Q155" i="35"/>
  <c r="U154" i="35"/>
  <c r="T154" i="35"/>
  <c r="S154" i="35"/>
  <c r="R154" i="35"/>
  <c r="Q154" i="35"/>
  <c r="U153" i="35"/>
  <c r="T153" i="35"/>
  <c r="S153" i="35"/>
  <c r="R153" i="35"/>
  <c r="Q153" i="35"/>
  <c r="U152" i="35"/>
  <c r="T152" i="35"/>
  <c r="S152" i="35"/>
  <c r="R152" i="35"/>
  <c r="Q152" i="35"/>
  <c r="U151" i="35"/>
  <c r="T151" i="35"/>
  <c r="S151" i="35"/>
  <c r="R151" i="35"/>
  <c r="Q151" i="35"/>
  <c r="U150" i="35"/>
  <c r="T150" i="35"/>
  <c r="S150" i="35"/>
  <c r="R150" i="35"/>
  <c r="Q150" i="35"/>
  <c r="U149" i="35"/>
  <c r="T149" i="35"/>
  <c r="S149" i="35"/>
  <c r="R149" i="35"/>
  <c r="Q149" i="35"/>
  <c r="U148" i="35"/>
  <c r="T148" i="35"/>
  <c r="S148" i="35"/>
  <c r="R148" i="35"/>
  <c r="Q148" i="35"/>
  <c r="U147" i="35"/>
  <c r="T147" i="35"/>
  <c r="S147" i="35"/>
  <c r="R147" i="35"/>
  <c r="Q147" i="35"/>
  <c r="U146" i="35"/>
  <c r="T146" i="35"/>
  <c r="S146" i="35"/>
  <c r="R146" i="35"/>
  <c r="Q146" i="35"/>
  <c r="U145" i="35"/>
  <c r="T145" i="35"/>
  <c r="S145" i="35"/>
  <c r="R145" i="35"/>
  <c r="Q145" i="35"/>
  <c r="U144" i="35"/>
  <c r="T144" i="35"/>
  <c r="S144" i="35"/>
  <c r="R144" i="35"/>
  <c r="Q144" i="35"/>
  <c r="U143" i="35"/>
  <c r="T143" i="35"/>
  <c r="S143" i="35"/>
  <c r="R143" i="35"/>
  <c r="Q143" i="35"/>
  <c r="U142" i="35"/>
  <c r="T142" i="35"/>
  <c r="S142" i="35"/>
  <c r="R142" i="35"/>
  <c r="Q142" i="35"/>
  <c r="U141" i="35"/>
  <c r="T141" i="35"/>
  <c r="S141" i="35"/>
  <c r="R141" i="35"/>
  <c r="Q141" i="35"/>
  <c r="U140" i="35"/>
  <c r="T140" i="35"/>
  <c r="S140" i="35"/>
  <c r="R140" i="35"/>
  <c r="Q140" i="35"/>
  <c r="U139" i="35"/>
  <c r="T139" i="35"/>
  <c r="S139" i="35"/>
  <c r="R139" i="35"/>
  <c r="Q139" i="35"/>
  <c r="U138" i="35"/>
  <c r="T138" i="35"/>
  <c r="S138" i="35"/>
  <c r="R138" i="35"/>
  <c r="Q138" i="35"/>
  <c r="U137" i="35"/>
  <c r="T137" i="35"/>
  <c r="S137" i="35"/>
  <c r="R137" i="35"/>
  <c r="Q137" i="35"/>
  <c r="U136" i="35"/>
  <c r="T136" i="35"/>
  <c r="S136" i="35"/>
  <c r="R136" i="35"/>
  <c r="Q136" i="35"/>
  <c r="U135" i="35"/>
  <c r="T135" i="35"/>
  <c r="S135" i="35"/>
  <c r="R135" i="35"/>
  <c r="Q135" i="35"/>
  <c r="U134" i="35"/>
  <c r="T134" i="35"/>
  <c r="S134" i="35"/>
  <c r="R134" i="35"/>
  <c r="Q134" i="35"/>
  <c r="U133" i="35"/>
  <c r="T133" i="35"/>
  <c r="S133" i="35"/>
  <c r="R133" i="35"/>
  <c r="Q133" i="35"/>
  <c r="U132" i="35"/>
  <c r="T132" i="35"/>
  <c r="S132" i="35"/>
  <c r="R132" i="35"/>
  <c r="Q132" i="35"/>
  <c r="U131" i="35"/>
  <c r="T131" i="35"/>
  <c r="S131" i="35"/>
  <c r="R131" i="35"/>
  <c r="Q131" i="35"/>
  <c r="U130" i="35"/>
  <c r="T130" i="35"/>
  <c r="S130" i="35"/>
  <c r="R130" i="35"/>
  <c r="Q130" i="35"/>
  <c r="U129" i="35"/>
  <c r="T129" i="35"/>
  <c r="S129" i="35"/>
  <c r="R129" i="35"/>
  <c r="Q129" i="35"/>
  <c r="U128" i="35"/>
  <c r="T128" i="35"/>
  <c r="S128" i="35"/>
  <c r="R128" i="35"/>
  <c r="Q128" i="35"/>
  <c r="U127" i="35"/>
  <c r="T127" i="35"/>
  <c r="S127" i="35"/>
  <c r="R127" i="35"/>
  <c r="Q127" i="35"/>
  <c r="U126" i="35"/>
  <c r="T126" i="35"/>
  <c r="S126" i="35"/>
  <c r="R126" i="35"/>
  <c r="Q126" i="35"/>
  <c r="U125" i="35"/>
  <c r="T125" i="35"/>
  <c r="S125" i="35"/>
  <c r="R125" i="35"/>
  <c r="Q125" i="35"/>
  <c r="U124" i="35"/>
  <c r="T124" i="35"/>
  <c r="S124" i="35"/>
  <c r="R124" i="35"/>
  <c r="Q124" i="35"/>
  <c r="U123" i="35"/>
  <c r="T123" i="35"/>
  <c r="S123" i="35"/>
  <c r="R123" i="35"/>
  <c r="Q123" i="35"/>
  <c r="U122" i="35"/>
  <c r="T122" i="35"/>
  <c r="S122" i="35"/>
  <c r="R122" i="35"/>
  <c r="Q122" i="35"/>
  <c r="U121" i="35"/>
  <c r="T121" i="35"/>
  <c r="S121" i="35"/>
  <c r="R121" i="35"/>
  <c r="Q121" i="35"/>
  <c r="U120" i="35"/>
  <c r="T120" i="35"/>
  <c r="S120" i="35"/>
  <c r="R120" i="35"/>
  <c r="Q120" i="35"/>
  <c r="U119" i="35"/>
  <c r="T119" i="35"/>
  <c r="S119" i="35"/>
  <c r="R119" i="35"/>
  <c r="Q119" i="35"/>
  <c r="U118" i="35"/>
  <c r="T118" i="35"/>
  <c r="S118" i="35"/>
  <c r="R118" i="35"/>
  <c r="Q118" i="35"/>
  <c r="U117" i="35"/>
  <c r="T117" i="35"/>
  <c r="S117" i="35"/>
  <c r="R117" i="35"/>
  <c r="Q117" i="35"/>
  <c r="U116" i="35"/>
  <c r="T116" i="35"/>
  <c r="S116" i="35"/>
  <c r="R116" i="35"/>
  <c r="Q116" i="35"/>
  <c r="U115" i="35"/>
  <c r="T115" i="35"/>
  <c r="S115" i="35"/>
  <c r="R115" i="35"/>
  <c r="Q115" i="35"/>
  <c r="U114" i="35"/>
  <c r="T114" i="35"/>
  <c r="S114" i="35"/>
  <c r="R114" i="35"/>
  <c r="Q114" i="35"/>
  <c r="U113" i="35"/>
  <c r="T113" i="35"/>
  <c r="S113" i="35"/>
  <c r="R113" i="35"/>
  <c r="Q113" i="35"/>
  <c r="U112" i="35"/>
  <c r="T112" i="35"/>
  <c r="S112" i="35"/>
  <c r="R112" i="35"/>
  <c r="Q112" i="35"/>
  <c r="U111" i="35"/>
  <c r="T111" i="35"/>
  <c r="S111" i="35"/>
  <c r="R111" i="35"/>
  <c r="Q111" i="35"/>
  <c r="U110" i="35"/>
  <c r="T110" i="35"/>
  <c r="S110" i="35"/>
  <c r="R110" i="35"/>
  <c r="Q110" i="35"/>
  <c r="U109" i="35"/>
  <c r="T109" i="35"/>
  <c r="S109" i="35"/>
  <c r="R109" i="35"/>
  <c r="Q109" i="35"/>
  <c r="U108" i="35"/>
  <c r="T108" i="35"/>
  <c r="S108" i="35"/>
  <c r="R108" i="35"/>
  <c r="Q108" i="35"/>
  <c r="U107" i="35"/>
  <c r="T107" i="35"/>
  <c r="S107" i="35"/>
  <c r="R107" i="35"/>
  <c r="Q107" i="35"/>
  <c r="U106" i="35"/>
  <c r="T106" i="35"/>
  <c r="S106" i="35"/>
  <c r="R106" i="35"/>
  <c r="Q106" i="35"/>
  <c r="U105" i="35"/>
  <c r="T105" i="35"/>
  <c r="S105" i="35"/>
  <c r="R105" i="35"/>
  <c r="Q105" i="35"/>
  <c r="U104" i="35"/>
  <c r="T104" i="35"/>
  <c r="S104" i="35"/>
  <c r="R104" i="35"/>
  <c r="Q104" i="35"/>
  <c r="U103" i="35"/>
  <c r="T103" i="35"/>
  <c r="S103" i="35"/>
  <c r="R103" i="35"/>
  <c r="Q103" i="35"/>
  <c r="U102" i="35"/>
  <c r="T102" i="35"/>
  <c r="S102" i="35"/>
  <c r="R102" i="35"/>
  <c r="Q102" i="35"/>
  <c r="U101" i="35"/>
  <c r="T101" i="35"/>
  <c r="S101" i="35"/>
  <c r="R101" i="35"/>
  <c r="Q101" i="35"/>
  <c r="U100" i="35"/>
  <c r="T100" i="35"/>
  <c r="S100" i="35"/>
  <c r="R100" i="35"/>
  <c r="Q100" i="35"/>
  <c r="U99" i="35"/>
  <c r="T99" i="35"/>
  <c r="S99" i="35"/>
  <c r="R99" i="35"/>
  <c r="Q99" i="35"/>
  <c r="U98" i="35"/>
  <c r="T98" i="35"/>
  <c r="S98" i="35"/>
  <c r="R98" i="35"/>
  <c r="Q98" i="35"/>
  <c r="U97" i="35"/>
  <c r="T97" i="35"/>
  <c r="S97" i="35"/>
  <c r="R97" i="35"/>
  <c r="Q97" i="35"/>
  <c r="U96" i="35"/>
  <c r="T96" i="35"/>
  <c r="S96" i="35"/>
  <c r="R96" i="35"/>
  <c r="Q96" i="35"/>
  <c r="U95" i="35"/>
  <c r="T95" i="35"/>
  <c r="S95" i="35"/>
  <c r="R95" i="35"/>
  <c r="Q95" i="35"/>
  <c r="U94" i="35"/>
  <c r="T94" i="35"/>
  <c r="S94" i="35"/>
  <c r="R94" i="35"/>
  <c r="Q94" i="35"/>
  <c r="U93" i="35"/>
  <c r="T93" i="35"/>
  <c r="S93" i="35"/>
  <c r="R93" i="35"/>
  <c r="Q93" i="35"/>
  <c r="U92" i="35"/>
  <c r="T92" i="35"/>
  <c r="S92" i="35"/>
  <c r="R92" i="35"/>
  <c r="Q92" i="35"/>
  <c r="U91" i="35"/>
  <c r="T91" i="35"/>
  <c r="S91" i="35"/>
  <c r="R91" i="35"/>
  <c r="Q91" i="35"/>
  <c r="U90" i="35"/>
  <c r="T90" i="35"/>
  <c r="S90" i="35"/>
  <c r="R90" i="35"/>
  <c r="Q90" i="35"/>
  <c r="U89" i="35"/>
  <c r="T89" i="35"/>
  <c r="S89" i="35"/>
  <c r="R89" i="35"/>
  <c r="Q89" i="35"/>
  <c r="U88" i="35"/>
  <c r="T88" i="35"/>
  <c r="S88" i="35"/>
  <c r="R88" i="35"/>
  <c r="Q88" i="35"/>
  <c r="U87" i="35"/>
  <c r="T87" i="35"/>
  <c r="S87" i="35"/>
  <c r="R87" i="35"/>
  <c r="Q87" i="35"/>
  <c r="U86" i="35"/>
  <c r="T86" i="35"/>
  <c r="S86" i="35"/>
  <c r="R86" i="35"/>
  <c r="Q86" i="35"/>
  <c r="U85" i="35"/>
  <c r="T85" i="35"/>
  <c r="S85" i="35"/>
  <c r="R85" i="35"/>
  <c r="Q85" i="35"/>
  <c r="U84" i="35"/>
  <c r="T84" i="35"/>
  <c r="S84" i="35"/>
  <c r="R84" i="35"/>
  <c r="Q84" i="35"/>
  <c r="U83" i="35"/>
  <c r="T83" i="35"/>
  <c r="S83" i="35"/>
  <c r="R83" i="35"/>
  <c r="Q83" i="35"/>
  <c r="U82" i="35"/>
  <c r="T82" i="35"/>
  <c r="S82" i="35"/>
  <c r="R82" i="35"/>
  <c r="Q82" i="35"/>
  <c r="U81" i="35"/>
  <c r="T81" i="35"/>
  <c r="S81" i="35"/>
  <c r="R81" i="35"/>
  <c r="Q81" i="35"/>
  <c r="U80" i="35"/>
  <c r="T80" i="35"/>
  <c r="S80" i="35"/>
  <c r="R80" i="35"/>
  <c r="Q80" i="35"/>
  <c r="U79" i="35"/>
  <c r="T79" i="35"/>
  <c r="S79" i="35"/>
  <c r="R79" i="35"/>
  <c r="Q79" i="35"/>
  <c r="U78" i="35"/>
  <c r="T78" i="35"/>
  <c r="S78" i="35"/>
  <c r="R78" i="35"/>
  <c r="Q78" i="35"/>
  <c r="U77" i="35"/>
  <c r="T77" i="35"/>
  <c r="S77" i="35"/>
  <c r="R77" i="35"/>
  <c r="Q77" i="35"/>
  <c r="U76" i="35"/>
  <c r="T76" i="35"/>
  <c r="S76" i="35"/>
  <c r="R76" i="35"/>
  <c r="Q76" i="35"/>
  <c r="U75" i="35"/>
  <c r="T75" i="35"/>
  <c r="S75" i="35"/>
  <c r="R75" i="35"/>
  <c r="Q75" i="35"/>
  <c r="U74" i="35"/>
  <c r="T74" i="35"/>
  <c r="S74" i="35"/>
  <c r="R74" i="35"/>
  <c r="Q74" i="35"/>
  <c r="U73" i="35"/>
  <c r="T73" i="35"/>
  <c r="S73" i="35"/>
  <c r="R73" i="35"/>
  <c r="Q73" i="35"/>
  <c r="U72" i="35"/>
  <c r="T72" i="35"/>
  <c r="S72" i="35"/>
  <c r="R72" i="35"/>
  <c r="Q72" i="35"/>
  <c r="U71" i="35"/>
  <c r="T71" i="35"/>
  <c r="S71" i="35"/>
  <c r="R71" i="35"/>
  <c r="Q71" i="35"/>
  <c r="U70" i="35"/>
  <c r="T70" i="35"/>
  <c r="S70" i="35"/>
  <c r="R70" i="35"/>
  <c r="Q70" i="35"/>
  <c r="U69" i="35"/>
  <c r="T69" i="35"/>
  <c r="S69" i="35"/>
  <c r="R69" i="35"/>
  <c r="Q69" i="35"/>
  <c r="U68" i="35"/>
  <c r="T68" i="35"/>
  <c r="S68" i="35"/>
  <c r="R68" i="35"/>
  <c r="Q68" i="35"/>
  <c r="U67" i="35"/>
  <c r="T67" i="35"/>
  <c r="S67" i="35"/>
  <c r="R67" i="35"/>
  <c r="Q67" i="35"/>
  <c r="U66" i="35"/>
  <c r="T66" i="35"/>
  <c r="S66" i="35"/>
  <c r="R66" i="35"/>
  <c r="Q66" i="35"/>
  <c r="U65" i="35"/>
  <c r="T65" i="35"/>
  <c r="S65" i="35"/>
  <c r="R65" i="35"/>
  <c r="Q65" i="35"/>
  <c r="U64" i="35"/>
  <c r="T64" i="35"/>
  <c r="S64" i="35"/>
  <c r="R64" i="35"/>
  <c r="Q64" i="35"/>
  <c r="U63" i="35"/>
  <c r="T63" i="35"/>
  <c r="S63" i="35"/>
  <c r="R63" i="35"/>
  <c r="Q63" i="35"/>
  <c r="U62" i="35"/>
  <c r="T62" i="35"/>
  <c r="S62" i="35"/>
  <c r="R62" i="35"/>
  <c r="Q62" i="35"/>
  <c r="U61" i="35"/>
  <c r="T61" i="35"/>
  <c r="S61" i="35"/>
  <c r="R61" i="35"/>
  <c r="Q61" i="35"/>
  <c r="U60" i="35"/>
  <c r="T60" i="35"/>
  <c r="S60" i="35"/>
  <c r="R60" i="35"/>
  <c r="Q60" i="35"/>
  <c r="U59" i="35"/>
  <c r="T59" i="35"/>
  <c r="S59" i="35"/>
  <c r="R59" i="35"/>
  <c r="Q59" i="35"/>
  <c r="U58" i="35"/>
  <c r="T58" i="35"/>
  <c r="S58" i="35"/>
  <c r="R58" i="35"/>
  <c r="Q58" i="35"/>
  <c r="U57" i="35"/>
  <c r="T57" i="35"/>
  <c r="S57" i="35"/>
  <c r="R57" i="35"/>
  <c r="Q57" i="35"/>
  <c r="U56" i="35"/>
  <c r="T56" i="35"/>
  <c r="S56" i="35"/>
  <c r="R56" i="35"/>
  <c r="Q56" i="35"/>
  <c r="U55" i="35"/>
  <c r="T55" i="35"/>
  <c r="S55" i="35"/>
  <c r="R55" i="35"/>
  <c r="Q55" i="35"/>
  <c r="U54" i="35"/>
  <c r="T54" i="35"/>
  <c r="S54" i="35"/>
  <c r="R54" i="35"/>
  <c r="Q54" i="35"/>
  <c r="U53" i="35"/>
  <c r="T53" i="35"/>
  <c r="S53" i="35"/>
  <c r="R53" i="35"/>
  <c r="Q53" i="35"/>
  <c r="U52" i="35"/>
  <c r="T52" i="35"/>
  <c r="S52" i="35"/>
  <c r="R52" i="35"/>
  <c r="Q52" i="35"/>
  <c r="U51" i="35"/>
  <c r="T51" i="35"/>
  <c r="S51" i="35"/>
  <c r="R51" i="35"/>
  <c r="Q51" i="35"/>
  <c r="U50" i="35"/>
  <c r="T50" i="35"/>
  <c r="S50" i="35"/>
  <c r="R50" i="35"/>
  <c r="Q50" i="35"/>
  <c r="U49" i="35"/>
  <c r="T49" i="35"/>
  <c r="S49" i="35"/>
  <c r="R49" i="35"/>
  <c r="Q49" i="35"/>
  <c r="U48" i="35"/>
  <c r="T48" i="35"/>
  <c r="S48" i="35"/>
  <c r="R48" i="35"/>
  <c r="Q48" i="35"/>
  <c r="U47" i="35"/>
  <c r="T47" i="35"/>
  <c r="S47" i="35"/>
  <c r="R47" i="35"/>
  <c r="Q47" i="35"/>
  <c r="U46" i="35"/>
  <c r="T46" i="35"/>
  <c r="S46" i="35"/>
  <c r="R46" i="35"/>
  <c r="Q46" i="35"/>
  <c r="U45" i="35"/>
  <c r="T45" i="35"/>
  <c r="S45" i="35"/>
  <c r="R45" i="35"/>
  <c r="Q45" i="35"/>
  <c r="U44" i="35"/>
  <c r="T44" i="35"/>
  <c r="S44" i="35"/>
  <c r="R44" i="35"/>
  <c r="Q44" i="35"/>
  <c r="U43" i="35"/>
  <c r="T43" i="35"/>
  <c r="S43" i="35"/>
  <c r="R43" i="35"/>
  <c r="Q43" i="35"/>
  <c r="U42" i="35"/>
  <c r="T42" i="35"/>
  <c r="S42" i="35"/>
  <c r="R42" i="35"/>
  <c r="Q42" i="35"/>
  <c r="U41" i="35"/>
  <c r="T41" i="35"/>
  <c r="S41" i="35"/>
  <c r="R41" i="35"/>
  <c r="Q41" i="35"/>
  <c r="U40" i="35"/>
  <c r="T40" i="35"/>
  <c r="S40" i="35"/>
  <c r="R40" i="35"/>
  <c r="Q40" i="35"/>
  <c r="U39" i="35"/>
  <c r="T39" i="35"/>
  <c r="S39" i="35"/>
  <c r="R39" i="35"/>
  <c r="Q39" i="35"/>
  <c r="U38" i="35"/>
  <c r="T38" i="35"/>
  <c r="S38" i="35"/>
  <c r="R38" i="35"/>
  <c r="Q38" i="35"/>
  <c r="U37" i="35"/>
  <c r="T37" i="35"/>
  <c r="S37" i="35"/>
  <c r="R37" i="35"/>
  <c r="Q37" i="35"/>
  <c r="U36" i="35"/>
  <c r="T36" i="35"/>
  <c r="S36" i="35"/>
  <c r="R36" i="35"/>
  <c r="Q36" i="35"/>
  <c r="U35" i="35"/>
  <c r="T35" i="35"/>
  <c r="S35" i="35"/>
  <c r="R35" i="35"/>
  <c r="Q35" i="35"/>
  <c r="U34" i="35"/>
  <c r="T34" i="35"/>
  <c r="S34" i="35"/>
  <c r="R34" i="35"/>
  <c r="Q34" i="35"/>
  <c r="U33" i="35"/>
  <c r="T33" i="35"/>
  <c r="S33" i="35"/>
  <c r="R33" i="35"/>
  <c r="Q33" i="35"/>
  <c r="U32" i="35"/>
  <c r="T32" i="35"/>
  <c r="S32" i="35"/>
  <c r="R32" i="35"/>
  <c r="Q32" i="35"/>
  <c r="U31" i="35"/>
  <c r="T31" i="35"/>
  <c r="S31" i="35"/>
  <c r="R31" i="35"/>
  <c r="Q31" i="35"/>
  <c r="U30" i="35"/>
  <c r="T30" i="35"/>
  <c r="S30" i="35"/>
  <c r="R30" i="35"/>
  <c r="Q30" i="35"/>
  <c r="U29" i="35"/>
  <c r="T29" i="35"/>
  <c r="S29" i="35"/>
  <c r="R29" i="35"/>
  <c r="Q29" i="35"/>
  <c r="U28" i="35"/>
  <c r="T28" i="35"/>
  <c r="S28" i="35"/>
  <c r="R28" i="35"/>
  <c r="Q28" i="35"/>
  <c r="U27" i="35"/>
  <c r="T27" i="35"/>
  <c r="S27" i="35"/>
  <c r="R27" i="35"/>
  <c r="Q27" i="35"/>
  <c r="U26" i="35"/>
  <c r="T26" i="35"/>
  <c r="S26" i="35"/>
  <c r="R26" i="35"/>
  <c r="Q26" i="35"/>
  <c r="U25" i="35"/>
  <c r="T25" i="35"/>
  <c r="S25" i="35"/>
  <c r="R25" i="35"/>
  <c r="Q25" i="35"/>
  <c r="U24" i="35"/>
  <c r="T24" i="35"/>
  <c r="S24" i="35"/>
  <c r="R24" i="35"/>
  <c r="Q24" i="35"/>
  <c r="U23" i="35"/>
  <c r="T23" i="35"/>
  <c r="S23" i="35"/>
  <c r="R23" i="35"/>
  <c r="Q23" i="35"/>
  <c r="U22" i="35"/>
  <c r="T22" i="35"/>
  <c r="S22" i="35"/>
  <c r="R22" i="35"/>
  <c r="Q22" i="35"/>
  <c r="U21" i="35"/>
  <c r="T21" i="35"/>
  <c r="S21" i="35"/>
  <c r="R21" i="35"/>
  <c r="Q21" i="35"/>
  <c r="U20" i="35"/>
  <c r="T20" i="35"/>
  <c r="S20" i="35"/>
  <c r="R20" i="35"/>
  <c r="Q20" i="35"/>
  <c r="U19" i="35"/>
  <c r="T19" i="35"/>
  <c r="S19" i="35"/>
  <c r="R19" i="35"/>
  <c r="Q19" i="35"/>
  <c r="U18" i="35"/>
  <c r="T18" i="35"/>
  <c r="S18" i="35"/>
  <c r="R18" i="35"/>
  <c r="Q18" i="35"/>
  <c r="U17" i="35"/>
  <c r="T17" i="35"/>
  <c r="S17" i="35"/>
  <c r="R17" i="35"/>
  <c r="Q17" i="35"/>
  <c r="K16" i="35"/>
  <c r="U16" i="35" s="1"/>
  <c r="J16" i="35"/>
  <c r="T16" i="35" s="1"/>
  <c r="G16" i="35"/>
  <c r="F16" i="35"/>
  <c r="E16" i="35"/>
  <c r="D16" i="35"/>
  <c r="C16" i="35"/>
  <c r="A16" i="35"/>
  <c r="K15" i="35"/>
  <c r="U15" i="35" s="1"/>
  <c r="J15" i="35"/>
  <c r="T15" i="35" s="1"/>
  <c r="G15" i="35"/>
  <c r="F15" i="35"/>
  <c r="E15" i="35"/>
  <c r="D15" i="35"/>
  <c r="C15" i="35"/>
  <c r="B15" i="35"/>
  <c r="A15" i="35"/>
  <c r="K14" i="35"/>
  <c r="U14" i="35" s="1"/>
  <c r="J14" i="35"/>
  <c r="T14" i="35" s="1"/>
  <c r="G14" i="35"/>
  <c r="F14" i="35"/>
  <c r="E14" i="35"/>
  <c r="D14" i="35"/>
  <c r="C14" i="35"/>
  <c r="A14" i="35"/>
  <c r="K13" i="35"/>
  <c r="U13" i="35" s="1"/>
  <c r="J13" i="35"/>
  <c r="T13" i="35" s="1"/>
  <c r="G13" i="35"/>
  <c r="F13" i="35"/>
  <c r="E13" i="35"/>
  <c r="D13" i="35"/>
  <c r="C13" i="35"/>
  <c r="B13" i="35"/>
  <c r="A13" i="35"/>
  <c r="K12" i="35"/>
  <c r="U12" i="35" s="1"/>
  <c r="J12" i="35"/>
  <c r="T12" i="35" s="1"/>
  <c r="G12" i="35"/>
  <c r="F12" i="35"/>
  <c r="E12" i="35"/>
  <c r="D12" i="35"/>
  <c r="C12" i="35"/>
  <c r="B12" i="35"/>
  <c r="A12" i="35"/>
  <c r="K11" i="35"/>
  <c r="U11" i="35" s="1"/>
  <c r="J11" i="35"/>
  <c r="T11" i="35" s="1"/>
  <c r="G11" i="35"/>
  <c r="F11" i="35"/>
  <c r="E11" i="35"/>
  <c r="D11" i="35"/>
  <c r="C11" i="35"/>
  <c r="B11" i="35"/>
  <c r="A11" i="35"/>
  <c r="K10" i="35"/>
  <c r="U10" i="35" s="1"/>
  <c r="J10" i="35"/>
  <c r="T10" i="35" s="1"/>
  <c r="G10" i="35"/>
  <c r="F10" i="35"/>
  <c r="E10" i="35"/>
  <c r="D10" i="35"/>
  <c r="C10" i="35"/>
  <c r="B10" i="35"/>
  <c r="A10" i="35"/>
  <c r="K9" i="35"/>
  <c r="U9" i="35" s="1"/>
  <c r="J9" i="35"/>
  <c r="T9" i="35" s="1"/>
  <c r="G9" i="35"/>
  <c r="F9" i="35"/>
  <c r="E9" i="35"/>
  <c r="D9" i="35"/>
  <c r="C9" i="35"/>
  <c r="B9" i="35"/>
  <c r="A9" i="35"/>
  <c r="K8" i="35"/>
  <c r="U8" i="35" s="1"/>
  <c r="J8" i="35"/>
  <c r="T8" i="35" s="1"/>
  <c r="G8" i="35"/>
  <c r="F8" i="35"/>
  <c r="E8" i="35"/>
  <c r="D8" i="35"/>
  <c r="C8" i="35"/>
  <c r="B8" i="35"/>
  <c r="A8" i="35"/>
  <c r="K7" i="35"/>
  <c r="U7" i="35" s="1"/>
  <c r="J7" i="35"/>
  <c r="T7" i="35" s="1"/>
  <c r="G7" i="35"/>
  <c r="F7" i="35"/>
  <c r="E7" i="35"/>
  <c r="D7" i="35"/>
  <c r="C7" i="35"/>
  <c r="B7" i="35"/>
  <c r="A7" i="35"/>
  <c r="K6" i="35"/>
  <c r="U6" i="35" s="1"/>
  <c r="J6" i="35"/>
  <c r="T6" i="35" s="1"/>
  <c r="G6" i="35"/>
  <c r="F6" i="35"/>
  <c r="E6" i="35"/>
  <c r="D6" i="35"/>
  <c r="C6" i="35"/>
  <c r="B6" i="35"/>
  <c r="A6" i="35"/>
  <c r="K5" i="35"/>
  <c r="U5" i="35" s="1"/>
  <c r="J5" i="35"/>
  <c r="T5" i="35" s="1"/>
  <c r="G5" i="35"/>
  <c r="F5" i="35"/>
  <c r="E5" i="35"/>
  <c r="D5" i="35"/>
  <c r="C5" i="35"/>
  <c r="B5" i="35"/>
  <c r="A5" i="35"/>
  <c r="K4" i="35"/>
  <c r="U4" i="35" s="1"/>
  <c r="J4" i="35"/>
  <c r="T4" i="35" s="1"/>
  <c r="G4" i="35"/>
  <c r="F4" i="35"/>
  <c r="E4" i="35"/>
  <c r="D4" i="35"/>
  <c r="C4" i="35"/>
  <c r="B4" i="35"/>
  <c r="A4" i="35"/>
  <c r="K3" i="35"/>
  <c r="U3" i="35" s="1"/>
  <c r="J3" i="35"/>
  <c r="T3" i="35" s="1"/>
  <c r="G3" i="35"/>
  <c r="F3" i="35"/>
  <c r="E3" i="35"/>
  <c r="D3" i="35"/>
  <c r="C3" i="35"/>
  <c r="B3" i="35"/>
  <c r="A3" i="35"/>
  <c r="K2" i="35"/>
  <c r="U2" i="35" s="1"/>
  <c r="J2" i="35"/>
  <c r="T2" i="35" s="1"/>
  <c r="I2" i="35"/>
  <c r="I3" i="35" s="1"/>
  <c r="I4" i="35" s="1"/>
  <c r="S4" i="35" s="1"/>
  <c r="H2" i="35"/>
  <c r="R2" i="35" s="1"/>
  <c r="G2" i="35"/>
  <c r="F2" i="35"/>
  <c r="E2" i="35"/>
  <c r="D2" i="35"/>
  <c r="C2" i="35"/>
  <c r="B2" i="35"/>
  <c r="A2" i="35"/>
  <c r="M1" i="35"/>
  <c r="L1" i="35"/>
  <c r="K1" i="35"/>
  <c r="J1" i="35"/>
  <c r="I1" i="35"/>
  <c r="H1" i="35"/>
  <c r="G1" i="35"/>
  <c r="F1" i="35"/>
  <c r="E1" i="35"/>
  <c r="D1" i="35"/>
  <c r="C1" i="35"/>
  <c r="B1" i="35"/>
  <c r="A1" i="35"/>
  <c r="N16" i="41" l="1"/>
  <c r="N16" i="39"/>
  <c r="N15" i="41"/>
  <c r="N15" i="39"/>
  <c r="N14" i="41"/>
  <c r="N14" i="39"/>
  <c r="N13" i="41"/>
  <c r="N13" i="39"/>
  <c r="N12" i="41"/>
  <c r="N12" i="39"/>
  <c r="N11" i="41"/>
  <c r="N11" i="39"/>
  <c r="N10" i="41"/>
  <c r="N10" i="39"/>
  <c r="N9" i="39"/>
  <c r="N9" i="41"/>
  <c r="N8" i="41"/>
  <c r="N8" i="39"/>
  <c r="N7" i="41"/>
  <c r="N7" i="39"/>
  <c r="N6" i="41"/>
  <c r="N6" i="39"/>
  <c r="N5" i="41"/>
  <c r="N5" i="39"/>
  <c r="N4" i="41"/>
  <c r="N4" i="39"/>
  <c r="N3" i="39"/>
  <c r="N3" i="41"/>
  <c r="N2" i="41"/>
  <c r="N2" i="39"/>
  <c r="T2" i="37"/>
  <c r="L2" i="37" s="1"/>
  <c r="U5" i="37"/>
  <c r="U3" i="37"/>
  <c r="H3" i="35"/>
  <c r="U4" i="37"/>
  <c r="S3" i="35"/>
  <c r="S2" i="35"/>
  <c r="I5" i="35"/>
  <c r="S5" i="35" s="1"/>
  <c r="U2" i="37"/>
  <c r="U16" i="37"/>
  <c r="Q12" i="37"/>
  <c r="Q13" i="37"/>
  <c r="U7" i="37"/>
  <c r="P7" i="37" a="1"/>
  <c r="P7" i="37" s="1"/>
  <c r="O16" i="37"/>
  <c r="U9" i="37"/>
  <c r="U12" i="37"/>
  <c r="T3" i="37" l="1"/>
  <c r="L3" i="37" s="1"/>
  <c r="L3" i="35" s="1"/>
  <c r="Q3" i="35" s="1"/>
  <c r="I6" i="35"/>
  <c r="S6" i="35" s="1"/>
  <c r="P4" i="37"/>
  <c r="H4" i="35"/>
  <c r="R3" i="35"/>
  <c r="B16" i="37"/>
  <c r="B16" i="35"/>
  <c r="P8" i="37"/>
  <c r="Q8" i="37" s="1"/>
  <c r="Q9" i="37"/>
  <c r="X2" i="37"/>
  <c r="W2" i="37"/>
  <c r="L2" i="34"/>
  <c r="L2" i="35"/>
  <c r="Q2" i="35" s="1"/>
  <c r="I7" i="35" l="1"/>
  <c r="I8" i="35" s="1"/>
  <c r="T4" i="37"/>
  <c r="L4" i="37" s="1"/>
  <c r="L3" i="34"/>
  <c r="H5" i="35"/>
  <c r="R4" i="35"/>
  <c r="O15" i="37"/>
  <c r="S7" i="35" l="1"/>
  <c r="T5" i="37"/>
  <c r="L5" i="37" s="1"/>
  <c r="H6" i="35"/>
  <c r="R5" i="35"/>
  <c r="B14" i="37"/>
  <c r="B14" i="35"/>
  <c r="L4" i="35"/>
  <c r="Q4" i="35" s="1"/>
  <c r="L4" i="34"/>
  <c r="I9" i="35"/>
  <c r="S8" i="35"/>
  <c r="T6" i="37" l="1"/>
  <c r="L6" i="37" s="1"/>
  <c r="R6" i="35"/>
  <c r="H7" i="35"/>
  <c r="T7" i="37"/>
  <c r="L5" i="35"/>
  <c r="Q5" i="35" s="1"/>
  <c r="L5" i="34"/>
  <c r="S9" i="35"/>
  <c r="I10" i="35"/>
  <c r="H8" i="35" l="1"/>
  <c r="R7" i="35"/>
  <c r="L6" i="35"/>
  <c r="Q6" i="35" s="1"/>
  <c r="L6" i="34"/>
  <c r="T8" i="37"/>
  <c r="L7" i="37"/>
  <c r="S10" i="35"/>
  <c r="I11" i="35"/>
  <c r="H9" i="35" l="1"/>
  <c r="R8" i="35"/>
  <c r="L7" i="35"/>
  <c r="Q7" i="35" s="1"/>
  <c r="L7" i="34"/>
  <c r="L8" i="37"/>
  <c r="T9" i="37"/>
  <c r="S11" i="35"/>
  <c r="I12" i="35"/>
  <c r="H10" i="35" l="1"/>
  <c r="R9" i="35"/>
  <c r="L8" i="34"/>
  <c r="L8" i="35"/>
  <c r="Q8" i="35" s="1"/>
  <c r="T10" i="37"/>
  <c r="L9" i="37"/>
  <c r="S12" i="35"/>
  <c r="I13" i="35"/>
  <c r="H11" i="35" l="1"/>
  <c r="R10" i="35"/>
  <c r="L9" i="34"/>
  <c r="L9" i="35"/>
  <c r="Q9" i="35" s="1"/>
  <c r="L10" i="37"/>
  <c r="T11" i="37"/>
  <c r="S13" i="35"/>
  <c r="I14" i="35"/>
  <c r="H12" i="35" l="1"/>
  <c r="R11" i="35"/>
  <c r="L10" i="34"/>
  <c r="L10" i="35"/>
  <c r="Q10" i="35" s="1"/>
  <c r="T12" i="37"/>
  <c r="L11" i="37"/>
  <c r="I15" i="35"/>
  <c r="S14" i="35"/>
  <c r="H13" i="35" l="1"/>
  <c r="R12" i="35"/>
  <c r="L11" i="35"/>
  <c r="Q11" i="35" s="1"/>
  <c r="L11" i="34"/>
  <c r="L12" i="37"/>
  <c r="T13" i="37"/>
  <c r="I16" i="35"/>
  <c r="S16" i="35" s="1"/>
  <c r="S15" i="35"/>
  <c r="R13" i="35" l="1"/>
  <c r="H14" i="35"/>
  <c r="L13" i="37"/>
  <c r="T14" i="37"/>
  <c r="L12" i="35"/>
  <c r="Q12" i="35" s="1"/>
  <c r="L12" i="34"/>
  <c r="R14" i="35" l="1"/>
  <c r="H15" i="35"/>
  <c r="T15" i="37"/>
  <c r="L14" i="37"/>
  <c r="L13" i="34"/>
  <c r="L13" i="35"/>
  <c r="Q13" i="35" s="1"/>
  <c r="H16" i="35" l="1"/>
  <c r="R16" i="35" s="1"/>
  <c r="R15" i="35"/>
  <c r="L14" i="35"/>
  <c r="Q14" i="35" s="1"/>
  <c r="L14" i="34"/>
  <c r="L15" i="37"/>
  <c r="T16" i="37"/>
  <c r="L16" i="37" s="1"/>
  <c r="L16" i="34" l="1"/>
  <c r="L16" i="35"/>
  <c r="Q16" i="35" s="1"/>
  <c r="L15" i="34"/>
  <c r="L15" i="35"/>
  <c r="Q15" i="35" s="1"/>
  <c r="W18" i="35" s="1" a="1"/>
  <c r="W27" i="35" a="1"/>
  <c r="AH21" i="35" l="1"/>
  <c r="AH30" i="35" s="1"/>
  <c r="AH39" i="35" s="1"/>
  <c r="AJ18" i="35"/>
  <c r="AJ27" i="35" s="1"/>
  <c r="AJ36" i="35" s="1"/>
  <c r="AM20" i="35"/>
  <c r="AM29" i="35" s="1"/>
  <c r="AM38" i="35" s="1"/>
  <c r="AO22" i="35"/>
  <c r="AO31" i="35" s="1"/>
  <c r="AO40" i="35" s="1"/>
  <c r="AQ19" i="35"/>
  <c r="AQ28" i="35" s="1"/>
  <c r="AQ37" i="35" s="1"/>
  <c r="AF21" i="35"/>
  <c r="AF30" i="35" s="1"/>
  <c r="AF39" i="35" s="1"/>
  <c r="AD21" i="35"/>
  <c r="AD30" i="35" s="1"/>
  <c r="AD39" i="35" s="1"/>
  <c r="AA21" i="35"/>
  <c r="AA30" i="35" s="1"/>
  <c r="AA39" i="35" s="1"/>
  <c r="AP19" i="35"/>
  <c r="AP28" i="35" s="1"/>
  <c r="AP37" i="35" s="1"/>
  <c r="W19" i="35"/>
  <c r="W28" i="35" s="1"/>
  <c r="W37" i="35" s="1"/>
  <c r="AP18" i="35"/>
  <c r="AP27" i="35" s="1"/>
  <c r="AP36" i="35" s="1"/>
  <c r="AM22" i="35"/>
  <c r="AM31" i="35" s="1"/>
  <c r="AM40" i="35" s="1"/>
  <c r="AN19" i="35"/>
  <c r="AN28" i="35" s="1"/>
  <c r="AN37" i="35" s="1"/>
  <c r="AL18" i="35"/>
  <c r="AL27" i="35" s="1"/>
  <c r="AL36" i="35" s="1"/>
  <c r="AC20" i="35"/>
  <c r="AC29" i="35" s="1"/>
  <c r="AC38" i="35" s="1"/>
  <c r="W18" i="35"/>
  <c r="W27" i="35" s="1"/>
  <c r="W36" i="35" s="1"/>
  <c r="Z21" i="35"/>
  <c r="Z30" i="35" s="1"/>
  <c r="Z39" i="35" s="1"/>
  <c r="AB18" i="35"/>
  <c r="AB27" i="35" s="1"/>
  <c r="AB36" i="35" s="1"/>
  <c r="AE20" i="35"/>
  <c r="AE29" i="35" s="1"/>
  <c r="AE38" i="35" s="1"/>
  <c r="AG22" i="35"/>
  <c r="AG31" i="35" s="1"/>
  <c r="AG40" i="35" s="1"/>
  <c r="AI19" i="35"/>
  <c r="AI28" i="35" s="1"/>
  <c r="AI37" i="35" s="1"/>
  <c r="AP20" i="35"/>
  <c r="AP29" i="35" s="1"/>
  <c r="AP38" i="35" s="1"/>
  <c r="AO20" i="35"/>
  <c r="AO29" i="35" s="1"/>
  <c r="AO38" i="35" s="1"/>
  <c r="AI20" i="35"/>
  <c r="AI29" i="35" s="1"/>
  <c r="AI38" i="35" s="1"/>
  <c r="AM18" i="35"/>
  <c r="AM27" i="35" s="1"/>
  <c r="AM36" i="35" s="1"/>
  <c r="AE18" i="35"/>
  <c r="AE27" i="35" s="1"/>
  <c r="AE36" i="35" s="1"/>
  <c r="AD18" i="35"/>
  <c r="AD27" i="35" s="1"/>
  <c r="AD36" i="35" s="1"/>
  <c r="AG20" i="35"/>
  <c r="AG29" i="35" s="1"/>
  <c r="AG38" i="35" s="1"/>
  <c r="AJ21" i="35"/>
  <c r="AJ30" i="35" s="1"/>
  <c r="AJ39" i="35" s="1"/>
  <c r="AQ20" i="35"/>
  <c r="AQ29" i="35" s="1"/>
  <c r="AQ38" i="35" s="1"/>
  <c r="Y22" i="35"/>
  <c r="Y31" i="35" s="1"/>
  <c r="Y40" i="35" s="1"/>
  <c r="AB20" i="35"/>
  <c r="AB29" i="35" s="1"/>
  <c r="AB38" i="35" s="1"/>
  <c r="AR19" i="35"/>
  <c r="AR28" i="35" s="1"/>
  <c r="AR37" i="35" s="1"/>
  <c r="AF22" i="35"/>
  <c r="AF31" i="35" s="1"/>
  <c r="AF40" i="35" s="1"/>
  <c r="AD22" i="35"/>
  <c r="AD31" i="35" s="1"/>
  <c r="AD40" i="35" s="1"/>
  <c r="X18" i="35"/>
  <c r="X27" i="35" s="1"/>
  <c r="X36" i="35" s="1"/>
  <c r="AN22" i="35"/>
  <c r="AN31" i="35" s="1"/>
  <c r="AN40" i="35" s="1"/>
  <c r="AL20" i="35"/>
  <c r="AL29" i="35" s="1"/>
  <c r="AL38" i="35" s="1"/>
  <c r="AH20" i="35"/>
  <c r="AH29" i="35" s="1"/>
  <c r="AH38" i="35" s="1"/>
  <c r="AE19" i="35"/>
  <c r="AE28" i="35" s="1"/>
  <c r="AE37" i="35" s="1"/>
  <c r="AP21" i="35"/>
  <c r="AP30" i="35" s="1"/>
  <c r="AP39" i="35" s="1"/>
  <c r="X21" i="35"/>
  <c r="X30" i="35" s="1"/>
  <c r="X39" i="35" s="1"/>
  <c r="AN20" i="35"/>
  <c r="AN29" i="35" s="1"/>
  <c r="AN38" i="35" s="1"/>
  <c r="AQ22" i="35"/>
  <c r="AQ31" i="35" s="1"/>
  <c r="AQ40" i="35" s="1"/>
  <c r="W20" i="35"/>
  <c r="W29" i="35" s="1"/>
  <c r="W38" i="35" s="1"/>
  <c r="AA19" i="35"/>
  <c r="AA28" i="35" s="1"/>
  <c r="AA37" i="35" s="1"/>
  <c r="AA20" i="35"/>
  <c r="AA29" i="35" s="1"/>
  <c r="AA38" i="35" s="1"/>
  <c r="AE22" i="35"/>
  <c r="AE31" i="35" s="1"/>
  <c r="AE40" i="35" s="1"/>
  <c r="AB19" i="35"/>
  <c r="AB28" i="35" s="1"/>
  <c r="AB37" i="35" s="1"/>
  <c r="AK18" i="35"/>
  <c r="AK27" i="35" s="1"/>
  <c r="AK36" i="35" s="1"/>
  <c r="Y20" i="35"/>
  <c r="Y29" i="35" s="1"/>
  <c r="Y38" i="35" s="1"/>
  <c r="AR18" i="35"/>
  <c r="AR27" i="35" s="1"/>
  <c r="AR36" i="35" s="1"/>
  <c r="AL21" i="35"/>
  <c r="AL30" i="35" s="1"/>
  <c r="AL39" i="35" s="1"/>
  <c r="AI21" i="35"/>
  <c r="AI30" i="35" s="1"/>
  <c r="AI39" i="35" s="1"/>
  <c r="AF20" i="35"/>
  <c r="AF29" i="35" s="1"/>
  <c r="AF38" i="35" s="1"/>
  <c r="AI22" i="35"/>
  <c r="AI31" i="35" s="1"/>
  <c r="AI40" i="35" s="1"/>
  <c r="AK19" i="35"/>
  <c r="AK28" i="35" s="1"/>
  <c r="AK37" i="35" s="1"/>
  <c r="AM21" i="35"/>
  <c r="AM30" i="35" s="1"/>
  <c r="AM39" i="35" s="1"/>
  <c r="AO18" i="35"/>
  <c r="AO27" i="35" s="1"/>
  <c r="AO36" i="35" s="1"/>
  <c r="AM19" i="35"/>
  <c r="AM28" i="35" s="1"/>
  <c r="AM37" i="35" s="1"/>
  <c r="AJ19" i="35"/>
  <c r="AJ28" i="35" s="1"/>
  <c r="AJ37" i="35" s="1"/>
  <c r="AN18" i="35"/>
  <c r="AN27" i="35" s="1"/>
  <c r="AN36" i="35" s="1"/>
  <c r="AQ21" i="35"/>
  <c r="AQ30" i="35" s="1"/>
  <c r="AQ39" i="35" s="1"/>
  <c r="AN21" i="35"/>
  <c r="AN30" i="35" s="1"/>
  <c r="AN39" i="35" s="1"/>
  <c r="AF19" i="35"/>
  <c r="AF28" i="35" s="1"/>
  <c r="AF37" i="35" s="1"/>
  <c r="Z22" i="35"/>
  <c r="Z31" i="35" s="1"/>
  <c r="Z40" i="35" s="1"/>
  <c r="Z19" i="35"/>
  <c r="Z28" i="35" s="1"/>
  <c r="Z37" i="35" s="1"/>
  <c r="X20" i="35"/>
  <c r="X29" i="35" s="1"/>
  <c r="X38" i="35" s="1"/>
  <c r="AA22" i="35"/>
  <c r="AA31" i="35" s="1"/>
  <c r="AA40" i="35" s="1"/>
  <c r="AE21" i="35"/>
  <c r="AE30" i="35" s="1"/>
  <c r="AE39" i="35" s="1"/>
  <c r="AG18" i="35"/>
  <c r="AG27" i="35" s="1"/>
  <c r="AG36" i="35" s="1"/>
  <c r="Y19" i="35"/>
  <c r="Y28" i="35" s="1"/>
  <c r="Y37" i="35" s="1"/>
  <c r="AC18" i="35"/>
  <c r="AC27" i="35" s="1"/>
  <c r="AC36" i="35" s="1"/>
  <c r="AC21" i="35"/>
  <c r="AC30" i="35" s="1"/>
  <c r="AC39" i="35" s="1"/>
  <c r="AB21" i="35"/>
  <c r="AB30" i="35" s="1"/>
  <c r="AB39" i="35" s="1"/>
  <c r="AO19" i="35"/>
  <c r="AO28" i="35" s="1"/>
  <c r="AO37" i="35" s="1"/>
  <c r="AC22" i="35"/>
  <c r="AC31" i="35" s="1"/>
  <c r="AC40" i="35" s="1"/>
  <c r="AL22" i="35"/>
  <c r="AL31" i="35" s="1"/>
  <c r="AL40" i="35" s="1"/>
  <c r="Z20" i="35"/>
  <c r="Z29" i="35" s="1"/>
  <c r="Z38" i="35" s="1"/>
  <c r="W22" i="35"/>
  <c r="W31" i="35" s="1"/>
  <c r="W40" i="35" s="1"/>
  <c r="Z18" i="35"/>
  <c r="Z27" i="35" s="1"/>
  <c r="Z36" i="35" s="1"/>
  <c r="AR22" i="35"/>
  <c r="AR31" i="35" s="1"/>
  <c r="AR40" i="35" s="1"/>
  <c r="AC19" i="35"/>
  <c r="AC28" i="35" s="1"/>
  <c r="AC37" i="35" s="1"/>
  <c r="X19" i="35"/>
  <c r="X28" i="35" s="1"/>
  <c r="X37" i="35" s="1"/>
  <c r="AR20" i="35"/>
  <c r="AR29" i="35" s="1"/>
  <c r="AR38" i="35" s="1"/>
  <c r="X22" i="35"/>
  <c r="X31" i="35" s="1"/>
  <c r="X40" i="35" s="1"/>
  <c r="AA18" i="35"/>
  <c r="AA27" i="35" s="1"/>
  <c r="AA36" i="35" s="1"/>
  <c r="AG19" i="35"/>
  <c r="AG28" i="35" s="1"/>
  <c r="AG37" i="35" s="1"/>
  <c r="AJ22" i="35"/>
  <c r="AJ31" i="35" s="1"/>
  <c r="AJ40" i="35" s="1"/>
  <c r="AL19" i="35"/>
  <c r="AL28" i="35" s="1"/>
  <c r="AL37" i="35" s="1"/>
  <c r="AO21" i="35"/>
  <c r="AO30" i="35" s="1"/>
  <c r="AO39" i="35" s="1"/>
  <c r="AQ18" i="35"/>
  <c r="AQ27" i="35" s="1"/>
  <c r="AQ36" i="35" s="1"/>
  <c r="W21" i="35"/>
  <c r="W30" i="35" s="1"/>
  <c r="W39" i="35" s="1"/>
  <c r="Y18" i="35"/>
  <c r="Y27" i="35" s="1"/>
  <c r="Y36" i="35" s="1"/>
  <c r="AH18" i="35"/>
  <c r="AH27" i="35" s="1"/>
  <c r="AH36" i="35" s="1"/>
  <c r="AF18" i="35"/>
  <c r="AF27" i="35" s="1"/>
  <c r="AF36" i="35" s="1"/>
  <c r="AJ20" i="35"/>
  <c r="AJ29" i="35" s="1"/>
  <c r="AJ38" i="35" s="1"/>
  <c r="AD20" i="35"/>
  <c r="AD29" i="35" s="1"/>
  <c r="AD38" i="35" s="1"/>
  <c r="Y21" i="35"/>
  <c r="Y30" i="35" s="1"/>
  <c r="Y39" i="35" s="1"/>
  <c r="AH19" i="35"/>
  <c r="AH28" i="35" s="1"/>
  <c r="AH37" i="35" s="1"/>
  <c r="AB22" i="35"/>
  <c r="AB31" i="35" s="1"/>
  <c r="AB40" i="35" s="1"/>
  <c r="AD19" i="35"/>
  <c r="AD28" i="35" s="1"/>
  <c r="AD37" i="35" s="1"/>
  <c r="AG21" i="35"/>
  <c r="AG30" i="35" s="1"/>
  <c r="AG39" i="35" s="1"/>
  <c r="AI18" i="35"/>
  <c r="AI27" i="35" s="1"/>
  <c r="AI36" i="35" s="1"/>
  <c r="AK20" i="35"/>
  <c r="AK29" i="35" s="1"/>
  <c r="AK38" i="35" s="1"/>
  <c r="AK22" i="35"/>
  <c r="AK31" i="35" s="1"/>
  <c r="AK40" i="35" s="1"/>
  <c r="AH22" i="35"/>
  <c r="AH31" i="35" s="1"/>
  <c r="AH40" i="35" s="1"/>
  <c r="AP22" i="35"/>
  <c r="AP31" i="35" s="1"/>
  <c r="AP40" i="35" s="1"/>
  <c r="AK21" i="35"/>
  <c r="AK30" i="35" s="1"/>
  <c r="AK39" i="35" s="1"/>
  <c r="AR21" i="35"/>
  <c r="AR30" i="35" s="1"/>
  <c r="AR39" i="35" s="1"/>
  <c r="W46" i="35" l="1" a="1"/>
  <c r="AK46" i="35" l="1"/>
  <c r="AC46" i="35"/>
  <c r="AR46" i="35"/>
  <c r="AJ46" i="35"/>
  <c r="AB46" i="35"/>
  <c r="AQ46" i="35"/>
  <c r="AI46" i="35"/>
  <c r="AA46" i="35"/>
  <c r="AP46" i="35"/>
  <c r="AH46" i="35"/>
  <c r="Z46" i="35"/>
  <c r="AO46" i="35"/>
  <c r="AG46" i="35"/>
  <c r="Y46" i="35"/>
  <c r="AM46" i="35"/>
  <c r="AE46" i="35"/>
  <c r="W46" i="35"/>
  <c r="AF46" i="35"/>
  <c r="AN46" i="35"/>
  <c r="AL46" i="35"/>
  <c r="AD46" i="35"/>
  <c r="X46" i="35"/>
  <c r="W48" i="35" l="1" a="1"/>
  <c r="AR48" i="35" l="1"/>
  <c r="AR51" i="35" s="1"/>
  <c r="AJ48" i="35"/>
  <c r="AJ51" i="35" s="1"/>
  <c r="AB48" i="35"/>
  <c r="AB51" i="35" s="1"/>
  <c r="AQ48" i="35"/>
  <c r="AQ51" i="35" s="1"/>
  <c r="AI48" i="35"/>
  <c r="AI51" i="35" s="1"/>
  <c r="AA48" i="35"/>
  <c r="AA51" i="35" s="1"/>
  <c r="AP48" i="35"/>
  <c r="AP51" i="35" s="1"/>
  <c r="AH48" i="35"/>
  <c r="AH51" i="35" s="1"/>
  <c r="Z48" i="35"/>
  <c r="Z51" i="35" s="1"/>
  <c r="AO48" i="35"/>
  <c r="AO51" i="35" s="1"/>
  <c r="AG48" i="35"/>
  <c r="AG51" i="35" s="1"/>
  <c r="Y48" i="35"/>
  <c r="Y51" i="35" s="1"/>
  <c r="AN48" i="35"/>
  <c r="AN51" i="35" s="1"/>
  <c r="AF48" i="35"/>
  <c r="AF51" i="35" s="1"/>
  <c r="X48" i="35"/>
  <c r="X51" i="35" s="1"/>
  <c r="AL48" i="35"/>
  <c r="AL51" i="35" s="1"/>
  <c r="AD48" i="35"/>
  <c r="AD51" i="35" s="1"/>
  <c r="W48" i="35"/>
  <c r="W51" i="35" s="1"/>
  <c r="AM48" i="35"/>
  <c r="AM51" i="35" s="1"/>
  <c r="AK48" i="35"/>
  <c r="AK51" i="35" s="1"/>
  <c r="AE48" i="35"/>
  <c r="AE51" i="35" s="1"/>
  <c r="AC48" i="35"/>
  <c r="AC51" i="35" s="1"/>
  <c r="W53" i="35" l="1" a="1"/>
  <c r="W180" i="35" s="1"/>
  <c r="W109" i="35" l="1"/>
  <c r="W134" i="35"/>
  <c r="W58" i="35"/>
  <c r="M7" i="34" s="1"/>
  <c r="W124" i="35"/>
  <c r="W78" i="35"/>
  <c r="W129" i="35"/>
  <c r="W131" i="35"/>
  <c r="W132" i="35"/>
  <c r="W141" i="35"/>
  <c r="W119" i="35"/>
  <c r="W111" i="35"/>
  <c r="W69" i="35"/>
  <c r="W86" i="35"/>
  <c r="W150" i="35"/>
  <c r="W80" i="35"/>
  <c r="W144" i="35"/>
  <c r="W73" i="35"/>
  <c r="W137" i="35"/>
  <c r="W74" i="35"/>
  <c r="W138" i="35"/>
  <c r="W75" i="35"/>
  <c r="W139" i="35"/>
  <c r="W76" i="35"/>
  <c r="W140" i="35"/>
  <c r="W55" i="35"/>
  <c r="M4" i="34" s="1"/>
  <c r="W64" i="35"/>
  <c r="M13" i="34" s="1"/>
  <c r="W59" i="35"/>
  <c r="M8" i="34" s="1"/>
  <c r="W167" i="35"/>
  <c r="W142" i="35"/>
  <c r="W66" i="35"/>
  <c r="M15" i="34" s="1"/>
  <c r="W173" i="35"/>
  <c r="W101" i="35"/>
  <c r="W88" i="35"/>
  <c r="W145" i="35"/>
  <c r="W83" i="35"/>
  <c r="W84" i="35"/>
  <c r="W148" i="35"/>
  <c r="W103" i="35"/>
  <c r="W143" i="35"/>
  <c r="W183" i="35"/>
  <c r="W53" i="35"/>
  <c r="M2" i="34" s="1"/>
  <c r="W133" i="35"/>
  <c r="W102" i="35"/>
  <c r="W166" i="35"/>
  <c r="W96" i="35"/>
  <c r="W160" i="35"/>
  <c r="W89" i="35"/>
  <c r="W153" i="35"/>
  <c r="W90" i="35"/>
  <c r="W154" i="35"/>
  <c r="W91" i="35"/>
  <c r="W155" i="35"/>
  <c r="W92" i="35"/>
  <c r="W156" i="35"/>
  <c r="W70" i="35"/>
  <c r="W121" i="35"/>
  <c r="W60" i="35"/>
  <c r="M9" i="34" s="1"/>
  <c r="W159" i="35"/>
  <c r="W65" i="35"/>
  <c r="M14" i="34" s="1"/>
  <c r="W68" i="35"/>
  <c r="W165" i="35"/>
  <c r="W110" i="35"/>
  <c r="W174" i="35"/>
  <c r="W104" i="35"/>
  <c r="W168" i="35"/>
  <c r="W97" i="35"/>
  <c r="W161" i="35"/>
  <c r="W98" i="35"/>
  <c r="W162" i="35"/>
  <c r="W99" i="35"/>
  <c r="W163" i="35"/>
  <c r="W100" i="35"/>
  <c r="W164" i="35"/>
  <c r="W127" i="35"/>
  <c r="W57" i="35"/>
  <c r="M6" i="34" s="1"/>
  <c r="W123" i="35"/>
  <c r="W87" i="35"/>
  <c r="W72" i="35"/>
  <c r="W130" i="35"/>
  <c r="W151" i="35"/>
  <c r="W94" i="35"/>
  <c r="W152" i="35"/>
  <c r="W82" i="35"/>
  <c r="W147" i="35"/>
  <c r="W85" i="35"/>
  <c r="W149" i="35"/>
  <c r="W71" i="35"/>
  <c r="W117" i="35"/>
  <c r="W93" i="35"/>
  <c r="W63" i="35"/>
  <c r="M12" i="34" s="1"/>
  <c r="W54" i="35"/>
  <c r="M3" i="34" s="1"/>
  <c r="W118" i="35"/>
  <c r="W182" i="35"/>
  <c r="W112" i="35"/>
  <c r="W176" i="35"/>
  <c r="W105" i="35"/>
  <c r="W169" i="35"/>
  <c r="W106" i="35"/>
  <c r="W170" i="35"/>
  <c r="W107" i="35"/>
  <c r="W171" i="35"/>
  <c r="W108" i="35"/>
  <c r="W172" i="35"/>
  <c r="W157" i="35"/>
  <c r="W128" i="35"/>
  <c r="W122" i="35"/>
  <c r="W79" i="35"/>
  <c r="W136" i="35"/>
  <c r="W67" i="35"/>
  <c r="M16" i="34" s="1"/>
  <c r="W175" i="35"/>
  <c r="W158" i="35"/>
  <c r="W81" i="35"/>
  <c r="W146" i="35"/>
  <c r="W135" i="35"/>
  <c r="W61" i="35"/>
  <c r="M10" i="34" s="1"/>
  <c r="W77" i="35"/>
  <c r="W181" i="35"/>
  <c r="W125" i="35"/>
  <c r="W95" i="35"/>
  <c r="W62" i="35"/>
  <c r="M11" i="34" s="1"/>
  <c r="W126" i="35"/>
  <c r="W56" i="35"/>
  <c r="M5" i="34" s="1"/>
  <c r="W120" i="35"/>
  <c r="W184" i="35"/>
  <c r="W113" i="35"/>
  <c r="W177" i="35"/>
  <c r="W114" i="35"/>
  <c r="W178" i="35"/>
  <c r="W115" i="35"/>
  <c r="W179" i="35"/>
  <c r="W116" i="35"/>
  <c r="I16" i="33"/>
  <c r="H16" i="33"/>
  <c r="G16" i="33"/>
  <c r="F16" i="33"/>
  <c r="E16" i="33"/>
  <c r="D16" i="33"/>
  <c r="C16" i="33"/>
  <c r="A16" i="33"/>
  <c r="I15" i="33"/>
  <c r="H15" i="33"/>
  <c r="G15" i="33"/>
  <c r="U15" i="33" s="1"/>
  <c r="F15" i="33"/>
  <c r="E15" i="33"/>
  <c r="D15" i="33"/>
  <c r="C15" i="33"/>
  <c r="B15" i="33"/>
  <c r="A15" i="33"/>
  <c r="I14" i="33"/>
  <c r="H14" i="33"/>
  <c r="G14" i="33"/>
  <c r="F14" i="33"/>
  <c r="E14" i="33"/>
  <c r="D14" i="33"/>
  <c r="C14" i="33"/>
  <c r="A14" i="33"/>
  <c r="I13" i="33"/>
  <c r="H13" i="33"/>
  <c r="G13" i="33"/>
  <c r="F13" i="33"/>
  <c r="E13" i="33"/>
  <c r="D13" i="33"/>
  <c r="C13" i="33"/>
  <c r="B13" i="33"/>
  <c r="A13" i="33"/>
  <c r="I12" i="33"/>
  <c r="H12" i="33"/>
  <c r="G12" i="33"/>
  <c r="F12" i="33"/>
  <c r="E12" i="33"/>
  <c r="D12" i="33"/>
  <c r="C12" i="33"/>
  <c r="B12" i="33"/>
  <c r="A12" i="33"/>
  <c r="I11" i="33"/>
  <c r="H11" i="33"/>
  <c r="G11" i="33"/>
  <c r="F11" i="33"/>
  <c r="E11" i="33"/>
  <c r="D11" i="33"/>
  <c r="C11" i="33"/>
  <c r="B11" i="33"/>
  <c r="A11" i="33"/>
  <c r="I10" i="33"/>
  <c r="H10" i="33"/>
  <c r="G10" i="33"/>
  <c r="F10" i="33"/>
  <c r="E10" i="33"/>
  <c r="D10" i="33"/>
  <c r="C10" i="33"/>
  <c r="B10" i="33"/>
  <c r="A10" i="33"/>
  <c r="I9" i="33"/>
  <c r="H9" i="33"/>
  <c r="G9" i="33"/>
  <c r="F9" i="33"/>
  <c r="E9" i="33"/>
  <c r="D9" i="33"/>
  <c r="C9" i="33"/>
  <c r="B9" i="33"/>
  <c r="A9" i="33"/>
  <c r="I8" i="33"/>
  <c r="H8" i="33"/>
  <c r="G8" i="33"/>
  <c r="F8" i="33"/>
  <c r="E8" i="33"/>
  <c r="D8" i="33"/>
  <c r="C8" i="33"/>
  <c r="B8" i="33"/>
  <c r="A8" i="33"/>
  <c r="I7" i="33"/>
  <c r="H7" i="33"/>
  <c r="G7" i="33"/>
  <c r="F7" i="33"/>
  <c r="E7" i="33"/>
  <c r="D7" i="33"/>
  <c r="C7" i="33"/>
  <c r="B7" i="33"/>
  <c r="A7" i="33"/>
  <c r="I6" i="33"/>
  <c r="H6" i="33"/>
  <c r="G6" i="33"/>
  <c r="F6" i="33"/>
  <c r="E6" i="33"/>
  <c r="D6" i="33"/>
  <c r="C6" i="33"/>
  <c r="B6" i="33"/>
  <c r="A6" i="33"/>
  <c r="P5" i="33"/>
  <c r="I5" i="33"/>
  <c r="H5" i="33"/>
  <c r="G5" i="33"/>
  <c r="F5" i="33"/>
  <c r="E5" i="33"/>
  <c r="D5" i="33"/>
  <c r="C5" i="33"/>
  <c r="B5" i="33"/>
  <c r="A5" i="33"/>
  <c r="I4" i="33"/>
  <c r="H4" i="33"/>
  <c r="G4" i="33"/>
  <c r="F4" i="33"/>
  <c r="E4" i="33"/>
  <c r="D4" i="33"/>
  <c r="C4" i="33"/>
  <c r="B4" i="33"/>
  <c r="A4" i="33"/>
  <c r="P3" i="33"/>
  <c r="P12" i="33" s="1"/>
  <c r="I3" i="33"/>
  <c r="H3" i="33"/>
  <c r="G3" i="33"/>
  <c r="F3" i="33"/>
  <c r="E3" i="33"/>
  <c r="D3" i="33"/>
  <c r="C3" i="33"/>
  <c r="B3" i="33"/>
  <c r="A3" i="33"/>
  <c r="P2" i="33"/>
  <c r="K2" i="33"/>
  <c r="J2" i="33"/>
  <c r="I2" i="33"/>
  <c r="H2" i="33"/>
  <c r="G2" i="33"/>
  <c r="F2" i="33"/>
  <c r="U12" i="33" s="1"/>
  <c r="E2" i="33"/>
  <c r="D2" i="33"/>
  <c r="C2" i="33"/>
  <c r="B2" i="33"/>
  <c r="A2" i="33"/>
  <c r="K1" i="33"/>
  <c r="J1" i="33"/>
  <c r="I1" i="33"/>
  <c r="H1" i="33"/>
  <c r="G1" i="33"/>
  <c r="F1" i="33"/>
  <c r="E1" i="33"/>
  <c r="D1" i="33"/>
  <c r="C1" i="33"/>
  <c r="B1" i="33"/>
  <c r="A1" i="33"/>
  <c r="U361" i="31"/>
  <c r="T361" i="31"/>
  <c r="S361" i="31"/>
  <c r="R361" i="31"/>
  <c r="Q361" i="31"/>
  <c r="U360" i="31"/>
  <c r="T360" i="31"/>
  <c r="S360" i="31"/>
  <c r="R360" i="31"/>
  <c r="Q360" i="31"/>
  <c r="U359" i="31"/>
  <c r="T359" i="31"/>
  <c r="S359" i="31"/>
  <c r="R359" i="31"/>
  <c r="Q359" i="31"/>
  <c r="U358" i="31"/>
  <c r="T358" i="31"/>
  <c r="S358" i="31"/>
  <c r="R358" i="31"/>
  <c r="Q358" i="31"/>
  <c r="U357" i="31"/>
  <c r="T357" i="31"/>
  <c r="S357" i="31"/>
  <c r="R357" i="31"/>
  <c r="Q357" i="31"/>
  <c r="U356" i="31"/>
  <c r="T356" i="31"/>
  <c r="S356" i="31"/>
  <c r="R356" i="31"/>
  <c r="Q356" i="31"/>
  <c r="U355" i="31"/>
  <c r="T355" i="31"/>
  <c r="S355" i="31"/>
  <c r="R355" i="31"/>
  <c r="Q355" i="31"/>
  <c r="U354" i="31"/>
  <c r="T354" i="31"/>
  <c r="S354" i="31"/>
  <c r="R354" i="31"/>
  <c r="Q354" i="31"/>
  <c r="U353" i="31"/>
  <c r="T353" i="31"/>
  <c r="S353" i="31"/>
  <c r="R353" i="31"/>
  <c r="Q353" i="31"/>
  <c r="U352" i="31"/>
  <c r="T352" i="31"/>
  <c r="S352" i="31"/>
  <c r="R352" i="31"/>
  <c r="Q352" i="31"/>
  <c r="U351" i="31"/>
  <c r="T351" i="31"/>
  <c r="S351" i="31"/>
  <c r="R351" i="31"/>
  <c r="Q351" i="31"/>
  <c r="U350" i="31"/>
  <c r="T350" i="31"/>
  <c r="S350" i="31"/>
  <c r="R350" i="31"/>
  <c r="Q350" i="31"/>
  <c r="U349" i="31"/>
  <c r="T349" i="31"/>
  <c r="S349" i="31"/>
  <c r="R349" i="31"/>
  <c r="Q349" i="31"/>
  <c r="U348" i="31"/>
  <c r="T348" i="31"/>
  <c r="S348" i="31"/>
  <c r="R348" i="31"/>
  <c r="Q348" i="31"/>
  <c r="U347" i="31"/>
  <c r="T347" i="31"/>
  <c r="S347" i="31"/>
  <c r="R347" i="31"/>
  <c r="Q347" i="31"/>
  <c r="U346" i="31"/>
  <c r="T346" i="31"/>
  <c r="S346" i="31"/>
  <c r="R346" i="31"/>
  <c r="Q346" i="31"/>
  <c r="U345" i="31"/>
  <c r="T345" i="31"/>
  <c r="S345" i="31"/>
  <c r="R345" i="31"/>
  <c r="Q345" i="31"/>
  <c r="U344" i="31"/>
  <c r="T344" i="31"/>
  <c r="S344" i="31"/>
  <c r="R344" i="31"/>
  <c r="Q344" i="31"/>
  <c r="U343" i="31"/>
  <c r="T343" i="31"/>
  <c r="S343" i="31"/>
  <c r="R343" i="31"/>
  <c r="Q343" i="31"/>
  <c r="U342" i="31"/>
  <c r="T342" i="31"/>
  <c r="S342" i="31"/>
  <c r="R342" i="31"/>
  <c r="Q342" i="31"/>
  <c r="U341" i="31"/>
  <c r="T341" i="31"/>
  <c r="S341" i="31"/>
  <c r="R341" i="31"/>
  <c r="Q341" i="31"/>
  <c r="U340" i="31"/>
  <c r="T340" i="31"/>
  <c r="S340" i="31"/>
  <c r="R340" i="31"/>
  <c r="Q340" i="31"/>
  <c r="U339" i="31"/>
  <c r="T339" i="31"/>
  <c r="S339" i="31"/>
  <c r="R339" i="31"/>
  <c r="Q339" i="31"/>
  <c r="U338" i="31"/>
  <c r="T338" i="31"/>
  <c r="S338" i="31"/>
  <c r="R338" i="31"/>
  <c r="Q338" i="31"/>
  <c r="U337" i="31"/>
  <c r="T337" i="31"/>
  <c r="S337" i="31"/>
  <c r="R337" i="31"/>
  <c r="Q337" i="31"/>
  <c r="U336" i="31"/>
  <c r="T336" i="31"/>
  <c r="S336" i="31"/>
  <c r="R336" i="31"/>
  <c r="Q336" i="31"/>
  <c r="U335" i="31"/>
  <c r="T335" i="31"/>
  <c r="S335" i="31"/>
  <c r="R335" i="31"/>
  <c r="Q335" i="31"/>
  <c r="U334" i="31"/>
  <c r="T334" i="31"/>
  <c r="S334" i="31"/>
  <c r="R334" i="31"/>
  <c r="Q334" i="31"/>
  <c r="U333" i="31"/>
  <c r="T333" i="31"/>
  <c r="S333" i="31"/>
  <c r="R333" i="31"/>
  <c r="Q333" i="31"/>
  <c r="U332" i="31"/>
  <c r="T332" i="31"/>
  <c r="S332" i="31"/>
  <c r="R332" i="31"/>
  <c r="Q332" i="31"/>
  <c r="U331" i="31"/>
  <c r="T331" i="31"/>
  <c r="S331" i="31"/>
  <c r="R331" i="31"/>
  <c r="Q331" i="31"/>
  <c r="U330" i="31"/>
  <c r="T330" i="31"/>
  <c r="S330" i="31"/>
  <c r="R330" i="31"/>
  <c r="Q330" i="31"/>
  <c r="U329" i="31"/>
  <c r="T329" i="31"/>
  <c r="S329" i="31"/>
  <c r="R329" i="31"/>
  <c r="Q329" i="31"/>
  <c r="U328" i="31"/>
  <c r="T328" i="31"/>
  <c r="S328" i="31"/>
  <c r="R328" i="31"/>
  <c r="Q328" i="31"/>
  <c r="U327" i="31"/>
  <c r="T327" i="31"/>
  <c r="S327" i="31"/>
  <c r="R327" i="31"/>
  <c r="Q327" i="31"/>
  <c r="U326" i="31"/>
  <c r="T326" i="31"/>
  <c r="S326" i="31"/>
  <c r="R326" i="31"/>
  <c r="Q326" i="31"/>
  <c r="U325" i="31"/>
  <c r="T325" i="31"/>
  <c r="S325" i="31"/>
  <c r="R325" i="31"/>
  <c r="Q325" i="31"/>
  <c r="U324" i="31"/>
  <c r="T324" i="31"/>
  <c r="S324" i="31"/>
  <c r="R324" i="31"/>
  <c r="Q324" i="31"/>
  <c r="U323" i="31"/>
  <c r="T323" i="31"/>
  <c r="S323" i="31"/>
  <c r="R323" i="31"/>
  <c r="Q323" i="31"/>
  <c r="U322" i="31"/>
  <c r="T322" i="31"/>
  <c r="S322" i="31"/>
  <c r="R322" i="31"/>
  <c r="Q322" i="31"/>
  <c r="U321" i="31"/>
  <c r="T321" i="31"/>
  <c r="S321" i="31"/>
  <c r="R321" i="31"/>
  <c r="Q321" i="31"/>
  <c r="U320" i="31"/>
  <c r="T320" i="31"/>
  <c r="S320" i="31"/>
  <c r="R320" i="31"/>
  <c r="Q320" i="31"/>
  <c r="U319" i="31"/>
  <c r="T319" i="31"/>
  <c r="S319" i="31"/>
  <c r="R319" i="31"/>
  <c r="Q319" i="31"/>
  <c r="U318" i="31"/>
  <c r="T318" i="31"/>
  <c r="S318" i="31"/>
  <c r="R318" i="31"/>
  <c r="Q318" i="31"/>
  <c r="U317" i="31"/>
  <c r="T317" i="31"/>
  <c r="S317" i="31"/>
  <c r="R317" i="31"/>
  <c r="Q317" i="31"/>
  <c r="U316" i="31"/>
  <c r="T316" i="31"/>
  <c r="S316" i="31"/>
  <c r="R316" i="31"/>
  <c r="Q316" i="31"/>
  <c r="U315" i="31"/>
  <c r="T315" i="31"/>
  <c r="S315" i="31"/>
  <c r="R315" i="31"/>
  <c r="Q315" i="31"/>
  <c r="U314" i="31"/>
  <c r="T314" i="31"/>
  <c r="S314" i="31"/>
  <c r="R314" i="31"/>
  <c r="Q314" i="31"/>
  <c r="U313" i="31"/>
  <c r="T313" i="31"/>
  <c r="S313" i="31"/>
  <c r="R313" i="31"/>
  <c r="Q313" i="31"/>
  <c r="U312" i="31"/>
  <c r="T312" i="31"/>
  <c r="S312" i="31"/>
  <c r="R312" i="31"/>
  <c r="Q312" i="31"/>
  <c r="U311" i="31"/>
  <c r="T311" i="31"/>
  <c r="S311" i="31"/>
  <c r="R311" i="31"/>
  <c r="Q311" i="31"/>
  <c r="U310" i="31"/>
  <c r="T310" i="31"/>
  <c r="S310" i="31"/>
  <c r="R310" i="31"/>
  <c r="Q310" i="31"/>
  <c r="U309" i="31"/>
  <c r="T309" i="31"/>
  <c r="S309" i="31"/>
  <c r="R309" i="31"/>
  <c r="Q309" i="31"/>
  <c r="U308" i="31"/>
  <c r="T308" i="31"/>
  <c r="S308" i="31"/>
  <c r="R308" i="31"/>
  <c r="Q308" i="31"/>
  <c r="U307" i="31"/>
  <c r="T307" i="31"/>
  <c r="S307" i="31"/>
  <c r="R307" i="31"/>
  <c r="Q307" i="31"/>
  <c r="U306" i="31"/>
  <c r="T306" i="31"/>
  <c r="S306" i="31"/>
  <c r="R306" i="31"/>
  <c r="Q306" i="31"/>
  <c r="U305" i="31"/>
  <c r="T305" i="31"/>
  <c r="S305" i="31"/>
  <c r="R305" i="31"/>
  <c r="Q305" i="31"/>
  <c r="U304" i="31"/>
  <c r="T304" i="31"/>
  <c r="S304" i="31"/>
  <c r="R304" i="31"/>
  <c r="Q304" i="31"/>
  <c r="U303" i="31"/>
  <c r="T303" i="31"/>
  <c r="S303" i="31"/>
  <c r="R303" i="31"/>
  <c r="Q303" i="31"/>
  <c r="U302" i="31"/>
  <c r="T302" i="31"/>
  <c r="S302" i="31"/>
  <c r="R302" i="31"/>
  <c r="Q302" i="31"/>
  <c r="U301" i="31"/>
  <c r="T301" i="31"/>
  <c r="S301" i="31"/>
  <c r="R301" i="31"/>
  <c r="Q301" i="31"/>
  <c r="U300" i="31"/>
  <c r="T300" i="31"/>
  <c r="S300" i="31"/>
  <c r="R300" i="31"/>
  <c r="Q300" i="31"/>
  <c r="U299" i="31"/>
  <c r="T299" i="31"/>
  <c r="S299" i="31"/>
  <c r="R299" i="31"/>
  <c r="Q299" i="31"/>
  <c r="U298" i="31"/>
  <c r="T298" i="31"/>
  <c r="S298" i="31"/>
  <c r="R298" i="31"/>
  <c r="Q298" i="31"/>
  <c r="U297" i="31"/>
  <c r="T297" i="31"/>
  <c r="S297" i="31"/>
  <c r="R297" i="31"/>
  <c r="Q297" i="31"/>
  <c r="U296" i="31"/>
  <c r="T296" i="31"/>
  <c r="S296" i="31"/>
  <c r="R296" i="31"/>
  <c r="Q296" i="31"/>
  <c r="U295" i="31"/>
  <c r="T295" i="31"/>
  <c r="S295" i="31"/>
  <c r="R295" i="31"/>
  <c r="Q295" i="31"/>
  <c r="U294" i="31"/>
  <c r="T294" i="31"/>
  <c r="S294" i="31"/>
  <c r="R294" i="31"/>
  <c r="Q294" i="31"/>
  <c r="U293" i="31"/>
  <c r="T293" i="31"/>
  <c r="S293" i="31"/>
  <c r="R293" i="31"/>
  <c r="Q293" i="31"/>
  <c r="U292" i="31"/>
  <c r="T292" i="31"/>
  <c r="S292" i="31"/>
  <c r="R292" i="31"/>
  <c r="Q292" i="31"/>
  <c r="U291" i="31"/>
  <c r="T291" i="31"/>
  <c r="S291" i="31"/>
  <c r="R291" i="31"/>
  <c r="Q291" i="31"/>
  <c r="U290" i="31"/>
  <c r="T290" i="31"/>
  <c r="S290" i="31"/>
  <c r="R290" i="31"/>
  <c r="Q290" i="31"/>
  <c r="U289" i="31"/>
  <c r="T289" i="31"/>
  <c r="S289" i="31"/>
  <c r="R289" i="31"/>
  <c r="Q289" i="31"/>
  <c r="U288" i="31"/>
  <c r="T288" i="31"/>
  <c r="S288" i="31"/>
  <c r="R288" i="31"/>
  <c r="Q288" i="31"/>
  <c r="U287" i="31"/>
  <c r="T287" i="31"/>
  <c r="S287" i="31"/>
  <c r="R287" i="31"/>
  <c r="Q287" i="31"/>
  <c r="U286" i="31"/>
  <c r="T286" i="31"/>
  <c r="S286" i="31"/>
  <c r="R286" i="31"/>
  <c r="Q286" i="31"/>
  <c r="U285" i="31"/>
  <c r="T285" i="31"/>
  <c r="S285" i="31"/>
  <c r="R285" i="31"/>
  <c r="Q285" i="31"/>
  <c r="U284" i="31"/>
  <c r="T284" i="31"/>
  <c r="S284" i="31"/>
  <c r="R284" i="31"/>
  <c r="Q284" i="31"/>
  <c r="U283" i="31"/>
  <c r="T283" i="31"/>
  <c r="S283" i="31"/>
  <c r="R283" i="31"/>
  <c r="Q283" i="31"/>
  <c r="U282" i="31"/>
  <c r="T282" i="31"/>
  <c r="S282" i="31"/>
  <c r="R282" i="31"/>
  <c r="Q282" i="31"/>
  <c r="U281" i="31"/>
  <c r="T281" i="31"/>
  <c r="S281" i="31"/>
  <c r="R281" i="31"/>
  <c r="Q281" i="31"/>
  <c r="U280" i="31"/>
  <c r="T280" i="31"/>
  <c r="S280" i="31"/>
  <c r="R280" i="31"/>
  <c r="Q280" i="31"/>
  <c r="U279" i="31"/>
  <c r="T279" i="31"/>
  <c r="S279" i="31"/>
  <c r="R279" i="31"/>
  <c r="Q279" i="31"/>
  <c r="U278" i="31"/>
  <c r="T278" i="31"/>
  <c r="S278" i="31"/>
  <c r="R278" i="31"/>
  <c r="Q278" i="31"/>
  <c r="U277" i="31"/>
  <c r="T277" i="31"/>
  <c r="S277" i="31"/>
  <c r="R277" i="31"/>
  <c r="Q277" i="31"/>
  <c r="U276" i="31"/>
  <c r="T276" i="31"/>
  <c r="S276" i="31"/>
  <c r="R276" i="31"/>
  <c r="Q276" i="31"/>
  <c r="U275" i="31"/>
  <c r="T275" i="31"/>
  <c r="S275" i="31"/>
  <c r="R275" i="31"/>
  <c r="Q275" i="31"/>
  <c r="U274" i="31"/>
  <c r="T274" i="31"/>
  <c r="S274" i="31"/>
  <c r="R274" i="31"/>
  <c r="Q274" i="31"/>
  <c r="U273" i="31"/>
  <c r="T273" i="31"/>
  <c r="S273" i="31"/>
  <c r="R273" i="31"/>
  <c r="Q273" i="31"/>
  <c r="U272" i="31"/>
  <c r="T272" i="31"/>
  <c r="S272" i="31"/>
  <c r="R272" i="31"/>
  <c r="Q272" i="31"/>
  <c r="U271" i="31"/>
  <c r="T271" i="31"/>
  <c r="S271" i="31"/>
  <c r="R271" i="31"/>
  <c r="Q271" i="31"/>
  <c r="U270" i="31"/>
  <c r="T270" i="31"/>
  <c r="S270" i="31"/>
  <c r="R270" i="31"/>
  <c r="Q270" i="31"/>
  <c r="U269" i="31"/>
  <c r="T269" i="31"/>
  <c r="S269" i="31"/>
  <c r="R269" i="31"/>
  <c r="Q269" i="31"/>
  <c r="U268" i="31"/>
  <c r="T268" i="31"/>
  <c r="S268" i="31"/>
  <c r="R268" i="31"/>
  <c r="Q268" i="31"/>
  <c r="U267" i="31"/>
  <c r="T267" i="31"/>
  <c r="S267" i="31"/>
  <c r="R267" i="31"/>
  <c r="Q267" i="31"/>
  <c r="U266" i="31"/>
  <c r="T266" i="31"/>
  <c r="S266" i="31"/>
  <c r="R266" i="31"/>
  <c r="Q266" i="31"/>
  <c r="U265" i="31"/>
  <c r="T265" i="31"/>
  <c r="S265" i="31"/>
  <c r="R265" i="31"/>
  <c r="Q265" i="31"/>
  <c r="U264" i="31"/>
  <c r="T264" i="31"/>
  <c r="S264" i="31"/>
  <c r="R264" i="31"/>
  <c r="Q264" i="31"/>
  <c r="U263" i="31"/>
  <c r="T263" i="31"/>
  <c r="S263" i="31"/>
  <c r="R263" i="31"/>
  <c r="Q263" i="31"/>
  <c r="U262" i="31"/>
  <c r="T262" i="31"/>
  <c r="S262" i="31"/>
  <c r="R262" i="31"/>
  <c r="Q262" i="31"/>
  <c r="U261" i="31"/>
  <c r="T261" i="31"/>
  <c r="S261" i="31"/>
  <c r="R261" i="31"/>
  <c r="Q261" i="31"/>
  <c r="U260" i="31"/>
  <c r="T260" i="31"/>
  <c r="S260" i="31"/>
  <c r="R260" i="31"/>
  <c r="Q260" i="31"/>
  <c r="U259" i="31"/>
  <c r="T259" i="31"/>
  <c r="S259" i="31"/>
  <c r="R259" i="31"/>
  <c r="Q259" i="31"/>
  <c r="U258" i="31"/>
  <c r="T258" i="31"/>
  <c r="S258" i="31"/>
  <c r="R258" i="31"/>
  <c r="Q258" i="31"/>
  <c r="U257" i="31"/>
  <c r="T257" i="31"/>
  <c r="S257" i="31"/>
  <c r="R257" i="31"/>
  <c r="Q257" i="31"/>
  <c r="U256" i="31"/>
  <c r="T256" i="31"/>
  <c r="S256" i="31"/>
  <c r="R256" i="31"/>
  <c r="Q256" i="31"/>
  <c r="U255" i="31"/>
  <c r="T255" i="31"/>
  <c r="S255" i="31"/>
  <c r="R255" i="31"/>
  <c r="Q255" i="31"/>
  <c r="U254" i="31"/>
  <c r="T254" i="31"/>
  <c r="S254" i="31"/>
  <c r="R254" i="31"/>
  <c r="Q254" i="31"/>
  <c r="U253" i="31"/>
  <c r="T253" i="31"/>
  <c r="S253" i="31"/>
  <c r="R253" i="31"/>
  <c r="Q253" i="31"/>
  <c r="U252" i="31"/>
  <c r="T252" i="31"/>
  <c r="S252" i="31"/>
  <c r="R252" i="31"/>
  <c r="Q252" i="31"/>
  <c r="U251" i="31"/>
  <c r="T251" i="31"/>
  <c r="S251" i="31"/>
  <c r="R251" i="31"/>
  <c r="Q251" i="31"/>
  <c r="U250" i="31"/>
  <c r="T250" i="31"/>
  <c r="S250" i="31"/>
  <c r="R250" i="31"/>
  <c r="Q250" i="31"/>
  <c r="U249" i="31"/>
  <c r="T249" i="31"/>
  <c r="S249" i="31"/>
  <c r="R249" i="31"/>
  <c r="Q249" i="31"/>
  <c r="U248" i="31"/>
  <c r="T248" i="31"/>
  <c r="S248" i="31"/>
  <c r="R248" i="31"/>
  <c r="Q248" i="31"/>
  <c r="U247" i="31"/>
  <c r="T247" i="31"/>
  <c r="S247" i="31"/>
  <c r="R247" i="31"/>
  <c r="Q247" i="31"/>
  <c r="U246" i="31"/>
  <c r="T246" i="31"/>
  <c r="S246" i="31"/>
  <c r="R246" i="31"/>
  <c r="Q246" i="31"/>
  <c r="U245" i="31"/>
  <c r="T245" i="31"/>
  <c r="S245" i="31"/>
  <c r="R245" i="31"/>
  <c r="Q245" i="31"/>
  <c r="U244" i="31"/>
  <c r="T244" i="31"/>
  <c r="S244" i="31"/>
  <c r="R244" i="31"/>
  <c r="Q244" i="31"/>
  <c r="U243" i="31"/>
  <c r="T243" i="31"/>
  <c r="S243" i="31"/>
  <c r="R243" i="31"/>
  <c r="Q243" i="31"/>
  <c r="U242" i="31"/>
  <c r="T242" i="31"/>
  <c r="S242" i="31"/>
  <c r="R242" i="31"/>
  <c r="Q242" i="31"/>
  <c r="U241" i="31"/>
  <c r="T241" i="31"/>
  <c r="S241" i="31"/>
  <c r="R241" i="31"/>
  <c r="Q241" i="31"/>
  <c r="U240" i="31"/>
  <c r="T240" i="31"/>
  <c r="S240" i="31"/>
  <c r="R240" i="31"/>
  <c r="Q240" i="31"/>
  <c r="U239" i="31"/>
  <c r="T239" i="31"/>
  <c r="S239" i="31"/>
  <c r="R239" i="31"/>
  <c r="Q239" i="31"/>
  <c r="U238" i="31"/>
  <c r="T238" i="31"/>
  <c r="S238" i="31"/>
  <c r="R238" i="31"/>
  <c r="Q238" i="31"/>
  <c r="U237" i="31"/>
  <c r="T237" i="31"/>
  <c r="S237" i="31"/>
  <c r="R237" i="31"/>
  <c r="Q237" i="31"/>
  <c r="U236" i="31"/>
  <c r="T236" i="31"/>
  <c r="S236" i="31"/>
  <c r="R236" i="31"/>
  <c r="Q236" i="31"/>
  <c r="U235" i="31"/>
  <c r="T235" i="31"/>
  <c r="S235" i="31"/>
  <c r="R235" i="31"/>
  <c r="Q235" i="31"/>
  <c r="U234" i="31"/>
  <c r="T234" i="31"/>
  <c r="S234" i="31"/>
  <c r="R234" i="31"/>
  <c r="Q234" i="31"/>
  <c r="U233" i="31"/>
  <c r="T233" i="31"/>
  <c r="S233" i="31"/>
  <c r="R233" i="31"/>
  <c r="Q233" i="31"/>
  <c r="U232" i="31"/>
  <c r="T232" i="31"/>
  <c r="S232" i="31"/>
  <c r="R232" i="31"/>
  <c r="Q232" i="31"/>
  <c r="U231" i="31"/>
  <c r="T231" i="31"/>
  <c r="S231" i="31"/>
  <c r="R231" i="31"/>
  <c r="Q231" i="31"/>
  <c r="U230" i="31"/>
  <c r="T230" i="31"/>
  <c r="S230" i="31"/>
  <c r="R230" i="31"/>
  <c r="Q230" i="31"/>
  <c r="U229" i="31"/>
  <c r="T229" i="31"/>
  <c r="S229" i="31"/>
  <c r="R229" i="31"/>
  <c r="Q229" i="31"/>
  <c r="U228" i="31"/>
  <c r="T228" i="31"/>
  <c r="S228" i="31"/>
  <c r="R228" i="31"/>
  <c r="Q228" i="31"/>
  <c r="U227" i="31"/>
  <c r="T227" i="31"/>
  <c r="S227" i="31"/>
  <c r="R227" i="31"/>
  <c r="Q227" i="31"/>
  <c r="U226" i="31"/>
  <c r="T226" i="31"/>
  <c r="S226" i="31"/>
  <c r="R226" i="31"/>
  <c r="Q226" i="31"/>
  <c r="U225" i="31"/>
  <c r="T225" i="31"/>
  <c r="S225" i="31"/>
  <c r="R225" i="31"/>
  <c r="Q225" i="31"/>
  <c r="U224" i="31"/>
  <c r="T224" i="31"/>
  <c r="S224" i="31"/>
  <c r="R224" i="31"/>
  <c r="Q224" i="31"/>
  <c r="U223" i="31"/>
  <c r="T223" i="31"/>
  <c r="S223" i="31"/>
  <c r="R223" i="31"/>
  <c r="Q223" i="31"/>
  <c r="U222" i="31"/>
  <c r="T222" i="31"/>
  <c r="S222" i="31"/>
  <c r="R222" i="31"/>
  <c r="Q222" i="31"/>
  <c r="U221" i="31"/>
  <c r="T221" i="31"/>
  <c r="S221" i="31"/>
  <c r="R221" i="31"/>
  <c r="Q221" i="31"/>
  <c r="U220" i="31"/>
  <c r="T220" i="31"/>
  <c r="S220" i="31"/>
  <c r="R220" i="31"/>
  <c r="Q220" i="31"/>
  <c r="U219" i="31"/>
  <c r="T219" i="31"/>
  <c r="S219" i="31"/>
  <c r="R219" i="31"/>
  <c r="Q219" i="31"/>
  <c r="U218" i="31"/>
  <c r="T218" i="31"/>
  <c r="S218" i="31"/>
  <c r="R218" i="31"/>
  <c r="Q218" i="31"/>
  <c r="U217" i="31"/>
  <c r="T217" i="31"/>
  <c r="S217" i="31"/>
  <c r="R217" i="31"/>
  <c r="Q217" i="31"/>
  <c r="U216" i="31"/>
  <c r="T216" i="31"/>
  <c r="S216" i="31"/>
  <c r="R216" i="31"/>
  <c r="Q216" i="31"/>
  <c r="U215" i="31"/>
  <c r="T215" i="31"/>
  <c r="S215" i="31"/>
  <c r="R215" i="31"/>
  <c r="Q215" i="31"/>
  <c r="U214" i="31"/>
  <c r="T214" i="31"/>
  <c r="S214" i="31"/>
  <c r="R214" i="31"/>
  <c r="Q214" i="31"/>
  <c r="U213" i="31"/>
  <c r="T213" i="31"/>
  <c r="S213" i="31"/>
  <c r="R213" i="31"/>
  <c r="Q213" i="31"/>
  <c r="U212" i="31"/>
  <c r="T212" i="31"/>
  <c r="S212" i="31"/>
  <c r="R212" i="31"/>
  <c r="Q212" i="31"/>
  <c r="U211" i="31"/>
  <c r="T211" i="31"/>
  <c r="S211" i="31"/>
  <c r="R211" i="31"/>
  <c r="Q211" i="31"/>
  <c r="U210" i="31"/>
  <c r="T210" i="31"/>
  <c r="S210" i="31"/>
  <c r="R210" i="31"/>
  <c r="Q210" i="31"/>
  <c r="U209" i="31"/>
  <c r="T209" i="31"/>
  <c r="S209" i="31"/>
  <c r="R209" i="31"/>
  <c r="Q209" i="31"/>
  <c r="U208" i="31"/>
  <c r="T208" i="31"/>
  <c r="S208" i="31"/>
  <c r="R208" i="31"/>
  <c r="Q208" i="31"/>
  <c r="U207" i="31"/>
  <c r="T207" i="31"/>
  <c r="S207" i="31"/>
  <c r="R207" i="31"/>
  <c r="Q207" i="31"/>
  <c r="U206" i="31"/>
  <c r="T206" i="31"/>
  <c r="S206" i="31"/>
  <c r="R206" i="31"/>
  <c r="Q206" i="31"/>
  <c r="U205" i="31"/>
  <c r="T205" i="31"/>
  <c r="S205" i="31"/>
  <c r="R205" i="31"/>
  <c r="Q205" i="31"/>
  <c r="U204" i="31"/>
  <c r="T204" i="31"/>
  <c r="S204" i="31"/>
  <c r="R204" i="31"/>
  <c r="Q204" i="31"/>
  <c r="U203" i="31"/>
  <c r="T203" i="31"/>
  <c r="S203" i="31"/>
  <c r="R203" i="31"/>
  <c r="Q203" i="31"/>
  <c r="U202" i="31"/>
  <c r="T202" i="31"/>
  <c r="S202" i="31"/>
  <c r="R202" i="31"/>
  <c r="Q202" i="31"/>
  <c r="U201" i="31"/>
  <c r="T201" i="31"/>
  <c r="S201" i="31"/>
  <c r="R201" i="31"/>
  <c r="Q201" i="31"/>
  <c r="U200" i="31"/>
  <c r="T200" i="31"/>
  <c r="S200" i="31"/>
  <c r="R200" i="31"/>
  <c r="Q200" i="31"/>
  <c r="U199" i="31"/>
  <c r="T199" i="31"/>
  <c r="S199" i="31"/>
  <c r="R199" i="31"/>
  <c r="Q199" i="31"/>
  <c r="U198" i="31"/>
  <c r="T198" i="31"/>
  <c r="S198" i="31"/>
  <c r="R198" i="31"/>
  <c r="Q198" i="31"/>
  <c r="U197" i="31"/>
  <c r="T197" i="31"/>
  <c r="S197" i="31"/>
  <c r="R197" i="31"/>
  <c r="Q197" i="31"/>
  <c r="U196" i="31"/>
  <c r="T196" i="31"/>
  <c r="S196" i="31"/>
  <c r="R196" i="31"/>
  <c r="Q196" i="31"/>
  <c r="U195" i="31"/>
  <c r="T195" i="31"/>
  <c r="S195" i="31"/>
  <c r="R195" i="31"/>
  <c r="Q195" i="31"/>
  <c r="U194" i="31"/>
  <c r="T194" i="31"/>
  <c r="S194" i="31"/>
  <c r="R194" i="31"/>
  <c r="Q194" i="31"/>
  <c r="U193" i="31"/>
  <c r="T193" i="31"/>
  <c r="S193" i="31"/>
  <c r="R193" i="31"/>
  <c r="Q193" i="31"/>
  <c r="U192" i="31"/>
  <c r="T192" i="31"/>
  <c r="S192" i="31"/>
  <c r="R192" i="31"/>
  <c r="Q192" i="31"/>
  <c r="U191" i="31"/>
  <c r="T191" i="31"/>
  <c r="S191" i="31"/>
  <c r="R191" i="31"/>
  <c r="Q191" i="31"/>
  <c r="U190" i="31"/>
  <c r="T190" i="31"/>
  <c r="S190" i="31"/>
  <c r="R190" i="31"/>
  <c r="Q190" i="31"/>
  <c r="U189" i="31"/>
  <c r="T189" i="31"/>
  <c r="S189" i="31"/>
  <c r="R189" i="31"/>
  <c r="Q189" i="31"/>
  <c r="U188" i="31"/>
  <c r="T188" i="31"/>
  <c r="S188" i="31"/>
  <c r="R188" i="31"/>
  <c r="Q188" i="31"/>
  <c r="U187" i="31"/>
  <c r="T187" i="31"/>
  <c r="S187" i="31"/>
  <c r="R187" i="31"/>
  <c r="Q187" i="31"/>
  <c r="U186" i="31"/>
  <c r="T186" i="31"/>
  <c r="S186" i="31"/>
  <c r="R186" i="31"/>
  <c r="Q186" i="31"/>
  <c r="U185" i="31"/>
  <c r="T185" i="31"/>
  <c r="S185" i="31"/>
  <c r="R185" i="31"/>
  <c r="Q185" i="31"/>
  <c r="U184" i="31"/>
  <c r="T184" i="31"/>
  <c r="S184" i="31"/>
  <c r="R184" i="31"/>
  <c r="Q184" i="31"/>
  <c r="U183" i="31"/>
  <c r="T183" i="31"/>
  <c r="S183" i="31"/>
  <c r="R183" i="31"/>
  <c r="Q183" i="31"/>
  <c r="U182" i="31"/>
  <c r="T182" i="31"/>
  <c r="S182" i="31"/>
  <c r="R182" i="31"/>
  <c r="Q182" i="31"/>
  <c r="U181" i="31"/>
  <c r="T181" i="31"/>
  <c r="S181" i="31"/>
  <c r="R181" i="31"/>
  <c r="Q181" i="31"/>
  <c r="U180" i="31"/>
  <c r="T180" i="31"/>
  <c r="S180" i="31"/>
  <c r="R180" i="31"/>
  <c r="Q180" i="31"/>
  <c r="U179" i="31"/>
  <c r="T179" i="31"/>
  <c r="S179" i="31"/>
  <c r="R179" i="31"/>
  <c r="Q179" i="31"/>
  <c r="U178" i="31"/>
  <c r="T178" i="31"/>
  <c r="S178" i="31"/>
  <c r="R178" i="31"/>
  <c r="Q178" i="31"/>
  <c r="U177" i="31"/>
  <c r="T177" i="31"/>
  <c r="S177" i="31"/>
  <c r="R177" i="31"/>
  <c r="Q177" i="31"/>
  <c r="U176" i="31"/>
  <c r="T176" i="31"/>
  <c r="S176" i="31"/>
  <c r="R176" i="31"/>
  <c r="Q176" i="31"/>
  <c r="U175" i="31"/>
  <c r="T175" i="31"/>
  <c r="S175" i="31"/>
  <c r="R175" i="31"/>
  <c r="Q175" i="31"/>
  <c r="U174" i="31"/>
  <c r="T174" i="31"/>
  <c r="S174" i="31"/>
  <c r="R174" i="31"/>
  <c r="Q174" i="31"/>
  <c r="U173" i="31"/>
  <c r="T173" i="31"/>
  <c r="S173" i="31"/>
  <c r="R173" i="31"/>
  <c r="Q173" i="31"/>
  <c r="U172" i="31"/>
  <c r="T172" i="31"/>
  <c r="S172" i="31"/>
  <c r="R172" i="31"/>
  <c r="Q172" i="31"/>
  <c r="U171" i="31"/>
  <c r="T171" i="31"/>
  <c r="S171" i="31"/>
  <c r="R171" i="31"/>
  <c r="Q171" i="31"/>
  <c r="U170" i="31"/>
  <c r="T170" i="31"/>
  <c r="S170" i="31"/>
  <c r="R170" i="31"/>
  <c r="Q170" i="31"/>
  <c r="U169" i="31"/>
  <c r="T169" i="31"/>
  <c r="S169" i="31"/>
  <c r="R169" i="31"/>
  <c r="Q169" i="31"/>
  <c r="U168" i="31"/>
  <c r="T168" i="31"/>
  <c r="S168" i="31"/>
  <c r="R168" i="31"/>
  <c r="Q168" i="31"/>
  <c r="U167" i="31"/>
  <c r="T167" i="31"/>
  <c r="S167" i="31"/>
  <c r="R167" i="31"/>
  <c r="Q167" i="31"/>
  <c r="U166" i="31"/>
  <c r="T166" i="31"/>
  <c r="S166" i="31"/>
  <c r="R166" i="31"/>
  <c r="Q166" i="31"/>
  <c r="U165" i="31"/>
  <c r="T165" i="31"/>
  <c r="S165" i="31"/>
  <c r="R165" i="31"/>
  <c r="Q165" i="31"/>
  <c r="U164" i="31"/>
  <c r="T164" i="31"/>
  <c r="S164" i="31"/>
  <c r="R164" i="31"/>
  <c r="Q164" i="31"/>
  <c r="U163" i="31"/>
  <c r="T163" i="31"/>
  <c r="S163" i="31"/>
  <c r="R163" i="31"/>
  <c r="Q163" i="31"/>
  <c r="U162" i="31"/>
  <c r="T162" i="31"/>
  <c r="S162" i="31"/>
  <c r="R162" i="31"/>
  <c r="Q162" i="31"/>
  <c r="U161" i="31"/>
  <c r="T161" i="31"/>
  <c r="S161" i="31"/>
  <c r="R161" i="31"/>
  <c r="Q161" i="31"/>
  <c r="U160" i="31"/>
  <c r="T160" i="31"/>
  <c r="S160" i="31"/>
  <c r="R160" i="31"/>
  <c r="Q160" i="31"/>
  <c r="U159" i="31"/>
  <c r="T159" i="31"/>
  <c r="S159" i="31"/>
  <c r="R159" i="31"/>
  <c r="Q159" i="31"/>
  <c r="U158" i="31"/>
  <c r="T158" i="31"/>
  <c r="S158" i="31"/>
  <c r="R158" i="31"/>
  <c r="Q158" i="31"/>
  <c r="U157" i="31"/>
  <c r="T157" i="31"/>
  <c r="S157" i="31"/>
  <c r="R157" i="31"/>
  <c r="Q157" i="31"/>
  <c r="U156" i="31"/>
  <c r="T156" i="31"/>
  <c r="S156" i="31"/>
  <c r="R156" i="31"/>
  <c r="Q156" i="31"/>
  <c r="U155" i="31"/>
  <c r="T155" i="31"/>
  <c r="S155" i="31"/>
  <c r="R155" i="31"/>
  <c r="Q155" i="31"/>
  <c r="U154" i="31"/>
  <c r="T154" i="31"/>
  <c r="S154" i="31"/>
  <c r="R154" i="31"/>
  <c r="Q154" i="31"/>
  <c r="U153" i="31"/>
  <c r="T153" i="31"/>
  <c r="S153" i="31"/>
  <c r="R153" i="31"/>
  <c r="Q153" i="31"/>
  <c r="U152" i="31"/>
  <c r="T152" i="31"/>
  <c r="S152" i="31"/>
  <c r="R152" i="31"/>
  <c r="Q152" i="31"/>
  <c r="U151" i="31"/>
  <c r="T151" i="31"/>
  <c r="S151" i="31"/>
  <c r="R151" i="31"/>
  <c r="Q151" i="31"/>
  <c r="U150" i="31"/>
  <c r="T150" i="31"/>
  <c r="S150" i="31"/>
  <c r="R150" i="31"/>
  <c r="Q150" i="31"/>
  <c r="U149" i="31"/>
  <c r="T149" i="31"/>
  <c r="S149" i="31"/>
  <c r="R149" i="31"/>
  <c r="Q149" i="31"/>
  <c r="U148" i="31"/>
  <c r="T148" i="31"/>
  <c r="S148" i="31"/>
  <c r="R148" i="31"/>
  <c r="Q148" i="31"/>
  <c r="U147" i="31"/>
  <c r="T147" i="31"/>
  <c r="S147" i="31"/>
  <c r="R147" i="31"/>
  <c r="Q147" i="31"/>
  <c r="U146" i="31"/>
  <c r="T146" i="31"/>
  <c r="S146" i="31"/>
  <c r="R146" i="31"/>
  <c r="Q146" i="31"/>
  <c r="U145" i="31"/>
  <c r="T145" i="31"/>
  <c r="S145" i="31"/>
  <c r="R145" i="31"/>
  <c r="Q145" i="31"/>
  <c r="U144" i="31"/>
  <c r="T144" i="31"/>
  <c r="S144" i="31"/>
  <c r="R144" i="31"/>
  <c r="Q144" i="31"/>
  <c r="U143" i="31"/>
  <c r="T143" i="31"/>
  <c r="S143" i="31"/>
  <c r="R143" i="31"/>
  <c r="Q143" i="31"/>
  <c r="U142" i="31"/>
  <c r="T142" i="31"/>
  <c r="S142" i="31"/>
  <c r="R142" i="31"/>
  <c r="Q142" i="31"/>
  <c r="U141" i="31"/>
  <c r="T141" i="31"/>
  <c r="S141" i="31"/>
  <c r="R141" i="31"/>
  <c r="Q141" i="31"/>
  <c r="U140" i="31"/>
  <c r="T140" i="31"/>
  <c r="S140" i="31"/>
  <c r="R140" i="31"/>
  <c r="Q140" i="31"/>
  <c r="U139" i="31"/>
  <c r="T139" i="31"/>
  <c r="S139" i="31"/>
  <c r="R139" i="31"/>
  <c r="Q139" i="31"/>
  <c r="U138" i="31"/>
  <c r="T138" i="31"/>
  <c r="S138" i="31"/>
  <c r="R138" i="31"/>
  <c r="Q138" i="31"/>
  <c r="U137" i="31"/>
  <c r="T137" i="31"/>
  <c r="S137" i="31"/>
  <c r="R137" i="31"/>
  <c r="Q137" i="31"/>
  <c r="U136" i="31"/>
  <c r="T136" i="31"/>
  <c r="S136" i="31"/>
  <c r="R136" i="31"/>
  <c r="Q136" i="31"/>
  <c r="U135" i="31"/>
  <c r="T135" i="31"/>
  <c r="S135" i="31"/>
  <c r="R135" i="31"/>
  <c r="Q135" i="31"/>
  <c r="U134" i="31"/>
  <c r="T134" i="31"/>
  <c r="S134" i="31"/>
  <c r="R134" i="31"/>
  <c r="Q134" i="31"/>
  <c r="U133" i="31"/>
  <c r="T133" i="31"/>
  <c r="S133" i="31"/>
  <c r="R133" i="31"/>
  <c r="Q133" i="31"/>
  <c r="U132" i="31"/>
  <c r="T132" i="31"/>
  <c r="S132" i="31"/>
  <c r="R132" i="31"/>
  <c r="Q132" i="31"/>
  <c r="U131" i="31"/>
  <c r="T131" i="31"/>
  <c r="S131" i="31"/>
  <c r="R131" i="31"/>
  <c r="Q131" i="31"/>
  <c r="U130" i="31"/>
  <c r="T130" i="31"/>
  <c r="S130" i="31"/>
  <c r="R130" i="31"/>
  <c r="Q130" i="31"/>
  <c r="U129" i="31"/>
  <c r="T129" i="31"/>
  <c r="S129" i="31"/>
  <c r="R129" i="31"/>
  <c r="Q129" i="31"/>
  <c r="U128" i="31"/>
  <c r="T128" i="31"/>
  <c r="S128" i="31"/>
  <c r="R128" i="31"/>
  <c r="Q128" i="31"/>
  <c r="U127" i="31"/>
  <c r="T127" i="31"/>
  <c r="S127" i="31"/>
  <c r="R127" i="31"/>
  <c r="Q127" i="31"/>
  <c r="U126" i="31"/>
  <c r="T126" i="31"/>
  <c r="S126" i="31"/>
  <c r="R126" i="31"/>
  <c r="Q126" i="31"/>
  <c r="U125" i="31"/>
  <c r="T125" i="31"/>
  <c r="S125" i="31"/>
  <c r="R125" i="31"/>
  <c r="Q125" i="31"/>
  <c r="U124" i="31"/>
  <c r="T124" i="31"/>
  <c r="S124" i="31"/>
  <c r="R124" i="31"/>
  <c r="Q124" i="31"/>
  <c r="U123" i="31"/>
  <c r="T123" i="31"/>
  <c r="S123" i="31"/>
  <c r="R123" i="31"/>
  <c r="Q123" i="31"/>
  <c r="U122" i="31"/>
  <c r="T122" i="31"/>
  <c r="S122" i="31"/>
  <c r="R122" i="31"/>
  <c r="Q122" i="31"/>
  <c r="U121" i="31"/>
  <c r="T121" i="31"/>
  <c r="S121" i="31"/>
  <c r="R121" i="31"/>
  <c r="Q121" i="31"/>
  <c r="U120" i="31"/>
  <c r="T120" i="31"/>
  <c r="S120" i="31"/>
  <c r="R120" i="31"/>
  <c r="Q120" i="31"/>
  <c r="U119" i="31"/>
  <c r="T119" i="31"/>
  <c r="S119" i="31"/>
  <c r="R119" i="31"/>
  <c r="Q119" i="31"/>
  <c r="U118" i="31"/>
  <c r="T118" i="31"/>
  <c r="S118" i="31"/>
  <c r="R118" i="31"/>
  <c r="Q118" i="31"/>
  <c r="U117" i="31"/>
  <c r="T117" i="31"/>
  <c r="S117" i="31"/>
  <c r="R117" i="31"/>
  <c r="Q117" i="31"/>
  <c r="U116" i="31"/>
  <c r="T116" i="31"/>
  <c r="S116" i="31"/>
  <c r="R116" i="31"/>
  <c r="Q116" i="31"/>
  <c r="U115" i="31"/>
  <c r="T115" i="31"/>
  <c r="S115" i="31"/>
  <c r="R115" i="31"/>
  <c r="Q115" i="31"/>
  <c r="U114" i="31"/>
  <c r="T114" i="31"/>
  <c r="S114" i="31"/>
  <c r="R114" i="31"/>
  <c r="Q114" i="31"/>
  <c r="U113" i="31"/>
  <c r="T113" i="31"/>
  <c r="S113" i="31"/>
  <c r="R113" i="31"/>
  <c r="Q113" i="31"/>
  <c r="U112" i="31"/>
  <c r="T112" i="31"/>
  <c r="S112" i="31"/>
  <c r="R112" i="31"/>
  <c r="Q112" i="31"/>
  <c r="U111" i="31"/>
  <c r="T111" i="31"/>
  <c r="S111" i="31"/>
  <c r="R111" i="31"/>
  <c r="Q111" i="31"/>
  <c r="U110" i="31"/>
  <c r="T110" i="31"/>
  <c r="S110" i="31"/>
  <c r="R110" i="31"/>
  <c r="Q110" i="31"/>
  <c r="U109" i="31"/>
  <c r="T109" i="31"/>
  <c r="S109" i="31"/>
  <c r="R109" i="31"/>
  <c r="Q109" i="31"/>
  <c r="U108" i="31"/>
  <c r="T108" i="31"/>
  <c r="S108" i="31"/>
  <c r="R108" i="31"/>
  <c r="Q108" i="31"/>
  <c r="U107" i="31"/>
  <c r="T107" i="31"/>
  <c r="S107" i="31"/>
  <c r="R107" i="31"/>
  <c r="Q107" i="31"/>
  <c r="U106" i="31"/>
  <c r="T106" i="31"/>
  <c r="S106" i="31"/>
  <c r="R106" i="31"/>
  <c r="Q106" i="31"/>
  <c r="U105" i="31"/>
  <c r="T105" i="31"/>
  <c r="S105" i="31"/>
  <c r="R105" i="31"/>
  <c r="Q105" i="31"/>
  <c r="U104" i="31"/>
  <c r="T104" i="31"/>
  <c r="S104" i="31"/>
  <c r="R104" i="31"/>
  <c r="Q104" i="31"/>
  <c r="U103" i="31"/>
  <c r="T103" i="31"/>
  <c r="S103" i="31"/>
  <c r="R103" i="31"/>
  <c r="Q103" i="31"/>
  <c r="U102" i="31"/>
  <c r="T102" i="31"/>
  <c r="S102" i="31"/>
  <c r="R102" i="31"/>
  <c r="Q102" i="31"/>
  <c r="U101" i="31"/>
  <c r="T101" i="31"/>
  <c r="S101" i="31"/>
  <c r="R101" i="31"/>
  <c r="Q101" i="31"/>
  <c r="U100" i="31"/>
  <c r="T100" i="31"/>
  <c r="S100" i="31"/>
  <c r="R100" i="31"/>
  <c r="Q100" i="31"/>
  <c r="U99" i="31"/>
  <c r="T99" i="31"/>
  <c r="S99" i="31"/>
  <c r="R99" i="31"/>
  <c r="Q99" i="31"/>
  <c r="U98" i="31"/>
  <c r="T98" i="31"/>
  <c r="S98" i="31"/>
  <c r="R98" i="31"/>
  <c r="Q98" i="31"/>
  <c r="U97" i="31"/>
  <c r="T97" i="31"/>
  <c r="S97" i="31"/>
  <c r="R97" i="31"/>
  <c r="Q97" i="31"/>
  <c r="U96" i="31"/>
  <c r="T96" i="31"/>
  <c r="S96" i="31"/>
  <c r="R96" i="31"/>
  <c r="Q96" i="31"/>
  <c r="U95" i="31"/>
  <c r="T95" i="31"/>
  <c r="S95" i="31"/>
  <c r="R95" i="31"/>
  <c r="Q95" i="31"/>
  <c r="U94" i="31"/>
  <c r="T94" i="31"/>
  <c r="S94" i="31"/>
  <c r="R94" i="31"/>
  <c r="Q94" i="31"/>
  <c r="U93" i="31"/>
  <c r="T93" i="31"/>
  <c r="S93" i="31"/>
  <c r="R93" i="31"/>
  <c r="Q93" i="31"/>
  <c r="U92" i="31"/>
  <c r="T92" i="31"/>
  <c r="S92" i="31"/>
  <c r="R92" i="31"/>
  <c r="Q92" i="31"/>
  <c r="U91" i="31"/>
  <c r="T91" i="31"/>
  <c r="S91" i="31"/>
  <c r="R91" i="31"/>
  <c r="Q91" i="31"/>
  <c r="U90" i="31"/>
  <c r="T90" i="31"/>
  <c r="S90" i="31"/>
  <c r="R90" i="31"/>
  <c r="Q90" i="31"/>
  <c r="U89" i="31"/>
  <c r="T89" i="31"/>
  <c r="S89" i="31"/>
  <c r="R89" i="31"/>
  <c r="Q89" i="31"/>
  <c r="U88" i="31"/>
  <c r="T88" i="31"/>
  <c r="S88" i="31"/>
  <c r="R88" i="31"/>
  <c r="Q88" i="31"/>
  <c r="U87" i="31"/>
  <c r="T87" i="31"/>
  <c r="S87" i="31"/>
  <c r="R87" i="31"/>
  <c r="Q87" i="31"/>
  <c r="U86" i="31"/>
  <c r="T86" i="31"/>
  <c r="S86" i="31"/>
  <c r="R86" i="31"/>
  <c r="Q86" i="31"/>
  <c r="U85" i="31"/>
  <c r="T85" i="31"/>
  <c r="S85" i="31"/>
  <c r="R85" i="31"/>
  <c r="Q85" i="31"/>
  <c r="U84" i="31"/>
  <c r="T84" i="31"/>
  <c r="S84" i="31"/>
  <c r="R84" i="31"/>
  <c r="Q84" i="31"/>
  <c r="U83" i="31"/>
  <c r="T83" i="31"/>
  <c r="S83" i="31"/>
  <c r="R83" i="31"/>
  <c r="Q83" i="31"/>
  <c r="U82" i="31"/>
  <c r="T82" i="31"/>
  <c r="S82" i="31"/>
  <c r="R82" i="31"/>
  <c r="Q82" i="31"/>
  <c r="U81" i="31"/>
  <c r="T81" i="31"/>
  <c r="S81" i="31"/>
  <c r="R81" i="31"/>
  <c r="Q81" i="31"/>
  <c r="U80" i="31"/>
  <c r="T80" i="31"/>
  <c r="S80" i="31"/>
  <c r="R80" i="31"/>
  <c r="Q80" i="31"/>
  <c r="U79" i="31"/>
  <c r="T79" i="31"/>
  <c r="S79" i="31"/>
  <c r="R79" i="31"/>
  <c r="Q79" i="31"/>
  <c r="U78" i="31"/>
  <c r="T78" i="31"/>
  <c r="S78" i="31"/>
  <c r="R78" i="31"/>
  <c r="Q78" i="31"/>
  <c r="U77" i="31"/>
  <c r="T77" i="31"/>
  <c r="S77" i="31"/>
  <c r="R77" i="31"/>
  <c r="Q77" i="31"/>
  <c r="U76" i="31"/>
  <c r="T76" i="31"/>
  <c r="S76" i="31"/>
  <c r="R76" i="31"/>
  <c r="Q76" i="31"/>
  <c r="U75" i="31"/>
  <c r="T75" i="31"/>
  <c r="S75" i="31"/>
  <c r="R75" i="31"/>
  <c r="Q75" i="31"/>
  <c r="U74" i="31"/>
  <c r="T74" i="31"/>
  <c r="S74" i="31"/>
  <c r="R74" i="31"/>
  <c r="Q74" i="31"/>
  <c r="U73" i="31"/>
  <c r="T73" i="31"/>
  <c r="S73" i="31"/>
  <c r="R73" i="31"/>
  <c r="Q73" i="31"/>
  <c r="U72" i="31"/>
  <c r="T72" i="31"/>
  <c r="S72" i="31"/>
  <c r="R72" i="31"/>
  <c r="Q72" i="31"/>
  <c r="U71" i="31"/>
  <c r="T71" i="31"/>
  <c r="S71" i="31"/>
  <c r="R71" i="31"/>
  <c r="Q71" i="31"/>
  <c r="U70" i="31"/>
  <c r="T70" i="31"/>
  <c r="S70" i="31"/>
  <c r="R70" i="31"/>
  <c r="Q70" i="31"/>
  <c r="U69" i="31"/>
  <c r="T69" i="31"/>
  <c r="S69" i="31"/>
  <c r="R69" i="31"/>
  <c r="Q69" i="31"/>
  <c r="U68" i="31"/>
  <c r="T68" i="31"/>
  <c r="S68" i="31"/>
  <c r="R68" i="31"/>
  <c r="Q68" i="31"/>
  <c r="U67" i="31"/>
  <c r="T67" i="31"/>
  <c r="S67" i="31"/>
  <c r="R67" i="31"/>
  <c r="Q67" i="31"/>
  <c r="U66" i="31"/>
  <c r="T66" i="31"/>
  <c r="S66" i="31"/>
  <c r="R66" i="31"/>
  <c r="Q66" i="31"/>
  <c r="U65" i="31"/>
  <c r="T65" i="31"/>
  <c r="S65" i="31"/>
  <c r="R65" i="31"/>
  <c r="Q65" i="31"/>
  <c r="U64" i="31"/>
  <c r="T64" i="31"/>
  <c r="S64" i="31"/>
  <c r="R64" i="31"/>
  <c r="Q64" i="31"/>
  <c r="U63" i="31"/>
  <c r="T63" i="31"/>
  <c r="S63" i="31"/>
  <c r="R63" i="31"/>
  <c r="Q63" i="31"/>
  <c r="U62" i="31"/>
  <c r="T62" i="31"/>
  <c r="S62" i="31"/>
  <c r="R62" i="31"/>
  <c r="Q62" i="31"/>
  <c r="U61" i="31"/>
  <c r="T61" i="31"/>
  <c r="S61" i="31"/>
  <c r="R61" i="31"/>
  <c r="Q61" i="31"/>
  <c r="U60" i="31"/>
  <c r="T60" i="31"/>
  <c r="S60" i="31"/>
  <c r="R60" i="31"/>
  <c r="Q60" i="31"/>
  <c r="U59" i="31"/>
  <c r="T59" i="31"/>
  <c r="S59" i="31"/>
  <c r="R59" i="31"/>
  <c r="Q59" i="31"/>
  <c r="U58" i="31"/>
  <c r="T58" i="31"/>
  <c r="S58" i="31"/>
  <c r="R58" i="31"/>
  <c r="Q58" i="31"/>
  <c r="U57" i="31"/>
  <c r="T57" i="31"/>
  <c r="S57" i="31"/>
  <c r="R57" i="31"/>
  <c r="Q57" i="31"/>
  <c r="U56" i="31"/>
  <c r="T56" i="31"/>
  <c r="S56" i="31"/>
  <c r="R56" i="31"/>
  <c r="Q56" i="31"/>
  <c r="U55" i="31"/>
  <c r="T55" i="31"/>
  <c r="S55" i="31"/>
  <c r="R55" i="31"/>
  <c r="Q55" i="31"/>
  <c r="U54" i="31"/>
  <c r="T54" i="31"/>
  <c r="S54" i="31"/>
  <c r="R54" i="31"/>
  <c r="Q54" i="31"/>
  <c r="U53" i="31"/>
  <c r="T53" i="31"/>
  <c r="S53" i="31"/>
  <c r="R53" i="31"/>
  <c r="Q53" i="31"/>
  <c r="U52" i="31"/>
  <c r="T52" i="31"/>
  <c r="S52" i="31"/>
  <c r="R52" i="31"/>
  <c r="Q52" i="31"/>
  <c r="U51" i="31"/>
  <c r="T51" i="31"/>
  <c r="S51" i="31"/>
  <c r="R51" i="31"/>
  <c r="Q51" i="31"/>
  <c r="U50" i="31"/>
  <c r="T50" i="31"/>
  <c r="S50" i="31"/>
  <c r="R50" i="31"/>
  <c r="Q50" i="31"/>
  <c r="U49" i="31"/>
  <c r="T49" i="31"/>
  <c r="S49" i="31"/>
  <c r="R49" i="31"/>
  <c r="Q49" i="31"/>
  <c r="U48" i="31"/>
  <c r="T48" i="31"/>
  <c r="S48" i="31"/>
  <c r="R48" i="31"/>
  <c r="Q48" i="31"/>
  <c r="U47" i="31"/>
  <c r="T47" i="31"/>
  <c r="S47" i="31"/>
  <c r="R47" i="31"/>
  <c r="Q47" i="31"/>
  <c r="U46" i="31"/>
  <c r="T46" i="31"/>
  <c r="S46" i="31"/>
  <c r="R46" i="31"/>
  <c r="Q46" i="31"/>
  <c r="U45" i="31"/>
  <c r="T45" i="31"/>
  <c r="S45" i="31"/>
  <c r="R45" i="31"/>
  <c r="Q45" i="31"/>
  <c r="U44" i="31"/>
  <c r="T44" i="31"/>
  <c r="S44" i="31"/>
  <c r="R44" i="31"/>
  <c r="Q44" i="31"/>
  <c r="U43" i="31"/>
  <c r="T43" i="31"/>
  <c r="S43" i="31"/>
  <c r="R43" i="31"/>
  <c r="Q43" i="31"/>
  <c r="U42" i="31"/>
  <c r="T42" i="31"/>
  <c r="S42" i="31"/>
  <c r="R42" i="31"/>
  <c r="Q42" i="31"/>
  <c r="U41" i="31"/>
  <c r="T41" i="31"/>
  <c r="S41" i="31"/>
  <c r="R41" i="31"/>
  <c r="Q41" i="31"/>
  <c r="U40" i="31"/>
  <c r="T40" i="31"/>
  <c r="S40" i="31"/>
  <c r="R40" i="31"/>
  <c r="Q40" i="31"/>
  <c r="U39" i="31"/>
  <c r="T39" i="31"/>
  <c r="S39" i="31"/>
  <c r="R39" i="31"/>
  <c r="Q39" i="31"/>
  <c r="U38" i="31"/>
  <c r="T38" i="31"/>
  <c r="S38" i="31"/>
  <c r="R38" i="31"/>
  <c r="Q38" i="31"/>
  <c r="U37" i="31"/>
  <c r="T37" i="31"/>
  <c r="S37" i="31"/>
  <c r="R37" i="31"/>
  <c r="Q37" i="31"/>
  <c r="U36" i="31"/>
  <c r="T36" i="31"/>
  <c r="S36" i="31"/>
  <c r="R36" i="31"/>
  <c r="Q36" i="31"/>
  <c r="U35" i="31"/>
  <c r="T35" i="31"/>
  <c r="S35" i="31"/>
  <c r="R35" i="31"/>
  <c r="Q35" i="31"/>
  <c r="U34" i="31"/>
  <c r="T34" i="31"/>
  <c r="S34" i="31"/>
  <c r="R34" i="31"/>
  <c r="Q34" i="31"/>
  <c r="U33" i="31"/>
  <c r="T33" i="31"/>
  <c r="S33" i="31"/>
  <c r="R33" i="31"/>
  <c r="Q33" i="31"/>
  <c r="U32" i="31"/>
  <c r="T32" i="31"/>
  <c r="S32" i="31"/>
  <c r="R32" i="31"/>
  <c r="Q32" i="31"/>
  <c r="U31" i="31"/>
  <c r="T31" i="31"/>
  <c r="S31" i="31"/>
  <c r="R31" i="31"/>
  <c r="Q31" i="31"/>
  <c r="U30" i="31"/>
  <c r="T30" i="31"/>
  <c r="S30" i="31"/>
  <c r="R30" i="31"/>
  <c r="Q30" i="31"/>
  <c r="U29" i="31"/>
  <c r="T29" i="31"/>
  <c r="S29" i="31"/>
  <c r="R29" i="31"/>
  <c r="Q29" i="31"/>
  <c r="U28" i="31"/>
  <c r="T28" i="31"/>
  <c r="S28" i="31"/>
  <c r="R28" i="31"/>
  <c r="Q28" i="31"/>
  <c r="U27" i="31"/>
  <c r="T27" i="31"/>
  <c r="S27" i="31"/>
  <c r="R27" i="31"/>
  <c r="Q27" i="31"/>
  <c r="U26" i="31"/>
  <c r="T26" i="31"/>
  <c r="S26" i="31"/>
  <c r="R26" i="31"/>
  <c r="Q26" i="31"/>
  <c r="U25" i="31"/>
  <c r="T25" i="31"/>
  <c r="S25" i="31"/>
  <c r="R25" i="31"/>
  <c r="Q25" i="31"/>
  <c r="U24" i="31"/>
  <c r="T24" i="31"/>
  <c r="S24" i="31"/>
  <c r="R24" i="31"/>
  <c r="Q24" i="31"/>
  <c r="U23" i="31"/>
  <c r="T23" i="31"/>
  <c r="S23" i="31"/>
  <c r="R23" i="31"/>
  <c r="Q23" i="31"/>
  <c r="U22" i="31"/>
  <c r="T22" i="31"/>
  <c r="S22" i="31"/>
  <c r="R22" i="31"/>
  <c r="Q22" i="31"/>
  <c r="U21" i="31"/>
  <c r="T21" i="31"/>
  <c r="S21" i="31"/>
  <c r="R21" i="31"/>
  <c r="Q21" i="31"/>
  <c r="U20" i="31"/>
  <c r="T20" i="31"/>
  <c r="S20" i="31"/>
  <c r="R20" i="31"/>
  <c r="Q20" i="31"/>
  <c r="U19" i="31"/>
  <c r="T19" i="31"/>
  <c r="S19" i="31"/>
  <c r="R19" i="31"/>
  <c r="Q19" i="31"/>
  <c r="U18" i="31"/>
  <c r="T18" i="31"/>
  <c r="S18" i="31"/>
  <c r="R18" i="31"/>
  <c r="Q18" i="31"/>
  <c r="U17" i="31"/>
  <c r="T17" i="31"/>
  <c r="S17" i="31"/>
  <c r="R17" i="31"/>
  <c r="Q17" i="31"/>
  <c r="K16" i="31"/>
  <c r="U16" i="31" s="1"/>
  <c r="J16" i="31"/>
  <c r="T16" i="31" s="1"/>
  <c r="G16" i="31"/>
  <c r="F16" i="31"/>
  <c r="E16" i="31"/>
  <c r="D16" i="31"/>
  <c r="C16" i="31"/>
  <c r="A16" i="31"/>
  <c r="K15" i="31"/>
  <c r="U15" i="31" s="1"/>
  <c r="J15" i="31"/>
  <c r="T15" i="31" s="1"/>
  <c r="G15" i="31"/>
  <c r="F15" i="31"/>
  <c r="E15" i="31"/>
  <c r="D15" i="31"/>
  <c r="C15" i="31"/>
  <c r="B15" i="31"/>
  <c r="A15" i="31"/>
  <c r="K14" i="31"/>
  <c r="U14" i="31" s="1"/>
  <c r="J14" i="31"/>
  <c r="T14" i="31" s="1"/>
  <c r="G14" i="31"/>
  <c r="F14" i="31"/>
  <c r="E14" i="31"/>
  <c r="D14" i="31"/>
  <c r="C14" i="31"/>
  <c r="A14" i="31"/>
  <c r="K13" i="31"/>
  <c r="U13" i="31" s="1"/>
  <c r="J13" i="31"/>
  <c r="T13" i="31" s="1"/>
  <c r="G13" i="31"/>
  <c r="F13" i="31"/>
  <c r="E13" i="31"/>
  <c r="D13" i="31"/>
  <c r="C13" i="31"/>
  <c r="B13" i="31"/>
  <c r="A13" i="31"/>
  <c r="K12" i="31"/>
  <c r="U12" i="31" s="1"/>
  <c r="J12" i="31"/>
  <c r="T12" i="31" s="1"/>
  <c r="G12" i="31"/>
  <c r="F12" i="31"/>
  <c r="E12" i="31"/>
  <c r="D12" i="31"/>
  <c r="C12" i="31"/>
  <c r="B12" i="31"/>
  <c r="A12" i="31"/>
  <c r="K11" i="31"/>
  <c r="U11" i="31" s="1"/>
  <c r="J11" i="31"/>
  <c r="T11" i="31" s="1"/>
  <c r="G11" i="31"/>
  <c r="F11" i="31"/>
  <c r="E11" i="31"/>
  <c r="D11" i="31"/>
  <c r="C11" i="31"/>
  <c r="B11" i="31"/>
  <c r="A11" i="31"/>
  <c r="K10" i="31"/>
  <c r="U10" i="31" s="1"/>
  <c r="J10" i="31"/>
  <c r="T10" i="31" s="1"/>
  <c r="G10" i="31"/>
  <c r="F10" i="31"/>
  <c r="E10" i="31"/>
  <c r="D10" i="31"/>
  <c r="C10" i="31"/>
  <c r="B10" i="31"/>
  <c r="A10" i="31"/>
  <c r="K9" i="31"/>
  <c r="U9" i="31" s="1"/>
  <c r="J9" i="31"/>
  <c r="T9" i="31" s="1"/>
  <c r="G9" i="31"/>
  <c r="F9" i="31"/>
  <c r="E9" i="31"/>
  <c r="D9" i="31"/>
  <c r="C9" i="31"/>
  <c r="B9" i="31"/>
  <c r="A9" i="31"/>
  <c r="K8" i="31"/>
  <c r="U8" i="31" s="1"/>
  <c r="J8" i="31"/>
  <c r="T8" i="31" s="1"/>
  <c r="G8" i="31"/>
  <c r="F8" i="31"/>
  <c r="E8" i="31"/>
  <c r="D8" i="31"/>
  <c r="C8" i="31"/>
  <c r="B8" i="31"/>
  <c r="A8" i="31"/>
  <c r="K7" i="31"/>
  <c r="U7" i="31" s="1"/>
  <c r="J7" i="31"/>
  <c r="T7" i="31" s="1"/>
  <c r="G7" i="31"/>
  <c r="F7" i="31"/>
  <c r="E7" i="31"/>
  <c r="D7" i="31"/>
  <c r="C7" i="31"/>
  <c r="B7" i="31"/>
  <c r="A7" i="31"/>
  <c r="K6" i="31"/>
  <c r="U6" i="31" s="1"/>
  <c r="J6" i="31"/>
  <c r="T6" i="31" s="1"/>
  <c r="G6" i="31"/>
  <c r="F6" i="31"/>
  <c r="E6" i="31"/>
  <c r="D6" i="31"/>
  <c r="C6" i="31"/>
  <c r="B6" i="31"/>
  <c r="A6" i="31"/>
  <c r="K5" i="31"/>
  <c r="U5" i="31" s="1"/>
  <c r="J5" i="31"/>
  <c r="T5" i="31" s="1"/>
  <c r="G5" i="31"/>
  <c r="F5" i="31"/>
  <c r="E5" i="31"/>
  <c r="D5" i="31"/>
  <c r="C5" i="31"/>
  <c r="B5" i="31"/>
  <c r="A5" i="31"/>
  <c r="K4" i="31"/>
  <c r="U4" i="31" s="1"/>
  <c r="J4" i="31"/>
  <c r="T4" i="31" s="1"/>
  <c r="G4" i="31"/>
  <c r="F4" i="31"/>
  <c r="E4" i="31"/>
  <c r="D4" i="31"/>
  <c r="C4" i="31"/>
  <c r="B4" i="31"/>
  <c r="A4" i="31"/>
  <c r="K3" i="31"/>
  <c r="U3" i="31" s="1"/>
  <c r="J3" i="31"/>
  <c r="T3" i="31" s="1"/>
  <c r="G3" i="31"/>
  <c r="F3" i="31"/>
  <c r="E3" i="31"/>
  <c r="D3" i="31"/>
  <c r="C3" i="31"/>
  <c r="B3" i="31"/>
  <c r="A3" i="31"/>
  <c r="R2" i="31"/>
  <c r="K2" i="31"/>
  <c r="U2" i="31" s="1"/>
  <c r="J2" i="31"/>
  <c r="T2" i="31" s="1"/>
  <c r="I2" i="31"/>
  <c r="S2" i="31" s="1"/>
  <c r="H2" i="31"/>
  <c r="H3" i="31" s="1"/>
  <c r="G2" i="31"/>
  <c r="F2" i="31"/>
  <c r="E2" i="31"/>
  <c r="D2" i="31"/>
  <c r="C2" i="31"/>
  <c r="B2" i="31"/>
  <c r="A2" i="31"/>
  <c r="M1" i="31"/>
  <c r="L1" i="31"/>
  <c r="K1" i="31"/>
  <c r="J1" i="31"/>
  <c r="I1" i="31"/>
  <c r="H1" i="31"/>
  <c r="G1" i="31"/>
  <c r="F1" i="31"/>
  <c r="E1" i="31"/>
  <c r="D1" i="31"/>
  <c r="C1" i="31"/>
  <c r="B1" i="31"/>
  <c r="A1" i="31"/>
  <c r="T2" i="33" l="1"/>
  <c r="L2" i="33" s="1"/>
  <c r="U4" i="33"/>
  <c r="U11" i="33"/>
  <c r="U6" i="33"/>
  <c r="U13" i="33"/>
  <c r="U14" i="33"/>
  <c r="U7" i="33"/>
  <c r="U8" i="33"/>
  <c r="U3" i="33"/>
  <c r="U10" i="33"/>
  <c r="U5" i="33"/>
  <c r="M16" i="37"/>
  <c r="M16" i="35"/>
  <c r="M15" i="37"/>
  <c r="M15" i="35"/>
  <c r="M14" i="35"/>
  <c r="M14" i="37"/>
  <c r="M13" i="37"/>
  <c r="M13" i="35"/>
  <c r="M12" i="37"/>
  <c r="M12" i="35"/>
  <c r="M11" i="37"/>
  <c r="M11" i="35"/>
  <c r="M10" i="35"/>
  <c r="M10" i="37"/>
  <c r="M9" i="37"/>
  <c r="M9" i="35"/>
  <c r="M8" i="37"/>
  <c r="M8" i="35"/>
  <c r="M7" i="37"/>
  <c r="M7" i="35"/>
  <c r="M6" i="35"/>
  <c r="M6" i="37"/>
  <c r="M5" i="37"/>
  <c r="M5" i="35"/>
  <c r="M4" i="37"/>
  <c r="M4" i="35"/>
  <c r="M3" i="37"/>
  <c r="M3" i="35"/>
  <c r="M2" i="37"/>
  <c r="M2" i="35"/>
  <c r="U2" i="33"/>
  <c r="R3" i="31"/>
  <c r="H4" i="31"/>
  <c r="I3" i="31"/>
  <c r="U9" i="33"/>
  <c r="P7" i="33" a="1"/>
  <c r="P7" i="33" s="1"/>
  <c r="O16" i="33"/>
  <c r="U16" i="33"/>
  <c r="Q12" i="33"/>
  <c r="Q13" i="33"/>
  <c r="T3" i="33" l="1"/>
  <c r="L3" i="33" s="1"/>
  <c r="P4" i="33"/>
  <c r="B16" i="33"/>
  <c r="B16" i="31"/>
  <c r="X2" i="33"/>
  <c r="W2" i="33"/>
  <c r="L2" i="30"/>
  <c r="L2" i="31"/>
  <c r="Q2" i="31" s="1"/>
  <c r="L3" i="30"/>
  <c r="L3" i="31"/>
  <c r="Q3" i="31" s="1"/>
  <c r="P8" i="33"/>
  <c r="Q8" i="33" s="1"/>
  <c r="Q9" i="33"/>
  <c r="S3" i="31"/>
  <c r="I4" i="31"/>
  <c r="H5" i="31"/>
  <c r="R4" i="31"/>
  <c r="T4" i="33"/>
  <c r="O15" i="33" l="1"/>
  <c r="L4" i="33"/>
  <c r="T5" i="33"/>
  <c r="H6" i="31"/>
  <c r="R5" i="31"/>
  <c r="I5" i="31"/>
  <c r="S4" i="31"/>
  <c r="B14" i="33" l="1"/>
  <c r="B14" i="31"/>
  <c r="T6" i="33"/>
  <c r="L5" i="33"/>
  <c r="I6" i="31"/>
  <c r="S5" i="31"/>
  <c r="H7" i="31"/>
  <c r="R6" i="31"/>
  <c r="L4" i="30"/>
  <c r="L4" i="31"/>
  <c r="Q4" i="31" s="1"/>
  <c r="R7" i="31" l="1"/>
  <c r="H8" i="31"/>
  <c r="S6" i="31"/>
  <c r="I7" i="31"/>
  <c r="L5" i="31"/>
  <c r="Q5" i="31" s="1"/>
  <c r="L5" i="30"/>
  <c r="L6" i="33"/>
  <c r="T7" i="33"/>
  <c r="S7" i="31" l="1"/>
  <c r="I8" i="31"/>
  <c r="L6" i="30"/>
  <c r="L6" i="31"/>
  <c r="Q6" i="31" s="1"/>
  <c r="H9" i="31"/>
  <c r="R8" i="31"/>
  <c r="L7" i="33"/>
  <c r="T8" i="33"/>
  <c r="H10" i="31" l="1"/>
  <c r="R9" i="31"/>
  <c r="L7" i="30"/>
  <c r="L7" i="31"/>
  <c r="Q7" i="31" s="1"/>
  <c r="L8" i="33"/>
  <c r="T9" i="33"/>
  <c r="I9" i="31"/>
  <c r="S8" i="31"/>
  <c r="L9" i="33" l="1"/>
  <c r="T10" i="33"/>
  <c r="I10" i="31"/>
  <c r="S9" i="31"/>
  <c r="L8" i="30"/>
  <c r="L8" i="31"/>
  <c r="Q8" i="31" s="1"/>
  <c r="H11" i="31"/>
  <c r="R10" i="31"/>
  <c r="I11" i="31" l="1"/>
  <c r="S10" i="31"/>
  <c r="H12" i="31"/>
  <c r="R11" i="31"/>
  <c r="L10" i="33"/>
  <c r="T11" i="33"/>
  <c r="L9" i="31"/>
  <c r="Q9" i="31" s="1"/>
  <c r="L9" i="30"/>
  <c r="L11" i="33" l="1"/>
  <c r="T12" i="33"/>
  <c r="L10" i="31"/>
  <c r="Q10" i="31" s="1"/>
  <c r="L10" i="30"/>
  <c r="H13" i="31"/>
  <c r="R12" i="31"/>
  <c r="I12" i="31"/>
  <c r="S11" i="31"/>
  <c r="S12" i="31" l="1"/>
  <c r="I13" i="31"/>
  <c r="R13" i="31"/>
  <c r="H14" i="31"/>
  <c r="L12" i="33"/>
  <c r="T13" i="33"/>
  <c r="L11" i="30"/>
  <c r="L11" i="31"/>
  <c r="Q11" i="31" s="1"/>
  <c r="T14" i="33" l="1"/>
  <c r="L13" i="33"/>
  <c r="R14" i="31"/>
  <c r="H15" i="31"/>
  <c r="L12" i="30"/>
  <c r="L12" i="31"/>
  <c r="Q12" i="31" s="1"/>
  <c r="S13" i="31"/>
  <c r="I14" i="31"/>
  <c r="S14" i="31" l="1"/>
  <c r="I15" i="31"/>
  <c r="L13" i="31"/>
  <c r="Q13" i="31" s="1"/>
  <c r="L13" i="30"/>
  <c r="H16" i="31"/>
  <c r="R16" i="31" s="1"/>
  <c r="R15" i="31"/>
  <c r="T15" i="33"/>
  <c r="L14" i="33"/>
  <c r="L14" i="31" l="1"/>
  <c r="Q14" i="31" s="1"/>
  <c r="L14" i="30"/>
  <c r="L15" i="33"/>
  <c r="T16" i="33"/>
  <c r="L16" i="33" s="1"/>
  <c r="I16" i="31"/>
  <c r="S16" i="31" s="1"/>
  <c r="S15" i="31"/>
  <c r="L16" i="30" l="1"/>
  <c r="L16" i="31"/>
  <c r="Q16" i="31" s="1"/>
  <c r="L15" i="31"/>
  <c r="Q15" i="31" s="1"/>
  <c r="W18" i="31" s="1" a="1"/>
  <c r="L15" i="30"/>
  <c r="AR22" i="31" l="1"/>
  <c r="AJ22" i="31"/>
  <c r="AB22" i="31"/>
  <c r="AP21" i="31"/>
  <c r="AH21" i="31"/>
  <c r="Z21" i="31"/>
  <c r="AN20" i="31"/>
  <c r="AQ22" i="31"/>
  <c r="AI22" i="31"/>
  <c r="AA22" i="31"/>
  <c r="AO21" i="31"/>
  <c r="AG21" i="31"/>
  <c r="Y21" i="31"/>
  <c r="AM20" i="31"/>
  <c r="AE20" i="31"/>
  <c r="W20" i="31"/>
  <c r="AK19" i="31"/>
  <c r="AC19" i="31"/>
  <c r="AO22" i="31"/>
  <c r="AG22" i="31"/>
  <c r="Y22" i="31"/>
  <c r="AM21" i="31"/>
  <c r="AE21" i="31"/>
  <c r="W21" i="31"/>
  <c r="AK20" i="31"/>
  <c r="AC20" i="31"/>
  <c r="AQ19" i="31"/>
  <c r="AI19" i="31"/>
  <c r="AA19" i="31"/>
  <c r="AO18" i="31"/>
  <c r="AG18" i="31"/>
  <c r="Y18" i="31"/>
  <c r="AK22" i="31"/>
  <c r="W22" i="31"/>
  <c r="AF21" i="31"/>
  <c r="AP20" i="31"/>
  <c r="AD20" i="31"/>
  <c r="AO19" i="31"/>
  <c r="AE19" i="31"/>
  <c r="AQ18" i="31"/>
  <c r="AH18" i="31"/>
  <c r="X18" i="31"/>
  <c r="AH22" i="31"/>
  <c r="AR21" i="31"/>
  <c r="AO20" i="31"/>
  <c r="AB20" i="31"/>
  <c r="AD19" i="31"/>
  <c r="AP18" i="31"/>
  <c r="W18" i="31"/>
  <c r="AD21" i="31"/>
  <c r="AN19" i="31"/>
  <c r="AF18" i="31"/>
  <c r="AF22" i="31"/>
  <c r="AQ21" i="31"/>
  <c r="AC21" i="31"/>
  <c r="AL20" i="31"/>
  <c r="AA20" i="31"/>
  <c r="AM19" i="31"/>
  <c r="AB19" i="31"/>
  <c r="AN18" i="31"/>
  <c r="AE18" i="31"/>
  <c r="AN21" i="31"/>
  <c r="AB21" i="31"/>
  <c r="AJ20" i="31"/>
  <c r="Z20" i="31"/>
  <c r="AL19" i="31"/>
  <c r="Z19" i="31"/>
  <c r="AM18" i="31"/>
  <c r="AD18" i="31"/>
  <c r="AN22" i="31"/>
  <c r="AC22" i="31"/>
  <c r="AK21" i="31"/>
  <c r="X21" i="31"/>
  <c r="X20" i="31"/>
  <c r="AH19" i="31"/>
  <c r="X19" i="31"/>
  <c r="AK18" i="31"/>
  <c r="AB18" i="31"/>
  <c r="AE22" i="31"/>
  <c r="AH20" i="31"/>
  <c r="AP22" i="31"/>
  <c r="AD22" i="31"/>
  <c r="AL21" i="31"/>
  <c r="AA21" i="31"/>
  <c r="AI20" i="31"/>
  <c r="Y20" i="31"/>
  <c r="AJ19" i="31"/>
  <c r="Y19" i="31"/>
  <c r="AL18" i="31"/>
  <c r="AC18" i="31"/>
  <c r="AM22" i="31"/>
  <c r="Z22" i="31"/>
  <c r="AJ21" i="31"/>
  <c r="AR20" i="31"/>
  <c r="AG20" i="31"/>
  <c r="AR19" i="31"/>
  <c r="AG19" i="31"/>
  <c r="W19" i="31"/>
  <c r="AJ18" i="31"/>
  <c r="AA18" i="31"/>
  <c r="AL22" i="31"/>
  <c r="X22" i="31"/>
  <c r="AI21" i="31"/>
  <c r="AQ20" i="31"/>
  <c r="AF20" i="31"/>
  <c r="AP19" i="31"/>
  <c r="AF19" i="31"/>
  <c r="AR18" i="31"/>
  <c r="AI18" i="31"/>
  <c r="Z18" i="31"/>
  <c r="W27" i="31" l="1" a="1"/>
  <c r="AO31" i="31" l="1"/>
  <c r="AO40" i="31" s="1"/>
  <c r="AG31" i="31"/>
  <c r="AG40" i="31" s="1"/>
  <c r="Y31" i="31"/>
  <c r="Y40" i="31" s="1"/>
  <c r="AM30" i="31"/>
  <c r="AM39" i="31" s="1"/>
  <c r="AE30" i="31"/>
  <c r="AE39" i="31" s="1"/>
  <c r="W30" i="31"/>
  <c r="W39" i="31" s="1"/>
  <c r="AK29" i="31"/>
  <c r="AK38" i="31" s="1"/>
  <c r="AC29" i="31"/>
  <c r="AC38" i="31" s="1"/>
  <c r="AQ28" i="31"/>
  <c r="AQ37" i="31" s="1"/>
  <c r="AI28" i="31"/>
  <c r="AI37" i="31" s="1"/>
  <c r="AA28" i="31"/>
  <c r="AA37" i="31" s="1"/>
  <c r="AO27" i="31"/>
  <c r="AO36" i="31" s="1"/>
  <c r="AG27" i="31"/>
  <c r="AG36" i="31" s="1"/>
  <c r="Y27" i="31"/>
  <c r="Y36" i="31" s="1"/>
  <c r="AN31" i="31"/>
  <c r="AN40" i="31" s="1"/>
  <c r="AF31" i="31"/>
  <c r="AF40" i="31" s="1"/>
  <c r="X31" i="31"/>
  <c r="X40" i="31" s="1"/>
  <c r="AL30" i="31"/>
  <c r="AL39" i="31" s="1"/>
  <c r="AD30" i="31"/>
  <c r="AD39" i="31" s="1"/>
  <c r="AR29" i="31"/>
  <c r="AR38" i="31" s="1"/>
  <c r="AJ29" i="31"/>
  <c r="AJ38" i="31" s="1"/>
  <c r="AB29" i="31"/>
  <c r="AB38" i="31" s="1"/>
  <c r="AP28" i="31"/>
  <c r="AP37" i="31" s="1"/>
  <c r="AH28" i="31"/>
  <c r="AH37" i="31" s="1"/>
  <c r="Z28" i="31"/>
  <c r="Z37" i="31" s="1"/>
  <c r="AN27" i="31"/>
  <c r="AN36" i="31" s="1"/>
  <c r="AF27" i="31"/>
  <c r="AF36" i="31" s="1"/>
  <c r="X27" i="31"/>
  <c r="X36" i="31" s="1"/>
  <c r="AM31" i="31"/>
  <c r="AM40" i="31" s="1"/>
  <c r="AE31" i="31"/>
  <c r="AE40" i="31" s="1"/>
  <c r="W31" i="31"/>
  <c r="W40" i="31" s="1"/>
  <c r="AK30" i="31"/>
  <c r="AK39" i="31" s="1"/>
  <c r="AC30" i="31"/>
  <c r="AC39" i="31" s="1"/>
  <c r="AQ29" i="31"/>
  <c r="AQ38" i="31" s="1"/>
  <c r="AI29" i="31"/>
  <c r="AI38" i="31" s="1"/>
  <c r="AA29" i="31"/>
  <c r="AA38" i="31" s="1"/>
  <c r="AO28" i="31"/>
  <c r="AO37" i="31" s="1"/>
  <c r="AG28" i="31"/>
  <c r="AG37" i="31" s="1"/>
  <c r="Y28" i="31"/>
  <c r="Y37" i="31" s="1"/>
  <c r="AM27" i="31"/>
  <c r="AM36" i="31" s="1"/>
  <c r="AE27" i="31"/>
  <c r="AE36" i="31" s="1"/>
  <c r="W27" i="31"/>
  <c r="W36" i="31" s="1"/>
  <c r="AL31" i="31"/>
  <c r="AL40" i="31" s="1"/>
  <c r="AD31" i="31"/>
  <c r="AD40" i="31" s="1"/>
  <c r="AR30" i="31"/>
  <c r="AR39" i="31" s="1"/>
  <c r="AJ30" i="31"/>
  <c r="AJ39" i="31" s="1"/>
  <c r="AB30" i="31"/>
  <c r="AB39" i="31" s="1"/>
  <c r="AP29" i="31"/>
  <c r="AP38" i="31" s="1"/>
  <c r="AH29" i="31"/>
  <c r="AH38" i="31" s="1"/>
  <c r="Z29" i="31"/>
  <c r="Z38" i="31" s="1"/>
  <c r="AN28" i="31"/>
  <c r="AN37" i="31" s="1"/>
  <c r="AF28" i="31"/>
  <c r="AF37" i="31" s="1"/>
  <c r="X28" i="31"/>
  <c r="X37" i="31" s="1"/>
  <c r="AL27" i="31"/>
  <c r="AL36" i="31" s="1"/>
  <c r="AD27" i="31"/>
  <c r="AD36" i="31" s="1"/>
  <c r="AK31" i="31"/>
  <c r="AK40" i="31" s="1"/>
  <c r="AC31" i="31"/>
  <c r="AC40" i="31" s="1"/>
  <c r="AQ30" i="31"/>
  <c r="AQ39" i="31" s="1"/>
  <c r="AI30" i="31"/>
  <c r="AI39" i="31" s="1"/>
  <c r="AA30" i="31"/>
  <c r="AA39" i="31" s="1"/>
  <c r="AO29" i="31"/>
  <c r="AO38" i="31" s="1"/>
  <c r="AG29" i="31"/>
  <c r="AG38" i="31" s="1"/>
  <c r="Y29" i="31"/>
  <c r="Y38" i="31" s="1"/>
  <c r="AM28" i="31"/>
  <c r="AM37" i="31" s="1"/>
  <c r="AE28" i="31"/>
  <c r="AE37" i="31" s="1"/>
  <c r="W28" i="31"/>
  <c r="W37" i="31" s="1"/>
  <c r="AK27" i="31"/>
  <c r="AK36" i="31" s="1"/>
  <c r="AC27" i="31"/>
  <c r="AC36" i="31" s="1"/>
  <c r="AR31" i="31"/>
  <c r="AR40" i="31" s="1"/>
  <c r="AJ31" i="31"/>
  <c r="AJ40" i="31" s="1"/>
  <c r="AB31" i="31"/>
  <c r="AB40" i="31" s="1"/>
  <c r="AP30" i="31"/>
  <c r="AP39" i="31" s="1"/>
  <c r="AQ31" i="31"/>
  <c r="AQ40" i="31" s="1"/>
  <c r="AI31" i="31"/>
  <c r="AI40" i="31" s="1"/>
  <c r="AA31" i="31"/>
  <c r="AA40" i="31" s="1"/>
  <c r="AO30" i="31"/>
  <c r="AO39" i="31" s="1"/>
  <c r="AG30" i="31"/>
  <c r="AG39" i="31" s="1"/>
  <c r="Y30" i="31"/>
  <c r="Y39" i="31" s="1"/>
  <c r="AM29" i="31"/>
  <c r="AM38" i="31" s="1"/>
  <c r="AE29" i="31"/>
  <c r="AE38" i="31" s="1"/>
  <c r="W29" i="31"/>
  <c r="W38" i="31" s="1"/>
  <c r="AK28" i="31"/>
  <c r="AK37" i="31" s="1"/>
  <c r="AC28" i="31"/>
  <c r="AC37" i="31" s="1"/>
  <c r="AQ27" i="31"/>
  <c r="AQ36" i="31" s="1"/>
  <c r="AI27" i="31"/>
  <c r="AI36" i="31" s="1"/>
  <c r="AA27" i="31"/>
  <c r="AA36" i="31" s="1"/>
  <c r="AH31" i="31"/>
  <c r="AH40" i="31" s="1"/>
  <c r="AL29" i="31"/>
  <c r="AL38" i="31" s="1"/>
  <c r="AB28" i="31"/>
  <c r="AB37" i="31" s="1"/>
  <c r="AF29" i="31"/>
  <c r="AF38" i="31" s="1"/>
  <c r="Z31" i="31"/>
  <c r="Z40" i="31" s="1"/>
  <c r="AR27" i="31"/>
  <c r="AR36" i="31" s="1"/>
  <c r="AN30" i="31"/>
  <c r="AN39" i="31" s="1"/>
  <c r="AD29" i="31"/>
  <c r="AD38" i="31" s="1"/>
  <c r="AP27" i="31"/>
  <c r="AP36" i="31" s="1"/>
  <c r="Z30" i="31"/>
  <c r="Z39" i="31" s="1"/>
  <c r="AL28" i="31"/>
  <c r="AL37" i="31" s="1"/>
  <c r="AB27" i="31"/>
  <c r="AB36" i="31" s="1"/>
  <c r="AH30" i="31"/>
  <c r="AH39" i="31" s="1"/>
  <c r="X29" i="31"/>
  <c r="X38" i="31" s="1"/>
  <c r="AJ27" i="31"/>
  <c r="AJ36" i="31" s="1"/>
  <c r="AF30" i="31"/>
  <c r="AF39" i="31" s="1"/>
  <c r="AR28" i="31"/>
  <c r="AR37" i="31" s="1"/>
  <c r="AH27" i="31"/>
  <c r="AH36" i="31" s="1"/>
  <c r="X30" i="31"/>
  <c r="X39" i="31" s="1"/>
  <c r="AJ28" i="31"/>
  <c r="AJ37" i="31" s="1"/>
  <c r="Z27" i="31"/>
  <c r="Z36" i="31" s="1"/>
  <c r="AP31" i="31"/>
  <c r="AP40" i="31" s="1"/>
  <c r="AN29" i="31"/>
  <c r="AN38" i="31" s="1"/>
  <c r="AD28" i="31"/>
  <c r="AD37" i="31" s="1"/>
  <c r="W46" i="31" l="1" a="1"/>
  <c r="AK46" i="31" l="1"/>
  <c r="AC46" i="31"/>
  <c r="AR46" i="31"/>
  <c r="AJ46" i="31"/>
  <c r="AB46" i="31"/>
  <c r="AQ46" i="31"/>
  <c r="AI46" i="31"/>
  <c r="AA46" i="31"/>
  <c r="AP46" i="31"/>
  <c r="AH46" i="31"/>
  <c r="Z46" i="31"/>
  <c r="AO46" i="31"/>
  <c r="AG46" i="31"/>
  <c r="Y46" i="31"/>
  <c r="AN46" i="31"/>
  <c r="AF46" i="31"/>
  <c r="X46" i="31"/>
  <c r="AM46" i="31"/>
  <c r="AE46" i="31"/>
  <c r="W46" i="31"/>
  <c r="AD46" i="31"/>
  <c r="AL46" i="31"/>
  <c r="W48" i="31" l="1" a="1"/>
  <c r="AR48" i="31" l="1"/>
  <c r="AR51" i="31" s="1"/>
  <c r="AJ48" i="31"/>
  <c r="AJ51" i="31" s="1"/>
  <c r="AB48" i="31"/>
  <c r="AB51" i="31" s="1"/>
  <c r="AQ48" i="31"/>
  <c r="AQ51" i="31" s="1"/>
  <c r="AI48" i="31"/>
  <c r="AI51" i="31" s="1"/>
  <c r="AA48" i="31"/>
  <c r="AA51" i="31" s="1"/>
  <c r="AP48" i="31"/>
  <c r="AP51" i="31" s="1"/>
  <c r="AH48" i="31"/>
  <c r="AH51" i="31" s="1"/>
  <c r="Z48" i="31"/>
  <c r="Z51" i="31" s="1"/>
  <c r="AO48" i="31"/>
  <c r="AO51" i="31" s="1"/>
  <c r="AG48" i="31"/>
  <c r="AG51" i="31" s="1"/>
  <c r="Y48" i="31"/>
  <c r="Y51" i="31" s="1"/>
  <c r="AN48" i="31"/>
  <c r="AN51" i="31" s="1"/>
  <c r="AF48" i="31"/>
  <c r="AF51" i="31" s="1"/>
  <c r="X48" i="31"/>
  <c r="X51" i="31" s="1"/>
  <c r="AM48" i="31"/>
  <c r="AM51" i="31" s="1"/>
  <c r="AE48" i="31"/>
  <c r="AE51" i="31" s="1"/>
  <c r="W48" i="31"/>
  <c r="W51" i="31" s="1"/>
  <c r="AL48" i="31"/>
  <c r="AL51" i="31" s="1"/>
  <c r="AD48" i="31"/>
  <c r="AD51" i="31" s="1"/>
  <c r="AK48" i="31"/>
  <c r="AK51" i="31" s="1"/>
  <c r="AC48" i="31"/>
  <c r="AC51" i="31" s="1"/>
  <c r="W53" i="31" l="1" a="1"/>
  <c r="W180" i="31" l="1"/>
  <c r="W172" i="31"/>
  <c r="W164" i="31"/>
  <c r="W156" i="31"/>
  <c r="W148" i="31"/>
  <c r="W140" i="31"/>
  <c r="W132" i="31"/>
  <c r="W124" i="31"/>
  <c r="W116" i="31"/>
  <c r="W108" i="31"/>
  <c r="W100" i="31"/>
  <c r="W92" i="31"/>
  <c r="W84" i="31"/>
  <c r="W76" i="31"/>
  <c r="W68" i="31"/>
  <c r="W60" i="31"/>
  <c r="M9" i="30" s="1"/>
  <c r="W179" i="31"/>
  <c r="W171" i="31"/>
  <c r="W163" i="31"/>
  <c r="W155" i="31"/>
  <c r="W147" i="31"/>
  <c r="W139" i="31"/>
  <c r="W131" i="31"/>
  <c r="W123" i="31"/>
  <c r="W115" i="31"/>
  <c r="W107" i="31"/>
  <c r="W99" i="31"/>
  <c r="W91" i="31"/>
  <c r="W83" i="31"/>
  <c r="W75" i="31"/>
  <c r="W67" i="31"/>
  <c r="M16" i="30" s="1"/>
  <c r="W59" i="31"/>
  <c r="M8" i="30" s="1"/>
  <c r="W178" i="31"/>
  <c r="W170" i="31"/>
  <c r="W162" i="31"/>
  <c r="W154" i="31"/>
  <c r="W146" i="31"/>
  <c r="W138" i="31"/>
  <c r="W130" i="31"/>
  <c r="W122" i="31"/>
  <c r="W114" i="31"/>
  <c r="W106" i="31"/>
  <c r="W98" i="31"/>
  <c r="W90" i="31"/>
  <c r="W82" i="31"/>
  <c r="W74" i="31"/>
  <c r="W66" i="31"/>
  <c r="M15" i="30" s="1"/>
  <c r="W58" i="31"/>
  <c r="M7" i="30" s="1"/>
  <c r="W177" i="31"/>
  <c r="W169" i="31"/>
  <c r="W161" i="31"/>
  <c r="W153" i="31"/>
  <c r="W145" i="31"/>
  <c r="W137" i="31"/>
  <c r="W129" i="31"/>
  <c r="W121" i="31"/>
  <c r="W113" i="31"/>
  <c r="W105" i="31"/>
  <c r="W97" i="31"/>
  <c r="W89" i="31"/>
  <c r="W81" i="31"/>
  <c r="W73" i="31"/>
  <c r="W65" i="31"/>
  <c r="M14" i="30" s="1"/>
  <c r="W57" i="31"/>
  <c r="M6" i="30" s="1"/>
  <c r="W184" i="31"/>
  <c r="W176" i="31"/>
  <c r="W168" i="31"/>
  <c r="W160" i="31"/>
  <c r="W152" i="31"/>
  <c r="W144" i="31"/>
  <c r="W136" i="31"/>
  <c r="W128" i="31"/>
  <c r="W120" i="31"/>
  <c r="W112" i="31"/>
  <c r="W104" i="31"/>
  <c r="W96" i="31"/>
  <c r="W88" i="31"/>
  <c r="W80" i="31"/>
  <c r="W72" i="31"/>
  <c r="W64" i="31"/>
  <c r="M13" i="30" s="1"/>
  <c r="W56" i="31"/>
  <c r="M5" i="30" s="1"/>
  <c r="W183" i="31"/>
  <c r="W175" i="31"/>
  <c r="W167" i="31"/>
  <c r="W159" i="31"/>
  <c r="W151" i="31"/>
  <c r="W143" i="31"/>
  <c r="W135" i="31"/>
  <c r="W127" i="31"/>
  <c r="W119" i="31"/>
  <c r="W111" i="31"/>
  <c r="W103" i="31"/>
  <c r="W95" i="31"/>
  <c r="W87" i="31"/>
  <c r="W79" i="31"/>
  <c r="W71" i="31"/>
  <c r="W63" i="31"/>
  <c r="M12" i="30" s="1"/>
  <c r="W55" i="31"/>
  <c r="M4" i="30" s="1"/>
  <c r="W182" i="31"/>
  <c r="W174" i="31"/>
  <c r="W166" i="31"/>
  <c r="W158" i="31"/>
  <c r="W150" i="31"/>
  <c r="W142" i="31"/>
  <c r="W134" i="31"/>
  <c r="W126" i="31"/>
  <c r="W118" i="31"/>
  <c r="W110" i="31"/>
  <c r="W102" i="31"/>
  <c r="W94" i="31"/>
  <c r="W86" i="31"/>
  <c r="W78" i="31"/>
  <c r="W70" i="31"/>
  <c r="W62" i="31"/>
  <c r="M11" i="30" s="1"/>
  <c r="W54" i="31"/>
  <c r="M3" i="30" s="1"/>
  <c r="W165" i="31"/>
  <c r="W101" i="31"/>
  <c r="W149" i="31"/>
  <c r="W85" i="31"/>
  <c r="W125" i="31"/>
  <c r="W61" i="31"/>
  <c r="M10" i="30" s="1"/>
  <c r="W141" i="31"/>
  <c r="W77" i="31"/>
  <c r="W133" i="31"/>
  <c r="W69" i="31"/>
  <c r="W181" i="31"/>
  <c r="W117" i="31"/>
  <c r="W53" i="31"/>
  <c r="M2" i="30" s="1"/>
  <c r="W173" i="31"/>
  <c r="W109" i="31"/>
  <c r="W157" i="31"/>
  <c r="W93" i="31"/>
  <c r="M16" i="33" l="1"/>
  <c r="M16" i="31"/>
  <c r="M15" i="33"/>
  <c r="M15" i="31"/>
  <c r="M14" i="33"/>
  <c r="M14" i="31"/>
  <c r="M13" i="33"/>
  <c r="M13" i="31"/>
  <c r="M12" i="33"/>
  <c r="M12" i="31"/>
  <c r="M11" i="33"/>
  <c r="M11" i="31"/>
  <c r="M10" i="33"/>
  <c r="M10" i="31"/>
  <c r="M9" i="33"/>
  <c r="M9" i="31"/>
  <c r="M8" i="33"/>
  <c r="M8" i="31"/>
  <c r="M7" i="33"/>
  <c r="M7" i="31"/>
  <c r="M6" i="33"/>
  <c r="M6" i="31"/>
  <c r="M5" i="33"/>
  <c r="M5" i="31"/>
  <c r="M4" i="33"/>
  <c r="M4" i="31"/>
  <c r="M3" i="33"/>
  <c r="M3" i="31"/>
  <c r="M2" i="33"/>
  <c r="M2" i="31"/>
  <c r="I16" i="29"/>
  <c r="H16" i="29"/>
  <c r="G16" i="29"/>
  <c r="F16" i="29"/>
  <c r="E16" i="29"/>
  <c r="D16" i="29"/>
  <c r="C16" i="29"/>
  <c r="A16" i="29"/>
  <c r="I15" i="29"/>
  <c r="H15" i="29"/>
  <c r="G15" i="29"/>
  <c r="U15" i="29" s="1"/>
  <c r="F15" i="29"/>
  <c r="E15" i="29"/>
  <c r="D15" i="29"/>
  <c r="C15" i="29"/>
  <c r="B15" i="29"/>
  <c r="A15" i="29"/>
  <c r="I14" i="29"/>
  <c r="H14" i="29"/>
  <c r="G14" i="29"/>
  <c r="U14" i="29" s="1"/>
  <c r="F14" i="29"/>
  <c r="E14" i="29"/>
  <c r="D14" i="29"/>
  <c r="C14" i="29"/>
  <c r="A14" i="29"/>
  <c r="I13" i="29"/>
  <c r="H13" i="29"/>
  <c r="G13" i="29"/>
  <c r="U13" i="29" s="1"/>
  <c r="F13" i="29"/>
  <c r="E13" i="29"/>
  <c r="D13" i="29"/>
  <c r="C13" i="29"/>
  <c r="B13" i="29"/>
  <c r="A13" i="29"/>
  <c r="I12" i="29"/>
  <c r="H12" i="29"/>
  <c r="G12" i="29"/>
  <c r="U12" i="29" s="1"/>
  <c r="F12" i="29"/>
  <c r="E12" i="29"/>
  <c r="D12" i="29"/>
  <c r="C12" i="29"/>
  <c r="B12" i="29"/>
  <c r="A12" i="29"/>
  <c r="I11" i="29"/>
  <c r="H11" i="29"/>
  <c r="G11" i="29"/>
  <c r="U11" i="29" s="1"/>
  <c r="F11" i="29"/>
  <c r="E11" i="29"/>
  <c r="D11" i="29"/>
  <c r="C11" i="29"/>
  <c r="B11" i="29"/>
  <c r="A11" i="29"/>
  <c r="I10" i="29"/>
  <c r="H10" i="29"/>
  <c r="G10" i="29"/>
  <c r="U10" i="29" s="1"/>
  <c r="F10" i="29"/>
  <c r="E10" i="29"/>
  <c r="D10" i="29"/>
  <c r="C10" i="29"/>
  <c r="B10" i="29"/>
  <c r="A10" i="29"/>
  <c r="I9" i="29"/>
  <c r="H9" i="29"/>
  <c r="G9" i="29"/>
  <c r="F9" i="29"/>
  <c r="E9" i="29"/>
  <c r="D9" i="29"/>
  <c r="C9" i="29"/>
  <c r="B9" i="29"/>
  <c r="A9" i="29"/>
  <c r="I8" i="29"/>
  <c r="H8" i="29"/>
  <c r="G8" i="29"/>
  <c r="U8" i="29" s="1"/>
  <c r="F8" i="29"/>
  <c r="E8" i="29"/>
  <c r="D8" i="29"/>
  <c r="C8" i="29"/>
  <c r="B8" i="29"/>
  <c r="A8" i="29"/>
  <c r="I7" i="29"/>
  <c r="H7" i="29"/>
  <c r="G7" i="29"/>
  <c r="U7" i="29" s="1"/>
  <c r="F7" i="29"/>
  <c r="E7" i="29"/>
  <c r="D7" i="29"/>
  <c r="C7" i="29"/>
  <c r="B7" i="29"/>
  <c r="A7" i="29"/>
  <c r="I6" i="29"/>
  <c r="H6" i="29"/>
  <c r="G6" i="29"/>
  <c r="U6" i="29" s="1"/>
  <c r="F6" i="29"/>
  <c r="E6" i="29"/>
  <c r="D6" i="29"/>
  <c r="C6" i="29"/>
  <c r="B6" i="29"/>
  <c r="A6" i="29"/>
  <c r="P5" i="29"/>
  <c r="I5" i="29"/>
  <c r="H5" i="29"/>
  <c r="G5" i="29"/>
  <c r="F5" i="29"/>
  <c r="E5" i="29"/>
  <c r="D5" i="29"/>
  <c r="C5" i="29"/>
  <c r="B5" i="29"/>
  <c r="A5" i="29"/>
  <c r="I4" i="29"/>
  <c r="H4" i="29"/>
  <c r="G4" i="29"/>
  <c r="U4" i="29" s="1"/>
  <c r="F4" i="29"/>
  <c r="E4" i="29"/>
  <c r="D4" i="29"/>
  <c r="C4" i="29"/>
  <c r="B4" i="29"/>
  <c r="A4" i="29"/>
  <c r="P3" i="29"/>
  <c r="P12" i="29" s="1"/>
  <c r="I3" i="29"/>
  <c r="H3" i="29"/>
  <c r="G3" i="29"/>
  <c r="F3" i="29"/>
  <c r="E3" i="29"/>
  <c r="D3" i="29"/>
  <c r="C3" i="29"/>
  <c r="B3" i="29"/>
  <c r="A3" i="29"/>
  <c r="K2" i="29"/>
  <c r="J2" i="29"/>
  <c r="I2" i="29"/>
  <c r="H2" i="29"/>
  <c r="G2" i="29"/>
  <c r="F2" i="29"/>
  <c r="E2" i="29"/>
  <c r="D2" i="29"/>
  <c r="C2" i="29"/>
  <c r="B2" i="29"/>
  <c r="A2" i="29"/>
  <c r="K1" i="29"/>
  <c r="J1" i="29"/>
  <c r="I1" i="29"/>
  <c r="H1" i="29"/>
  <c r="G1" i="29"/>
  <c r="F1" i="29"/>
  <c r="E1" i="29"/>
  <c r="D1" i="29"/>
  <c r="C1" i="29"/>
  <c r="B1" i="29"/>
  <c r="A1" i="29"/>
  <c r="U361" i="27"/>
  <c r="T361" i="27"/>
  <c r="S361" i="27"/>
  <c r="R361" i="27"/>
  <c r="Q361" i="27"/>
  <c r="U360" i="27"/>
  <c r="T360" i="27"/>
  <c r="S360" i="27"/>
  <c r="R360" i="27"/>
  <c r="Q360" i="27"/>
  <c r="U359" i="27"/>
  <c r="T359" i="27"/>
  <c r="S359" i="27"/>
  <c r="R359" i="27"/>
  <c r="Q359" i="27"/>
  <c r="U358" i="27"/>
  <c r="T358" i="27"/>
  <c r="S358" i="27"/>
  <c r="R358" i="27"/>
  <c r="Q358" i="27"/>
  <c r="U357" i="27"/>
  <c r="T357" i="27"/>
  <c r="S357" i="27"/>
  <c r="R357" i="27"/>
  <c r="Q357" i="27"/>
  <c r="U356" i="27"/>
  <c r="T356" i="27"/>
  <c r="S356" i="27"/>
  <c r="R356" i="27"/>
  <c r="Q356" i="27"/>
  <c r="U355" i="27"/>
  <c r="T355" i="27"/>
  <c r="S355" i="27"/>
  <c r="R355" i="27"/>
  <c r="Q355" i="27"/>
  <c r="U354" i="27"/>
  <c r="T354" i="27"/>
  <c r="S354" i="27"/>
  <c r="R354" i="27"/>
  <c r="Q354" i="27"/>
  <c r="U353" i="27"/>
  <c r="T353" i="27"/>
  <c r="S353" i="27"/>
  <c r="R353" i="27"/>
  <c r="Q353" i="27"/>
  <c r="U352" i="27"/>
  <c r="T352" i="27"/>
  <c r="S352" i="27"/>
  <c r="R352" i="27"/>
  <c r="Q352" i="27"/>
  <c r="U351" i="27"/>
  <c r="T351" i="27"/>
  <c r="S351" i="27"/>
  <c r="R351" i="27"/>
  <c r="Q351" i="27"/>
  <c r="U350" i="27"/>
  <c r="T350" i="27"/>
  <c r="S350" i="27"/>
  <c r="R350" i="27"/>
  <c r="Q350" i="27"/>
  <c r="U349" i="27"/>
  <c r="T349" i="27"/>
  <c r="S349" i="27"/>
  <c r="R349" i="27"/>
  <c r="Q349" i="27"/>
  <c r="U348" i="27"/>
  <c r="T348" i="27"/>
  <c r="S348" i="27"/>
  <c r="R348" i="27"/>
  <c r="Q348" i="27"/>
  <c r="U347" i="27"/>
  <c r="T347" i="27"/>
  <c r="S347" i="27"/>
  <c r="R347" i="27"/>
  <c r="Q347" i="27"/>
  <c r="U346" i="27"/>
  <c r="T346" i="27"/>
  <c r="S346" i="27"/>
  <c r="R346" i="27"/>
  <c r="Q346" i="27"/>
  <c r="U345" i="27"/>
  <c r="T345" i="27"/>
  <c r="S345" i="27"/>
  <c r="R345" i="27"/>
  <c r="Q345" i="27"/>
  <c r="U344" i="27"/>
  <c r="T344" i="27"/>
  <c r="S344" i="27"/>
  <c r="R344" i="27"/>
  <c r="Q344" i="27"/>
  <c r="U343" i="27"/>
  <c r="T343" i="27"/>
  <c r="S343" i="27"/>
  <c r="R343" i="27"/>
  <c r="Q343" i="27"/>
  <c r="U342" i="27"/>
  <c r="T342" i="27"/>
  <c r="S342" i="27"/>
  <c r="R342" i="27"/>
  <c r="Q342" i="27"/>
  <c r="U341" i="27"/>
  <c r="T341" i="27"/>
  <c r="S341" i="27"/>
  <c r="R341" i="27"/>
  <c r="Q341" i="27"/>
  <c r="U340" i="27"/>
  <c r="T340" i="27"/>
  <c r="S340" i="27"/>
  <c r="R340" i="27"/>
  <c r="Q340" i="27"/>
  <c r="U339" i="27"/>
  <c r="T339" i="27"/>
  <c r="S339" i="27"/>
  <c r="R339" i="27"/>
  <c r="Q339" i="27"/>
  <c r="U338" i="27"/>
  <c r="T338" i="27"/>
  <c r="S338" i="27"/>
  <c r="R338" i="27"/>
  <c r="Q338" i="27"/>
  <c r="U337" i="27"/>
  <c r="T337" i="27"/>
  <c r="S337" i="27"/>
  <c r="R337" i="27"/>
  <c r="Q337" i="27"/>
  <c r="U336" i="27"/>
  <c r="T336" i="27"/>
  <c r="S336" i="27"/>
  <c r="R336" i="27"/>
  <c r="Q336" i="27"/>
  <c r="U335" i="27"/>
  <c r="T335" i="27"/>
  <c r="S335" i="27"/>
  <c r="R335" i="27"/>
  <c r="Q335" i="27"/>
  <c r="U334" i="27"/>
  <c r="T334" i="27"/>
  <c r="S334" i="27"/>
  <c r="R334" i="27"/>
  <c r="Q334" i="27"/>
  <c r="U333" i="27"/>
  <c r="T333" i="27"/>
  <c r="S333" i="27"/>
  <c r="R333" i="27"/>
  <c r="Q333" i="27"/>
  <c r="U332" i="27"/>
  <c r="T332" i="27"/>
  <c r="S332" i="27"/>
  <c r="R332" i="27"/>
  <c r="Q332" i="27"/>
  <c r="U331" i="27"/>
  <c r="T331" i="27"/>
  <c r="S331" i="27"/>
  <c r="R331" i="27"/>
  <c r="Q331" i="27"/>
  <c r="U330" i="27"/>
  <c r="T330" i="27"/>
  <c r="S330" i="27"/>
  <c r="R330" i="27"/>
  <c r="Q330" i="27"/>
  <c r="U329" i="27"/>
  <c r="T329" i="27"/>
  <c r="S329" i="27"/>
  <c r="R329" i="27"/>
  <c r="Q329" i="27"/>
  <c r="U328" i="27"/>
  <c r="T328" i="27"/>
  <c r="S328" i="27"/>
  <c r="R328" i="27"/>
  <c r="Q328" i="27"/>
  <c r="U327" i="27"/>
  <c r="T327" i="27"/>
  <c r="S327" i="27"/>
  <c r="R327" i="27"/>
  <c r="Q327" i="27"/>
  <c r="U326" i="27"/>
  <c r="T326" i="27"/>
  <c r="S326" i="27"/>
  <c r="R326" i="27"/>
  <c r="Q326" i="27"/>
  <c r="U325" i="27"/>
  <c r="T325" i="27"/>
  <c r="S325" i="27"/>
  <c r="R325" i="27"/>
  <c r="Q325" i="27"/>
  <c r="U324" i="27"/>
  <c r="T324" i="27"/>
  <c r="S324" i="27"/>
  <c r="R324" i="27"/>
  <c r="Q324" i="27"/>
  <c r="U323" i="27"/>
  <c r="T323" i="27"/>
  <c r="S323" i="27"/>
  <c r="R323" i="27"/>
  <c r="Q323" i="27"/>
  <c r="U322" i="27"/>
  <c r="T322" i="27"/>
  <c r="S322" i="27"/>
  <c r="R322" i="27"/>
  <c r="Q322" i="27"/>
  <c r="U321" i="27"/>
  <c r="T321" i="27"/>
  <c r="S321" i="27"/>
  <c r="R321" i="27"/>
  <c r="Q321" i="27"/>
  <c r="U320" i="27"/>
  <c r="T320" i="27"/>
  <c r="S320" i="27"/>
  <c r="R320" i="27"/>
  <c r="Q320" i="27"/>
  <c r="U319" i="27"/>
  <c r="T319" i="27"/>
  <c r="S319" i="27"/>
  <c r="R319" i="27"/>
  <c r="Q319" i="27"/>
  <c r="U318" i="27"/>
  <c r="T318" i="27"/>
  <c r="S318" i="27"/>
  <c r="R318" i="27"/>
  <c r="Q318" i="27"/>
  <c r="U317" i="27"/>
  <c r="T317" i="27"/>
  <c r="S317" i="27"/>
  <c r="R317" i="27"/>
  <c r="Q317" i="27"/>
  <c r="U316" i="27"/>
  <c r="T316" i="27"/>
  <c r="S316" i="27"/>
  <c r="R316" i="27"/>
  <c r="Q316" i="27"/>
  <c r="U315" i="27"/>
  <c r="T315" i="27"/>
  <c r="S315" i="27"/>
  <c r="R315" i="27"/>
  <c r="Q315" i="27"/>
  <c r="U314" i="27"/>
  <c r="T314" i="27"/>
  <c r="S314" i="27"/>
  <c r="R314" i="27"/>
  <c r="Q314" i="27"/>
  <c r="U313" i="27"/>
  <c r="T313" i="27"/>
  <c r="S313" i="27"/>
  <c r="R313" i="27"/>
  <c r="Q313" i="27"/>
  <c r="U312" i="27"/>
  <c r="T312" i="27"/>
  <c r="S312" i="27"/>
  <c r="R312" i="27"/>
  <c r="Q312" i="27"/>
  <c r="U311" i="27"/>
  <c r="T311" i="27"/>
  <c r="S311" i="27"/>
  <c r="R311" i="27"/>
  <c r="Q311" i="27"/>
  <c r="U310" i="27"/>
  <c r="T310" i="27"/>
  <c r="S310" i="27"/>
  <c r="R310" i="27"/>
  <c r="Q310" i="27"/>
  <c r="U309" i="27"/>
  <c r="T309" i="27"/>
  <c r="S309" i="27"/>
  <c r="R309" i="27"/>
  <c r="Q309" i="27"/>
  <c r="U308" i="27"/>
  <c r="T308" i="27"/>
  <c r="S308" i="27"/>
  <c r="R308" i="27"/>
  <c r="Q308" i="27"/>
  <c r="U307" i="27"/>
  <c r="T307" i="27"/>
  <c r="S307" i="27"/>
  <c r="R307" i="27"/>
  <c r="Q307" i="27"/>
  <c r="U306" i="27"/>
  <c r="T306" i="27"/>
  <c r="S306" i="27"/>
  <c r="R306" i="27"/>
  <c r="Q306" i="27"/>
  <c r="U305" i="27"/>
  <c r="T305" i="27"/>
  <c r="S305" i="27"/>
  <c r="R305" i="27"/>
  <c r="Q305" i="27"/>
  <c r="U304" i="27"/>
  <c r="T304" i="27"/>
  <c r="S304" i="27"/>
  <c r="R304" i="27"/>
  <c r="Q304" i="27"/>
  <c r="U303" i="27"/>
  <c r="T303" i="27"/>
  <c r="S303" i="27"/>
  <c r="R303" i="27"/>
  <c r="Q303" i="27"/>
  <c r="U302" i="27"/>
  <c r="T302" i="27"/>
  <c r="S302" i="27"/>
  <c r="R302" i="27"/>
  <c r="Q302" i="27"/>
  <c r="U301" i="27"/>
  <c r="T301" i="27"/>
  <c r="S301" i="27"/>
  <c r="R301" i="27"/>
  <c r="Q301" i="27"/>
  <c r="U300" i="27"/>
  <c r="T300" i="27"/>
  <c r="S300" i="27"/>
  <c r="R300" i="27"/>
  <c r="Q300" i="27"/>
  <c r="U299" i="27"/>
  <c r="T299" i="27"/>
  <c r="S299" i="27"/>
  <c r="R299" i="27"/>
  <c r="Q299" i="27"/>
  <c r="U298" i="27"/>
  <c r="T298" i="27"/>
  <c r="S298" i="27"/>
  <c r="R298" i="27"/>
  <c r="Q298" i="27"/>
  <c r="U297" i="27"/>
  <c r="T297" i="27"/>
  <c r="S297" i="27"/>
  <c r="R297" i="27"/>
  <c r="Q297" i="27"/>
  <c r="U296" i="27"/>
  <c r="T296" i="27"/>
  <c r="S296" i="27"/>
  <c r="R296" i="27"/>
  <c r="Q296" i="27"/>
  <c r="U295" i="27"/>
  <c r="T295" i="27"/>
  <c r="S295" i="27"/>
  <c r="R295" i="27"/>
  <c r="Q295" i="27"/>
  <c r="U294" i="27"/>
  <c r="T294" i="27"/>
  <c r="S294" i="27"/>
  <c r="R294" i="27"/>
  <c r="Q294" i="27"/>
  <c r="U293" i="27"/>
  <c r="T293" i="27"/>
  <c r="S293" i="27"/>
  <c r="R293" i="27"/>
  <c r="Q293" i="27"/>
  <c r="U292" i="27"/>
  <c r="T292" i="27"/>
  <c r="S292" i="27"/>
  <c r="R292" i="27"/>
  <c r="Q292" i="27"/>
  <c r="U291" i="27"/>
  <c r="T291" i="27"/>
  <c r="S291" i="27"/>
  <c r="R291" i="27"/>
  <c r="Q291" i="27"/>
  <c r="U290" i="27"/>
  <c r="T290" i="27"/>
  <c r="S290" i="27"/>
  <c r="R290" i="27"/>
  <c r="Q290" i="27"/>
  <c r="U289" i="27"/>
  <c r="T289" i="27"/>
  <c r="S289" i="27"/>
  <c r="R289" i="27"/>
  <c r="Q289" i="27"/>
  <c r="U288" i="27"/>
  <c r="T288" i="27"/>
  <c r="S288" i="27"/>
  <c r="R288" i="27"/>
  <c r="Q288" i="27"/>
  <c r="U287" i="27"/>
  <c r="T287" i="27"/>
  <c r="S287" i="27"/>
  <c r="R287" i="27"/>
  <c r="Q287" i="27"/>
  <c r="U286" i="27"/>
  <c r="T286" i="27"/>
  <c r="S286" i="27"/>
  <c r="R286" i="27"/>
  <c r="Q286" i="27"/>
  <c r="U285" i="27"/>
  <c r="T285" i="27"/>
  <c r="S285" i="27"/>
  <c r="R285" i="27"/>
  <c r="Q285" i="27"/>
  <c r="U284" i="27"/>
  <c r="T284" i="27"/>
  <c r="S284" i="27"/>
  <c r="R284" i="27"/>
  <c r="Q284" i="27"/>
  <c r="U283" i="27"/>
  <c r="T283" i="27"/>
  <c r="S283" i="27"/>
  <c r="R283" i="27"/>
  <c r="Q283" i="27"/>
  <c r="U282" i="27"/>
  <c r="T282" i="27"/>
  <c r="S282" i="27"/>
  <c r="R282" i="27"/>
  <c r="Q282" i="27"/>
  <c r="U281" i="27"/>
  <c r="T281" i="27"/>
  <c r="S281" i="27"/>
  <c r="R281" i="27"/>
  <c r="Q281" i="27"/>
  <c r="U280" i="27"/>
  <c r="T280" i="27"/>
  <c r="S280" i="27"/>
  <c r="R280" i="27"/>
  <c r="Q280" i="27"/>
  <c r="U279" i="27"/>
  <c r="T279" i="27"/>
  <c r="S279" i="27"/>
  <c r="R279" i="27"/>
  <c r="Q279" i="27"/>
  <c r="U278" i="27"/>
  <c r="T278" i="27"/>
  <c r="S278" i="27"/>
  <c r="R278" i="27"/>
  <c r="Q278" i="27"/>
  <c r="U277" i="27"/>
  <c r="T277" i="27"/>
  <c r="S277" i="27"/>
  <c r="R277" i="27"/>
  <c r="Q277" i="27"/>
  <c r="U276" i="27"/>
  <c r="T276" i="27"/>
  <c r="S276" i="27"/>
  <c r="R276" i="27"/>
  <c r="Q276" i="27"/>
  <c r="U275" i="27"/>
  <c r="T275" i="27"/>
  <c r="S275" i="27"/>
  <c r="R275" i="27"/>
  <c r="Q275" i="27"/>
  <c r="U274" i="27"/>
  <c r="T274" i="27"/>
  <c r="S274" i="27"/>
  <c r="R274" i="27"/>
  <c r="Q274" i="27"/>
  <c r="U273" i="27"/>
  <c r="T273" i="27"/>
  <c r="S273" i="27"/>
  <c r="R273" i="27"/>
  <c r="Q273" i="27"/>
  <c r="U272" i="27"/>
  <c r="T272" i="27"/>
  <c r="S272" i="27"/>
  <c r="R272" i="27"/>
  <c r="Q272" i="27"/>
  <c r="U271" i="27"/>
  <c r="T271" i="27"/>
  <c r="S271" i="27"/>
  <c r="R271" i="27"/>
  <c r="Q271" i="27"/>
  <c r="U270" i="27"/>
  <c r="T270" i="27"/>
  <c r="S270" i="27"/>
  <c r="R270" i="27"/>
  <c r="Q270" i="27"/>
  <c r="U269" i="27"/>
  <c r="T269" i="27"/>
  <c r="S269" i="27"/>
  <c r="R269" i="27"/>
  <c r="Q269" i="27"/>
  <c r="U268" i="27"/>
  <c r="T268" i="27"/>
  <c r="S268" i="27"/>
  <c r="R268" i="27"/>
  <c r="Q268" i="27"/>
  <c r="U267" i="27"/>
  <c r="T267" i="27"/>
  <c r="S267" i="27"/>
  <c r="R267" i="27"/>
  <c r="Q267" i="27"/>
  <c r="U266" i="27"/>
  <c r="T266" i="27"/>
  <c r="S266" i="27"/>
  <c r="R266" i="27"/>
  <c r="Q266" i="27"/>
  <c r="U265" i="27"/>
  <c r="T265" i="27"/>
  <c r="S265" i="27"/>
  <c r="R265" i="27"/>
  <c r="Q265" i="27"/>
  <c r="U264" i="27"/>
  <c r="T264" i="27"/>
  <c r="S264" i="27"/>
  <c r="R264" i="27"/>
  <c r="Q264" i="27"/>
  <c r="U263" i="27"/>
  <c r="T263" i="27"/>
  <c r="S263" i="27"/>
  <c r="R263" i="27"/>
  <c r="Q263" i="27"/>
  <c r="U262" i="27"/>
  <c r="T262" i="27"/>
  <c r="S262" i="27"/>
  <c r="R262" i="27"/>
  <c r="Q262" i="27"/>
  <c r="U261" i="27"/>
  <c r="T261" i="27"/>
  <c r="S261" i="27"/>
  <c r="R261" i="27"/>
  <c r="Q261" i="27"/>
  <c r="U260" i="27"/>
  <c r="T260" i="27"/>
  <c r="S260" i="27"/>
  <c r="R260" i="27"/>
  <c r="Q260" i="27"/>
  <c r="U259" i="27"/>
  <c r="T259" i="27"/>
  <c r="S259" i="27"/>
  <c r="R259" i="27"/>
  <c r="Q259" i="27"/>
  <c r="U258" i="27"/>
  <c r="T258" i="27"/>
  <c r="S258" i="27"/>
  <c r="R258" i="27"/>
  <c r="Q258" i="27"/>
  <c r="U257" i="27"/>
  <c r="T257" i="27"/>
  <c r="S257" i="27"/>
  <c r="R257" i="27"/>
  <c r="Q257" i="27"/>
  <c r="U256" i="27"/>
  <c r="T256" i="27"/>
  <c r="S256" i="27"/>
  <c r="R256" i="27"/>
  <c r="Q256" i="27"/>
  <c r="U255" i="27"/>
  <c r="T255" i="27"/>
  <c r="S255" i="27"/>
  <c r="R255" i="27"/>
  <c r="Q255" i="27"/>
  <c r="U254" i="27"/>
  <c r="T254" i="27"/>
  <c r="S254" i="27"/>
  <c r="R254" i="27"/>
  <c r="Q254" i="27"/>
  <c r="U253" i="27"/>
  <c r="T253" i="27"/>
  <c r="S253" i="27"/>
  <c r="R253" i="27"/>
  <c r="Q253" i="27"/>
  <c r="U252" i="27"/>
  <c r="T252" i="27"/>
  <c r="S252" i="27"/>
  <c r="R252" i="27"/>
  <c r="Q252" i="27"/>
  <c r="U251" i="27"/>
  <c r="T251" i="27"/>
  <c r="S251" i="27"/>
  <c r="R251" i="27"/>
  <c r="Q251" i="27"/>
  <c r="U250" i="27"/>
  <c r="T250" i="27"/>
  <c r="S250" i="27"/>
  <c r="R250" i="27"/>
  <c r="Q250" i="27"/>
  <c r="U249" i="27"/>
  <c r="T249" i="27"/>
  <c r="S249" i="27"/>
  <c r="R249" i="27"/>
  <c r="Q249" i="27"/>
  <c r="U248" i="27"/>
  <c r="T248" i="27"/>
  <c r="S248" i="27"/>
  <c r="R248" i="27"/>
  <c r="Q248" i="27"/>
  <c r="U247" i="27"/>
  <c r="T247" i="27"/>
  <c r="S247" i="27"/>
  <c r="R247" i="27"/>
  <c r="Q247" i="27"/>
  <c r="U246" i="27"/>
  <c r="T246" i="27"/>
  <c r="S246" i="27"/>
  <c r="R246" i="27"/>
  <c r="Q246" i="27"/>
  <c r="U245" i="27"/>
  <c r="T245" i="27"/>
  <c r="S245" i="27"/>
  <c r="R245" i="27"/>
  <c r="Q245" i="27"/>
  <c r="U244" i="27"/>
  <c r="T244" i="27"/>
  <c r="S244" i="27"/>
  <c r="R244" i="27"/>
  <c r="Q244" i="27"/>
  <c r="U243" i="27"/>
  <c r="T243" i="27"/>
  <c r="S243" i="27"/>
  <c r="R243" i="27"/>
  <c r="Q243" i="27"/>
  <c r="U242" i="27"/>
  <c r="T242" i="27"/>
  <c r="S242" i="27"/>
  <c r="R242" i="27"/>
  <c r="Q242" i="27"/>
  <c r="U241" i="27"/>
  <c r="T241" i="27"/>
  <c r="S241" i="27"/>
  <c r="R241" i="27"/>
  <c r="Q241" i="27"/>
  <c r="U240" i="27"/>
  <c r="T240" i="27"/>
  <c r="S240" i="27"/>
  <c r="R240" i="27"/>
  <c r="Q240" i="27"/>
  <c r="U239" i="27"/>
  <c r="T239" i="27"/>
  <c r="S239" i="27"/>
  <c r="R239" i="27"/>
  <c r="Q239" i="27"/>
  <c r="U238" i="27"/>
  <c r="T238" i="27"/>
  <c r="S238" i="27"/>
  <c r="R238" i="27"/>
  <c r="Q238" i="27"/>
  <c r="U237" i="27"/>
  <c r="T237" i="27"/>
  <c r="S237" i="27"/>
  <c r="R237" i="27"/>
  <c r="Q237" i="27"/>
  <c r="U236" i="27"/>
  <c r="T236" i="27"/>
  <c r="S236" i="27"/>
  <c r="R236" i="27"/>
  <c r="Q236" i="27"/>
  <c r="U235" i="27"/>
  <c r="T235" i="27"/>
  <c r="S235" i="27"/>
  <c r="R235" i="27"/>
  <c r="Q235" i="27"/>
  <c r="U234" i="27"/>
  <c r="T234" i="27"/>
  <c r="S234" i="27"/>
  <c r="R234" i="27"/>
  <c r="Q234" i="27"/>
  <c r="U233" i="27"/>
  <c r="T233" i="27"/>
  <c r="S233" i="27"/>
  <c r="R233" i="27"/>
  <c r="Q233" i="27"/>
  <c r="U232" i="27"/>
  <c r="T232" i="27"/>
  <c r="S232" i="27"/>
  <c r="R232" i="27"/>
  <c r="Q232" i="27"/>
  <c r="U231" i="27"/>
  <c r="T231" i="27"/>
  <c r="S231" i="27"/>
  <c r="R231" i="27"/>
  <c r="Q231" i="27"/>
  <c r="U230" i="27"/>
  <c r="T230" i="27"/>
  <c r="S230" i="27"/>
  <c r="R230" i="27"/>
  <c r="Q230" i="27"/>
  <c r="U229" i="27"/>
  <c r="T229" i="27"/>
  <c r="S229" i="27"/>
  <c r="R229" i="27"/>
  <c r="Q229" i="27"/>
  <c r="U228" i="27"/>
  <c r="T228" i="27"/>
  <c r="S228" i="27"/>
  <c r="R228" i="27"/>
  <c r="Q228" i="27"/>
  <c r="U227" i="27"/>
  <c r="T227" i="27"/>
  <c r="S227" i="27"/>
  <c r="R227" i="27"/>
  <c r="Q227" i="27"/>
  <c r="U226" i="27"/>
  <c r="T226" i="27"/>
  <c r="S226" i="27"/>
  <c r="R226" i="27"/>
  <c r="Q226" i="27"/>
  <c r="U225" i="27"/>
  <c r="T225" i="27"/>
  <c r="S225" i="27"/>
  <c r="R225" i="27"/>
  <c r="Q225" i="27"/>
  <c r="U224" i="27"/>
  <c r="T224" i="27"/>
  <c r="S224" i="27"/>
  <c r="R224" i="27"/>
  <c r="Q224" i="27"/>
  <c r="U223" i="27"/>
  <c r="T223" i="27"/>
  <c r="S223" i="27"/>
  <c r="R223" i="27"/>
  <c r="Q223" i="27"/>
  <c r="U222" i="27"/>
  <c r="T222" i="27"/>
  <c r="S222" i="27"/>
  <c r="R222" i="27"/>
  <c r="Q222" i="27"/>
  <c r="U221" i="27"/>
  <c r="T221" i="27"/>
  <c r="S221" i="27"/>
  <c r="R221" i="27"/>
  <c r="Q221" i="27"/>
  <c r="U220" i="27"/>
  <c r="T220" i="27"/>
  <c r="S220" i="27"/>
  <c r="R220" i="27"/>
  <c r="Q220" i="27"/>
  <c r="U219" i="27"/>
  <c r="T219" i="27"/>
  <c r="S219" i="27"/>
  <c r="R219" i="27"/>
  <c r="Q219" i="27"/>
  <c r="U218" i="27"/>
  <c r="T218" i="27"/>
  <c r="S218" i="27"/>
  <c r="R218" i="27"/>
  <c r="Q218" i="27"/>
  <c r="U217" i="27"/>
  <c r="T217" i="27"/>
  <c r="S217" i="27"/>
  <c r="R217" i="27"/>
  <c r="Q217" i="27"/>
  <c r="U216" i="27"/>
  <c r="T216" i="27"/>
  <c r="S216" i="27"/>
  <c r="R216" i="27"/>
  <c r="Q216" i="27"/>
  <c r="U215" i="27"/>
  <c r="T215" i="27"/>
  <c r="S215" i="27"/>
  <c r="R215" i="27"/>
  <c r="Q215" i="27"/>
  <c r="U214" i="27"/>
  <c r="T214" i="27"/>
  <c r="S214" i="27"/>
  <c r="R214" i="27"/>
  <c r="Q214" i="27"/>
  <c r="U213" i="27"/>
  <c r="T213" i="27"/>
  <c r="S213" i="27"/>
  <c r="R213" i="27"/>
  <c r="Q213" i="27"/>
  <c r="U212" i="27"/>
  <c r="T212" i="27"/>
  <c r="S212" i="27"/>
  <c r="R212" i="27"/>
  <c r="Q212" i="27"/>
  <c r="U211" i="27"/>
  <c r="T211" i="27"/>
  <c r="S211" i="27"/>
  <c r="R211" i="27"/>
  <c r="Q211" i="27"/>
  <c r="U210" i="27"/>
  <c r="T210" i="27"/>
  <c r="S210" i="27"/>
  <c r="R210" i="27"/>
  <c r="Q210" i="27"/>
  <c r="U209" i="27"/>
  <c r="T209" i="27"/>
  <c r="S209" i="27"/>
  <c r="R209" i="27"/>
  <c r="Q209" i="27"/>
  <c r="U208" i="27"/>
  <c r="T208" i="27"/>
  <c r="S208" i="27"/>
  <c r="R208" i="27"/>
  <c r="Q208" i="27"/>
  <c r="U207" i="27"/>
  <c r="T207" i="27"/>
  <c r="S207" i="27"/>
  <c r="R207" i="27"/>
  <c r="Q207" i="27"/>
  <c r="U206" i="27"/>
  <c r="T206" i="27"/>
  <c r="S206" i="27"/>
  <c r="R206" i="27"/>
  <c r="Q206" i="27"/>
  <c r="U205" i="27"/>
  <c r="T205" i="27"/>
  <c r="S205" i="27"/>
  <c r="R205" i="27"/>
  <c r="Q205" i="27"/>
  <c r="U204" i="27"/>
  <c r="T204" i="27"/>
  <c r="S204" i="27"/>
  <c r="R204" i="27"/>
  <c r="Q204" i="27"/>
  <c r="U203" i="27"/>
  <c r="T203" i="27"/>
  <c r="S203" i="27"/>
  <c r="R203" i="27"/>
  <c r="Q203" i="27"/>
  <c r="U202" i="27"/>
  <c r="T202" i="27"/>
  <c r="S202" i="27"/>
  <c r="R202" i="27"/>
  <c r="Q202" i="27"/>
  <c r="U201" i="27"/>
  <c r="T201" i="27"/>
  <c r="S201" i="27"/>
  <c r="R201" i="27"/>
  <c r="Q201" i="27"/>
  <c r="U200" i="27"/>
  <c r="T200" i="27"/>
  <c r="S200" i="27"/>
  <c r="R200" i="27"/>
  <c r="Q200" i="27"/>
  <c r="U199" i="27"/>
  <c r="T199" i="27"/>
  <c r="S199" i="27"/>
  <c r="R199" i="27"/>
  <c r="Q199" i="27"/>
  <c r="U198" i="27"/>
  <c r="T198" i="27"/>
  <c r="S198" i="27"/>
  <c r="R198" i="27"/>
  <c r="Q198" i="27"/>
  <c r="U197" i="27"/>
  <c r="T197" i="27"/>
  <c r="S197" i="27"/>
  <c r="R197" i="27"/>
  <c r="Q197" i="27"/>
  <c r="U196" i="27"/>
  <c r="T196" i="27"/>
  <c r="S196" i="27"/>
  <c r="R196" i="27"/>
  <c r="Q196" i="27"/>
  <c r="U195" i="27"/>
  <c r="T195" i="27"/>
  <c r="S195" i="27"/>
  <c r="R195" i="27"/>
  <c r="Q195" i="27"/>
  <c r="U194" i="27"/>
  <c r="T194" i="27"/>
  <c r="S194" i="27"/>
  <c r="R194" i="27"/>
  <c r="Q194" i="27"/>
  <c r="U193" i="27"/>
  <c r="T193" i="27"/>
  <c r="S193" i="27"/>
  <c r="R193" i="27"/>
  <c r="Q193" i="27"/>
  <c r="U192" i="27"/>
  <c r="T192" i="27"/>
  <c r="S192" i="27"/>
  <c r="R192" i="27"/>
  <c r="Q192" i="27"/>
  <c r="U191" i="27"/>
  <c r="T191" i="27"/>
  <c r="S191" i="27"/>
  <c r="R191" i="27"/>
  <c r="Q191" i="27"/>
  <c r="U190" i="27"/>
  <c r="T190" i="27"/>
  <c r="S190" i="27"/>
  <c r="R190" i="27"/>
  <c r="Q190" i="27"/>
  <c r="U189" i="27"/>
  <c r="T189" i="27"/>
  <c r="S189" i="27"/>
  <c r="R189" i="27"/>
  <c r="Q189" i="27"/>
  <c r="U188" i="27"/>
  <c r="T188" i="27"/>
  <c r="S188" i="27"/>
  <c r="R188" i="27"/>
  <c r="Q188" i="27"/>
  <c r="U187" i="27"/>
  <c r="T187" i="27"/>
  <c r="S187" i="27"/>
  <c r="R187" i="27"/>
  <c r="Q187" i="27"/>
  <c r="U186" i="27"/>
  <c r="T186" i="27"/>
  <c r="S186" i="27"/>
  <c r="R186" i="27"/>
  <c r="Q186" i="27"/>
  <c r="U185" i="27"/>
  <c r="T185" i="27"/>
  <c r="S185" i="27"/>
  <c r="R185" i="27"/>
  <c r="Q185" i="27"/>
  <c r="U184" i="27"/>
  <c r="T184" i="27"/>
  <c r="S184" i="27"/>
  <c r="R184" i="27"/>
  <c r="Q184" i="27"/>
  <c r="U183" i="27"/>
  <c r="T183" i="27"/>
  <c r="S183" i="27"/>
  <c r="R183" i="27"/>
  <c r="Q183" i="27"/>
  <c r="U182" i="27"/>
  <c r="T182" i="27"/>
  <c r="S182" i="27"/>
  <c r="R182" i="27"/>
  <c r="Q182" i="27"/>
  <c r="U181" i="27"/>
  <c r="T181" i="27"/>
  <c r="S181" i="27"/>
  <c r="R181" i="27"/>
  <c r="Q181" i="27"/>
  <c r="U180" i="27"/>
  <c r="T180" i="27"/>
  <c r="S180" i="27"/>
  <c r="R180" i="27"/>
  <c r="Q180" i="27"/>
  <c r="U179" i="27"/>
  <c r="T179" i="27"/>
  <c r="S179" i="27"/>
  <c r="R179" i="27"/>
  <c r="Q179" i="27"/>
  <c r="U178" i="27"/>
  <c r="T178" i="27"/>
  <c r="S178" i="27"/>
  <c r="R178" i="27"/>
  <c r="Q178" i="27"/>
  <c r="U177" i="27"/>
  <c r="T177" i="27"/>
  <c r="S177" i="27"/>
  <c r="R177" i="27"/>
  <c r="Q177" i="27"/>
  <c r="U176" i="27"/>
  <c r="T176" i="27"/>
  <c r="S176" i="27"/>
  <c r="R176" i="27"/>
  <c r="Q176" i="27"/>
  <c r="U175" i="27"/>
  <c r="T175" i="27"/>
  <c r="S175" i="27"/>
  <c r="R175" i="27"/>
  <c r="Q175" i="27"/>
  <c r="U174" i="27"/>
  <c r="T174" i="27"/>
  <c r="S174" i="27"/>
  <c r="R174" i="27"/>
  <c r="Q174" i="27"/>
  <c r="U173" i="27"/>
  <c r="T173" i="27"/>
  <c r="S173" i="27"/>
  <c r="R173" i="27"/>
  <c r="Q173" i="27"/>
  <c r="U172" i="27"/>
  <c r="T172" i="27"/>
  <c r="S172" i="27"/>
  <c r="R172" i="27"/>
  <c r="Q172" i="27"/>
  <c r="U171" i="27"/>
  <c r="T171" i="27"/>
  <c r="S171" i="27"/>
  <c r="R171" i="27"/>
  <c r="Q171" i="27"/>
  <c r="U170" i="27"/>
  <c r="T170" i="27"/>
  <c r="S170" i="27"/>
  <c r="R170" i="27"/>
  <c r="Q170" i="27"/>
  <c r="U169" i="27"/>
  <c r="T169" i="27"/>
  <c r="S169" i="27"/>
  <c r="R169" i="27"/>
  <c r="Q169" i="27"/>
  <c r="U168" i="27"/>
  <c r="T168" i="27"/>
  <c r="S168" i="27"/>
  <c r="R168" i="27"/>
  <c r="Q168" i="27"/>
  <c r="U167" i="27"/>
  <c r="T167" i="27"/>
  <c r="S167" i="27"/>
  <c r="R167" i="27"/>
  <c r="Q167" i="27"/>
  <c r="U166" i="27"/>
  <c r="T166" i="27"/>
  <c r="S166" i="27"/>
  <c r="R166" i="27"/>
  <c r="Q166" i="27"/>
  <c r="U165" i="27"/>
  <c r="T165" i="27"/>
  <c r="S165" i="27"/>
  <c r="R165" i="27"/>
  <c r="Q165" i="27"/>
  <c r="U164" i="27"/>
  <c r="T164" i="27"/>
  <c r="S164" i="27"/>
  <c r="R164" i="27"/>
  <c r="Q164" i="27"/>
  <c r="U163" i="27"/>
  <c r="T163" i="27"/>
  <c r="S163" i="27"/>
  <c r="R163" i="27"/>
  <c r="Q163" i="27"/>
  <c r="U162" i="27"/>
  <c r="T162" i="27"/>
  <c r="S162" i="27"/>
  <c r="R162" i="27"/>
  <c r="Q162" i="27"/>
  <c r="U161" i="27"/>
  <c r="T161" i="27"/>
  <c r="S161" i="27"/>
  <c r="R161" i="27"/>
  <c r="Q161" i="27"/>
  <c r="U160" i="27"/>
  <c r="T160" i="27"/>
  <c r="S160" i="27"/>
  <c r="R160" i="27"/>
  <c r="Q160" i="27"/>
  <c r="U159" i="27"/>
  <c r="T159" i="27"/>
  <c r="S159" i="27"/>
  <c r="R159" i="27"/>
  <c r="Q159" i="27"/>
  <c r="U158" i="27"/>
  <c r="T158" i="27"/>
  <c r="S158" i="27"/>
  <c r="R158" i="27"/>
  <c r="Q158" i="27"/>
  <c r="U157" i="27"/>
  <c r="T157" i="27"/>
  <c r="S157" i="27"/>
  <c r="R157" i="27"/>
  <c r="Q157" i="27"/>
  <c r="U156" i="27"/>
  <c r="T156" i="27"/>
  <c r="S156" i="27"/>
  <c r="R156" i="27"/>
  <c r="Q156" i="27"/>
  <c r="U155" i="27"/>
  <c r="T155" i="27"/>
  <c r="S155" i="27"/>
  <c r="R155" i="27"/>
  <c r="Q155" i="27"/>
  <c r="U154" i="27"/>
  <c r="T154" i="27"/>
  <c r="S154" i="27"/>
  <c r="R154" i="27"/>
  <c r="Q154" i="27"/>
  <c r="U153" i="27"/>
  <c r="T153" i="27"/>
  <c r="S153" i="27"/>
  <c r="R153" i="27"/>
  <c r="Q153" i="27"/>
  <c r="U152" i="27"/>
  <c r="T152" i="27"/>
  <c r="S152" i="27"/>
  <c r="R152" i="27"/>
  <c r="Q152" i="27"/>
  <c r="U151" i="27"/>
  <c r="T151" i="27"/>
  <c r="S151" i="27"/>
  <c r="R151" i="27"/>
  <c r="Q151" i="27"/>
  <c r="U150" i="27"/>
  <c r="T150" i="27"/>
  <c r="S150" i="27"/>
  <c r="R150" i="27"/>
  <c r="Q150" i="27"/>
  <c r="U149" i="27"/>
  <c r="T149" i="27"/>
  <c r="S149" i="27"/>
  <c r="R149" i="27"/>
  <c r="Q149" i="27"/>
  <c r="U148" i="27"/>
  <c r="T148" i="27"/>
  <c r="S148" i="27"/>
  <c r="R148" i="27"/>
  <c r="Q148" i="27"/>
  <c r="U147" i="27"/>
  <c r="T147" i="27"/>
  <c r="S147" i="27"/>
  <c r="R147" i="27"/>
  <c r="Q147" i="27"/>
  <c r="U146" i="27"/>
  <c r="T146" i="27"/>
  <c r="S146" i="27"/>
  <c r="R146" i="27"/>
  <c r="Q146" i="27"/>
  <c r="U145" i="27"/>
  <c r="T145" i="27"/>
  <c r="S145" i="27"/>
  <c r="R145" i="27"/>
  <c r="Q145" i="27"/>
  <c r="U144" i="27"/>
  <c r="T144" i="27"/>
  <c r="S144" i="27"/>
  <c r="R144" i="27"/>
  <c r="Q144" i="27"/>
  <c r="U143" i="27"/>
  <c r="T143" i="27"/>
  <c r="S143" i="27"/>
  <c r="R143" i="27"/>
  <c r="Q143" i="27"/>
  <c r="U142" i="27"/>
  <c r="T142" i="27"/>
  <c r="S142" i="27"/>
  <c r="R142" i="27"/>
  <c r="Q142" i="27"/>
  <c r="U141" i="27"/>
  <c r="T141" i="27"/>
  <c r="S141" i="27"/>
  <c r="R141" i="27"/>
  <c r="Q141" i="27"/>
  <c r="U140" i="27"/>
  <c r="T140" i="27"/>
  <c r="S140" i="27"/>
  <c r="R140" i="27"/>
  <c r="Q140" i="27"/>
  <c r="U139" i="27"/>
  <c r="T139" i="27"/>
  <c r="S139" i="27"/>
  <c r="R139" i="27"/>
  <c r="Q139" i="27"/>
  <c r="U138" i="27"/>
  <c r="T138" i="27"/>
  <c r="S138" i="27"/>
  <c r="R138" i="27"/>
  <c r="Q138" i="27"/>
  <c r="U137" i="27"/>
  <c r="T137" i="27"/>
  <c r="S137" i="27"/>
  <c r="R137" i="27"/>
  <c r="Q137" i="27"/>
  <c r="U136" i="27"/>
  <c r="T136" i="27"/>
  <c r="S136" i="27"/>
  <c r="R136" i="27"/>
  <c r="Q136" i="27"/>
  <c r="U135" i="27"/>
  <c r="T135" i="27"/>
  <c r="S135" i="27"/>
  <c r="R135" i="27"/>
  <c r="Q135" i="27"/>
  <c r="U134" i="27"/>
  <c r="T134" i="27"/>
  <c r="S134" i="27"/>
  <c r="R134" i="27"/>
  <c r="Q134" i="27"/>
  <c r="U133" i="27"/>
  <c r="T133" i="27"/>
  <c r="S133" i="27"/>
  <c r="R133" i="27"/>
  <c r="Q133" i="27"/>
  <c r="U132" i="27"/>
  <c r="T132" i="27"/>
  <c r="S132" i="27"/>
  <c r="R132" i="27"/>
  <c r="Q132" i="27"/>
  <c r="U131" i="27"/>
  <c r="T131" i="27"/>
  <c r="S131" i="27"/>
  <c r="R131" i="27"/>
  <c r="Q131" i="27"/>
  <c r="U130" i="27"/>
  <c r="T130" i="27"/>
  <c r="S130" i="27"/>
  <c r="R130" i="27"/>
  <c r="Q130" i="27"/>
  <c r="U129" i="27"/>
  <c r="T129" i="27"/>
  <c r="S129" i="27"/>
  <c r="R129" i="27"/>
  <c r="Q129" i="27"/>
  <c r="U128" i="27"/>
  <c r="T128" i="27"/>
  <c r="S128" i="27"/>
  <c r="R128" i="27"/>
  <c r="Q128" i="27"/>
  <c r="U127" i="27"/>
  <c r="T127" i="27"/>
  <c r="S127" i="27"/>
  <c r="R127" i="27"/>
  <c r="Q127" i="27"/>
  <c r="U126" i="27"/>
  <c r="T126" i="27"/>
  <c r="S126" i="27"/>
  <c r="R126" i="27"/>
  <c r="Q126" i="27"/>
  <c r="U125" i="27"/>
  <c r="T125" i="27"/>
  <c r="S125" i="27"/>
  <c r="R125" i="27"/>
  <c r="Q125" i="27"/>
  <c r="U124" i="27"/>
  <c r="T124" i="27"/>
  <c r="S124" i="27"/>
  <c r="R124" i="27"/>
  <c r="Q124" i="27"/>
  <c r="U123" i="27"/>
  <c r="T123" i="27"/>
  <c r="S123" i="27"/>
  <c r="R123" i="27"/>
  <c r="Q123" i="27"/>
  <c r="U122" i="27"/>
  <c r="T122" i="27"/>
  <c r="S122" i="27"/>
  <c r="R122" i="27"/>
  <c r="Q122" i="27"/>
  <c r="U121" i="27"/>
  <c r="T121" i="27"/>
  <c r="S121" i="27"/>
  <c r="R121" i="27"/>
  <c r="Q121" i="27"/>
  <c r="U120" i="27"/>
  <c r="T120" i="27"/>
  <c r="S120" i="27"/>
  <c r="R120" i="27"/>
  <c r="Q120" i="27"/>
  <c r="U119" i="27"/>
  <c r="T119" i="27"/>
  <c r="S119" i="27"/>
  <c r="R119" i="27"/>
  <c r="Q119" i="27"/>
  <c r="U118" i="27"/>
  <c r="T118" i="27"/>
  <c r="S118" i="27"/>
  <c r="R118" i="27"/>
  <c r="Q118" i="27"/>
  <c r="U117" i="27"/>
  <c r="T117" i="27"/>
  <c r="S117" i="27"/>
  <c r="R117" i="27"/>
  <c r="Q117" i="27"/>
  <c r="U116" i="27"/>
  <c r="T116" i="27"/>
  <c r="S116" i="27"/>
  <c r="R116" i="27"/>
  <c r="Q116" i="27"/>
  <c r="U115" i="27"/>
  <c r="T115" i="27"/>
  <c r="S115" i="27"/>
  <c r="R115" i="27"/>
  <c r="Q115" i="27"/>
  <c r="U114" i="27"/>
  <c r="T114" i="27"/>
  <c r="S114" i="27"/>
  <c r="R114" i="27"/>
  <c r="Q114" i="27"/>
  <c r="U113" i="27"/>
  <c r="T113" i="27"/>
  <c r="S113" i="27"/>
  <c r="R113" i="27"/>
  <c r="Q113" i="27"/>
  <c r="U112" i="27"/>
  <c r="T112" i="27"/>
  <c r="S112" i="27"/>
  <c r="R112" i="27"/>
  <c r="Q112" i="27"/>
  <c r="U111" i="27"/>
  <c r="T111" i="27"/>
  <c r="S111" i="27"/>
  <c r="R111" i="27"/>
  <c r="Q111" i="27"/>
  <c r="U110" i="27"/>
  <c r="T110" i="27"/>
  <c r="S110" i="27"/>
  <c r="R110" i="27"/>
  <c r="Q110" i="27"/>
  <c r="U109" i="27"/>
  <c r="T109" i="27"/>
  <c r="S109" i="27"/>
  <c r="R109" i="27"/>
  <c r="Q109" i="27"/>
  <c r="U108" i="27"/>
  <c r="T108" i="27"/>
  <c r="S108" i="27"/>
  <c r="R108" i="27"/>
  <c r="Q108" i="27"/>
  <c r="U107" i="27"/>
  <c r="T107" i="27"/>
  <c r="S107" i="27"/>
  <c r="R107" i="27"/>
  <c r="Q107" i="27"/>
  <c r="U106" i="27"/>
  <c r="T106" i="27"/>
  <c r="S106" i="27"/>
  <c r="R106" i="27"/>
  <c r="Q106" i="27"/>
  <c r="U105" i="27"/>
  <c r="T105" i="27"/>
  <c r="S105" i="27"/>
  <c r="R105" i="27"/>
  <c r="Q105" i="27"/>
  <c r="U104" i="27"/>
  <c r="T104" i="27"/>
  <c r="S104" i="27"/>
  <c r="R104" i="27"/>
  <c r="Q104" i="27"/>
  <c r="U103" i="27"/>
  <c r="T103" i="27"/>
  <c r="S103" i="27"/>
  <c r="R103" i="27"/>
  <c r="Q103" i="27"/>
  <c r="U102" i="27"/>
  <c r="T102" i="27"/>
  <c r="S102" i="27"/>
  <c r="R102" i="27"/>
  <c r="Q102" i="27"/>
  <c r="U101" i="27"/>
  <c r="T101" i="27"/>
  <c r="S101" i="27"/>
  <c r="R101" i="27"/>
  <c r="Q101" i="27"/>
  <c r="U100" i="27"/>
  <c r="T100" i="27"/>
  <c r="S100" i="27"/>
  <c r="R100" i="27"/>
  <c r="Q100" i="27"/>
  <c r="U99" i="27"/>
  <c r="T99" i="27"/>
  <c r="S99" i="27"/>
  <c r="R99" i="27"/>
  <c r="Q99" i="27"/>
  <c r="U98" i="27"/>
  <c r="T98" i="27"/>
  <c r="S98" i="27"/>
  <c r="R98" i="27"/>
  <c r="Q98" i="27"/>
  <c r="U97" i="27"/>
  <c r="T97" i="27"/>
  <c r="S97" i="27"/>
  <c r="R97" i="27"/>
  <c r="Q97" i="27"/>
  <c r="U96" i="27"/>
  <c r="T96" i="27"/>
  <c r="S96" i="27"/>
  <c r="R96" i="27"/>
  <c r="Q96" i="27"/>
  <c r="U95" i="27"/>
  <c r="T95" i="27"/>
  <c r="S95" i="27"/>
  <c r="R95" i="27"/>
  <c r="Q95" i="27"/>
  <c r="U94" i="27"/>
  <c r="T94" i="27"/>
  <c r="S94" i="27"/>
  <c r="R94" i="27"/>
  <c r="Q94" i="27"/>
  <c r="U93" i="27"/>
  <c r="T93" i="27"/>
  <c r="S93" i="27"/>
  <c r="R93" i="27"/>
  <c r="Q93" i="27"/>
  <c r="U92" i="27"/>
  <c r="T92" i="27"/>
  <c r="S92" i="27"/>
  <c r="R92" i="27"/>
  <c r="Q92" i="27"/>
  <c r="U91" i="27"/>
  <c r="T91" i="27"/>
  <c r="S91" i="27"/>
  <c r="R91" i="27"/>
  <c r="Q91" i="27"/>
  <c r="U90" i="27"/>
  <c r="T90" i="27"/>
  <c r="S90" i="27"/>
  <c r="R90" i="27"/>
  <c r="Q90" i="27"/>
  <c r="U89" i="27"/>
  <c r="T89" i="27"/>
  <c r="S89" i="27"/>
  <c r="R89" i="27"/>
  <c r="Q89" i="27"/>
  <c r="U88" i="27"/>
  <c r="T88" i="27"/>
  <c r="S88" i="27"/>
  <c r="R88" i="27"/>
  <c r="Q88" i="27"/>
  <c r="U87" i="27"/>
  <c r="T87" i="27"/>
  <c r="S87" i="27"/>
  <c r="R87" i="27"/>
  <c r="Q87" i="27"/>
  <c r="U86" i="27"/>
  <c r="T86" i="27"/>
  <c r="S86" i="27"/>
  <c r="R86" i="27"/>
  <c r="Q86" i="27"/>
  <c r="U85" i="27"/>
  <c r="T85" i="27"/>
  <c r="S85" i="27"/>
  <c r="R85" i="27"/>
  <c r="Q85" i="27"/>
  <c r="U84" i="27"/>
  <c r="T84" i="27"/>
  <c r="S84" i="27"/>
  <c r="R84" i="27"/>
  <c r="Q84" i="27"/>
  <c r="U83" i="27"/>
  <c r="T83" i="27"/>
  <c r="S83" i="27"/>
  <c r="R83" i="27"/>
  <c r="Q83" i="27"/>
  <c r="U82" i="27"/>
  <c r="T82" i="27"/>
  <c r="S82" i="27"/>
  <c r="R82" i="27"/>
  <c r="Q82" i="27"/>
  <c r="U81" i="27"/>
  <c r="T81" i="27"/>
  <c r="S81" i="27"/>
  <c r="R81" i="27"/>
  <c r="Q81" i="27"/>
  <c r="U80" i="27"/>
  <c r="T80" i="27"/>
  <c r="S80" i="27"/>
  <c r="R80" i="27"/>
  <c r="Q80" i="27"/>
  <c r="U79" i="27"/>
  <c r="T79" i="27"/>
  <c r="S79" i="27"/>
  <c r="R79" i="27"/>
  <c r="Q79" i="27"/>
  <c r="U78" i="27"/>
  <c r="T78" i="27"/>
  <c r="S78" i="27"/>
  <c r="R78" i="27"/>
  <c r="Q78" i="27"/>
  <c r="U77" i="27"/>
  <c r="T77" i="27"/>
  <c r="S77" i="27"/>
  <c r="R77" i="27"/>
  <c r="Q77" i="27"/>
  <c r="U76" i="27"/>
  <c r="T76" i="27"/>
  <c r="S76" i="27"/>
  <c r="R76" i="27"/>
  <c r="Q76" i="27"/>
  <c r="U75" i="27"/>
  <c r="T75" i="27"/>
  <c r="S75" i="27"/>
  <c r="R75" i="27"/>
  <c r="Q75" i="27"/>
  <c r="U74" i="27"/>
  <c r="T74" i="27"/>
  <c r="S74" i="27"/>
  <c r="R74" i="27"/>
  <c r="Q74" i="27"/>
  <c r="U73" i="27"/>
  <c r="T73" i="27"/>
  <c r="S73" i="27"/>
  <c r="R73" i="27"/>
  <c r="Q73" i="27"/>
  <c r="U72" i="27"/>
  <c r="T72" i="27"/>
  <c r="S72" i="27"/>
  <c r="R72" i="27"/>
  <c r="Q72" i="27"/>
  <c r="U71" i="27"/>
  <c r="T71" i="27"/>
  <c r="S71" i="27"/>
  <c r="R71" i="27"/>
  <c r="Q71" i="27"/>
  <c r="U70" i="27"/>
  <c r="T70" i="27"/>
  <c r="S70" i="27"/>
  <c r="R70" i="27"/>
  <c r="Q70" i="27"/>
  <c r="U69" i="27"/>
  <c r="T69" i="27"/>
  <c r="S69" i="27"/>
  <c r="R69" i="27"/>
  <c r="Q69" i="27"/>
  <c r="U68" i="27"/>
  <c r="T68" i="27"/>
  <c r="S68" i="27"/>
  <c r="R68" i="27"/>
  <c r="Q68" i="27"/>
  <c r="U67" i="27"/>
  <c r="T67" i="27"/>
  <c r="S67" i="27"/>
  <c r="R67" i="27"/>
  <c r="Q67" i="27"/>
  <c r="U66" i="27"/>
  <c r="T66" i="27"/>
  <c r="S66" i="27"/>
  <c r="R66" i="27"/>
  <c r="Q66" i="27"/>
  <c r="U65" i="27"/>
  <c r="T65" i="27"/>
  <c r="S65" i="27"/>
  <c r="R65" i="27"/>
  <c r="Q65" i="27"/>
  <c r="U64" i="27"/>
  <c r="T64" i="27"/>
  <c r="S64" i="27"/>
  <c r="R64" i="27"/>
  <c r="Q64" i="27"/>
  <c r="U63" i="27"/>
  <c r="T63" i="27"/>
  <c r="S63" i="27"/>
  <c r="R63" i="27"/>
  <c r="Q63" i="27"/>
  <c r="U62" i="27"/>
  <c r="T62" i="27"/>
  <c r="S62" i="27"/>
  <c r="R62" i="27"/>
  <c r="Q62" i="27"/>
  <c r="U61" i="27"/>
  <c r="T61" i="27"/>
  <c r="S61" i="27"/>
  <c r="R61" i="27"/>
  <c r="Q61" i="27"/>
  <c r="U60" i="27"/>
  <c r="T60" i="27"/>
  <c r="S60" i="27"/>
  <c r="R60" i="27"/>
  <c r="Q60" i="27"/>
  <c r="U59" i="27"/>
  <c r="T59" i="27"/>
  <c r="S59" i="27"/>
  <c r="R59" i="27"/>
  <c r="Q59" i="27"/>
  <c r="U58" i="27"/>
  <c r="T58" i="27"/>
  <c r="S58" i="27"/>
  <c r="R58" i="27"/>
  <c r="Q58" i="27"/>
  <c r="U57" i="27"/>
  <c r="T57" i="27"/>
  <c r="S57" i="27"/>
  <c r="R57" i="27"/>
  <c r="Q57" i="27"/>
  <c r="U56" i="27"/>
  <c r="T56" i="27"/>
  <c r="S56" i="27"/>
  <c r="R56" i="27"/>
  <c r="Q56" i="27"/>
  <c r="U55" i="27"/>
  <c r="T55" i="27"/>
  <c r="S55" i="27"/>
  <c r="R55" i="27"/>
  <c r="Q55" i="27"/>
  <c r="U54" i="27"/>
  <c r="T54" i="27"/>
  <c r="S54" i="27"/>
  <c r="R54" i="27"/>
  <c r="Q54" i="27"/>
  <c r="U53" i="27"/>
  <c r="T53" i="27"/>
  <c r="S53" i="27"/>
  <c r="R53" i="27"/>
  <c r="Q53" i="27"/>
  <c r="U52" i="27"/>
  <c r="T52" i="27"/>
  <c r="S52" i="27"/>
  <c r="R52" i="27"/>
  <c r="Q52" i="27"/>
  <c r="U51" i="27"/>
  <c r="T51" i="27"/>
  <c r="S51" i="27"/>
  <c r="R51" i="27"/>
  <c r="Q51" i="27"/>
  <c r="U50" i="27"/>
  <c r="T50" i="27"/>
  <c r="S50" i="27"/>
  <c r="R50" i="27"/>
  <c r="Q50" i="27"/>
  <c r="U49" i="27"/>
  <c r="T49" i="27"/>
  <c r="S49" i="27"/>
  <c r="R49" i="27"/>
  <c r="Q49" i="27"/>
  <c r="U48" i="27"/>
  <c r="T48" i="27"/>
  <c r="S48" i="27"/>
  <c r="R48" i="27"/>
  <c r="Q48" i="27"/>
  <c r="U47" i="27"/>
  <c r="T47" i="27"/>
  <c r="S47" i="27"/>
  <c r="R47" i="27"/>
  <c r="Q47" i="27"/>
  <c r="U46" i="27"/>
  <c r="T46" i="27"/>
  <c r="S46" i="27"/>
  <c r="R46" i="27"/>
  <c r="Q46" i="27"/>
  <c r="U45" i="27"/>
  <c r="T45" i="27"/>
  <c r="S45" i="27"/>
  <c r="R45" i="27"/>
  <c r="Q45" i="27"/>
  <c r="U44" i="27"/>
  <c r="T44" i="27"/>
  <c r="S44" i="27"/>
  <c r="R44" i="27"/>
  <c r="Q44" i="27"/>
  <c r="U43" i="27"/>
  <c r="T43" i="27"/>
  <c r="S43" i="27"/>
  <c r="R43" i="27"/>
  <c r="Q43" i="27"/>
  <c r="U42" i="27"/>
  <c r="T42" i="27"/>
  <c r="S42" i="27"/>
  <c r="R42" i="27"/>
  <c r="Q42" i="27"/>
  <c r="U41" i="27"/>
  <c r="T41" i="27"/>
  <c r="S41" i="27"/>
  <c r="R41" i="27"/>
  <c r="Q41" i="27"/>
  <c r="U40" i="27"/>
  <c r="T40" i="27"/>
  <c r="S40" i="27"/>
  <c r="R40" i="27"/>
  <c r="Q40" i="27"/>
  <c r="U39" i="27"/>
  <c r="T39" i="27"/>
  <c r="S39" i="27"/>
  <c r="R39" i="27"/>
  <c r="Q39" i="27"/>
  <c r="U38" i="27"/>
  <c r="T38" i="27"/>
  <c r="S38" i="27"/>
  <c r="R38" i="27"/>
  <c r="Q38" i="27"/>
  <c r="U37" i="27"/>
  <c r="T37" i="27"/>
  <c r="S37" i="27"/>
  <c r="R37" i="27"/>
  <c r="Q37" i="27"/>
  <c r="U36" i="27"/>
  <c r="T36" i="27"/>
  <c r="S36" i="27"/>
  <c r="R36" i="27"/>
  <c r="Q36" i="27"/>
  <c r="U35" i="27"/>
  <c r="T35" i="27"/>
  <c r="S35" i="27"/>
  <c r="R35" i="27"/>
  <c r="Q35" i="27"/>
  <c r="U34" i="27"/>
  <c r="T34" i="27"/>
  <c r="S34" i="27"/>
  <c r="R34" i="27"/>
  <c r="Q34" i="27"/>
  <c r="U33" i="27"/>
  <c r="T33" i="27"/>
  <c r="S33" i="27"/>
  <c r="R33" i="27"/>
  <c r="Q33" i="27"/>
  <c r="U32" i="27"/>
  <c r="T32" i="27"/>
  <c r="S32" i="27"/>
  <c r="R32" i="27"/>
  <c r="Q32" i="27"/>
  <c r="U31" i="27"/>
  <c r="T31" i="27"/>
  <c r="S31" i="27"/>
  <c r="R31" i="27"/>
  <c r="Q31" i="27"/>
  <c r="U30" i="27"/>
  <c r="T30" i="27"/>
  <c r="S30" i="27"/>
  <c r="R30" i="27"/>
  <c r="Q30" i="27"/>
  <c r="U29" i="27"/>
  <c r="T29" i="27"/>
  <c r="S29" i="27"/>
  <c r="R29" i="27"/>
  <c r="Q29" i="27"/>
  <c r="U28" i="27"/>
  <c r="T28" i="27"/>
  <c r="S28" i="27"/>
  <c r="R28" i="27"/>
  <c r="Q28" i="27"/>
  <c r="U27" i="27"/>
  <c r="T27" i="27"/>
  <c r="S27" i="27"/>
  <c r="R27" i="27"/>
  <c r="Q27" i="27"/>
  <c r="U26" i="27"/>
  <c r="T26" i="27"/>
  <c r="S26" i="27"/>
  <c r="R26" i="27"/>
  <c r="Q26" i="27"/>
  <c r="U25" i="27"/>
  <c r="T25" i="27"/>
  <c r="S25" i="27"/>
  <c r="R25" i="27"/>
  <c r="Q25" i="27"/>
  <c r="U24" i="27"/>
  <c r="T24" i="27"/>
  <c r="S24" i="27"/>
  <c r="R24" i="27"/>
  <c r="Q24" i="27"/>
  <c r="U23" i="27"/>
  <c r="T23" i="27"/>
  <c r="S23" i="27"/>
  <c r="R23" i="27"/>
  <c r="Q23" i="27"/>
  <c r="U22" i="27"/>
  <c r="T22" i="27"/>
  <c r="S22" i="27"/>
  <c r="R22" i="27"/>
  <c r="Q22" i="27"/>
  <c r="U21" i="27"/>
  <c r="T21" i="27"/>
  <c r="S21" i="27"/>
  <c r="R21" i="27"/>
  <c r="Q21" i="27"/>
  <c r="U20" i="27"/>
  <c r="T20" i="27"/>
  <c r="S20" i="27"/>
  <c r="R20" i="27"/>
  <c r="Q20" i="27"/>
  <c r="U19" i="27"/>
  <c r="T19" i="27"/>
  <c r="S19" i="27"/>
  <c r="R19" i="27"/>
  <c r="Q19" i="27"/>
  <c r="U18" i="27"/>
  <c r="T18" i="27"/>
  <c r="S18" i="27"/>
  <c r="R18" i="27"/>
  <c r="Q18" i="27"/>
  <c r="U17" i="27"/>
  <c r="T17" i="27"/>
  <c r="S17" i="27"/>
  <c r="R17" i="27"/>
  <c r="Q17" i="27"/>
  <c r="G16" i="27"/>
  <c r="F16" i="27"/>
  <c r="E16" i="27"/>
  <c r="D16" i="27"/>
  <c r="C16" i="27"/>
  <c r="A16" i="27"/>
  <c r="G15" i="27"/>
  <c r="F15" i="27"/>
  <c r="E15" i="27"/>
  <c r="D15" i="27"/>
  <c r="C15" i="27"/>
  <c r="B15" i="27"/>
  <c r="A15" i="27"/>
  <c r="G14" i="27"/>
  <c r="F14" i="27"/>
  <c r="E14" i="27"/>
  <c r="D14" i="27"/>
  <c r="C14" i="27"/>
  <c r="A14" i="27"/>
  <c r="G13" i="27"/>
  <c r="F13" i="27"/>
  <c r="E13" i="27"/>
  <c r="D13" i="27"/>
  <c r="C13" i="27"/>
  <c r="B13" i="27"/>
  <c r="A13" i="27"/>
  <c r="G12" i="27"/>
  <c r="F12" i="27"/>
  <c r="E12" i="27"/>
  <c r="D12" i="27"/>
  <c r="C12" i="27"/>
  <c r="B12" i="27"/>
  <c r="A12" i="27"/>
  <c r="G11" i="27"/>
  <c r="F11" i="27"/>
  <c r="E11" i="27"/>
  <c r="D11" i="27"/>
  <c r="C11" i="27"/>
  <c r="B11" i="27"/>
  <c r="A11" i="27"/>
  <c r="G10" i="27"/>
  <c r="F10" i="27"/>
  <c r="E10" i="27"/>
  <c r="D10" i="27"/>
  <c r="C10" i="27"/>
  <c r="B10" i="27"/>
  <c r="A10" i="27"/>
  <c r="G9" i="27"/>
  <c r="F9" i="27"/>
  <c r="E9" i="27"/>
  <c r="D9" i="27"/>
  <c r="C9" i="27"/>
  <c r="B9" i="27"/>
  <c r="A9" i="27"/>
  <c r="G8" i="27"/>
  <c r="F8" i="27"/>
  <c r="E8" i="27"/>
  <c r="D8" i="27"/>
  <c r="C8" i="27"/>
  <c r="B8" i="27"/>
  <c r="A8" i="27"/>
  <c r="G7" i="27"/>
  <c r="F7" i="27"/>
  <c r="E7" i="27"/>
  <c r="D7" i="27"/>
  <c r="C7" i="27"/>
  <c r="B7" i="27"/>
  <c r="A7" i="27"/>
  <c r="G6" i="27"/>
  <c r="F6" i="27"/>
  <c r="E6" i="27"/>
  <c r="D6" i="27"/>
  <c r="C6" i="27"/>
  <c r="B6" i="27"/>
  <c r="A6" i="27"/>
  <c r="G5" i="27"/>
  <c r="F5" i="27"/>
  <c r="E5" i="27"/>
  <c r="D5" i="27"/>
  <c r="C5" i="27"/>
  <c r="B5" i="27"/>
  <c r="A5" i="27"/>
  <c r="G4" i="27"/>
  <c r="F4" i="27"/>
  <c r="E4" i="27"/>
  <c r="D4" i="27"/>
  <c r="C4" i="27"/>
  <c r="B4" i="27"/>
  <c r="A4" i="27"/>
  <c r="G3" i="27"/>
  <c r="F3" i="27"/>
  <c r="E3" i="27"/>
  <c r="D3" i="27"/>
  <c r="C3" i="27"/>
  <c r="B3" i="27"/>
  <c r="A3" i="27"/>
  <c r="I2" i="27"/>
  <c r="I3" i="27" s="1"/>
  <c r="S3" i="27" s="1"/>
  <c r="H2" i="27"/>
  <c r="H3" i="27" s="1"/>
  <c r="G2" i="27"/>
  <c r="F2" i="27"/>
  <c r="E2" i="27"/>
  <c r="D2" i="27"/>
  <c r="C2" i="27"/>
  <c r="B2" i="27"/>
  <c r="A2" i="27"/>
  <c r="M1" i="27"/>
  <c r="L1" i="27"/>
  <c r="K1" i="27"/>
  <c r="J1" i="27"/>
  <c r="I1" i="27"/>
  <c r="H1" i="27"/>
  <c r="G1" i="27"/>
  <c r="F1" i="27"/>
  <c r="E1" i="27"/>
  <c r="D1" i="27"/>
  <c r="C1" i="27"/>
  <c r="B1" i="27"/>
  <c r="A1" i="27"/>
  <c r="I18" i="26"/>
  <c r="P2" i="29" s="1"/>
  <c r="U5" i="29" l="1"/>
  <c r="T2" i="29"/>
  <c r="L2" i="29" s="1"/>
  <c r="L2" i="27" s="1"/>
  <c r="Q2" i="27" s="1"/>
  <c r="U3" i="29"/>
  <c r="R3" i="27"/>
  <c r="H4" i="27"/>
  <c r="J2" i="27"/>
  <c r="T2" i="27" s="1"/>
  <c r="K2" i="27"/>
  <c r="U2" i="27" s="1"/>
  <c r="R2" i="27"/>
  <c r="S2" i="27"/>
  <c r="U2" i="29"/>
  <c r="J3" i="27"/>
  <c r="T3" i="27" s="1"/>
  <c r="Q12" i="29"/>
  <c r="Q13" i="29"/>
  <c r="K3" i="27"/>
  <c r="U3" i="27" s="1"/>
  <c r="U9" i="29"/>
  <c r="U16" i="29"/>
  <c r="I4" i="27"/>
  <c r="X2" i="29" l="1"/>
  <c r="T3" i="29"/>
  <c r="L2" i="26"/>
  <c r="W2" i="29"/>
  <c r="H5" i="27"/>
  <c r="R4" i="27"/>
  <c r="P4" i="29"/>
  <c r="I5" i="27"/>
  <c r="J4" i="27"/>
  <c r="T4" i="27" s="1"/>
  <c r="K4" i="27"/>
  <c r="U4" i="27" s="1"/>
  <c r="S4" i="27"/>
  <c r="T4" i="29"/>
  <c r="L3" i="29"/>
  <c r="H6" i="27" l="1"/>
  <c r="R5" i="27"/>
  <c r="L3" i="26"/>
  <c r="L3" i="27"/>
  <c r="Q3" i="27" s="1"/>
  <c r="S5" i="27"/>
  <c r="I6" i="27"/>
  <c r="K5" i="27"/>
  <c r="U5" i="27" s="1"/>
  <c r="J5" i="27"/>
  <c r="T5" i="27" s="1"/>
  <c r="L4" i="29"/>
  <c r="T5" i="29"/>
  <c r="H7" i="27" l="1"/>
  <c r="R6" i="27"/>
  <c r="L4" i="26"/>
  <c r="L4" i="27"/>
  <c r="Q4" i="27" s="1"/>
  <c r="J6" i="27"/>
  <c r="T6" i="27" s="1"/>
  <c r="K6" i="27"/>
  <c r="U6" i="27" s="1"/>
  <c r="I7" i="27"/>
  <c r="S6" i="27"/>
  <c r="T6" i="29"/>
  <c r="L5" i="29"/>
  <c r="R7" i="27" l="1"/>
  <c r="H8" i="27"/>
  <c r="L6" i="29"/>
  <c r="T7" i="29"/>
  <c r="S7" i="27"/>
  <c r="K7" i="27"/>
  <c r="U7" i="27" s="1"/>
  <c r="I8" i="27"/>
  <c r="J7" i="27"/>
  <c r="T7" i="27" s="1"/>
  <c r="L5" i="26"/>
  <c r="L5" i="27"/>
  <c r="Q5" i="27" s="1"/>
  <c r="H9" i="27" l="1"/>
  <c r="R8" i="27"/>
  <c r="I9" i="27"/>
  <c r="K8" i="27"/>
  <c r="U8" i="27" s="1"/>
  <c r="J8" i="27"/>
  <c r="T8" i="27" s="1"/>
  <c r="S8" i="27"/>
  <c r="L7" i="29"/>
  <c r="T8" i="29"/>
  <c r="L6" i="26"/>
  <c r="L6" i="27"/>
  <c r="Q6" i="27" s="1"/>
  <c r="R9" i="27" l="1"/>
  <c r="H10" i="27"/>
  <c r="L7" i="26"/>
  <c r="L7" i="27"/>
  <c r="Q7" i="27" s="1"/>
  <c r="L8" i="29"/>
  <c r="T9" i="29"/>
  <c r="I10" i="27"/>
  <c r="K9" i="27"/>
  <c r="U9" i="27" s="1"/>
  <c r="J9" i="27"/>
  <c r="T9" i="27" s="1"/>
  <c r="S9" i="27"/>
  <c r="R10" i="27" l="1"/>
  <c r="H11" i="27"/>
  <c r="J10" i="27"/>
  <c r="T10" i="27" s="1"/>
  <c r="I11" i="27"/>
  <c r="S10" i="27"/>
  <c r="K10" i="27"/>
  <c r="U10" i="27" s="1"/>
  <c r="L8" i="26"/>
  <c r="L8" i="27"/>
  <c r="Q8" i="27" s="1"/>
  <c r="L9" i="29"/>
  <c r="T10" i="29"/>
  <c r="R11" i="27" l="1"/>
  <c r="H12" i="27"/>
  <c r="L10" i="29"/>
  <c r="T11" i="29"/>
  <c r="K11" i="27"/>
  <c r="U11" i="27" s="1"/>
  <c r="I12" i="27"/>
  <c r="S11" i="27"/>
  <c r="J11" i="27"/>
  <c r="T11" i="27" s="1"/>
  <c r="L9" i="27"/>
  <c r="Q9" i="27" s="1"/>
  <c r="L9" i="26"/>
  <c r="R12" i="27" l="1"/>
  <c r="H13" i="27"/>
  <c r="I13" i="27"/>
  <c r="K12" i="27"/>
  <c r="U12" i="27" s="1"/>
  <c r="J12" i="27"/>
  <c r="T12" i="27" s="1"/>
  <c r="S12" i="27"/>
  <c r="L10" i="26"/>
  <c r="L10" i="27"/>
  <c r="Q10" i="27" s="1"/>
  <c r="L11" i="29"/>
  <c r="T12" i="29"/>
  <c r="H14" i="27" l="1"/>
  <c r="R13" i="27"/>
  <c r="L12" i="29"/>
  <c r="T13" i="29"/>
  <c r="L11" i="27"/>
  <c r="Q11" i="27" s="1"/>
  <c r="L11" i="26"/>
  <c r="S13" i="27"/>
  <c r="I14" i="27"/>
  <c r="K13" i="27"/>
  <c r="U13" i="27" s="1"/>
  <c r="J13" i="27"/>
  <c r="T13" i="27" s="1"/>
  <c r="R14" i="27" l="1"/>
  <c r="H15" i="27"/>
  <c r="I15" i="27"/>
  <c r="K14" i="27"/>
  <c r="U14" i="27" s="1"/>
  <c r="J14" i="27"/>
  <c r="T14" i="27" s="1"/>
  <c r="S14" i="27"/>
  <c r="T14" i="29"/>
  <c r="L13" i="29"/>
  <c r="L12" i="27"/>
  <c r="Q12" i="27" s="1"/>
  <c r="L12" i="26"/>
  <c r="H16" i="27" l="1"/>
  <c r="R16" i="27" s="1"/>
  <c r="R15" i="27"/>
  <c r="T15" i="29"/>
  <c r="L14" i="29"/>
  <c r="L13" i="27"/>
  <c r="Q13" i="27" s="1"/>
  <c r="L13" i="26"/>
  <c r="J15" i="27"/>
  <c r="T15" i="27" s="1"/>
  <c r="S15" i="27"/>
  <c r="I16" i="27"/>
  <c r="K15" i="27"/>
  <c r="U15" i="27" s="1"/>
  <c r="L14" i="27" l="1"/>
  <c r="Q14" i="27" s="1"/>
  <c r="L14" i="26"/>
  <c r="K16" i="27"/>
  <c r="U16" i="27" s="1"/>
  <c r="J16" i="27"/>
  <c r="T16" i="27" s="1"/>
  <c r="S16" i="27"/>
  <c r="L15" i="29"/>
  <c r="T16" i="29"/>
  <c r="L16" i="29" s="1"/>
  <c r="L16" i="26" l="1"/>
  <c r="L16" i="27"/>
  <c r="Q16" i="27" s="1"/>
  <c r="L15" i="27"/>
  <c r="Q15" i="27" s="1"/>
  <c r="L15" i="26"/>
  <c r="W18" i="27" l="1" a="1"/>
  <c r="AR22" i="27" s="1"/>
  <c r="AH18" i="27" l="1"/>
  <c r="X18" i="27"/>
  <c r="AF20" i="27"/>
  <c r="AD20" i="27"/>
  <c r="AM21" i="27"/>
  <c r="AC18" i="27"/>
  <c r="AJ21" i="27"/>
  <c r="AR20" i="27"/>
  <c r="AB19" i="27"/>
  <c r="AK22" i="27"/>
  <c r="AA19" i="27"/>
  <c r="AQ22" i="27"/>
  <c r="AP18" i="27"/>
  <c r="W18" i="27"/>
  <c r="AL21" i="27"/>
  <c r="Z21" i="27"/>
  <c r="AC22" i="27"/>
  <c r="AC21" i="27"/>
  <c r="Z19" i="27"/>
  <c r="X22" i="27"/>
  <c r="AQ19" i="27"/>
  <c r="AO22" i="27"/>
  <c r="AM20" i="27"/>
  <c r="AJ18" i="27"/>
  <c r="AH21" i="27"/>
  <c r="W19" i="27"/>
  <c r="Z22" i="27"/>
  <c r="AD22" i="27"/>
  <c r="AK18" i="27"/>
  <c r="Y20" i="27"/>
  <c r="AM18" i="27"/>
  <c r="AK21" i="27"/>
  <c r="AH19" i="27"/>
  <c r="AF22" i="27"/>
  <c r="AC20" i="27"/>
  <c r="AA18" i="27"/>
  <c r="Y21" i="27"/>
  <c r="AR18" i="27"/>
  <c r="AP21" i="27"/>
  <c r="AR21" i="27"/>
  <c r="AI22" i="27"/>
  <c r="AL22" i="27"/>
  <c r="AD21" i="27"/>
  <c r="AN20" i="27"/>
  <c r="AG20" i="27"/>
  <c r="AN18" i="27"/>
  <c r="AG22" i="27"/>
  <c r="AN22" i="27"/>
  <c r="AB22" i="27"/>
  <c r="AA20" i="27"/>
  <c r="AK19" i="27"/>
  <c r="AD18" i="27"/>
  <c r="AI20" i="27"/>
  <c r="Y22" i="27"/>
  <c r="AR19" i="27"/>
  <c r="AB18" i="27"/>
  <c r="AA21" i="27"/>
  <c r="AQ21" i="27"/>
  <c r="AP20" i="27"/>
  <c r="AN19" i="27"/>
  <c r="AL18" i="27"/>
  <c r="AP19" i="27"/>
  <c r="AG21" i="27"/>
  <c r="Z18" i="27"/>
  <c r="AG19" i="27"/>
  <c r="AE22" i="27"/>
  <c r="Y18" i="27"/>
  <c r="W21" i="27"/>
  <c r="AQ18" i="27"/>
  <c r="AO21" i="27"/>
  <c r="AL19" i="27"/>
  <c r="AJ22" i="27"/>
  <c r="AH22" i="27"/>
  <c r="AO18" i="27"/>
  <c r="AF19" i="27"/>
  <c r="AF18" i="27"/>
  <c r="W20" i="27"/>
  <c r="Z20" i="27"/>
  <c r="AQ20" i="27"/>
  <c r="AI19" i="27"/>
  <c r="AE20" i="27"/>
  <c r="AN21" i="27"/>
  <c r="AF21" i="27"/>
  <c r="AE18" i="27"/>
  <c r="AO20" i="27"/>
  <c r="AJ19" i="27"/>
  <c r="Y19" i="27"/>
  <c r="W22" i="27"/>
  <c r="AK20" i="27"/>
  <c r="AI18" i="27"/>
  <c r="AD19" i="27"/>
  <c r="AP22" i="27"/>
  <c r="AE19" i="27"/>
  <c r="AH20" i="27"/>
  <c r="AM19" i="27"/>
  <c r="AB20" i="27"/>
  <c r="X21" i="27"/>
  <c r="AB21" i="27"/>
  <c r="X19" i="27"/>
  <c r="AI21" i="27"/>
  <c r="AL20" i="27"/>
  <c r="AO19" i="27"/>
  <c r="AM22" i="27"/>
  <c r="AJ20" i="27"/>
  <c r="AG18" i="27"/>
  <c r="AE21" i="27"/>
  <c r="AC19" i="27"/>
  <c r="AA22" i="27"/>
  <c r="X20" i="27"/>
  <c r="W27" i="27" a="1"/>
  <c r="AN31" i="27" l="1"/>
  <c r="AN40" i="27" s="1"/>
  <c r="AF31" i="27"/>
  <c r="AF40" i="27" s="1"/>
  <c r="X31" i="27"/>
  <c r="X40" i="27" s="1"/>
  <c r="AL30" i="27"/>
  <c r="AL39" i="27" s="1"/>
  <c r="AD30" i="27"/>
  <c r="AD39" i="27" s="1"/>
  <c r="AR29" i="27"/>
  <c r="AR38" i="27" s="1"/>
  <c r="AJ29" i="27"/>
  <c r="AJ38" i="27" s="1"/>
  <c r="AB29" i="27"/>
  <c r="AB38" i="27" s="1"/>
  <c r="AP28" i="27"/>
  <c r="AP37" i="27" s="1"/>
  <c r="AH28" i="27"/>
  <c r="AH37" i="27" s="1"/>
  <c r="Z28" i="27"/>
  <c r="Z37" i="27" s="1"/>
  <c r="AN27" i="27"/>
  <c r="AN36" i="27" s="1"/>
  <c r="AF27" i="27"/>
  <c r="AF36" i="27" s="1"/>
  <c r="X27" i="27"/>
  <c r="X36" i="27" s="1"/>
  <c r="AM31" i="27"/>
  <c r="AM40" i="27" s="1"/>
  <c r="AE31" i="27"/>
  <c r="AE40" i="27" s="1"/>
  <c r="W31" i="27"/>
  <c r="W40" i="27" s="1"/>
  <c r="AK30" i="27"/>
  <c r="AK39" i="27" s="1"/>
  <c r="AC30" i="27"/>
  <c r="AC39" i="27" s="1"/>
  <c r="AQ29" i="27"/>
  <c r="AQ38" i="27" s="1"/>
  <c r="AI29" i="27"/>
  <c r="AI38" i="27" s="1"/>
  <c r="AA29" i="27"/>
  <c r="AA38" i="27" s="1"/>
  <c r="AO28" i="27"/>
  <c r="AO37" i="27" s="1"/>
  <c r="AG28" i="27"/>
  <c r="AG37" i="27" s="1"/>
  <c r="Y28" i="27"/>
  <c r="Y37" i="27" s="1"/>
  <c r="AM27" i="27"/>
  <c r="AM36" i="27" s="1"/>
  <c r="AE27" i="27"/>
  <c r="AE36" i="27" s="1"/>
  <c r="W27" i="27"/>
  <c r="W36" i="27" s="1"/>
  <c r="AL31" i="27"/>
  <c r="AL40" i="27" s="1"/>
  <c r="AD31" i="27"/>
  <c r="AD40" i="27" s="1"/>
  <c r="AR30" i="27"/>
  <c r="AR39" i="27" s="1"/>
  <c r="AJ30" i="27"/>
  <c r="AJ39" i="27" s="1"/>
  <c r="AB30" i="27"/>
  <c r="AB39" i="27" s="1"/>
  <c r="AP29" i="27"/>
  <c r="AP38" i="27" s="1"/>
  <c r="AH29" i="27"/>
  <c r="AH38" i="27" s="1"/>
  <c r="Z29" i="27"/>
  <c r="Z38" i="27" s="1"/>
  <c r="AN28" i="27"/>
  <c r="AN37" i="27" s="1"/>
  <c r="AF28" i="27"/>
  <c r="AF37" i="27" s="1"/>
  <c r="X28" i="27"/>
  <c r="X37" i="27" s="1"/>
  <c r="AL27" i="27"/>
  <c r="AL36" i="27" s="1"/>
  <c r="AD27" i="27"/>
  <c r="AD36" i="27" s="1"/>
  <c r="AK31" i="27"/>
  <c r="AK40" i="27" s="1"/>
  <c r="AC31" i="27"/>
  <c r="AC40" i="27" s="1"/>
  <c r="AQ30" i="27"/>
  <c r="AQ39" i="27" s="1"/>
  <c r="AI30" i="27"/>
  <c r="AI39" i="27" s="1"/>
  <c r="AA30" i="27"/>
  <c r="AA39" i="27" s="1"/>
  <c r="AO29" i="27"/>
  <c r="AO38" i="27" s="1"/>
  <c r="AG29" i="27"/>
  <c r="AG38" i="27" s="1"/>
  <c r="Y29" i="27"/>
  <c r="Y38" i="27" s="1"/>
  <c r="AM28" i="27"/>
  <c r="AM37" i="27" s="1"/>
  <c r="AE28" i="27"/>
  <c r="AE37" i="27" s="1"/>
  <c r="W28" i="27"/>
  <c r="W37" i="27" s="1"/>
  <c r="AK27" i="27"/>
  <c r="AK36" i="27" s="1"/>
  <c r="AC27" i="27"/>
  <c r="AC36" i="27" s="1"/>
  <c r="AR31" i="27"/>
  <c r="AR40" i="27" s="1"/>
  <c r="AJ31" i="27"/>
  <c r="AJ40" i="27" s="1"/>
  <c r="AB31" i="27"/>
  <c r="AB40" i="27" s="1"/>
  <c r="AP30" i="27"/>
  <c r="AP39" i="27" s="1"/>
  <c r="AH30" i="27"/>
  <c r="AH39" i="27" s="1"/>
  <c r="Z30" i="27"/>
  <c r="Z39" i="27" s="1"/>
  <c r="AN29" i="27"/>
  <c r="AN38" i="27" s="1"/>
  <c r="AF29" i="27"/>
  <c r="AF38" i="27" s="1"/>
  <c r="X29" i="27"/>
  <c r="X38" i="27" s="1"/>
  <c r="AL28" i="27"/>
  <c r="AL37" i="27" s="1"/>
  <c r="AD28" i="27"/>
  <c r="AD37" i="27" s="1"/>
  <c r="AR27" i="27"/>
  <c r="AR36" i="27" s="1"/>
  <c r="AJ27" i="27"/>
  <c r="AJ36" i="27" s="1"/>
  <c r="AB27" i="27"/>
  <c r="AB36" i="27" s="1"/>
  <c r="AQ31" i="27"/>
  <c r="AQ40" i="27" s="1"/>
  <c r="AI31" i="27"/>
  <c r="AI40" i="27" s="1"/>
  <c r="AA31" i="27"/>
  <c r="AA40" i="27" s="1"/>
  <c r="AO30" i="27"/>
  <c r="AO39" i="27" s="1"/>
  <c r="AG30" i="27"/>
  <c r="AG39" i="27" s="1"/>
  <c r="Y30" i="27"/>
  <c r="Y39" i="27" s="1"/>
  <c r="AM29" i="27"/>
  <c r="AM38" i="27" s="1"/>
  <c r="AE29" i="27"/>
  <c r="AE38" i="27" s="1"/>
  <c r="W29" i="27"/>
  <c r="W38" i="27" s="1"/>
  <c r="AK28" i="27"/>
  <c r="AK37" i="27" s="1"/>
  <c r="AC28" i="27"/>
  <c r="AC37" i="27" s="1"/>
  <c r="AQ27" i="27"/>
  <c r="AQ36" i="27" s="1"/>
  <c r="AI27" i="27"/>
  <c r="AI36" i="27" s="1"/>
  <c r="AA27" i="27"/>
  <c r="AA36" i="27" s="1"/>
  <c r="AG31" i="27"/>
  <c r="AG40" i="27" s="1"/>
  <c r="W30" i="27"/>
  <c r="W39" i="27" s="1"/>
  <c r="AI28" i="27"/>
  <c r="AI37" i="27" s="1"/>
  <c r="Y27" i="27"/>
  <c r="Y36" i="27" s="1"/>
  <c r="AC29" i="27"/>
  <c r="AC38" i="27" s="1"/>
  <c r="AP31" i="27"/>
  <c r="AP40" i="27" s="1"/>
  <c r="AH27" i="27"/>
  <c r="AH36" i="27" s="1"/>
  <c r="AO31" i="27"/>
  <c r="AO40" i="27" s="1"/>
  <c r="AQ28" i="27"/>
  <c r="AQ37" i="27" s="1"/>
  <c r="X30" i="27"/>
  <c r="X39" i="27" s="1"/>
  <c r="Z31" i="27"/>
  <c r="Z40" i="27" s="1"/>
  <c r="AL29" i="27"/>
  <c r="AL38" i="27" s="1"/>
  <c r="AB28" i="27"/>
  <c r="AB37" i="27" s="1"/>
  <c r="AN30" i="27"/>
  <c r="AN39" i="27" s="1"/>
  <c r="AP27" i="27"/>
  <c r="AP36" i="27" s="1"/>
  <c r="AR28" i="27"/>
  <c r="AR37" i="27" s="1"/>
  <c r="Y31" i="27"/>
  <c r="Y40" i="27" s="1"/>
  <c r="AK29" i="27"/>
  <c r="AK38" i="27" s="1"/>
  <c r="AA28" i="27"/>
  <c r="AA37" i="27" s="1"/>
  <c r="AD29" i="27"/>
  <c r="AD38" i="27" s="1"/>
  <c r="AG27" i="27"/>
  <c r="AG36" i="27" s="1"/>
  <c r="AH31" i="27"/>
  <c r="AH40" i="27" s="1"/>
  <c r="AJ28" i="27"/>
  <c r="AJ37" i="27" s="1"/>
  <c r="Z27" i="27"/>
  <c r="Z36" i="27" s="1"/>
  <c r="AM30" i="27"/>
  <c r="AM39" i="27" s="1"/>
  <c r="AO27" i="27"/>
  <c r="AO36" i="27" s="1"/>
  <c r="AF30" i="27"/>
  <c r="AF39" i="27" s="1"/>
  <c r="AE30" i="27"/>
  <c r="AE39" i="27" s="1"/>
  <c r="W46" i="27" l="1" a="1"/>
  <c r="AK46" i="27" l="1"/>
  <c r="AC46" i="27"/>
  <c r="AR46" i="27"/>
  <c r="AJ46" i="27"/>
  <c r="AB46" i="27"/>
  <c r="AQ46" i="27"/>
  <c r="AI46" i="27"/>
  <c r="AA46" i="27"/>
  <c r="AP46" i="27"/>
  <c r="AH46" i="27"/>
  <c r="Z46" i="27"/>
  <c r="AO46" i="27"/>
  <c r="AG46" i="27"/>
  <c r="Y46" i="27"/>
  <c r="AN46" i="27"/>
  <c r="AF46" i="27"/>
  <c r="X46" i="27"/>
  <c r="AM46" i="27"/>
  <c r="AE46" i="27"/>
  <c r="W46" i="27"/>
  <c r="AD46" i="27"/>
  <c r="AL46" i="27"/>
  <c r="W48" i="27" l="1" a="1"/>
  <c r="AR48" i="27" l="1"/>
  <c r="AR51" i="27" s="1"/>
  <c r="AJ48" i="27"/>
  <c r="AJ51" i="27" s="1"/>
  <c r="AB48" i="27"/>
  <c r="AB51" i="27" s="1"/>
  <c r="AQ48" i="27"/>
  <c r="AQ51" i="27" s="1"/>
  <c r="AI48" i="27"/>
  <c r="AI51" i="27" s="1"/>
  <c r="AA48" i="27"/>
  <c r="AA51" i="27" s="1"/>
  <c r="AP48" i="27"/>
  <c r="AP51" i="27" s="1"/>
  <c r="AH48" i="27"/>
  <c r="AH51" i="27" s="1"/>
  <c r="Z48" i="27"/>
  <c r="Z51" i="27" s="1"/>
  <c r="AO48" i="27"/>
  <c r="AO51" i="27" s="1"/>
  <c r="AG48" i="27"/>
  <c r="AG51" i="27" s="1"/>
  <c r="Y48" i="27"/>
  <c r="Y51" i="27" s="1"/>
  <c r="AN48" i="27"/>
  <c r="AN51" i="27" s="1"/>
  <c r="AF48" i="27"/>
  <c r="AF51" i="27" s="1"/>
  <c r="X48" i="27"/>
  <c r="X51" i="27" s="1"/>
  <c r="AM48" i="27"/>
  <c r="AM51" i="27" s="1"/>
  <c r="AE48" i="27"/>
  <c r="AE51" i="27" s="1"/>
  <c r="W48" i="27"/>
  <c r="W51" i="27" s="1"/>
  <c r="AL48" i="27"/>
  <c r="AL51" i="27" s="1"/>
  <c r="AD48" i="27"/>
  <c r="AD51" i="27" s="1"/>
  <c r="AK48" i="27"/>
  <c r="AK51" i="27" s="1"/>
  <c r="AC48" i="27"/>
  <c r="AC51" i="27" s="1"/>
  <c r="W53" i="27" l="1" a="1"/>
  <c r="W180" i="27" l="1"/>
  <c r="W172" i="27"/>
  <c r="W164" i="27"/>
  <c r="W156" i="27"/>
  <c r="W148" i="27"/>
  <c r="W140" i="27"/>
  <c r="W132" i="27"/>
  <c r="W124" i="27"/>
  <c r="W116" i="27"/>
  <c r="W108" i="27"/>
  <c r="W100" i="27"/>
  <c r="W92" i="27"/>
  <c r="W84" i="27"/>
  <c r="W76" i="27"/>
  <c r="W68" i="27"/>
  <c r="W60" i="27"/>
  <c r="M9" i="26" s="1"/>
  <c r="W179" i="27"/>
  <c r="W171" i="27"/>
  <c r="W163" i="27"/>
  <c r="W155" i="27"/>
  <c r="W147" i="27"/>
  <c r="W139" i="27"/>
  <c r="W131" i="27"/>
  <c r="W123" i="27"/>
  <c r="W115" i="27"/>
  <c r="W107" i="27"/>
  <c r="W99" i="27"/>
  <c r="W91" i="27"/>
  <c r="W83" i="27"/>
  <c r="W75" i="27"/>
  <c r="W67" i="27"/>
  <c r="M16" i="26" s="1"/>
  <c r="W59" i="27"/>
  <c r="M8" i="26" s="1"/>
  <c r="W178" i="27"/>
  <c r="W170" i="27"/>
  <c r="W162" i="27"/>
  <c r="W154" i="27"/>
  <c r="W146" i="27"/>
  <c r="W138" i="27"/>
  <c r="W130" i="27"/>
  <c r="W122" i="27"/>
  <c r="W114" i="27"/>
  <c r="W106" i="27"/>
  <c r="W98" i="27"/>
  <c r="W90" i="27"/>
  <c r="W82" i="27"/>
  <c r="W74" i="27"/>
  <c r="W66" i="27"/>
  <c r="M15" i="26" s="1"/>
  <c r="W58" i="27"/>
  <c r="M7" i="26" s="1"/>
  <c r="W177" i="27"/>
  <c r="W169" i="27"/>
  <c r="W161" i="27"/>
  <c r="W153" i="27"/>
  <c r="W145" i="27"/>
  <c r="W137" i="27"/>
  <c r="W129" i="27"/>
  <c r="W121" i="27"/>
  <c r="W113" i="27"/>
  <c r="W105" i="27"/>
  <c r="W97" i="27"/>
  <c r="W89" i="27"/>
  <c r="W81" i="27"/>
  <c r="W73" i="27"/>
  <c r="W65" i="27"/>
  <c r="M14" i="26" s="1"/>
  <c r="W57" i="27"/>
  <c r="M6" i="26" s="1"/>
  <c r="W184" i="27"/>
  <c r="W176" i="27"/>
  <c r="W168" i="27"/>
  <c r="W160" i="27"/>
  <c r="W152" i="27"/>
  <c r="W144" i="27"/>
  <c r="W136" i="27"/>
  <c r="W128" i="27"/>
  <c r="W120" i="27"/>
  <c r="W112" i="27"/>
  <c r="W104" i="27"/>
  <c r="W96" i="27"/>
  <c r="W88" i="27"/>
  <c r="W80" i="27"/>
  <c r="W72" i="27"/>
  <c r="W64" i="27"/>
  <c r="M13" i="26" s="1"/>
  <c r="W56" i="27"/>
  <c r="M5" i="26" s="1"/>
  <c r="W183" i="27"/>
  <c r="W175" i="27"/>
  <c r="W167" i="27"/>
  <c r="W159" i="27"/>
  <c r="W151" i="27"/>
  <c r="W143" i="27"/>
  <c r="W135" i="27"/>
  <c r="W127" i="27"/>
  <c r="W119" i="27"/>
  <c r="W111" i="27"/>
  <c r="W103" i="27"/>
  <c r="W95" i="27"/>
  <c r="W87" i="27"/>
  <c r="W79" i="27"/>
  <c r="W71" i="27"/>
  <c r="W63" i="27"/>
  <c r="M12" i="26" s="1"/>
  <c r="W55" i="27"/>
  <c r="M4" i="26" s="1"/>
  <c r="W182" i="27"/>
  <c r="W174" i="27"/>
  <c r="W166" i="27"/>
  <c r="W158" i="27"/>
  <c r="W150" i="27"/>
  <c r="W142" i="27"/>
  <c r="W134" i="27"/>
  <c r="W126" i="27"/>
  <c r="W118" i="27"/>
  <c r="W110" i="27"/>
  <c r="W102" i="27"/>
  <c r="W94" i="27"/>
  <c r="W86" i="27"/>
  <c r="W78" i="27"/>
  <c r="W70" i="27"/>
  <c r="W62" i="27"/>
  <c r="M11" i="26" s="1"/>
  <c r="W54" i="27"/>
  <c r="M3" i="26" s="1"/>
  <c r="W157" i="27"/>
  <c r="W93" i="27"/>
  <c r="W149" i="27"/>
  <c r="W85" i="27"/>
  <c r="W101" i="27"/>
  <c r="W141" i="27"/>
  <c r="W77" i="27"/>
  <c r="W61" i="27"/>
  <c r="M10" i="26" s="1"/>
  <c r="W109" i="27"/>
  <c r="W133" i="27"/>
  <c r="W69" i="27"/>
  <c r="W125" i="27"/>
  <c r="W181" i="27"/>
  <c r="W117" i="27"/>
  <c r="W53" i="27"/>
  <c r="M2" i="26" s="1"/>
  <c r="W173" i="27"/>
  <c r="W165" i="27"/>
  <c r="M16" i="29" l="1"/>
  <c r="P7" i="29" s="1" a="1"/>
  <c r="P7" i="29" s="1"/>
  <c r="M16" i="27"/>
  <c r="M15" i="27"/>
  <c r="M15" i="29"/>
  <c r="M14" i="29"/>
  <c r="M14" i="27"/>
  <c r="M13" i="29"/>
  <c r="M13" i="27"/>
  <c r="M12" i="29"/>
  <c r="M12" i="27"/>
  <c r="M11" i="27"/>
  <c r="M11" i="29"/>
  <c r="M10" i="29"/>
  <c r="M10" i="27"/>
  <c r="M9" i="29"/>
  <c r="M9" i="27"/>
  <c r="M8" i="29"/>
  <c r="M8" i="27"/>
  <c r="M7" i="29"/>
  <c r="M7" i="27"/>
  <c r="M6" i="29"/>
  <c r="M6" i="27"/>
  <c r="M5" i="29"/>
  <c r="M5" i="27"/>
  <c r="M4" i="29"/>
  <c r="M4" i="27"/>
  <c r="M3" i="29"/>
  <c r="M3" i="27"/>
  <c r="M2" i="29"/>
  <c r="M2" i="27"/>
  <c r="H16" i="25"/>
  <c r="G16" i="25"/>
  <c r="T16" i="25" s="1"/>
  <c r="F16" i="25"/>
  <c r="E16" i="25"/>
  <c r="D16" i="25"/>
  <c r="C16" i="25"/>
  <c r="A16" i="25"/>
  <c r="H15" i="25"/>
  <c r="G15" i="25"/>
  <c r="T15" i="25" s="1"/>
  <c r="F15" i="25"/>
  <c r="E15" i="25"/>
  <c r="D15" i="25"/>
  <c r="C15" i="25"/>
  <c r="B15" i="25"/>
  <c r="A15" i="25"/>
  <c r="H14" i="25"/>
  <c r="G14" i="25"/>
  <c r="F14" i="25"/>
  <c r="E14" i="25"/>
  <c r="D14" i="25"/>
  <c r="C14" i="25"/>
  <c r="A14" i="25"/>
  <c r="H13" i="25"/>
  <c r="G13" i="25"/>
  <c r="F13" i="25"/>
  <c r="E13" i="25"/>
  <c r="D13" i="25"/>
  <c r="C13" i="25"/>
  <c r="B13" i="25"/>
  <c r="A13" i="25"/>
  <c r="H12" i="25"/>
  <c r="G12" i="25"/>
  <c r="F12" i="25"/>
  <c r="E12" i="25"/>
  <c r="D12" i="25"/>
  <c r="C12" i="25"/>
  <c r="B12" i="25"/>
  <c r="A12" i="25"/>
  <c r="H11" i="25"/>
  <c r="G11" i="25"/>
  <c r="F11" i="25"/>
  <c r="E11" i="25"/>
  <c r="D11" i="25"/>
  <c r="C11" i="25"/>
  <c r="B11" i="25"/>
  <c r="A11" i="25"/>
  <c r="H10" i="25"/>
  <c r="G10" i="25"/>
  <c r="F10" i="25"/>
  <c r="E10" i="25"/>
  <c r="D10" i="25"/>
  <c r="C10" i="25"/>
  <c r="B10" i="25"/>
  <c r="A10" i="25"/>
  <c r="H9" i="25"/>
  <c r="G9" i="25"/>
  <c r="F9" i="25"/>
  <c r="E9" i="25"/>
  <c r="D9" i="25"/>
  <c r="C9" i="25"/>
  <c r="B9" i="25"/>
  <c r="A9" i="25"/>
  <c r="H8" i="25"/>
  <c r="G8" i="25"/>
  <c r="F8" i="25"/>
  <c r="E8" i="25"/>
  <c r="D8" i="25"/>
  <c r="C8" i="25"/>
  <c r="B8" i="25"/>
  <c r="A8" i="25"/>
  <c r="O7" i="25" a="1"/>
  <c r="O7" i="25" s="1"/>
  <c r="H7" i="25"/>
  <c r="G7" i="25"/>
  <c r="F7" i="25"/>
  <c r="E7" i="25"/>
  <c r="D7" i="25"/>
  <c r="C7" i="25"/>
  <c r="B7" i="25"/>
  <c r="A7" i="25"/>
  <c r="H6" i="25"/>
  <c r="G6" i="25"/>
  <c r="F6" i="25"/>
  <c r="E6" i="25"/>
  <c r="D6" i="25"/>
  <c r="C6" i="25"/>
  <c r="B6" i="25"/>
  <c r="A6" i="25"/>
  <c r="O5" i="25"/>
  <c r="H5" i="25"/>
  <c r="G5" i="25"/>
  <c r="T5" i="25" s="1"/>
  <c r="F5" i="25"/>
  <c r="E5" i="25"/>
  <c r="D5" i="25"/>
  <c r="C5" i="25"/>
  <c r="B5" i="25"/>
  <c r="A5" i="25"/>
  <c r="H4" i="25"/>
  <c r="G4" i="25"/>
  <c r="T4" i="25" s="1"/>
  <c r="F4" i="25"/>
  <c r="E4" i="25"/>
  <c r="D4" i="25"/>
  <c r="C4" i="25"/>
  <c r="B4" i="25"/>
  <c r="A4" i="25"/>
  <c r="O3" i="25"/>
  <c r="O12" i="25" s="1"/>
  <c r="H3" i="25"/>
  <c r="G3" i="25"/>
  <c r="F3" i="25"/>
  <c r="E3" i="25"/>
  <c r="D3" i="25"/>
  <c r="C3" i="25"/>
  <c r="B3" i="25"/>
  <c r="A3" i="25"/>
  <c r="O2" i="25"/>
  <c r="N16" i="25" s="1"/>
  <c r="J2" i="25"/>
  <c r="I2" i="25"/>
  <c r="H2" i="25"/>
  <c r="G2" i="25"/>
  <c r="F2" i="25"/>
  <c r="E2" i="25"/>
  <c r="D2" i="25"/>
  <c r="C2" i="25"/>
  <c r="B2" i="25"/>
  <c r="A2" i="25"/>
  <c r="J1" i="25"/>
  <c r="I1" i="25"/>
  <c r="H1" i="25"/>
  <c r="G1" i="25"/>
  <c r="F1" i="25"/>
  <c r="E1" i="25"/>
  <c r="D1" i="25"/>
  <c r="C1" i="25"/>
  <c r="B1" i="25"/>
  <c r="A1" i="25"/>
  <c r="S361" i="23"/>
  <c r="R361" i="23"/>
  <c r="Q361" i="23"/>
  <c r="P361" i="23"/>
  <c r="S360" i="23"/>
  <c r="R360" i="23"/>
  <c r="Q360" i="23"/>
  <c r="P360" i="23"/>
  <c r="S359" i="23"/>
  <c r="R359" i="23"/>
  <c r="Q359" i="23"/>
  <c r="P359" i="23"/>
  <c r="S358" i="23"/>
  <c r="R358" i="23"/>
  <c r="Q358" i="23"/>
  <c r="P358" i="23"/>
  <c r="S357" i="23"/>
  <c r="R357" i="23"/>
  <c r="Q357" i="23"/>
  <c r="P357" i="23"/>
  <c r="S356" i="23"/>
  <c r="R356" i="23"/>
  <c r="Q356" i="23"/>
  <c r="P356" i="23"/>
  <c r="S355" i="23"/>
  <c r="R355" i="23"/>
  <c r="Q355" i="23"/>
  <c r="P355" i="23"/>
  <c r="S354" i="23"/>
  <c r="R354" i="23"/>
  <c r="Q354" i="23"/>
  <c r="P354" i="23"/>
  <c r="S353" i="23"/>
  <c r="R353" i="23"/>
  <c r="Q353" i="23"/>
  <c r="P353" i="23"/>
  <c r="S352" i="23"/>
  <c r="R352" i="23"/>
  <c r="Q352" i="23"/>
  <c r="P352" i="23"/>
  <c r="S351" i="23"/>
  <c r="R351" i="23"/>
  <c r="Q351" i="23"/>
  <c r="P351" i="23"/>
  <c r="S350" i="23"/>
  <c r="R350" i="23"/>
  <c r="Q350" i="23"/>
  <c r="P350" i="23"/>
  <c r="S349" i="23"/>
  <c r="R349" i="23"/>
  <c r="Q349" i="23"/>
  <c r="P349" i="23"/>
  <c r="S348" i="23"/>
  <c r="R348" i="23"/>
  <c r="Q348" i="23"/>
  <c r="P348" i="23"/>
  <c r="S347" i="23"/>
  <c r="R347" i="23"/>
  <c r="Q347" i="23"/>
  <c r="P347" i="23"/>
  <c r="S346" i="23"/>
  <c r="R346" i="23"/>
  <c r="Q346" i="23"/>
  <c r="P346" i="23"/>
  <c r="S345" i="23"/>
  <c r="R345" i="23"/>
  <c r="Q345" i="23"/>
  <c r="P345" i="23"/>
  <c r="S344" i="23"/>
  <c r="R344" i="23"/>
  <c r="Q344" i="23"/>
  <c r="P344" i="23"/>
  <c r="S343" i="23"/>
  <c r="R343" i="23"/>
  <c r="Q343" i="23"/>
  <c r="P343" i="23"/>
  <c r="S342" i="23"/>
  <c r="R342" i="23"/>
  <c r="Q342" i="23"/>
  <c r="P342" i="23"/>
  <c r="S341" i="23"/>
  <c r="R341" i="23"/>
  <c r="Q341" i="23"/>
  <c r="P341" i="23"/>
  <c r="S340" i="23"/>
  <c r="R340" i="23"/>
  <c r="Q340" i="23"/>
  <c r="P340" i="23"/>
  <c r="S339" i="23"/>
  <c r="R339" i="23"/>
  <c r="Q339" i="23"/>
  <c r="P339" i="23"/>
  <c r="S338" i="23"/>
  <c r="R338" i="23"/>
  <c r="Q338" i="23"/>
  <c r="P338" i="23"/>
  <c r="S337" i="23"/>
  <c r="R337" i="23"/>
  <c r="Q337" i="23"/>
  <c r="P337" i="23"/>
  <c r="S336" i="23"/>
  <c r="R336" i="23"/>
  <c r="Q336" i="23"/>
  <c r="P336" i="23"/>
  <c r="S335" i="23"/>
  <c r="R335" i="23"/>
  <c r="Q335" i="23"/>
  <c r="P335" i="23"/>
  <c r="S334" i="23"/>
  <c r="R334" i="23"/>
  <c r="Q334" i="23"/>
  <c r="P334" i="23"/>
  <c r="S333" i="23"/>
  <c r="R333" i="23"/>
  <c r="Q333" i="23"/>
  <c r="P333" i="23"/>
  <c r="S332" i="23"/>
  <c r="R332" i="23"/>
  <c r="Q332" i="23"/>
  <c r="P332" i="23"/>
  <c r="S331" i="23"/>
  <c r="R331" i="23"/>
  <c r="Q331" i="23"/>
  <c r="P331" i="23"/>
  <c r="S330" i="23"/>
  <c r="R330" i="23"/>
  <c r="Q330" i="23"/>
  <c r="P330" i="23"/>
  <c r="S329" i="23"/>
  <c r="R329" i="23"/>
  <c r="Q329" i="23"/>
  <c r="P329" i="23"/>
  <c r="S328" i="23"/>
  <c r="R328" i="23"/>
  <c r="Q328" i="23"/>
  <c r="P328" i="23"/>
  <c r="S327" i="23"/>
  <c r="R327" i="23"/>
  <c r="Q327" i="23"/>
  <c r="P327" i="23"/>
  <c r="S326" i="23"/>
  <c r="R326" i="23"/>
  <c r="Q326" i="23"/>
  <c r="P326" i="23"/>
  <c r="S325" i="23"/>
  <c r="R325" i="23"/>
  <c r="Q325" i="23"/>
  <c r="P325" i="23"/>
  <c r="S324" i="23"/>
  <c r="R324" i="23"/>
  <c r="Q324" i="23"/>
  <c r="P324" i="23"/>
  <c r="S323" i="23"/>
  <c r="R323" i="23"/>
  <c r="Q323" i="23"/>
  <c r="P323" i="23"/>
  <c r="S322" i="23"/>
  <c r="R322" i="23"/>
  <c r="Q322" i="23"/>
  <c r="P322" i="23"/>
  <c r="S321" i="23"/>
  <c r="R321" i="23"/>
  <c r="Q321" i="23"/>
  <c r="P321" i="23"/>
  <c r="S320" i="23"/>
  <c r="R320" i="23"/>
  <c r="Q320" i="23"/>
  <c r="P320" i="23"/>
  <c r="S319" i="23"/>
  <c r="R319" i="23"/>
  <c r="Q319" i="23"/>
  <c r="P319" i="23"/>
  <c r="S318" i="23"/>
  <c r="R318" i="23"/>
  <c r="Q318" i="23"/>
  <c r="P318" i="23"/>
  <c r="S317" i="23"/>
  <c r="R317" i="23"/>
  <c r="Q317" i="23"/>
  <c r="P317" i="23"/>
  <c r="S316" i="23"/>
  <c r="R316" i="23"/>
  <c r="Q316" i="23"/>
  <c r="P316" i="23"/>
  <c r="S315" i="23"/>
  <c r="R315" i="23"/>
  <c r="Q315" i="23"/>
  <c r="P315" i="23"/>
  <c r="S314" i="23"/>
  <c r="R314" i="23"/>
  <c r="Q314" i="23"/>
  <c r="P314" i="23"/>
  <c r="S313" i="23"/>
  <c r="R313" i="23"/>
  <c r="Q313" i="23"/>
  <c r="P313" i="23"/>
  <c r="S312" i="23"/>
  <c r="R312" i="23"/>
  <c r="Q312" i="23"/>
  <c r="P312" i="23"/>
  <c r="S311" i="23"/>
  <c r="R311" i="23"/>
  <c r="Q311" i="23"/>
  <c r="P311" i="23"/>
  <c r="S310" i="23"/>
  <c r="R310" i="23"/>
  <c r="Q310" i="23"/>
  <c r="P310" i="23"/>
  <c r="S309" i="23"/>
  <c r="R309" i="23"/>
  <c r="Q309" i="23"/>
  <c r="P309" i="23"/>
  <c r="S308" i="23"/>
  <c r="R308" i="23"/>
  <c r="Q308" i="23"/>
  <c r="P308" i="23"/>
  <c r="S307" i="23"/>
  <c r="R307" i="23"/>
  <c r="Q307" i="23"/>
  <c r="P307" i="23"/>
  <c r="S306" i="23"/>
  <c r="R306" i="23"/>
  <c r="Q306" i="23"/>
  <c r="P306" i="23"/>
  <c r="S305" i="23"/>
  <c r="R305" i="23"/>
  <c r="Q305" i="23"/>
  <c r="P305" i="23"/>
  <c r="S304" i="23"/>
  <c r="R304" i="23"/>
  <c r="Q304" i="23"/>
  <c r="P304" i="23"/>
  <c r="S303" i="23"/>
  <c r="R303" i="23"/>
  <c r="Q303" i="23"/>
  <c r="P303" i="23"/>
  <c r="S302" i="23"/>
  <c r="R302" i="23"/>
  <c r="Q302" i="23"/>
  <c r="P302" i="23"/>
  <c r="S301" i="23"/>
  <c r="R301" i="23"/>
  <c r="Q301" i="23"/>
  <c r="P301" i="23"/>
  <c r="S300" i="23"/>
  <c r="R300" i="23"/>
  <c r="Q300" i="23"/>
  <c r="P300" i="23"/>
  <c r="S299" i="23"/>
  <c r="R299" i="23"/>
  <c r="Q299" i="23"/>
  <c r="P299" i="23"/>
  <c r="S298" i="23"/>
  <c r="R298" i="23"/>
  <c r="Q298" i="23"/>
  <c r="P298" i="23"/>
  <c r="S297" i="23"/>
  <c r="R297" i="23"/>
  <c r="Q297" i="23"/>
  <c r="P297" i="23"/>
  <c r="S296" i="23"/>
  <c r="R296" i="23"/>
  <c r="Q296" i="23"/>
  <c r="P296" i="23"/>
  <c r="S295" i="23"/>
  <c r="R295" i="23"/>
  <c r="Q295" i="23"/>
  <c r="P295" i="23"/>
  <c r="S294" i="23"/>
  <c r="R294" i="23"/>
  <c r="Q294" i="23"/>
  <c r="P294" i="23"/>
  <c r="S293" i="23"/>
  <c r="R293" i="23"/>
  <c r="Q293" i="23"/>
  <c r="P293" i="23"/>
  <c r="S292" i="23"/>
  <c r="R292" i="23"/>
  <c r="Q292" i="23"/>
  <c r="P292" i="23"/>
  <c r="S291" i="23"/>
  <c r="R291" i="23"/>
  <c r="Q291" i="23"/>
  <c r="P291" i="23"/>
  <c r="S290" i="23"/>
  <c r="R290" i="23"/>
  <c r="Q290" i="23"/>
  <c r="P290" i="23"/>
  <c r="S289" i="23"/>
  <c r="R289" i="23"/>
  <c r="Q289" i="23"/>
  <c r="P289" i="23"/>
  <c r="S288" i="23"/>
  <c r="R288" i="23"/>
  <c r="Q288" i="23"/>
  <c r="P288" i="23"/>
  <c r="S287" i="23"/>
  <c r="R287" i="23"/>
  <c r="Q287" i="23"/>
  <c r="P287" i="23"/>
  <c r="S286" i="23"/>
  <c r="R286" i="23"/>
  <c r="Q286" i="23"/>
  <c r="P286" i="23"/>
  <c r="S285" i="23"/>
  <c r="R285" i="23"/>
  <c r="Q285" i="23"/>
  <c r="P285" i="23"/>
  <c r="S284" i="23"/>
  <c r="R284" i="23"/>
  <c r="Q284" i="23"/>
  <c r="P284" i="23"/>
  <c r="S283" i="23"/>
  <c r="R283" i="23"/>
  <c r="Q283" i="23"/>
  <c r="P283" i="23"/>
  <c r="S282" i="23"/>
  <c r="R282" i="23"/>
  <c r="Q282" i="23"/>
  <c r="P282" i="23"/>
  <c r="S281" i="23"/>
  <c r="R281" i="23"/>
  <c r="Q281" i="23"/>
  <c r="P281" i="23"/>
  <c r="S280" i="23"/>
  <c r="R280" i="23"/>
  <c r="Q280" i="23"/>
  <c r="P280" i="23"/>
  <c r="S279" i="23"/>
  <c r="R279" i="23"/>
  <c r="Q279" i="23"/>
  <c r="P279" i="23"/>
  <c r="S278" i="23"/>
  <c r="R278" i="23"/>
  <c r="Q278" i="23"/>
  <c r="P278" i="23"/>
  <c r="S277" i="23"/>
  <c r="R277" i="23"/>
  <c r="Q277" i="23"/>
  <c r="P277" i="23"/>
  <c r="S276" i="23"/>
  <c r="R276" i="23"/>
  <c r="Q276" i="23"/>
  <c r="P276" i="23"/>
  <c r="S275" i="23"/>
  <c r="R275" i="23"/>
  <c r="Q275" i="23"/>
  <c r="P275" i="23"/>
  <c r="S274" i="23"/>
  <c r="R274" i="23"/>
  <c r="Q274" i="23"/>
  <c r="P274" i="23"/>
  <c r="S273" i="23"/>
  <c r="R273" i="23"/>
  <c r="Q273" i="23"/>
  <c r="P273" i="23"/>
  <c r="S272" i="23"/>
  <c r="R272" i="23"/>
  <c r="Q272" i="23"/>
  <c r="P272" i="23"/>
  <c r="S271" i="23"/>
  <c r="R271" i="23"/>
  <c r="Q271" i="23"/>
  <c r="P271" i="23"/>
  <c r="S270" i="23"/>
  <c r="R270" i="23"/>
  <c r="Q270" i="23"/>
  <c r="P270" i="23"/>
  <c r="S269" i="23"/>
  <c r="R269" i="23"/>
  <c r="Q269" i="23"/>
  <c r="P269" i="23"/>
  <c r="S268" i="23"/>
  <c r="R268" i="23"/>
  <c r="Q268" i="23"/>
  <c r="P268" i="23"/>
  <c r="S267" i="23"/>
  <c r="R267" i="23"/>
  <c r="Q267" i="23"/>
  <c r="P267" i="23"/>
  <c r="S266" i="23"/>
  <c r="R266" i="23"/>
  <c r="Q266" i="23"/>
  <c r="P266" i="23"/>
  <c r="S265" i="23"/>
  <c r="R265" i="23"/>
  <c r="Q265" i="23"/>
  <c r="P265" i="23"/>
  <c r="S264" i="23"/>
  <c r="R264" i="23"/>
  <c r="Q264" i="23"/>
  <c r="P264" i="23"/>
  <c r="S263" i="23"/>
  <c r="R263" i="23"/>
  <c r="Q263" i="23"/>
  <c r="P263" i="23"/>
  <c r="S262" i="23"/>
  <c r="R262" i="23"/>
  <c r="Q262" i="23"/>
  <c r="P262" i="23"/>
  <c r="S261" i="23"/>
  <c r="R261" i="23"/>
  <c r="Q261" i="23"/>
  <c r="P261" i="23"/>
  <c r="S260" i="23"/>
  <c r="R260" i="23"/>
  <c r="Q260" i="23"/>
  <c r="P260" i="23"/>
  <c r="S259" i="23"/>
  <c r="R259" i="23"/>
  <c r="Q259" i="23"/>
  <c r="P259" i="23"/>
  <c r="S258" i="23"/>
  <c r="R258" i="23"/>
  <c r="Q258" i="23"/>
  <c r="P258" i="23"/>
  <c r="S257" i="23"/>
  <c r="R257" i="23"/>
  <c r="Q257" i="23"/>
  <c r="P257" i="23"/>
  <c r="S256" i="23"/>
  <c r="R256" i="23"/>
  <c r="Q256" i="23"/>
  <c r="P256" i="23"/>
  <c r="S255" i="23"/>
  <c r="R255" i="23"/>
  <c r="Q255" i="23"/>
  <c r="P255" i="23"/>
  <c r="S254" i="23"/>
  <c r="R254" i="23"/>
  <c r="Q254" i="23"/>
  <c r="P254" i="23"/>
  <c r="S253" i="23"/>
  <c r="R253" i="23"/>
  <c r="Q253" i="23"/>
  <c r="P253" i="23"/>
  <c r="S252" i="23"/>
  <c r="R252" i="23"/>
  <c r="Q252" i="23"/>
  <c r="P252" i="23"/>
  <c r="S251" i="23"/>
  <c r="R251" i="23"/>
  <c r="Q251" i="23"/>
  <c r="P251" i="23"/>
  <c r="S250" i="23"/>
  <c r="R250" i="23"/>
  <c r="Q250" i="23"/>
  <c r="P250" i="23"/>
  <c r="S249" i="23"/>
  <c r="R249" i="23"/>
  <c r="Q249" i="23"/>
  <c r="P249" i="23"/>
  <c r="S248" i="23"/>
  <c r="R248" i="23"/>
  <c r="Q248" i="23"/>
  <c r="P248" i="23"/>
  <c r="S247" i="23"/>
  <c r="R247" i="23"/>
  <c r="Q247" i="23"/>
  <c r="P247" i="23"/>
  <c r="S246" i="23"/>
  <c r="R246" i="23"/>
  <c r="Q246" i="23"/>
  <c r="P246" i="23"/>
  <c r="S245" i="23"/>
  <c r="R245" i="23"/>
  <c r="Q245" i="23"/>
  <c r="P245" i="23"/>
  <c r="S244" i="23"/>
  <c r="R244" i="23"/>
  <c r="Q244" i="23"/>
  <c r="P244" i="23"/>
  <c r="S243" i="23"/>
  <c r="R243" i="23"/>
  <c r="Q243" i="23"/>
  <c r="P243" i="23"/>
  <c r="S242" i="23"/>
  <c r="R242" i="23"/>
  <c r="Q242" i="23"/>
  <c r="P242" i="23"/>
  <c r="S241" i="23"/>
  <c r="R241" i="23"/>
  <c r="Q241" i="23"/>
  <c r="P241" i="23"/>
  <c r="S240" i="23"/>
  <c r="R240" i="23"/>
  <c r="Q240" i="23"/>
  <c r="P240" i="23"/>
  <c r="S239" i="23"/>
  <c r="R239" i="23"/>
  <c r="Q239" i="23"/>
  <c r="P239" i="23"/>
  <c r="S238" i="23"/>
  <c r="R238" i="23"/>
  <c r="Q238" i="23"/>
  <c r="P238" i="23"/>
  <c r="S237" i="23"/>
  <c r="R237" i="23"/>
  <c r="Q237" i="23"/>
  <c r="P237" i="23"/>
  <c r="S236" i="23"/>
  <c r="R236" i="23"/>
  <c r="Q236" i="23"/>
  <c r="P236" i="23"/>
  <c r="S235" i="23"/>
  <c r="R235" i="23"/>
  <c r="Q235" i="23"/>
  <c r="P235" i="23"/>
  <c r="S234" i="23"/>
  <c r="R234" i="23"/>
  <c r="Q234" i="23"/>
  <c r="P234" i="23"/>
  <c r="S233" i="23"/>
  <c r="R233" i="23"/>
  <c r="Q233" i="23"/>
  <c r="P233" i="23"/>
  <c r="S232" i="23"/>
  <c r="R232" i="23"/>
  <c r="Q232" i="23"/>
  <c r="P232" i="23"/>
  <c r="S231" i="23"/>
  <c r="R231" i="23"/>
  <c r="Q231" i="23"/>
  <c r="P231" i="23"/>
  <c r="S230" i="23"/>
  <c r="R230" i="23"/>
  <c r="Q230" i="23"/>
  <c r="P230" i="23"/>
  <c r="S229" i="23"/>
  <c r="R229" i="23"/>
  <c r="Q229" i="23"/>
  <c r="P229" i="23"/>
  <c r="S228" i="23"/>
  <c r="R228" i="23"/>
  <c r="Q228" i="23"/>
  <c r="P228" i="23"/>
  <c r="S227" i="23"/>
  <c r="R227" i="23"/>
  <c r="Q227" i="23"/>
  <c r="P227" i="23"/>
  <c r="S226" i="23"/>
  <c r="R226" i="23"/>
  <c r="Q226" i="23"/>
  <c r="P226" i="23"/>
  <c r="S225" i="23"/>
  <c r="R225" i="23"/>
  <c r="Q225" i="23"/>
  <c r="P225" i="23"/>
  <c r="S224" i="23"/>
  <c r="R224" i="23"/>
  <c r="Q224" i="23"/>
  <c r="P224" i="23"/>
  <c r="S223" i="23"/>
  <c r="R223" i="23"/>
  <c r="Q223" i="23"/>
  <c r="P223" i="23"/>
  <c r="S222" i="23"/>
  <c r="R222" i="23"/>
  <c r="Q222" i="23"/>
  <c r="P222" i="23"/>
  <c r="S221" i="23"/>
  <c r="R221" i="23"/>
  <c r="Q221" i="23"/>
  <c r="P221" i="23"/>
  <c r="S220" i="23"/>
  <c r="R220" i="23"/>
  <c r="Q220" i="23"/>
  <c r="P220" i="23"/>
  <c r="S219" i="23"/>
  <c r="R219" i="23"/>
  <c r="Q219" i="23"/>
  <c r="P219" i="23"/>
  <c r="S218" i="23"/>
  <c r="R218" i="23"/>
  <c r="Q218" i="23"/>
  <c r="P218" i="23"/>
  <c r="S217" i="23"/>
  <c r="R217" i="23"/>
  <c r="Q217" i="23"/>
  <c r="P217" i="23"/>
  <c r="S216" i="23"/>
  <c r="R216" i="23"/>
  <c r="Q216" i="23"/>
  <c r="P216" i="23"/>
  <c r="S215" i="23"/>
  <c r="R215" i="23"/>
  <c r="Q215" i="23"/>
  <c r="P215" i="23"/>
  <c r="S214" i="23"/>
  <c r="R214" i="23"/>
  <c r="Q214" i="23"/>
  <c r="P214" i="23"/>
  <c r="S213" i="23"/>
  <c r="R213" i="23"/>
  <c r="Q213" i="23"/>
  <c r="P213" i="23"/>
  <c r="S212" i="23"/>
  <c r="R212" i="23"/>
  <c r="Q212" i="23"/>
  <c r="P212" i="23"/>
  <c r="S211" i="23"/>
  <c r="R211" i="23"/>
  <c r="Q211" i="23"/>
  <c r="P211" i="23"/>
  <c r="S210" i="23"/>
  <c r="R210" i="23"/>
  <c r="Q210" i="23"/>
  <c r="P210" i="23"/>
  <c r="S209" i="23"/>
  <c r="R209" i="23"/>
  <c r="Q209" i="23"/>
  <c r="P209" i="23"/>
  <c r="S208" i="23"/>
  <c r="R208" i="23"/>
  <c r="Q208" i="23"/>
  <c r="P208" i="23"/>
  <c r="S207" i="23"/>
  <c r="R207" i="23"/>
  <c r="Q207" i="23"/>
  <c r="P207" i="23"/>
  <c r="S206" i="23"/>
  <c r="R206" i="23"/>
  <c r="Q206" i="23"/>
  <c r="P206" i="23"/>
  <c r="S205" i="23"/>
  <c r="R205" i="23"/>
  <c r="Q205" i="23"/>
  <c r="P205" i="23"/>
  <c r="S204" i="23"/>
  <c r="R204" i="23"/>
  <c r="Q204" i="23"/>
  <c r="P204" i="23"/>
  <c r="S203" i="23"/>
  <c r="R203" i="23"/>
  <c r="Q203" i="23"/>
  <c r="P203" i="23"/>
  <c r="S202" i="23"/>
  <c r="R202" i="23"/>
  <c r="Q202" i="23"/>
  <c r="P202" i="23"/>
  <c r="S201" i="23"/>
  <c r="R201" i="23"/>
  <c r="Q201" i="23"/>
  <c r="P201" i="23"/>
  <c r="S200" i="23"/>
  <c r="R200" i="23"/>
  <c r="Q200" i="23"/>
  <c r="P200" i="23"/>
  <c r="S199" i="23"/>
  <c r="R199" i="23"/>
  <c r="Q199" i="23"/>
  <c r="P199" i="23"/>
  <c r="S198" i="23"/>
  <c r="R198" i="23"/>
  <c r="Q198" i="23"/>
  <c r="P198" i="23"/>
  <c r="S197" i="23"/>
  <c r="R197" i="23"/>
  <c r="Q197" i="23"/>
  <c r="P197" i="23"/>
  <c r="S196" i="23"/>
  <c r="R196" i="23"/>
  <c r="Q196" i="23"/>
  <c r="P196" i="23"/>
  <c r="S195" i="23"/>
  <c r="R195" i="23"/>
  <c r="Q195" i="23"/>
  <c r="P195" i="23"/>
  <c r="S194" i="23"/>
  <c r="R194" i="23"/>
  <c r="Q194" i="23"/>
  <c r="P194" i="23"/>
  <c r="S193" i="23"/>
  <c r="R193" i="23"/>
  <c r="Q193" i="23"/>
  <c r="P193" i="23"/>
  <c r="S192" i="23"/>
  <c r="R192" i="23"/>
  <c r="Q192" i="23"/>
  <c r="P192" i="23"/>
  <c r="S191" i="23"/>
  <c r="R191" i="23"/>
  <c r="Q191" i="23"/>
  <c r="P191" i="23"/>
  <c r="S190" i="23"/>
  <c r="R190" i="23"/>
  <c r="Q190" i="23"/>
  <c r="P190" i="23"/>
  <c r="S189" i="23"/>
  <c r="R189" i="23"/>
  <c r="Q189" i="23"/>
  <c r="P189" i="23"/>
  <c r="S188" i="23"/>
  <c r="R188" i="23"/>
  <c r="Q188" i="23"/>
  <c r="P188" i="23"/>
  <c r="S187" i="23"/>
  <c r="R187" i="23"/>
  <c r="Q187" i="23"/>
  <c r="P187" i="23"/>
  <c r="S186" i="23"/>
  <c r="R186" i="23"/>
  <c r="Q186" i="23"/>
  <c r="P186" i="23"/>
  <c r="S185" i="23"/>
  <c r="R185" i="23"/>
  <c r="Q185" i="23"/>
  <c r="P185" i="23"/>
  <c r="S184" i="23"/>
  <c r="R184" i="23"/>
  <c r="Q184" i="23"/>
  <c r="P184" i="23"/>
  <c r="S183" i="23"/>
  <c r="R183" i="23"/>
  <c r="Q183" i="23"/>
  <c r="P183" i="23"/>
  <c r="S182" i="23"/>
  <c r="R182" i="23"/>
  <c r="Q182" i="23"/>
  <c r="P182" i="23"/>
  <c r="S181" i="23"/>
  <c r="R181" i="23"/>
  <c r="Q181" i="23"/>
  <c r="P181" i="23"/>
  <c r="S180" i="23"/>
  <c r="R180" i="23"/>
  <c r="Q180" i="23"/>
  <c r="P180" i="23"/>
  <c r="S179" i="23"/>
  <c r="R179" i="23"/>
  <c r="Q179" i="23"/>
  <c r="P179" i="23"/>
  <c r="S178" i="23"/>
  <c r="R178" i="23"/>
  <c r="Q178" i="23"/>
  <c r="P178" i="23"/>
  <c r="S177" i="23"/>
  <c r="R177" i="23"/>
  <c r="Q177" i="23"/>
  <c r="P177" i="23"/>
  <c r="S176" i="23"/>
  <c r="R176" i="23"/>
  <c r="Q176" i="23"/>
  <c r="P176" i="23"/>
  <c r="S175" i="23"/>
  <c r="R175" i="23"/>
  <c r="Q175" i="23"/>
  <c r="P175" i="23"/>
  <c r="S174" i="23"/>
  <c r="R174" i="23"/>
  <c r="Q174" i="23"/>
  <c r="P174" i="23"/>
  <c r="S173" i="23"/>
  <c r="R173" i="23"/>
  <c r="Q173" i="23"/>
  <c r="P173" i="23"/>
  <c r="S172" i="23"/>
  <c r="R172" i="23"/>
  <c r="Q172" i="23"/>
  <c r="P172" i="23"/>
  <c r="S171" i="23"/>
  <c r="R171" i="23"/>
  <c r="Q171" i="23"/>
  <c r="P171" i="23"/>
  <c r="S170" i="23"/>
  <c r="R170" i="23"/>
  <c r="Q170" i="23"/>
  <c r="P170" i="23"/>
  <c r="S169" i="23"/>
  <c r="R169" i="23"/>
  <c r="Q169" i="23"/>
  <c r="P169" i="23"/>
  <c r="S168" i="23"/>
  <c r="R168" i="23"/>
  <c r="Q168" i="23"/>
  <c r="P168" i="23"/>
  <c r="S167" i="23"/>
  <c r="R167" i="23"/>
  <c r="Q167" i="23"/>
  <c r="P167" i="23"/>
  <c r="S166" i="23"/>
  <c r="R166" i="23"/>
  <c r="Q166" i="23"/>
  <c r="P166" i="23"/>
  <c r="S165" i="23"/>
  <c r="R165" i="23"/>
  <c r="Q165" i="23"/>
  <c r="P165" i="23"/>
  <c r="S164" i="23"/>
  <c r="R164" i="23"/>
  <c r="Q164" i="23"/>
  <c r="P164" i="23"/>
  <c r="S163" i="23"/>
  <c r="R163" i="23"/>
  <c r="Q163" i="23"/>
  <c r="P163" i="23"/>
  <c r="S162" i="23"/>
  <c r="R162" i="23"/>
  <c r="Q162" i="23"/>
  <c r="P162" i="23"/>
  <c r="S161" i="23"/>
  <c r="R161" i="23"/>
  <c r="Q161" i="23"/>
  <c r="P161" i="23"/>
  <c r="S160" i="23"/>
  <c r="R160" i="23"/>
  <c r="Q160" i="23"/>
  <c r="P160" i="23"/>
  <c r="S159" i="23"/>
  <c r="R159" i="23"/>
  <c r="Q159" i="23"/>
  <c r="P159" i="23"/>
  <c r="S158" i="23"/>
  <c r="R158" i="23"/>
  <c r="Q158" i="23"/>
  <c r="P158" i="23"/>
  <c r="S157" i="23"/>
  <c r="R157" i="23"/>
  <c r="Q157" i="23"/>
  <c r="P157" i="23"/>
  <c r="S156" i="23"/>
  <c r="R156" i="23"/>
  <c r="Q156" i="23"/>
  <c r="P156" i="23"/>
  <c r="S155" i="23"/>
  <c r="R155" i="23"/>
  <c r="Q155" i="23"/>
  <c r="P155" i="23"/>
  <c r="S154" i="23"/>
  <c r="R154" i="23"/>
  <c r="Q154" i="23"/>
  <c r="P154" i="23"/>
  <c r="S153" i="23"/>
  <c r="R153" i="23"/>
  <c r="Q153" i="23"/>
  <c r="P153" i="23"/>
  <c r="S152" i="23"/>
  <c r="R152" i="23"/>
  <c r="Q152" i="23"/>
  <c r="P152" i="23"/>
  <c r="S151" i="23"/>
  <c r="R151" i="23"/>
  <c r="Q151" i="23"/>
  <c r="P151" i="23"/>
  <c r="S150" i="23"/>
  <c r="R150" i="23"/>
  <c r="Q150" i="23"/>
  <c r="P150" i="23"/>
  <c r="S149" i="23"/>
  <c r="R149" i="23"/>
  <c r="Q149" i="23"/>
  <c r="P149" i="23"/>
  <c r="S148" i="23"/>
  <c r="R148" i="23"/>
  <c r="Q148" i="23"/>
  <c r="P148" i="23"/>
  <c r="S147" i="23"/>
  <c r="R147" i="23"/>
  <c r="Q147" i="23"/>
  <c r="P147" i="23"/>
  <c r="S146" i="23"/>
  <c r="R146" i="23"/>
  <c r="Q146" i="23"/>
  <c r="P146" i="23"/>
  <c r="S145" i="23"/>
  <c r="R145" i="23"/>
  <c r="Q145" i="23"/>
  <c r="P145" i="23"/>
  <c r="S144" i="23"/>
  <c r="R144" i="23"/>
  <c r="Q144" i="23"/>
  <c r="P144" i="23"/>
  <c r="S143" i="23"/>
  <c r="R143" i="23"/>
  <c r="Q143" i="23"/>
  <c r="P143" i="23"/>
  <c r="S142" i="23"/>
  <c r="R142" i="23"/>
  <c r="Q142" i="23"/>
  <c r="P142" i="23"/>
  <c r="S141" i="23"/>
  <c r="R141" i="23"/>
  <c r="Q141" i="23"/>
  <c r="P141" i="23"/>
  <c r="S140" i="23"/>
  <c r="R140" i="23"/>
  <c r="Q140" i="23"/>
  <c r="P140" i="23"/>
  <c r="S139" i="23"/>
  <c r="R139" i="23"/>
  <c r="Q139" i="23"/>
  <c r="P139" i="23"/>
  <c r="S138" i="23"/>
  <c r="R138" i="23"/>
  <c r="Q138" i="23"/>
  <c r="P138" i="23"/>
  <c r="S137" i="23"/>
  <c r="R137" i="23"/>
  <c r="Q137" i="23"/>
  <c r="P137" i="23"/>
  <c r="S136" i="23"/>
  <c r="R136" i="23"/>
  <c r="Q136" i="23"/>
  <c r="P136" i="23"/>
  <c r="S135" i="23"/>
  <c r="R135" i="23"/>
  <c r="Q135" i="23"/>
  <c r="P135" i="23"/>
  <c r="S134" i="23"/>
  <c r="R134" i="23"/>
  <c r="Q134" i="23"/>
  <c r="P134" i="23"/>
  <c r="S133" i="23"/>
  <c r="R133" i="23"/>
  <c r="Q133" i="23"/>
  <c r="P133" i="23"/>
  <c r="S132" i="23"/>
  <c r="R132" i="23"/>
  <c r="Q132" i="23"/>
  <c r="P132" i="23"/>
  <c r="S131" i="23"/>
  <c r="R131" i="23"/>
  <c r="Q131" i="23"/>
  <c r="P131" i="23"/>
  <c r="S130" i="23"/>
  <c r="R130" i="23"/>
  <c r="Q130" i="23"/>
  <c r="P130" i="23"/>
  <c r="S129" i="23"/>
  <c r="R129" i="23"/>
  <c r="Q129" i="23"/>
  <c r="P129" i="23"/>
  <c r="S128" i="23"/>
  <c r="R128" i="23"/>
  <c r="Q128" i="23"/>
  <c r="P128" i="23"/>
  <c r="S127" i="23"/>
  <c r="R127" i="23"/>
  <c r="Q127" i="23"/>
  <c r="P127" i="23"/>
  <c r="S126" i="23"/>
  <c r="R126" i="23"/>
  <c r="Q126" i="23"/>
  <c r="P126" i="23"/>
  <c r="S125" i="23"/>
  <c r="R125" i="23"/>
  <c r="Q125" i="23"/>
  <c r="P125" i="23"/>
  <c r="S124" i="23"/>
  <c r="R124" i="23"/>
  <c r="Q124" i="23"/>
  <c r="P124" i="23"/>
  <c r="S123" i="23"/>
  <c r="R123" i="23"/>
  <c r="Q123" i="23"/>
  <c r="P123" i="23"/>
  <c r="S122" i="23"/>
  <c r="R122" i="23"/>
  <c r="Q122" i="23"/>
  <c r="P122" i="23"/>
  <c r="S121" i="23"/>
  <c r="R121" i="23"/>
  <c r="Q121" i="23"/>
  <c r="P121" i="23"/>
  <c r="S120" i="23"/>
  <c r="R120" i="23"/>
  <c r="Q120" i="23"/>
  <c r="P120" i="23"/>
  <c r="S119" i="23"/>
  <c r="R119" i="23"/>
  <c r="Q119" i="23"/>
  <c r="P119" i="23"/>
  <c r="S118" i="23"/>
  <c r="R118" i="23"/>
  <c r="Q118" i="23"/>
  <c r="P118" i="23"/>
  <c r="S117" i="23"/>
  <c r="R117" i="23"/>
  <c r="Q117" i="23"/>
  <c r="P117" i="23"/>
  <c r="S116" i="23"/>
  <c r="R116" i="23"/>
  <c r="Q116" i="23"/>
  <c r="P116" i="23"/>
  <c r="S115" i="23"/>
  <c r="R115" i="23"/>
  <c r="Q115" i="23"/>
  <c r="P115" i="23"/>
  <c r="S114" i="23"/>
  <c r="R114" i="23"/>
  <c r="Q114" i="23"/>
  <c r="P114" i="23"/>
  <c r="S113" i="23"/>
  <c r="R113" i="23"/>
  <c r="Q113" i="23"/>
  <c r="P113" i="23"/>
  <c r="S112" i="23"/>
  <c r="R112" i="23"/>
  <c r="Q112" i="23"/>
  <c r="P112" i="23"/>
  <c r="S111" i="23"/>
  <c r="R111" i="23"/>
  <c r="Q111" i="23"/>
  <c r="P111" i="23"/>
  <c r="S110" i="23"/>
  <c r="R110" i="23"/>
  <c r="Q110" i="23"/>
  <c r="P110" i="23"/>
  <c r="S109" i="23"/>
  <c r="R109" i="23"/>
  <c r="Q109" i="23"/>
  <c r="P109" i="23"/>
  <c r="S108" i="23"/>
  <c r="R108" i="23"/>
  <c r="Q108" i="23"/>
  <c r="P108" i="23"/>
  <c r="S107" i="23"/>
  <c r="R107" i="23"/>
  <c r="Q107" i="23"/>
  <c r="P107" i="23"/>
  <c r="S106" i="23"/>
  <c r="R106" i="23"/>
  <c r="Q106" i="23"/>
  <c r="P106" i="23"/>
  <c r="S105" i="23"/>
  <c r="R105" i="23"/>
  <c r="Q105" i="23"/>
  <c r="P105" i="23"/>
  <c r="S104" i="23"/>
  <c r="R104" i="23"/>
  <c r="Q104" i="23"/>
  <c r="P104" i="23"/>
  <c r="S103" i="23"/>
  <c r="R103" i="23"/>
  <c r="Q103" i="23"/>
  <c r="P103" i="23"/>
  <c r="S102" i="23"/>
  <c r="R102" i="23"/>
  <c r="Q102" i="23"/>
  <c r="P102" i="23"/>
  <c r="S101" i="23"/>
  <c r="R101" i="23"/>
  <c r="Q101" i="23"/>
  <c r="P101" i="23"/>
  <c r="S100" i="23"/>
  <c r="R100" i="23"/>
  <c r="Q100" i="23"/>
  <c r="P100" i="23"/>
  <c r="S99" i="23"/>
  <c r="R99" i="23"/>
  <c r="Q99" i="23"/>
  <c r="P99" i="23"/>
  <c r="S98" i="23"/>
  <c r="R98" i="23"/>
  <c r="Q98" i="23"/>
  <c r="P98" i="23"/>
  <c r="S97" i="23"/>
  <c r="R97" i="23"/>
  <c r="Q97" i="23"/>
  <c r="P97" i="23"/>
  <c r="S96" i="23"/>
  <c r="R96" i="23"/>
  <c r="Q96" i="23"/>
  <c r="P96" i="23"/>
  <c r="S95" i="23"/>
  <c r="R95" i="23"/>
  <c r="Q95" i="23"/>
  <c r="P95" i="23"/>
  <c r="S94" i="23"/>
  <c r="R94" i="23"/>
  <c r="Q94" i="23"/>
  <c r="P94" i="23"/>
  <c r="S93" i="23"/>
  <c r="R93" i="23"/>
  <c r="Q93" i="23"/>
  <c r="P93" i="23"/>
  <c r="S92" i="23"/>
  <c r="R92" i="23"/>
  <c r="Q92" i="23"/>
  <c r="P92" i="23"/>
  <c r="S91" i="23"/>
  <c r="R91" i="23"/>
  <c r="Q91" i="23"/>
  <c r="P91" i="23"/>
  <c r="S90" i="23"/>
  <c r="R90" i="23"/>
  <c r="Q90" i="23"/>
  <c r="P90" i="23"/>
  <c r="S89" i="23"/>
  <c r="R89" i="23"/>
  <c r="Q89" i="23"/>
  <c r="P89" i="23"/>
  <c r="S88" i="23"/>
  <c r="R88" i="23"/>
  <c r="Q88" i="23"/>
  <c r="P88" i="23"/>
  <c r="S87" i="23"/>
  <c r="R87" i="23"/>
  <c r="Q87" i="23"/>
  <c r="P87" i="23"/>
  <c r="S86" i="23"/>
  <c r="R86" i="23"/>
  <c r="Q86" i="23"/>
  <c r="P86" i="23"/>
  <c r="S85" i="23"/>
  <c r="R85" i="23"/>
  <c r="Q85" i="23"/>
  <c r="P85" i="23"/>
  <c r="S84" i="23"/>
  <c r="R84" i="23"/>
  <c r="Q84" i="23"/>
  <c r="P84" i="23"/>
  <c r="S83" i="23"/>
  <c r="R83" i="23"/>
  <c r="Q83" i="23"/>
  <c r="P83" i="23"/>
  <c r="S82" i="23"/>
  <c r="R82" i="23"/>
  <c r="Q82" i="23"/>
  <c r="P82" i="23"/>
  <c r="S81" i="23"/>
  <c r="R81" i="23"/>
  <c r="Q81" i="23"/>
  <c r="P81" i="23"/>
  <c r="S80" i="23"/>
  <c r="R80" i="23"/>
  <c r="Q80" i="23"/>
  <c r="P80" i="23"/>
  <c r="S79" i="23"/>
  <c r="R79" i="23"/>
  <c r="Q79" i="23"/>
  <c r="P79" i="23"/>
  <c r="S78" i="23"/>
  <c r="R78" i="23"/>
  <c r="Q78" i="23"/>
  <c r="P78" i="23"/>
  <c r="S77" i="23"/>
  <c r="R77" i="23"/>
  <c r="Q77" i="23"/>
  <c r="P77" i="23"/>
  <c r="S76" i="23"/>
  <c r="R76" i="23"/>
  <c r="Q76" i="23"/>
  <c r="P76" i="23"/>
  <c r="S75" i="23"/>
  <c r="R75" i="23"/>
  <c r="Q75" i="23"/>
  <c r="P75" i="23"/>
  <c r="S74" i="23"/>
  <c r="R74" i="23"/>
  <c r="Q74" i="23"/>
  <c r="P74" i="23"/>
  <c r="S73" i="23"/>
  <c r="R73" i="23"/>
  <c r="Q73" i="23"/>
  <c r="P73" i="23"/>
  <c r="S72" i="23"/>
  <c r="R72" i="23"/>
  <c r="Q72" i="23"/>
  <c r="P72" i="23"/>
  <c r="S71" i="23"/>
  <c r="R71" i="23"/>
  <c r="Q71" i="23"/>
  <c r="P71" i="23"/>
  <c r="S70" i="23"/>
  <c r="R70" i="23"/>
  <c r="Q70" i="23"/>
  <c r="P70" i="23"/>
  <c r="S69" i="23"/>
  <c r="R69" i="23"/>
  <c r="Q69" i="23"/>
  <c r="P69" i="23"/>
  <c r="S68" i="23"/>
  <c r="R68" i="23"/>
  <c r="Q68" i="23"/>
  <c r="P68" i="23"/>
  <c r="S67" i="23"/>
  <c r="R67" i="23"/>
  <c r="Q67" i="23"/>
  <c r="P67" i="23"/>
  <c r="S66" i="23"/>
  <c r="R66" i="23"/>
  <c r="Q66" i="23"/>
  <c r="P66" i="23"/>
  <c r="S65" i="23"/>
  <c r="R65" i="23"/>
  <c r="Q65" i="23"/>
  <c r="P65" i="23"/>
  <c r="S64" i="23"/>
  <c r="R64" i="23"/>
  <c r="Q64" i="23"/>
  <c r="P64" i="23"/>
  <c r="S63" i="23"/>
  <c r="R63" i="23"/>
  <c r="Q63" i="23"/>
  <c r="P63" i="23"/>
  <c r="S62" i="23"/>
  <c r="R62" i="23"/>
  <c r="Q62" i="23"/>
  <c r="P62" i="23"/>
  <c r="S61" i="23"/>
  <c r="R61" i="23"/>
  <c r="Q61" i="23"/>
  <c r="P61" i="23"/>
  <c r="S60" i="23"/>
  <c r="R60" i="23"/>
  <c r="Q60" i="23"/>
  <c r="P60" i="23"/>
  <c r="S59" i="23"/>
  <c r="R59" i="23"/>
  <c r="Q59" i="23"/>
  <c r="P59" i="23"/>
  <c r="S58" i="23"/>
  <c r="R58" i="23"/>
  <c r="Q58" i="23"/>
  <c r="P58" i="23"/>
  <c r="S57" i="23"/>
  <c r="R57" i="23"/>
  <c r="Q57" i="23"/>
  <c r="P57" i="23"/>
  <c r="S56" i="23"/>
  <c r="R56" i="23"/>
  <c r="Q56" i="23"/>
  <c r="P56" i="23"/>
  <c r="S55" i="23"/>
  <c r="R55" i="23"/>
  <c r="Q55" i="23"/>
  <c r="P55" i="23"/>
  <c r="S54" i="23"/>
  <c r="R54" i="23"/>
  <c r="Q54" i="23"/>
  <c r="P54" i="23"/>
  <c r="S53" i="23"/>
  <c r="R53" i="23"/>
  <c r="Q53" i="23"/>
  <c r="P53" i="23"/>
  <c r="S52" i="23"/>
  <c r="R52" i="23"/>
  <c r="Q52" i="23"/>
  <c r="P52" i="23"/>
  <c r="S51" i="23"/>
  <c r="R51" i="23"/>
  <c r="Q51" i="23"/>
  <c r="P51" i="23"/>
  <c r="S50" i="23"/>
  <c r="R50" i="23"/>
  <c r="Q50" i="23"/>
  <c r="P50" i="23"/>
  <c r="S49" i="23"/>
  <c r="R49" i="23"/>
  <c r="Q49" i="23"/>
  <c r="P49" i="23"/>
  <c r="S48" i="23"/>
  <c r="R48" i="23"/>
  <c r="Q48" i="23"/>
  <c r="P48" i="23"/>
  <c r="S47" i="23"/>
  <c r="R47" i="23"/>
  <c r="Q47" i="23"/>
  <c r="P47" i="23"/>
  <c r="S46" i="23"/>
  <c r="R46" i="23"/>
  <c r="Q46" i="23"/>
  <c r="P46" i="23"/>
  <c r="S45" i="23"/>
  <c r="R45" i="23"/>
  <c r="Q45" i="23"/>
  <c r="P45" i="23"/>
  <c r="S44" i="23"/>
  <c r="R44" i="23"/>
  <c r="Q44" i="23"/>
  <c r="P44" i="23"/>
  <c r="S43" i="23"/>
  <c r="R43" i="23"/>
  <c r="Q43" i="23"/>
  <c r="P43" i="23"/>
  <c r="S42" i="23"/>
  <c r="R42" i="23"/>
  <c r="Q42" i="23"/>
  <c r="P42" i="23"/>
  <c r="S41" i="23"/>
  <c r="R41" i="23"/>
  <c r="Q41" i="23"/>
  <c r="P41" i="23"/>
  <c r="S40" i="23"/>
  <c r="R40" i="23"/>
  <c r="Q40" i="23"/>
  <c r="P40" i="23"/>
  <c r="S39" i="23"/>
  <c r="R39" i="23"/>
  <c r="Q39" i="23"/>
  <c r="P39" i="23"/>
  <c r="S38" i="23"/>
  <c r="R38" i="23"/>
  <c r="Q38" i="23"/>
  <c r="P38" i="23"/>
  <c r="S37" i="23"/>
  <c r="R37" i="23"/>
  <c r="Q37" i="23"/>
  <c r="P37" i="23"/>
  <c r="S36" i="23"/>
  <c r="R36" i="23"/>
  <c r="Q36" i="23"/>
  <c r="P36" i="23"/>
  <c r="S35" i="23"/>
  <c r="R35" i="23"/>
  <c r="Q35" i="23"/>
  <c r="P35" i="23"/>
  <c r="S34" i="23"/>
  <c r="R34" i="23"/>
  <c r="Q34" i="23"/>
  <c r="P34" i="23"/>
  <c r="S33" i="23"/>
  <c r="R33" i="23"/>
  <c r="Q33" i="23"/>
  <c r="P33" i="23"/>
  <c r="S32" i="23"/>
  <c r="R32" i="23"/>
  <c r="Q32" i="23"/>
  <c r="P32" i="23"/>
  <c r="S31" i="23"/>
  <c r="R31" i="23"/>
  <c r="Q31" i="23"/>
  <c r="P31" i="23"/>
  <c r="S30" i="23"/>
  <c r="R30" i="23"/>
  <c r="Q30" i="23"/>
  <c r="P30" i="23"/>
  <c r="S29" i="23"/>
  <c r="R29" i="23"/>
  <c r="Q29" i="23"/>
  <c r="P29" i="23"/>
  <c r="S28" i="23"/>
  <c r="R28" i="23"/>
  <c r="Q28" i="23"/>
  <c r="P28" i="23"/>
  <c r="S27" i="23"/>
  <c r="R27" i="23"/>
  <c r="Q27" i="23"/>
  <c r="P27" i="23"/>
  <c r="S26" i="23"/>
  <c r="R26" i="23"/>
  <c r="Q26" i="23"/>
  <c r="P26" i="23"/>
  <c r="S25" i="23"/>
  <c r="R25" i="23"/>
  <c r="Q25" i="23"/>
  <c r="P25" i="23"/>
  <c r="S24" i="23"/>
  <c r="R24" i="23"/>
  <c r="Q24" i="23"/>
  <c r="P24" i="23"/>
  <c r="S23" i="23"/>
  <c r="R23" i="23"/>
  <c r="Q23" i="23"/>
  <c r="P23" i="23"/>
  <c r="S22" i="23"/>
  <c r="R22" i="23"/>
  <c r="Q22" i="23"/>
  <c r="P22" i="23"/>
  <c r="S21" i="23"/>
  <c r="R21" i="23"/>
  <c r="Q21" i="23"/>
  <c r="P21" i="23"/>
  <c r="S20" i="23"/>
  <c r="R20" i="23"/>
  <c r="Q20" i="23"/>
  <c r="P20" i="23"/>
  <c r="S19" i="23"/>
  <c r="R19" i="23"/>
  <c r="Q19" i="23"/>
  <c r="P19" i="23"/>
  <c r="S18" i="23"/>
  <c r="R18" i="23"/>
  <c r="Q18" i="23"/>
  <c r="P18" i="23"/>
  <c r="S17" i="23"/>
  <c r="R17" i="23"/>
  <c r="Q17" i="23"/>
  <c r="P17" i="23"/>
  <c r="J16" i="23"/>
  <c r="S16" i="23" s="1"/>
  <c r="I16" i="23"/>
  <c r="R16" i="23" s="1"/>
  <c r="H16" i="23"/>
  <c r="Q16" i="23" s="1"/>
  <c r="G16" i="23"/>
  <c r="F16" i="23"/>
  <c r="E16" i="23"/>
  <c r="D16" i="23"/>
  <c r="C16" i="23"/>
  <c r="A16" i="23"/>
  <c r="J15" i="23"/>
  <c r="S15" i="23" s="1"/>
  <c r="I15" i="23"/>
  <c r="R15" i="23" s="1"/>
  <c r="H15" i="23"/>
  <c r="Q15" i="23" s="1"/>
  <c r="G15" i="23"/>
  <c r="F15" i="23"/>
  <c r="E15" i="23"/>
  <c r="D15" i="23"/>
  <c r="C15" i="23"/>
  <c r="B15" i="23"/>
  <c r="A15" i="23"/>
  <c r="J14" i="23"/>
  <c r="S14" i="23" s="1"/>
  <c r="I14" i="23"/>
  <c r="R14" i="23" s="1"/>
  <c r="H14" i="23"/>
  <c r="Q14" i="23" s="1"/>
  <c r="G14" i="23"/>
  <c r="F14" i="23"/>
  <c r="E14" i="23"/>
  <c r="D14" i="23"/>
  <c r="C14" i="23"/>
  <c r="A14" i="23"/>
  <c r="J13" i="23"/>
  <c r="S13" i="23" s="1"/>
  <c r="I13" i="23"/>
  <c r="R13" i="23" s="1"/>
  <c r="H13" i="23"/>
  <c r="Q13" i="23" s="1"/>
  <c r="G13" i="23"/>
  <c r="F13" i="23"/>
  <c r="E13" i="23"/>
  <c r="D13" i="23"/>
  <c r="C13" i="23"/>
  <c r="B13" i="23"/>
  <c r="A13" i="23"/>
  <c r="J12" i="23"/>
  <c r="S12" i="23" s="1"/>
  <c r="I12" i="23"/>
  <c r="R12" i="23" s="1"/>
  <c r="H12" i="23"/>
  <c r="Q12" i="23" s="1"/>
  <c r="G12" i="23"/>
  <c r="F12" i="23"/>
  <c r="E12" i="23"/>
  <c r="D12" i="23"/>
  <c r="C12" i="23"/>
  <c r="B12" i="23"/>
  <c r="A12" i="23"/>
  <c r="J11" i="23"/>
  <c r="S11" i="23" s="1"/>
  <c r="I11" i="23"/>
  <c r="R11" i="23" s="1"/>
  <c r="H11" i="23"/>
  <c r="Q11" i="23" s="1"/>
  <c r="G11" i="23"/>
  <c r="F11" i="23"/>
  <c r="E11" i="23"/>
  <c r="D11" i="23"/>
  <c r="C11" i="23"/>
  <c r="B11" i="23"/>
  <c r="A11" i="23"/>
  <c r="J10" i="23"/>
  <c r="S10" i="23" s="1"/>
  <c r="I10" i="23"/>
  <c r="R10" i="23" s="1"/>
  <c r="H10" i="23"/>
  <c r="Q10" i="23" s="1"/>
  <c r="G10" i="23"/>
  <c r="F10" i="23"/>
  <c r="E10" i="23"/>
  <c r="D10" i="23"/>
  <c r="C10" i="23"/>
  <c r="B10" i="23"/>
  <c r="A10" i="23"/>
  <c r="J9" i="23"/>
  <c r="S9" i="23" s="1"/>
  <c r="I9" i="23"/>
  <c r="R9" i="23" s="1"/>
  <c r="H9" i="23"/>
  <c r="Q9" i="23" s="1"/>
  <c r="G9" i="23"/>
  <c r="F9" i="23"/>
  <c r="E9" i="23"/>
  <c r="D9" i="23"/>
  <c r="C9" i="23"/>
  <c r="B9" i="23"/>
  <c r="A9" i="23"/>
  <c r="J8" i="23"/>
  <c r="S8" i="23" s="1"/>
  <c r="I8" i="23"/>
  <c r="R8" i="23" s="1"/>
  <c r="H8" i="23"/>
  <c r="Q8" i="23" s="1"/>
  <c r="G8" i="23"/>
  <c r="F8" i="23"/>
  <c r="E8" i="23"/>
  <c r="D8" i="23"/>
  <c r="C8" i="23"/>
  <c r="B8" i="23"/>
  <c r="A8" i="23"/>
  <c r="J7" i="23"/>
  <c r="S7" i="23" s="1"/>
  <c r="I7" i="23"/>
  <c r="R7" i="23" s="1"/>
  <c r="H7" i="23"/>
  <c r="Q7" i="23" s="1"/>
  <c r="G7" i="23"/>
  <c r="F7" i="23"/>
  <c r="E7" i="23"/>
  <c r="D7" i="23"/>
  <c r="C7" i="23"/>
  <c r="B7" i="23"/>
  <c r="A7" i="23"/>
  <c r="J6" i="23"/>
  <c r="S6" i="23" s="1"/>
  <c r="I6" i="23"/>
  <c r="R6" i="23" s="1"/>
  <c r="H6" i="23"/>
  <c r="Q6" i="23" s="1"/>
  <c r="G6" i="23"/>
  <c r="F6" i="23"/>
  <c r="E6" i="23"/>
  <c r="D6" i="23"/>
  <c r="C6" i="23"/>
  <c r="B6" i="23"/>
  <c r="A6" i="23"/>
  <c r="J5" i="23"/>
  <c r="S5" i="23" s="1"/>
  <c r="I5" i="23"/>
  <c r="R5" i="23" s="1"/>
  <c r="H5" i="23"/>
  <c r="Q5" i="23" s="1"/>
  <c r="G5" i="23"/>
  <c r="F5" i="23"/>
  <c r="E5" i="23"/>
  <c r="D5" i="23"/>
  <c r="C5" i="23"/>
  <c r="B5" i="23"/>
  <c r="A5" i="23"/>
  <c r="J4" i="23"/>
  <c r="S4" i="23" s="1"/>
  <c r="I4" i="23"/>
  <c r="R4" i="23" s="1"/>
  <c r="H4" i="23"/>
  <c r="Q4" i="23" s="1"/>
  <c r="G4" i="23"/>
  <c r="F4" i="23"/>
  <c r="E4" i="23"/>
  <c r="D4" i="23"/>
  <c r="C4" i="23"/>
  <c r="B4" i="23"/>
  <c r="A4" i="23"/>
  <c r="J3" i="23"/>
  <c r="S3" i="23" s="1"/>
  <c r="I3" i="23"/>
  <c r="R3" i="23" s="1"/>
  <c r="H3" i="23"/>
  <c r="Q3" i="23" s="1"/>
  <c r="G3" i="23"/>
  <c r="F3" i="23"/>
  <c r="E3" i="23"/>
  <c r="D3" i="23"/>
  <c r="C3" i="23"/>
  <c r="B3" i="23"/>
  <c r="A3" i="23"/>
  <c r="J2" i="23"/>
  <c r="S2" i="23" s="1"/>
  <c r="I2" i="23"/>
  <c r="R2" i="23" s="1"/>
  <c r="H2" i="23"/>
  <c r="Q2" i="23" s="1"/>
  <c r="G2" i="23"/>
  <c r="F2" i="23"/>
  <c r="E2" i="23"/>
  <c r="D2" i="23"/>
  <c r="C2" i="23"/>
  <c r="B2" i="23"/>
  <c r="A2" i="23"/>
  <c r="L1" i="23"/>
  <c r="K1" i="23"/>
  <c r="J1" i="23"/>
  <c r="I1" i="23"/>
  <c r="H1" i="23"/>
  <c r="G1" i="23"/>
  <c r="F1" i="23"/>
  <c r="E1" i="23"/>
  <c r="D1" i="23"/>
  <c r="C1" i="23"/>
  <c r="B1" i="23"/>
  <c r="A1" i="23"/>
  <c r="T3" i="25" l="1"/>
  <c r="T7" i="25"/>
  <c r="T8" i="25"/>
  <c r="T10" i="25"/>
  <c r="T11" i="25"/>
  <c r="T12" i="25"/>
  <c r="T13" i="25"/>
  <c r="S2" i="25"/>
  <c r="K2" i="25" s="1"/>
  <c r="X2" i="25" s="1"/>
  <c r="T2" i="25"/>
  <c r="B16" i="23"/>
  <c r="Q9" i="29"/>
  <c r="P8" i="29"/>
  <c r="Q8" i="29" s="1"/>
  <c r="O8" i="25"/>
  <c r="P8" i="25" s="1"/>
  <c r="P9" i="25"/>
  <c r="T9" i="25"/>
  <c r="P13" i="25"/>
  <c r="P12" i="25"/>
  <c r="T14" i="25"/>
  <c r="T6" i="25"/>
  <c r="S3" i="25" l="1"/>
  <c r="K3" i="25" s="1"/>
  <c r="W2" i="25"/>
  <c r="K2" i="23"/>
  <c r="P2" i="23" s="1"/>
  <c r="K2" i="22"/>
  <c r="B16" i="25"/>
  <c r="O15" i="29"/>
  <c r="B14" i="27" s="1"/>
  <c r="O16" i="29"/>
  <c r="O4" i="25"/>
  <c r="N15" i="25"/>
  <c r="K3" i="23"/>
  <c r="P3" i="23" s="1"/>
  <c r="K3" i="22"/>
  <c r="S4" i="25"/>
  <c r="B14" i="29" l="1"/>
  <c r="B16" i="29"/>
  <c r="B14" i="23"/>
  <c r="B14" i="25"/>
  <c r="S5" i="25"/>
  <c r="K4" i="25"/>
  <c r="B16" i="27" l="1"/>
  <c r="K4" i="23"/>
  <c r="P4" i="23" s="1"/>
  <c r="K4" i="22"/>
  <c r="K5" i="25"/>
  <c r="S6" i="25"/>
  <c r="S7" i="25" l="1"/>
  <c r="K6" i="25"/>
  <c r="K5" i="23"/>
  <c r="P5" i="23" s="1"/>
  <c r="K5" i="22"/>
  <c r="K6" i="23" l="1"/>
  <c r="P6" i="23" s="1"/>
  <c r="K6" i="22"/>
  <c r="K7" i="25"/>
  <c r="S8" i="25"/>
  <c r="K7" i="23" l="1"/>
  <c r="P7" i="23" s="1"/>
  <c r="K7" i="22"/>
  <c r="K8" i="25"/>
  <c r="S9" i="25"/>
  <c r="K9" i="25" l="1"/>
  <c r="S10" i="25"/>
  <c r="K8" i="23"/>
  <c r="P8" i="23" s="1"/>
  <c r="K8" i="22"/>
  <c r="K10" i="25" l="1"/>
  <c r="S11" i="25"/>
  <c r="K9" i="23"/>
  <c r="P9" i="23" s="1"/>
  <c r="K9" i="22"/>
  <c r="S12" i="25" l="1"/>
  <c r="K11" i="25"/>
  <c r="K10" i="23"/>
  <c r="P10" i="23" s="1"/>
  <c r="K10" i="22"/>
  <c r="K11" i="22" l="1"/>
  <c r="K11" i="23"/>
  <c r="P11" i="23" s="1"/>
  <c r="K12" i="25"/>
  <c r="S13" i="25"/>
  <c r="K13" i="25" l="1"/>
  <c r="S14" i="25"/>
  <c r="K12" i="23"/>
  <c r="P12" i="23" s="1"/>
  <c r="K12" i="22"/>
  <c r="K14" i="25" l="1"/>
  <c r="S15" i="25"/>
  <c r="K13" i="23"/>
  <c r="P13" i="23" s="1"/>
  <c r="K13" i="22"/>
  <c r="K15" i="25" l="1"/>
  <c r="S16" i="25"/>
  <c r="K16" i="25" s="1"/>
  <c r="K14" i="23"/>
  <c r="P14" i="23" s="1"/>
  <c r="K14" i="22"/>
  <c r="K16" i="23" l="1"/>
  <c r="P16" i="23" s="1"/>
  <c r="K16" i="22"/>
  <c r="K15" i="23"/>
  <c r="P15" i="23" s="1"/>
  <c r="K15" i="22"/>
  <c r="U18" i="23" l="1" a="1"/>
  <c r="AJ22" i="23" s="1"/>
  <c r="AO20" i="23" l="1"/>
  <c r="AD22" i="23"/>
  <c r="X20" i="23"/>
  <c r="AH19" i="23"/>
  <c r="AO21" i="23"/>
  <c r="AE22" i="23"/>
  <c r="U19" i="23"/>
  <c r="AL21" i="23"/>
  <c r="AK18" i="23"/>
  <c r="AK20" i="23"/>
  <c r="AF20" i="23"/>
  <c r="AA20" i="23"/>
  <c r="AK21" i="23"/>
  <c r="W21" i="23"/>
  <c r="AN21" i="23"/>
  <c r="AI22" i="23"/>
  <c r="AN20" i="23"/>
  <c r="AB20" i="23"/>
  <c r="AD21" i="23"/>
  <c r="X18" i="23"/>
  <c r="AA21" i="23"/>
  <c r="AI20" i="23"/>
  <c r="AK22" i="23"/>
  <c r="AH20" i="23"/>
  <c r="AG18" i="23"/>
  <c r="AE21" i="23"/>
  <c r="AB19" i="23"/>
  <c r="Z22" i="23"/>
  <c r="W20" i="23"/>
  <c r="AB18" i="23"/>
  <c r="Z21" i="23"/>
  <c r="AC22" i="23"/>
  <c r="W18" i="23"/>
  <c r="Y19" i="23"/>
  <c r="X22" i="23"/>
  <c r="AI21" i="23"/>
  <c r="V18" i="23"/>
  <c r="AP20" i="23"/>
  <c r="AO18" i="23"/>
  <c r="AM21" i="23"/>
  <c r="AJ19" i="23"/>
  <c r="AH22" i="23"/>
  <c r="AE20" i="23"/>
  <c r="AJ18" i="23"/>
  <c r="AH21" i="23"/>
  <c r="AC18" i="23"/>
  <c r="AC20" i="23"/>
  <c r="AN22" i="23"/>
  <c r="AN19" i="23"/>
  <c r="AF21" i="23"/>
  <c r="AG20" i="23"/>
  <c r="Y18" i="23"/>
  <c r="W19" i="23"/>
  <c r="AF22" i="23"/>
  <c r="AB21" i="23"/>
  <c r="Y22" i="23"/>
  <c r="V20" i="23"/>
  <c r="AP22" i="23"/>
  <c r="AM20" i="23"/>
  <c r="V19" i="23"/>
  <c r="AP21" i="23"/>
  <c r="U22" i="23"/>
  <c r="AF19" i="23"/>
  <c r="X21" i="23"/>
  <c r="Z19" i="23"/>
  <c r="AL22" i="23"/>
  <c r="AC19" i="23"/>
  <c r="AE18" i="23"/>
  <c r="AA18" i="23"/>
  <c r="Y21" i="23"/>
  <c r="AD19" i="23"/>
  <c r="AB22" i="23"/>
  <c r="AM19" i="23"/>
  <c r="Z18" i="23"/>
  <c r="AJ20" i="23"/>
  <c r="AH18" i="23"/>
  <c r="AA22" i="23"/>
  <c r="AM22" i="23"/>
  <c r="Z20" i="23"/>
  <c r="AP18" i="23"/>
  <c r="AK19" i="23"/>
  <c r="U18" i="23"/>
  <c r="Y20" i="23"/>
  <c r="AG19" i="23"/>
  <c r="AD18" i="23"/>
  <c r="AA19" i="23"/>
  <c r="AN18" i="23"/>
  <c r="AP19" i="23"/>
  <c r="V21" i="23"/>
  <c r="AE19" i="23"/>
  <c r="AF18" i="23"/>
  <c r="AL18" i="23"/>
  <c r="AJ21" i="23"/>
  <c r="AI19" i="23"/>
  <c r="AG22" i="23"/>
  <c r="AD20" i="23"/>
  <c r="AO19" i="23"/>
  <c r="U21" i="23"/>
  <c r="W22" i="23"/>
  <c r="AC21" i="23"/>
  <c r="AM18" i="23"/>
  <c r="X19" i="23"/>
  <c r="V22" i="23"/>
  <c r="U20" i="23"/>
  <c r="AO22" i="23"/>
  <c r="AL20" i="23"/>
  <c r="AI18" i="23"/>
  <c r="AG21" i="23"/>
  <c r="AL19" i="23"/>
  <c r="U27" i="23" a="1"/>
  <c r="AO31" i="23" l="1"/>
  <c r="AO40" i="23" s="1"/>
  <c r="AG31" i="23"/>
  <c r="AG40" i="23" s="1"/>
  <c r="Y31" i="23"/>
  <c r="Y40" i="23" s="1"/>
  <c r="AM30" i="23"/>
  <c r="AM39" i="23" s="1"/>
  <c r="AE30" i="23"/>
  <c r="AE39" i="23" s="1"/>
  <c r="W30" i="23"/>
  <c r="W39" i="23" s="1"/>
  <c r="AK29" i="23"/>
  <c r="AK38" i="23" s="1"/>
  <c r="AC29" i="23"/>
  <c r="AC38" i="23" s="1"/>
  <c r="U29" i="23"/>
  <c r="U38" i="23" s="1"/>
  <c r="AI28" i="23"/>
  <c r="AI37" i="23" s="1"/>
  <c r="AA28" i="23"/>
  <c r="AA37" i="23" s="1"/>
  <c r="AO27" i="23"/>
  <c r="AO36" i="23" s="1"/>
  <c r="AG27" i="23"/>
  <c r="AG36" i="23" s="1"/>
  <c r="Y27" i="23"/>
  <c r="Y36" i="23" s="1"/>
  <c r="AN31" i="23"/>
  <c r="AN40" i="23" s="1"/>
  <c r="AF31" i="23"/>
  <c r="AF40" i="23" s="1"/>
  <c r="X31" i="23"/>
  <c r="X40" i="23" s="1"/>
  <c r="AL30" i="23"/>
  <c r="AL39" i="23" s="1"/>
  <c r="AD30" i="23"/>
  <c r="AD39" i="23" s="1"/>
  <c r="V30" i="23"/>
  <c r="V39" i="23" s="1"/>
  <c r="AJ29" i="23"/>
  <c r="AJ38" i="23" s="1"/>
  <c r="AB29" i="23"/>
  <c r="AB38" i="23" s="1"/>
  <c r="AP28" i="23"/>
  <c r="AP37" i="23" s="1"/>
  <c r="AH28" i="23"/>
  <c r="AH37" i="23" s="1"/>
  <c r="Z28" i="23"/>
  <c r="Z37" i="23" s="1"/>
  <c r="AN27" i="23"/>
  <c r="AN36" i="23" s="1"/>
  <c r="AF27" i="23"/>
  <c r="AF36" i="23" s="1"/>
  <c r="X27" i="23"/>
  <c r="X36" i="23" s="1"/>
  <c r="AM31" i="23"/>
  <c r="AM40" i="23" s="1"/>
  <c r="AE31" i="23"/>
  <c r="AE40" i="23" s="1"/>
  <c r="W31" i="23"/>
  <c r="W40" i="23" s="1"/>
  <c r="AK30" i="23"/>
  <c r="AK39" i="23" s="1"/>
  <c r="AC30" i="23"/>
  <c r="AC39" i="23" s="1"/>
  <c r="U30" i="23"/>
  <c r="U39" i="23" s="1"/>
  <c r="AI29" i="23"/>
  <c r="AI38" i="23" s="1"/>
  <c r="AA29" i="23"/>
  <c r="AA38" i="23" s="1"/>
  <c r="AO28" i="23"/>
  <c r="AO37" i="23" s="1"/>
  <c r="AG28" i="23"/>
  <c r="AG37" i="23" s="1"/>
  <c r="Y28" i="23"/>
  <c r="Y37" i="23" s="1"/>
  <c r="AM27" i="23"/>
  <c r="AM36" i="23" s="1"/>
  <c r="AE27" i="23"/>
  <c r="AE36" i="23" s="1"/>
  <c r="W27" i="23"/>
  <c r="W36" i="23" s="1"/>
  <c r="AL31" i="23"/>
  <c r="AL40" i="23" s="1"/>
  <c r="AD31" i="23"/>
  <c r="AD40" i="23" s="1"/>
  <c r="V31" i="23"/>
  <c r="V40" i="23" s="1"/>
  <c r="AJ30" i="23"/>
  <c r="AJ39" i="23" s="1"/>
  <c r="AB30" i="23"/>
  <c r="AB39" i="23" s="1"/>
  <c r="AP29" i="23"/>
  <c r="AP38" i="23" s="1"/>
  <c r="AH29" i="23"/>
  <c r="AH38" i="23" s="1"/>
  <c r="Z29" i="23"/>
  <c r="Z38" i="23" s="1"/>
  <c r="AN28" i="23"/>
  <c r="AN37" i="23" s="1"/>
  <c r="AF28" i="23"/>
  <c r="AF37" i="23" s="1"/>
  <c r="X28" i="23"/>
  <c r="X37" i="23" s="1"/>
  <c r="AL27" i="23"/>
  <c r="AL36" i="23" s="1"/>
  <c r="AD27" i="23"/>
  <c r="AD36" i="23" s="1"/>
  <c r="V27" i="23"/>
  <c r="V36" i="23" s="1"/>
  <c r="AI31" i="23"/>
  <c r="AI40" i="23" s="1"/>
  <c r="AA31" i="23"/>
  <c r="AA40" i="23" s="1"/>
  <c r="AO30" i="23"/>
  <c r="AO39" i="23" s="1"/>
  <c r="AG30" i="23"/>
  <c r="AG39" i="23" s="1"/>
  <c r="Y30" i="23"/>
  <c r="Y39" i="23" s="1"/>
  <c r="AM29" i="23"/>
  <c r="AM38" i="23" s="1"/>
  <c r="AE29" i="23"/>
  <c r="AE38" i="23" s="1"/>
  <c r="W29" i="23"/>
  <c r="W38" i="23" s="1"/>
  <c r="AK28" i="23"/>
  <c r="AK37" i="23" s="1"/>
  <c r="AC28" i="23"/>
  <c r="AC37" i="23" s="1"/>
  <c r="U28" i="23"/>
  <c r="U37" i="23" s="1"/>
  <c r="AI27" i="23"/>
  <c r="AI36" i="23" s="1"/>
  <c r="AA27" i="23"/>
  <c r="AA36" i="23" s="1"/>
  <c r="AP31" i="23"/>
  <c r="AP40" i="23" s="1"/>
  <c r="AP30" i="23"/>
  <c r="AP39" i="23" s="1"/>
  <c r="AO29" i="23"/>
  <c r="AO38" i="23" s="1"/>
  <c r="V29" i="23"/>
  <c r="V38" i="23" s="1"/>
  <c r="V28" i="23"/>
  <c r="V37" i="23" s="1"/>
  <c r="U27" i="23"/>
  <c r="U36" i="23" s="1"/>
  <c r="AI30" i="23"/>
  <c r="AI39" i="23" s="1"/>
  <c r="AK31" i="23"/>
  <c r="AK40" i="23" s="1"/>
  <c r="AN30" i="23"/>
  <c r="AN39" i="23" s="1"/>
  <c r="AN29" i="23"/>
  <c r="AN38" i="23" s="1"/>
  <c r="AM28" i="23"/>
  <c r="AM37" i="23" s="1"/>
  <c r="AP27" i="23"/>
  <c r="AP36" i="23" s="1"/>
  <c r="AL29" i="23"/>
  <c r="AL38" i="23" s="1"/>
  <c r="AH31" i="23"/>
  <c r="AH40" i="23" s="1"/>
  <c r="AG29" i="23"/>
  <c r="AG38" i="23" s="1"/>
  <c r="AJ28" i="23"/>
  <c r="AJ37" i="23" s="1"/>
  <c r="AC31" i="23"/>
  <c r="AC40" i="23" s="1"/>
  <c r="AF30" i="23"/>
  <c r="AF39" i="23" s="1"/>
  <c r="AF29" i="23"/>
  <c r="AF38" i="23" s="1"/>
  <c r="AE28" i="23"/>
  <c r="AE37" i="23" s="1"/>
  <c r="AH27" i="23"/>
  <c r="AH36" i="23" s="1"/>
  <c r="AB31" i="23"/>
  <c r="AB40" i="23" s="1"/>
  <c r="AA30" i="23"/>
  <c r="AA39" i="23" s="1"/>
  <c r="AD29" i="23"/>
  <c r="AD38" i="23" s="1"/>
  <c r="AD28" i="23"/>
  <c r="AD37" i="23" s="1"/>
  <c r="AC27" i="23"/>
  <c r="AC36" i="23" s="1"/>
  <c r="AJ31" i="23"/>
  <c r="AJ40" i="23" s="1"/>
  <c r="AK27" i="23"/>
  <c r="AK36" i="23" s="1"/>
  <c r="Z31" i="23"/>
  <c r="Z40" i="23" s="1"/>
  <c r="Z30" i="23"/>
  <c r="Z39" i="23" s="1"/>
  <c r="Y29" i="23"/>
  <c r="Y38" i="23" s="1"/>
  <c r="AB28" i="23"/>
  <c r="AB37" i="23" s="1"/>
  <c r="AB27" i="23"/>
  <c r="AB36" i="23" s="1"/>
  <c r="AL28" i="23"/>
  <c r="AL37" i="23" s="1"/>
  <c r="AH30" i="23"/>
  <c r="AH39" i="23" s="1"/>
  <c r="U31" i="23"/>
  <c r="U40" i="23" s="1"/>
  <c r="X30" i="23"/>
  <c r="X39" i="23" s="1"/>
  <c r="X29" i="23"/>
  <c r="X38" i="23" s="1"/>
  <c r="W28" i="23"/>
  <c r="W37" i="23" s="1"/>
  <c r="Z27" i="23"/>
  <c r="Z36" i="23" s="1"/>
  <c r="AJ27" i="23"/>
  <c r="AJ36" i="23" s="1"/>
  <c r="U46" i="23" l="1" a="1"/>
  <c r="AN46" i="23" l="1"/>
  <c r="AF46" i="23"/>
  <c r="X46" i="23"/>
  <c r="AM46" i="23"/>
  <c r="AE46" i="23"/>
  <c r="W46" i="23"/>
  <c r="AL46" i="23"/>
  <c r="AD46" i="23"/>
  <c r="V46" i="23"/>
  <c r="AK46" i="23"/>
  <c r="AC46" i="23"/>
  <c r="U46" i="23"/>
  <c r="U48" i="23" s="1" a="1"/>
  <c r="AJ46" i="23"/>
  <c r="AB46" i="23"/>
  <c r="AI46" i="23"/>
  <c r="AA46" i="23"/>
  <c r="AP46" i="23"/>
  <c r="AH46" i="23"/>
  <c r="Z46" i="23"/>
  <c r="AO46" i="23"/>
  <c r="AG46" i="23"/>
  <c r="Y46" i="23"/>
  <c r="AO48" i="23" l="1"/>
  <c r="AO51" i="23" s="1"/>
  <c r="AG48" i="23"/>
  <c r="AG51" i="23" s="1"/>
  <c r="Y48" i="23"/>
  <c r="Y51" i="23" s="1"/>
  <c r="AN48" i="23"/>
  <c r="AN51" i="23" s="1"/>
  <c r="AF48" i="23"/>
  <c r="AF51" i="23" s="1"/>
  <c r="X48" i="23"/>
  <c r="X51" i="23" s="1"/>
  <c r="AM48" i="23"/>
  <c r="AM51" i="23" s="1"/>
  <c r="AE48" i="23"/>
  <c r="AE51" i="23" s="1"/>
  <c r="W48" i="23"/>
  <c r="W51" i="23" s="1"/>
  <c r="AL48" i="23"/>
  <c r="AL51" i="23" s="1"/>
  <c r="AD48" i="23"/>
  <c r="AD51" i="23" s="1"/>
  <c r="V48" i="23"/>
  <c r="V51" i="23" s="1"/>
  <c r="AK48" i="23"/>
  <c r="AK51" i="23" s="1"/>
  <c r="AC48" i="23"/>
  <c r="AC51" i="23" s="1"/>
  <c r="U48" i="23"/>
  <c r="U51" i="23" s="1"/>
  <c r="AJ48" i="23"/>
  <c r="AJ51" i="23" s="1"/>
  <c r="AB48" i="23"/>
  <c r="AB51" i="23" s="1"/>
  <c r="AI48" i="23"/>
  <c r="AI51" i="23" s="1"/>
  <c r="AA48" i="23"/>
  <c r="AA51" i="23" s="1"/>
  <c r="AP48" i="23"/>
  <c r="AP51" i="23" s="1"/>
  <c r="AH48" i="23"/>
  <c r="AH51" i="23" s="1"/>
  <c r="Z48" i="23"/>
  <c r="Z51" i="23" s="1"/>
  <c r="U53" i="23" l="1" a="1"/>
  <c r="U184" i="23" l="1"/>
  <c r="U176" i="23"/>
  <c r="U168" i="23"/>
  <c r="U160" i="23"/>
  <c r="U152" i="23"/>
  <c r="U144" i="23"/>
  <c r="U136" i="23"/>
  <c r="U128" i="23"/>
  <c r="U120" i="23"/>
  <c r="U112" i="23"/>
  <c r="U104" i="23"/>
  <c r="U96" i="23"/>
  <c r="U88" i="23"/>
  <c r="U80" i="23"/>
  <c r="U72" i="23"/>
  <c r="U64" i="23"/>
  <c r="L13" i="22" s="1"/>
  <c r="U56" i="23"/>
  <c r="L5" i="22" s="1"/>
  <c r="U183" i="23"/>
  <c r="U175" i="23"/>
  <c r="U167" i="23"/>
  <c r="U159" i="23"/>
  <c r="U151" i="23"/>
  <c r="U143" i="23"/>
  <c r="U135" i="23"/>
  <c r="U127" i="23"/>
  <c r="U119" i="23"/>
  <c r="U111" i="23"/>
  <c r="U103" i="23"/>
  <c r="U95" i="23"/>
  <c r="U87" i="23"/>
  <c r="U79" i="23"/>
  <c r="U71" i="23"/>
  <c r="U63" i="23"/>
  <c r="L12" i="22" s="1"/>
  <c r="U55" i="23"/>
  <c r="L4" i="22" s="1"/>
  <c r="U182" i="23"/>
  <c r="U174" i="23"/>
  <c r="U166" i="23"/>
  <c r="U158" i="23"/>
  <c r="U150" i="23"/>
  <c r="U142" i="23"/>
  <c r="U134" i="23"/>
  <c r="U126" i="23"/>
  <c r="U118" i="23"/>
  <c r="U110" i="23"/>
  <c r="U102" i="23"/>
  <c r="U94" i="23"/>
  <c r="U86" i="23"/>
  <c r="U78" i="23"/>
  <c r="U70" i="23"/>
  <c r="U62" i="23"/>
  <c r="L11" i="22" s="1"/>
  <c r="U54" i="23"/>
  <c r="L3" i="22" s="1"/>
  <c r="U181" i="23"/>
  <c r="U173" i="23"/>
  <c r="U165" i="23"/>
  <c r="U157" i="23"/>
  <c r="U149" i="23"/>
  <c r="U141" i="23"/>
  <c r="U133" i="23"/>
  <c r="U125" i="23"/>
  <c r="U117" i="23"/>
  <c r="U109" i="23"/>
  <c r="U101" i="23"/>
  <c r="U93" i="23"/>
  <c r="U85" i="23"/>
  <c r="U77" i="23"/>
  <c r="U69" i="23"/>
  <c r="U61" i="23"/>
  <c r="L10" i="22" s="1"/>
  <c r="U53" i="23"/>
  <c r="L2" i="22" s="1"/>
  <c r="U180" i="23"/>
  <c r="U172" i="23"/>
  <c r="U164" i="23"/>
  <c r="U156" i="23"/>
  <c r="U148" i="23"/>
  <c r="U140" i="23"/>
  <c r="U132" i="23"/>
  <c r="U124" i="23"/>
  <c r="U116" i="23"/>
  <c r="U108" i="23"/>
  <c r="U100" i="23"/>
  <c r="U92" i="23"/>
  <c r="U84" i="23"/>
  <c r="U76" i="23"/>
  <c r="U68" i="23"/>
  <c r="U60" i="23"/>
  <c r="L9" i="22" s="1"/>
  <c r="U179" i="23"/>
  <c r="U171" i="23"/>
  <c r="U163" i="23"/>
  <c r="U155" i="23"/>
  <c r="U147" i="23"/>
  <c r="U139" i="23"/>
  <c r="U131" i="23"/>
  <c r="U123" i="23"/>
  <c r="U115" i="23"/>
  <c r="U107" i="23"/>
  <c r="U99" i="23"/>
  <c r="U91" i="23"/>
  <c r="U83" i="23"/>
  <c r="U75" i="23"/>
  <c r="U67" i="23"/>
  <c r="L16" i="22" s="1"/>
  <c r="U59" i="23"/>
  <c r="L8" i="22" s="1"/>
  <c r="U178" i="23"/>
  <c r="U170" i="23"/>
  <c r="U162" i="23"/>
  <c r="U154" i="23"/>
  <c r="U146" i="23"/>
  <c r="U138" i="23"/>
  <c r="U130" i="23"/>
  <c r="U122" i="23"/>
  <c r="U114" i="23"/>
  <c r="U106" i="23"/>
  <c r="U98" i="23"/>
  <c r="U90" i="23"/>
  <c r="U82" i="23"/>
  <c r="U74" i="23"/>
  <c r="U66" i="23"/>
  <c r="L15" i="22" s="1"/>
  <c r="U58" i="23"/>
  <c r="L7" i="22" s="1"/>
  <c r="U137" i="23"/>
  <c r="U73" i="23"/>
  <c r="U121" i="23"/>
  <c r="U57" i="23"/>
  <c r="L6" i="22" s="1"/>
  <c r="U113" i="23"/>
  <c r="U129" i="23"/>
  <c r="U65" i="23"/>
  <c r="L14" i="22" s="1"/>
  <c r="U177" i="23"/>
  <c r="U169" i="23"/>
  <c r="U105" i="23"/>
  <c r="U161" i="23"/>
  <c r="U97" i="23"/>
  <c r="U153" i="23"/>
  <c r="U89" i="23"/>
  <c r="U145" i="23"/>
  <c r="U81" i="23"/>
  <c r="L16" i="25" l="1"/>
  <c r="L16" i="23"/>
  <c r="L15" i="25"/>
  <c r="L15" i="23"/>
  <c r="L14" i="25"/>
  <c r="L14" i="23"/>
  <c r="L13" i="25"/>
  <c r="L13" i="23"/>
  <c r="L12" i="25"/>
  <c r="L12" i="23"/>
  <c r="L11" i="25"/>
  <c r="L11" i="23"/>
  <c r="L10" i="23"/>
  <c r="L10" i="25"/>
  <c r="L9" i="25"/>
  <c r="L9" i="23"/>
  <c r="L8" i="25"/>
  <c r="L8" i="23"/>
  <c r="L7" i="25"/>
  <c r="L7" i="23"/>
  <c r="L6" i="25"/>
  <c r="L6" i="23"/>
  <c r="L5" i="25"/>
  <c r="L5" i="23"/>
  <c r="L4" i="25"/>
  <c r="L4" i="23"/>
  <c r="L3" i="25"/>
  <c r="L3" i="23"/>
  <c r="L2" i="25"/>
  <c r="L2" i="23"/>
  <c r="I16" i="21"/>
  <c r="H16" i="21"/>
  <c r="G16" i="21"/>
  <c r="F16" i="21"/>
  <c r="E16" i="21"/>
  <c r="D16" i="21"/>
  <c r="C16" i="21"/>
  <c r="A16" i="21"/>
  <c r="I15" i="21"/>
  <c r="H15" i="21"/>
  <c r="G15" i="21"/>
  <c r="U15" i="21" s="1"/>
  <c r="F15" i="21"/>
  <c r="E15" i="21"/>
  <c r="D15" i="21"/>
  <c r="C15" i="21"/>
  <c r="B15" i="21"/>
  <c r="A15" i="21"/>
  <c r="I14" i="21"/>
  <c r="H14" i="21"/>
  <c r="G14" i="21"/>
  <c r="F14" i="21"/>
  <c r="E14" i="21"/>
  <c r="D14" i="21"/>
  <c r="C14" i="21"/>
  <c r="A14" i="21"/>
  <c r="I13" i="21"/>
  <c r="H13" i="21"/>
  <c r="G13" i="21"/>
  <c r="F13" i="21"/>
  <c r="E13" i="21"/>
  <c r="D13" i="21"/>
  <c r="C13" i="21"/>
  <c r="B13" i="21"/>
  <c r="A13" i="21"/>
  <c r="I12" i="21"/>
  <c r="H12" i="21"/>
  <c r="G12" i="21"/>
  <c r="F12" i="21"/>
  <c r="E12" i="21"/>
  <c r="D12" i="21"/>
  <c r="C12" i="21"/>
  <c r="B12" i="21"/>
  <c r="A12" i="21"/>
  <c r="I11" i="21"/>
  <c r="H11" i="21"/>
  <c r="G11" i="21"/>
  <c r="F11" i="21"/>
  <c r="E11" i="21"/>
  <c r="D11" i="21"/>
  <c r="C11" i="21"/>
  <c r="B11" i="21"/>
  <c r="A11" i="21"/>
  <c r="I10" i="21"/>
  <c r="H10" i="21"/>
  <c r="G10" i="21"/>
  <c r="F10" i="21"/>
  <c r="E10" i="21"/>
  <c r="D10" i="21"/>
  <c r="C10" i="21"/>
  <c r="B10" i="21"/>
  <c r="A10" i="21"/>
  <c r="I9" i="21"/>
  <c r="H9" i="21"/>
  <c r="G9" i="21"/>
  <c r="F9" i="21"/>
  <c r="E9" i="21"/>
  <c r="D9" i="21"/>
  <c r="C9" i="21"/>
  <c r="B9" i="21"/>
  <c r="A9" i="21"/>
  <c r="I8" i="21"/>
  <c r="H8" i="21"/>
  <c r="G8" i="21"/>
  <c r="F8" i="21"/>
  <c r="E8" i="21"/>
  <c r="D8" i="21"/>
  <c r="C8" i="21"/>
  <c r="B8" i="21"/>
  <c r="A8" i="21"/>
  <c r="I7" i="21"/>
  <c r="H7" i="21"/>
  <c r="G7" i="21"/>
  <c r="F7" i="21"/>
  <c r="E7" i="21"/>
  <c r="D7" i="21"/>
  <c r="C7" i="21"/>
  <c r="B7" i="21"/>
  <c r="A7" i="21"/>
  <c r="I6" i="21"/>
  <c r="H6" i="21"/>
  <c r="G6" i="21"/>
  <c r="F6" i="21"/>
  <c r="E6" i="21"/>
  <c r="D6" i="21"/>
  <c r="C6" i="21"/>
  <c r="B6" i="21"/>
  <c r="A6" i="21"/>
  <c r="P5" i="21"/>
  <c r="I5" i="21"/>
  <c r="H5" i="21"/>
  <c r="G5" i="21"/>
  <c r="F5" i="21"/>
  <c r="E5" i="21"/>
  <c r="D5" i="21"/>
  <c r="C5" i="21"/>
  <c r="B5" i="21"/>
  <c r="A5" i="21"/>
  <c r="I4" i="21"/>
  <c r="H4" i="21"/>
  <c r="G4" i="21"/>
  <c r="F4" i="21"/>
  <c r="E4" i="21"/>
  <c r="D4" i="21"/>
  <c r="C4" i="21"/>
  <c r="B4" i="21"/>
  <c r="A4" i="21"/>
  <c r="P3" i="21"/>
  <c r="P12" i="21" s="1"/>
  <c r="I3" i="21"/>
  <c r="H3" i="21"/>
  <c r="G3" i="21"/>
  <c r="F3" i="21"/>
  <c r="E3" i="21"/>
  <c r="D3" i="21"/>
  <c r="C3" i="21"/>
  <c r="B3" i="21"/>
  <c r="A3" i="21"/>
  <c r="P2" i="21"/>
  <c r="K2" i="21"/>
  <c r="J2" i="21"/>
  <c r="I2" i="21"/>
  <c r="H2" i="21"/>
  <c r="G2" i="21"/>
  <c r="F2" i="21"/>
  <c r="U11" i="21" s="1"/>
  <c r="E2" i="21"/>
  <c r="D2" i="21"/>
  <c r="C2" i="21"/>
  <c r="B2" i="21"/>
  <c r="A2" i="21"/>
  <c r="K1" i="21"/>
  <c r="J1" i="21"/>
  <c r="I1" i="21"/>
  <c r="H1" i="21"/>
  <c r="G1" i="21"/>
  <c r="F1" i="21"/>
  <c r="E1" i="21"/>
  <c r="D1" i="21"/>
  <c r="C1" i="21"/>
  <c r="B1" i="21"/>
  <c r="A1" i="21"/>
  <c r="U361" i="19"/>
  <c r="T361" i="19"/>
  <c r="S361" i="19"/>
  <c r="R361" i="19"/>
  <c r="Q361" i="19"/>
  <c r="U360" i="19"/>
  <c r="T360" i="19"/>
  <c r="S360" i="19"/>
  <c r="R360" i="19"/>
  <c r="Q360" i="19"/>
  <c r="U359" i="19"/>
  <c r="T359" i="19"/>
  <c r="S359" i="19"/>
  <c r="R359" i="19"/>
  <c r="Q359" i="19"/>
  <c r="U358" i="19"/>
  <c r="T358" i="19"/>
  <c r="S358" i="19"/>
  <c r="R358" i="19"/>
  <c r="Q358" i="19"/>
  <c r="U357" i="19"/>
  <c r="T357" i="19"/>
  <c r="S357" i="19"/>
  <c r="R357" i="19"/>
  <c r="Q357" i="19"/>
  <c r="U356" i="19"/>
  <c r="T356" i="19"/>
  <c r="S356" i="19"/>
  <c r="R356" i="19"/>
  <c r="Q356" i="19"/>
  <c r="U355" i="19"/>
  <c r="T355" i="19"/>
  <c r="S355" i="19"/>
  <c r="R355" i="19"/>
  <c r="Q355" i="19"/>
  <c r="U354" i="19"/>
  <c r="T354" i="19"/>
  <c r="S354" i="19"/>
  <c r="R354" i="19"/>
  <c r="Q354" i="19"/>
  <c r="U353" i="19"/>
  <c r="T353" i="19"/>
  <c r="S353" i="19"/>
  <c r="R353" i="19"/>
  <c r="Q353" i="19"/>
  <c r="U352" i="19"/>
  <c r="T352" i="19"/>
  <c r="S352" i="19"/>
  <c r="R352" i="19"/>
  <c r="Q352" i="19"/>
  <c r="U351" i="19"/>
  <c r="T351" i="19"/>
  <c r="S351" i="19"/>
  <c r="R351" i="19"/>
  <c r="Q351" i="19"/>
  <c r="U350" i="19"/>
  <c r="T350" i="19"/>
  <c r="S350" i="19"/>
  <c r="R350" i="19"/>
  <c r="Q350" i="19"/>
  <c r="U349" i="19"/>
  <c r="T349" i="19"/>
  <c r="S349" i="19"/>
  <c r="R349" i="19"/>
  <c r="Q349" i="19"/>
  <c r="U348" i="19"/>
  <c r="T348" i="19"/>
  <c r="S348" i="19"/>
  <c r="R348" i="19"/>
  <c r="Q348" i="19"/>
  <c r="U347" i="19"/>
  <c r="T347" i="19"/>
  <c r="S347" i="19"/>
  <c r="R347" i="19"/>
  <c r="Q347" i="19"/>
  <c r="U346" i="19"/>
  <c r="T346" i="19"/>
  <c r="S346" i="19"/>
  <c r="R346" i="19"/>
  <c r="Q346" i="19"/>
  <c r="U345" i="19"/>
  <c r="T345" i="19"/>
  <c r="S345" i="19"/>
  <c r="R345" i="19"/>
  <c r="Q345" i="19"/>
  <c r="U344" i="19"/>
  <c r="T344" i="19"/>
  <c r="S344" i="19"/>
  <c r="R344" i="19"/>
  <c r="Q344" i="19"/>
  <c r="U343" i="19"/>
  <c r="T343" i="19"/>
  <c r="S343" i="19"/>
  <c r="R343" i="19"/>
  <c r="Q343" i="19"/>
  <c r="U342" i="19"/>
  <c r="T342" i="19"/>
  <c r="S342" i="19"/>
  <c r="R342" i="19"/>
  <c r="Q342" i="19"/>
  <c r="U341" i="19"/>
  <c r="T341" i="19"/>
  <c r="S341" i="19"/>
  <c r="R341" i="19"/>
  <c r="Q341" i="19"/>
  <c r="U340" i="19"/>
  <c r="T340" i="19"/>
  <c r="S340" i="19"/>
  <c r="R340" i="19"/>
  <c r="Q340" i="19"/>
  <c r="U339" i="19"/>
  <c r="T339" i="19"/>
  <c r="S339" i="19"/>
  <c r="R339" i="19"/>
  <c r="Q339" i="19"/>
  <c r="U338" i="19"/>
  <c r="T338" i="19"/>
  <c r="S338" i="19"/>
  <c r="R338" i="19"/>
  <c r="Q338" i="19"/>
  <c r="U337" i="19"/>
  <c r="T337" i="19"/>
  <c r="S337" i="19"/>
  <c r="R337" i="19"/>
  <c r="Q337" i="19"/>
  <c r="U336" i="19"/>
  <c r="T336" i="19"/>
  <c r="S336" i="19"/>
  <c r="R336" i="19"/>
  <c r="Q336" i="19"/>
  <c r="U335" i="19"/>
  <c r="T335" i="19"/>
  <c r="S335" i="19"/>
  <c r="R335" i="19"/>
  <c r="Q335" i="19"/>
  <c r="U334" i="19"/>
  <c r="T334" i="19"/>
  <c r="S334" i="19"/>
  <c r="R334" i="19"/>
  <c r="Q334" i="19"/>
  <c r="U333" i="19"/>
  <c r="T333" i="19"/>
  <c r="S333" i="19"/>
  <c r="R333" i="19"/>
  <c r="Q333" i="19"/>
  <c r="U332" i="19"/>
  <c r="T332" i="19"/>
  <c r="S332" i="19"/>
  <c r="R332" i="19"/>
  <c r="Q332" i="19"/>
  <c r="U331" i="19"/>
  <c r="T331" i="19"/>
  <c r="S331" i="19"/>
  <c r="R331" i="19"/>
  <c r="Q331" i="19"/>
  <c r="U330" i="19"/>
  <c r="T330" i="19"/>
  <c r="S330" i="19"/>
  <c r="R330" i="19"/>
  <c r="Q330" i="19"/>
  <c r="U329" i="19"/>
  <c r="T329" i="19"/>
  <c r="S329" i="19"/>
  <c r="R329" i="19"/>
  <c r="Q329" i="19"/>
  <c r="U328" i="19"/>
  <c r="T328" i="19"/>
  <c r="S328" i="19"/>
  <c r="R328" i="19"/>
  <c r="Q328" i="19"/>
  <c r="U327" i="19"/>
  <c r="T327" i="19"/>
  <c r="S327" i="19"/>
  <c r="R327" i="19"/>
  <c r="Q327" i="19"/>
  <c r="U326" i="19"/>
  <c r="T326" i="19"/>
  <c r="S326" i="19"/>
  <c r="R326" i="19"/>
  <c r="Q326" i="19"/>
  <c r="U325" i="19"/>
  <c r="T325" i="19"/>
  <c r="S325" i="19"/>
  <c r="R325" i="19"/>
  <c r="Q325" i="19"/>
  <c r="U324" i="19"/>
  <c r="T324" i="19"/>
  <c r="S324" i="19"/>
  <c r="R324" i="19"/>
  <c r="Q324" i="19"/>
  <c r="U323" i="19"/>
  <c r="T323" i="19"/>
  <c r="S323" i="19"/>
  <c r="R323" i="19"/>
  <c r="Q323" i="19"/>
  <c r="U322" i="19"/>
  <c r="T322" i="19"/>
  <c r="S322" i="19"/>
  <c r="R322" i="19"/>
  <c r="Q322" i="19"/>
  <c r="U321" i="19"/>
  <c r="T321" i="19"/>
  <c r="S321" i="19"/>
  <c r="R321" i="19"/>
  <c r="Q321" i="19"/>
  <c r="U320" i="19"/>
  <c r="T320" i="19"/>
  <c r="S320" i="19"/>
  <c r="R320" i="19"/>
  <c r="Q320" i="19"/>
  <c r="U319" i="19"/>
  <c r="T319" i="19"/>
  <c r="S319" i="19"/>
  <c r="R319" i="19"/>
  <c r="Q319" i="19"/>
  <c r="U318" i="19"/>
  <c r="T318" i="19"/>
  <c r="S318" i="19"/>
  <c r="R318" i="19"/>
  <c r="Q318" i="19"/>
  <c r="U317" i="19"/>
  <c r="T317" i="19"/>
  <c r="S317" i="19"/>
  <c r="R317" i="19"/>
  <c r="Q317" i="19"/>
  <c r="U316" i="19"/>
  <c r="T316" i="19"/>
  <c r="S316" i="19"/>
  <c r="R316" i="19"/>
  <c r="Q316" i="19"/>
  <c r="U315" i="19"/>
  <c r="T315" i="19"/>
  <c r="S315" i="19"/>
  <c r="R315" i="19"/>
  <c r="Q315" i="19"/>
  <c r="U314" i="19"/>
  <c r="T314" i="19"/>
  <c r="S314" i="19"/>
  <c r="R314" i="19"/>
  <c r="Q314" i="19"/>
  <c r="U313" i="19"/>
  <c r="T313" i="19"/>
  <c r="S313" i="19"/>
  <c r="R313" i="19"/>
  <c r="Q313" i="19"/>
  <c r="U312" i="19"/>
  <c r="T312" i="19"/>
  <c r="S312" i="19"/>
  <c r="R312" i="19"/>
  <c r="Q312" i="19"/>
  <c r="U311" i="19"/>
  <c r="T311" i="19"/>
  <c r="S311" i="19"/>
  <c r="R311" i="19"/>
  <c r="Q311" i="19"/>
  <c r="U310" i="19"/>
  <c r="T310" i="19"/>
  <c r="S310" i="19"/>
  <c r="R310" i="19"/>
  <c r="Q310" i="19"/>
  <c r="U309" i="19"/>
  <c r="T309" i="19"/>
  <c r="S309" i="19"/>
  <c r="R309" i="19"/>
  <c r="Q309" i="19"/>
  <c r="U308" i="19"/>
  <c r="T308" i="19"/>
  <c r="S308" i="19"/>
  <c r="R308" i="19"/>
  <c r="Q308" i="19"/>
  <c r="U307" i="19"/>
  <c r="T307" i="19"/>
  <c r="S307" i="19"/>
  <c r="R307" i="19"/>
  <c r="Q307" i="19"/>
  <c r="U306" i="19"/>
  <c r="T306" i="19"/>
  <c r="S306" i="19"/>
  <c r="R306" i="19"/>
  <c r="Q306" i="19"/>
  <c r="U305" i="19"/>
  <c r="T305" i="19"/>
  <c r="S305" i="19"/>
  <c r="R305" i="19"/>
  <c r="Q305" i="19"/>
  <c r="U304" i="19"/>
  <c r="T304" i="19"/>
  <c r="S304" i="19"/>
  <c r="R304" i="19"/>
  <c r="Q304" i="19"/>
  <c r="U303" i="19"/>
  <c r="T303" i="19"/>
  <c r="S303" i="19"/>
  <c r="R303" i="19"/>
  <c r="Q303" i="19"/>
  <c r="U302" i="19"/>
  <c r="T302" i="19"/>
  <c r="S302" i="19"/>
  <c r="R302" i="19"/>
  <c r="Q302" i="19"/>
  <c r="U301" i="19"/>
  <c r="T301" i="19"/>
  <c r="S301" i="19"/>
  <c r="R301" i="19"/>
  <c r="Q301" i="19"/>
  <c r="U300" i="19"/>
  <c r="T300" i="19"/>
  <c r="S300" i="19"/>
  <c r="R300" i="19"/>
  <c r="Q300" i="19"/>
  <c r="U299" i="19"/>
  <c r="T299" i="19"/>
  <c r="S299" i="19"/>
  <c r="R299" i="19"/>
  <c r="Q299" i="19"/>
  <c r="U298" i="19"/>
  <c r="T298" i="19"/>
  <c r="S298" i="19"/>
  <c r="R298" i="19"/>
  <c r="Q298" i="19"/>
  <c r="U297" i="19"/>
  <c r="T297" i="19"/>
  <c r="S297" i="19"/>
  <c r="R297" i="19"/>
  <c r="Q297" i="19"/>
  <c r="U296" i="19"/>
  <c r="T296" i="19"/>
  <c r="S296" i="19"/>
  <c r="R296" i="19"/>
  <c r="Q296" i="19"/>
  <c r="U295" i="19"/>
  <c r="T295" i="19"/>
  <c r="S295" i="19"/>
  <c r="R295" i="19"/>
  <c r="Q295" i="19"/>
  <c r="U294" i="19"/>
  <c r="T294" i="19"/>
  <c r="S294" i="19"/>
  <c r="R294" i="19"/>
  <c r="Q294" i="19"/>
  <c r="U293" i="19"/>
  <c r="T293" i="19"/>
  <c r="S293" i="19"/>
  <c r="R293" i="19"/>
  <c r="Q293" i="19"/>
  <c r="U292" i="19"/>
  <c r="T292" i="19"/>
  <c r="S292" i="19"/>
  <c r="R292" i="19"/>
  <c r="Q292" i="19"/>
  <c r="U291" i="19"/>
  <c r="T291" i="19"/>
  <c r="S291" i="19"/>
  <c r="R291" i="19"/>
  <c r="Q291" i="19"/>
  <c r="U290" i="19"/>
  <c r="T290" i="19"/>
  <c r="S290" i="19"/>
  <c r="R290" i="19"/>
  <c r="Q290" i="19"/>
  <c r="U289" i="19"/>
  <c r="T289" i="19"/>
  <c r="S289" i="19"/>
  <c r="R289" i="19"/>
  <c r="Q289" i="19"/>
  <c r="U288" i="19"/>
  <c r="T288" i="19"/>
  <c r="S288" i="19"/>
  <c r="R288" i="19"/>
  <c r="Q288" i="19"/>
  <c r="U287" i="19"/>
  <c r="T287" i="19"/>
  <c r="S287" i="19"/>
  <c r="R287" i="19"/>
  <c r="Q287" i="19"/>
  <c r="U286" i="19"/>
  <c r="T286" i="19"/>
  <c r="S286" i="19"/>
  <c r="R286" i="19"/>
  <c r="Q286" i="19"/>
  <c r="U285" i="19"/>
  <c r="T285" i="19"/>
  <c r="S285" i="19"/>
  <c r="R285" i="19"/>
  <c r="Q285" i="19"/>
  <c r="U284" i="19"/>
  <c r="T284" i="19"/>
  <c r="S284" i="19"/>
  <c r="R284" i="19"/>
  <c r="Q284" i="19"/>
  <c r="U283" i="19"/>
  <c r="T283" i="19"/>
  <c r="S283" i="19"/>
  <c r="R283" i="19"/>
  <c r="Q283" i="19"/>
  <c r="U282" i="19"/>
  <c r="T282" i="19"/>
  <c r="S282" i="19"/>
  <c r="R282" i="19"/>
  <c r="Q282" i="19"/>
  <c r="U281" i="19"/>
  <c r="T281" i="19"/>
  <c r="S281" i="19"/>
  <c r="R281" i="19"/>
  <c r="Q281" i="19"/>
  <c r="U280" i="19"/>
  <c r="T280" i="19"/>
  <c r="S280" i="19"/>
  <c r="R280" i="19"/>
  <c r="Q280" i="19"/>
  <c r="U279" i="19"/>
  <c r="T279" i="19"/>
  <c r="S279" i="19"/>
  <c r="R279" i="19"/>
  <c r="Q279" i="19"/>
  <c r="U278" i="19"/>
  <c r="T278" i="19"/>
  <c r="S278" i="19"/>
  <c r="R278" i="19"/>
  <c r="Q278" i="19"/>
  <c r="U277" i="19"/>
  <c r="T277" i="19"/>
  <c r="S277" i="19"/>
  <c r="R277" i="19"/>
  <c r="Q277" i="19"/>
  <c r="U276" i="19"/>
  <c r="T276" i="19"/>
  <c r="S276" i="19"/>
  <c r="R276" i="19"/>
  <c r="Q276" i="19"/>
  <c r="U275" i="19"/>
  <c r="T275" i="19"/>
  <c r="S275" i="19"/>
  <c r="R275" i="19"/>
  <c r="Q275" i="19"/>
  <c r="U274" i="19"/>
  <c r="T274" i="19"/>
  <c r="S274" i="19"/>
  <c r="R274" i="19"/>
  <c r="Q274" i="19"/>
  <c r="U273" i="19"/>
  <c r="T273" i="19"/>
  <c r="S273" i="19"/>
  <c r="R273" i="19"/>
  <c r="Q273" i="19"/>
  <c r="U272" i="19"/>
  <c r="T272" i="19"/>
  <c r="S272" i="19"/>
  <c r="R272" i="19"/>
  <c r="Q272" i="19"/>
  <c r="U271" i="19"/>
  <c r="T271" i="19"/>
  <c r="S271" i="19"/>
  <c r="R271" i="19"/>
  <c r="Q271" i="19"/>
  <c r="U270" i="19"/>
  <c r="T270" i="19"/>
  <c r="S270" i="19"/>
  <c r="R270" i="19"/>
  <c r="Q270" i="19"/>
  <c r="U269" i="19"/>
  <c r="T269" i="19"/>
  <c r="S269" i="19"/>
  <c r="R269" i="19"/>
  <c r="Q269" i="19"/>
  <c r="U268" i="19"/>
  <c r="T268" i="19"/>
  <c r="S268" i="19"/>
  <c r="R268" i="19"/>
  <c r="Q268" i="19"/>
  <c r="U267" i="19"/>
  <c r="T267" i="19"/>
  <c r="S267" i="19"/>
  <c r="R267" i="19"/>
  <c r="Q267" i="19"/>
  <c r="U266" i="19"/>
  <c r="T266" i="19"/>
  <c r="S266" i="19"/>
  <c r="R266" i="19"/>
  <c r="Q266" i="19"/>
  <c r="U265" i="19"/>
  <c r="T265" i="19"/>
  <c r="S265" i="19"/>
  <c r="R265" i="19"/>
  <c r="Q265" i="19"/>
  <c r="U264" i="19"/>
  <c r="T264" i="19"/>
  <c r="S264" i="19"/>
  <c r="R264" i="19"/>
  <c r="Q264" i="19"/>
  <c r="U263" i="19"/>
  <c r="T263" i="19"/>
  <c r="S263" i="19"/>
  <c r="R263" i="19"/>
  <c r="Q263" i="19"/>
  <c r="U262" i="19"/>
  <c r="T262" i="19"/>
  <c r="S262" i="19"/>
  <c r="R262" i="19"/>
  <c r="Q262" i="19"/>
  <c r="U261" i="19"/>
  <c r="T261" i="19"/>
  <c r="S261" i="19"/>
  <c r="R261" i="19"/>
  <c r="Q261" i="19"/>
  <c r="U260" i="19"/>
  <c r="T260" i="19"/>
  <c r="S260" i="19"/>
  <c r="R260" i="19"/>
  <c r="Q260" i="19"/>
  <c r="U259" i="19"/>
  <c r="T259" i="19"/>
  <c r="S259" i="19"/>
  <c r="R259" i="19"/>
  <c r="Q259" i="19"/>
  <c r="U258" i="19"/>
  <c r="T258" i="19"/>
  <c r="S258" i="19"/>
  <c r="R258" i="19"/>
  <c r="Q258" i="19"/>
  <c r="U257" i="19"/>
  <c r="T257" i="19"/>
  <c r="S257" i="19"/>
  <c r="R257" i="19"/>
  <c r="Q257" i="19"/>
  <c r="U256" i="19"/>
  <c r="T256" i="19"/>
  <c r="S256" i="19"/>
  <c r="R256" i="19"/>
  <c r="Q256" i="19"/>
  <c r="U255" i="19"/>
  <c r="T255" i="19"/>
  <c r="S255" i="19"/>
  <c r="R255" i="19"/>
  <c r="Q255" i="19"/>
  <c r="U254" i="19"/>
  <c r="T254" i="19"/>
  <c r="S254" i="19"/>
  <c r="R254" i="19"/>
  <c r="Q254" i="19"/>
  <c r="U253" i="19"/>
  <c r="T253" i="19"/>
  <c r="S253" i="19"/>
  <c r="R253" i="19"/>
  <c r="Q253" i="19"/>
  <c r="U252" i="19"/>
  <c r="T252" i="19"/>
  <c r="S252" i="19"/>
  <c r="R252" i="19"/>
  <c r="Q252" i="19"/>
  <c r="U251" i="19"/>
  <c r="T251" i="19"/>
  <c r="S251" i="19"/>
  <c r="R251" i="19"/>
  <c r="Q251" i="19"/>
  <c r="U250" i="19"/>
  <c r="T250" i="19"/>
  <c r="S250" i="19"/>
  <c r="R250" i="19"/>
  <c r="Q250" i="19"/>
  <c r="U249" i="19"/>
  <c r="T249" i="19"/>
  <c r="S249" i="19"/>
  <c r="R249" i="19"/>
  <c r="Q249" i="19"/>
  <c r="U248" i="19"/>
  <c r="T248" i="19"/>
  <c r="S248" i="19"/>
  <c r="R248" i="19"/>
  <c r="Q248" i="19"/>
  <c r="U247" i="19"/>
  <c r="T247" i="19"/>
  <c r="S247" i="19"/>
  <c r="R247" i="19"/>
  <c r="Q247" i="19"/>
  <c r="U246" i="19"/>
  <c r="T246" i="19"/>
  <c r="S246" i="19"/>
  <c r="R246" i="19"/>
  <c r="Q246" i="19"/>
  <c r="U245" i="19"/>
  <c r="T245" i="19"/>
  <c r="S245" i="19"/>
  <c r="R245" i="19"/>
  <c r="Q245" i="19"/>
  <c r="U244" i="19"/>
  <c r="T244" i="19"/>
  <c r="S244" i="19"/>
  <c r="R244" i="19"/>
  <c r="Q244" i="19"/>
  <c r="U243" i="19"/>
  <c r="T243" i="19"/>
  <c r="S243" i="19"/>
  <c r="R243" i="19"/>
  <c r="Q243" i="19"/>
  <c r="U242" i="19"/>
  <c r="T242" i="19"/>
  <c r="S242" i="19"/>
  <c r="R242" i="19"/>
  <c r="Q242" i="19"/>
  <c r="U241" i="19"/>
  <c r="T241" i="19"/>
  <c r="S241" i="19"/>
  <c r="R241" i="19"/>
  <c r="Q241" i="19"/>
  <c r="U240" i="19"/>
  <c r="T240" i="19"/>
  <c r="S240" i="19"/>
  <c r="R240" i="19"/>
  <c r="Q240" i="19"/>
  <c r="U239" i="19"/>
  <c r="T239" i="19"/>
  <c r="S239" i="19"/>
  <c r="R239" i="19"/>
  <c r="Q239" i="19"/>
  <c r="U238" i="19"/>
  <c r="T238" i="19"/>
  <c r="S238" i="19"/>
  <c r="R238" i="19"/>
  <c r="Q238" i="19"/>
  <c r="U237" i="19"/>
  <c r="T237" i="19"/>
  <c r="S237" i="19"/>
  <c r="R237" i="19"/>
  <c r="Q237" i="19"/>
  <c r="U236" i="19"/>
  <c r="T236" i="19"/>
  <c r="S236" i="19"/>
  <c r="R236" i="19"/>
  <c r="Q236" i="19"/>
  <c r="U235" i="19"/>
  <c r="T235" i="19"/>
  <c r="S235" i="19"/>
  <c r="R235" i="19"/>
  <c r="Q235" i="19"/>
  <c r="U234" i="19"/>
  <c r="T234" i="19"/>
  <c r="S234" i="19"/>
  <c r="R234" i="19"/>
  <c r="Q234" i="19"/>
  <c r="U233" i="19"/>
  <c r="T233" i="19"/>
  <c r="S233" i="19"/>
  <c r="R233" i="19"/>
  <c r="Q233" i="19"/>
  <c r="U232" i="19"/>
  <c r="T232" i="19"/>
  <c r="S232" i="19"/>
  <c r="R232" i="19"/>
  <c r="Q232" i="19"/>
  <c r="U231" i="19"/>
  <c r="T231" i="19"/>
  <c r="S231" i="19"/>
  <c r="R231" i="19"/>
  <c r="Q231" i="19"/>
  <c r="U230" i="19"/>
  <c r="T230" i="19"/>
  <c r="S230" i="19"/>
  <c r="R230" i="19"/>
  <c r="Q230" i="19"/>
  <c r="U229" i="19"/>
  <c r="T229" i="19"/>
  <c r="S229" i="19"/>
  <c r="R229" i="19"/>
  <c r="Q229" i="19"/>
  <c r="U228" i="19"/>
  <c r="T228" i="19"/>
  <c r="S228" i="19"/>
  <c r="R228" i="19"/>
  <c r="Q228" i="19"/>
  <c r="U227" i="19"/>
  <c r="T227" i="19"/>
  <c r="S227" i="19"/>
  <c r="R227" i="19"/>
  <c r="Q227" i="19"/>
  <c r="U226" i="19"/>
  <c r="T226" i="19"/>
  <c r="S226" i="19"/>
  <c r="R226" i="19"/>
  <c r="Q226" i="19"/>
  <c r="U225" i="19"/>
  <c r="T225" i="19"/>
  <c r="S225" i="19"/>
  <c r="R225" i="19"/>
  <c r="Q225" i="19"/>
  <c r="U224" i="19"/>
  <c r="T224" i="19"/>
  <c r="S224" i="19"/>
  <c r="R224" i="19"/>
  <c r="Q224" i="19"/>
  <c r="U223" i="19"/>
  <c r="T223" i="19"/>
  <c r="S223" i="19"/>
  <c r="R223" i="19"/>
  <c r="Q223" i="19"/>
  <c r="U222" i="19"/>
  <c r="T222" i="19"/>
  <c r="S222" i="19"/>
  <c r="R222" i="19"/>
  <c r="Q222" i="19"/>
  <c r="U221" i="19"/>
  <c r="T221" i="19"/>
  <c r="S221" i="19"/>
  <c r="R221" i="19"/>
  <c r="Q221" i="19"/>
  <c r="U220" i="19"/>
  <c r="T220" i="19"/>
  <c r="S220" i="19"/>
  <c r="R220" i="19"/>
  <c r="Q220" i="19"/>
  <c r="U219" i="19"/>
  <c r="T219" i="19"/>
  <c r="S219" i="19"/>
  <c r="R219" i="19"/>
  <c r="Q219" i="19"/>
  <c r="U218" i="19"/>
  <c r="T218" i="19"/>
  <c r="S218" i="19"/>
  <c r="R218" i="19"/>
  <c r="Q218" i="19"/>
  <c r="U217" i="19"/>
  <c r="T217" i="19"/>
  <c r="S217" i="19"/>
  <c r="R217" i="19"/>
  <c r="Q217" i="19"/>
  <c r="U216" i="19"/>
  <c r="T216" i="19"/>
  <c r="S216" i="19"/>
  <c r="R216" i="19"/>
  <c r="Q216" i="19"/>
  <c r="U215" i="19"/>
  <c r="T215" i="19"/>
  <c r="S215" i="19"/>
  <c r="R215" i="19"/>
  <c r="Q215" i="19"/>
  <c r="U214" i="19"/>
  <c r="T214" i="19"/>
  <c r="S214" i="19"/>
  <c r="R214" i="19"/>
  <c r="Q214" i="19"/>
  <c r="U213" i="19"/>
  <c r="T213" i="19"/>
  <c r="S213" i="19"/>
  <c r="R213" i="19"/>
  <c r="Q213" i="19"/>
  <c r="U212" i="19"/>
  <c r="T212" i="19"/>
  <c r="S212" i="19"/>
  <c r="R212" i="19"/>
  <c r="Q212" i="19"/>
  <c r="U211" i="19"/>
  <c r="T211" i="19"/>
  <c r="S211" i="19"/>
  <c r="R211" i="19"/>
  <c r="Q211" i="19"/>
  <c r="U210" i="19"/>
  <c r="T210" i="19"/>
  <c r="S210" i="19"/>
  <c r="R210" i="19"/>
  <c r="Q210" i="19"/>
  <c r="U209" i="19"/>
  <c r="T209" i="19"/>
  <c r="S209" i="19"/>
  <c r="R209" i="19"/>
  <c r="Q209" i="19"/>
  <c r="U208" i="19"/>
  <c r="T208" i="19"/>
  <c r="S208" i="19"/>
  <c r="R208" i="19"/>
  <c r="Q208" i="19"/>
  <c r="U207" i="19"/>
  <c r="T207" i="19"/>
  <c r="S207" i="19"/>
  <c r="R207" i="19"/>
  <c r="Q207" i="19"/>
  <c r="U206" i="19"/>
  <c r="T206" i="19"/>
  <c r="S206" i="19"/>
  <c r="R206" i="19"/>
  <c r="Q206" i="19"/>
  <c r="U205" i="19"/>
  <c r="T205" i="19"/>
  <c r="S205" i="19"/>
  <c r="R205" i="19"/>
  <c r="Q205" i="19"/>
  <c r="U204" i="19"/>
  <c r="T204" i="19"/>
  <c r="S204" i="19"/>
  <c r="R204" i="19"/>
  <c r="Q204" i="19"/>
  <c r="U203" i="19"/>
  <c r="T203" i="19"/>
  <c r="S203" i="19"/>
  <c r="R203" i="19"/>
  <c r="Q203" i="19"/>
  <c r="U202" i="19"/>
  <c r="T202" i="19"/>
  <c r="S202" i="19"/>
  <c r="R202" i="19"/>
  <c r="Q202" i="19"/>
  <c r="U201" i="19"/>
  <c r="T201" i="19"/>
  <c r="S201" i="19"/>
  <c r="R201" i="19"/>
  <c r="Q201" i="19"/>
  <c r="U200" i="19"/>
  <c r="T200" i="19"/>
  <c r="S200" i="19"/>
  <c r="R200" i="19"/>
  <c r="Q200" i="19"/>
  <c r="U199" i="19"/>
  <c r="T199" i="19"/>
  <c r="S199" i="19"/>
  <c r="R199" i="19"/>
  <c r="Q199" i="19"/>
  <c r="U198" i="19"/>
  <c r="T198" i="19"/>
  <c r="S198" i="19"/>
  <c r="R198" i="19"/>
  <c r="Q198" i="19"/>
  <c r="U197" i="19"/>
  <c r="T197" i="19"/>
  <c r="S197" i="19"/>
  <c r="R197" i="19"/>
  <c r="Q197" i="19"/>
  <c r="U196" i="19"/>
  <c r="T196" i="19"/>
  <c r="S196" i="19"/>
  <c r="R196" i="19"/>
  <c r="Q196" i="19"/>
  <c r="U195" i="19"/>
  <c r="T195" i="19"/>
  <c r="S195" i="19"/>
  <c r="R195" i="19"/>
  <c r="Q195" i="19"/>
  <c r="U194" i="19"/>
  <c r="T194" i="19"/>
  <c r="S194" i="19"/>
  <c r="R194" i="19"/>
  <c r="Q194" i="19"/>
  <c r="U193" i="19"/>
  <c r="T193" i="19"/>
  <c r="S193" i="19"/>
  <c r="R193" i="19"/>
  <c r="Q193" i="19"/>
  <c r="U192" i="19"/>
  <c r="T192" i="19"/>
  <c r="S192" i="19"/>
  <c r="R192" i="19"/>
  <c r="Q192" i="19"/>
  <c r="U191" i="19"/>
  <c r="T191" i="19"/>
  <c r="S191" i="19"/>
  <c r="R191" i="19"/>
  <c r="Q191" i="19"/>
  <c r="U190" i="19"/>
  <c r="T190" i="19"/>
  <c r="S190" i="19"/>
  <c r="R190" i="19"/>
  <c r="Q190" i="19"/>
  <c r="U189" i="19"/>
  <c r="T189" i="19"/>
  <c r="S189" i="19"/>
  <c r="R189" i="19"/>
  <c r="Q189" i="19"/>
  <c r="U188" i="19"/>
  <c r="T188" i="19"/>
  <c r="S188" i="19"/>
  <c r="R188" i="19"/>
  <c r="Q188" i="19"/>
  <c r="U187" i="19"/>
  <c r="T187" i="19"/>
  <c r="S187" i="19"/>
  <c r="R187" i="19"/>
  <c r="Q187" i="19"/>
  <c r="U186" i="19"/>
  <c r="T186" i="19"/>
  <c r="S186" i="19"/>
  <c r="R186" i="19"/>
  <c r="Q186" i="19"/>
  <c r="U185" i="19"/>
  <c r="T185" i="19"/>
  <c r="S185" i="19"/>
  <c r="R185" i="19"/>
  <c r="Q185" i="19"/>
  <c r="U184" i="19"/>
  <c r="T184" i="19"/>
  <c r="S184" i="19"/>
  <c r="R184" i="19"/>
  <c r="Q184" i="19"/>
  <c r="U183" i="19"/>
  <c r="T183" i="19"/>
  <c r="S183" i="19"/>
  <c r="R183" i="19"/>
  <c r="Q183" i="19"/>
  <c r="U182" i="19"/>
  <c r="T182" i="19"/>
  <c r="S182" i="19"/>
  <c r="R182" i="19"/>
  <c r="Q182" i="19"/>
  <c r="U181" i="19"/>
  <c r="T181" i="19"/>
  <c r="S181" i="19"/>
  <c r="R181" i="19"/>
  <c r="Q181" i="19"/>
  <c r="U180" i="19"/>
  <c r="T180" i="19"/>
  <c r="S180" i="19"/>
  <c r="R180" i="19"/>
  <c r="Q180" i="19"/>
  <c r="U179" i="19"/>
  <c r="T179" i="19"/>
  <c r="S179" i="19"/>
  <c r="R179" i="19"/>
  <c r="Q179" i="19"/>
  <c r="U178" i="19"/>
  <c r="T178" i="19"/>
  <c r="S178" i="19"/>
  <c r="R178" i="19"/>
  <c r="Q178" i="19"/>
  <c r="U177" i="19"/>
  <c r="T177" i="19"/>
  <c r="S177" i="19"/>
  <c r="R177" i="19"/>
  <c r="Q177" i="19"/>
  <c r="U176" i="19"/>
  <c r="T176" i="19"/>
  <c r="S176" i="19"/>
  <c r="R176" i="19"/>
  <c r="Q176" i="19"/>
  <c r="U175" i="19"/>
  <c r="T175" i="19"/>
  <c r="S175" i="19"/>
  <c r="R175" i="19"/>
  <c r="Q175" i="19"/>
  <c r="U174" i="19"/>
  <c r="T174" i="19"/>
  <c r="S174" i="19"/>
  <c r="R174" i="19"/>
  <c r="Q174" i="19"/>
  <c r="U173" i="19"/>
  <c r="T173" i="19"/>
  <c r="S173" i="19"/>
  <c r="R173" i="19"/>
  <c r="Q173" i="19"/>
  <c r="U172" i="19"/>
  <c r="T172" i="19"/>
  <c r="S172" i="19"/>
  <c r="R172" i="19"/>
  <c r="Q172" i="19"/>
  <c r="U171" i="19"/>
  <c r="T171" i="19"/>
  <c r="S171" i="19"/>
  <c r="R171" i="19"/>
  <c r="Q171" i="19"/>
  <c r="U170" i="19"/>
  <c r="T170" i="19"/>
  <c r="S170" i="19"/>
  <c r="R170" i="19"/>
  <c r="Q170" i="19"/>
  <c r="U169" i="19"/>
  <c r="T169" i="19"/>
  <c r="S169" i="19"/>
  <c r="R169" i="19"/>
  <c r="Q169" i="19"/>
  <c r="U168" i="19"/>
  <c r="T168" i="19"/>
  <c r="S168" i="19"/>
  <c r="R168" i="19"/>
  <c r="Q168" i="19"/>
  <c r="U167" i="19"/>
  <c r="T167" i="19"/>
  <c r="S167" i="19"/>
  <c r="R167" i="19"/>
  <c r="Q167" i="19"/>
  <c r="U166" i="19"/>
  <c r="T166" i="19"/>
  <c r="S166" i="19"/>
  <c r="R166" i="19"/>
  <c r="Q166" i="19"/>
  <c r="U165" i="19"/>
  <c r="T165" i="19"/>
  <c r="S165" i="19"/>
  <c r="R165" i="19"/>
  <c r="Q165" i="19"/>
  <c r="U164" i="19"/>
  <c r="T164" i="19"/>
  <c r="S164" i="19"/>
  <c r="R164" i="19"/>
  <c r="Q164" i="19"/>
  <c r="U163" i="19"/>
  <c r="T163" i="19"/>
  <c r="S163" i="19"/>
  <c r="R163" i="19"/>
  <c r="Q163" i="19"/>
  <c r="U162" i="19"/>
  <c r="T162" i="19"/>
  <c r="S162" i="19"/>
  <c r="R162" i="19"/>
  <c r="Q162" i="19"/>
  <c r="U161" i="19"/>
  <c r="T161" i="19"/>
  <c r="S161" i="19"/>
  <c r="R161" i="19"/>
  <c r="Q161" i="19"/>
  <c r="U160" i="19"/>
  <c r="T160" i="19"/>
  <c r="S160" i="19"/>
  <c r="R160" i="19"/>
  <c r="Q160" i="19"/>
  <c r="U159" i="19"/>
  <c r="T159" i="19"/>
  <c r="S159" i="19"/>
  <c r="R159" i="19"/>
  <c r="Q159" i="19"/>
  <c r="U158" i="19"/>
  <c r="T158" i="19"/>
  <c r="S158" i="19"/>
  <c r="R158" i="19"/>
  <c r="Q158" i="19"/>
  <c r="U157" i="19"/>
  <c r="T157" i="19"/>
  <c r="S157" i="19"/>
  <c r="R157" i="19"/>
  <c r="Q157" i="19"/>
  <c r="U156" i="19"/>
  <c r="T156" i="19"/>
  <c r="S156" i="19"/>
  <c r="R156" i="19"/>
  <c r="Q156" i="19"/>
  <c r="U155" i="19"/>
  <c r="T155" i="19"/>
  <c r="S155" i="19"/>
  <c r="R155" i="19"/>
  <c r="Q155" i="19"/>
  <c r="U154" i="19"/>
  <c r="T154" i="19"/>
  <c r="S154" i="19"/>
  <c r="R154" i="19"/>
  <c r="Q154" i="19"/>
  <c r="U153" i="19"/>
  <c r="T153" i="19"/>
  <c r="S153" i="19"/>
  <c r="R153" i="19"/>
  <c r="Q153" i="19"/>
  <c r="U152" i="19"/>
  <c r="T152" i="19"/>
  <c r="S152" i="19"/>
  <c r="R152" i="19"/>
  <c r="Q152" i="19"/>
  <c r="U151" i="19"/>
  <c r="T151" i="19"/>
  <c r="S151" i="19"/>
  <c r="R151" i="19"/>
  <c r="Q151" i="19"/>
  <c r="U150" i="19"/>
  <c r="T150" i="19"/>
  <c r="S150" i="19"/>
  <c r="R150" i="19"/>
  <c r="Q150" i="19"/>
  <c r="U149" i="19"/>
  <c r="T149" i="19"/>
  <c r="S149" i="19"/>
  <c r="R149" i="19"/>
  <c r="Q149" i="19"/>
  <c r="U148" i="19"/>
  <c r="T148" i="19"/>
  <c r="S148" i="19"/>
  <c r="R148" i="19"/>
  <c r="Q148" i="19"/>
  <c r="U147" i="19"/>
  <c r="T147" i="19"/>
  <c r="S147" i="19"/>
  <c r="R147" i="19"/>
  <c r="Q147" i="19"/>
  <c r="U146" i="19"/>
  <c r="T146" i="19"/>
  <c r="S146" i="19"/>
  <c r="R146" i="19"/>
  <c r="Q146" i="19"/>
  <c r="U145" i="19"/>
  <c r="T145" i="19"/>
  <c r="S145" i="19"/>
  <c r="R145" i="19"/>
  <c r="Q145" i="19"/>
  <c r="U144" i="19"/>
  <c r="T144" i="19"/>
  <c r="S144" i="19"/>
  <c r="R144" i="19"/>
  <c r="Q144" i="19"/>
  <c r="U143" i="19"/>
  <c r="T143" i="19"/>
  <c r="S143" i="19"/>
  <c r="R143" i="19"/>
  <c r="Q143" i="19"/>
  <c r="U142" i="19"/>
  <c r="T142" i="19"/>
  <c r="S142" i="19"/>
  <c r="R142" i="19"/>
  <c r="Q142" i="19"/>
  <c r="U141" i="19"/>
  <c r="T141" i="19"/>
  <c r="S141" i="19"/>
  <c r="R141" i="19"/>
  <c r="Q141" i="19"/>
  <c r="U140" i="19"/>
  <c r="T140" i="19"/>
  <c r="S140" i="19"/>
  <c r="R140" i="19"/>
  <c r="Q140" i="19"/>
  <c r="U139" i="19"/>
  <c r="T139" i="19"/>
  <c r="S139" i="19"/>
  <c r="R139" i="19"/>
  <c r="Q139" i="19"/>
  <c r="U138" i="19"/>
  <c r="T138" i="19"/>
  <c r="S138" i="19"/>
  <c r="R138" i="19"/>
  <c r="Q138" i="19"/>
  <c r="U137" i="19"/>
  <c r="T137" i="19"/>
  <c r="S137" i="19"/>
  <c r="R137" i="19"/>
  <c r="Q137" i="19"/>
  <c r="U136" i="19"/>
  <c r="T136" i="19"/>
  <c r="S136" i="19"/>
  <c r="R136" i="19"/>
  <c r="Q136" i="19"/>
  <c r="U135" i="19"/>
  <c r="T135" i="19"/>
  <c r="S135" i="19"/>
  <c r="R135" i="19"/>
  <c r="Q135" i="19"/>
  <c r="U134" i="19"/>
  <c r="T134" i="19"/>
  <c r="S134" i="19"/>
  <c r="R134" i="19"/>
  <c r="Q134" i="19"/>
  <c r="U133" i="19"/>
  <c r="T133" i="19"/>
  <c r="S133" i="19"/>
  <c r="R133" i="19"/>
  <c r="Q133" i="19"/>
  <c r="U132" i="19"/>
  <c r="T132" i="19"/>
  <c r="S132" i="19"/>
  <c r="R132" i="19"/>
  <c r="Q132" i="19"/>
  <c r="U131" i="19"/>
  <c r="T131" i="19"/>
  <c r="S131" i="19"/>
  <c r="R131" i="19"/>
  <c r="Q131" i="19"/>
  <c r="U130" i="19"/>
  <c r="T130" i="19"/>
  <c r="S130" i="19"/>
  <c r="R130" i="19"/>
  <c r="Q130" i="19"/>
  <c r="U129" i="19"/>
  <c r="T129" i="19"/>
  <c r="S129" i="19"/>
  <c r="R129" i="19"/>
  <c r="Q129" i="19"/>
  <c r="U128" i="19"/>
  <c r="T128" i="19"/>
  <c r="S128" i="19"/>
  <c r="R128" i="19"/>
  <c r="Q128" i="19"/>
  <c r="U127" i="19"/>
  <c r="T127" i="19"/>
  <c r="S127" i="19"/>
  <c r="R127" i="19"/>
  <c r="Q127" i="19"/>
  <c r="U126" i="19"/>
  <c r="T126" i="19"/>
  <c r="S126" i="19"/>
  <c r="R126" i="19"/>
  <c r="Q126" i="19"/>
  <c r="U125" i="19"/>
  <c r="T125" i="19"/>
  <c r="S125" i="19"/>
  <c r="R125" i="19"/>
  <c r="Q125" i="19"/>
  <c r="U124" i="19"/>
  <c r="T124" i="19"/>
  <c r="S124" i="19"/>
  <c r="R124" i="19"/>
  <c r="Q124" i="19"/>
  <c r="U123" i="19"/>
  <c r="T123" i="19"/>
  <c r="S123" i="19"/>
  <c r="R123" i="19"/>
  <c r="Q123" i="19"/>
  <c r="U122" i="19"/>
  <c r="T122" i="19"/>
  <c r="S122" i="19"/>
  <c r="R122" i="19"/>
  <c r="Q122" i="19"/>
  <c r="U121" i="19"/>
  <c r="T121" i="19"/>
  <c r="S121" i="19"/>
  <c r="R121" i="19"/>
  <c r="Q121" i="19"/>
  <c r="U120" i="19"/>
  <c r="T120" i="19"/>
  <c r="S120" i="19"/>
  <c r="R120" i="19"/>
  <c r="Q120" i="19"/>
  <c r="U119" i="19"/>
  <c r="T119" i="19"/>
  <c r="S119" i="19"/>
  <c r="R119" i="19"/>
  <c r="Q119" i="19"/>
  <c r="U118" i="19"/>
  <c r="T118" i="19"/>
  <c r="S118" i="19"/>
  <c r="R118" i="19"/>
  <c r="Q118" i="19"/>
  <c r="U117" i="19"/>
  <c r="T117" i="19"/>
  <c r="S117" i="19"/>
  <c r="R117" i="19"/>
  <c r="Q117" i="19"/>
  <c r="U116" i="19"/>
  <c r="T116" i="19"/>
  <c r="S116" i="19"/>
  <c r="R116" i="19"/>
  <c r="Q116" i="19"/>
  <c r="U115" i="19"/>
  <c r="T115" i="19"/>
  <c r="S115" i="19"/>
  <c r="R115" i="19"/>
  <c r="Q115" i="19"/>
  <c r="U114" i="19"/>
  <c r="T114" i="19"/>
  <c r="S114" i="19"/>
  <c r="R114" i="19"/>
  <c r="Q114" i="19"/>
  <c r="U113" i="19"/>
  <c r="T113" i="19"/>
  <c r="S113" i="19"/>
  <c r="R113" i="19"/>
  <c r="Q113" i="19"/>
  <c r="U112" i="19"/>
  <c r="T112" i="19"/>
  <c r="S112" i="19"/>
  <c r="R112" i="19"/>
  <c r="Q112" i="19"/>
  <c r="U111" i="19"/>
  <c r="T111" i="19"/>
  <c r="S111" i="19"/>
  <c r="R111" i="19"/>
  <c r="Q111" i="19"/>
  <c r="U110" i="19"/>
  <c r="T110" i="19"/>
  <c r="S110" i="19"/>
  <c r="R110" i="19"/>
  <c r="Q110" i="19"/>
  <c r="U109" i="19"/>
  <c r="T109" i="19"/>
  <c r="S109" i="19"/>
  <c r="R109" i="19"/>
  <c r="Q109" i="19"/>
  <c r="U108" i="19"/>
  <c r="T108" i="19"/>
  <c r="S108" i="19"/>
  <c r="R108" i="19"/>
  <c r="Q108" i="19"/>
  <c r="U107" i="19"/>
  <c r="T107" i="19"/>
  <c r="S107" i="19"/>
  <c r="R107" i="19"/>
  <c r="Q107" i="19"/>
  <c r="U106" i="19"/>
  <c r="T106" i="19"/>
  <c r="S106" i="19"/>
  <c r="R106" i="19"/>
  <c r="Q106" i="19"/>
  <c r="U105" i="19"/>
  <c r="T105" i="19"/>
  <c r="S105" i="19"/>
  <c r="R105" i="19"/>
  <c r="Q105" i="19"/>
  <c r="U104" i="19"/>
  <c r="T104" i="19"/>
  <c r="S104" i="19"/>
  <c r="R104" i="19"/>
  <c r="Q104" i="19"/>
  <c r="U103" i="19"/>
  <c r="T103" i="19"/>
  <c r="S103" i="19"/>
  <c r="R103" i="19"/>
  <c r="Q103" i="19"/>
  <c r="U102" i="19"/>
  <c r="T102" i="19"/>
  <c r="S102" i="19"/>
  <c r="R102" i="19"/>
  <c r="Q102" i="19"/>
  <c r="U101" i="19"/>
  <c r="T101" i="19"/>
  <c r="S101" i="19"/>
  <c r="R101" i="19"/>
  <c r="Q101" i="19"/>
  <c r="U100" i="19"/>
  <c r="T100" i="19"/>
  <c r="S100" i="19"/>
  <c r="R100" i="19"/>
  <c r="Q100" i="19"/>
  <c r="U99" i="19"/>
  <c r="T99" i="19"/>
  <c r="S99" i="19"/>
  <c r="R99" i="19"/>
  <c r="Q99" i="19"/>
  <c r="U98" i="19"/>
  <c r="T98" i="19"/>
  <c r="S98" i="19"/>
  <c r="R98" i="19"/>
  <c r="Q98" i="19"/>
  <c r="U97" i="19"/>
  <c r="T97" i="19"/>
  <c r="S97" i="19"/>
  <c r="R97" i="19"/>
  <c r="Q97" i="19"/>
  <c r="U96" i="19"/>
  <c r="T96" i="19"/>
  <c r="S96" i="19"/>
  <c r="R96" i="19"/>
  <c r="Q96" i="19"/>
  <c r="U95" i="19"/>
  <c r="T95" i="19"/>
  <c r="S95" i="19"/>
  <c r="R95" i="19"/>
  <c r="Q95" i="19"/>
  <c r="U94" i="19"/>
  <c r="T94" i="19"/>
  <c r="S94" i="19"/>
  <c r="R94" i="19"/>
  <c r="Q94" i="19"/>
  <c r="U93" i="19"/>
  <c r="T93" i="19"/>
  <c r="S93" i="19"/>
  <c r="R93" i="19"/>
  <c r="Q93" i="19"/>
  <c r="U92" i="19"/>
  <c r="T92" i="19"/>
  <c r="S92" i="19"/>
  <c r="R92" i="19"/>
  <c r="Q92" i="19"/>
  <c r="U91" i="19"/>
  <c r="T91" i="19"/>
  <c r="S91" i="19"/>
  <c r="R91" i="19"/>
  <c r="Q91" i="19"/>
  <c r="U90" i="19"/>
  <c r="T90" i="19"/>
  <c r="S90" i="19"/>
  <c r="R90" i="19"/>
  <c r="Q90" i="19"/>
  <c r="U89" i="19"/>
  <c r="T89" i="19"/>
  <c r="S89" i="19"/>
  <c r="R89" i="19"/>
  <c r="Q89" i="19"/>
  <c r="U88" i="19"/>
  <c r="T88" i="19"/>
  <c r="S88" i="19"/>
  <c r="R88" i="19"/>
  <c r="Q88" i="19"/>
  <c r="U87" i="19"/>
  <c r="T87" i="19"/>
  <c r="S87" i="19"/>
  <c r="R87" i="19"/>
  <c r="Q87" i="19"/>
  <c r="U86" i="19"/>
  <c r="T86" i="19"/>
  <c r="S86" i="19"/>
  <c r="R86" i="19"/>
  <c r="Q86" i="19"/>
  <c r="U85" i="19"/>
  <c r="T85" i="19"/>
  <c r="S85" i="19"/>
  <c r="R85" i="19"/>
  <c r="Q85" i="19"/>
  <c r="U84" i="19"/>
  <c r="T84" i="19"/>
  <c r="S84" i="19"/>
  <c r="R84" i="19"/>
  <c r="Q84" i="19"/>
  <c r="U83" i="19"/>
  <c r="T83" i="19"/>
  <c r="S83" i="19"/>
  <c r="R83" i="19"/>
  <c r="Q83" i="19"/>
  <c r="U82" i="19"/>
  <c r="T82" i="19"/>
  <c r="S82" i="19"/>
  <c r="R82" i="19"/>
  <c r="Q82" i="19"/>
  <c r="U81" i="19"/>
  <c r="T81" i="19"/>
  <c r="S81" i="19"/>
  <c r="R81" i="19"/>
  <c r="Q81" i="19"/>
  <c r="U80" i="19"/>
  <c r="T80" i="19"/>
  <c r="S80" i="19"/>
  <c r="R80" i="19"/>
  <c r="Q80" i="19"/>
  <c r="U79" i="19"/>
  <c r="T79" i="19"/>
  <c r="S79" i="19"/>
  <c r="R79" i="19"/>
  <c r="Q79" i="19"/>
  <c r="U78" i="19"/>
  <c r="T78" i="19"/>
  <c r="S78" i="19"/>
  <c r="R78" i="19"/>
  <c r="Q78" i="19"/>
  <c r="U77" i="19"/>
  <c r="T77" i="19"/>
  <c r="S77" i="19"/>
  <c r="R77" i="19"/>
  <c r="Q77" i="19"/>
  <c r="U76" i="19"/>
  <c r="T76" i="19"/>
  <c r="S76" i="19"/>
  <c r="R76" i="19"/>
  <c r="Q76" i="19"/>
  <c r="U75" i="19"/>
  <c r="T75" i="19"/>
  <c r="S75" i="19"/>
  <c r="R75" i="19"/>
  <c r="Q75" i="19"/>
  <c r="U74" i="19"/>
  <c r="T74" i="19"/>
  <c r="S74" i="19"/>
  <c r="R74" i="19"/>
  <c r="Q74" i="19"/>
  <c r="U73" i="19"/>
  <c r="T73" i="19"/>
  <c r="S73" i="19"/>
  <c r="R73" i="19"/>
  <c r="Q73" i="19"/>
  <c r="U72" i="19"/>
  <c r="T72" i="19"/>
  <c r="S72" i="19"/>
  <c r="R72" i="19"/>
  <c r="Q72" i="19"/>
  <c r="U71" i="19"/>
  <c r="T71" i="19"/>
  <c r="S71" i="19"/>
  <c r="R71" i="19"/>
  <c r="Q71" i="19"/>
  <c r="U70" i="19"/>
  <c r="T70" i="19"/>
  <c r="S70" i="19"/>
  <c r="R70" i="19"/>
  <c r="Q70" i="19"/>
  <c r="U69" i="19"/>
  <c r="T69" i="19"/>
  <c r="S69" i="19"/>
  <c r="R69" i="19"/>
  <c r="Q69" i="19"/>
  <c r="U68" i="19"/>
  <c r="T68" i="19"/>
  <c r="S68" i="19"/>
  <c r="R68" i="19"/>
  <c r="Q68" i="19"/>
  <c r="U67" i="19"/>
  <c r="T67" i="19"/>
  <c r="S67" i="19"/>
  <c r="R67" i="19"/>
  <c r="Q67" i="19"/>
  <c r="U66" i="19"/>
  <c r="T66" i="19"/>
  <c r="S66" i="19"/>
  <c r="R66" i="19"/>
  <c r="Q66" i="19"/>
  <c r="U65" i="19"/>
  <c r="T65" i="19"/>
  <c r="S65" i="19"/>
  <c r="R65" i="19"/>
  <c r="Q65" i="19"/>
  <c r="U64" i="19"/>
  <c r="T64" i="19"/>
  <c r="S64" i="19"/>
  <c r="R64" i="19"/>
  <c r="Q64" i="19"/>
  <c r="U63" i="19"/>
  <c r="T63" i="19"/>
  <c r="S63" i="19"/>
  <c r="R63" i="19"/>
  <c r="Q63" i="19"/>
  <c r="U62" i="19"/>
  <c r="T62" i="19"/>
  <c r="S62" i="19"/>
  <c r="R62" i="19"/>
  <c r="Q62" i="19"/>
  <c r="U61" i="19"/>
  <c r="T61" i="19"/>
  <c r="S61" i="19"/>
  <c r="R61" i="19"/>
  <c r="Q61" i="19"/>
  <c r="U60" i="19"/>
  <c r="T60" i="19"/>
  <c r="S60" i="19"/>
  <c r="R60" i="19"/>
  <c r="Q60" i="19"/>
  <c r="U59" i="19"/>
  <c r="T59" i="19"/>
  <c r="S59" i="19"/>
  <c r="R59" i="19"/>
  <c r="Q59" i="19"/>
  <c r="U58" i="19"/>
  <c r="T58" i="19"/>
  <c r="S58" i="19"/>
  <c r="R58" i="19"/>
  <c r="Q58" i="19"/>
  <c r="U57" i="19"/>
  <c r="T57" i="19"/>
  <c r="S57" i="19"/>
  <c r="R57" i="19"/>
  <c r="Q57" i="19"/>
  <c r="U56" i="19"/>
  <c r="T56" i="19"/>
  <c r="S56" i="19"/>
  <c r="R56" i="19"/>
  <c r="Q56" i="19"/>
  <c r="U55" i="19"/>
  <c r="T55" i="19"/>
  <c r="S55" i="19"/>
  <c r="R55" i="19"/>
  <c r="Q55" i="19"/>
  <c r="U54" i="19"/>
  <c r="T54" i="19"/>
  <c r="S54" i="19"/>
  <c r="R54" i="19"/>
  <c r="Q54" i="19"/>
  <c r="U53" i="19"/>
  <c r="T53" i="19"/>
  <c r="S53" i="19"/>
  <c r="R53" i="19"/>
  <c r="Q53" i="19"/>
  <c r="U52" i="19"/>
  <c r="T52" i="19"/>
  <c r="S52" i="19"/>
  <c r="R52" i="19"/>
  <c r="Q52" i="19"/>
  <c r="U51" i="19"/>
  <c r="T51" i="19"/>
  <c r="S51" i="19"/>
  <c r="R51" i="19"/>
  <c r="Q51" i="19"/>
  <c r="U50" i="19"/>
  <c r="T50" i="19"/>
  <c r="S50" i="19"/>
  <c r="R50" i="19"/>
  <c r="Q50" i="19"/>
  <c r="U49" i="19"/>
  <c r="T49" i="19"/>
  <c r="S49" i="19"/>
  <c r="R49" i="19"/>
  <c r="Q49" i="19"/>
  <c r="U48" i="19"/>
  <c r="T48" i="19"/>
  <c r="S48" i="19"/>
  <c r="R48" i="19"/>
  <c r="Q48" i="19"/>
  <c r="U47" i="19"/>
  <c r="T47" i="19"/>
  <c r="S47" i="19"/>
  <c r="R47" i="19"/>
  <c r="Q47" i="19"/>
  <c r="U46" i="19"/>
  <c r="T46" i="19"/>
  <c r="S46" i="19"/>
  <c r="R46" i="19"/>
  <c r="Q46" i="19"/>
  <c r="U45" i="19"/>
  <c r="T45" i="19"/>
  <c r="S45" i="19"/>
  <c r="R45" i="19"/>
  <c r="Q45" i="19"/>
  <c r="U44" i="19"/>
  <c r="T44" i="19"/>
  <c r="S44" i="19"/>
  <c r="R44" i="19"/>
  <c r="Q44" i="19"/>
  <c r="U43" i="19"/>
  <c r="T43" i="19"/>
  <c r="S43" i="19"/>
  <c r="R43" i="19"/>
  <c r="Q43" i="19"/>
  <c r="U42" i="19"/>
  <c r="T42" i="19"/>
  <c r="S42" i="19"/>
  <c r="R42" i="19"/>
  <c r="Q42" i="19"/>
  <c r="U41" i="19"/>
  <c r="T41" i="19"/>
  <c r="S41" i="19"/>
  <c r="R41" i="19"/>
  <c r="Q41" i="19"/>
  <c r="U40" i="19"/>
  <c r="T40" i="19"/>
  <c r="S40" i="19"/>
  <c r="R40" i="19"/>
  <c r="Q40" i="19"/>
  <c r="U39" i="19"/>
  <c r="T39" i="19"/>
  <c r="S39" i="19"/>
  <c r="R39" i="19"/>
  <c r="Q39" i="19"/>
  <c r="U38" i="19"/>
  <c r="T38" i="19"/>
  <c r="S38" i="19"/>
  <c r="R38" i="19"/>
  <c r="Q38" i="19"/>
  <c r="U37" i="19"/>
  <c r="T37" i="19"/>
  <c r="S37" i="19"/>
  <c r="R37" i="19"/>
  <c r="Q37" i="19"/>
  <c r="U36" i="19"/>
  <c r="T36" i="19"/>
  <c r="S36" i="19"/>
  <c r="R36" i="19"/>
  <c r="Q36" i="19"/>
  <c r="U35" i="19"/>
  <c r="T35" i="19"/>
  <c r="S35" i="19"/>
  <c r="R35" i="19"/>
  <c r="Q35" i="19"/>
  <c r="U34" i="19"/>
  <c r="T34" i="19"/>
  <c r="S34" i="19"/>
  <c r="R34" i="19"/>
  <c r="Q34" i="19"/>
  <c r="U33" i="19"/>
  <c r="T33" i="19"/>
  <c r="S33" i="19"/>
  <c r="R33" i="19"/>
  <c r="Q33" i="19"/>
  <c r="U32" i="19"/>
  <c r="T32" i="19"/>
  <c r="S32" i="19"/>
  <c r="R32" i="19"/>
  <c r="Q32" i="19"/>
  <c r="U31" i="19"/>
  <c r="T31" i="19"/>
  <c r="S31" i="19"/>
  <c r="R31" i="19"/>
  <c r="Q31" i="19"/>
  <c r="U30" i="19"/>
  <c r="T30" i="19"/>
  <c r="S30" i="19"/>
  <c r="R30" i="19"/>
  <c r="Q30" i="19"/>
  <c r="U29" i="19"/>
  <c r="T29" i="19"/>
  <c r="S29" i="19"/>
  <c r="R29" i="19"/>
  <c r="Q29" i="19"/>
  <c r="U28" i="19"/>
  <c r="T28" i="19"/>
  <c r="S28" i="19"/>
  <c r="R28" i="19"/>
  <c r="Q28" i="19"/>
  <c r="U27" i="19"/>
  <c r="T27" i="19"/>
  <c r="S27" i="19"/>
  <c r="R27" i="19"/>
  <c r="Q27" i="19"/>
  <c r="U26" i="19"/>
  <c r="T26" i="19"/>
  <c r="S26" i="19"/>
  <c r="R26" i="19"/>
  <c r="Q26" i="19"/>
  <c r="U25" i="19"/>
  <c r="T25" i="19"/>
  <c r="S25" i="19"/>
  <c r="R25" i="19"/>
  <c r="Q25" i="19"/>
  <c r="U24" i="19"/>
  <c r="T24" i="19"/>
  <c r="S24" i="19"/>
  <c r="R24" i="19"/>
  <c r="Q24" i="19"/>
  <c r="U23" i="19"/>
  <c r="T23" i="19"/>
  <c r="S23" i="19"/>
  <c r="R23" i="19"/>
  <c r="Q23" i="19"/>
  <c r="U22" i="19"/>
  <c r="T22" i="19"/>
  <c r="S22" i="19"/>
  <c r="R22" i="19"/>
  <c r="Q22" i="19"/>
  <c r="U21" i="19"/>
  <c r="T21" i="19"/>
  <c r="S21" i="19"/>
  <c r="R21" i="19"/>
  <c r="Q21" i="19"/>
  <c r="U20" i="19"/>
  <c r="T20" i="19"/>
  <c r="S20" i="19"/>
  <c r="R20" i="19"/>
  <c r="Q20" i="19"/>
  <c r="U19" i="19"/>
  <c r="T19" i="19"/>
  <c r="S19" i="19"/>
  <c r="R19" i="19"/>
  <c r="Q19" i="19"/>
  <c r="U18" i="19"/>
  <c r="T18" i="19"/>
  <c r="S18" i="19"/>
  <c r="R18" i="19"/>
  <c r="Q18" i="19"/>
  <c r="U17" i="19"/>
  <c r="T17" i="19"/>
  <c r="S17" i="19"/>
  <c r="R17" i="19"/>
  <c r="Q17" i="19"/>
  <c r="K16" i="19"/>
  <c r="U16" i="19" s="1"/>
  <c r="J16" i="19"/>
  <c r="T16" i="19" s="1"/>
  <c r="G16" i="19"/>
  <c r="F16" i="19"/>
  <c r="E16" i="19"/>
  <c r="D16" i="19"/>
  <c r="C16" i="19"/>
  <c r="A16" i="19"/>
  <c r="K15" i="19"/>
  <c r="U15" i="19" s="1"/>
  <c r="J15" i="19"/>
  <c r="T15" i="19" s="1"/>
  <c r="G15" i="19"/>
  <c r="F15" i="19"/>
  <c r="E15" i="19"/>
  <c r="D15" i="19"/>
  <c r="C15" i="19"/>
  <c r="B15" i="19"/>
  <c r="A15" i="19"/>
  <c r="K14" i="19"/>
  <c r="U14" i="19" s="1"/>
  <c r="J14" i="19"/>
  <c r="T14" i="19" s="1"/>
  <c r="G14" i="19"/>
  <c r="F14" i="19"/>
  <c r="E14" i="19"/>
  <c r="D14" i="19"/>
  <c r="C14" i="19"/>
  <c r="A14" i="19"/>
  <c r="K13" i="19"/>
  <c r="U13" i="19" s="1"/>
  <c r="J13" i="19"/>
  <c r="T13" i="19" s="1"/>
  <c r="G13" i="19"/>
  <c r="F13" i="19"/>
  <c r="E13" i="19"/>
  <c r="D13" i="19"/>
  <c r="C13" i="19"/>
  <c r="B13" i="19"/>
  <c r="A13" i="19"/>
  <c r="K12" i="19"/>
  <c r="U12" i="19" s="1"/>
  <c r="J12" i="19"/>
  <c r="T12" i="19" s="1"/>
  <c r="G12" i="19"/>
  <c r="F12" i="19"/>
  <c r="E12" i="19"/>
  <c r="D12" i="19"/>
  <c r="C12" i="19"/>
  <c r="B12" i="19"/>
  <c r="A12" i="19"/>
  <c r="K11" i="19"/>
  <c r="U11" i="19" s="1"/>
  <c r="J11" i="19"/>
  <c r="T11" i="19" s="1"/>
  <c r="G11" i="19"/>
  <c r="F11" i="19"/>
  <c r="E11" i="19"/>
  <c r="D11" i="19"/>
  <c r="C11" i="19"/>
  <c r="B11" i="19"/>
  <c r="A11" i="19"/>
  <c r="K10" i="19"/>
  <c r="U10" i="19" s="1"/>
  <c r="J10" i="19"/>
  <c r="T10" i="19" s="1"/>
  <c r="G10" i="19"/>
  <c r="F10" i="19"/>
  <c r="E10" i="19"/>
  <c r="D10" i="19"/>
  <c r="C10" i="19"/>
  <c r="B10" i="19"/>
  <c r="A10" i="19"/>
  <c r="K9" i="19"/>
  <c r="U9" i="19" s="1"/>
  <c r="J9" i="19"/>
  <c r="T9" i="19" s="1"/>
  <c r="G9" i="19"/>
  <c r="F9" i="19"/>
  <c r="E9" i="19"/>
  <c r="D9" i="19"/>
  <c r="C9" i="19"/>
  <c r="B9" i="19"/>
  <c r="A9" i="19"/>
  <c r="K8" i="19"/>
  <c r="U8" i="19" s="1"/>
  <c r="J8" i="19"/>
  <c r="T8" i="19" s="1"/>
  <c r="G8" i="19"/>
  <c r="F8" i="19"/>
  <c r="E8" i="19"/>
  <c r="D8" i="19"/>
  <c r="C8" i="19"/>
  <c r="B8" i="19"/>
  <c r="A8" i="19"/>
  <c r="K7" i="19"/>
  <c r="U7" i="19" s="1"/>
  <c r="J7" i="19"/>
  <c r="T7" i="19" s="1"/>
  <c r="G7" i="19"/>
  <c r="F7" i="19"/>
  <c r="E7" i="19"/>
  <c r="D7" i="19"/>
  <c r="C7" i="19"/>
  <c r="B7" i="19"/>
  <c r="A7" i="19"/>
  <c r="K6" i="19"/>
  <c r="U6" i="19" s="1"/>
  <c r="J6" i="19"/>
  <c r="T6" i="19" s="1"/>
  <c r="G6" i="19"/>
  <c r="F6" i="19"/>
  <c r="E6" i="19"/>
  <c r="D6" i="19"/>
  <c r="C6" i="19"/>
  <c r="B6" i="19"/>
  <c r="A6" i="19"/>
  <c r="K5" i="19"/>
  <c r="U5" i="19" s="1"/>
  <c r="J5" i="19"/>
  <c r="T5" i="19" s="1"/>
  <c r="G5" i="19"/>
  <c r="F5" i="19"/>
  <c r="E5" i="19"/>
  <c r="D5" i="19"/>
  <c r="C5" i="19"/>
  <c r="B5" i="19"/>
  <c r="A5" i="19"/>
  <c r="K4" i="19"/>
  <c r="U4" i="19" s="1"/>
  <c r="J4" i="19"/>
  <c r="T4" i="19" s="1"/>
  <c r="G4" i="19"/>
  <c r="F4" i="19"/>
  <c r="E4" i="19"/>
  <c r="D4" i="19"/>
  <c r="C4" i="19"/>
  <c r="B4" i="19"/>
  <c r="A4" i="19"/>
  <c r="K3" i="19"/>
  <c r="U3" i="19" s="1"/>
  <c r="J3" i="19"/>
  <c r="T3" i="19" s="1"/>
  <c r="G3" i="19"/>
  <c r="F3" i="19"/>
  <c r="E3" i="19"/>
  <c r="D3" i="19"/>
  <c r="C3" i="19"/>
  <c r="B3" i="19"/>
  <c r="A3" i="19"/>
  <c r="K2" i="19"/>
  <c r="U2" i="19" s="1"/>
  <c r="J2" i="19"/>
  <c r="T2" i="19" s="1"/>
  <c r="I2" i="19"/>
  <c r="I3" i="19" s="1"/>
  <c r="H2" i="19"/>
  <c r="H3" i="19" s="1"/>
  <c r="G2" i="19"/>
  <c r="F2" i="19"/>
  <c r="E2" i="19"/>
  <c r="D2" i="19"/>
  <c r="C2" i="19"/>
  <c r="B2" i="19"/>
  <c r="A2" i="19"/>
  <c r="L1" i="19"/>
  <c r="K1" i="19"/>
  <c r="J1" i="19"/>
  <c r="I1" i="19"/>
  <c r="H1" i="19"/>
  <c r="G1" i="19"/>
  <c r="F1" i="19"/>
  <c r="E1" i="19"/>
  <c r="D1" i="19"/>
  <c r="C1" i="19"/>
  <c r="B1" i="19"/>
  <c r="A1" i="19"/>
  <c r="U4" i="21" l="1"/>
  <c r="U6" i="21"/>
  <c r="U10" i="21"/>
  <c r="U2" i="21"/>
  <c r="U5" i="21"/>
  <c r="U12" i="21"/>
  <c r="S2" i="19"/>
  <c r="U13" i="21"/>
  <c r="U14" i="21"/>
  <c r="U7" i="21"/>
  <c r="U3" i="21"/>
  <c r="U8" i="21"/>
  <c r="S3" i="19"/>
  <c r="I4" i="19"/>
  <c r="H4" i="19"/>
  <c r="R3" i="19"/>
  <c r="U9" i="21"/>
  <c r="R2" i="19"/>
  <c r="P7" i="21" a="1"/>
  <c r="P7" i="21" s="1"/>
  <c r="O16" i="21"/>
  <c r="U16" i="21"/>
  <c r="Q12" i="21"/>
  <c r="Q13" i="21"/>
  <c r="T2" i="21"/>
  <c r="B16" i="21" l="1"/>
  <c r="B16" i="19"/>
  <c r="P4" i="21"/>
  <c r="R4" i="19"/>
  <c r="H5" i="19"/>
  <c r="L2" i="21"/>
  <c r="T3" i="21"/>
  <c r="P8" i="21"/>
  <c r="Q8" i="21" s="1"/>
  <c r="Q9" i="21"/>
  <c r="S4" i="19"/>
  <c r="I5" i="19"/>
  <c r="O15" i="21" l="1"/>
  <c r="X2" i="21"/>
  <c r="W2" i="21"/>
  <c r="L2" i="19"/>
  <c r="Q2" i="19" s="1"/>
  <c r="L2" i="18"/>
  <c r="I6" i="19"/>
  <c r="S5" i="19"/>
  <c r="L3" i="21"/>
  <c r="T4" i="21"/>
  <c r="R5" i="19"/>
  <c r="H6" i="19"/>
  <c r="B14" i="21" l="1"/>
  <c r="B14" i="19"/>
  <c r="T5" i="21"/>
  <c r="L4" i="21"/>
  <c r="L3" i="18"/>
  <c r="L3" i="19"/>
  <c r="Q3" i="19" s="1"/>
  <c r="I7" i="19"/>
  <c r="S6" i="19"/>
  <c r="H7" i="19"/>
  <c r="R6" i="19"/>
  <c r="H8" i="19" l="1"/>
  <c r="R7" i="19"/>
  <c r="L4" i="18"/>
  <c r="L4" i="19"/>
  <c r="Q4" i="19" s="1"/>
  <c r="S7" i="19"/>
  <c r="I8" i="19"/>
  <c r="L5" i="21"/>
  <c r="T6" i="21"/>
  <c r="T7" i="21" l="1"/>
  <c r="L6" i="21"/>
  <c r="S8" i="19"/>
  <c r="I9" i="19"/>
  <c r="L5" i="18"/>
  <c r="L5" i="19"/>
  <c r="Q5" i="19" s="1"/>
  <c r="R8" i="19"/>
  <c r="H9" i="19"/>
  <c r="L6" i="19" l="1"/>
  <c r="Q6" i="19" s="1"/>
  <c r="L6" i="18"/>
  <c r="I10" i="19"/>
  <c r="S9" i="19"/>
  <c r="H10" i="19"/>
  <c r="R9" i="19"/>
  <c r="L7" i="21"/>
  <c r="T8" i="21"/>
  <c r="L7" i="18" l="1"/>
  <c r="L7" i="19"/>
  <c r="Q7" i="19" s="1"/>
  <c r="R10" i="19"/>
  <c r="H11" i="19"/>
  <c r="I11" i="19"/>
  <c r="S10" i="19"/>
  <c r="L8" i="21"/>
  <c r="T9" i="21"/>
  <c r="H12" i="19" l="1"/>
  <c r="R11" i="19"/>
  <c r="L8" i="18"/>
  <c r="L8" i="19"/>
  <c r="Q8" i="19" s="1"/>
  <c r="L9" i="21"/>
  <c r="T10" i="21"/>
  <c r="I12" i="19"/>
  <c r="S11" i="19"/>
  <c r="L10" i="21" l="1"/>
  <c r="T11" i="21"/>
  <c r="I13" i="19"/>
  <c r="S12" i="19"/>
  <c r="L9" i="19"/>
  <c r="Q9" i="19" s="1"/>
  <c r="L9" i="18"/>
  <c r="H13" i="19"/>
  <c r="R12" i="19"/>
  <c r="R13" i="19" l="1"/>
  <c r="H14" i="19"/>
  <c r="S13" i="19"/>
  <c r="I14" i="19"/>
  <c r="L11" i="21"/>
  <c r="T12" i="21"/>
  <c r="L10" i="19"/>
  <c r="Q10" i="19" s="1"/>
  <c r="L10" i="18"/>
  <c r="T13" i="21" l="1"/>
  <c r="L12" i="21"/>
  <c r="I15" i="19"/>
  <c r="S14" i="19"/>
  <c r="L11" i="19"/>
  <c r="Q11" i="19" s="1"/>
  <c r="L11" i="18"/>
  <c r="R14" i="19"/>
  <c r="H15" i="19"/>
  <c r="L12" i="18" l="1"/>
  <c r="L12" i="19"/>
  <c r="Q12" i="19" s="1"/>
  <c r="H16" i="19"/>
  <c r="R16" i="19" s="1"/>
  <c r="R15" i="19"/>
  <c r="I16" i="19"/>
  <c r="S16" i="19" s="1"/>
  <c r="S15" i="19"/>
  <c r="L13" i="21"/>
  <c r="T14" i="21"/>
  <c r="T15" i="21" l="1"/>
  <c r="L14" i="21"/>
  <c r="L13" i="19"/>
  <c r="Q13" i="19" s="1"/>
  <c r="L13" i="18"/>
  <c r="L14" i="19" l="1"/>
  <c r="Q14" i="19" s="1"/>
  <c r="L14" i="18"/>
  <c r="L15" i="21"/>
  <c r="T16" i="21"/>
  <c r="L16" i="21" s="1"/>
  <c r="L16" i="18" l="1"/>
  <c r="L16" i="19"/>
  <c r="Q16" i="19" s="1"/>
  <c r="L15" i="19"/>
  <c r="Q15" i="19" s="1"/>
  <c r="L15" i="18"/>
  <c r="W18" i="19" a="1"/>
  <c r="AR22" i="19" l="1"/>
  <c r="AJ22" i="19"/>
  <c r="AB22" i="19"/>
  <c r="AP21" i="19"/>
  <c r="AH21" i="19"/>
  <c r="Z21" i="19"/>
  <c r="AN20" i="19"/>
  <c r="AF20" i="19"/>
  <c r="X20" i="19"/>
  <c r="AL19" i="19"/>
  <c r="AD19" i="19"/>
  <c r="AR18" i="19"/>
  <c r="AJ18" i="19"/>
  <c r="AB18" i="19"/>
  <c r="AQ22" i="19"/>
  <c r="AI22" i="19"/>
  <c r="AA22" i="19"/>
  <c r="AO21" i="19"/>
  <c r="AG21" i="19"/>
  <c r="Y21" i="19"/>
  <c r="AM20" i="19"/>
  <c r="AE20" i="19"/>
  <c r="W20" i="19"/>
  <c r="AK19" i="19"/>
  <c r="AC19" i="19"/>
  <c r="AQ18" i="19"/>
  <c r="AI18" i="19"/>
  <c r="AA18" i="19"/>
  <c r="AO22" i="19"/>
  <c r="AG22" i="19"/>
  <c r="Y22" i="19"/>
  <c r="AM21" i="19"/>
  <c r="AE21" i="19"/>
  <c r="W21" i="19"/>
  <c r="AK20" i="19"/>
  <c r="AC20" i="19"/>
  <c r="AQ19" i="19"/>
  <c r="AI19" i="19"/>
  <c r="AA19" i="19"/>
  <c r="AO18" i="19"/>
  <c r="AG18" i="19"/>
  <c r="Y18" i="19"/>
  <c r="AN22" i="19"/>
  <c r="AF22" i="19"/>
  <c r="X22" i="19"/>
  <c r="AL21" i="19"/>
  <c r="AD21" i="19"/>
  <c r="AR20" i="19"/>
  <c r="AJ20" i="19"/>
  <c r="AB20" i="19"/>
  <c r="AP19" i="19"/>
  <c r="AH19" i="19"/>
  <c r="Z19" i="19"/>
  <c r="AN18" i="19"/>
  <c r="AF18" i="19"/>
  <c r="X18" i="19"/>
  <c r="AE22" i="19"/>
  <c r="AK21" i="19"/>
  <c r="AQ20" i="19"/>
  <c r="AA20" i="19"/>
  <c r="AG19" i="19"/>
  <c r="AM18" i="19"/>
  <c r="W18" i="19"/>
  <c r="W27" i="19" s="1" a="1"/>
  <c r="AC21" i="19"/>
  <c r="AD20" i="19"/>
  <c r="AD22" i="19"/>
  <c r="AJ21" i="19"/>
  <c r="AP20" i="19"/>
  <c r="Z20" i="19"/>
  <c r="AF19" i="19"/>
  <c r="AL18" i="19"/>
  <c r="AP22" i="19"/>
  <c r="Z22" i="19"/>
  <c r="AF21" i="19"/>
  <c r="AL20" i="19"/>
  <c r="AR19" i="19"/>
  <c r="AH18" i="19"/>
  <c r="AM22" i="19"/>
  <c r="W22" i="19"/>
  <c r="AO19" i="19"/>
  <c r="Y19" i="19"/>
  <c r="X21" i="19"/>
  <c r="AC22" i="19"/>
  <c r="AI21" i="19"/>
  <c r="AO20" i="19"/>
  <c r="Y20" i="19"/>
  <c r="AE19" i="19"/>
  <c r="AK18" i="19"/>
  <c r="AB19" i="19"/>
  <c r="AI20" i="19"/>
  <c r="AE18" i="19"/>
  <c r="AJ19" i="19"/>
  <c r="AP18" i="19"/>
  <c r="AL22" i="19"/>
  <c r="AR21" i="19"/>
  <c r="AB21" i="19"/>
  <c r="AH20" i="19"/>
  <c r="AN19" i="19"/>
  <c r="X19" i="19"/>
  <c r="AD18" i="19"/>
  <c r="AK22" i="19"/>
  <c r="AA21" i="19"/>
  <c r="AG20" i="19"/>
  <c r="W19" i="19"/>
  <c r="AC18" i="19"/>
  <c r="AN21" i="19"/>
  <c r="Z18" i="19"/>
  <c r="AQ21" i="19"/>
  <c r="AM19" i="19"/>
  <c r="AH22" i="19"/>
  <c r="AN31" i="19" l="1"/>
  <c r="AN40" i="19" s="1"/>
  <c r="AF31" i="19"/>
  <c r="AF40" i="19" s="1"/>
  <c r="X31" i="19"/>
  <c r="X40" i="19" s="1"/>
  <c r="AL30" i="19"/>
  <c r="AL39" i="19" s="1"/>
  <c r="AD30" i="19"/>
  <c r="AD39" i="19" s="1"/>
  <c r="AR29" i="19"/>
  <c r="AR38" i="19" s="1"/>
  <c r="AJ29" i="19"/>
  <c r="AJ38" i="19" s="1"/>
  <c r="AB29" i="19"/>
  <c r="AB38" i="19" s="1"/>
  <c r="AP28" i="19"/>
  <c r="AP37" i="19" s="1"/>
  <c r="AH28" i="19"/>
  <c r="AH37" i="19" s="1"/>
  <c r="Z28" i="19"/>
  <c r="Z37" i="19" s="1"/>
  <c r="AN27" i="19"/>
  <c r="AN36" i="19" s="1"/>
  <c r="AF27" i="19"/>
  <c r="AF36" i="19" s="1"/>
  <c r="X27" i="19"/>
  <c r="X36" i="19" s="1"/>
  <c r="AM31" i="19"/>
  <c r="AM40" i="19" s="1"/>
  <c r="AE31" i="19"/>
  <c r="AE40" i="19" s="1"/>
  <c r="W31" i="19"/>
  <c r="W40" i="19" s="1"/>
  <c r="AK30" i="19"/>
  <c r="AK39" i="19" s="1"/>
  <c r="AC30" i="19"/>
  <c r="AC39" i="19" s="1"/>
  <c r="AQ29" i="19"/>
  <c r="AQ38" i="19" s="1"/>
  <c r="AI29" i="19"/>
  <c r="AI38" i="19" s="1"/>
  <c r="AA29" i="19"/>
  <c r="AA38" i="19" s="1"/>
  <c r="AO28" i="19"/>
  <c r="AO37" i="19" s="1"/>
  <c r="AG28" i="19"/>
  <c r="AG37" i="19" s="1"/>
  <c r="Y28" i="19"/>
  <c r="Y37" i="19" s="1"/>
  <c r="AM27" i="19"/>
  <c r="AM36" i="19" s="1"/>
  <c r="AE27" i="19"/>
  <c r="AE36" i="19" s="1"/>
  <c r="W27" i="19"/>
  <c r="W36" i="19" s="1"/>
  <c r="AL31" i="19"/>
  <c r="AL40" i="19" s="1"/>
  <c r="AD31" i="19"/>
  <c r="AD40" i="19" s="1"/>
  <c r="AR30" i="19"/>
  <c r="AR39" i="19" s="1"/>
  <c r="AJ30" i="19"/>
  <c r="AJ39" i="19" s="1"/>
  <c r="AB30" i="19"/>
  <c r="AB39" i="19" s="1"/>
  <c r="AP29" i="19"/>
  <c r="AP38" i="19" s="1"/>
  <c r="AH29" i="19"/>
  <c r="AH38" i="19" s="1"/>
  <c r="Z29" i="19"/>
  <c r="Z38" i="19" s="1"/>
  <c r="AN28" i="19"/>
  <c r="AN37" i="19" s="1"/>
  <c r="AF28" i="19"/>
  <c r="AF37" i="19" s="1"/>
  <c r="X28" i="19"/>
  <c r="X37" i="19" s="1"/>
  <c r="AL27" i="19"/>
  <c r="AL36" i="19" s="1"/>
  <c r="AD27" i="19"/>
  <c r="AD36" i="19" s="1"/>
  <c r="AK31" i="19"/>
  <c r="AK40" i="19" s="1"/>
  <c r="AC31" i="19"/>
  <c r="AC40" i="19" s="1"/>
  <c r="AQ30" i="19"/>
  <c r="AQ39" i="19" s="1"/>
  <c r="AI30" i="19"/>
  <c r="AI39" i="19" s="1"/>
  <c r="AA30" i="19"/>
  <c r="AA39" i="19" s="1"/>
  <c r="AO29" i="19"/>
  <c r="AO38" i="19" s="1"/>
  <c r="AG29" i="19"/>
  <c r="AG38" i="19" s="1"/>
  <c r="Y29" i="19"/>
  <c r="Y38" i="19" s="1"/>
  <c r="AM28" i="19"/>
  <c r="AM37" i="19" s="1"/>
  <c r="AE28" i="19"/>
  <c r="AE37" i="19" s="1"/>
  <c r="W28" i="19"/>
  <c r="W37" i="19" s="1"/>
  <c r="AK27" i="19"/>
  <c r="AK36" i="19" s="1"/>
  <c r="AC27" i="19"/>
  <c r="AC36" i="19" s="1"/>
  <c r="AR31" i="19"/>
  <c r="AR40" i="19" s="1"/>
  <c r="AJ31" i="19"/>
  <c r="AJ40" i="19" s="1"/>
  <c r="AB31" i="19"/>
  <c r="AB40" i="19" s="1"/>
  <c r="AP30" i="19"/>
  <c r="AP39" i="19" s="1"/>
  <c r="AH30" i="19"/>
  <c r="AH39" i="19" s="1"/>
  <c r="Z30" i="19"/>
  <c r="Z39" i="19" s="1"/>
  <c r="AN29" i="19"/>
  <c r="AN38" i="19" s="1"/>
  <c r="AF29" i="19"/>
  <c r="AF38" i="19" s="1"/>
  <c r="X29" i="19"/>
  <c r="X38" i="19" s="1"/>
  <c r="AL28" i="19"/>
  <c r="AL37" i="19" s="1"/>
  <c r="AD28" i="19"/>
  <c r="AD37" i="19" s="1"/>
  <c r="AR27" i="19"/>
  <c r="AR36" i="19" s="1"/>
  <c r="AJ27" i="19"/>
  <c r="AJ36" i="19" s="1"/>
  <c r="AB27" i="19"/>
  <c r="AB36" i="19" s="1"/>
  <c r="AH31" i="19"/>
  <c r="AH40" i="19" s="1"/>
  <c r="AG30" i="19"/>
  <c r="AG39" i="19" s="1"/>
  <c r="AK29" i="19"/>
  <c r="AK38" i="19" s="1"/>
  <c r="AJ28" i="19"/>
  <c r="AJ37" i="19" s="1"/>
  <c r="AI27" i="19"/>
  <c r="AI36" i="19" s="1"/>
  <c r="Y31" i="19"/>
  <c r="Y40" i="19" s="1"/>
  <c r="AK28" i="19"/>
  <c r="AK37" i="19" s="1"/>
  <c r="AG31" i="19"/>
  <c r="AG40" i="19" s="1"/>
  <c r="AF30" i="19"/>
  <c r="AF39" i="19" s="1"/>
  <c r="AE29" i="19"/>
  <c r="AE38" i="19" s="1"/>
  <c r="AI28" i="19"/>
  <c r="AI37" i="19" s="1"/>
  <c r="AH27" i="19"/>
  <c r="AH36" i="19" s="1"/>
  <c r="Z31" i="19"/>
  <c r="Z40" i="19" s="1"/>
  <c r="Y30" i="19"/>
  <c r="Y39" i="19" s="1"/>
  <c r="AC29" i="19"/>
  <c r="AC38" i="19" s="1"/>
  <c r="AB28" i="19"/>
  <c r="AB37" i="19" s="1"/>
  <c r="AA27" i="19"/>
  <c r="AA36" i="19" s="1"/>
  <c r="AQ31" i="19"/>
  <c r="AQ40" i="19" s="1"/>
  <c r="X30" i="19"/>
  <c r="X39" i="19" s="1"/>
  <c r="AA28" i="19"/>
  <c r="AA37" i="19" s="1"/>
  <c r="Z27" i="19"/>
  <c r="Z36" i="19" s="1"/>
  <c r="AL29" i="19"/>
  <c r="AL38" i="19" s="1"/>
  <c r="AA31" i="19"/>
  <c r="AA40" i="19" s="1"/>
  <c r="AE30" i="19"/>
  <c r="AE39" i="19" s="1"/>
  <c r="AD29" i="19"/>
  <c r="AD38" i="19" s="1"/>
  <c r="AC28" i="19"/>
  <c r="AC37" i="19" s="1"/>
  <c r="AG27" i="19"/>
  <c r="AG36" i="19" s="1"/>
  <c r="W29" i="19"/>
  <c r="W38" i="19" s="1"/>
  <c r="AM30" i="19"/>
  <c r="AM39" i="19" s="1"/>
  <c r="AP31" i="19"/>
  <c r="AP40" i="19" s="1"/>
  <c r="AO30" i="19"/>
  <c r="AO39" i="19" s="1"/>
  <c r="W30" i="19"/>
  <c r="W39" i="19" s="1"/>
  <c r="AR28" i="19"/>
  <c r="AR37" i="19" s="1"/>
  <c r="AQ27" i="19"/>
  <c r="AQ36" i="19" s="1"/>
  <c r="Y27" i="19"/>
  <c r="Y36" i="19" s="1"/>
  <c r="AO31" i="19"/>
  <c r="AO40" i="19" s="1"/>
  <c r="AN30" i="19"/>
  <c r="AN39" i="19" s="1"/>
  <c r="AM29" i="19"/>
  <c r="AM38" i="19" s="1"/>
  <c r="AP27" i="19"/>
  <c r="AP36" i="19" s="1"/>
  <c r="AI31" i="19"/>
  <c r="AI40" i="19" s="1"/>
  <c r="AO27" i="19"/>
  <c r="AO36" i="19" s="1"/>
  <c r="AQ28" i="19"/>
  <c r="AQ37" i="19" s="1"/>
  <c r="W46" i="19" l="1" a="1"/>
  <c r="AR46" i="19" l="1"/>
  <c r="AJ46" i="19"/>
  <c r="AB46" i="19"/>
  <c r="AQ46" i="19"/>
  <c r="AI46" i="19"/>
  <c r="AA46" i="19"/>
  <c r="AP46" i="19"/>
  <c r="AH46" i="19"/>
  <c r="Z46" i="19"/>
  <c r="AO46" i="19"/>
  <c r="AG46" i="19"/>
  <c r="Y46" i="19"/>
  <c r="AN46" i="19"/>
  <c r="AF46" i="19"/>
  <c r="X46" i="19"/>
  <c r="AD46" i="19"/>
  <c r="AE46" i="19"/>
  <c r="AC46" i="19"/>
  <c r="AM46" i="19"/>
  <c r="W46" i="19"/>
  <c r="W48" i="19" s="1" a="1"/>
  <c r="AL46" i="19"/>
  <c r="AK46" i="19"/>
  <c r="AR48" i="19" l="1"/>
  <c r="AR51" i="19" s="1"/>
  <c r="AJ48" i="19"/>
  <c r="AJ51" i="19" s="1"/>
  <c r="AB48" i="19"/>
  <c r="AB51" i="19" s="1"/>
  <c r="AQ48" i="19"/>
  <c r="AQ51" i="19" s="1"/>
  <c r="AI48" i="19"/>
  <c r="AI51" i="19" s="1"/>
  <c r="AA48" i="19"/>
  <c r="AA51" i="19" s="1"/>
  <c r="AP48" i="19"/>
  <c r="AP51" i="19" s="1"/>
  <c r="AH48" i="19"/>
  <c r="AH51" i="19" s="1"/>
  <c r="Z48" i="19"/>
  <c r="Z51" i="19" s="1"/>
  <c r="AO48" i="19"/>
  <c r="AO51" i="19" s="1"/>
  <c r="AG48" i="19"/>
  <c r="AG51" i="19" s="1"/>
  <c r="Y48" i="19"/>
  <c r="Y51" i="19" s="1"/>
  <c r="AN48" i="19"/>
  <c r="AN51" i="19" s="1"/>
  <c r="AF48" i="19"/>
  <c r="AF51" i="19" s="1"/>
  <c r="X48" i="19"/>
  <c r="X51" i="19" s="1"/>
  <c r="AM48" i="19"/>
  <c r="AM51" i="19" s="1"/>
  <c r="AE48" i="19"/>
  <c r="AE51" i="19" s="1"/>
  <c r="W48" i="19"/>
  <c r="W51" i="19" s="1"/>
  <c r="AC48" i="19"/>
  <c r="AC51" i="19" s="1"/>
  <c r="AD48" i="19"/>
  <c r="AD51" i="19" s="1"/>
  <c r="AL48" i="19"/>
  <c r="AL51" i="19" s="1"/>
  <c r="AK48" i="19"/>
  <c r="AK51" i="19" s="1"/>
  <c r="W53" i="19" l="1" a="1"/>
  <c r="W180" i="19" l="1"/>
  <c r="W172" i="19"/>
  <c r="W164" i="19"/>
  <c r="W156" i="19"/>
  <c r="W148" i="19"/>
  <c r="W140" i="19"/>
  <c r="W132" i="19"/>
  <c r="W124" i="19"/>
  <c r="W116" i="19"/>
  <c r="W108" i="19"/>
  <c r="W100" i="19"/>
  <c r="W92" i="19"/>
  <c r="W84" i="19"/>
  <c r="W76" i="19"/>
  <c r="W68" i="19"/>
  <c r="W60" i="19"/>
  <c r="M9" i="18" s="1"/>
  <c r="W179" i="19"/>
  <c r="W171" i="19"/>
  <c r="W163" i="19"/>
  <c r="W155" i="19"/>
  <c r="W147" i="19"/>
  <c r="W139" i="19"/>
  <c r="W131" i="19"/>
  <c r="W123" i="19"/>
  <c r="W115" i="19"/>
  <c r="W107" i="19"/>
  <c r="W99" i="19"/>
  <c r="W91" i="19"/>
  <c r="W83" i="19"/>
  <c r="W75" i="19"/>
  <c r="W67" i="19"/>
  <c r="M16" i="18" s="1"/>
  <c r="W59" i="19"/>
  <c r="M8" i="18" s="1"/>
  <c r="W178" i="19"/>
  <c r="W170" i="19"/>
  <c r="W162" i="19"/>
  <c r="W154" i="19"/>
  <c r="W146" i="19"/>
  <c r="W138" i="19"/>
  <c r="W130" i="19"/>
  <c r="W122" i="19"/>
  <c r="W114" i="19"/>
  <c r="W106" i="19"/>
  <c r="W98" i="19"/>
  <c r="W90" i="19"/>
  <c r="W82" i="19"/>
  <c r="W74" i="19"/>
  <c r="W66" i="19"/>
  <c r="M15" i="18" s="1"/>
  <c r="W58" i="19"/>
  <c r="M7" i="18" s="1"/>
  <c r="W177" i="19"/>
  <c r="W169" i="19"/>
  <c r="W161" i="19"/>
  <c r="W153" i="19"/>
  <c r="W145" i="19"/>
  <c r="W137" i="19"/>
  <c r="W129" i="19"/>
  <c r="W121" i="19"/>
  <c r="W113" i="19"/>
  <c r="W105" i="19"/>
  <c r="W97" i="19"/>
  <c r="W89" i="19"/>
  <c r="W81" i="19"/>
  <c r="W73" i="19"/>
  <c r="W65" i="19"/>
  <c r="M14" i="18" s="1"/>
  <c r="W57" i="19"/>
  <c r="M6" i="18" s="1"/>
  <c r="W184" i="19"/>
  <c r="W176" i="19"/>
  <c r="W168" i="19"/>
  <c r="W160" i="19"/>
  <c r="W152" i="19"/>
  <c r="W144" i="19"/>
  <c r="W136" i="19"/>
  <c r="W128" i="19"/>
  <c r="W120" i="19"/>
  <c r="W112" i="19"/>
  <c r="W104" i="19"/>
  <c r="W96" i="19"/>
  <c r="W88" i="19"/>
  <c r="W80" i="19"/>
  <c r="W72" i="19"/>
  <c r="W64" i="19"/>
  <c r="M13" i="18" s="1"/>
  <c r="W56" i="19"/>
  <c r="M5" i="18" s="1"/>
  <c r="W183" i="19"/>
  <c r="W175" i="19"/>
  <c r="W167" i="19"/>
  <c r="W159" i="19"/>
  <c r="W151" i="19"/>
  <c r="W143" i="19"/>
  <c r="W135" i="19"/>
  <c r="W127" i="19"/>
  <c r="W119" i="19"/>
  <c r="W111" i="19"/>
  <c r="W103" i="19"/>
  <c r="W95" i="19"/>
  <c r="W87" i="19"/>
  <c r="W79" i="19"/>
  <c r="W71" i="19"/>
  <c r="W63" i="19"/>
  <c r="M12" i="18" s="1"/>
  <c r="W55" i="19"/>
  <c r="M4" i="18" s="1"/>
  <c r="W166" i="19"/>
  <c r="W134" i="19"/>
  <c r="W102" i="19"/>
  <c r="W70" i="19"/>
  <c r="W150" i="19"/>
  <c r="W165" i="19"/>
  <c r="W133" i="19"/>
  <c r="W101" i="19"/>
  <c r="W69" i="19"/>
  <c r="W182" i="19"/>
  <c r="W86" i="19"/>
  <c r="W141" i="19"/>
  <c r="W158" i="19"/>
  <c r="W126" i="19"/>
  <c r="W94" i="19"/>
  <c r="W62" i="19"/>
  <c r="M11" i="18" s="1"/>
  <c r="W157" i="19"/>
  <c r="W125" i="19"/>
  <c r="W93" i="19"/>
  <c r="W61" i="19"/>
  <c r="M10" i="18" s="1"/>
  <c r="W118" i="19"/>
  <c r="W54" i="19"/>
  <c r="M3" i="18" s="1"/>
  <c r="W77" i="19"/>
  <c r="W181" i="19"/>
  <c r="W149" i="19"/>
  <c r="W117" i="19"/>
  <c r="W85" i="19"/>
  <c r="W53" i="19"/>
  <c r="M2" i="18" s="1"/>
  <c r="W174" i="19"/>
  <c r="W110" i="19"/>
  <c r="W78" i="19"/>
  <c r="W173" i="19"/>
  <c r="W142" i="19"/>
  <c r="W109" i="19"/>
  <c r="M16" i="21" l="1"/>
  <c r="M16" i="19"/>
  <c r="M15" i="21"/>
  <c r="M15" i="19"/>
  <c r="M14" i="21"/>
  <c r="M14" i="19"/>
  <c r="M13" i="21"/>
  <c r="M13" i="19"/>
  <c r="M12" i="21"/>
  <c r="M12" i="19"/>
  <c r="M11" i="21"/>
  <c r="M11" i="19"/>
  <c r="M10" i="21"/>
  <c r="M10" i="19"/>
  <c r="M9" i="21"/>
  <c r="M9" i="19"/>
  <c r="M8" i="21"/>
  <c r="M8" i="19"/>
  <c r="M7" i="21"/>
  <c r="M7" i="19"/>
  <c r="M6" i="21"/>
  <c r="M6" i="19"/>
  <c r="M5" i="21"/>
  <c r="M5" i="19"/>
  <c r="M4" i="21"/>
  <c r="M4" i="19"/>
  <c r="M3" i="21"/>
  <c r="M3" i="19"/>
  <c r="M2" i="21"/>
  <c r="M2" i="19"/>
  <c r="H16" i="17"/>
  <c r="G16" i="17"/>
  <c r="T16" i="17" s="1"/>
  <c r="F16" i="17"/>
  <c r="E16" i="17"/>
  <c r="D16" i="17"/>
  <c r="C16" i="17"/>
  <c r="A16" i="17"/>
  <c r="H15" i="17"/>
  <c r="G15" i="17"/>
  <c r="T15" i="17" s="1"/>
  <c r="F15" i="17"/>
  <c r="E15" i="17"/>
  <c r="D15" i="17"/>
  <c r="C15" i="17"/>
  <c r="B15" i="17"/>
  <c r="A15" i="17"/>
  <c r="H14" i="17"/>
  <c r="G14" i="17"/>
  <c r="F14" i="17"/>
  <c r="E14" i="17"/>
  <c r="D14" i="17"/>
  <c r="C14" i="17"/>
  <c r="A14" i="17"/>
  <c r="H13" i="17"/>
  <c r="G13" i="17"/>
  <c r="T13" i="17" s="1"/>
  <c r="F13" i="17"/>
  <c r="E13" i="17"/>
  <c r="D13" i="17"/>
  <c r="C13" i="17"/>
  <c r="B13" i="17"/>
  <c r="A13" i="17"/>
  <c r="O12" i="17"/>
  <c r="P13" i="17" s="1"/>
  <c r="H12" i="17"/>
  <c r="G12" i="17"/>
  <c r="T12" i="17" s="1"/>
  <c r="F12" i="17"/>
  <c r="E12" i="17"/>
  <c r="D12" i="17"/>
  <c r="C12" i="17"/>
  <c r="B12" i="17"/>
  <c r="A12" i="17"/>
  <c r="H11" i="17"/>
  <c r="G11" i="17"/>
  <c r="T11" i="17" s="1"/>
  <c r="F11" i="17"/>
  <c r="E11" i="17"/>
  <c r="D11" i="17"/>
  <c r="C11" i="17"/>
  <c r="B11" i="17"/>
  <c r="A11" i="17"/>
  <c r="H10" i="17"/>
  <c r="G10" i="17"/>
  <c r="T10" i="17" s="1"/>
  <c r="F10" i="17"/>
  <c r="E10" i="17"/>
  <c r="D10" i="17"/>
  <c r="C10" i="17"/>
  <c r="B10" i="17"/>
  <c r="A10" i="17"/>
  <c r="H9" i="17"/>
  <c r="G9" i="17"/>
  <c r="F9" i="17"/>
  <c r="E9" i="17"/>
  <c r="D9" i="17"/>
  <c r="C9" i="17"/>
  <c r="B9" i="17"/>
  <c r="A9" i="17"/>
  <c r="H8" i="17"/>
  <c r="G8" i="17"/>
  <c r="T8" i="17" s="1"/>
  <c r="F8" i="17"/>
  <c r="E8" i="17"/>
  <c r="D8" i="17"/>
  <c r="C8" i="17"/>
  <c r="B8" i="17"/>
  <c r="A8" i="17"/>
  <c r="O7" i="17" a="1"/>
  <c r="O7" i="17" s="1"/>
  <c r="H7" i="17"/>
  <c r="G7" i="17"/>
  <c r="T7" i="17" s="1"/>
  <c r="F7" i="17"/>
  <c r="E7" i="17"/>
  <c r="D7" i="17"/>
  <c r="C7" i="17"/>
  <c r="B7" i="17"/>
  <c r="A7" i="17"/>
  <c r="H6" i="17"/>
  <c r="G6" i="17"/>
  <c r="F6" i="17"/>
  <c r="E6" i="17"/>
  <c r="D6" i="17"/>
  <c r="C6" i="17"/>
  <c r="B6" i="17"/>
  <c r="A6" i="17"/>
  <c r="O5" i="17"/>
  <c r="H5" i="17"/>
  <c r="G5" i="17"/>
  <c r="F5" i="17"/>
  <c r="E5" i="17"/>
  <c r="D5" i="17"/>
  <c r="C5" i="17"/>
  <c r="B5" i="17"/>
  <c r="A5" i="17"/>
  <c r="H4" i="17"/>
  <c r="G4" i="17"/>
  <c r="F4" i="17"/>
  <c r="E4" i="17"/>
  <c r="D4" i="17"/>
  <c r="C4" i="17"/>
  <c r="B4" i="17"/>
  <c r="A4" i="17"/>
  <c r="O3" i="17"/>
  <c r="H3" i="17"/>
  <c r="G3" i="17"/>
  <c r="F3" i="17"/>
  <c r="E3" i="17"/>
  <c r="D3" i="17"/>
  <c r="C3" i="17"/>
  <c r="B3" i="17"/>
  <c r="A3" i="17"/>
  <c r="O2" i="17"/>
  <c r="N16" i="17" s="1"/>
  <c r="J2" i="17"/>
  <c r="I2" i="17"/>
  <c r="H2" i="17"/>
  <c r="G2" i="17"/>
  <c r="F2" i="17"/>
  <c r="E2" i="17"/>
  <c r="D2" i="17"/>
  <c r="C2" i="17"/>
  <c r="B2" i="17"/>
  <c r="A2" i="17"/>
  <c r="J1" i="17"/>
  <c r="I1" i="17"/>
  <c r="H1" i="17"/>
  <c r="G1" i="17"/>
  <c r="F1" i="17"/>
  <c r="E1" i="17"/>
  <c r="D1" i="17"/>
  <c r="C1" i="17"/>
  <c r="B1" i="17"/>
  <c r="A1" i="17"/>
  <c r="S361" i="15"/>
  <c r="R361" i="15"/>
  <c r="Q361" i="15"/>
  <c r="P361" i="15"/>
  <c r="S360" i="15"/>
  <c r="R360" i="15"/>
  <c r="Q360" i="15"/>
  <c r="P360" i="15"/>
  <c r="S359" i="15"/>
  <c r="R359" i="15"/>
  <c r="Q359" i="15"/>
  <c r="P359" i="15"/>
  <c r="S358" i="15"/>
  <c r="R358" i="15"/>
  <c r="Q358" i="15"/>
  <c r="P358" i="15"/>
  <c r="S357" i="15"/>
  <c r="R357" i="15"/>
  <c r="Q357" i="15"/>
  <c r="P357" i="15"/>
  <c r="S356" i="15"/>
  <c r="R356" i="15"/>
  <c r="Q356" i="15"/>
  <c r="P356" i="15"/>
  <c r="S355" i="15"/>
  <c r="R355" i="15"/>
  <c r="Q355" i="15"/>
  <c r="P355" i="15"/>
  <c r="S354" i="15"/>
  <c r="R354" i="15"/>
  <c r="Q354" i="15"/>
  <c r="P354" i="15"/>
  <c r="S353" i="15"/>
  <c r="R353" i="15"/>
  <c r="Q353" i="15"/>
  <c r="P353" i="15"/>
  <c r="S352" i="15"/>
  <c r="R352" i="15"/>
  <c r="Q352" i="15"/>
  <c r="P352" i="15"/>
  <c r="S351" i="15"/>
  <c r="R351" i="15"/>
  <c r="Q351" i="15"/>
  <c r="P351" i="15"/>
  <c r="S350" i="15"/>
  <c r="R350" i="15"/>
  <c r="Q350" i="15"/>
  <c r="P350" i="15"/>
  <c r="S349" i="15"/>
  <c r="R349" i="15"/>
  <c r="Q349" i="15"/>
  <c r="P349" i="15"/>
  <c r="S348" i="15"/>
  <c r="R348" i="15"/>
  <c r="Q348" i="15"/>
  <c r="P348" i="15"/>
  <c r="S347" i="15"/>
  <c r="R347" i="15"/>
  <c r="Q347" i="15"/>
  <c r="P347" i="15"/>
  <c r="S346" i="15"/>
  <c r="R346" i="15"/>
  <c r="Q346" i="15"/>
  <c r="P346" i="15"/>
  <c r="S345" i="15"/>
  <c r="R345" i="15"/>
  <c r="Q345" i="15"/>
  <c r="P345" i="15"/>
  <c r="S344" i="15"/>
  <c r="R344" i="15"/>
  <c r="Q344" i="15"/>
  <c r="P344" i="15"/>
  <c r="S343" i="15"/>
  <c r="R343" i="15"/>
  <c r="Q343" i="15"/>
  <c r="P343" i="15"/>
  <c r="S342" i="15"/>
  <c r="R342" i="15"/>
  <c r="Q342" i="15"/>
  <c r="P342" i="15"/>
  <c r="S341" i="15"/>
  <c r="R341" i="15"/>
  <c r="Q341" i="15"/>
  <c r="P341" i="15"/>
  <c r="S340" i="15"/>
  <c r="R340" i="15"/>
  <c r="Q340" i="15"/>
  <c r="P340" i="15"/>
  <c r="S339" i="15"/>
  <c r="R339" i="15"/>
  <c r="Q339" i="15"/>
  <c r="P339" i="15"/>
  <c r="S338" i="15"/>
  <c r="R338" i="15"/>
  <c r="Q338" i="15"/>
  <c r="P338" i="15"/>
  <c r="S337" i="15"/>
  <c r="R337" i="15"/>
  <c r="Q337" i="15"/>
  <c r="P337" i="15"/>
  <c r="S336" i="15"/>
  <c r="R336" i="15"/>
  <c r="Q336" i="15"/>
  <c r="P336" i="15"/>
  <c r="S335" i="15"/>
  <c r="R335" i="15"/>
  <c r="Q335" i="15"/>
  <c r="P335" i="15"/>
  <c r="S334" i="15"/>
  <c r="R334" i="15"/>
  <c r="Q334" i="15"/>
  <c r="P334" i="15"/>
  <c r="S333" i="15"/>
  <c r="R333" i="15"/>
  <c r="Q333" i="15"/>
  <c r="P333" i="15"/>
  <c r="S332" i="15"/>
  <c r="R332" i="15"/>
  <c r="Q332" i="15"/>
  <c r="P332" i="15"/>
  <c r="S331" i="15"/>
  <c r="R331" i="15"/>
  <c r="Q331" i="15"/>
  <c r="P331" i="15"/>
  <c r="S330" i="15"/>
  <c r="R330" i="15"/>
  <c r="Q330" i="15"/>
  <c r="P330" i="15"/>
  <c r="S329" i="15"/>
  <c r="R329" i="15"/>
  <c r="Q329" i="15"/>
  <c r="P329" i="15"/>
  <c r="S328" i="15"/>
  <c r="R328" i="15"/>
  <c r="Q328" i="15"/>
  <c r="P328" i="15"/>
  <c r="S327" i="15"/>
  <c r="R327" i="15"/>
  <c r="Q327" i="15"/>
  <c r="P327" i="15"/>
  <c r="S326" i="15"/>
  <c r="R326" i="15"/>
  <c r="Q326" i="15"/>
  <c r="P326" i="15"/>
  <c r="S325" i="15"/>
  <c r="R325" i="15"/>
  <c r="Q325" i="15"/>
  <c r="P325" i="15"/>
  <c r="S324" i="15"/>
  <c r="R324" i="15"/>
  <c r="Q324" i="15"/>
  <c r="P324" i="15"/>
  <c r="S323" i="15"/>
  <c r="R323" i="15"/>
  <c r="Q323" i="15"/>
  <c r="P323" i="15"/>
  <c r="S322" i="15"/>
  <c r="R322" i="15"/>
  <c r="Q322" i="15"/>
  <c r="P322" i="15"/>
  <c r="S321" i="15"/>
  <c r="R321" i="15"/>
  <c r="Q321" i="15"/>
  <c r="P321" i="15"/>
  <c r="S320" i="15"/>
  <c r="R320" i="15"/>
  <c r="Q320" i="15"/>
  <c r="P320" i="15"/>
  <c r="S319" i="15"/>
  <c r="R319" i="15"/>
  <c r="Q319" i="15"/>
  <c r="P319" i="15"/>
  <c r="S318" i="15"/>
  <c r="R318" i="15"/>
  <c r="Q318" i="15"/>
  <c r="P318" i="15"/>
  <c r="S317" i="15"/>
  <c r="R317" i="15"/>
  <c r="Q317" i="15"/>
  <c r="P317" i="15"/>
  <c r="S316" i="15"/>
  <c r="R316" i="15"/>
  <c r="Q316" i="15"/>
  <c r="P316" i="15"/>
  <c r="S315" i="15"/>
  <c r="R315" i="15"/>
  <c r="Q315" i="15"/>
  <c r="P315" i="15"/>
  <c r="S314" i="15"/>
  <c r="R314" i="15"/>
  <c r="Q314" i="15"/>
  <c r="P314" i="15"/>
  <c r="S313" i="15"/>
  <c r="R313" i="15"/>
  <c r="Q313" i="15"/>
  <c r="P313" i="15"/>
  <c r="S312" i="15"/>
  <c r="R312" i="15"/>
  <c r="Q312" i="15"/>
  <c r="P312" i="15"/>
  <c r="S311" i="15"/>
  <c r="R311" i="15"/>
  <c r="Q311" i="15"/>
  <c r="P311" i="15"/>
  <c r="S310" i="15"/>
  <c r="R310" i="15"/>
  <c r="Q310" i="15"/>
  <c r="P310" i="15"/>
  <c r="S309" i="15"/>
  <c r="R309" i="15"/>
  <c r="Q309" i="15"/>
  <c r="P309" i="15"/>
  <c r="S308" i="15"/>
  <c r="R308" i="15"/>
  <c r="Q308" i="15"/>
  <c r="P308" i="15"/>
  <c r="S307" i="15"/>
  <c r="R307" i="15"/>
  <c r="Q307" i="15"/>
  <c r="P307" i="15"/>
  <c r="S306" i="15"/>
  <c r="R306" i="15"/>
  <c r="Q306" i="15"/>
  <c r="P306" i="15"/>
  <c r="S305" i="15"/>
  <c r="R305" i="15"/>
  <c r="Q305" i="15"/>
  <c r="P305" i="15"/>
  <c r="S304" i="15"/>
  <c r="R304" i="15"/>
  <c r="Q304" i="15"/>
  <c r="P304" i="15"/>
  <c r="S303" i="15"/>
  <c r="R303" i="15"/>
  <c r="Q303" i="15"/>
  <c r="P303" i="15"/>
  <c r="S302" i="15"/>
  <c r="R302" i="15"/>
  <c r="Q302" i="15"/>
  <c r="P302" i="15"/>
  <c r="S301" i="15"/>
  <c r="R301" i="15"/>
  <c r="Q301" i="15"/>
  <c r="P301" i="15"/>
  <c r="S300" i="15"/>
  <c r="R300" i="15"/>
  <c r="Q300" i="15"/>
  <c r="P300" i="15"/>
  <c r="S299" i="15"/>
  <c r="R299" i="15"/>
  <c r="Q299" i="15"/>
  <c r="P299" i="15"/>
  <c r="S298" i="15"/>
  <c r="R298" i="15"/>
  <c r="Q298" i="15"/>
  <c r="P298" i="15"/>
  <c r="S297" i="15"/>
  <c r="R297" i="15"/>
  <c r="Q297" i="15"/>
  <c r="P297" i="15"/>
  <c r="S296" i="15"/>
  <c r="R296" i="15"/>
  <c r="Q296" i="15"/>
  <c r="P296" i="15"/>
  <c r="S295" i="15"/>
  <c r="R295" i="15"/>
  <c r="Q295" i="15"/>
  <c r="P295" i="15"/>
  <c r="S294" i="15"/>
  <c r="R294" i="15"/>
  <c r="Q294" i="15"/>
  <c r="P294" i="15"/>
  <c r="S293" i="15"/>
  <c r="R293" i="15"/>
  <c r="Q293" i="15"/>
  <c r="P293" i="15"/>
  <c r="S292" i="15"/>
  <c r="R292" i="15"/>
  <c r="Q292" i="15"/>
  <c r="P292" i="15"/>
  <c r="S291" i="15"/>
  <c r="R291" i="15"/>
  <c r="Q291" i="15"/>
  <c r="P291" i="15"/>
  <c r="S290" i="15"/>
  <c r="R290" i="15"/>
  <c r="Q290" i="15"/>
  <c r="P290" i="15"/>
  <c r="S289" i="15"/>
  <c r="R289" i="15"/>
  <c r="Q289" i="15"/>
  <c r="P289" i="15"/>
  <c r="S288" i="15"/>
  <c r="R288" i="15"/>
  <c r="Q288" i="15"/>
  <c r="P288" i="15"/>
  <c r="S287" i="15"/>
  <c r="R287" i="15"/>
  <c r="Q287" i="15"/>
  <c r="P287" i="15"/>
  <c r="S286" i="15"/>
  <c r="R286" i="15"/>
  <c r="Q286" i="15"/>
  <c r="P286" i="15"/>
  <c r="S285" i="15"/>
  <c r="R285" i="15"/>
  <c r="Q285" i="15"/>
  <c r="P285" i="15"/>
  <c r="S284" i="15"/>
  <c r="R284" i="15"/>
  <c r="Q284" i="15"/>
  <c r="P284" i="15"/>
  <c r="S283" i="15"/>
  <c r="R283" i="15"/>
  <c r="Q283" i="15"/>
  <c r="P283" i="15"/>
  <c r="S282" i="15"/>
  <c r="R282" i="15"/>
  <c r="Q282" i="15"/>
  <c r="P282" i="15"/>
  <c r="S281" i="15"/>
  <c r="R281" i="15"/>
  <c r="Q281" i="15"/>
  <c r="P281" i="15"/>
  <c r="S280" i="15"/>
  <c r="R280" i="15"/>
  <c r="Q280" i="15"/>
  <c r="P280" i="15"/>
  <c r="S279" i="15"/>
  <c r="R279" i="15"/>
  <c r="Q279" i="15"/>
  <c r="P279" i="15"/>
  <c r="S278" i="15"/>
  <c r="R278" i="15"/>
  <c r="Q278" i="15"/>
  <c r="P278" i="15"/>
  <c r="S277" i="15"/>
  <c r="R277" i="15"/>
  <c r="Q277" i="15"/>
  <c r="P277" i="15"/>
  <c r="S276" i="15"/>
  <c r="R276" i="15"/>
  <c r="Q276" i="15"/>
  <c r="P276" i="15"/>
  <c r="S275" i="15"/>
  <c r="R275" i="15"/>
  <c r="Q275" i="15"/>
  <c r="P275" i="15"/>
  <c r="S274" i="15"/>
  <c r="R274" i="15"/>
  <c r="Q274" i="15"/>
  <c r="P274" i="15"/>
  <c r="S273" i="15"/>
  <c r="R273" i="15"/>
  <c r="Q273" i="15"/>
  <c r="P273" i="15"/>
  <c r="S272" i="15"/>
  <c r="R272" i="15"/>
  <c r="Q272" i="15"/>
  <c r="P272" i="15"/>
  <c r="S271" i="15"/>
  <c r="R271" i="15"/>
  <c r="Q271" i="15"/>
  <c r="P271" i="15"/>
  <c r="S270" i="15"/>
  <c r="R270" i="15"/>
  <c r="Q270" i="15"/>
  <c r="P270" i="15"/>
  <c r="S269" i="15"/>
  <c r="R269" i="15"/>
  <c r="Q269" i="15"/>
  <c r="P269" i="15"/>
  <c r="S268" i="15"/>
  <c r="R268" i="15"/>
  <c r="Q268" i="15"/>
  <c r="P268" i="15"/>
  <c r="S267" i="15"/>
  <c r="R267" i="15"/>
  <c r="Q267" i="15"/>
  <c r="P267" i="15"/>
  <c r="S266" i="15"/>
  <c r="R266" i="15"/>
  <c r="Q266" i="15"/>
  <c r="P266" i="15"/>
  <c r="S265" i="15"/>
  <c r="R265" i="15"/>
  <c r="Q265" i="15"/>
  <c r="P265" i="15"/>
  <c r="S264" i="15"/>
  <c r="R264" i="15"/>
  <c r="Q264" i="15"/>
  <c r="P264" i="15"/>
  <c r="S263" i="15"/>
  <c r="R263" i="15"/>
  <c r="Q263" i="15"/>
  <c r="P263" i="15"/>
  <c r="S262" i="15"/>
  <c r="R262" i="15"/>
  <c r="Q262" i="15"/>
  <c r="P262" i="15"/>
  <c r="S261" i="15"/>
  <c r="R261" i="15"/>
  <c r="Q261" i="15"/>
  <c r="P261" i="15"/>
  <c r="S260" i="15"/>
  <c r="R260" i="15"/>
  <c r="Q260" i="15"/>
  <c r="P260" i="15"/>
  <c r="S259" i="15"/>
  <c r="R259" i="15"/>
  <c r="Q259" i="15"/>
  <c r="P259" i="15"/>
  <c r="S258" i="15"/>
  <c r="R258" i="15"/>
  <c r="Q258" i="15"/>
  <c r="P258" i="15"/>
  <c r="S257" i="15"/>
  <c r="R257" i="15"/>
  <c r="Q257" i="15"/>
  <c r="P257" i="15"/>
  <c r="S256" i="15"/>
  <c r="R256" i="15"/>
  <c r="Q256" i="15"/>
  <c r="P256" i="15"/>
  <c r="S255" i="15"/>
  <c r="R255" i="15"/>
  <c r="Q255" i="15"/>
  <c r="P255" i="15"/>
  <c r="S254" i="15"/>
  <c r="R254" i="15"/>
  <c r="Q254" i="15"/>
  <c r="P254" i="15"/>
  <c r="S253" i="15"/>
  <c r="R253" i="15"/>
  <c r="Q253" i="15"/>
  <c r="P253" i="15"/>
  <c r="S252" i="15"/>
  <c r="R252" i="15"/>
  <c r="Q252" i="15"/>
  <c r="P252" i="15"/>
  <c r="S251" i="15"/>
  <c r="R251" i="15"/>
  <c r="Q251" i="15"/>
  <c r="P251" i="15"/>
  <c r="S250" i="15"/>
  <c r="R250" i="15"/>
  <c r="Q250" i="15"/>
  <c r="P250" i="15"/>
  <c r="S249" i="15"/>
  <c r="R249" i="15"/>
  <c r="Q249" i="15"/>
  <c r="P249" i="15"/>
  <c r="S248" i="15"/>
  <c r="R248" i="15"/>
  <c r="Q248" i="15"/>
  <c r="P248" i="15"/>
  <c r="S247" i="15"/>
  <c r="R247" i="15"/>
  <c r="Q247" i="15"/>
  <c r="P247" i="15"/>
  <c r="S246" i="15"/>
  <c r="R246" i="15"/>
  <c r="Q246" i="15"/>
  <c r="P246" i="15"/>
  <c r="S245" i="15"/>
  <c r="R245" i="15"/>
  <c r="Q245" i="15"/>
  <c r="P245" i="15"/>
  <c r="S244" i="15"/>
  <c r="R244" i="15"/>
  <c r="Q244" i="15"/>
  <c r="P244" i="15"/>
  <c r="S243" i="15"/>
  <c r="R243" i="15"/>
  <c r="Q243" i="15"/>
  <c r="P243" i="15"/>
  <c r="S242" i="15"/>
  <c r="R242" i="15"/>
  <c r="Q242" i="15"/>
  <c r="P242" i="15"/>
  <c r="S241" i="15"/>
  <c r="R241" i="15"/>
  <c r="Q241" i="15"/>
  <c r="P241" i="15"/>
  <c r="S240" i="15"/>
  <c r="R240" i="15"/>
  <c r="Q240" i="15"/>
  <c r="P240" i="15"/>
  <c r="S239" i="15"/>
  <c r="R239" i="15"/>
  <c r="Q239" i="15"/>
  <c r="P239" i="15"/>
  <c r="S238" i="15"/>
  <c r="R238" i="15"/>
  <c r="Q238" i="15"/>
  <c r="P238" i="15"/>
  <c r="S237" i="15"/>
  <c r="R237" i="15"/>
  <c r="Q237" i="15"/>
  <c r="P237" i="15"/>
  <c r="S236" i="15"/>
  <c r="R236" i="15"/>
  <c r="Q236" i="15"/>
  <c r="P236" i="15"/>
  <c r="S235" i="15"/>
  <c r="R235" i="15"/>
  <c r="Q235" i="15"/>
  <c r="P235" i="15"/>
  <c r="S234" i="15"/>
  <c r="R234" i="15"/>
  <c r="Q234" i="15"/>
  <c r="P234" i="15"/>
  <c r="S233" i="15"/>
  <c r="R233" i="15"/>
  <c r="Q233" i="15"/>
  <c r="P233" i="15"/>
  <c r="S232" i="15"/>
  <c r="R232" i="15"/>
  <c r="Q232" i="15"/>
  <c r="P232" i="15"/>
  <c r="S231" i="15"/>
  <c r="R231" i="15"/>
  <c r="Q231" i="15"/>
  <c r="P231" i="15"/>
  <c r="S230" i="15"/>
  <c r="R230" i="15"/>
  <c r="Q230" i="15"/>
  <c r="P230" i="15"/>
  <c r="S229" i="15"/>
  <c r="R229" i="15"/>
  <c r="Q229" i="15"/>
  <c r="P229" i="15"/>
  <c r="S228" i="15"/>
  <c r="R228" i="15"/>
  <c r="Q228" i="15"/>
  <c r="P228" i="15"/>
  <c r="S227" i="15"/>
  <c r="R227" i="15"/>
  <c r="Q227" i="15"/>
  <c r="P227" i="15"/>
  <c r="S226" i="15"/>
  <c r="R226" i="15"/>
  <c r="Q226" i="15"/>
  <c r="P226" i="15"/>
  <c r="S225" i="15"/>
  <c r="R225" i="15"/>
  <c r="Q225" i="15"/>
  <c r="P225" i="15"/>
  <c r="S224" i="15"/>
  <c r="R224" i="15"/>
  <c r="Q224" i="15"/>
  <c r="P224" i="15"/>
  <c r="S223" i="15"/>
  <c r="R223" i="15"/>
  <c r="Q223" i="15"/>
  <c r="P223" i="15"/>
  <c r="S222" i="15"/>
  <c r="R222" i="15"/>
  <c r="Q222" i="15"/>
  <c r="P222" i="15"/>
  <c r="S221" i="15"/>
  <c r="R221" i="15"/>
  <c r="Q221" i="15"/>
  <c r="P221" i="15"/>
  <c r="S220" i="15"/>
  <c r="R220" i="15"/>
  <c r="Q220" i="15"/>
  <c r="P220" i="15"/>
  <c r="S219" i="15"/>
  <c r="R219" i="15"/>
  <c r="Q219" i="15"/>
  <c r="P219" i="15"/>
  <c r="S218" i="15"/>
  <c r="R218" i="15"/>
  <c r="Q218" i="15"/>
  <c r="P218" i="15"/>
  <c r="S217" i="15"/>
  <c r="R217" i="15"/>
  <c r="Q217" i="15"/>
  <c r="P217" i="15"/>
  <c r="S216" i="15"/>
  <c r="R216" i="15"/>
  <c r="Q216" i="15"/>
  <c r="P216" i="15"/>
  <c r="S215" i="15"/>
  <c r="R215" i="15"/>
  <c r="Q215" i="15"/>
  <c r="P215" i="15"/>
  <c r="S214" i="15"/>
  <c r="R214" i="15"/>
  <c r="Q214" i="15"/>
  <c r="P214" i="15"/>
  <c r="S213" i="15"/>
  <c r="R213" i="15"/>
  <c r="Q213" i="15"/>
  <c r="P213" i="15"/>
  <c r="S212" i="15"/>
  <c r="R212" i="15"/>
  <c r="Q212" i="15"/>
  <c r="P212" i="15"/>
  <c r="S211" i="15"/>
  <c r="R211" i="15"/>
  <c r="Q211" i="15"/>
  <c r="P211" i="15"/>
  <c r="S210" i="15"/>
  <c r="R210" i="15"/>
  <c r="Q210" i="15"/>
  <c r="P210" i="15"/>
  <c r="S209" i="15"/>
  <c r="R209" i="15"/>
  <c r="Q209" i="15"/>
  <c r="P209" i="15"/>
  <c r="S208" i="15"/>
  <c r="R208" i="15"/>
  <c r="Q208" i="15"/>
  <c r="P208" i="15"/>
  <c r="S207" i="15"/>
  <c r="R207" i="15"/>
  <c r="Q207" i="15"/>
  <c r="P207" i="15"/>
  <c r="S206" i="15"/>
  <c r="R206" i="15"/>
  <c r="Q206" i="15"/>
  <c r="P206" i="15"/>
  <c r="S205" i="15"/>
  <c r="R205" i="15"/>
  <c r="Q205" i="15"/>
  <c r="P205" i="15"/>
  <c r="S204" i="15"/>
  <c r="R204" i="15"/>
  <c r="Q204" i="15"/>
  <c r="P204" i="15"/>
  <c r="S203" i="15"/>
  <c r="R203" i="15"/>
  <c r="Q203" i="15"/>
  <c r="P203" i="15"/>
  <c r="S202" i="15"/>
  <c r="R202" i="15"/>
  <c r="Q202" i="15"/>
  <c r="P202" i="15"/>
  <c r="S201" i="15"/>
  <c r="R201" i="15"/>
  <c r="Q201" i="15"/>
  <c r="P201" i="15"/>
  <c r="S200" i="15"/>
  <c r="R200" i="15"/>
  <c r="Q200" i="15"/>
  <c r="P200" i="15"/>
  <c r="S199" i="15"/>
  <c r="R199" i="15"/>
  <c r="Q199" i="15"/>
  <c r="P199" i="15"/>
  <c r="S198" i="15"/>
  <c r="R198" i="15"/>
  <c r="Q198" i="15"/>
  <c r="P198" i="15"/>
  <c r="S197" i="15"/>
  <c r="R197" i="15"/>
  <c r="Q197" i="15"/>
  <c r="P197" i="15"/>
  <c r="S196" i="15"/>
  <c r="R196" i="15"/>
  <c r="Q196" i="15"/>
  <c r="P196" i="15"/>
  <c r="S195" i="15"/>
  <c r="R195" i="15"/>
  <c r="Q195" i="15"/>
  <c r="P195" i="15"/>
  <c r="S194" i="15"/>
  <c r="R194" i="15"/>
  <c r="Q194" i="15"/>
  <c r="P194" i="15"/>
  <c r="S193" i="15"/>
  <c r="R193" i="15"/>
  <c r="Q193" i="15"/>
  <c r="P193" i="15"/>
  <c r="S192" i="15"/>
  <c r="R192" i="15"/>
  <c r="Q192" i="15"/>
  <c r="P192" i="15"/>
  <c r="S191" i="15"/>
  <c r="R191" i="15"/>
  <c r="Q191" i="15"/>
  <c r="P191" i="15"/>
  <c r="S190" i="15"/>
  <c r="R190" i="15"/>
  <c r="Q190" i="15"/>
  <c r="P190" i="15"/>
  <c r="S189" i="15"/>
  <c r="R189" i="15"/>
  <c r="Q189" i="15"/>
  <c r="P189" i="15"/>
  <c r="S188" i="15"/>
  <c r="R188" i="15"/>
  <c r="Q188" i="15"/>
  <c r="P188" i="15"/>
  <c r="S187" i="15"/>
  <c r="R187" i="15"/>
  <c r="Q187" i="15"/>
  <c r="P187" i="15"/>
  <c r="S186" i="15"/>
  <c r="R186" i="15"/>
  <c r="Q186" i="15"/>
  <c r="P186" i="15"/>
  <c r="S185" i="15"/>
  <c r="R185" i="15"/>
  <c r="Q185" i="15"/>
  <c r="P185" i="15"/>
  <c r="S184" i="15"/>
  <c r="R184" i="15"/>
  <c r="Q184" i="15"/>
  <c r="P184" i="15"/>
  <c r="S183" i="15"/>
  <c r="R183" i="15"/>
  <c r="Q183" i="15"/>
  <c r="P183" i="15"/>
  <c r="S182" i="15"/>
  <c r="R182" i="15"/>
  <c r="Q182" i="15"/>
  <c r="P182" i="15"/>
  <c r="S181" i="15"/>
  <c r="R181" i="15"/>
  <c r="Q181" i="15"/>
  <c r="P181" i="15"/>
  <c r="S180" i="15"/>
  <c r="R180" i="15"/>
  <c r="Q180" i="15"/>
  <c r="P180" i="15"/>
  <c r="S179" i="15"/>
  <c r="R179" i="15"/>
  <c r="Q179" i="15"/>
  <c r="P179" i="15"/>
  <c r="S178" i="15"/>
  <c r="R178" i="15"/>
  <c r="Q178" i="15"/>
  <c r="P178" i="15"/>
  <c r="S177" i="15"/>
  <c r="R177" i="15"/>
  <c r="Q177" i="15"/>
  <c r="P177" i="15"/>
  <c r="S176" i="15"/>
  <c r="R176" i="15"/>
  <c r="Q176" i="15"/>
  <c r="P176" i="15"/>
  <c r="S175" i="15"/>
  <c r="R175" i="15"/>
  <c r="Q175" i="15"/>
  <c r="P175" i="15"/>
  <c r="S174" i="15"/>
  <c r="R174" i="15"/>
  <c r="Q174" i="15"/>
  <c r="P174" i="15"/>
  <c r="S173" i="15"/>
  <c r="R173" i="15"/>
  <c r="Q173" i="15"/>
  <c r="P173" i="15"/>
  <c r="S172" i="15"/>
  <c r="R172" i="15"/>
  <c r="Q172" i="15"/>
  <c r="P172" i="15"/>
  <c r="S171" i="15"/>
  <c r="R171" i="15"/>
  <c r="Q171" i="15"/>
  <c r="P171" i="15"/>
  <c r="S170" i="15"/>
  <c r="R170" i="15"/>
  <c r="Q170" i="15"/>
  <c r="P170" i="15"/>
  <c r="S169" i="15"/>
  <c r="R169" i="15"/>
  <c r="Q169" i="15"/>
  <c r="P169" i="15"/>
  <c r="S168" i="15"/>
  <c r="R168" i="15"/>
  <c r="Q168" i="15"/>
  <c r="P168" i="15"/>
  <c r="S167" i="15"/>
  <c r="R167" i="15"/>
  <c r="Q167" i="15"/>
  <c r="P167" i="15"/>
  <c r="S166" i="15"/>
  <c r="R166" i="15"/>
  <c r="Q166" i="15"/>
  <c r="P166" i="15"/>
  <c r="S165" i="15"/>
  <c r="R165" i="15"/>
  <c r="Q165" i="15"/>
  <c r="P165" i="15"/>
  <c r="S164" i="15"/>
  <c r="R164" i="15"/>
  <c r="Q164" i="15"/>
  <c r="P164" i="15"/>
  <c r="S163" i="15"/>
  <c r="R163" i="15"/>
  <c r="Q163" i="15"/>
  <c r="P163" i="15"/>
  <c r="S162" i="15"/>
  <c r="R162" i="15"/>
  <c r="Q162" i="15"/>
  <c r="P162" i="15"/>
  <c r="S161" i="15"/>
  <c r="R161" i="15"/>
  <c r="Q161" i="15"/>
  <c r="P161" i="15"/>
  <c r="S160" i="15"/>
  <c r="R160" i="15"/>
  <c r="Q160" i="15"/>
  <c r="P160" i="15"/>
  <c r="S159" i="15"/>
  <c r="R159" i="15"/>
  <c r="Q159" i="15"/>
  <c r="P159" i="15"/>
  <c r="S158" i="15"/>
  <c r="R158" i="15"/>
  <c r="Q158" i="15"/>
  <c r="P158" i="15"/>
  <c r="S157" i="15"/>
  <c r="R157" i="15"/>
  <c r="Q157" i="15"/>
  <c r="P157" i="15"/>
  <c r="S156" i="15"/>
  <c r="R156" i="15"/>
  <c r="Q156" i="15"/>
  <c r="P156" i="15"/>
  <c r="S155" i="15"/>
  <c r="R155" i="15"/>
  <c r="Q155" i="15"/>
  <c r="P155" i="15"/>
  <c r="S154" i="15"/>
  <c r="R154" i="15"/>
  <c r="Q154" i="15"/>
  <c r="P154" i="15"/>
  <c r="S153" i="15"/>
  <c r="R153" i="15"/>
  <c r="Q153" i="15"/>
  <c r="P153" i="15"/>
  <c r="S152" i="15"/>
  <c r="R152" i="15"/>
  <c r="Q152" i="15"/>
  <c r="P152" i="15"/>
  <c r="S151" i="15"/>
  <c r="R151" i="15"/>
  <c r="Q151" i="15"/>
  <c r="P151" i="15"/>
  <c r="S150" i="15"/>
  <c r="R150" i="15"/>
  <c r="Q150" i="15"/>
  <c r="P150" i="15"/>
  <c r="S149" i="15"/>
  <c r="R149" i="15"/>
  <c r="Q149" i="15"/>
  <c r="P149" i="15"/>
  <c r="S148" i="15"/>
  <c r="R148" i="15"/>
  <c r="Q148" i="15"/>
  <c r="P148" i="15"/>
  <c r="S147" i="15"/>
  <c r="R147" i="15"/>
  <c r="Q147" i="15"/>
  <c r="P147" i="15"/>
  <c r="S146" i="15"/>
  <c r="R146" i="15"/>
  <c r="Q146" i="15"/>
  <c r="P146" i="15"/>
  <c r="S145" i="15"/>
  <c r="R145" i="15"/>
  <c r="Q145" i="15"/>
  <c r="P145" i="15"/>
  <c r="S144" i="15"/>
  <c r="R144" i="15"/>
  <c r="Q144" i="15"/>
  <c r="P144" i="15"/>
  <c r="S143" i="15"/>
  <c r="R143" i="15"/>
  <c r="Q143" i="15"/>
  <c r="P143" i="15"/>
  <c r="S142" i="15"/>
  <c r="R142" i="15"/>
  <c r="Q142" i="15"/>
  <c r="P142" i="15"/>
  <c r="S141" i="15"/>
  <c r="R141" i="15"/>
  <c r="Q141" i="15"/>
  <c r="P141" i="15"/>
  <c r="S140" i="15"/>
  <c r="R140" i="15"/>
  <c r="Q140" i="15"/>
  <c r="P140" i="15"/>
  <c r="S139" i="15"/>
  <c r="R139" i="15"/>
  <c r="Q139" i="15"/>
  <c r="P139" i="15"/>
  <c r="S138" i="15"/>
  <c r="R138" i="15"/>
  <c r="Q138" i="15"/>
  <c r="P138" i="15"/>
  <c r="S137" i="15"/>
  <c r="R137" i="15"/>
  <c r="Q137" i="15"/>
  <c r="P137" i="15"/>
  <c r="S136" i="15"/>
  <c r="R136" i="15"/>
  <c r="Q136" i="15"/>
  <c r="P136" i="15"/>
  <c r="S135" i="15"/>
  <c r="R135" i="15"/>
  <c r="Q135" i="15"/>
  <c r="P135" i="15"/>
  <c r="S134" i="15"/>
  <c r="R134" i="15"/>
  <c r="Q134" i="15"/>
  <c r="P134" i="15"/>
  <c r="S133" i="15"/>
  <c r="R133" i="15"/>
  <c r="Q133" i="15"/>
  <c r="P133" i="15"/>
  <c r="S132" i="15"/>
  <c r="R132" i="15"/>
  <c r="Q132" i="15"/>
  <c r="P132" i="15"/>
  <c r="S131" i="15"/>
  <c r="R131" i="15"/>
  <c r="Q131" i="15"/>
  <c r="P131" i="15"/>
  <c r="S130" i="15"/>
  <c r="R130" i="15"/>
  <c r="Q130" i="15"/>
  <c r="P130" i="15"/>
  <c r="S129" i="15"/>
  <c r="R129" i="15"/>
  <c r="Q129" i="15"/>
  <c r="P129" i="15"/>
  <c r="S128" i="15"/>
  <c r="R128" i="15"/>
  <c r="Q128" i="15"/>
  <c r="P128" i="15"/>
  <c r="S127" i="15"/>
  <c r="R127" i="15"/>
  <c r="Q127" i="15"/>
  <c r="P127" i="15"/>
  <c r="S126" i="15"/>
  <c r="R126" i="15"/>
  <c r="Q126" i="15"/>
  <c r="P126" i="15"/>
  <c r="S125" i="15"/>
  <c r="R125" i="15"/>
  <c r="Q125" i="15"/>
  <c r="P125" i="15"/>
  <c r="S124" i="15"/>
  <c r="R124" i="15"/>
  <c r="Q124" i="15"/>
  <c r="P124" i="15"/>
  <c r="S123" i="15"/>
  <c r="R123" i="15"/>
  <c r="Q123" i="15"/>
  <c r="P123" i="15"/>
  <c r="S122" i="15"/>
  <c r="R122" i="15"/>
  <c r="Q122" i="15"/>
  <c r="P122" i="15"/>
  <c r="S121" i="15"/>
  <c r="R121" i="15"/>
  <c r="Q121" i="15"/>
  <c r="P121" i="15"/>
  <c r="S120" i="15"/>
  <c r="R120" i="15"/>
  <c r="Q120" i="15"/>
  <c r="P120" i="15"/>
  <c r="S119" i="15"/>
  <c r="R119" i="15"/>
  <c r="Q119" i="15"/>
  <c r="P119" i="15"/>
  <c r="S118" i="15"/>
  <c r="R118" i="15"/>
  <c r="Q118" i="15"/>
  <c r="P118" i="15"/>
  <c r="S117" i="15"/>
  <c r="R117" i="15"/>
  <c r="Q117" i="15"/>
  <c r="P117" i="15"/>
  <c r="S116" i="15"/>
  <c r="R116" i="15"/>
  <c r="Q116" i="15"/>
  <c r="P116" i="15"/>
  <c r="S115" i="15"/>
  <c r="R115" i="15"/>
  <c r="Q115" i="15"/>
  <c r="P115" i="15"/>
  <c r="S114" i="15"/>
  <c r="R114" i="15"/>
  <c r="Q114" i="15"/>
  <c r="P114" i="15"/>
  <c r="S113" i="15"/>
  <c r="R113" i="15"/>
  <c r="Q113" i="15"/>
  <c r="P113" i="15"/>
  <c r="S112" i="15"/>
  <c r="R112" i="15"/>
  <c r="Q112" i="15"/>
  <c r="P112" i="15"/>
  <c r="S111" i="15"/>
  <c r="R111" i="15"/>
  <c r="Q111" i="15"/>
  <c r="P111" i="15"/>
  <c r="S110" i="15"/>
  <c r="R110" i="15"/>
  <c r="Q110" i="15"/>
  <c r="P110" i="15"/>
  <c r="S109" i="15"/>
  <c r="R109" i="15"/>
  <c r="Q109" i="15"/>
  <c r="P109" i="15"/>
  <c r="S108" i="15"/>
  <c r="R108" i="15"/>
  <c r="Q108" i="15"/>
  <c r="P108" i="15"/>
  <c r="S107" i="15"/>
  <c r="R107" i="15"/>
  <c r="Q107" i="15"/>
  <c r="P107" i="15"/>
  <c r="S106" i="15"/>
  <c r="R106" i="15"/>
  <c r="Q106" i="15"/>
  <c r="P106" i="15"/>
  <c r="S105" i="15"/>
  <c r="R105" i="15"/>
  <c r="Q105" i="15"/>
  <c r="P105" i="15"/>
  <c r="S104" i="15"/>
  <c r="R104" i="15"/>
  <c r="Q104" i="15"/>
  <c r="P104" i="15"/>
  <c r="S103" i="15"/>
  <c r="R103" i="15"/>
  <c r="Q103" i="15"/>
  <c r="P103" i="15"/>
  <c r="S102" i="15"/>
  <c r="R102" i="15"/>
  <c r="Q102" i="15"/>
  <c r="P102" i="15"/>
  <c r="S101" i="15"/>
  <c r="R101" i="15"/>
  <c r="Q101" i="15"/>
  <c r="P101" i="15"/>
  <c r="S100" i="15"/>
  <c r="R100" i="15"/>
  <c r="Q100" i="15"/>
  <c r="P100" i="15"/>
  <c r="S99" i="15"/>
  <c r="R99" i="15"/>
  <c r="Q99" i="15"/>
  <c r="P99" i="15"/>
  <c r="S98" i="15"/>
  <c r="R98" i="15"/>
  <c r="Q98" i="15"/>
  <c r="P98" i="15"/>
  <c r="S97" i="15"/>
  <c r="R97" i="15"/>
  <c r="Q97" i="15"/>
  <c r="P97" i="15"/>
  <c r="S96" i="15"/>
  <c r="R96" i="15"/>
  <c r="Q96" i="15"/>
  <c r="P96" i="15"/>
  <c r="S95" i="15"/>
  <c r="R95" i="15"/>
  <c r="Q95" i="15"/>
  <c r="P95" i="15"/>
  <c r="S94" i="15"/>
  <c r="R94" i="15"/>
  <c r="Q94" i="15"/>
  <c r="P94" i="15"/>
  <c r="S93" i="15"/>
  <c r="R93" i="15"/>
  <c r="Q93" i="15"/>
  <c r="P93" i="15"/>
  <c r="S92" i="15"/>
  <c r="R92" i="15"/>
  <c r="Q92" i="15"/>
  <c r="P92" i="15"/>
  <c r="S91" i="15"/>
  <c r="R91" i="15"/>
  <c r="Q91" i="15"/>
  <c r="P91" i="15"/>
  <c r="S90" i="15"/>
  <c r="R90" i="15"/>
  <c r="Q90" i="15"/>
  <c r="P90" i="15"/>
  <c r="S89" i="15"/>
  <c r="R89" i="15"/>
  <c r="Q89" i="15"/>
  <c r="P89" i="15"/>
  <c r="S88" i="15"/>
  <c r="R88" i="15"/>
  <c r="Q88" i="15"/>
  <c r="P88" i="15"/>
  <c r="S87" i="15"/>
  <c r="R87" i="15"/>
  <c r="Q87" i="15"/>
  <c r="P87" i="15"/>
  <c r="S86" i="15"/>
  <c r="R86" i="15"/>
  <c r="Q86" i="15"/>
  <c r="P86" i="15"/>
  <c r="S85" i="15"/>
  <c r="R85" i="15"/>
  <c r="Q85" i="15"/>
  <c r="P85" i="15"/>
  <c r="S84" i="15"/>
  <c r="R84" i="15"/>
  <c r="Q84" i="15"/>
  <c r="P84" i="15"/>
  <c r="S83" i="15"/>
  <c r="R83" i="15"/>
  <c r="Q83" i="15"/>
  <c r="P83" i="15"/>
  <c r="S82" i="15"/>
  <c r="R82" i="15"/>
  <c r="Q82" i="15"/>
  <c r="P82" i="15"/>
  <c r="S81" i="15"/>
  <c r="R81" i="15"/>
  <c r="Q81" i="15"/>
  <c r="P81" i="15"/>
  <c r="S80" i="15"/>
  <c r="R80" i="15"/>
  <c r="Q80" i="15"/>
  <c r="P80" i="15"/>
  <c r="S79" i="15"/>
  <c r="R79" i="15"/>
  <c r="Q79" i="15"/>
  <c r="P79" i="15"/>
  <c r="S78" i="15"/>
  <c r="R78" i="15"/>
  <c r="Q78" i="15"/>
  <c r="P78" i="15"/>
  <c r="S77" i="15"/>
  <c r="R77" i="15"/>
  <c r="Q77" i="15"/>
  <c r="P77" i="15"/>
  <c r="S76" i="15"/>
  <c r="R76" i="15"/>
  <c r="Q76" i="15"/>
  <c r="P76" i="15"/>
  <c r="S75" i="15"/>
  <c r="R75" i="15"/>
  <c r="Q75" i="15"/>
  <c r="P75" i="15"/>
  <c r="S74" i="15"/>
  <c r="R74" i="15"/>
  <c r="Q74" i="15"/>
  <c r="P74" i="15"/>
  <c r="S73" i="15"/>
  <c r="R73" i="15"/>
  <c r="Q73" i="15"/>
  <c r="P73" i="15"/>
  <c r="S72" i="15"/>
  <c r="R72" i="15"/>
  <c r="Q72" i="15"/>
  <c r="P72" i="15"/>
  <c r="S71" i="15"/>
  <c r="R71" i="15"/>
  <c r="Q71" i="15"/>
  <c r="P71" i="15"/>
  <c r="S70" i="15"/>
  <c r="R70" i="15"/>
  <c r="Q70" i="15"/>
  <c r="P70" i="15"/>
  <c r="S69" i="15"/>
  <c r="R69" i="15"/>
  <c r="Q69" i="15"/>
  <c r="P69" i="15"/>
  <c r="S68" i="15"/>
  <c r="R68" i="15"/>
  <c r="Q68" i="15"/>
  <c r="P68" i="15"/>
  <c r="S67" i="15"/>
  <c r="R67" i="15"/>
  <c r="Q67" i="15"/>
  <c r="P67" i="15"/>
  <c r="S66" i="15"/>
  <c r="R66" i="15"/>
  <c r="Q66" i="15"/>
  <c r="P66" i="15"/>
  <c r="S65" i="15"/>
  <c r="R65" i="15"/>
  <c r="Q65" i="15"/>
  <c r="P65" i="15"/>
  <c r="S64" i="15"/>
  <c r="R64" i="15"/>
  <c r="Q64" i="15"/>
  <c r="P64" i="15"/>
  <c r="S63" i="15"/>
  <c r="R63" i="15"/>
  <c r="Q63" i="15"/>
  <c r="P63" i="15"/>
  <c r="S62" i="15"/>
  <c r="R62" i="15"/>
  <c r="Q62" i="15"/>
  <c r="P62" i="15"/>
  <c r="S61" i="15"/>
  <c r="R61" i="15"/>
  <c r="Q61" i="15"/>
  <c r="P61" i="15"/>
  <c r="S60" i="15"/>
  <c r="R60" i="15"/>
  <c r="Q60" i="15"/>
  <c r="P60" i="15"/>
  <c r="S59" i="15"/>
  <c r="R59" i="15"/>
  <c r="Q59" i="15"/>
  <c r="P59" i="15"/>
  <c r="S58" i="15"/>
  <c r="R58" i="15"/>
  <c r="Q58" i="15"/>
  <c r="P58" i="15"/>
  <c r="S57" i="15"/>
  <c r="R57" i="15"/>
  <c r="Q57" i="15"/>
  <c r="P57" i="15"/>
  <c r="S56" i="15"/>
  <c r="R56" i="15"/>
  <c r="Q56" i="15"/>
  <c r="P56" i="15"/>
  <c r="S55" i="15"/>
  <c r="R55" i="15"/>
  <c r="Q55" i="15"/>
  <c r="P55" i="15"/>
  <c r="S54" i="15"/>
  <c r="R54" i="15"/>
  <c r="Q54" i="15"/>
  <c r="P54" i="15"/>
  <c r="S53" i="15"/>
  <c r="R53" i="15"/>
  <c r="Q53" i="15"/>
  <c r="P53" i="15"/>
  <c r="S52" i="15"/>
  <c r="R52" i="15"/>
  <c r="Q52" i="15"/>
  <c r="P52" i="15"/>
  <c r="S51" i="15"/>
  <c r="R51" i="15"/>
  <c r="Q51" i="15"/>
  <c r="P51" i="15"/>
  <c r="S50" i="15"/>
  <c r="R50" i="15"/>
  <c r="Q50" i="15"/>
  <c r="P50" i="15"/>
  <c r="S49" i="15"/>
  <c r="R49" i="15"/>
  <c r="Q49" i="15"/>
  <c r="P49" i="15"/>
  <c r="S48" i="15"/>
  <c r="R48" i="15"/>
  <c r="Q48" i="15"/>
  <c r="P48" i="15"/>
  <c r="S47" i="15"/>
  <c r="R47" i="15"/>
  <c r="Q47" i="15"/>
  <c r="P47" i="15"/>
  <c r="S46" i="15"/>
  <c r="R46" i="15"/>
  <c r="Q46" i="15"/>
  <c r="P46" i="15"/>
  <c r="S45" i="15"/>
  <c r="R45" i="15"/>
  <c r="Q45" i="15"/>
  <c r="P45" i="15"/>
  <c r="S44" i="15"/>
  <c r="R44" i="15"/>
  <c r="Q44" i="15"/>
  <c r="P44" i="15"/>
  <c r="S43" i="15"/>
  <c r="R43" i="15"/>
  <c r="Q43" i="15"/>
  <c r="P43" i="15"/>
  <c r="S42" i="15"/>
  <c r="R42" i="15"/>
  <c r="Q42" i="15"/>
  <c r="P42" i="15"/>
  <c r="S41" i="15"/>
  <c r="R41" i="15"/>
  <c r="Q41" i="15"/>
  <c r="P41" i="15"/>
  <c r="S40" i="15"/>
  <c r="R40" i="15"/>
  <c r="Q40" i="15"/>
  <c r="P40" i="15"/>
  <c r="S39" i="15"/>
  <c r="R39" i="15"/>
  <c r="Q39" i="15"/>
  <c r="P39" i="15"/>
  <c r="S38" i="15"/>
  <c r="R38" i="15"/>
  <c r="Q38" i="15"/>
  <c r="P38" i="15"/>
  <c r="S37" i="15"/>
  <c r="R37" i="15"/>
  <c r="Q37" i="15"/>
  <c r="P37" i="15"/>
  <c r="S36" i="15"/>
  <c r="R36" i="15"/>
  <c r="Q36" i="15"/>
  <c r="P36" i="15"/>
  <c r="S35" i="15"/>
  <c r="R35" i="15"/>
  <c r="Q35" i="15"/>
  <c r="P35" i="15"/>
  <c r="S34" i="15"/>
  <c r="R34" i="15"/>
  <c r="Q34" i="15"/>
  <c r="P34" i="15"/>
  <c r="S33" i="15"/>
  <c r="R33" i="15"/>
  <c r="Q33" i="15"/>
  <c r="P33" i="15"/>
  <c r="S32" i="15"/>
  <c r="R32" i="15"/>
  <c r="Q32" i="15"/>
  <c r="P32" i="15"/>
  <c r="S31" i="15"/>
  <c r="R31" i="15"/>
  <c r="Q31" i="15"/>
  <c r="P31" i="15"/>
  <c r="S30" i="15"/>
  <c r="R30" i="15"/>
  <c r="Q30" i="15"/>
  <c r="P30" i="15"/>
  <c r="S29" i="15"/>
  <c r="R29" i="15"/>
  <c r="Q29" i="15"/>
  <c r="P29" i="15"/>
  <c r="S28" i="15"/>
  <c r="R28" i="15"/>
  <c r="Q28" i="15"/>
  <c r="P28" i="15"/>
  <c r="S27" i="15"/>
  <c r="R27" i="15"/>
  <c r="Q27" i="15"/>
  <c r="P27" i="15"/>
  <c r="S26" i="15"/>
  <c r="R26" i="15"/>
  <c r="Q26" i="15"/>
  <c r="P26" i="15"/>
  <c r="S25" i="15"/>
  <c r="R25" i="15"/>
  <c r="Q25" i="15"/>
  <c r="P25" i="15"/>
  <c r="S24" i="15"/>
  <c r="R24" i="15"/>
  <c r="Q24" i="15"/>
  <c r="P24" i="15"/>
  <c r="S23" i="15"/>
  <c r="R23" i="15"/>
  <c r="Q23" i="15"/>
  <c r="P23" i="15"/>
  <c r="S22" i="15"/>
  <c r="R22" i="15"/>
  <c r="Q22" i="15"/>
  <c r="P22" i="15"/>
  <c r="S21" i="15"/>
  <c r="R21" i="15"/>
  <c r="Q21" i="15"/>
  <c r="P21" i="15"/>
  <c r="S20" i="15"/>
  <c r="R20" i="15"/>
  <c r="Q20" i="15"/>
  <c r="P20" i="15"/>
  <c r="S19" i="15"/>
  <c r="R19" i="15"/>
  <c r="Q19" i="15"/>
  <c r="P19" i="15"/>
  <c r="S18" i="15"/>
  <c r="R18" i="15"/>
  <c r="Q18" i="15"/>
  <c r="P18" i="15"/>
  <c r="S17" i="15"/>
  <c r="R17" i="15"/>
  <c r="Q17" i="15"/>
  <c r="P17" i="15"/>
  <c r="J16" i="15"/>
  <c r="S16" i="15" s="1"/>
  <c r="I16" i="15"/>
  <c r="R16" i="15" s="1"/>
  <c r="G16" i="15"/>
  <c r="F16" i="15"/>
  <c r="E16" i="15"/>
  <c r="D16" i="15"/>
  <c r="C16" i="15"/>
  <c r="A16" i="15"/>
  <c r="J15" i="15"/>
  <c r="S15" i="15" s="1"/>
  <c r="I15" i="15"/>
  <c r="R15" i="15" s="1"/>
  <c r="G15" i="15"/>
  <c r="F15" i="15"/>
  <c r="E15" i="15"/>
  <c r="D15" i="15"/>
  <c r="C15" i="15"/>
  <c r="B15" i="15"/>
  <c r="A15" i="15"/>
  <c r="J14" i="15"/>
  <c r="S14" i="15" s="1"/>
  <c r="I14" i="15"/>
  <c r="R14" i="15" s="1"/>
  <c r="G14" i="15"/>
  <c r="F14" i="15"/>
  <c r="E14" i="15"/>
  <c r="D14" i="15"/>
  <c r="C14" i="15"/>
  <c r="A14" i="15"/>
  <c r="J13" i="15"/>
  <c r="S13" i="15" s="1"/>
  <c r="I13" i="15"/>
  <c r="R13" i="15" s="1"/>
  <c r="G13" i="15"/>
  <c r="F13" i="15"/>
  <c r="E13" i="15"/>
  <c r="D13" i="15"/>
  <c r="C13" i="15"/>
  <c r="B13" i="15"/>
  <c r="A13" i="15"/>
  <c r="J12" i="15"/>
  <c r="S12" i="15" s="1"/>
  <c r="I12" i="15"/>
  <c r="R12" i="15" s="1"/>
  <c r="G12" i="15"/>
  <c r="F12" i="15"/>
  <c r="E12" i="15"/>
  <c r="D12" i="15"/>
  <c r="C12" i="15"/>
  <c r="B12" i="15"/>
  <c r="A12" i="15"/>
  <c r="J11" i="15"/>
  <c r="S11" i="15" s="1"/>
  <c r="I11" i="15"/>
  <c r="R11" i="15" s="1"/>
  <c r="G11" i="15"/>
  <c r="F11" i="15"/>
  <c r="E11" i="15"/>
  <c r="D11" i="15"/>
  <c r="C11" i="15"/>
  <c r="B11" i="15"/>
  <c r="A11" i="15"/>
  <c r="J10" i="15"/>
  <c r="S10" i="15" s="1"/>
  <c r="I10" i="15"/>
  <c r="R10" i="15" s="1"/>
  <c r="G10" i="15"/>
  <c r="F10" i="15"/>
  <c r="E10" i="15"/>
  <c r="D10" i="15"/>
  <c r="C10" i="15"/>
  <c r="B10" i="15"/>
  <c r="A10" i="15"/>
  <c r="J9" i="15"/>
  <c r="S9" i="15" s="1"/>
  <c r="I9" i="15"/>
  <c r="R9" i="15" s="1"/>
  <c r="G9" i="15"/>
  <c r="F9" i="15"/>
  <c r="E9" i="15"/>
  <c r="D9" i="15"/>
  <c r="C9" i="15"/>
  <c r="B9" i="15"/>
  <c r="A9" i="15"/>
  <c r="J8" i="15"/>
  <c r="S8" i="15" s="1"/>
  <c r="I8" i="15"/>
  <c r="R8" i="15" s="1"/>
  <c r="G8" i="15"/>
  <c r="F8" i="15"/>
  <c r="E8" i="15"/>
  <c r="D8" i="15"/>
  <c r="C8" i="15"/>
  <c r="B8" i="15"/>
  <c r="A8" i="15"/>
  <c r="J7" i="15"/>
  <c r="S7" i="15" s="1"/>
  <c r="I7" i="15"/>
  <c r="R7" i="15" s="1"/>
  <c r="G7" i="15"/>
  <c r="F7" i="15"/>
  <c r="E7" i="15"/>
  <c r="D7" i="15"/>
  <c r="C7" i="15"/>
  <c r="B7" i="15"/>
  <c r="A7" i="15"/>
  <c r="J6" i="15"/>
  <c r="S6" i="15" s="1"/>
  <c r="I6" i="15"/>
  <c r="R6" i="15" s="1"/>
  <c r="G6" i="15"/>
  <c r="F6" i="15"/>
  <c r="E6" i="15"/>
  <c r="D6" i="15"/>
  <c r="C6" i="15"/>
  <c r="B6" i="15"/>
  <c r="A6" i="15"/>
  <c r="J5" i="15"/>
  <c r="S5" i="15" s="1"/>
  <c r="I5" i="15"/>
  <c r="R5" i="15" s="1"/>
  <c r="G5" i="15"/>
  <c r="F5" i="15"/>
  <c r="E5" i="15"/>
  <c r="D5" i="15"/>
  <c r="C5" i="15"/>
  <c r="B5" i="15"/>
  <c r="A5" i="15"/>
  <c r="J4" i="15"/>
  <c r="S4" i="15" s="1"/>
  <c r="I4" i="15"/>
  <c r="R4" i="15" s="1"/>
  <c r="G4" i="15"/>
  <c r="F4" i="15"/>
  <c r="E4" i="15"/>
  <c r="D4" i="15"/>
  <c r="C4" i="15"/>
  <c r="B4" i="15"/>
  <c r="A4" i="15"/>
  <c r="J3" i="15"/>
  <c r="S3" i="15" s="1"/>
  <c r="I3" i="15"/>
  <c r="R3" i="15" s="1"/>
  <c r="G3" i="15"/>
  <c r="F3" i="15"/>
  <c r="E3" i="15"/>
  <c r="D3" i="15"/>
  <c r="C3" i="15"/>
  <c r="B3" i="15"/>
  <c r="A3" i="15"/>
  <c r="J2" i="15"/>
  <c r="S2" i="15" s="1"/>
  <c r="I2" i="15"/>
  <c r="R2" i="15" s="1"/>
  <c r="G2" i="15"/>
  <c r="F2" i="15"/>
  <c r="E2" i="15"/>
  <c r="D2" i="15"/>
  <c r="C2" i="15"/>
  <c r="B2" i="15"/>
  <c r="A2" i="15"/>
  <c r="L1" i="15"/>
  <c r="K1" i="15"/>
  <c r="J1" i="15"/>
  <c r="I1" i="15"/>
  <c r="H1" i="15"/>
  <c r="G1" i="15"/>
  <c r="F1" i="15"/>
  <c r="E1" i="15"/>
  <c r="D1" i="15"/>
  <c r="C1" i="15"/>
  <c r="B1" i="15"/>
  <c r="A1" i="15"/>
  <c r="S2" i="17" l="1"/>
  <c r="K2" i="17" s="1"/>
  <c r="W2" i="17" s="1"/>
  <c r="T3" i="17"/>
  <c r="T4" i="17"/>
  <c r="T5" i="17"/>
  <c r="T2" i="17"/>
  <c r="B16" i="17"/>
  <c r="B16" i="15"/>
  <c r="P12" i="17"/>
  <c r="O8" i="17"/>
  <c r="P8" i="17" s="1"/>
  <c r="P9" i="17"/>
  <c r="T9" i="17"/>
  <c r="T14" i="17"/>
  <c r="T6" i="17"/>
  <c r="S3" i="17" l="1"/>
  <c r="X2" i="17"/>
  <c r="K2" i="15"/>
  <c r="P2" i="15" s="1"/>
  <c r="K2" i="14"/>
  <c r="H2" i="15"/>
  <c r="Q2" i="15" s="1"/>
  <c r="N15" i="17"/>
  <c r="S4" i="17"/>
  <c r="K3" i="17"/>
  <c r="O4" i="17"/>
  <c r="B14" i="15" l="1"/>
  <c r="B14" i="17"/>
  <c r="K3" i="15"/>
  <c r="K3" i="14"/>
  <c r="S5" i="17"/>
  <c r="K4" i="17"/>
  <c r="K5" i="17" l="1"/>
  <c r="S6" i="17"/>
  <c r="K4" i="14"/>
  <c r="K4" i="15"/>
  <c r="P3" i="15"/>
  <c r="H3" i="15"/>
  <c r="Q3" i="15" s="1"/>
  <c r="P4" i="15" l="1"/>
  <c r="H4" i="15"/>
  <c r="Q4" i="15" s="1"/>
  <c r="S7" i="17"/>
  <c r="K6" i="17"/>
  <c r="K5" i="14"/>
  <c r="K5" i="15"/>
  <c r="P5" i="15" l="1"/>
  <c r="H5" i="15"/>
  <c r="Q5" i="15" s="1"/>
  <c r="K6" i="15"/>
  <c r="K6" i="14"/>
  <c r="K7" i="17"/>
  <c r="S8" i="17"/>
  <c r="P6" i="15" l="1"/>
  <c r="H6" i="15"/>
  <c r="Q6" i="15" s="1"/>
  <c r="K8" i="17"/>
  <c r="S9" i="17"/>
  <c r="K7" i="14"/>
  <c r="K7" i="15"/>
  <c r="P7" i="15" l="1"/>
  <c r="H7" i="15"/>
  <c r="Q7" i="15" s="1"/>
  <c r="S10" i="17"/>
  <c r="K9" i="17"/>
  <c r="K8" i="14"/>
  <c r="K8" i="15"/>
  <c r="P8" i="15" l="1"/>
  <c r="H8" i="15"/>
  <c r="Q8" i="15" s="1"/>
  <c r="K9" i="14"/>
  <c r="K9" i="15"/>
  <c r="K10" i="17"/>
  <c r="S11" i="17"/>
  <c r="K10" i="15" l="1"/>
  <c r="K10" i="14"/>
  <c r="P9" i="15"/>
  <c r="H9" i="15"/>
  <c r="Q9" i="15" s="1"/>
  <c r="S12" i="17"/>
  <c r="K11" i="17"/>
  <c r="K12" i="17" l="1"/>
  <c r="S13" i="17"/>
  <c r="K11" i="14"/>
  <c r="K11" i="15"/>
  <c r="P10" i="15"/>
  <c r="H10" i="15"/>
  <c r="Q10" i="15" s="1"/>
  <c r="P11" i="15" l="1"/>
  <c r="H11" i="15"/>
  <c r="Q11" i="15" s="1"/>
  <c r="K13" i="17"/>
  <c r="S14" i="17"/>
  <c r="K12" i="15"/>
  <c r="K12" i="14"/>
  <c r="S15" i="17" l="1"/>
  <c r="K14" i="17"/>
  <c r="K13" i="14"/>
  <c r="K13" i="15"/>
  <c r="P12" i="15"/>
  <c r="H12" i="15"/>
  <c r="Q12" i="15" s="1"/>
  <c r="H13" i="15" l="1"/>
  <c r="Q13" i="15" s="1"/>
  <c r="P13" i="15"/>
  <c r="K14" i="15"/>
  <c r="K14" i="14"/>
  <c r="K15" i="17"/>
  <c r="S16" i="17"/>
  <c r="K16" i="17" s="1"/>
  <c r="K16" i="14" l="1"/>
  <c r="K16" i="15"/>
  <c r="K15" i="15"/>
  <c r="K15" i="14"/>
  <c r="H14" i="15"/>
  <c r="Q14" i="15" s="1"/>
  <c r="P14" i="15"/>
  <c r="H15" i="15" l="1"/>
  <c r="Q15" i="15" s="1"/>
  <c r="P15" i="15"/>
  <c r="H16" i="15"/>
  <c r="Q16" i="15" s="1"/>
  <c r="P16" i="15"/>
  <c r="U18" i="15" l="1" a="1"/>
  <c r="AI22" i="15" s="1"/>
  <c r="Z22" i="15" l="1"/>
  <c r="W22" i="15"/>
  <c r="AD18" i="15"/>
  <c r="AP18" i="15"/>
  <c r="AB22" i="15"/>
  <c r="AJ20" i="15"/>
  <c r="Y19" i="15"/>
  <c r="AF22" i="15"/>
  <c r="AE20" i="15"/>
  <c r="AG18" i="15"/>
  <c r="W20" i="15"/>
  <c r="AM18" i="15"/>
  <c r="W19" i="15"/>
  <c r="AN22" i="15"/>
  <c r="AE18" i="15"/>
  <c r="AN21" i="15"/>
  <c r="Z18" i="15"/>
  <c r="AO20" i="15"/>
  <c r="AL19" i="15"/>
  <c r="W21" i="15"/>
  <c r="AF18" i="15"/>
  <c r="AI19" i="15"/>
  <c r="AA20" i="15"/>
  <c r="X19" i="15"/>
  <c r="AO19" i="15"/>
  <c r="AB19" i="15"/>
  <c r="AP19" i="15"/>
  <c r="AK22" i="15"/>
  <c r="AH19" i="15"/>
  <c r="AO22" i="15"/>
  <c r="AM20" i="15"/>
  <c r="V22" i="15"/>
  <c r="Y22" i="15"/>
  <c r="AB20" i="15"/>
  <c r="AP20" i="15"/>
  <c r="AF20" i="15"/>
  <c r="AM19" i="15"/>
  <c r="AF21" i="15"/>
  <c r="AA18" i="15"/>
  <c r="W18" i="15"/>
  <c r="V19" i="15"/>
  <c r="AO18" i="15"/>
  <c r="AJ22" i="15"/>
  <c r="AM21" i="15"/>
  <c r="AJ19" i="15"/>
  <c r="AH20" i="15"/>
  <c r="Y18" i="15"/>
  <c r="U20" i="15"/>
  <c r="Y21" i="15"/>
  <c r="AK20" i="15"/>
  <c r="AP22" i="15"/>
  <c r="AD21" i="15"/>
  <c r="AB18" i="15"/>
  <c r="AC20" i="15"/>
  <c r="X21" i="15"/>
  <c r="AB21" i="15"/>
  <c r="Z20" i="15"/>
  <c r="AH18" i="15"/>
  <c r="AP21" i="15"/>
  <c r="AD20" i="15"/>
  <c r="AI18" i="15"/>
  <c r="AG21" i="15"/>
  <c r="AM22" i="15"/>
  <c r="V20" i="15"/>
  <c r="Z19" i="15"/>
  <c r="AG22" i="15"/>
  <c r="AF19" i="15"/>
  <c r="U21" i="15"/>
  <c r="AL21" i="15"/>
  <c r="U22" i="15"/>
  <c r="AI20" i="15"/>
  <c r="AC22" i="15"/>
  <c r="AN20" i="15"/>
  <c r="U19" i="15"/>
  <c r="AO21" i="15"/>
  <c r="AK18" i="15"/>
  <c r="X22" i="15"/>
  <c r="Y20" i="15"/>
  <c r="AG19" i="15"/>
  <c r="AG20" i="15"/>
  <c r="AK21" i="15"/>
  <c r="AE22" i="15"/>
  <c r="AH22" i="15"/>
  <c r="V21" i="15"/>
  <c r="AE19" i="15"/>
  <c r="AL22" i="15"/>
  <c r="AA21" i="15"/>
  <c r="AC19" i="15"/>
  <c r="AA22" i="15"/>
  <c r="AJ18" i="15"/>
  <c r="AL18" i="15"/>
  <c r="X20" i="15"/>
  <c r="AA19" i="15"/>
  <c r="Z21" i="15"/>
  <c r="AN18" i="15"/>
  <c r="AD19" i="15"/>
  <c r="AL20" i="15"/>
  <c r="V18" i="15"/>
  <c r="AC21" i="15"/>
  <c r="AI21" i="15"/>
  <c r="AH21" i="15"/>
  <c r="AD22" i="15"/>
  <c r="U18" i="15"/>
  <c r="X18" i="15"/>
  <c r="AE21" i="15"/>
  <c r="AN19" i="15"/>
  <c r="AC18" i="15"/>
  <c r="AJ21" i="15"/>
  <c r="AK19" i="15"/>
  <c r="U27" i="15" a="1"/>
  <c r="AN31" i="15" l="1"/>
  <c r="AN40" i="15" s="1"/>
  <c r="AF31" i="15"/>
  <c r="AF40" i="15" s="1"/>
  <c r="X31" i="15"/>
  <c r="X40" i="15" s="1"/>
  <c r="AL30" i="15"/>
  <c r="AL39" i="15" s="1"/>
  <c r="AD30" i="15"/>
  <c r="AD39" i="15" s="1"/>
  <c r="V30" i="15"/>
  <c r="V39" i="15" s="1"/>
  <c r="AJ29" i="15"/>
  <c r="AJ38" i="15" s="1"/>
  <c r="AB29" i="15"/>
  <c r="AB38" i="15" s="1"/>
  <c r="AP28" i="15"/>
  <c r="AP37" i="15" s="1"/>
  <c r="AH28" i="15"/>
  <c r="AH37" i="15" s="1"/>
  <c r="Z28" i="15"/>
  <c r="Z37" i="15" s="1"/>
  <c r="AN27" i="15"/>
  <c r="AN36" i="15" s="1"/>
  <c r="AF27" i="15"/>
  <c r="AF36" i="15" s="1"/>
  <c r="X27" i="15"/>
  <c r="X36" i="15" s="1"/>
  <c r="AI31" i="15"/>
  <c r="AI40" i="15" s="1"/>
  <c r="Z31" i="15"/>
  <c r="Z40" i="15" s="1"/>
  <c r="AM30" i="15"/>
  <c r="AM39" i="15" s="1"/>
  <c r="AC30" i="15"/>
  <c r="AC39" i="15" s="1"/>
  <c r="AP29" i="15"/>
  <c r="AP38" i="15" s="1"/>
  <c r="AG29" i="15"/>
  <c r="AG38" i="15" s="1"/>
  <c r="X29" i="15"/>
  <c r="X38" i="15" s="1"/>
  <c r="AK28" i="15"/>
  <c r="AK37" i="15" s="1"/>
  <c r="AB28" i="15"/>
  <c r="AB37" i="15" s="1"/>
  <c r="AO27" i="15"/>
  <c r="AO36" i="15" s="1"/>
  <c r="AE27" i="15"/>
  <c r="AE36" i="15" s="1"/>
  <c r="V27" i="15"/>
  <c r="V36" i="15" s="1"/>
  <c r="AO31" i="15"/>
  <c r="AO40" i="15" s="1"/>
  <c r="AE31" i="15"/>
  <c r="AE40" i="15" s="1"/>
  <c r="V31" i="15"/>
  <c r="V40" i="15" s="1"/>
  <c r="AI30" i="15"/>
  <c r="AI39" i="15" s="1"/>
  <c r="Z30" i="15"/>
  <c r="Z39" i="15" s="1"/>
  <c r="AM29" i="15"/>
  <c r="AM38" i="15" s="1"/>
  <c r="AD29" i="15"/>
  <c r="AD38" i="15" s="1"/>
  <c r="U29" i="15"/>
  <c r="U38" i="15" s="1"/>
  <c r="AG28" i="15"/>
  <c r="AG37" i="15" s="1"/>
  <c r="X28" i="15"/>
  <c r="X37" i="15" s="1"/>
  <c r="AK27" i="15"/>
  <c r="AK36" i="15" s="1"/>
  <c r="AB27" i="15"/>
  <c r="AB36" i="15" s="1"/>
  <c r="AM31" i="15"/>
  <c r="AM40" i="15" s="1"/>
  <c r="AD31" i="15"/>
  <c r="AD40" i="15" s="1"/>
  <c r="U31" i="15"/>
  <c r="U40" i="15" s="1"/>
  <c r="AH30" i="15"/>
  <c r="AH39" i="15" s="1"/>
  <c r="Y30" i="15"/>
  <c r="Y39" i="15" s="1"/>
  <c r="AL29" i="15"/>
  <c r="AL38" i="15" s="1"/>
  <c r="AC29" i="15"/>
  <c r="AC38" i="15" s="1"/>
  <c r="AO28" i="15"/>
  <c r="AO37" i="15" s="1"/>
  <c r="AF28" i="15"/>
  <c r="AF37" i="15" s="1"/>
  <c r="W28" i="15"/>
  <c r="W37" i="15" s="1"/>
  <c r="AJ27" i="15"/>
  <c r="AJ36" i="15" s="1"/>
  <c r="AA27" i="15"/>
  <c r="AA36" i="15" s="1"/>
  <c r="AG31" i="15"/>
  <c r="AG40" i="15" s="1"/>
  <c r="AN30" i="15"/>
  <c r="AN39" i="15" s="1"/>
  <c r="X30" i="15"/>
  <c r="X39" i="15" s="1"/>
  <c r="AF29" i="15"/>
  <c r="AF38" i="15" s="1"/>
  <c r="AM28" i="15"/>
  <c r="AM37" i="15" s="1"/>
  <c r="Y28" i="15"/>
  <c r="Y37" i="15" s="1"/>
  <c r="AG27" i="15"/>
  <c r="AG36" i="15" s="1"/>
  <c r="AB31" i="15"/>
  <c r="AB40" i="15" s="1"/>
  <c r="AJ30" i="15"/>
  <c r="AJ39" i="15" s="1"/>
  <c r="U30" i="15"/>
  <c r="U39" i="15" s="1"/>
  <c r="AA29" i="15"/>
  <c r="AA38" i="15" s="1"/>
  <c r="AJ28" i="15"/>
  <c r="AJ37" i="15" s="1"/>
  <c r="U28" i="15"/>
  <c r="U37" i="15" s="1"/>
  <c r="AC27" i="15"/>
  <c r="AC36" i="15" s="1"/>
  <c r="AP31" i="15"/>
  <c r="AP40" i="15" s="1"/>
  <c r="AA31" i="15"/>
  <c r="AA40" i="15" s="1"/>
  <c r="AG30" i="15"/>
  <c r="AG39" i="15" s="1"/>
  <c r="AO29" i="15"/>
  <c r="AO38" i="15" s="1"/>
  <c r="Z29" i="15"/>
  <c r="Z38" i="15" s="1"/>
  <c r="AI28" i="15"/>
  <c r="AI37" i="15" s="1"/>
  <c r="AP27" i="15"/>
  <c r="AP36" i="15" s="1"/>
  <c r="Z27" i="15"/>
  <c r="Z36" i="15" s="1"/>
  <c r="W31" i="15"/>
  <c r="W40" i="15" s="1"/>
  <c r="W30" i="15"/>
  <c r="W39" i="15" s="1"/>
  <c r="V29" i="15"/>
  <c r="V38" i="15" s="1"/>
  <c r="AM27" i="15"/>
  <c r="AM36" i="15" s="1"/>
  <c r="AF30" i="15"/>
  <c r="AF39" i="15" s="1"/>
  <c r="AD28" i="15"/>
  <c r="AD37" i="15" s="1"/>
  <c r="AH31" i="15"/>
  <c r="AH40" i="15" s="1"/>
  <c r="AE30" i="15"/>
  <c r="AE39" i="15" s="1"/>
  <c r="AE29" i="15"/>
  <c r="AE38" i="15" s="1"/>
  <c r="AC28" i="15"/>
  <c r="AC37" i="15" s="1"/>
  <c r="Y27" i="15"/>
  <c r="Y36" i="15" s="1"/>
  <c r="Y31" i="15"/>
  <c r="Y40" i="15" s="1"/>
  <c r="W29" i="15"/>
  <c r="W38" i="15" s="1"/>
  <c r="U27" i="15"/>
  <c r="U36" i="15" s="1"/>
  <c r="AP30" i="15"/>
  <c r="AP39" i="15" s="1"/>
  <c r="AN29" i="15"/>
  <c r="AN38" i="15" s="1"/>
  <c r="AN28" i="15"/>
  <c r="AN37" i="15" s="1"/>
  <c r="AL27" i="15"/>
  <c r="AL36" i="15" s="1"/>
  <c r="AB30" i="15"/>
  <c r="AB39" i="15" s="1"/>
  <c r="AL31" i="15"/>
  <c r="AL40" i="15" s="1"/>
  <c r="AO30" i="15"/>
  <c r="AO39" i="15" s="1"/>
  <c r="AK29" i="15"/>
  <c r="AK38" i="15" s="1"/>
  <c r="AL28" i="15"/>
  <c r="AL37" i="15" s="1"/>
  <c r="AI27" i="15"/>
  <c r="AI36" i="15" s="1"/>
  <c r="AK31" i="15"/>
  <c r="AK40" i="15" s="1"/>
  <c r="AK30" i="15"/>
  <c r="AK39" i="15" s="1"/>
  <c r="AI29" i="15"/>
  <c r="AI38" i="15" s="1"/>
  <c r="AE28" i="15"/>
  <c r="AE37" i="15" s="1"/>
  <c r="AH27" i="15"/>
  <c r="AH36" i="15" s="1"/>
  <c r="AJ31" i="15"/>
  <c r="AJ40" i="15" s="1"/>
  <c r="AH29" i="15"/>
  <c r="AH38" i="15" s="1"/>
  <c r="AD27" i="15"/>
  <c r="AD36" i="15" s="1"/>
  <c r="AC31" i="15"/>
  <c r="AC40" i="15" s="1"/>
  <c r="Y29" i="15"/>
  <c r="Y38" i="15" s="1"/>
  <c r="AA28" i="15"/>
  <c r="AA37" i="15" s="1"/>
  <c r="W27" i="15"/>
  <c r="W36" i="15" s="1"/>
  <c r="AA30" i="15"/>
  <c r="AA39" i="15" s="1"/>
  <c r="V28" i="15"/>
  <c r="V37" i="15" s="1"/>
  <c r="U46" i="15" l="1" a="1"/>
  <c r="AM46" i="15" l="1"/>
  <c r="AE46" i="15"/>
  <c r="W46" i="15"/>
  <c r="AI46" i="15"/>
  <c r="Z46" i="15"/>
  <c r="AO46" i="15"/>
  <c r="AF46" i="15"/>
  <c r="V46" i="15"/>
  <c r="AN46" i="15"/>
  <c r="AD46" i="15"/>
  <c r="U46" i="15"/>
  <c r="AL46" i="15"/>
  <c r="Y46" i="15"/>
  <c r="AJ46" i="15"/>
  <c r="AH46" i="15"/>
  <c r="AB46" i="15"/>
  <c r="AC46" i="15"/>
  <c r="AA46" i="15"/>
  <c r="X46" i="15"/>
  <c r="AP46" i="15"/>
  <c r="AK46" i="15"/>
  <c r="AG46" i="15"/>
  <c r="U48" i="15" l="1" a="1"/>
  <c r="AN48" i="15" l="1"/>
  <c r="AN51" i="15" s="1"/>
  <c r="AF48" i="15"/>
  <c r="AF51" i="15" s="1"/>
  <c r="X48" i="15"/>
  <c r="X51" i="15" s="1"/>
  <c r="AM48" i="15"/>
  <c r="AM51" i="15" s="1"/>
  <c r="AD48" i="15"/>
  <c r="AD51" i="15" s="1"/>
  <c r="U48" i="15"/>
  <c r="U51" i="15" s="1"/>
  <c r="AJ48" i="15"/>
  <c r="AJ51" i="15" s="1"/>
  <c r="AA48" i="15"/>
  <c r="AA51" i="15" s="1"/>
  <c r="AI48" i="15"/>
  <c r="AI51" i="15" s="1"/>
  <c r="Z48" i="15"/>
  <c r="Z51" i="15" s="1"/>
  <c r="AE48" i="15"/>
  <c r="AE51" i="15" s="1"/>
  <c r="AP48" i="15"/>
  <c r="AP51" i="15" s="1"/>
  <c r="AB48" i="15"/>
  <c r="AB51" i="15" s="1"/>
  <c r="AO48" i="15"/>
  <c r="AO51" i="15" s="1"/>
  <c r="Y48" i="15"/>
  <c r="Y51" i="15" s="1"/>
  <c r="AC48" i="15"/>
  <c r="AC51" i="15" s="1"/>
  <c r="AL48" i="15"/>
  <c r="AL51" i="15" s="1"/>
  <c r="AG48" i="15"/>
  <c r="AG51" i="15" s="1"/>
  <c r="W48" i="15"/>
  <c r="W51" i="15" s="1"/>
  <c r="V48" i="15"/>
  <c r="V51" i="15" s="1"/>
  <c r="AH48" i="15"/>
  <c r="AH51" i="15" s="1"/>
  <c r="AK48" i="15"/>
  <c r="AK51" i="15" s="1"/>
  <c r="U53" i="15" l="1" a="1"/>
  <c r="U183" i="15" l="1"/>
  <c r="U175" i="15"/>
  <c r="U167" i="15"/>
  <c r="U159" i="15"/>
  <c r="U151" i="15"/>
  <c r="U143" i="15"/>
  <c r="U135" i="15"/>
  <c r="U127" i="15"/>
  <c r="U119" i="15"/>
  <c r="U111" i="15"/>
  <c r="U103" i="15"/>
  <c r="U95" i="15"/>
  <c r="U87" i="15"/>
  <c r="U79" i="15"/>
  <c r="U71" i="15"/>
  <c r="U63" i="15"/>
  <c r="L12" i="14" s="1"/>
  <c r="U55" i="15"/>
  <c r="L4" i="14" s="1"/>
  <c r="U178" i="15"/>
  <c r="U169" i="15"/>
  <c r="U160" i="15"/>
  <c r="U150" i="15"/>
  <c r="U141" i="15"/>
  <c r="U132" i="15"/>
  <c r="U123" i="15"/>
  <c r="U114" i="15"/>
  <c r="U105" i="15"/>
  <c r="U96" i="15"/>
  <c r="U86" i="15"/>
  <c r="U77" i="15"/>
  <c r="U68" i="15"/>
  <c r="U59" i="15"/>
  <c r="L8" i="14" s="1"/>
  <c r="U184" i="15"/>
  <c r="U174" i="15"/>
  <c r="U165" i="15"/>
  <c r="U156" i="15"/>
  <c r="U147" i="15"/>
  <c r="U138" i="15"/>
  <c r="U129" i="15"/>
  <c r="U120" i="15"/>
  <c r="U110" i="15"/>
  <c r="U101" i="15"/>
  <c r="U92" i="15"/>
  <c r="U83" i="15"/>
  <c r="U74" i="15"/>
  <c r="U65" i="15"/>
  <c r="L14" i="14" s="1"/>
  <c r="U56" i="15"/>
  <c r="L5" i="14" s="1"/>
  <c r="U181" i="15"/>
  <c r="U172" i="15"/>
  <c r="U163" i="15"/>
  <c r="U154" i="15"/>
  <c r="U145" i="15"/>
  <c r="U136" i="15"/>
  <c r="U126" i="15"/>
  <c r="U117" i="15"/>
  <c r="U182" i="15"/>
  <c r="U173" i="15"/>
  <c r="U164" i="15"/>
  <c r="U155" i="15"/>
  <c r="U146" i="15"/>
  <c r="U137" i="15"/>
  <c r="U128" i="15"/>
  <c r="U118" i="15"/>
  <c r="U109" i="15"/>
  <c r="U100" i="15"/>
  <c r="U91" i="15"/>
  <c r="U82" i="15"/>
  <c r="U73" i="15"/>
  <c r="U64" i="15"/>
  <c r="L13" i="14" s="1"/>
  <c r="U54" i="15"/>
  <c r="L3" i="14" s="1"/>
  <c r="U168" i="15"/>
  <c r="U149" i="15"/>
  <c r="U131" i="15"/>
  <c r="U113" i="15"/>
  <c r="U98" i="15"/>
  <c r="U84" i="15"/>
  <c r="U69" i="15"/>
  <c r="U53" i="15"/>
  <c r="L2" i="14" s="1"/>
  <c r="U180" i="15"/>
  <c r="U162" i="15"/>
  <c r="U144" i="15"/>
  <c r="U125" i="15"/>
  <c r="U108" i="15"/>
  <c r="U94" i="15"/>
  <c r="U80" i="15"/>
  <c r="U66" i="15"/>
  <c r="L15" i="14" s="1"/>
  <c r="U179" i="15"/>
  <c r="U161" i="15"/>
  <c r="U142" i="15"/>
  <c r="U124" i="15"/>
  <c r="U107" i="15"/>
  <c r="U93" i="15"/>
  <c r="U78" i="15"/>
  <c r="U62" i="15"/>
  <c r="L11" i="14" s="1"/>
  <c r="U153" i="15"/>
  <c r="U122" i="15"/>
  <c r="U99" i="15"/>
  <c r="U75" i="15"/>
  <c r="U106" i="15"/>
  <c r="U133" i="15"/>
  <c r="U81" i="15"/>
  <c r="U130" i="15"/>
  <c r="U76" i="15"/>
  <c r="U177" i="15"/>
  <c r="U152" i="15"/>
  <c r="U121" i="15"/>
  <c r="U97" i="15"/>
  <c r="U72" i="15"/>
  <c r="U176" i="15"/>
  <c r="U148" i="15"/>
  <c r="U116" i="15"/>
  <c r="U90" i="15"/>
  <c r="U70" i="15"/>
  <c r="U171" i="15"/>
  <c r="U140" i="15"/>
  <c r="U115" i="15"/>
  <c r="U89" i="15"/>
  <c r="U67" i="15"/>
  <c r="L16" i="14" s="1"/>
  <c r="U170" i="15"/>
  <c r="U139" i="15"/>
  <c r="U112" i="15"/>
  <c r="U88" i="15"/>
  <c r="U61" i="15"/>
  <c r="L10" i="14" s="1"/>
  <c r="U134" i="15"/>
  <c r="U60" i="15"/>
  <c r="L9" i="14" s="1"/>
  <c r="U158" i="15"/>
  <c r="U104" i="15"/>
  <c r="U58" i="15"/>
  <c r="L7" i="14" s="1"/>
  <c r="U157" i="15"/>
  <c r="U102" i="15"/>
  <c r="U57" i="15"/>
  <c r="L6" i="14" s="1"/>
  <c r="U166" i="15"/>
  <c r="U85" i="15"/>
  <c r="L16" i="17" l="1"/>
  <c r="L16" i="15"/>
  <c r="L15" i="17"/>
  <c r="L15" i="15"/>
  <c r="L14" i="17"/>
  <c r="L14" i="15"/>
  <c r="L13" i="17"/>
  <c r="L13" i="15"/>
  <c r="L12" i="15"/>
  <c r="L12" i="17"/>
  <c r="L11" i="17"/>
  <c r="L11" i="15"/>
  <c r="L10" i="17"/>
  <c r="L10" i="15"/>
  <c r="L9" i="17"/>
  <c r="L9" i="15"/>
  <c r="L8" i="17"/>
  <c r="L8" i="15"/>
  <c r="L7" i="17"/>
  <c r="L7" i="15"/>
  <c r="L6" i="17"/>
  <c r="L6" i="15"/>
  <c r="L5" i="17"/>
  <c r="L5" i="15"/>
  <c r="L4" i="17"/>
  <c r="L4" i="15"/>
  <c r="L3" i="17"/>
  <c r="L3" i="15"/>
  <c r="L2" i="17"/>
  <c r="L2" i="15"/>
  <c r="I16" i="12"/>
  <c r="H16" i="12"/>
  <c r="G16" i="12"/>
  <c r="F16" i="12"/>
  <c r="E16" i="12"/>
  <c r="D16" i="12"/>
  <c r="C16" i="12"/>
  <c r="A16" i="12"/>
  <c r="I15" i="12"/>
  <c r="H15" i="12"/>
  <c r="G15" i="12"/>
  <c r="U15" i="12" s="1"/>
  <c r="F15" i="12"/>
  <c r="E15" i="12"/>
  <c r="D15" i="12"/>
  <c r="C15" i="12"/>
  <c r="B15" i="12"/>
  <c r="A15" i="12"/>
  <c r="I14" i="12"/>
  <c r="H14" i="12"/>
  <c r="G14" i="12"/>
  <c r="U14" i="12" s="1"/>
  <c r="F14" i="12"/>
  <c r="E14" i="12"/>
  <c r="D14" i="12"/>
  <c r="C14" i="12"/>
  <c r="A14" i="12"/>
  <c r="I13" i="12"/>
  <c r="H13" i="12"/>
  <c r="G13" i="12"/>
  <c r="U13" i="12" s="1"/>
  <c r="F13" i="12"/>
  <c r="E13" i="12"/>
  <c r="D13" i="12"/>
  <c r="C13" i="12"/>
  <c r="B13" i="12"/>
  <c r="A13" i="12"/>
  <c r="I12" i="12"/>
  <c r="H12" i="12"/>
  <c r="G12" i="12"/>
  <c r="U12" i="12" s="1"/>
  <c r="F12" i="12"/>
  <c r="E12" i="12"/>
  <c r="D12" i="12"/>
  <c r="C12" i="12"/>
  <c r="B12" i="12"/>
  <c r="A12" i="12"/>
  <c r="I11" i="12"/>
  <c r="H11" i="12"/>
  <c r="G11" i="12"/>
  <c r="U11" i="12" s="1"/>
  <c r="F11" i="12"/>
  <c r="E11" i="12"/>
  <c r="D11" i="12"/>
  <c r="C11" i="12"/>
  <c r="B11" i="12"/>
  <c r="A11" i="12"/>
  <c r="I10" i="12"/>
  <c r="H10" i="12"/>
  <c r="G10" i="12"/>
  <c r="U10" i="12" s="1"/>
  <c r="F10" i="12"/>
  <c r="E10" i="12"/>
  <c r="D10" i="12"/>
  <c r="C10" i="12"/>
  <c r="B10" i="12"/>
  <c r="A10" i="12"/>
  <c r="I9" i="12"/>
  <c r="H9" i="12"/>
  <c r="G9" i="12"/>
  <c r="F9" i="12"/>
  <c r="E9" i="12"/>
  <c r="D9" i="12"/>
  <c r="C9" i="12"/>
  <c r="B9" i="12"/>
  <c r="A9" i="12"/>
  <c r="I8" i="12"/>
  <c r="H8" i="12"/>
  <c r="G8" i="12"/>
  <c r="U8" i="12" s="1"/>
  <c r="F8" i="12"/>
  <c r="E8" i="12"/>
  <c r="D8" i="12"/>
  <c r="C8" i="12"/>
  <c r="B8" i="12"/>
  <c r="A8" i="12"/>
  <c r="I7" i="12"/>
  <c r="H7" i="12"/>
  <c r="G7" i="12"/>
  <c r="U7" i="12" s="1"/>
  <c r="F7" i="12"/>
  <c r="E7" i="12"/>
  <c r="D7" i="12"/>
  <c r="C7" i="12"/>
  <c r="B7" i="12"/>
  <c r="A7" i="12"/>
  <c r="I6" i="12"/>
  <c r="H6" i="12"/>
  <c r="G6" i="12"/>
  <c r="U6" i="12" s="1"/>
  <c r="F6" i="12"/>
  <c r="E6" i="12"/>
  <c r="D6" i="12"/>
  <c r="C6" i="12"/>
  <c r="B6" i="12"/>
  <c r="A6" i="12"/>
  <c r="P5" i="12"/>
  <c r="I5" i="12"/>
  <c r="H5" i="12"/>
  <c r="G5" i="12"/>
  <c r="F5" i="12"/>
  <c r="E5" i="12"/>
  <c r="D5" i="12"/>
  <c r="C5" i="12"/>
  <c r="B5" i="12"/>
  <c r="A5" i="12"/>
  <c r="I4" i="12"/>
  <c r="H4" i="12"/>
  <c r="G4" i="12"/>
  <c r="F4" i="12"/>
  <c r="E4" i="12"/>
  <c r="D4" i="12"/>
  <c r="C4" i="12"/>
  <c r="B4" i="12"/>
  <c r="A4" i="12"/>
  <c r="P3" i="12"/>
  <c r="P12" i="12" s="1"/>
  <c r="I3" i="12"/>
  <c r="H3" i="12"/>
  <c r="G3" i="12"/>
  <c r="F3" i="12"/>
  <c r="E3" i="12"/>
  <c r="D3" i="12"/>
  <c r="C3" i="12"/>
  <c r="B3" i="12"/>
  <c r="A3" i="12"/>
  <c r="P2" i="12"/>
  <c r="K2" i="12"/>
  <c r="J2" i="12"/>
  <c r="I2" i="12"/>
  <c r="H2" i="12"/>
  <c r="G2" i="12"/>
  <c r="F2" i="12"/>
  <c r="E2" i="12"/>
  <c r="D2" i="12"/>
  <c r="C2" i="12"/>
  <c r="B2" i="12"/>
  <c r="A2" i="12"/>
  <c r="K1" i="12"/>
  <c r="J1" i="12"/>
  <c r="I1" i="12"/>
  <c r="H1" i="12"/>
  <c r="G1" i="12"/>
  <c r="F1" i="12"/>
  <c r="E1" i="12"/>
  <c r="D1" i="12"/>
  <c r="C1" i="12"/>
  <c r="B1" i="12"/>
  <c r="A1" i="12"/>
  <c r="U361" i="10"/>
  <c r="T361" i="10"/>
  <c r="S361" i="10"/>
  <c r="R361" i="10"/>
  <c r="Q361" i="10"/>
  <c r="U360" i="10"/>
  <c r="T360" i="10"/>
  <c r="S360" i="10"/>
  <c r="R360" i="10"/>
  <c r="Q360" i="10"/>
  <c r="U359" i="10"/>
  <c r="T359" i="10"/>
  <c r="S359" i="10"/>
  <c r="R359" i="10"/>
  <c r="Q359" i="10"/>
  <c r="U358" i="10"/>
  <c r="T358" i="10"/>
  <c r="S358" i="10"/>
  <c r="R358" i="10"/>
  <c r="Q358" i="10"/>
  <c r="U357" i="10"/>
  <c r="T357" i="10"/>
  <c r="S357" i="10"/>
  <c r="R357" i="10"/>
  <c r="Q357" i="10"/>
  <c r="U356" i="10"/>
  <c r="T356" i="10"/>
  <c r="S356" i="10"/>
  <c r="R356" i="10"/>
  <c r="Q356" i="10"/>
  <c r="U355" i="10"/>
  <c r="T355" i="10"/>
  <c r="S355" i="10"/>
  <c r="R355" i="10"/>
  <c r="Q355" i="10"/>
  <c r="U354" i="10"/>
  <c r="T354" i="10"/>
  <c r="S354" i="10"/>
  <c r="R354" i="10"/>
  <c r="Q354" i="10"/>
  <c r="U353" i="10"/>
  <c r="T353" i="10"/>
  <c r="S353" i="10"/>
  <c r="R353" i="10"/>
  <c r="Q353" i="10"/>
  <c r="U352" i="10"/>
  <c r="T352" i="10"/>
  <c r="S352" i="10"/>
  <c r="R352" i="10"/>
  <c r="Q352" i="10"/>
  <c r="U351" i="10"/>
  <c r="T351" i="10"/>
  <c r="S351" i="10"/>
  <c r="R351" i="10"/>
  <c r="Q351" i="10"/>
  <c r="U350" i="10"/>
  <c r="T350" i="10"/>
  <c r="S350" i="10"/>
  <c r="R350" i="10"/>
  <c r="Q350" i="10"/>
  <c r="U349" i="10"/>
  <c r="T349" i="10"/>
  <c r="S349" i="10"/>
  <c r="R349" i="10"/>
  <c r="Q349" i="10"/>
  <c r="U348" i="10"/>
  <c r="T348" i="10"/>
  <c r="S348" i="10"/>
  <c r="R348" i="10"/>
  <c r="Q348" i="10"/>
  <c r="U347" i="10"/>
  <c r="T347" i="10"/>
  <c r="S347" i="10"/>
  <c r="R347" i="10"/>
  <c r="Q347" i="10"/>
  <c r="U346" i="10"/>
  <c r="T346" i="10"/>
  <c r="S346" i="10"/>
  <c r="R346" i="10"/>
  <c r="Q346" i="10"/>
  <c r="U345" i="10"/>
  <c r="T345" i="10"/>
  <c r="S345" i="10"/>
  <c r="R345" i="10"/>
  <c r="Q345" i="10"/>
  <c r="U344" i="10"/>
  <c r="T344" i="10"/>
  <c r="S344" i="10"/>
  <c r="R344" i="10"/>
  <c r="Q344" i="10"/>
  <c r="U343" i="10"/>
  <c r="T343" i="10"/>
  <c r="S343" i="10"/>
  <c r="R343" i="10"/>
  <c r="Q343" i="10"/>
  <c r="U342" i="10"/>
  <c r="T342" i="10"/>
  <c r="S342" i="10"/>
  <c r="R342" i="10"/>
  <c r="Q342" i="10"/>
  <c r="U341" i="10"/>
  <c r="T341" i="10"/>
  <c r="S341" i="10"/>
  <c r="R341" i="10"/>
  <c r="Q341" i="10"/>
  <c r="U340" i="10"/>
  <c r="T340" i="10"/>
  <c r="S340" i="10"/>
  <c r="R340" i="10"/>
  <c r="Q340" i="10"/>
  <c r="U339" i="10"/>
  <c r="T339" i="10"/>
  <c r="S339" i="10"/>
  <c r="R339" i="10"/>
  <c r="Q339" i="10"/>
  <c r="U338" i="10"/>
  <c r="T338" i="10"/>
  <c r="S338" i="10"/>
  <c r="R338" i="10"/>
  <c r="Q338" i="10"/>
  <c r="U337" i="10"/>
  <c r="T337" i="10"/>
  <c r="S337" i="10"/>
  <c r="R337" i="10"/>
  <c r="Q337" i="10"/>
  <c r="U336" i="10"/>
  <c r="T336" i="10"/>
  <c r="S336" i="10"/>
  <c r="R336" i="10"/>
  <c r="Q336" i="10"/>
  <c r="U335" i="10"/>
  <c r="T335" i="10"/>
  <c r="S335" i="10"/>
  <c r="R335" i="10"/>
  <c r="Q335" i="10"/>
  <c r="U334" i="10"/>
  <c r="T334" i="10"/>
  <c r="S334" i="10"/>
  <c r="R334" i="10"/>
  <c r="Q334" i="10"/>
  <c r="U333" i="10"/>
  <c r="T333" i="10"/>
  <c r="S333" i="10"/>
  <c r="R333" i="10"/>
  <c r="Q333" i="10"/>
  <c r="U332" i="10"/>
  <c r="T332" i="10"/>
  <c r="S332" i="10"/>
  <c r="R332" i="10"/>
  <c r="Q332" i="10"/>
  <c r="U331" i="10"/>
  <c r="T331" i="10"/>
  <c r="S331" i="10"/>
  <c r="R331" i="10"/>
  <c r="Q331" i="10"/>
  <c r="U330" i="10"/>
  <c r="T330" i="10"/>
  <c r="S330" i="10"/>
  <c r="R330" i="10"/>
  <c r="Q330" i="10"/>
  <c r="U329" i="10"/>
  <c r="T329" i="10"/>
  <c r="S329" i="10"/>
  <c r="R329" i="10"/>
  <c r="Q329" i="10"/>
  <c r="U328" i="10"/>
  <c r="T328" i="10"/>
  <c r="S328" i="10"/>
  <c r="R328" i="10"/>
  <c r="Q328" i="10"/>
  <c r="U327" i="10"/>
  <c r="T327" i="10"/>
  <c r="S327" i="10"/>
  <c r="R327" i="10"/>
  <c r="Q327" i="10"/>
  <c r="U326" i="10"/>
  <c r="T326" i="10"/>
  <c r="S326" i="10"/>
  <c r="R326" i="10"/>
  <c r="Q326" i="10"/>
  <c r="U325" i="10"/>
  <c r="T325" i="10"/>
  <c r="S325" i="10"/>
  <c r="R325" i="10"/>
  <c r="Q325" i="10"/>
  <c r="U324" i="10"/>
  <c r="T324" i="10"/>
  <c r="S324" i="10"/>
  <c r="R324" i="10"/>
  <c r="Q324" i="10"/>
  <c r="U323" i="10"/>
  <c r="T323" i="10"/>
  <c r="S323" i="10"/>
  <c r="R323" i="10"/>
  <c r="Q323" i="10"/>
  <c r="U322" i="10"/>
  <c r="T322" i="10"/>
  <c r="S322" i="10"/>
  <c r="R322" i="10"/>
  <c r="Q322" i="10"/>
  <c r="U321" i="10"/>
  <c r="T321" i="10"/>
  <c r="S321" i="10"/>
  <c r="R321" i="10"/>
  <c r="Q321" i="10"/>
  <c r="U320" i="10"/>
  <c r="T320" i="10"/>
  <c r="S320" i="10"/>
  <c r="R320" i="10"/>
  <c r="Q320" i="10"/>
  <c r="U319" i="10"/>
  <c r="T319" i="10"/>
  <c r="S319" i="10"/>
  <c r="R319" i="10"/>
  <c r="Q319" i="10"/>
  <c r="U318" i="10"/>
  <c r="T318" i="10"/>
  <c r="S318" i="10"/>
  <c r="R318" i="10"/>
  <c r="Q318" i="10"/>
  <c r="U317" i="10"/>
  <c r="T317" i="10"/>
  <c r="S317" i="10"/>
  <c r="R317" i="10"/>
  <c r="Q317" i="10"/>
  <c r="U316" i="10"/>
  <c r="T316" i="10"/>
  <c r="S316" i="10"/>
  <c r="R316" i="10"/>
  <c r="Q316" i="10"/>
  <c r="U315" i="10"/>
  <c r="T315" i="10"/>
  <c r="S315" i="10"/>
  <c r="R315" i="10"/>
  <c r="Q315" i="10"/>
  <c r="U314" i="10"/>
  <c r="T314" i="10"/>
  <c r="S314" i="10"/>
  <c r="R314" i="10"/>
  <c r="Q314" i="10"/>
  <c r="U313" i="10"/>
  <c r="T313" i="10"/>
  <c r="S313" i="10"/>
  <c r="R313" i="10"/>
  <c r="Q313" i="10"/>
  <c r="U312" i="10"/>
  <c r="T312" i="10"/>
  <c r="S312" i="10"/>
  <c r="R312" i="10"/>
  <c r="Q312" i="10"/>
  <c r="U311" i="10"/>
  <c r="T311" i="10"/>
  <c r="S311" i="10"/>
  <c r="R311" i="10"/>
  <c r="Q311" i="10"/>
  <c r="U310" i="10"/>
  <c r="T310" i="10"/>
  <c r="S310" i="10"/>
  <c r="R310" i="10"/>
  <c r="Q310" i="10"/>
  <c r="U309" i="10"/>
  <c r="T309" i="10"/>
  <c r="S309" i="10"/>
  <c r="R309" i="10"/>
  <c r="Q309" i="10"/>
  <c r="U308" i="10"/>
  <c r="T308" i="10"/>
  <c r="S308" i="10"/>
  <c r="R308" i="10"/>
  <c r="Q308" i="10"/>
  <c r="U307" i="10"/>
  <c r="T307" i="10"/>
  <c r="S307" i="10"/>
  <c r="R307" i="10"/>
  <c r="Q307" i="10"/>
  <c r="U306" i="10"/>
  <c r="T306" i="10"/>
  <c r="S306" i="10"/>
  <c r="R306" i="10"/>
  <c r="Q306" i="10"/>
  <c r="U305" i="10"/>
  <c r="T305" i="10"/>
  <c r="S305" i="10"/>
  <c r="R305" i="10"/>
  <c r="Q305" i="10"/>
  <c r="U304" i="10"/>
  <c r="T304" i="10"/>
  <c r="S304" i="10"/>
  <c r="R304" i="10"/>
  <c r="Q304" i="10"/>
  <c r="U303" i="10"/>
  <c r="T303" i="10"/>
  <c r="S303" i="10"/>
  <c r="R303" i="10"/>
  <c r="Q303" i="10"/>
  <c r="U302" i="10"/>
  <c r="T302" i="10"/>
  <c r="S302" i="10"/>
  <c r="R302" i="10"/>
  <c r="Q302" i="10"/>
  <c r="U301" i="10"/>
  <c r="T301" i="10"/>
  <c r="S301" i="10"/>
  <c r="R301" i="10"/>
  <c r="Q301" i="10"/>
  <c r="U300" i="10"/>
  <c r="T300" i="10"/>
  <c r="S300" i="10"/>
  <c r="R300" i="10"/>
  <c r="Q300" i="10"/>
  <c r="U299" i="10"/>
  <c r="T299" i="10"/>
  <c r="S299" i="10"/>
  <c r="R299" i="10"/>
  <c r="Q299" i="10"/>
  <c r="U298" i="10"/>
  <c r="T298" i="10"/>
  <c r="S298" i="10"/>
  <c r="R298" i="10"/>
  <c r="Q298" i="10"/>
  <c r="U297" i="10"/>
  <c r="T297" i="10"/>
  <c r="S297" i="10"/>
  <c r="R297" i="10"/>
  <c r="Q297" i="10"/>
  <c r="U296" i="10"/>
  <c r="T296" i="10"/>
  <c r="S296" i="10"/>
  <c r="R296" i="10"/>
  <c r="Q296" i="10"/>
  <c r="U295" i="10"/>
  <c r="T295" i="10"/>
  <c r="S295" i="10"/>
  <c r="R295" i="10"/>
  <c r="Q295" i="10"/>
  <c r="U294" i="10"/>
  <c r="T294" i="10"/>
  <c r="S294" i="10"/>
  <c r="R294" i="10"/>
  <c r="Q294" i="10"/>
  <c r="U293" i="10"/>
  <c r="T293" i="10"/>
  <c r="S293" i="10"/>
  <c r="R293" i="10"/>
  <c r="Q293" i="10"/>
  <c r="U292" i="10"/>
  <c r="T292" i="10"/>
  <c r="S292" i="10"/>
  <c r="R292" i="10"/>
  <c r="Q292" i="10"/>
  <c r="U291" i="10"/>
  <c r="T291" i="10"/>
  <c r="S291" i="10"/>
  <c r="R291" i="10"/>
  <c r="Q291" i="10"/>
  <c r="U290" i="10"/>
  <c r="T290" i="10"/>
  <c r="S290" i="10"/>
  <c r="R290" i="10"/>
  <c r="Q290" i="10"/>
  <c r="U289" i="10"/>
  <c r="T289" i="10"/>
  <c r="S289" i="10"/>
  <c r="R289" i="10"/>
  <c r="Q289" i="10"/>
  <c r="U288" i="10"/>
  <c r="T288" i="10"/>
  <c r="S288" i="10"/>
  <c r="R288" i="10"/>
  <c r="Q288" i="10"/>
  <c r="U287" i="10"/>
  <c r="T287" i="10"/>
  <c r="S287" i="10"/>
  <c r="R287" i="10"/>
  <c r="Q287" i="10"/>
  <c r="U286" i="10"/>
  <c r="T286" i="10"/>
  <c r="S286" i="10"/>
  <c r="R286" i="10"/>
  <c r="Q286" i="10"/>
  <c r="U285" i="10"/>
  <c r="T285" i="10"/>
  <c r="S285" i="10"/>
  <c r="R285" i="10"/>
  <c r="Q285" i="10"/>
  <c r="U284" i="10"/>
  <c r="T284" i="10"/>
  <c r="S284" i="10"/>
  <c r="R284" i="10"/>
  <c r="Q284" i="10"/>
  <c r="U283" i="10"/>
  <c r="T283" i="10"/>
  <c r="S283" i="10"/>
  <c r="R283" i="10"/>
  <c r="Q283" i="10"/>
  <c r="U282" i="10"/>
  <c r="T282" i="10"/>
  <c r="S282" i="10"/>
  <c r="R282" i="10"/>
  <c r="Q282" i="10"/>
  <c r="U281" i="10"/>
  <c r="T281" i="10"/>
  <c r="S281" i="10"/>
  <c r="R281" i="10"/>
  <c r="Q281" i="10"/>
  <c r="U280" i="10"/>
  <c r="T280" i="10"/>
  <c r="S280" i="10"/>
  <c r="R280" i="10"/>
  <c r="Q280" i="10"/>
  <c r="U279" i="10"/>
  <c r="T279" i="10"/>
  <c r="S279" i="10"/>
  <c r="R279" i="10"/>
  <c r="Q279" i="10"/>
  <c r="U278" i="10"/>
  <c r="T278" i="10"/>
  <c r="S278" i="10"/>
  <c r="R278" i="10"/>
  <c r="Q278" i="10"/>
  <c r="U277" i="10"/>
  <c r="T277" i="10"/>
  <c r="S277" i="10"/>
  <c r="R277" i="10"/>
  <c r="Q277" i="10"/>
  <c r="U276" i="10"/>
  <c r="T276" i="10"/>
  <c r="S276" i="10"/>
  <c r="R276" i="10"/>
  <c r="Q276" i="10"/>
  <c r="U275" i="10"/>
  <c r="T275" i="10"/>
  <c r="S275" i="10"/>
  <c r="R275" i="10"/>
  <c r="Q275" i="10"/>
  <c r="U274" i="10"/>
  <c r="T274" i="10"/>
  <c r="S274" i="10"/>
  <c r="R274" i="10"/>
  <c r="Q274" i="10"/>
  <c r="U273" i="10"/>
  <c r="T273" i="10"/>
  <c r="S273" i="10"/>
  <c r="R273" i="10"/>
  <c r="Q273" i="10"/>
  <c r="U272" i="10"/>
  <c r="T272" i="10"/>
  <c r="S272" i="10"/>
  <c r="R272" i="10"/>
  <c r="Q272" i="10"/>
  <c r="U271" i="10"/>
  <c r="T271" i="10"/>
  <c r="S271" i="10"/>
  <c r="R271" i="10"/>
  <c r="Q271" i="10"/>
  <c r="U270" i="10"/>
  <c r="T270" i="10"/>
  <c r="S270" i="10"/>
  <c r="R270" i="10"/>
  <c r="Q270" i="10"/>
  <c r="U269" i="10"/>
  <c r="T269" i="10"/>
  <c r="S269" i="10"/>
  <c r="R269" i="10"/>
  <c r="Q269" i="10"/>
  <c r="U268" i="10"/>
  <c r="T268" i="10"/>
  <c r="S268" i="10"/>
  <c r="R268" i="10"/>
  <c r="Q268" i="10"/>
  <c r="U267" i="10"/>
  <c r="T267" i="10"/>
  <c r="S267" i="10"/>
  <c r="R267" i="10"/>
  <c r="Q267" i="10"/>
  <c r="U266" i="10"/>
  <c r="T266" i="10"/>
  <c r="S266" i="10"/>
  <c r="R266" i="10"/>
  <c r="Q266" i="10"/>
  <c r="U265" i="10"/>
  <c r="T265" i="10"/>
  <c r="S265" i="10"/>
  <c r="R265" i="10"/>
  <c r="Q265" i="10"/>
  <c r="U264" i="10"/>
  <c r="T264" i="10"/>
  <c r="S264" i="10"/>
  <c r="R264" i="10"/>
  <c r="Q264" i="10"/>
  <c r="U263" i="10"/>
  <c r="T263" i="10"/>
  <c r="S263" i="10"/>
  <c r="R263" i="10"/>
  <c r="Q263" i="10"/>
  <c r="U262" i="10"/>
  <c r="T262" i="10"/>
  <c r="S262" i="10"/>
  <c r="R262" i="10"/>
  <c r="Q262" i="10"/>
  <c r="U261" i="10"/>
  <c r="T261" i="10"/>
  <c r="S261" i="10"/>
  <c r="R261" i="10"/>
  <c r="Q261" i="10"/>
  <c r="U260" i="10"/>
  <c r="T260" i="10"/>
  <c r="S260" i="10"/>
  <c r="R260" i="10"/>
  <c r="Q260" i="10"/>
  <c r="U259" i="10"/>
  <c r="T259" i="10"/>
  <c r="S259" i="10"/>
  <c r="R259" i="10"/>
  <c r="Q259" i="10"/>
  <c r="U258" i="10"/>
  <c r="T258" i="10"/>
  <c r="S258" i="10"/>
  <c r="R258" i="10"/>
  <c r="Q258" i="10"/>
  <c r="U257" i="10"/>
  <c r="T257" i="10"/>
  <c r="S257" i="10"/>
  <c r="R257" i="10"/>
  <c r="Q257" i="10"/>
  <c r="U256" i="10"/>
  <c r="T256" i="10"/>
  <c r="S256" i="10"/>
  <c r="R256" i="10"/>
  <c r="Q256" i="10"/>
  <c r="U255" i="10"/>
  <c r="T255" i="10"/>
  <c r="S255" i="10"/>
  <c r="R255" i="10"/>
  <c r="Q255" i="10"/>
  <c r="U254" i="10"/>
  <c r="T254" i="10"/>
  <c r="S254" i="10"/>
  <c r="R254" i="10"/>
  <c r="Q254" i="10"/>
  <c r="U253" i="10"/>
  <c r="T253" i="10"/>
  <c r="S253" i="10"/>
  <c r="R253" i="10"/>
  <c r="Q253" i="10"/>
  <c r="U252" i="10"/>
  <c r="T252" i="10"/>
  <c r="S252" i="10"/>
  <c r="R252" i="10"/>
  <c r="Q252" i="10"/>
  <c r="U251" i="10"/>
  <c r="T251" i="10"/>
  <c r="S251" i="10"/>
  <c r="R251" i="10"/>
  <c r="Q251" i="10"/>
  <c r="U250" i="10"/>
  <c r="T250" i="10"/>
  <c r="S250" i="10"/>
  <c r="R250" i="10"/>
  <c r="Q250" i="10"/>
  <c r="U249" i="10"/>
  <c r="T249" i="10"/>
  <c r="S249" i="10"/>
  <c r="R249" i="10"/>
  <c r="Q249" i="10"/>
  <c r="U248" i="10"/>
  <c r="T248" i="10"/>
  <c r="S248" i="10"/>
  <c r="R248" i="10"/>
  <c r="Q248" i="10"/>
  <c r="U247" i="10"/>
  <c r="T247" i="10"/>
  <c r="S247" i="10"/>
  <c r="R247" i="10"/>
  <c r="Q247" i="10"/>
  <c r="U246" i="10"/>
  <c r="T246" i="10"/>
  <c r="S246" i="10"/>
  <c r="R246" i="10"/>
  <c r="Q246" i="10"/>
  <c r="U245" i="10"/>
  <c r="T245" i="10"/>
  <c r="S245" i="10"/>
  <c r="R245" i="10"/>
  <c r="Q245" i="10"/>
  <c r="U244" i="10"/>
  <c r="T244" i="10"/>
  <c r="S244" i="10"/>
  <c r="R244" i="10"/>
  <c r="Q244" i="10"/>
  <c r="U243" i="10"/>
  <c r="T243" i="10"/>
  <c r="S243" i="10"/>
  <c r="R243" i="10"/>
  <c r="Q243" i="10"/>
  <c r="U242" i="10"/>
  <c r="T242" i="10"/>
  <c r="S242" i="10"/>
  <c r="R242" i="10"/>
  <c r="Q242" i="10"/>
  <c r="U241" i="10"/>
  <c r="T241" i="10"/>
  <c r="S241" i="10"/>
  <c r="R241" i="10"/>
  <c r="Q241" i="10"/>
  <c r="U240" i="10"/>
  <c r="T240" i="10"/>
  <c r="S240" i="10"/>
  <c r="R240" i="10"/>
  <c r="Q240" i="10"/>
  <c r="U239" i="10"/>
  <c r="T239" i="10"/>
  <c r="S239" i="10"/>
  <c r="R239" i="10"/>
  <c r="Q239" i="10"/>
  <c r="U238" i="10"/>
  <c r="T238" i="10"/>
  <c r="S238" i="10"/>
  <c r="R238" i="10"/>
  <c r="Q238" i="10"/>
  <c r="U237" i="10"/>
  <c r="T237" i="10"/>
  <c r="S237" i="10"/>
  <c r="R237" i="10"/>
  <c r="Q237" i="10"/>
  <c r="U236" i="10"/>
  <c r="T236" i="10"/>
  <c r="S236" i="10"/>
  <c r="R236" i="10"/>
  <c r="Q236" i="10"/>
  <c r="U235" i="10"/>
  <c r="T235" i="10"/>
  <c r="S235" i="10"/>
  <c r="R235" i="10"/>
  <c r="Q235" i="10"/>
  <c r="U234" i="10"/>
  <c r="T234" i="10"/>
  <c r="S234" i="10"/>
  <c r="R234" i="10"/>
  <c r="Q234" i="10"/>
  <c r="U233" i="10"/>
  <c r="T233" i="10"/>
  <c r="S233" i="10"/>
  <c r="R233" i="10"/>
  <c r="Q233" i="10"/>
  <c r="U232" i="10"/>
  <c r="T232" i="10"/>
  <c r="S232" i="10"/>
  <c r="R232" i="10"/>
  <c r="Q232" i="10"/>
  <c r="U231" i="10"/>
  <c r="T231" i="10"/>
  <c r="S231" i="10"/>
  <c r="R231" i="10"/>
  <c r="Q231" i="10"/>
  <c r="U230" i="10"/>
  <c r="T230" i="10"/>
  <c r="S230" i="10"/>
  <c r="R230" i="10"/>
  <c r="Q230" i="10"/>
  <c r="U229" i="10"/>
  <c r="T229" i="10"/>
  <c r="S229" i="10"/>
  <c r="R229" i="10"/>
  <c r="Q229" i="10"/>
  <c r="U228" i="10"/>
  <c r="T228" i="10"/>
  <c r="S228" i="10"/>
  <c r="R228" i="10"/>
  <c r="Q228" i="10"/>
  <c r="U227" i="10"/>
  <c r="T227" i="10"/>
  <c r="S227" i="10"/>
  <c r="R227" i="10"/>
  <c r="Q227" i="10"/>
  <c r="U226" i="10"/>
  <c r="T226" i="10"/>
  <c r="S226" i="10"/>
  <c r="R226" i="10"/>
  <c r="Q226" i="10"/>
  <c r="U225" i="10"/>
  <c r="T225" i="10"/>
  <c r="S225" i="10"/>
  <c r="R225" i="10"/>
  <c r="Q225" i="10"/>
  <c r="U224" i="10"/>
  <c r="T224" i="10"/>
  <c r="S224" i="10"/>
  <c r="R224" i="10"/>
  <c r="Q224" i="10"/>
  <c r="U223" i="10"/>
  <c r="T223" i="10"/>
  <c r="S223" i="10"/>
  <c r="R223" i="10"/>
  <c r="Q223" i="10"/>
  <c r="U222" i="10"/>
  <c r="T222" i="10"/>
  <c r="S222" i="10"/>
  <c r="R222" i="10"/>
  <c r="Q222" i="10"/>
  <c r="U221" i="10"/>
  <c r="T221" i="10"/>
  <c r="S221" i="10"/>
  <c r="R221" i="10"/>
  <c r="Q221" i="10"/>
  <c r="U220" i="10"/>
  <c r="T220" i="10"/>
  <c r="S220" i="10"/>
  <c r="R220" i="10"/>
  <c r="Q220" i="10"/>
  <c r="U219" i="10"/>
  <c r="T219" i="10"/>
  <c r="S219" i="10"/>
  <c r="R219" i="10"/>
  <c r="Q219" i="10"/>
  <c r="U218" i="10"/>
  <c r="T218" i="10"/>
  <c r="S218" i="10"/>
  <c r="R218" i="10"/>
  <c r="Q218" i="10"/>
  <c r="U217" i="10"/>
  <c r="T217" i="10"/>
  <c r="S217" i="10"/>
  <c r="R217" i="10"/>
  <c r="Q217" i="10"/>
  <c r="U216" i="10"/>
  <c r="T216" i="10"/>
  <c r="S216" i="10"/>
  <c r="R216" i="10"/>
  <c r="Q216" i="10"/>
  <c r="U215" i="10"/>
  <c r="T215" i="10"/>
  <c r="S215" i="10"/>
  <c r="R215" i="10"/>
  <c r="Q215" i="10"/>
  <c r="U214" i="10"/>
  <c r="T214" i="10"/>
  <c r="S214" i="10"/>
  <c r="R214" i="10"/>
  <c r="Q214" i="10"/>
  <c r="U213" i="10"/>
  <c r="T213" i="10"/>
  <c r="S213" i="10"/>
  <c r="R213" i="10"/>
  <c r="Q213" i="10"/>
  <c r="U212" i="10"/>
  <c r="T212" i="10"/>
  <c r="S212" i="10"/>
  <c r="R212" i="10"/>
  <c r="Q212" i="10"/>
  <c r="U211" i="10"/>
  <c r="T211" i="10"/>
  <c r="S211" i="10"/>
  <c r="R211" i="10"/>
  <c r="Q211" i="10"/>
  <c r="U210" i="10"/>
  <c r="T210" i="10"/>
  <c r="S210" i="10"/>
  <c r="R210" i="10"/>
  <c r="Q210" i="10"/>
  <c r="U209" i="10"/>
  <c r="T209" i="10"/>
  <c r="S209" i="10"/>
  <c r="R209" i="10"/>
  <c r="Q209" i="10"/>
  <c r="U208" i="10"/>
  <c r="T208" i="10"/>
  <c r="S208" i="10"/>
  <c r="R208" i="10"/>
  <c r="Q208" i="10"/>
  <c r="U207" i="10"/>
  <c r="T207" i="10"/>
  <c r="S207" i="10"/>
  <c r="R207" i="10"/>
  <c r="Q207" i="10"/>
  <c r="U206" i="10"/>
  <c r="T206" i="10"/>
  <c r="S206" i="10"/>
  <c r="R206" i="10"/>
  <c r="Q206" i="10"/>
  <c r="U205" i="10"/>
  <c r="T205" i="10"/>
  <c r="S205" i="10"/>
  <c r="R205" i="10"/>
  <c r="Q205" i="10"/>
  <c r="U204" i="10"/>
  <c r="T204" i="10"/>
  <c r="S204" i="10"/>
  <c r="R204" i="10"/>
  <c r="Q204" i="10"/>
  <c r="U203" i="10"/>
  <c r="T203" i="10"/>
  <c r="S203" i="10"/>
  <c r="R203" i="10"/>
  <c r="Q203" i="10"/>
  <c r="U202" i="10"/>
  <c r="T202" i="10"/>
  <c r="S202" i="10"/>
  <c r="R202" i="10"/>
  <c r="Q202" i="10"/>
  <c r="U201" i="10"/>
  <c r="T201" i="10"/>
  <c r="S201" i="10"/>
  <c r="R201" i="10"/>
  <c r="Q201" i="10"/>
  <c r="U200" i="10"/>
  <c r="T200" i="10"/>
  <c r="S200" i="10"/>
  <c r="R200" i="10"/>
  <c r="Q200" i="10"/>
  <c r="U199" i="10"/>
  <c r="T199" i="10"/>
  <c r="S199" i="10"/>
  <c r="R199" i="10"/>
  <c r="Q199" i="10"/>
  <c r="U198" i="10"/>
  <c r="T198" i="10"/>
  <c r="S198" i="10"/>
  <c r="R198" i="10"/>
  <c r="Q198" i="10"/>
  <c r="U197" i="10"/>
  <c r="T197" i="10"/>
  <c r="S197" i="10"/>
  <c r="R197" i="10"/>
  <c r="Q197" i="10"/>
  <c r="U196" i="10"/>
  <c r="T196" i="10"/>
  <c r="S196" i="10"/>
  <c r="R196" i="10"/>
  <c r="Q196" i="10"/>
  <c r="U195" i="10"/>
  <c r="T195" i="10"/>
  <c r="S195" i="10"/>
  <c r="R195" i="10"/>
  <c r="Q195" i="10"/>
  <c r="U194" i="10"/>
  <c r="T194" i="10"/>
  <c r="S194" i="10"/>
  <c r="R194" i="10"/>
  <c r="Q194" i="10"/>
  <c r="U193" i="10"/>
  <c r="T193" i="10"/>
  <c r="S193" i="10"/>
  <c r="R193" i="10"/>
  <c r="Q193" i="10"/>
  <c r="U192" i="10"/>
  <c r="T192" i="10"/>
  <c r="S192" i="10"/>
  <c r="R192" i="10"/>
  <c r="Q192" i="10"/>
  <c r="U191" i="10"/>
  <c r="T191" i="10"/>
  <c r="S191" i="10"/>
  <c r="R191" i="10"/>
  <c r="Q191" i="10"/>
  <c r="U190" i="10"/>
  <c r="T190" i="10"/>
  <c r="S190" i="10"/>
  <c r="R190" i="10"/>
  <c r="Q190" i="10"/>
  <c r="U189" i="10"/>
  <c r="T189" i="10"/>
  <c r="S189" i="10"/>
  <c r="R189" i="10"/>
  <c r="Q189" i="10"/>
  <c r="U188" i="10"/>
  <c r="T188" i="10"/>
  <c r="S188" i="10"/>
  <c r="R188" i="10"/>
  <c r="Q188" i="10"/>
  <c r="U187" i="10"/>
  <c r="T187" i="10"/>
  <c r="S187" i="10"/>
  <c r="R187" i="10"/>
  <c r="Q187" i="10"/>
  <c r="U186" i="10"/>
  <c r="T186" i="10"/>
  <c r="S186" i="10"/>
  <c r="R186" i="10"/>
  <c r="Q186" i="10"/>
  <c r="U185" i="10"/>
  <c r="T185" i="10"/>
  <c r="S185" i="10"/>
  <c r="R185" i="10"/>
  <c r="Q185" i="10"/>
  <c r="U184" i="10"/>
  <c r="T184" i="10"/>
  <c r="S184" i="10"/>
  <c r="R184" i="10"/>
  <c r="Q184" i="10"/>
  <c r="U183" i="10"/>
  <c r="T183" i="10"/>
  <c r="S183" i="10"/>
  <c r="R183" i="10"/>
  <c r="Q183" i="10"/>
  <c r="U182" i="10"/>
  <c r="T182" i="10"/>
  <c r="S182" i="10"/>
  <c r="R182" i="10"/>
  <c r="Q182" i="10"/>
  <c r="U181" i="10"/>
  <c r="T181" i="10"/>
  <c r="S181" i="10"/>
  <c r="R181" i="10"/>
  <c r="Q181" i="10"/>
  <c r="U180" i="10"/>
  <c r="T180" i="10"/>
  <c r="S180" i="10"/>
  <c r="R180" i="10"/>
  <c r="Q180" i="10"/>
  <c r="U179" i="10"/>
  <c r="T179" i="10"/>
  <c r="S179" i="10"/>
  <c r="R179" i="10"/>
  <c r="Q179" i="10"/>
  <c r="U178" i="10"/>
  <c r="T178" i="10"/>
  <c r="S178" i="10"/>
  <c r="R178" i="10"/>
  <c r="Q178" i="10"/>
  <c r="U177" i="10"/>
  <c r="T177" i="10"/>
  <c r="S177" i="10"/>
  <c r="R177" i="10"/>
  <c r="Q177" i="10"/>
  <c r="U176" i="10"/>
  <c r="T176" i="10"/>
  <c r="S176" i="10"/>
  <c r="R176" i="10"/>
  <c r="Q176" i="10"/>
  <c r="U175" i="10"/>
  <c r="T175" i="10"/>
  <c r="S175" i="10"/>
  <c r="R175" i="10"/>
  <c r="Q175" i="10"/>
  <c r="U174" i="10"/>
  <c r="T174" i="10"/>
  <c r="S174" i="10"/>
  <c r="R174" i="10"/>
  <c r="Q174" i="10"/>
  <c r="U173" i="10"/>
  <c r="T173" i="10"/>
  <c r="S173" i="10"/>
  <c r="R173" i="10"/>
  <c r="Q173" i="10"/>
  <c r="U172" i="10"/>
  <c r="T172" i="10"/>
  <c r="S172" i="10"/>
  <c r="R172" i="10"/>
  <c r="Q172" i="10"/>
  <c r="U171" i="10"/>
  <c r="T171" i="10"/>
  <c r="S171" i="10"/>
  <c r="R171" i="10"/>
  <c r="Q171" i="10"/>
  <c r="U170" i="10"/>
  <c r="T170" i="10"/>
  <c r="S170" i="10"/>
  <c r="R170" i="10"/>
  <c r="Q170" i="10"/>
  <c r="U169" i="10"/>
  <c r="T169" i="10"/>
  <c r="S169" i="10"/>
  <c r="R169" i="10"/>
  <c r="Q169" i="10"/>
  <c r="U168" i="10"/>
  <c r="T168" i="10"/>
  <c r="S168" i="10"/>
  <c r="R168" i="10"/>
  <c r="Q168" i="10"/>
  <c r="U167" i="10"/>
  <c r="T167" i="10"/>
  <c r="S167" i="10"/>
  <c r="R167" i="10"/>
  <c r="Q167" i="10"/>
  <c r="U166" i="10"/>
  <c r="T166" i="10"/>
  <c r="S166" i="10"/>
  <c r="R166" i="10"/>
  <c r="Q166" i="10"/>
  <c r="U165" i="10"/>
  <c r="T165" i="10"/>
  <c r="S165" i="10"/>
  <c r="R165" i="10"/>
  <c r="Q165" i="10"/>
  <c r="U164" i="10"/>
  <c r="T164" i="10"/>
  <c r="S164" i="10"/>
  <c r="R164" i="10"/>
  <c r="Q164" i="10"/>
  <c r="U163" i="10"/>
  <c r="T163" i="10"/>
  <c r="S163" i="10"/>
  <c r="R163" i="10"/>
  <c r="Q163" i="10"/>
  <c r="U162" i="10"/>
  <c r="T162" i="10"/>
  <c r="S162" i="10"/>
  <c r="R162" i="10"/>
  <c r="Q162" i="10"/>
  <c r="U161" i="10"/>
  <c r="T161" i="10"/>
  <c r="S161" i="10"/>
  <c r="R161" i="10"/>
  <c r="Q161" i="10"/>
  <c r="U160" i="10"/>
  <c r="T160" i="10"/>
  <c r="S160" i="10"/>
  <c r="R160" i="10"/>
  <c r="Q160" i="10"/>
  <c r="U159" i="10"/>
  <c r="T159" i="10"/>
  <c r="S159" i="10"/>
  <c r="R159" i="10"/>
  <c r="Q159" i="10"/>
  <c r="U158" i="10"/>
  <c r="T158" i="10"/>
  <c r="S158" i="10"/>
  <c r="R158" i="10"/>
  <c r="Q158" i="10"/>
  <c r="U157" i="10"/>
  <c r="T157" i="10"/>
  <c r="S157" i="10"/>
  <c r="R157" i="10"/>
  <c r="Q157" i="10"/>
  <c r="U156" i="10"/>
  <c r="T156" i="10"/>
  <c r="S156" i="10"/>
  <c r="R156" i="10"/>
  <c r="Q156" i="10"/>
  <c r="U155" i="10"/>
  <c r="T155" i="10"/>
  <c r="S155" i="10"/>
  <c r="R155" i="10"/>
  <c r="Q155" i="10"/>
  <c r="U154" i="10"/>
  <c r="T154" i="10"/>
  <c r="S154" i="10"/>
  <c r="R154" i="10"/>
  <c r="Q154" i="10"/>
  <c r="U153" i="10"/>
  <c r="T153" i="10"/>
  <c r="S153" i="10"/>
  <c r="R153" i="10"/>
  <c r="Q153" i="10"/>
  <c r="U152" i="10"/>
  <c r="T152" i="10"/>
  <c r="S152" i="10"/>
  <c r="R152" i="10"/>
  <c r="Q152" i="10"/>
  <c r="U151" i="10"/>
  <c r="T151" i="10"/>
  <c r="S151" i="10"/>
  <c r="R151" i="10"/>
  <c r="Q151" i="10"/>
  <c r="U150" i="10"/>
  <c r="T150" i="10"/>
  <c r="S150" i="10"/>
  <c r="R150" i="10"/>
  <c r="Q150" i="10"/>
  <c r="U149" i="10"/>
  <c r="T149" i="10"/>
  <c r="S149" i="10"/>
  <c r="R149" i="10"/>
  <c r="Q149" i="10"/>
  <c r="U148" i="10"/>
  <c r="T148" i="10"/>
  <c r="S148" i="10"/>
  <c r="R148" i="10"/>
  <c r="Q148" i="10"/>
  <c r="U147" i="10"/>
  <c r="T147" i="10"/>
  <c r="S147" i="10"/>
  <c r="R147" i="10"/>
  <c r="Q147" i="10"/>
  <c r="U146" i="10"/>
  <c r="T146" i="10"/>
  <c r="S146" i="10"/>
  <c r="R146" i="10"/>
  <c r="Q146" i="10"/>
  <c r="U145" i="10"/>
  <c r="T145" i="10"/>
  <c r="S145" i="10"/>
  <c r="R145" i="10"/>
  <c r="Q145" i="10"/>
  <c r="U144" i="10"/>
  <c r="T144" i="10"/>
  <c r="S144" i="10"/>
  <c r="R144" i="10"/>
  <c r="Q144" i="10"/>
  <c r="U143" i="10"/>
  <c r="T143" i="10"/>
  <c r="S143" i="10"/>
  <c r="R143" i="10"/>
  <c r="Q143" i="10"/>
  <c r="U142" i="10"/>
  <c r="T142" i="10"/>
  <c r="S142" i="10"/>
  <c r="R142" i="10"/>
  <c r="Q142" i="10"/>
  <c r="U141" i="10"/>
  <c r="T141" i="10"/>
  <c r="S141" i="10"/>
  <c r="R141" i="10"/>
  <c r="Q141" i="10"/>
  <c r="U140" i="10"/>
  <c r="T140" i="10"/>
  <c r="S140" i="10"/>
  <c r="R140" i="10"/>
  <c r="Q140" i="10"/>
  <c r="U139" i="10"/>
  <c r="T139" i="10"/>
  <c r="S139" i="10"/>
  <c r="R139" i="10"/>
  <c r="Q139" i="10"/>
  <c r="U138" i="10"/>
  <c r="T138" i="10"/>
  <c r="S138" i="10"/>
  <c r="R138" i="10"/>
  <c r="Q138" i="10"/>
  <c r="U137" i="10"/>
  <c r="T137" i="10"/>
  <c r="S137" i="10"/>
  <c r="R137" i="10"/>
  <c r="Q137" i="10"/>
  <c r="U136" i="10"/>
  <c r="T136" i="10"/>
  <c r="S136" i="10"/>
  <c r="R136" i="10"/>
  <c r="Q136" i="10"/>
  <c r="U135" i="10"/>
  <c r="T135" i="10"/>
  <c r="S135" i="10"/>
  <c r="R135" i="10"/>
  <c r="Q135" i="10"/>
  <c r="U134" i="10"/>
  <c r="T134" i="10"/>
  <c r="S134" i="10"/>
  <c r="R134" i="10"/>
  <c r="Q134" i="10"/>
  <c r="U133" i="10"/>
  <c r="T133" i="10"/>
  <c r="S133" i="10"/>
  <c r="R133" i="10"/>
  <c r="Q133" i="10"/>
  <c r="U132" i="10"/>
  <c r="T132" i="10"/>
  <c r="S132" i="10"/>
  <c r="R132" i="10"/>
  <c r="Q132" i="10"/>
  <c r="U131" i="10"/>
  <c r="T131" i="10"/>
  <c r="S131" i="10"/>
  <c r="R131" i="10"/>
  <c r="Q131" i="10"/>
  <c r="U130" i="10"/>
  <c r="T130" i="10"/>
  <c r="S130" i="10"/>
  <c r="R130" i="10"/>
  <c r="Q130" i="10"/>
  <c r="U129" i="10"/>
  <c r="T129" i="10"/>
  <c r="S129" i="10"/>
  <c r="R129" i="10"/>
  <c r="Q129" i="10"/>
  <c r="U128" i="10"/>
  <c r="T128" i="10"/>
  <c r="S128" i="10"/>
  <c r="R128" i="10"/>
  <c r="Q128" i="10"/>
  <c r="U127" i="10"/>
  <c r="T127" i="10"/>
  <c r="S127" i="10"/>
  <c r="R127" i="10"/>
  <c r="Q127" i="10"/>
  <c r="U126" i="10"/>
  <c r="T126" i="10"/>
  <c r="S126" i="10"/>
  <c r="R126" i="10"/>
  <c r="Q126" i="10"/>
  <c r="U125" i="10"/>
  <c r="T125" i="10"/>
  <c r="S125" i="10"/>
  <c r="R125" i="10"/>
  <c r="Q125" i="10"/>
  <c r="U124" i="10"/>
  <c r="T124" i="10"/>
  <c r="S124" i="10"/>
  <c r="R124" i="10"/>
  <c r="Q124" i="10"/>
  <c r="U123" i="10"/>
  <c r="T123" i="10"/>
  <c r="S123" i="10"/>
  <c r="R123" i="10"/>
  <c r="Q123" i="10"/>
  <c r="U122" i="10"/>
  <c r="T122" i="10"/>
  <c r="S122" i="10"/>
  <c r="R122" i="10"/>
  <c r="Q122" i="10"/>
  <c r="U121" i="10"/>
  <c r="T121" i="10"/>
  <c r="S121" i="10"/>
  <c r="R121" i="10"/>
  <c r="Q121" i="10"/>
  <c r="U120" i="10"/>
  <c r="T120" i="10"/>
  <c r="S120" i="10"/>
  <c r="R120" i="10"/>
  <c r="Q120" i="10"/>
  <c r="U119" i="10"/>
  <c r="T119" i="10"/>
  <c r="S119" i="10"/>
  <c r="R119" i="10"/>
  <c r="Q119" i="10"/>
  <c r="U118" i="10"/>
  <c r="T118" i="10"/>
  <c r="S118" i="10"/>
  <c r="R118" i="10"/>
  <c r="Q118" i="10"/>
  <c r="U117" i="10"/>
  <c r="T117" i="10"/>
  <c r="S117" i="10"/>
  <c r="R117" i="10"/>
  <c r="Q117" i="10"/>
  <c r="U116" i="10"/>
  <c r="T116" i="10"/>
  <c r="S116" i="10"/>
  <c r="R116" i="10"/>
  <c r="Q116" i="10"/>
  <c r="U115" i="10"/>
  <c r="T115" i="10"/>
  <c r="S115" i="10"/>
  <c r="R115" i="10"/>
  <c r="Q115" i="10"/>
  <c r="U114" i="10"/>
  <c r="T114" i="10"/>
  <c r="S114" i="10"/>
  <c r="R114" i="10"/>
  <c r="Q114" i="10"/>
  <c r="U113" i="10"/>
  <c r="T113" i="10"/>
  <c r="S113" i="10"/>
  <c r="R113" i="10"/>
  <c r="Q113" i="10"/>
  <c r="U112" i="10"/>
  <c r="T112" i="10"/>
  <c r="S112" i="10"/>
  <c r="R112" i="10"/>
  <c r="Q112" i="10"/>
  <c r="U111" i="10"/>
  <c r="T111" i="10"/>
  <c r="S111" i="10"/>
  <c r="R111" i="10"/>
  <c r="Q111" i="10"/>
  <c r="U110" i="10"/>
  <c r="T110" i="10"/>
  <c r="S110" i="10"/>
  <c r="R110" i="10"/>
  <c r="Q110" i="10"/>
  <c r="U109" i="10"/>
  <c r="T109" i="10"/>
  <c r="S109" i="10"/>
  <c r="R109" i="10"/>
  <c r="Q109" i="10"/>
  <c r="U108" i="10"/>
  <c r="T108" i="10"/>
  <c r="S108" i="10"/>
  <c r="R108" i="10"/>
  <c r="Q108" i="10"/>
  <c r="U107" i="10"/>
  <c r="T107" i="10"/>
  <c r="S107" i="10"/>
  <c r="R107" i="10"/>
  <c r="Q107" i="10"/>
  <c r="U106" i="10"/>
  <c r="T106" i="10"/>
  <c r="S106" i="10"/>
  <c r="R106" i="10"/>
  <c r="Q106" i="10"/>
  <c r="U105" i="10"/>
  <c r="T105" i="10"/>
  <c r="S105" i="10"/>
  <c r="R105" i="10"/>
  <c r="Q105" i="10"/>
  <c r="U104" i="10"/>
  <c r="T104" i="10"/>
  <c r="S104" i="10"/>
  <c r="R104" i="10"/>
  <c r="Q104" i="10"/>
  <c r="U103" i="10"/>
  <c r="T103" i="10"/>
  <c r="S103" i="10"/>
  <c r="R103" i="10"/>
  <c r="Q103" i="10"/>
  <c r="U102" i="10"/>
  <c r="T102" i="10"/>
  <c r="S102" i="10"/>
  <c r="R102" i="10"/>
  <c r="Q102" i="10"/>
  <c r="U101" i="10"/>
  <c r="T101" i="10"/>
  <c r="S101" i="10"/>
  <c r="R101" i="10"/>
  <c r="Q101" i="10"/>
  <c r="U100" i="10"/>
  <c r="T100" i="10"/>
  <c r="S100" i="10"/>
  <c r="R100" i="10"/>
  <c r="Q100" i="10"/>
  <c r="U99" i="10"/>
  <c r="T99" i="10"/>
  <c r="S99" i="10"/>
  <c r="R99" i="10"/>
  <c r="Q99" i="10"/>
  <c r="U98" i="10"/>
  <c r="T98" i="10"/>
  <c r="S98" i="10"/>
  <c r="R98" i="10"/>
  <c r="Q98" i="10"/>
  <c r="U97" i="10"/>
  <c r="T97" i="10"/>
  <c r="S97" i="10"/>
  <c r="R97" i="10"/>
  <c r="Q97" i="10"/>
  <c r="U96" i="10"/>
  <c r="T96" i="10"/>
  <c r="S96" i="10"/>
  <c r="R96" i="10"/>
  <c r="Q96" i="10"/>
  <c r="U95" i="10"/>
  <c r="T95" i="10"/>
  <c r="S95" i="10"/>
  <c r="R95" i="10"/>
  <c r="Q95" i="10"/>
  <c r="U94" i="10"/>
  <c r="T94" i="10"/>
  <c r="S94" i="10"/>
  <c r="R94" i="10"/>
  <c r="Q94" i="10"/>
  <c r="U93" i="10"/>
  <c r="T93" i="10"/>
  <c r="S93" i="10"/>
  <c r="R93" i="10"/>
  <c r="Q93" i="10"/>
  <c r="U92" i="10"/>
  <c r="T92" i="10"/>
  <c r="S92" i="10"/>
  <c r="R92" i="10"/>
  <c r="Q92" i="10"/>
  <c r="U91" i="10"/>
  <c r="T91" i="10"/>
  <c r="S91" i="10"/>
  <c r="R91" i="10"/>
  <c r="Q91" i="10"/>
  <c r="U90" i="10"/>
  <c r="T90" i="10"/>
  <c r="S90" i="10"/>
  <c r="R90" i="10"/>
  <c r="Q90" i="10"/>
  <c r="U89" i="10"/>
  <c r="T89" i="10"/>
  <c r="S89" i="10"/>
  <c r="R89" i="10"/>
  <c r="Q89" i="10"/>
  <c r="U88" i="10"/>
  <c r="T88" i="10"/>
  <c r="S88" i="10"/>
  <c r="R88" i="10"/>
  <c r="Q88" i="10"/>
  <c r="U87" i="10"/>
  <c r="T87" i="10"/>
  <c r="S87" i="10"/>
  <c r="R87" i="10"/>
  <c r="Q87" i="10"/>
  <c r="U86" i="10"/>
  <c r="T86" i="10"/>
  <c r="S86" i="10"/>
  <c r="R86" i="10"/>
  <c r="Q86" i="10"/>
  <c r="U85" i="10"/>
  <c r="T85" i="10"/>
  <c r="S85" i="10"/>
  <c r="R85" i="10"/>
  <c r="Q85" i="10"/>
  <c r="U84" i="10"/>
  <c r="T84" i="10"/>
  <c r="S84" i="10"/>
  <c r="R84" i="10"/>
  <c r="Q84" i="10"/>
  <c r="U83" i="10"/>
  <c r="T83" i="10"/>
  <c r="S83" i="10"/>
  <c r="R83" i="10"/>
  <c r="Q83" i="10"/>
  <c r="U82" i="10"/>
  <c r="T82" i="10"/>
  <c r="S82" i="10"/>
  <c r="R82" i="10"/>
  <c r="Q82" i="10"/>
  <c r="U81" i="10"/>
  <c r="T81" i="10"/>
  <c r="S81" i="10"/>
  <c r="R81" i="10"/>
  <c r="Q81" i="10"/>
  <c r="U80" i="10"/>
  <c r="T80" i="10"/>
  <c r="S80" i="10"/>
  <c r="R80" i="10"/>
  <c r="Q80" i="10"/>
  <c r="U79" i="10"/>
  <c r="T79" i="10"/>
  <c r="S79" i="10"/>
  <c r="R79" i="10"/>
  <c r="Q79" i="10"/>
  <c r="U78" i="10"/>
  <c r="T78" i="10"/>
  <c r="S78" i="10"/>
  <c r="R78" i="10"/>
  <c r="Q78" i="10"/>
  <c r="U77" i="10"/>
  <c r="T77" i="10"/>
  <c r="S77" i="10"/>
  <c r="R77" i="10"/>
  <c r="Q77" i="10"/>
  <c r="U76" i="10"/>
  <c r="T76" i="10"/>
  <c r="S76" i="10"/>
  <c r="R76" i="10"/>
  <c r="Q76" i="10"/>
  <c r="U75" i="10"/>
  <c r="T75" i="10"/>
  <c r="S75" i="10"/>
  <c r="R75" i="10"/>
  <c r="Q75" i="10"/>
  <c r="U74" i="10"/>
  <c r="T74" i="10"/>
  <c r="S74" i="10"/>
  <c r="R74" i="10"/>
  <c r="Q74" i="10"/>
  <c r="U73" i="10"/>
  <c r="T73" i="10"/>
  <c r="S73" i="10"/>
  <c r="R73" i="10"/>
  <c r="Q73" i="10"/>
  <c r="U72" i="10"/>
  <c r="T72" i="10"/>
  <c r="S72" i="10"/>
  <c r="R72" i="10"/>
  <c r="Q72" i="10"/>
  <c r="U71" i="10"/>
  <c r="T71" i="10"/>
  <c r="S71" i="10"/>
  <c r="R71" i="10"/>
  <c r="Q71" i="10"/>
  <c r="U70" i="10"/>
  <c r="T70" i="10"/>
  <c r="S70" i="10"/>
  <c r="R70" i="10"/>
  <c r="Q70" i="10"/>
  <c r="U69" i="10"/>
  <c r="T69" i="10"/>
  <c r="S69" i="10"/>
  <c r="R69" i="10"/>
  <c r="Q69" i="10"/>
  <c r="U68" i="10"/>
  <c r="T68" i="10"/>
  <c r="S68" i="10"/>
  <c r="R68" i="10"/>
  <c r="Q68" i="10"/>
  <c r="U67" i="10"/>
  <c r="T67" i="10"/>
  <c r="S67" i="10"/>
  <c r="R67" i="10"/>
  <c r="Q67" i="10"/>
  <c r="U66" i="10"/>
  <c r="T66" i="10"/>
  <c r="S66" i="10"/>
  <c r="R66" i="10"/>
  <c r="Q66" i="10"/>
  <c r="U65" i="10"/>
  <c r="T65" i="10"/>
  <c r="S65" i="10"/>
  <c r="R65" i="10"/>
  <c r="Q65" i="10"/>
  <c r="U64" i="10"/>
  <c r="T64" i="10"/>
  <c r="S64" i="10"/>
  <c r="R64" i="10"/>
  <c r="Q64" i="10"/>
  <c r="U63" i="10"/>
  <c r="T63" i="10"/>
  <c r="S63" i="10"/>
  <c r="R63" i="10"/>
  <c r="Q63" i="10"/>
  <c r="U62" i="10"/>
  <c r="T62" i="10"/>
  <c r="S62" i="10"/>
  <c r="R62" i="10"/>
  <c r="Q62" i="10"/>
  <c r="U61" i="10"/>
  <c r="T61" i="10"/>
  <c r="S61" i="10"/>
  <c r="R61" i="10"/>
  <c r="Q61" i="10"/>
  <c r="U60" i="10"/>
  <c r="T60" i="10"/>
  <c r="S60" i="10"/>
  <c r="R60" i="10"/>
  <c r="Q60" i="10"/>
  <c r="U59" i="10"/>
  <c r="T59" i="10"/>
  <c r="S59" i="10"/>
  <c r="R59" i="10"/>
  <c r="Q59" i="10"/>
  <c r="U58" i="10"/>
  <c r="T58" i="10"/>
  <c r="S58" i="10"/>
  <c r="R58" i="10"/>
  <c r="Q58" i="10"/>
  <c r="U57" i="10"/>
  <c r="T57" i="10"/>
  <c r="S57" i="10"/>
  <c r="R57" i="10"/>
  <c r="Q57" i="10"/>
  <c r="U56" i="10"/>
  <c r="T56" i="10"/>
  <c r="S56" i="10"/>
  <c r="R56" i="10"/>
  <c r="Q56" i="10"/>
  <c r="U55" i="10"/>
  <c r="T55" i="10"/>
  <c r="S55" i="10"/>
  <c r="R55" i="10"/>
  <c r="Q55" i="10"/>
  <c r="U54" i="10"/>
  <c r="T54" i="10"/>
  <c r="S54" i="10"/>
  <c r="R54" i="10"/>
  <c r="Q54" i="10"/>
  <c r="U53" i="10"/>
  <c r="T53" i="10"/>
  <c r="S53" i="10"/>
  <c r="R53" i="10"/>
  <c r="Q53" i="10"/>
  <c r="U52" i="10"/>
  <c r="T52" i="10"/>
  <c r="S52" i="10"/>
  <c r="R52" i="10"/>
  <c r="Q52" i="10"/>
  <c r="U51" i="10"/>
  <c r="T51" i="10"/>
  <c r="S51" i="10"/>
  <c r="R51" i="10"/>
  <c r="Q51" i="10"/>
  <c r="U50" i="10"/>
  <c r="T50" i="10"/>
  <c r="S50" i="10"/>
  <c r="R50" i="10"/>
  <c r="Q50" i="10"/>
  <c r="U49" i="10"/>
  <c r="T49" i="10"/>
  <c r="S49" i="10"/>
  <c r="R49" i="10"/>
  <c r="Q49" i="10"/>
  <c r="U48" i="10"/>
  <c r="T48" i="10"/>
  <c r="S48" i="10"/>
  <c r="R48" i="10"/>
  <c r="Q48" i="10"/>
  <c r="U47" i="10"/>
  <c r="T47" i="10"/>
  <c r="S47" i="10"/>
  <c r="R47" i="10"/>
  <c r="Q47" i="10"/>
  <c r="U46" i="10"/>
  <c r="T46" i="10"/>
  <c r="S46" i="10"/>
  <c r="R46" i="10"/>
  <c r="Q46" i="10"/>
  <c r="U45" i="10"/>
  <c r="T45" i="10"/>
  <c r="S45" i="10"/>
  <c r="R45" i="10"/>
  <c r="Q45" i="10"/>
  <c r="U44" i="10"/>
  <c r="T44" i="10"/>
  <c r="S44" i="10"/>
  <c r="R44" i="10"/>
  <c r="Q44" i="10"/>
  <c r="U43" i="10"/>
  <c r="T43" i="10"/>
  <c r="S43" i="10"/>
  <c r="R43" i="10"/>
  <c r="Q43" i="10"/>
  <c r="U42" i="10"/>
  <c r="T42" i="10"/>
  <c r="S42" i="10"/>
  <c r="R42" i="10"/>
  <c r="Q42" i="10"/>
  <c r="U41" i="10"/>
  <c r="T41" i="10"/>
  <c r="S41" i="10"/>
  <c r="R41" i="10"/>
  <c r="Q41" i="10"/>
  <c r="U40" i="10"/>
  <c r="T40" i="10"/>
  <c r="S40" i="10"/>
  <c r="R40" i="10"/>
  <c r="Q40" i="10"/>
  <c r="U39" i="10"/>
  <c r="T39" i="10"/>
  <c r="S39" i="10"/>
  <c r="R39" i="10"/>
  <c r="Q39" i="10"/>
  <c r="U38" i="10"/>
  <c r="T38" i="10"/>
  <c r="S38" i="10"/>
  <c r="R38" i="10"/>
  <c r="Q38" i="10"/>
  <c r="U37" i="10"/>
  <c r="T37" i="10"/>
  <c r="S37" i="10"/>
  <c r="R37" i="10"/>
  <c r="Q37" i="10"/>
  <c r="U36" i="10"/>
  <c r="T36" i="10"/>
  <c r="S36" i="10"/>
  <c r="R36" i="10"/>
  <c r="Q36" i="10"/>
  <c r="U35" i="10"/>
  <c r="T35" i="10"/>
  <c r="S35" i="10"/>
  <c r="R35" i="10"/>
  <c r="Q35" i="10"/>
  <c r="U34" i="10"/>
  <c r="T34" i="10"/>
  <c r="S34" i="10"/>
  <c r="R34" i="10"/>
  <c r="Q34" i="10"/>
  <c r="U33" i="10"/>
  <c r="T33" i="10"/>
  <c r="S33" i="10"/>
  <c r="R33" i="10"/>
  <c r="Q33" i="10"/>
  <c r="U32" i="10"/>
  <c r="T32" i="10"/>
  <c r="S32" i="10"/>
  <c r="R32" i="10"/>
  <c r="Q32" i="10"/>
  <c r="U31" i="10"/>
  <c r="T31" i="10"/>
  <c r="S31" i="10"/>
  <c r="R31" i="10"/>
  <c r="Q31" i="10"/>
  <c r="U30" i="10"/>
  <c r="T30" i="10"/>
  <c r="S30" i="10"/>
  <c r="R30" i="10"/>
  <c r="Q30" i="10"/>
  <c r="U29" i="10"/>
  <c r="T29" i="10"/>
  <c r="S29" i="10"/>
  <c r="R29" i="10"/>
  <c r="Q29" i="10"/>
  <c r="U28" i="10"/>
  <c r="T28" i="10"/>
  <c r="S28" i="10"/>
  <c r="R28" i="10"/>
  <c r="Q28" i="10"/>
  <c r="U27" i="10"/>
  <c r="T27" i="10"/>
  <c r="S27" i="10"/>
  <c r="R27" i="10"/>
  <c r="Q27" i="10"/>
  <c r="U26" i="10"/>
  <c r="T26" i="10"/>
  <c r="S26" i="10"/>
  <c r="R26" i="10"/>
  <c r="Q26" i="10"/>
  <c r="U25" i="10"/>
  <c r="T25" i="10"/>
  <c r="S25" i="10"/>
  <c r="R25" i="10"/>
  <c r="Q25" i="10"/>
  <c r="U24" i="10"/>
  <c r="T24" i="10"/>
  <c r="S24" i="10"/>
  <c r="R24" i="10"/>
  <c r="Q24" i="10"/>
  <c r="U23" i="10"/>
  <c r="T23" i="10"/>
  <c r="S23" i="10"/>
  <c r="R23" i="10"/>
  <c r="Q23" i="10"/>
  <c r="U22" i="10"/>
  <c r="T22" i="10"/>
  <c r="S22" i="10"/>
  <c r="R22" i="10"/>
  <c r="Q22" i="10"/>
  <c r="U21" i="10"/>
  <c r="T21" i="10"/>
  <c r="S21" i="10"/>
  <c r="R21" i="10"/>
  <c r="Q21" i="10"/>
  <c r="U20" i="10"/>
  <c r="T20" i="10"/>
  <c r="S20" i="10"/>
  <c r="R20" i="10"/>
  <c r="Q20" i="10"/>
  <c r="U19" i="10"/>
  <c r="T19" i="10"/>
  <c r="S19" i="10"/>
  <c r="R19" i="10"/>
  <c r="Q19" i="10"/>
  <c r="U18" i="10"/>
  <c r="T18" i="10"/>
  <c r="S18" i="10"/>
  <c r="R18" i="10"/>
  <c r="Q18" i="10"/>
  <c r="U17" i="10"/>
  <c r="T17" i="10"/>
  <c r="S17" i="10"/>
  <c r="R17" i="10"/>
  <c r="Q17" i="10"/>
  <c r="K16" i="10"/>
  <c r="U16" i="10" s="1"/>
  <c r="J16" i="10"/>
  <c r="T16" i="10" s="1"/>
  <c r="G16" i="10"/>
  <c r="F16" i="10"/>
  <c r="E16" i="10"/>
  <c r="D16" i="10"/>
  <c r="C16" i="10"/>
  <c r="A16" i="10"/>
  <c r="K15" i="10"/>
  <c r="U15" i="10" s="1"/>
  <c r="J15" i="10"/>
  <c r="T15" i="10" s="1"/>
  <c r="G15" i="10"/>
  <c r="F15" i="10"/>
  <c r="E15" i="10"/>
  <c r="D15" i="10"/>
  <c r="C15" i="10"/>
  <c r="B15" i="10"/>
  <c r="A15" i="10"/>
  <c r="K14" i="10"/>
  <c r="U14" i="10" s="1"/>
  <c r="J14" i="10"/>
  <c r="T14" i="10" s="1"/>
  <c r="G14" i="10"/>
  <c r="F14" i="10"/>
  <c r="E14" i="10"/>
  <c r="D14" i="10"/>
  <c r="C14" i="10"/>
  <c r="A14" i="10"/>
  <c r="K13" i="10"/>
  <c r="U13" i="10" s="1"/>
  <c r="J13" i="10"/>
  <c r="T13" i="10" s="1"/>
  <c r="G13" i="10"/>
  <c r="F13" i="10"/>
  <c r="E13" i="10"/>
  <c r="D13" i="10"/>
  <c r="C13" i="10"/>
  <c r="B13" i="10"/>
  <c r="A13" i="10"/>
  <c r="K12" i="10"/>
  <c r="U12" i="10" s="1"/>
  <c r="J12" i="10"/>
  <c r="T12" i="10" s="1"/>
  <c r="G12" i="10"/>
  <c r="F12" i="10"/>
  <c r="E12" i="10"/>
  <c r="D12" i="10"/>
  <c r="C12" i="10"/>
  <c r="B12" i="10"/>
  <c r="A12" i="10"/>
  <c r="K11" i="10"/>
  <c r="U11" i="10" s="1"/>
  <c r="J11" i="10"/>
  <c r="T11" i="10" s="1"/>
  <c r="G11" i="10"/>
  <c r="F11" i="10"/>
  <c r="E11" i="10"/>
  <c r="D11" i="10"/>
  <c r="C11" i="10"/>
  <c r="B11" i="10"/>
  <c r="A11" i="10"/>
  <c r="K10" i="10"/>
  <c r="U10" i="10" s="1"/>
  <c r="J10" i="10"/>
  <c r="T10" i="10" s="1"/>
  <c r="G10" i="10"/>
  <c r="F10" i="10"/>
  <c r="E10" i="10"/>
  <c r="D10" i="10"/>
  <c r="C10" i="10"/>
  <c r="B10" i="10"/>
  <c r="A10" i="10"/>
  <c r="K9" i="10"/>
  <c r="U9" i="10" s="1"/>
  <c r="J9" i="10"/>
  <c r="T9" i="10" s="1"/>
  <c r="G9" i="10"/>
  <c r="F9" i="10"/>
  <c r="E9" i="10"/>
  <c r="D9" i="10"/>
  <c r="C9" i="10"/>
  <c r="B9" i="10"/>
  <c r="A9" i="10"/>
  <c r="K8" i="10"/>
  <c r="U8" i="10" s="1"/>
  <c r="J8" i="10"/>
  <c r="T8" i="10" s="1"/>
  <c r="G8" i="10"/>
  <c r="F8" i="10"/>
  <c r="E8" i="10"/>
  <c r="D8" i="10"/>
  <c r="C8" i="10"/>
  <c r="B8" i="10"/>
  <c r="A8" i="10"/>
  <c r="K7" i="10"/>
  <c r="U7" i="10" s="1"/>
  <c r="J7" i="10"/>
  <c r="T7" i="10" s="1"/>
  <c r="G7" i="10"/>
  <c r="F7" i="10"/>
  <c r="E7" i="10"/>
  <c r="D7" i="10"/>
  <c r="C7" i="10"/>
  <c r="B7" i="10"/>
  <c r="A7" i="10"/>
  <c r="K6" i="10"/>
  <c r="U6" i="10" s="1"/>
  <c r="J6" i="10"/>
  <c r="T6" i="10" s="1"/>
  <c r="G6" i="10"/>
  <c r="F6" i="10"/>
  <c r="E6" i="10"/>
  <c r="D6" i="10"/>
  <c r="C6" i="10"/>
  <c r="B6" i="10"/>
  <c r="A6" i="10"/>
  <c r="K5" i="10"/>
  <c r="U5" i="10" s="1"/>
  <c r="J5" i="10"/>
  <c r="T5" i="10" s="1"/>
  <c r="G5" i="10"/>
  <c r="F5" i="10"/>
  <c r="E5" i="10"/>
  <c r="D5" i="10"/>
  <c r="C5" i="10"/>
  <c r="B5" i="10"/>
  <c r="A5" i="10"/>
  <c r="K4" i="10"/>
  <c r="U4" i="10" s="1"/>
  <c r="J4" i="10"/>
  <c r="T4" i="10" s="1"/>
  <c r="G4" i="10"/>
  <c r="F4" i="10"/>
  <c r="E4" i="10"/>
  <c r="D4" i="10"/>
  <c r="C4" i="10"/>
  <c r="B4" i="10"/>
  <c r="A4" i="10"/>
  <c r="K3" i="10"/>
  <c r="U3" i="10" s="1"/>
  <c r="J3" i="10"/>
  <c r="T3" i="10" s="1"/>
  <c r="G3" i="10"/>
  <c r="F3" i="10"/>
  <c r="E3" i="10"/>
  <c r="D3" i="10"/>
  <c r="C3" i="10"/>
  <c r="B3" i="10"/>
  <c r="A3" i="10"/>
  <c r="S2" i="10"/>
  <c r="K2" i="10"/>
  <c r="U2" i="10" s="1"/>
  <c r="J2" i="10"/>
  <c r="T2" i="10" s="1"/>
  <c r="I2" i="10"/>
  <c r="I3" i="10" s="1"/>
  <c r="H2" i="10"/>
  <c r="H3" i="10" s="1"/>
  <c r="G2" i="10"/>
  <c r="F2" i="10"/>
  <c r="E2" i="10"/>
  <c r="D2" i="10"/>
  <c r="C2" i="10"/>
  <c r="B2" i="10"/>
  <c r="A2" i="10"/>
  <c r="M1" i="10"/>
  <c r="L1" i="10"/>
  <c r="K1" i="10"/>
  <c r="J1" i="10"/>
  <c r="I1" i="10"/>
  <c r="H1" i="10"/>
  <c r="G1" i="10"/>
  <c r="F1" i="10"/>
  <c r="E1" i="10"/>
  <c r="D1" i="10"/>
  <c r="C1" i="10"/>
  <c r="B1" i="10"/>
  <c r="A1" i="10"/>
  <c r="U5" i="12" l="1"/>
  <c r="U2" i="12"/>
  <c r="U3" i="12"/>
  <c r="U4" i="12"/>
  <c r="H4" i="10"/>
  <c r="R3" i="10"/>
  <c r="S3" i="10"/>
  <c r="I4" i="10"/>
  <c r="Q12" i="12"/>
  <c r="Q13" i="12"/>
  <c r="U9" i="12"/>
  <c r="R2" i="10"/>
  <c r="U16" i="12"/>
  <c r="T2" i="12"/>
  <c r="L2" i="12" s="1"/>
  <c r="P4" i="12" l="1"/>
  <c r="T3" i="12"/>
  <c r="L3" i="12" s="1"/>
  <c r="L3" i="9" s="1"/>
  <c r="X2" i="12"/>
  <c r="W2" i="12"/>
  <c r="L2" i="10"/>
  <c r="Q2" i="10" s="1"/>
  <c r="L2" i="9"/>
  <c r="I5" i="10"/>
  <c r="S4" i="10"/>
  <c r="R4" i="10"/>
  <c r="H5" i="10"/>
  <c r="T4" i="12" l="1"/>
  <c r="T5" i="12" s="1"/>
  <c r="L3" i="10"/>
  <c r="Q3" i="10" s="1"/>
  <c r="H6" i="10"/>
  <c r="R5" i="10"/>
  <c r="I6" i="10"/>
  <c r="S5" i="10"/>
  <c r="L4" i="12" l="1"/>
  <c r="L4" i="9" s="1"/>
  <c r="H7" i="10"/>
  <c r="R6" i="10"/>
  <c r="I7" i="10"/>
  <c r="S6" i="10"/>
  <c r="L5" i="12"/>
  <c r="T6" i="12"/>
  <c r="L4" i="10" l="1"/>
  <c r="Q4" i="10" s="1"/>
  <c r="L5" i="9"/>
  <c r="L5" i="10"/>
  <c r="Q5" i="10" s="1"/>
  <c r="L6" i="12"/>
  <c r="T7" i="12"/>
  <c r="S7" i="10"/>
  <c r="I8" i="10"/>
  <c r="R7" i="10"/>
  <c r="H8" i="10"/>
  <c r="L6" i="9" l="1"/>
  <c r="L6" i="10"/>
  <c r="Q6" i="10" s="1"/>
  <c r="S8" i="10"/>
  <c r="I9" i="10"/>
  <c r="L7" i="12"/>
  <c r="T8" i="12"/>
  <c r="R8" i="10"/>
  <c r="H9" i="10"/>
  <c r="R9" i="10" l="1"/>
  <c r="H10" i="10"/>
  <c r="L8" i="12"/>
  <c r="T9" i="12"/>
  <c r="L7" i="9"/>
  <c r="L7" i="10"/>
  <c r="Q7" i="10" s="1"/>
  <c r="I10" i="10"/>
  <c r="S9" i="10"/>
  <c r="I11" i="10" l="1"/>
  <c r="S10" i="10"/>
  <c r="L9" i="12"/>
  <c r="T10" i="12"/>
  <c r="L8" i="9"/>
  <c r="L8" i="10"/>
  <c r="Q8" i="10" s="1"/>
  <c r="R10" i="10"/>
  <c r="H11" i="10"/>
  <c r="H12" i="10" l="1"/>
  <c r="R11" i="10"/>
  <c r="L10" i="12"/>
  <c r="T11" i="12"/>
  <c r="L9" i="10"/>
  <c r="Q9" i="10" s="1"/>
  <c r="L9" i="9"/>
  <c r="S11" i="10"/>
  <c r="I12" i="10"/>
  <c r="L10" i="10" l="1"/>
  <c r="Q10" i="10" s="1"/>
  <c r="L10" i="9"/>
  <c r="I13" i="10"/>
  <c r="S12" i="10"/>
  <c r="L11" i="12"/>
  <c r="T12" i="12"/>
  <c r="R12" i="10"/>
  <c r="H13" i="10"/>
  <c r="H14" i="10" l="1"/>
  <c r="R13" i="10"/>
  <c r="L12" i="12"/>
  <c r="T13" i="12"/>
  <c r="I14" i="10"/>
  <c r="S13" i="10"/>
  <c r="L11" i="10"/>
  <c r="Q11" i="10" s="1"/>
  <c r="L11" i="9"/>
  <c r="I15" i="10" l="1"/>
  <c r="S14" i="10"/>
  <c r="L12" i="9"/>
  <c r="L12" i="10"/>
  <c r="Q12" i="10" s="1"/>
  <c r="L13" i="12"/>
  <c r="T14" i="12"/>
  <c r="R14" i="10"/>
  <c r="H15" i="10"/>
  <c r="L13" i="10" l="1"/>
  <c r="Q13" i="10" s="1"/>
  <c r="L13" i="9"/>
  <c r="H16" i="10"/>
  <c r="R16" i="10" s="1"/>
  <c r="R15" i="10"/>
  <c r="T15" i="12"/>
  <c r="L14" i="12"/>
  <c r="S15" i="10"/>
  <c r="I16" i="10"/>
  <c r="S16" i="10" s="1"/>
  <c r="L14" i="10" l="1"/>
  <c r="Q14" i="10" s="1"/>
  <c r="L14" i="9"/>
  <c r="L15" i="12"/>
  <c r="T16" i="12"/>
  <c r="L16" i="12" s="1"/>
  <c r="L16" i="9" l="1"/>
  <c r="L16" i="10"/>
  <c r="Q16" i="10" s="1"/>
  <c r="L15" i="10"/>
  <c r="Q15" i="10" s="1"/>
  <c r="W18" i="10" s="1" a="1"/>
  <c r="L15" i="9"/>
  <c r="AR22" i="10" l="1"/>
  <c r="AJ22" i="10"/>
  <c r="AB22" i="10"/>
  <c r="AP21" i="10"/>
  <c r="AH21" i="10"/>
  <c r="Z21" i="10"/>
  <c r="AN20" i="10"/>
  <c r="AF20" i="10"/>
  <c r="X20" i="10"/>
  <c r="AL19" i="10"/>
  <c r="AD19" i="10"/>
  <c r="AR18" i="10"/>
  <c r="AJ18" i="10"/>
  <c r="AB18" i="10"/>
  <c r="AQ22" i="10"/>
  <c r="AI22" i="10"/>
  <c r="AA22" i="10"/>
  <c r="AO21" i="10"/>
  <c r="AG21" i="10"/>
  <c r="Y21" i="10"/>
  <c r="AM20" i="10"/>
  <c r="AE20" i="10"/>
  <c r="W20" i="10"/>
  <c r="AK19" i="10"/>
  <c r="AC19" i="10"/>
  <c r="AO22" i="10"/>
  <c r="AG22" i="10"/>
  <c r="Y22" i="10"/>
  <c r="AM21" i="10"/>
  <c r="AE21" i="10"/>
  <c r="W21" i="10"/>
  <c r="AK20" i="10"/>
  <c r="AC20" i="10"/>
  <c r="AQ19" i="10"/>
  <c r="AI19" i="10"/>
  <c r="AA19" i="10"/>
  <c r="AO18" i="10"/>
  <c r="AG18" i="10"/>
  <c r="Y18" i="10"/>
  <c r="AN22" i="10"/>
  <c r="AF22" i="10"/>
  <c r="X22" i="10"/>
  <c r="AL21" i="10"/>
  <c r="AD21" i="10"/>
  <c r="AR20" i="10"/>
  <c r="AJ20" i="10"/>
  <c r="AB20" i="10"/>
  <c r="AP19" i="10"/>
  <c r="AH19" i="10"/>
  <c r="Z19" i="10"/>
  <c r="AN18" i="10"/>
  <c r="AF18" i="10"/>
  <c r="X18" i="10"/>
  <c r="AM22" i="10"/>
  <c r="AE22" i="10"/>
  <c r="W22" i="10"/>
  <c r="AK21" i="10"/>
  <c r="AC21" i="10"/>
  <c r="AQ20" i="10"/>
  <c r="AI20" i="10"/>
  <c r="AA20" i="10"/>
  <c r="AO19" i="10"/>
  <c r="AG19" i="10"/>
  <c r="Y19" i="10"/>
  <c r="AM18" i="10"/>
  <c r="AE18" i="10"/>
  <c r="W18" i="10"/>
  <c r="W27" i="10" s="1" a="1"/>
  <c r="Z22" i="10"/>
  <c r="AA21" i="10"/>
  <c r="Z20" i="10"/>
  <c r="AB19" i="10"/>
  <c r="AH18" i="10"/>
  <c r="AG20" i="10"/>
  <c r="AB21" i="10"/>
  <c r="AE19" i="10"/>
  <c r="AR21" i="10"/>
  <c r="X21" i="10"/>
  <c r="Y20" i="10"/>
  <c r="X19" i="10"/>
  <c r="AD18" i="10"/>
  <c r="AH22" i="10"/>
  <c r="AJ19" i="10"/>
  <c r="AP22" i="10"/>
  <c r="AQ21" i="10"/>
  <c r="AP20" i="10"/>
  <c r="AR19" i="10"/>
  <c r="W19" i="10"/>
  <c r="AC18" i="10"/>
  <c r="AH20" i="10"/>
  <c r="AF19" i="10"/>
  <c r="AL22" i="10"/>
  <c r="AN21" i="10"/>
  <c r="AO20" i="10"/>
  <c r="AN19" i="10"/>
  <c r="AQ18" i="10"/>
  <c r="AA18" i="10"/>
  <c r="AK22" i="10"/>
  <c r="AJ21" i="10"/>
  <c r="AL20" i="10"/>
  <c r="AM19" i="10"/>
  <c r="AP18" i="10"/>
  <c r="Z18" i="10"/>
  <c r="AI21" i="10"/>
  <c r="AL18" i="10"/>
  <c r="AD22" i="10"/>
  <c r="AF21" i="10"/>
  <c r="AK18" i="10"/>
  <c r="AC22" i="10"/>
  <c r="AD20" i="10"/>
  <c r="AI18" i="10"/>
  <c r="AN31" i="10" l="1"/>
  <c r="AN40" i="10" s="1"/>
  <c r="AF31" i="10"/>
  <c r="AF40" i="10" s="1"/>
  <c r="X31" i="10"/>
  <c r="X40" i="10" s="1"/>
  <c r="AL30" i="10"/>
  <c r="AL39" i="10" s="1"/>
  <c r="AD30" i="10"/>
  <c r="AD39" i="10" s="1"/>
  <c r="AR29" i="10"/>
  <c r="AR38" i="10" s="1"/>
  <c r="AJ29" i="10"/>
  <c r="AJ38" i="10" s="1"/>
  <c r="AB29" i="10"/>
  <c r="AB38" i="10" s="1"/>
  <c r="AP28" i="10"/>
  <c r="AP37" i="10" s="1"/>
  <c r="AH28" i="10"/>
  <c r="AH37" i="10" s="1"/>
  <c r="Z28" i="10"/>
  <c r="Z37" i="10" s="1"/>
  <c r="AN27" i="10"/>
  <c r="AN36" i="10" s="1"/>
  <c r="AF27" i="10"/>
  <c r="AF36" i="10" s="1"/>
  <c r="X27" i="10"/>
  <c r="X36" i="10" s="1"/>
  <c r="AM31" i="10"/>
  <c r="AM40" i="10" s="1"/>
  <c r="AE31" i="10"/>
  <c r="AE40" i="10" s="1"/>
  <c r="W31" i="10"/>
  <c r="W40" i="10" s="1"/>
  <c r="AK30" i="10"/>
  <c r="AK39" i="10" s="1"/>
  <c r="AC30" i="10"/>
  <c r="AC39" i="10" s="1"/>
  <c r="AQ29" i="10"/>
  <c r="AQ38" i="10" s="1"/>
  <c r="AI29" i="10"/>
  <c r="AI38" i="10" s="1"/>
  <c r="AA29" i="10"/>
  <c r="AA38" i="10" s="1"/>
  <c r="AO28" i="10"/>
  <c r="AO37" i="10" s="1"/>
  <c r="AG28" i="10"/>
  <c r="AG37" i="10" s="1"/>
  <c r="Y28" i="10"/>
  <c r="Y37" i="10" s="1"/>
  <c r="AM27" i="10"/>
  <c r="AM36" i="10" s="1"/>
  <c r="AE27" i="10"/>
  <c r="AE36" i="10" s="1"/>
  <c r="W27" i="10"/>
  <c r="W36" i="10" s="1"/>
  <c r="AL31" i="10"/>
  <c r="AL40" i="10" s="1"/>
  <c r="AD31" i="10"/>
  <c r="AD40" i="10" s="1"/>
  <c r="AR30" i="10"/>
  <c r="AR39" i="10" s="1"/>
  <c r="AJ30" i="10"/>
  <c r="AJ39" i="10" s="1"/>
  <c r="AB30" i="10"/>
  <c r="AB39" i="10" s="1"/>
  <c r="AP29" i="10"/>
  <c r="AP38" i="10" s="1"/>
  <c r="AH29" i="10"/>
  <c r="AH38" i="10" s="1"/>
  <c r="Z29" i="10"/>
  <c r="Z38" i="10" s="1"/>
  <c r="AN28" i="10"/>
  <c r="AN37" i="10" s="1"/>
  <c r="AF28" i="10"/>
  <c r="AF37" i="10" s="1"/>
  <c r="X28" i="10"/>
  <c r="X37" i="10" s="1"/>
  <c r="AL27" i="10"/>
  <c r="AL36" i="10" s="1"/>
  <c r="AD27" i="10"/>
  <c r="AD36" i="10" s="1"/>
  <c r="AK31" i="10"/>
  <c r="AK40" i="10" s="1"/>
  <c r="AC31" i="10"/>
  <c r="AC40" i="10" s="1"/>
  <c r="AQ30" i="10"/>
  <c r="AQ39" i="10" s="1"/>
  <c r="AI30" i="10"/>
  <c r="AI39" i="10" s="1"/>
  <c r="AA30" i="10"/>
  <c r="AA39" i="10" s="1"/>
  <c r="AO29" i="10"/>
  <c r="AO38" i="10" s="1"/>
  <c r="AG29" i="10"/>
  <c r="AG38" i="10" s="1"/>
  <c r="Y29" i="10"/>
  <c r="Y38" i="10" s="1"/>
  <c r="AM28" i="10"/>
  <c r="AM37" i="10" s="1"/>
  <c r="AE28" i="10"/>
  <c r="AE37" i="10" s="1"/>
  <c r="W28" i="10"/>
  <c r="W37" i="10" s="1"/>
  <c r="AK27" i="10"/>
  <c r="AK36" i="10" s="1"/>
  <c r="AC27" i="10"/>
  <c r="AC36" i="10" s="1"/>
  <c r="AR31" i="10"/>
  <c r="AR40" i="10" s="1"/>
  <c r="AJ31" i="10"/>
  <c r="AJ40" i="10" s="1"/>
  <c r="AB31" i="10"/>
  <c r="AB40" i="10" s="1"/>
  <c r="AP30" i="10"/>
  <c r="AP39" i="10" s="1"/>
  <c r="AH30" i="10"/>
  <c r="AH39" i="10" s="1"/>
  <c r="Z30" i="10"/>
  <c r="Z39" i="10" s="1"/>
  <c r="AN29" i="10"/>
  <c r="AN38" i="10" s="1"/>
  <c r="AF29" i="10"/>
  <c r="AF38" i="10" s="1"/>
  <c r="X29" i="10"/>
  <c r="X38" i="10" s="1"/>
  <c r="AL28" i="10"/>
  <c r="AL37" i="10" s="1"/>
  <c r="AD28" i="10"/>
  <c r="AD37" i="10" s="1"/>
  <c r="AR27" i="10"/>
  <c r="AR36" i="10" s="1"/>
  <c r="AJ27" i="10"/>
  <c r="AJ36" i="10" s="1"/>
  <c r="AB27" i="10"/>
  <c r="AB36" i="10" s="1"/>
  <c r="AQ31" i="10"/>
  <c r="AQ40" i="10" s="1"/>
  <c r="AI31" i="10"/>
  <c r="AI40" i="10" s="1"/>
  <c r="AA31" i="10"/>
  <c r="AA40" i="10" s="1"/>
  <c r="AO30" i="10"/>
  <c r="AO39" i="10" s="1"/>
  <c r="AG30" i="10"/>
  <c r="AG39" i="10" s="1"/>
  <c r="Y30" i="10"/>
  <c r="Y39" i="10" s="1"/>
  <c r="AM29" i="10"/>
  <c r="AM38" i="10" s="1"/>
  <c r="AE29" i="10"/>
  <c r="AE38" i="10" s="1"/>
  <c r="W29" i="10"/>
  <c r="W38" i="10" s="1"/>
  <c r="AK28" i="10"/>
  <c r="AK37" i="10" s="1"/>
  <c r="AC28" i="10"/>
  <c r="AC37" i="10" s="1"/>
  <c r="AQ27" i="10"/>
  <c r="AQ36" i="10" s="1"/>
  <c r="AI27" i="10"/>
  <c r="AI36" i="10" s="1"/>
  <c r="AA27" i="10"/>
  <c r="AA36" i="10" s="1"/>
  <c r="AM30" i="10"/>
  <c r="AM39" i="10" s="1"/>
  <c r="AC29" i="10"/>
  <c r="AC38" i="10" s="1"/>
  <c r="AO27" i="10"/>
  <c r="AO36" i="10" s="1"/>
  <c r="AN30" i="10"/>
  <c r="AN39" i="10" s="1"/>
  <c r="AP27" i="10"/>
  <c r="AP36" i="10" s="1"/>
  <c r="AP31" i="10"/>
  <c r="AP40" i="10" s="1"/>
  <c r="AF30" i="10"/>
  <c r="AF39" i="10" s="1"/>
  <c r="AR28" i="10"/>
  <c r="AR37" i="10" s="1"/>
  <c r="AH27" i="10"/>
  <c r="AH36" i="10" s="1"/>
  <c r="AL29" i="10"/>
  <c r="AL38" i="10" s="1"/>
  <c r="AO31" i="10"/>
  <c r="AO40" i="10" s="1"/>
  <c r="AE30" i="10"/>
  <c r="AE39" i="10" s="1"/>
  <c r="AQ28" i="10"/>
  <c r="AQ37" i="10" s="1"/>
  <c r="AG27" i="10"/>
  <c r="AG36" i="10" s="1"/>
  <c r="AK29" i="10"/>
  <c r="AK38" i="10" s="1"/>
  <c r="AH31" i="10"/>
  <c r="AH40" i="10" s="1"/>
  <c r="X30" i="10"/>
  <c r="X39" i="10" s="1"/>
  <c r="AJ28" i="10"/>
  <c r="AJ37" i="10" s="1"/>
  <c r="Z27" i="10"/>
  <c r="Z36" i="10" s="1"/>
  <c r="AG31" i="10"/>
  <c r="AG40" i="10" s="1"/>
  <c r="W30" i="10"/>
  <c r="W39" i="10" s="1"/>
  <c r="AI28" i="10"/>
  <c r="AI37" i="10" s="1"/>
  <c r="Y27" i="10"/>
  <c r="Y36" i="10" s="1"/>
  <c r="Z31" i="10"/>
  <c r="Z40" i="10" s="1"/>
  <c r="AB28" i="10"/>
  <c r="AB37" i="10" s="1"/>
  <c r="Y31" i="10"/>
  <c r="Y40" i="10" s="1"/>
  <c r="AA28" i="10"/>
  <c r="AA37" i="10" s="1"/>
  <c r="AD29" i="10"/>
  <c r="AD38" i="10" s="1"/>
  <c r="W46" i="10" l="1" a="1"/>
  <c r="AR46" i="10" l="1"/>
  <c r="AJ46" i="10"/>
  <c r="AB46" i="10"/>
  <c r="AQ46" i="10"/>
  <c r="AI46" i="10"/>
  <c r="AA46" i="10"/>
  <c r="AP46" i="10"/>
  <c r="AH46" i="10"/>
  <c r="Z46" i="10"/>
  <c r="AO46" i="10"/>
  <c r="AG46" i="10"/>
  <c r="Y46" i="10"/>
  <c r="AN46" i="10"/>
  <c r="AF46" i="10"/>
  <c r="X46" i="10"/>
  <c r="AM46" i="10"/>
  <c r="AE46" i="10"/>
  <c r="W46" i="10"/>
  <c r="W48" i="10" s="1" a="1"/>
  <c r="AL46" i="10"/>
  <c r="AK46" i="10"/>
  <c r="AC46" i="10"/>
  <c r="AD46" i="10"/>
  <c r="AQ48" i="10" l="1"/>
  <c r="AQ51" i="10" s="1"/>
  <c r="AI48" i="10"/>
  <c r="AI51" i="10" s="1"/>
  <c r="AA48" i="10"/>
  <c r="AA51" i="10" s="1"/>
  <c r="AP48" i="10"/>
  <c r="AP51" i="10" s="1"/>
  <c r="AH48" i="10"/>
  <c r="AH51" i="10" s="1"/>
  <c r="Z48" i="10"/>
  <c r="Z51" i="10" s="1"/>
  <c r="AO48" i="10"/>
  <c r="AO51" i="10" s="1"/>
  <c r="AG48" i="10"/>
  <c r="AG51" i="10" s="1"/>
  <c r="Y48" i="10"/>
  <c r="Y51" i="10" s="1"/>
  <c r="AN48" i="10"/>
  <c r="AN51" i="10" s="1"/>
  <c r="AF48" i="10"/>
  <c r="AF51" i="10" s="1"/>
  <c r="X48" i="10"/>
  <c r="X51" i="10" s="1"/>
  <c r="AM48" i="10"/>
  <c r="AM51" i="10" s="1"/>
  <c r="AE48" i="10"/>
  <c r="AE51" i="10" s="1"/>
  <c r="W48" i="10"/>
  <c r="W51" i="10" s="1"/>
  <c r="AL48" i="10"/>
  <c r="AL51" i="10" s="1"/>
  <c r="AD48" i="10"/>
  <c r="AD51" i="10" s="1"/>
  <c r="AC48" i="10"/>
  <c r="AC51" i="10" s="1"/>
  <c r="AR48" i="10"/>
  <c r="AR51" i="10" s="1"/>
  <c r="AK48" i="10"/>
  <c r="AK51" i="10" s="1"/>
  <c r="AJ48" i="10"/>
  <c r="AJ51" i="10" s="1"/>
  <c r="AB48" i="10"/>
  <c r="AB51" i="10" s="1"/>
  <c r="W53" i="10" l="1" a="1"/>
  <c r="W180" i="10" s="1"/>
  <c r="W53" i="10" l="1"/>
  <c r="M2" i="9" s="1"/>
  <c r="W57" i="10"/>
  <c r="M6" i="9" s="1"/>
  <c r="W58" i="10"/>
  <c r="M7" i="9" s="1"/>
  <c r="W131" i="10"/>
  <c r="W135" i="10"/>
  <c r="W124" i="10"/>
  <c r="W133" i="10"/>
  <c r="W143" i="10"/>
  <c r="W129" i="10"/>
  <c r="W67" i="10"/>
  <c r="M16" i="9" s="1"/>
  <c r="W68" i="10"/>
  <c r="W132" i="10"/>
  <c r="W117" i="10"/>
  <c r="W85" i="10"/>
  <c r="W94" i="10"/>
  <c r="W158" i="10"/>
  <c r="W87" i="10"/>
  <c r="W151" i="10"/>
  <c r="W80" i="10"/>
  <c r="W144" i="10"/>
  <c r="W73" i="10"/>
  <c r="W137" i="10"/>
  <c r="W74" i="10"/>
  <c r="W138" i="10"/>
  <c r="W75" i="10"/>
  <c r="W139" i="10"/>
  <c r="W76" i="10"/>
  <c r="W140" i="10"/>
  <c r="W78" i="10"/>
  <c r="W64" i="10"/>
  <c r="M13" i="9" s="1"/>
  <c r="W121" i="10"/>
  <c r="W59" i="10"/>
  <c r="M8" i="9" s="1"/>
  <c r="W79" i="10"/>
  <c r="W77" i="10"/>
  <c r="W152" i="10"/>
  <c r="W81" i="10"/>
  <c r="W145" i="10"/>
  <c r="W82" i="10"/>
  <c r="W146" i="10"/>
  <c r="W83" i="10"/>
  <c r="W147" i="10"/>
  <c r="W84" i="10"/>
  <c r="W148" i="10"/>
  <c r="W142" i="10"/>
  <c r="W122" i="10"/>
  <c r="W136" i="10"/>
  <c r="W166" i="10"/>
  <c r="W88" i="10"/>
  <c r="W93" i="10"/>
  <c r="W110" i="10"/>
  <c r="W103" i="10"/>
  <c r="W96" i="10"/>
  <c r="W89" i="10"/>
  <c r="W90" i="10"/>
  <c r="W155" i="10"/>
  <c r="W54" i="10"/>
  <c r="M3" i="9" s="1"/>
  <c r="W111" i="10"/>
  <c r="W104" i="10"/>
  <c r="W161" i="10"/>
  <c r="W162" i="10"/>
  <c r="W163" i="10"/>
  <c r="W100" i="10"/>
  <c r="W164" i="10"/>
  <c r="W69" i="10"/>
  <c r="W128" i="10"/>
  <c r="W123" i="10"/>
  <c r="W86" i="10"/>
  <c r="W72" i="10"/>
  <c r="W66" i="10"/>
  <c r="M15" i="9" s="1"/>
  <c r="W181" i="10"/>
  <c r="W95" i="10"/>
  <c r="W168" i="10"/>
  <c r="W98" i="10"/>
  <c r="W62" i="10"/>
  <c r="M11" i="9" s="1"/>
  <c r="W183" i="10"/>
  <c r="W169" i="10"/>
  <c r="W107" i="10"/>
  <c r="W108" i="10"/>
  <c r="W172" i="10"/>
  <c r="W173" i="10"/>
  <c r="W71" i="10"/>
  <c r="W60" i="10"/>
  <c r="M9" i="9" s="1"/>
  <c r="W150" i="10"/>
  <c r="W65" i="10"/>
  <c r="M14" i="9" s="1"/>
  <c r="W130" i="10"/>
  <c r="W102" i="10"/>
  <c r="W159" i="10"/>
  <c r="W149" i="10"/>
  <c r="W141" i="10"/>
  <c r="W174" i="10"/>
  <c r="W167" i="10"/>
  <c r="W160" i="10"/>
  <c r="W153" i="10"/>
  <c r="W154" i="10"/>
  <c r="W91" i="10"/>
  <c r="W92" i="10"/>
  <c r="W156" i="10"/>
  <c r="W157" i="10"/>
  <c r="W61" i="10"/>
  <c r="M10" i="9" s="1"/>
  <c r="W118" i="10"/>
  <c r="W182" i="10"/>
  <c r="W175" i="10"/>
  <c r="W97" i="10"/>
  <c r="W99" i="10"/>
  <c r="W101" i="10"/>
  <c r="W125" i="10"/>
  <c r="W126" i="10"/>
  <c r="W55" i="10"/>
  <c r="M4" i="9" s="1"/>
  <c r="W119" i="10"/>
  <c r="W112" i="10"/>
  <c r="W176" i="10"/>
  <c r="W105" i="10"/>
  <c r="W106" i="10"/>
  <c r="W170" i="10"/>
  <c r="W171" i="10"/>
  <c r="W109" i="10"/>
  <c r="W165" i="10"/>
  <c r="W70" i="10"/>
  <c r="W134" i="10"/>
  <c r="W63" i="10"/>
  <c r="M12" i="9" s="1"/>
  <c r="W127" i="10"/>
  <c r="W56" i="10"/>
  <c r="M5" i="9" s="1"/>
  <c r="W120" i="10"/>
  <c r="W184" i="10"/>
  <c r="W113" i="10"/>
  <c r="W177" i="10"/>
  <c r="W114" i="10"/>
  <c r="W178" i="10"/>
  <c r="W115" i="10"/>
  <c r="W179" i="10"/>
  <c r="W116" i="10"/>
  <c r="M16" i="12" l="1"/>
  <c r="M16" i="10"/>
  <c r="M15" i="12"/>
  <c r="M15" i="10"/>
  <c r="M14" i="12"/>
  <c r="M14" i="10"/>
  <c r="M13" i="12"/>
  <c r="M13" i="10"/>
  <c r="M12" i="12"/>
  <c r="M12" i="10"/>
  <c r="M11" i="12"/>
  <c r="M11" i="10"/>
  <c r="M10" i="12"/>
  <c r="M10" i="10"/>
  <c r="M9" i="12"/>
  <c r="M9" i="10"/>
  <c r="M8" i="12"/>
  <c r="M8" i="10"/>
  <c r="M7" i="12"/>
  <c r="M7" i="10"/>
  <c r="M6" i="12"/>
  <c r="M6" i="10"/>
  <c r="M5" i="12"/>
  <c r="M5" i="10"/>
  <c r="M4" i="12"/>
  <c r="M4" i="10"/>
  <c r="M3" i="12"/>
  <c r="M3" i="10"/>
  <c r="M2" i="12"/>
  <c r="M2" i="10"/>
  <c r="P7" i="12" l="1" a="1"/>
  <c r="P7" i="12" s="1"/>
  <c r="Q9" i="12" s="1"/>
  <c r="P8" i="12" l="1"/>
  <c r="Q8" i="12" s="1"/>
  <c r="O15" i="12" s="1"/>
  <c r="O16" i="12" l="1"/>
  <c r="B14" i="12"/>
  <c r="B14" i="10"/>
  <c r="B16" i="12" l="1"/>
  <c r="B16" i="10" l="1"/>
  <c r="F5228" i="8" l="1"/>
  <c r="F5227" i="8"/>
  <c r="F5226" i="8"/>
  <c r="F5225" i="8"/>
  <c r="F5224" i="8"/>
  <c r="F5223" i="8"/>
  <c r="F5222" i="8"/>
  <c r="F5221" i="8"/>
  <c r="F5220" i="8"/>
  <c r="F5219" i="8"/>
  <c r="F5218" i="8"/>
  <c r="F5217" i="8"/>
  <c r="F5216" i="8"/>
  <c r="F5215" i="8"/>
  <c r="F5214" i="8"/>
  <c r="F5213" i="8"/>
  <c r="F5212" i="8"/>
  <c r="F5211" i="8"/>
  <c r="F5210" i="8"/>
  <c r="F5209" i="8"/>
  <c r="F5208" i="8"/>
  <c r="F5207" i="8"/>
  <c r="F5206" i="8"/>
  <c r="F5205" i="8"/>
  <c r="F5204" i="8"/>
  <c r="F5203" i="8"/>
  <c r="F5202" i="8"/>
  <c r="F5201" i="8"/>
  <c r="F5200" i="8"/>
  <c r="F5199" i="8"/>
  <c r="F5198" i="8"/>
  <c r="F5197" i="8"/>
  <c r="F5196" i="8"/>
  <c r="F5195" i="8"/>
  <c r="F5194" i="8"/>
  <c r="F5193" i="8"/>
  <c r="F5192" i="8"/>
  <c r="F5191" i="8"/>
  <c r="F5190" i="8"/>
  <c r="F5189" i="8"/>
  <c r="F5188" i="8"/>
  <c r="F5187" i="8"/>
  <c r="F5186" i="8"/>
  <c r="F5185" i="8"/>
  <c r="F5184" i="8"/>
  <c r="F5183" i="8"/>
  <c r="F5182" i="8"/>
  <c r="F5181" i="8"/>
  <c r="F5180" i="8"/>
  <c r="F5179" i="8"/>
  <c r="F5178" i="8"/>
  <c r="F5177" i="8"/>
  <c r="F5176" i="8"/>
  <c r="F5175" i="8"/>
  <c r="F5174" i="8"/>
  <c r="F5173" i="8"/>
  <c r="F5172" i="8"/>
  <c r="F5171" i="8"/>
  <c r="F5170" i="8"/>
  <c r="F5169" i="8"/>
  <c r="F5168" i="8"/>
  <c r="F5167" i="8"/>
  <c r="F5166" i="8"/>
  <c r="F5165" i="8"/>
  <c r="F5164" i="8"/>
  <c r="F5163" i="8"/>
  <c r="F5162" i="8"/>
  <c r="F5161" i="8"/>
  <c r="F5160" i="8"/>
  <c r="F5159" i="8"/>
  <c r="F5158" i="8"/>
  <c r="F5157" i="8"/>
  <c r="F5156" i="8"/>
  <c r="F5155" i="8"/>
  <c r="F5154" i="8"/>
  <c r="F5153" i="8"/>
  <c r="F5152" i="8"/>
  <c r="F5151" i="8"/>
  <c r="F5150" i="8"/>
  <c r="F5149" i="8"/>
  <c r="F5148" i="8"/>
  <c r="F5147" i="8"/>
  <c r="F5146" i="8"/>
  <c r="F5145" i="8"/>
  <c r="F5144" i="8"/>
  <c r="F5143" i="8"/>
  <c r="F5142" i="8"/>
  <c r="F5141" i="8"/>
  <c r="F5140" i="8"/>
  <c r="F5139" i="8"/>
  <c r="F5138" i="8"/>
  <c r="F5137" i="8"/>
  <c r="F5136" i="8"/>
  <c r="F5135" i="8"/>
  <c r="F5134" i="8"/>
  <c r="F5133" i="8"/>
  <c r="F5132" i="8"/>
  <c r="F5131" i="8"/>
  <c r="F5130" i="8"/>
  <c r="F5129" i="8"/>
  <c r="F5128" i="8"/>
  <c r="F5127" i="8"/>
  <c r="F5126" i="8"/>
  <c r="F5125" i="8"/>
  <c r="F5124" i="8"/>
  <c r="F5123" i="8"/>
  <c r="F5122" i="8"/>
  <c r="F5121" i="8"/>
  <c r="F5120" i="8"/>
  <c r="F5119" i="8"/>
  <c r="F5118" i="8"/>
  <c r="F5117" i="8"/>
  <c r="F5116" i="8"/>
  <c r="F5115" i="8"/>
  <c r="F5114" i="8"/>
  <c r="F5113" i="8"/>
  <c r="F5112" i="8"/>
  <c r="F5111" i="8"/>
  <c r="F5110" i="8"/>
  <c r="F5109" i="8"/>
  <c r="F5108" i="8"/>
  <c r="F5107" i="8"/>
  <c r="F5106" i="8"/>
  <c r="F5105" i="8"/>
  <c r="F5104" i="8"/>
  <c r="F5103" i="8"/>
  <c r="F5102" i="8"/>
  <c r="F5101" i="8"/>
  <c r="F5100" i="8"/>
  <c r="F5099" i="8"/>
  <c r="F5098" i="8"/>
  <c r="F5097" i="8"/>
  <c r="F5096" i="8"/>
  <c r="F5095" i="8"/>
  <c r="F5094" i="8"/>
  <c r="F5093" i="8"/>
  <c r="F5092" i="8"/>
  <c r="F5091" i="8"/>
  <c r="F5090" i="8"/>
  <c r="F5089" i="8"/>
  <c r="F5088" i="8"/>
  <c r="F5087" i="8"/>
  <c r="F5086" i="8"/>
  <c r="F5085" i="8"/>
  <c r="F5084" i="8"/>
  <c r="F5083" i="8"/>
  <c r="F5082" i="8"/>
  <c r="F5081" i="8"/>
  <c r="F5080" i="8"/>
  <c r="F5079" i="8"/>
  <c r="F5078" i="8"/>
  <c r="F5077" i="8"/>
  <c r="F5076" i="8"/>
  <c r="F5075" i="8"/>
  <c r="F5074" i="8"/>
  <c r="F5073" i="8"/>
  <c r="F5072" i="8"/>
  <c r="F5071" i="8"/>
  <c r="F5070" i="8"/>
  <c r="F5069" i="8"/>
  <c r="F5068" i="8"/>
  <c r="F5067" i="8"/>
  <c r="F5066" i="8"/>
  <c r="F5065" i="8"/>
  <c r="F5064" i="8"/>
  <c r="F5063" i="8"/>
  <c r="F5062" i="8"/>
  <c r="F5061" i="8"/>
  <c r="F5060" i="8"/>
  <c r="F5059" i="8"/>
  <c r="F5058" i="8"/>
  <c r="F5057" i="8"/>
  <c r="F5056" i="8"/>
  <c r="F5055" i="8"/>
  <c r="F5054" i="8"/>
  <c r="F5053" i="8"/>
  <c r="F5052" i="8"/>
  <c r="F5051" i="8"/>
  <c r="F5050" i="8"/>
  <c r="F5049" i="8"/>
  <c r="F5048" i="8"/>
  <c r="F5047" i="8"/>
  <c r="F5046" i="8"/>
  <c r="F5045" i="8"/>
  <c r="F5044" i="8"/>
  <c r="F5043" i="8"/>
  <c r="F5042" i="8"/>
  <c r="F5041" i="8"/>
  <c r="F5040" i="8"/>
  <c r="F5039" i="8"/>
  <c r="F5038" i="8"/>
  <c r="F5037" i="8"/>
  <c r="F5036" i="8"/>
  <c r="F5035" i="8"/>
  <c r="F5034" i="8"/>
  <c r="F5033" i="8"/>
  <c r="F5032" i="8"/>
  <c r="F5031" i="8"/>
  <c r="F5030" i="8"/>
  <c r="F5029" i="8"/>
  <c r="F5028" i="8"/>
  <c r="F5027" i="8"/>
  <c r="F5026" i="8"/>
  <c r="F5025" i="8"/>
  <c r="F5024" i="8"/>
  <c r="F5023" i="8"/>
  <c r="F5022" i="8"/>
  <c r="F5021" i="8"/>
  <c r="F5020" i="8"/>
  <c r="F5019" i="8"/>
  <c r="F5018" i="8"/>
  <c r="F5017" i="8"/>
  <c r="F5016" i="8"/>
  <c r="F5015" i="8"/>
  <c r="F5014" i="8"/>
  <c r="F5013" i="8"/>
  <c r="F5012" i="8"/>
  <c r="F5011" i="8"/>
  <c r="F5010" i="8"/>
  <c r="F5009" i="8"/>
  <c r="F5008" i="8"/>
  <c r="F5007" i="8"/>
  <c r="F5006" i="8"/>
  <c r="F5005" i="8"/>
  <c r="F5004" i="8"/>
  <c r="F5003" i="8"/>
  <c r="F5002" i="8"/>
  <c r="F5001" i="8"/>
  <c r="F5000" i="8"/>
  <c r="F4999" i="8"/>
  <c r="F4998" i="8"/>
  <c r="F4997" i="8"/>
  <c r="F4996" i="8"/>
  <c r="F4995" i="8"/>
  <c r="F4994" i="8"/>
  <c r="F4993" i="8"/>
  <c r="F4992" i="8"/>
  <c r="F4991" i="8"/>
  <c r="F4990" i="8"/>
  <c r="F4989" i="8"/>
  <c r="F4988" i="8"/>
  <c r="F4987" i="8"/>
  <c r="F4986" i="8"/>
  <c r="F4985" i="8"/>
  <c r="F4984" i="8"/>
  <c r="F4983" i="8"/>
  <c r="F4982" i="8"/>
  <c r="F4981" i="8"/>
  <c r="F4980" i="8"/>
  <c r="F4979" i="8"/>
  <c r="F4978" i="8"/>
  <c r="F4977" i="8"/>
  <c r="F4976" i="8"/>
  <c r="F4975" i="8"/>
  <c r="F4974" i="8"/>
  <c r="F4973" i="8"/>
  <c r="F4972" i="8"/>
  <c r="F4971" i="8"/>
  <c r="F4970" i="8"/>
  <c r="F4969" i="8"/>
  <c r="F4968" i="8"/>
  <c r="F4967" i="8"/>
  <c r="F4966" i="8"/>
  <c r="F4965" i="8"/>
  <c r="F4964" i="8"/>
  <c r="F4963" i="8"/>
  <c r="F4962" i="8"/>
  <c r="F4961" i="8"/>
  <c r="F4960" i="8"/>
  <c r="F4959" i="8"/>
  <c r="F4958" i="8"/>
  <c r="F4957" i="8"/>
  <c r="F4956" i="8"/>
  <c r="F4955" i="8"/>
  <c r="F4954" i="8"/>
  <c r="F4953" i="8"/>
  <c r="F4952" i="8"/>
  <c r="F4951" i="8"/>
  <c r="F4950" i="8"/>
  <c r="F4949" i="8"/>
  <c r="F4948" i="8"/>
  <c r="F4947" i="8"/>
  <c r="F4946" i="8"/>
  <c r="F4945" i="8"/>
  <c r="F4944" i="8"/>
  <c r="F4943" i="8"/>
  <c r="F4942" i="8"/>
  <c r="F4941" i="8"/>
  <c r="F4940" i="8"/>
  <c r="F4939" i="8"/>
  <c r="F4938" i="8"/>
  <c r="F4937" i="8"/>
  <c r="F4936" i="8"/>
  <c r="F4935" i="8"/>
  <c r="F4934" i="8"/>
  <c r="F4933" i="8"/>
  <c r="F4932" i="8"/>
  <c r="F4931" i="8"/>
  <c r="F4930" i="8"/>
  <c r="F4929" i="8"/>
  <c r="F4928" i="8"/>
  <c r="F4927" i="8"/>
  <c r="F4926" i="8"/>
  <c r="F4925" i="8"/>
  <c r="F4924" i="8"/>
  <c r="F4923" i="8"/>
  <c r="F4922" i="8"/>
  <c r="F4921" i="8"/>
  <c r="F4920" i="8"/>
  <c r="F4919" i="8"/>
  <c r="F4918" i="8"/>
  <c r="F4917" i="8"/>
  <c r="F4916" i="8"/>
  <c r="F4915" i="8"/>
  <c r="F4914" i="8"/>
  <c r="F4913" i="8"/>
  <c r="F4912" i="8"/>
  <c r="F4911" i="8"/>
  <c r="F4910" i="8"/>
  <c r="F4909" i="8"/>
  <c r="F4908" i="8"/>
  <c r="F4907" i="8"/>
  <c r="F4906" i="8"/>
  <c r="F4905" i="8"/>
  <c r="F4904" i="8"/>
  <c r="F4903" i="8"/>
  <c r="F4902" i="8"/>
  <c r="F4901" i="8"/>
  <c r="F4900" i="8"/>
  <c r="F4899" i="8"/>
  <c r="F4898" i="8"/>
  <c r="F4897" i="8"/>
  <c r="F4896" i="8"/>
  <c r="F4895" i="8"/>
  <c r="F4894" i="8"/>
  <c r="F4893" i="8"/>
  <c r="F4892" i="8"/>
  <c r="F4891" i="8"/>
  <c r="F4890" i="8"/>
  <c r="F4889" i="8"/>
  <c r="F4888" i="8"/>
  <c r="F4887" i="8"/>
  <c r="F4886" i="8"/>
  <c r="F4885" i="8"/>
  <c r="F4884" i="8"/>
  <c r="F4883" i="8"/>
  <c r="F4882" i="8"/>
  <c r="F4881" i="8"/>
  <c r="F4880" i="8"/>
  <c r="F4879" i="8"/>
  <c r="F4878" i="8"/>
  <c r="F4877" i="8"/>
  <c r="F4876" i="8"/>
  <c r="F4875" i="8"/>
  <c r="F4874" i="8"/>
  <c r="F4873" i="8"/>
  <c r="F4872" i="8"/>
  <c r="F4871" i="8"/>
  <c r="F4870" i="8"/>
  <c r="F4869" i="8"/>
  <c r="F4868" i="8"/>
  <c r="F4867" i="8"/>
  <c r="F4866" i="8"/>
  <c r="F4865" i="8"/>
  <c r="F4864" i="8"/>
  <c r="F4863" i="8"/>
  <c r="F4862" i="8"/>
  <c r="F4861" i="8"/>
  <c r="F4860" i="8"/>
  <c r="F4859" i="8"/>
  <c r="F4858" i="8"/>
  <c r="F4857" i="8"/>
  <c r="F4856" i="8"/>
  <c r="F4855" i="8"/>
  <c r="F4854" i="8"/>
  <c r="F4853" i="8"/>
  <c r="F4852" i="8"/>
  <c r="F4851" i="8"/>
  <c r="F4850" i="8"/>
  <c r="F4849" i="8"/>
  <c r="F4848" i="8"/>
  <c r="F4847" i="8"/>
  <c r="F4846" i="8"/>
  <c r="F4845" i="8"/>
  <c r="F4844" i="8"/>
  <c r="F4843" i="8"/>
  <c r="F4842" i="8"/>
  <c r="F4841" i="8"/>
  <c r="F4840" i="8"/>
  <c r="F4839" i="8"/>
  <c r="F4838" i="8"/>
  <c r="F4837" i="8"/>
  <c r="F4836" i="8"/>
  <c r="F4835" i="8"/>
  <c r="F4834" i="8"/>
  <c r="F4833" i="8"/>
  <c r="F4832" i="8"/>
  <c r="F4831" i="8"/>
  <c r="F4830" i="8"/>
  <c r="F4829" i="8"/>
  <c r="F4828" i="8"/>
  <c r="F4827" i="8"/>
  <c r="F4826" i="8"/>
  <c r="F4825" i="8"/>
  <c r="F4824" i="8"/>
  <c r="F4823" i="8"/>
  <c r="F4822" i="8"/>
  <c r="F4821" i="8"/>
  <c r="F4820" i="8"/>
  <c r="F4819" i="8"/>
  <c r="F4818" i="8"/>
  <c r="F4817" i="8"/>
  <c r="F4816" i="8"/>
  <c r="F4815" i="8"/>
  <c r="F4814" i="8"/>
  <c r="F4813" i="8"/>
  <c r="F4812" i="8"/>
  <c r="F4811" i="8"/>
  <c r="F4810" i="8"/>
  <c r="F4809" i="8"/>
  <c r="F4808" i="8"/>
  <c r="F4807" i="8"/>
  <c r="F4806" i="8"/>
  <c r="F4805" i="8"/>
  <c r="F4804" i="8"/>
  <c r="F4803" i="8"/>
  <c r="F4802" i="8"/>
  <c r="F4801" i="8"/>
  <c r="F4800" i="8"/>
  <c r="F4799" i="8"/>
  <c r="F4798" i="8"/>
  <c r="F4797" i="8"/>
  <c r="F4796" i="8"/>
  <c r="F4795" i="8"/>
  <c r="F4794" i="8"/>
  <c r="F4793" i="8"/>
  <c r="F4792" i="8"/>
  <c r="F4791" i="8"/>
  <c r="F4790" i="8"/>
  <c r="F4789" i="8"/>
  <c r="F4788" i="8"/>
  <c r="F4787" i="8"/>
  <c r="F4786" i="8"/>
  <c r="F4785" i="8"/>
  <c r="F4784" i="8"/>
  <c r="F4783" i="8"/>
  <c r="F4782" i="8"/>
  <c r="F4781" i="8"/>
  <c r="F4780" i="8"/>
  <c r="F4779" i="8"/>
  <c r="F4778" i="8"/>
  <c r="F4777" i="8"/>
  <c r="F4776" i="8"/>
  <c r="F4775" i="8"/>
  <c r="F4774" i="8"/>
  <c r="F4773" i="8"/>
  <c r="F4772" i="8"/>
  <c r="F4771" i="8"/>
  <c r="F4770" i="8"/>
  <c r="F4769" i="8"/>
  <c r="F4768" i="8"/>
  <c r="F4767" i="8"/>
  <c r="F4766" i="8"/>
  <c r="F4765" i="8"/>
  <c r="F4764" i="8"/>
  <c r="F4763" i="8"/>
  <c r="F4762" i="8"/>
  <c r="F4761" i="8"/>
  <c r="F4760" i="8"/>
  <c r="F4759" i="8"/>
  <c r="F4758" i="8"/>
  <c r="F4757" i="8"/>
  <c r="F4756" i="8"/>
  <c r="F4755" i="8"/>
  <c r="F4754" i="8"/>
  <c r="F4753" i="8"/>
  <c r="F4752" i="8"/>
  <c r="F4751" i="8"/>
  <c r="F4750" i="8"/>
  <c r="F4749" i="8"/>
  <c r="F4748" i="8"/>
  <c r="F4747" i="8"/>
  <c r="F4746" i="8"/>
  <c r="F4745" i="8"/>
  <c r="F4744" i="8"/>
  <c r="F4743" i="8"/>
  <c r="F4742" i="8"/>
  <c r="F4741" i="8"/>
  <c r="F4740" i="8"/>
  <c r="F4739" i="8"/>
  <c r="F4738" i="8"/>
  <c r="F4737" i="8"/>
  <c r="F4736" i="8"/>
  <c r="F4735" i="8"/>
  <c r="F4734" i="8"/>
  <c r="F4733" i="8"/>
  <c r="F4732" i="8"/>
  <c r="F4731" i="8"/>
  <c r="F4730" i="8"/>
  <c r="F4729" i="8"/>
  <c r="F4728" i="8"/>
  <c r="F4727" i="8"/>
  <c r="F4726" i="8"/>
  <c r="F4725" i="8"/>
  <c r="F4724" i="8"/>
  <c r="F4723" i="8"/>
  <c r="F4722" i="8"/>
  <c r="F4721" i="8"/>
  <c r="F4720" i="8"/>
  <c r="F4719" i="8"/>
  <c r="F4718" i="8"/>
  <c r="F4717" i="8"/>
  <c r="F4716" i="8"/>
  <c r="F4715" i="8"/>
  <c r="F4714" i="8"/>
  <c r="F4713" i="8"/>
  <c r="F4712" i="8"/>
  <c r="F4711" i="8"/>
  <c r="F4710" i="8"/>
  <c r="F4709" i="8"/>
  <c r="F4708" i="8"/>
  <c r="F4707" i="8"/>
  <c r="F4706" i="8"/>
  <c r="F4705" i="8"/>
  <c r="F4704" i="8"/>
  <c r="F4703" i="8"/>
  <c r="F4702" i="8"/>
  <c r="F4701" i="8"/>
  <c r="F4700" i="8"/>
  <c r="F4699" i="8"/>
  <c r="F4698" i="8"/>
  <c r="F4697" i="8"/>
  <c r="F4696" i="8"/>
  <c r="F4695" i="8"/>
  <c r="F4694" i="8"/>
  <c r="F4693" i="8"/>
  <c r="F4692" i="8"/>
  <c r="F4691" i="8"/>
  <c r="F4690" i="8"/>
  <c r="F4689" i="8"/>
  <c r="F4688" i="8"/>
  <c r="F4687" i="8"/>
  <c r="F4686" i="8"/>
  <c r="F4685" i="8"/>
  <c r="F4684" i="8"/>
  <c r="F4683" i="8"/>
  <c r="F4682" i="8"/>
  <c r="F4681" i="8"/>
  <c r="F4680" i="8"/>
  <c r="F4679" i="8"/>
  <c r="F4678" i="8"/>
  <c r="F4677" i="8"/>
  <c r="F4676" i="8"/>
  <c r="F4675" i="8"/>
  <c r="F4674" i="8"/>
  <c r="F4673" i="8"/>
  <c r="F4672" i="8"/>
  <c r="F4671" i="8"/>
  <c r="F4670" i="8"/>
  <c r="F4669" i="8"/>
  <c r="F4668" i="8"/>
  <c r="F4667" i="8"/>
  <c r="F4666" i="8"/>
  <c r="F4665" i="8"/>
  <c r="F4664" i="8"/>
  <c r="F4663" i="8"/>
  <c r="F4662" i="8"/>
  <c r="F4661" i="8"/>
  <c r="F4660" i="8"/>
  <c r="F4659" i="8"/>
  <c r="F4658" i="8"/>
  <c r="F4657" i="8"/>
  <c r="F4656" i="8"/>
  <c r="F4655" i="8"/>
  <c r="F4654" i="8"/>
  <c r="F4653" i="8"/>
  <c r="F4652" i="8"/>
  <c r="F4651" i="8"/>
  <c r="F4650" i="8"/>
  <c r="F4649" i="8"/>
  <c r="F4648" i="8"/>
  <c r="F4647" i="8"/>
  <c r="F4646" i="8"/>
  <c r="F4645" i="8"/>
  <c r="F4644" i="8"/>
  <c r="F4643" i="8"/>
  <c r="F4642" i="8"/>
  <c r="F4641" i="8"/>
  <c r="F4640" i="8"/>
  <c r="F4639" i="8"/>
  <c r="F4638" i="8"/>
  <c r="F4637" i="8"/>
  <c r="F4636" i="8"/>
  <c r="F4635" i="8"/>
  <c r="F4634" i="8"/>
  <c r="F4633" i="8"/>
  <c r="F4632" i="8"/>
  <c r="F4631" i="8"/>
  <c r="F4630" i="8"/>
  <c r="F4629" i="8"/>
  <c r="F4628" i="8"/>
  <c r="F4627" i="8"/>
  <c r="F4626" i="8"/>
  <c r="F4625" i="8"/>
  <c r="F4624" i="8"/>
  <c r="F4623" i="8"/>
  <c r="F4622" i="8"/>
  <c r="F4621" i="8"/>
  <c r="F4620" i="8"/>
  <c r="F4619" i="8"/>
  <c r="F4618" i="8"/>
  <c r="F4617" i="8"/>
  <c r="F4616" i="8"/>
  <c r="F4615" i="8"/>
  <c r="F4614" i="8"/>
  <c r="F4613" i="8"/>
  <c r="F4612" i="8"/>
  <c r="F4611" i="8"/>
  <c r="F4610" i="8"/>
  <c r="F4609" i="8"/>
  <c r="F4608" i="8"/>
  <c r="F4607" i="8"/>
  <c r="F4606" i="8"/>
  <c r="F4605" i="8"/>
  <c r="F4604" i="8"/>
  <c r="F4603" i="8"/>
  <c r="F4602" i="8"/>
  <c r="F4601" i="8"/>
  <c r="F4600" i="8"/>
  <c r="F4599" i="8"/>
  <c r="F4598" i="8"/>
  <c r="F4597" i="8"/>
  <c r="F4596" i="8"/>
  <c r="F4595" i="8"/>
  <c r="F4594" i="8"/>
  <c r="F4593" i="8"/>
  <c r="F4592" i="8"/>
  <c r="F4591" i="8"/>
  <c r="F4590" i="8"/>
  <c r="F4589" i="8"/>
  <c r="F4588" i="8"/>
  <c r="F4587" i="8"/>
  <c r="F4586" i="8"/>
  <c r="F4585" i="8"/>
  <c r="F4584" i="8"/>
  <c r="F4583" i="8"/>
  <c r="F4582" i="8"/>
  <c r="F4581" i="8"/>
  <c r="F4580" i="8"/>
  <c r="F4579" i="8"/>
  <c r="F4578" i="8"/>
  <c r="F4577" i="8"/>
  <c r="F4576" i="8"/>
  <c r="F4575" i="8"/>
  <c r="F4574" i="8"/>
  <c r="F4573" i="8"/>
  <c r="F4572" i="8"/>
  <c r="F4571" i="8"/>
  <c r="F4570" i="8"/>
  <c r="F4569" i="8"/>
  <c r="F4568" i="8"/>
  <c r="F4567" i="8"/>
  <c r="F4566" i="8"/>
  <c r="F4565" i="8"/>
  <c r="F4564" i="8"/>
  <c r="F4563" i="8"/>
  <c r="F4562" i="8"/>
  <c r="F4561" i="8"/>
  <c r="F4560" i="8"/>
  <c r="F4559" i="8"/>
  <c r="F4558" i="8"/>
  <c r="F4557" i="8"/>
  <c r="F4556" i="8"/>
  <c r="F4555" i="8"/>
  <c r="F4554" i="8"/>
  <c r="F4553" i="8"/>
  <c r="F4552" i="8"/>
  <c r="F4551" i="8"/>
  <c r="F4550" i="8"/>
  <c r="F4549" i="8"/>
  <c r="F4548" i="8"/>
  <c r="F4547" i="8"/>
  <c r="F4546" i="8"/>
  <c r="F4545" i="8"/>
  <c r="F4544" i="8"/>
  <c r="F4543" i="8"/>
  <c r="F4542" i="8"/>
  <c r="F4541" i="8"/>
  <c r="F4540" i="8"/>
  <c r="F4539" i="8"/>
  <c r="F4538" i="8"/>
  <c r="F4537" i="8"/>
  <c r="F4536" i="8"/>
  <c r="F4535" i="8"/>
  <c r="F4534" i="8"/>
  <c r="F4533" i="8"/>
  <c r="F4532" i="8"/>
  <c r="F4531" i="8"/>
  <c r="F4530" i="8"/>
  <c r="F4529" i="8"/>
  <c r="F4528" i="8"/>
  <c r="F4527" i="8"/>
  <c r="F4526" i="8"/>
  <c r="F4525" i="8"/>
  <c r="F4524" i="8"/>
  <c r="F4523" i="8"/>
  <c r="F4522" i="8"/>
  <c r="F4521" i="8"/>
  <c r="F4520" i="8"/>
  <c r="F4519" i="8"/>
  <c r="F4518" i="8"/>
  <c r="F4517" i="8"/>
  <c r="F4516" i="8"/>
  <c r="F4515" i="8"/>
  <c r="F4514" i="8"/>
  <c r="F4513" i="8"/>
  <c r="F4512" i="8"/>
  <c r="F4511" i="8"/>
  <c r="F4510" i="8"/>
  <c r="F4509" i="8"/>
  <c r="F4508" i="8"/>
  <c r="F4507" i="8"/>
  <c r="F4506" i="8"/>
  <c r="F4505" i="8"/>
  <c r="F4504" i="8"/>
  <c r="F4503" i="8"/>
  <c r="F4502" i="8"/>
  <c r="F4501" i="8"/>
  <c r="F4500" i="8"/>
  <c r="F4499" i="8"/>
  <c r="F4498" i="8"/>
  <c r="F4497" i="8"/>
  <c r="F4496" i="8"/>
  <c r="F4495" i="8"/>
  <c r="F4494" i="8"/>
  <c r="F4493" i="8"/>
  <c r="F4492" i="8"/>
  <c r="F4491" i="8"/>
  <c r="F4490" i="8"/>
  <c r="F4489" i="8"/>
  <c r="F4488" i="8"/>
  <c r="F4487" i="8"/>
  <c r="F4486" i="8"/>
  <c r="F4485" i="8"/>
  <c r="F4484" i="8"/>
  <c r="F4483" i="8"/>
  <c r="F4482" i="8"/>
  <c r="F4481" i="8"/>
  <c r="F4480" i="8"/>
  <c r="F4479" i="8"/>
  <c r="F4478" i="8"/>
  <c r="F4477" i="8"/>
  <c r="F4476" i="8"/>
  <c r="F4475" i="8"/>
  <c r="F4474" i="8"/>
  <c r="F4473" i="8"/>
  <c r="F4472" i="8"/>
  <c r="F4471" i="8"/>
  <c r="F4470" i="8"/>
  <c r="F4469" i="8"/>
  <c r="F4468" i="8"/>
  <c r="F4467" i="8"/>
  <c r="F4466" i="8"/>
  <c r="F4465" i="8"/>
  <c r="F4464" i="8"/>
  <c r="F4463" i="8"/>
  <c r="F4462" i="8"/>
  <c r="F4461" i="8"/>
  <c r="F4460" i="8"/>
  <c r="F4459" i="8"/>
  <c r="F4458" i="8"/>
  <c r="F4457" i="8"/>
  <c r="F4456" i="8"/>
  <c r="F4455" i="8"/>
  <c r="F4454" i="8"/>
  <c r="F4453" i="8"/>
  <c r="F4452" i="8"/>
  <c r="F4451" i="8"/>
  <c r="F4450" i="8"/>
  <c r="F4449" i="8"/>
  <c r="F4448" i="8"/>
  <c r="F4447" i="8"/>
  <c r="F4446" i="8"/>
  <c r="F4445" i="8"/>
  <c r="F4444" i="8"/>
  <c r="F4443" i="8"/>
  <c r="F4442" i="8"/>
  <c r="F4441" i="8"/>
  <c r="F4440" i="8"/>
  <c r="F4439" i="8"/>
  <c r="F4438" i="8"/>
  <c r="F4437" i="8"/>
  <c r="F4436" i="8"/>
  <c r="F4435" i="8"/>
  <c r="F4434" i="8"/>
  <c r="F4433" i="8"/>
  <c r="F4432" i="8"/>
  <c r="F4431" i="8"/>
  <c r="F4430" i="8"/>
  <c r="F4429" i="8"/>
  <c r="F4428" i="8"/>
  <c r="F4427" i="8"/>
  <c r="F4426" i="8"/>
  <c r="F4425" i="8"/>
  <c r="F4424" i="8"/>
  <c r="F4423" i="8"/>
  <c r="F4422" i="8"/>
  <c r="F4421" i="8"/>
  <c r="F4420" i="8"/>
  <c r="F4419" i="8"/>
  <c r="F4418" i="8"/>
  <c r="F4417" i="8"/>
  <c r="F4416" i="8"/>
  <c r="F4415" i="8"/>
  <c r="F4414" i="8"/>
  <c r="F4413" i="8"/>
  <c r="F4412" i="8"/>
  <c r="F4411" i="8"/>
  <c r="F4410" i="8"/>
  <c r="F4409" i="8"/>
  <c r="F4408" i="8"/>
  <c r="F4407" i="8"/>
  <c r="F4406" i="8"/>
  <c r="F4405" i="8"/>
  <c r="F4404" i="8"/>
  <c r="F4403" i="8"/>
  <c r="F4402" i="8"/>
  <c r="F4401" i="8"/>
  <c r="F4400" i="8"/>
  <c r="F4399" i="8"/>
  <c r="F4398" i="8"/>
  <c r="F4397" i="8"/>
  <c r="F4396" i="8"/>
  <c r="F4395" i="8"/>
  <c r="F4394" i="8"/>
  <c r="F4393" i="8"/>
  <c r="F4392" i="8"/>
  <c r="F4391" i="8"/>
  <c r="F4390" i="8"/>
  <c r="F4389" i="8"/>
  <c r="F4388" i="8"/>
  <c r="F4387" i="8"/>
  <c r="F4386" i="8"/>
  <c r="F4385" i="8"/>
  <c r="F4384" i="8"/>
  <c r="F4383" i="8"/>
  <c r="F4382" i="8"/>
  <c r="F4381" i="8"/>
  <c r="F4380" i="8"/>
  <c r="F4379" i="8"/>
  <c r="F4378" i="8"/>
  <c r="F4377" i="8"/>
  <c r="F4376" i="8"/>
  <c r="F4375" i="8"/>
  <c r="F4374" i="8"/>
  <c r="F4373" i="8"/>
  <c r="F4372" i="8"/>
  <c r="F4371" i="8"/>
  <c r="F4370" i="8"/>
  <c r="F4369" i="8"/>
  <c r="F4368" i="8"/>
  <c r="F4367" i="8"/>
  <c r="F4366" i="8"/>
  <c r="F4365" i="8"/>
  <c r="F4364" i="8"/>
  <c r="F4363" i="8"/>
  <c r="F4362" i="8"/>
  <c r="F4361" i="8"/>
  <c r="F4360" i="8"/>
  <c r="F4359" i="8"/>
  <c r="F4358" i="8"/>
  <c r="F4357" i="8"/>
  <c r="F4356" i="8"/>
  <c r="F4355" i="8"/>
  <c r="F4354" i="8"/>
  <c r="F4353" i="8"/>
  <c r="F4352" i="8"/>
  <c r="F4351" i="8"/>
  <c r="F4350" i="8"/>
  <c r="F4349" i="8"/>
  <c r="F4348" i="8"/>
  <c r="F4347" i="8"/>
  <c r="F4346" i="8"/>
  <c r="F4345" i="8"/>
  <c r="F4344" i="8"/>
  <c r="F4343" i="8"/>
  <c r="F4342" i="8"/>
  <c r="F4341" i="8"/>
  <c r="F4340" i="8"/>
  <c r="F4339" i="8"/>
  <c r="F4338" i="8"/>
  <c r="F4337" i="8"/>
  <c r="F4336" i="8"/>
  <c r="F4335" i="8"/>
  <c r="F4334" i="8"/>
  <c r="F4333" i="8"/>
  <c r="F4332" i="8"/>
  <c r="F4331" i="8"/>
  <c r="F4330" i="8"/>
  <c r="F4329" i="8"/>
  <c r="F4328" i="8"/>
  <c r="F4327" i="8"/>
  <c r="F4326" i="8"/>
  <c r="F4325" i="8"/>
  <c r="F4324" i="8"/>
  <c r="F4323" i="8"/>
  <c r="F4322" i="8"/>
  <c r="F4321" i="8"/>
  <c r="F4320" i="8"/>
  <c r="F4319" i="8"/>
  <c r="F4318" i="8"/>
  <c r="F4317" i="8"/>
  <c r="F4316" i="8"/>
  <c r="F4315" i="8"/>
  <c r="F4314" i="8"/>
  <c r="F4313" i="8"/>
  <c r="F4312" i="8"/>
  <c r="F4311" i="8"/>
  <c r="F4310" i="8"/>
  <c r="F4309" i="8"/>
  <c r="F4308" i="8"/>
  <c r="F4307" i="8"/>
  <c r="F4306" i="8"/>
  <c r="F4305" i="8"/>
  <c r="F4304" i="8"/>
  <c r="F4303" i="8"/>
  <c r="F4302" i="8"/>
  <c r="F4301" i="8"/>
  <c r="F4300" i="8"/>
  <c r="F4299" i="8"/>
  <c r="F4298" i="8"/>
  <c r="F4297" i="8"/>
  <c r="F4296" i="8"/>
  <c r="F4295" i="8"/>
  <c r="F4294" i="8"/>
  <c r="F4293" i="8"/>
  <c r="F4292" i="8"/>
  <c r="F4291" i="8"/>
  <c r="F4290" i="8"/>
  <c r="F4289" i="8"/>
  <c r="F4288" i="8"/>
  <c r="F4287" i="8"/>
  <c r="F4286" i="8"/>
  <c r="F4285" i="8"/>
  <c r="F4284" i="8"/>
  <c r="F4283" i="8"/>
  <c r="F4282" i="8"/>
  <c r="F4281" i="8"/>
  <c r="F4280" i="8"/>
  <c r="F4279" i="8"/>
  <c r="F4278" i="8"/>
  <c r="F4277" i="8"/>
  <c r="F4276" i="8"/>
  <c r="F4275" i="8"/>
  <c r="F4274" i="8"/>
  <c r="F4273" i="8"/>
  <c r="F4272" i="8"/>
  <c r="F4271" i="8"/>
  <c r="F4270" i="8"/>
  <c r="F4269" i="8"/>
  <c r="F4268" i="8"/>
  <c r="F4267" i="8"/>
  <c r="F4266" i="8"/>
  <c r="F4265" i="8"/>
  <c r="F4264" i="8"/>
  <c r="F4263" i="8"/>
  <c r="F4262" i="8"/>
  <c r="F4261" i="8"/>
  <c r="F4260" i="8"/>
  <c r="F4259" i="8"/>
  <c r="F4258" i="8"/>
  <c r="F4257" i="8"/>
  <c r="F4256" i="8"/>
  <c r="F4255" i="8"/>
  <c r="F4254" i="8"/>
  <c r="F4253" i="8"/>
  <c r="F4252" i="8"/>
  <c r="F4251" i="8"/>
  <c r="F4250" i="8"/>
  <c r="F4249" i="8"/>
  <c r="F4248" i="8"/>
  <c r="F4247" i="8"/>
  <c r="F4246" i="8"/>
  <c r="F4245" i="8"/>
  <c r="F4244" i="8"/>
  <c r="F4243" i="8"/>
  <c r="F4242" i="8"/>
  <c r="F4241" i="8"/>
  <c r="F4240" i="8"/>
  <c r="F4239" i="8"/>
  <c r="F4238" i="8"/>
  <c r="F4237" i="8"/>
  <c r="F4236" i="8"/>
  <c r="F4235" i="8"/>
  <c r="F4234" i="8"/>
  <c r="F4233" i="8"/>
  <c r="F4232" i="8"/>
  <c r="F4231" i="8"/>
  <c r="F4230" i="8"/>
  <c r="F4229" i="8"/>
  <c r="F4228" i="8"/>
  <c r="F4227" i="8"/>
  <c r="F4226" i="8"/>
  <c r="F4225" i="8"/>
  <c r="F4224" i="8"/>
  <c r="F4223" i="8"/>
  <c r="F4222" i="8"/>
  <c r="F4221" i="8"/>
  <c r="F4220" i="8"/>
  <c r="F4219" i="8"/>
  <c r="F4218" i="8"/>
  <c r="F4217" i="8"/>
  <c r="F4216" i="8"/>
  <c r="F4215" i="8"/>
  <c r="F4214" i="8"/>
  <c r="F4213" i="8"/>
  <c r="F4212" i="8"/>
  <c r="F4211" i="8"/>
  <c r="F4210" i="8"/>
  <c r="F4209" i="8"/>
  <c r="F4208" i="8"/>
  <c r="F4207" i="8"/>
  <c r="F4206" i="8"/>
  <c r="F4205" i="8"/>
  <c r="F4204" i="8"/>
  <c r="F4203" i="8"/>
  <c r="F4202" i="8"/>
  <c r="F4201" i="8"/>
  <c r="F4200" i="8"/>
  <c r="F4199" i="8"/>
  <c r="F4198" i="8"/>
  <c r="F4197" i="8"/>
  <c r="F4196" i="8"/>
  <c r="F4195" i="8"/>
  <c r="F4194" i="8"/>
  <c r="F4193" i="8"/>
  <c r="F4192" i="8"/>
  <c r="F4191" i="8"/>
  <c r="F4190" i="8"/>
  <c r="F4189" i="8"/>
  <c r="F4188" i="8"/>
  <c r="F4187" i="8"/>
  <c r="F4186" i="8"/>
  <c r="F4185" i="8"/>
  <c r="F4184" i="8"/>
  <c r="F4183" i="8"/>
  <c r="F4182" i="8"/>
  <c r="F4181" i="8"/>
  <c r="F4180" i="8"/>
  <c r="F4179" i="8"/>
  <c r="F4178" i="8"/>
  <c r="F4177" i="8"/>
  <c r="F4176" i="8"/>
  <c r="F4175" i="8"/>
  <c r="F4174" i="8"/>
  <c r="F4173" i="8"/>
  <c r="F4172" i="8"/>
  <c r="F4171" i="8"/>
  <c r="F4170" i="8"/>
  <c r="F4169" i="8"/>
  <c r="F4168" i="8"/>
  <c r="F4167" i="8"/>
  <c r="F4166" i="8"/>
  <c r="F4165" i="8"/>
  <c r="F4164" i="8"/>
  <c r="F4163" i="8"/>
  <c r="F4162" i="8"/>
  <c r="F4161" i="8"/>
  <c r="F4160" i="8"/>
  <c r="F4159" i="8"/>
  <c r="F4158" i="8"/>
  <c r="F4157" i="8"/>
  <c r="F4156" i="8"/>
  <c r="F4155" i="8"/>
  <c r="F4154" i="8"/>
  <c r="F4153" i="8"/>
  <c r="F4152" i="8"/>
  <c r="F4151" i="8"/>
  <c r="F4150" i="8"/>
  <c r="F4149" i="8"/>
  <c r="F4148" i="8"/>
  <c r="F4147" i="8"/>
  <c r="F4146" i="8"/>
  <c r="F4145" i="8"/>
  <c r="F4144" i="8"/>
  <c r="F4143" i="8"/>
  <c r="F4142" i="8"/>
  <c r="F4141" i="8"/>
  <c r="F4140" i="8"/>
  <c r="F4139" i="8"/>
  <c r="F4138" i="8"/>
  <c r="F4137" i="8"/>
  <c r="F4136" i="8"/>
  <c r="F4135" i="8"/>
  <c r="F4134" i="8"/>
  <c r="F4133" i="8"/>
  <c r="F4132" i="8"/>
  <c r="F4131" i="8"/>
  <c r="F4130" i="8"/>
  <c r="F4129" i="8"/>
  <c r="F4128" i="8"/>
  <c r="F4127" i="8"/>
  <c r="F4126" i="8"/>
  <c r="F4125" i="8"/>
  <c r="F4124" i="8"/>
  <c r="F4123" i="8"/>
  <c r="F4122" i="8"/>
  <c r="F4121" i="8"/>
  <c r="F4120" i="8"/>
  <c r="F4119" i="8"/>
  <c r="F4118" i="8"/>
  <c r="F4117" i="8"/>
  <c r="F4116" i="8"/>
  <c r="F4115" i="8"/>
  <c r="F4114" i="8"/>
  <c r="F4113" i="8"/>
  <c r="F4112" i="8"/>
  <c r="F4111" i="8"/>
  <c r="F4110" i="8"/>
  <c r="F4109" i="8"/>
  <c r="F4108" i="8"/>
  <c r="F4107" i="8"/>
  <c r="F4106" i="8"/>
  <c r="F4105" i="8"/>
  <c r="F4104" i="8"/>
  <c r="F4103" i="8"/>
  <c r="F4102" i="8"/>
  <c r="F4101" i="8"/>
  <c r="F4100" i="8"/>
  <c r="F4099" i="8"/>
  <c r="F4098" i="8"/>
  <c r="F4097" i="8"/>
  <c r="F4096" i="8"/>
  <c r="F4095" i="8"/>
  <c r="F4094" i="8"/>
  <c r="F4093" i="8"/>
  <c r="F4092" i="8"/>
  <c r="F4091" i="8"/>
  <c r="F4090" i="8"/>
  <c r="F4089" i="8"/>
  <c r="F4088" i="8"/>
  <c r="F4087" i="8"/>
  <c r="F4086" i="8"/>
  <c r="F4085" i="8"/>
  <c r="F4084" i="8"/>
  <c r="F4083" i="8"/>
  <c r="F4082" i="8"/>
  <c r="F4081" i="8"/>
  <c r="F4080" i="8"/>
  <c r="F4079" i="8"/>
  <c r="F4078" i="8"/>
  <c r="F4077" i="8"/>
  <c r="F4076" i="8"/>
  <c r="F4075" i="8"/>
  <c r="F4074" i="8"/>
  <c r="F4073" i="8"/>
  <c r="F4072" i="8"/>
  <c r="F4071" i="8"/>
  <c r="F4070" i="8"/>
  <c r="F4069" i="8"/>
  <c r="F4068" i="8"/>
  <c r="F4067" i="8"/>
  <c r="F4066" i="8"/>
  <c r="F4065" i="8"/>
  <c r="F4064" i="8"/>
  <c r="F4063" i="8"/>
  <c r="F4062" i="8"/>
  <c r="F4061" i="8"/>
  <c r="F4060" i="8"/>
  <c r="F4059" i="8"/>
  <c r="F4058" i="8"/>
  <c r="F4057" i="8"/>
  <c r="F4056" i="8"/>
  <c r="F4055" i="8"/>
  <c r="F4054" i="8"/>
  <c r="F4053" i="8"/>
  <c r="F4052" i="8"/>
  <c r="F4051" i="8"/>
  <c r="F4050" i="8"/>
  <c r="F4049" i="8"/>
  <c r="F4048" i="8"/>
  <c r="F4047" i="8"/>
  <c r="F4046" i="8"/>
  <c r="F4045" i="8"/>
  <c r="F4044" i="8"/>
  <c r="F4043" i="8"/>
  <c r="F4042" i="8"/>
  <c r="F4041" i="8"/>
  <c r="F4040" i="8"/>
  <c r="F4039" i="8"/>
  <c r="F4038" i="8"/>
  <c r="F4037" i="8"/>
  <c r="F4036" i="8"/>
  <c r="F4035" i="8"/>
  <c r="F4034" i="8"/>
  <c r="F4033" i="8"/>
  <c r="F4032" i="8"/>
  <c r="F4031" i="8"/>
  <c r="F4030" i="8"/>
  <c r="F4029" i="8"/>
  <c r="F4028" i="8"/>
  <c r="F4027" i="8"/>
  <c r="F4026" i="8"/>
  <c r="F4025" i="8"/>
  <c r="F4024" i="8"/>
  <c r="F4023" i="8"/>
  <c r="F4022" i="8"/>
  <c r="F4021" i="8"/>
  <c r="F4020" i="8"/>
  <c r="F4019" i="8"/>
  <c r="F4018" i="8"/>
  <c r="F4017" i="8"/>
  <c r="F4016" i="8"/>
  <c r="F4015" i="8"/>
  <c r="F4014" i="8"/>
  <c r="F4013" i="8"/>
  <c r="F4012" i="8"/>
  <c r="F4011" i="8"/>
  <c r="F4010" i="8"/>
  <c r="F4009" i="8"/>
  <c r="F4008" i="8"/>
  <c r="F4007" i="8"/>
  <c r="F4006" i="8"/>
  <c r="F4005" i="8"/>
  <c r="F4004" i="8"/>
  <c r="F4003" i="8"/>
  <c r="F4002" i="8"/>
  <c r="F4001" i="8"/>
  <c r="F4000" i="8"/>
  <c r="F3999" i="8"/>
  <c r="F3998" i="8"/>
  <c r="F3997" i="8"/>
  <c r="F3996" i="8"/>
  <c r="F3995" i="8"/>
  <c r="F3994" i="8"/>
  <c r="F3993" i="8"/>
  <c r="F3992" i="8"/>
  <c r="F3991" i="8"/>
  <c r="F3990" i="8"/>
  <c r="F3989" i="8"/>
  <c r="F3988" i="8"/>
  <c r="F3987" i="8"/>
  <c r="F3986" i="8"/>
  <c r="F3985" i="8"/>
  <c r="F3984" i="8"/>
  <c r="F3983" i="8"/>
  <c r="F3982" i="8"/>
  <c r="F3981" i="8"/>
  <c r="F3980" i="8"/>
  <c r="F3979" i="8"/>
  <c r="F3978" i="8"/>
  <c r="F3977" i="8"/>
  <c r="F3976" i="8"/>
  <c r="F3975" i="8"/>
  <c r="F3974" i="8"/>
  <c r="F3973" i="8"/>
  <c r="F3972" i="8"/>
  <c r="F3971" i="8"/>
  <c r="F3970" i="8"/>
  <c r="F3969" i="8"/>
  <c r="F3968" i="8"/>
  <c r="F3967" i="8"/>
  <c r="F3966" i="8"/>
  <c r="F3965" i="8"/>
  <c r="F3964" i="8"/>
  <c r="F3963" i="8"/>
  <c r="F3962" i="8"/>
  <c r="F3961" i="8"/>
  <c r="F3960" i="8"/>
  <c r="F3959" i="8"/>
  <c r="F3958" i="8"/>
  <c r="F3957" i="8"/>
  <c r="F3956" i="8"/>
  <c r="F3955" i="8"/>
  <c r="F3954" i="8"/>
  <c r="F3953" i="8"/>
  <c r="F3952" i="8"/>
  <c r="F3951" i="8"/>
  <c r="F3950" i="8"/>
  <c r="F3949" i="8"/>
  <c r="F3948" i="8"/>
  <c r="F3947" i="8"/>
  <c r="F3946" i="8"/>
  <c r="F3945" i="8"/>
  <c r="F3944" i="8"/>
  <c r="F3943" i="8"/>
  <c r="F3942" i="8"/>
  <c r="F3941" i="8"/>
  <c r="F3940" i="8"/>
  <c r="F3939" i="8"/>
  <c r="F3938" i="8"/>
  <c r="F3937" i="8"/>
  <c r="F3936" i="8"/>
  <c r="F3935" i="8"/>
  <c r="F3934" i="8"/>
  <c r="F3933" i="8"/>
  <c r="F3932" i="8"/>
  <c r="F3931" i="8"/>
  <c r="F3930" i="8"/>
  <c r="F3929" i="8"/>
  <c r="F3928" i="8"/>
  <c r="F3927" i="8"/>
  <c r="F3926" i="8"/>
  <c r="F3925" i="8"/>
  <c r="F3924" i="8"/>
  <c r="F3923" i="8"/>
  <c r="F3922" i="8"/>
  <c r="F3921" i="8"/>
  <c r="F3920" i="8"/>
  <c r="F3919" i="8"/>
  <c r="F3918" i="8"/>
  <c r="F3917" i="8"/>
  <c r="F3916" i="8"/>
  <c r="F3915" i="8"/>
  <c r="F3914" i="8"/>
  <c r="F3913" i="8"/>
  <c r="F3912" i="8"/>
  <c r="F3911" i="8"/>
  <c r="F3910" i="8"/>
  <c r="F3909" i="8"/>
  <c r="F3908" i="8"/>
  <c r="F3907" i="8"/>
  <c r="F3906" i="8"/>
  <c r="F3905" i="8"/>
  <c r="F3904" i="8"/>
  <c r="F3903" i="8"/>
  <c r="F3902" i="8"/>
  <c r="F3901" i="8"/>
  <c r="F3900" i="8"/>
  <c r="F3899" i="8"/>
  <c r="F3898" i="8"/>
  <c r="F3897" i="8"/>
  <c r="F3896" i="8"/>
  <c r="F3895" i="8"/>
  <c r="F3894" i="8"/>
  <c r="F3893" i="8"/>
  <c r="F3892" i="8"/>
  <c r="F3891" i="8"/>
  <c r="F3890" i="8"/>
  <c r="F3889" i="8"/>
  <c r="F3888" i="8"/>
  <c r="F3887" i="8"/>
  <c r="F3886" i="8"/>
  <c r="F3885" i="8"/>
  <c r="F3884" i="8"/>
  <c r="F3883" i="8"/>
  <c r="F3882" i="8"/>
  <c r="F3881" i="8"/>
  <c r="F3880" i="8"/>
  <c r="F3879" i="8"/>
  <c r="F3878" i="8"/>
  <c r="F3877" i="8"/>
  <c r="F3876" i="8"/>
  <c r="F3875" i="8"/>
  <c r="F3874" i="8"/>
  <c r="F3873" i="8"/>
  <c r="F3872" i="8"/>
  <c r="F3871" i="8"/>
  <c r="F3870" i="8"/>
  <c r="F3869" i="8"/>
  <c r="F3868" i="8"/>
  <c r="F3867" i="8"/>
  <c r="F3866" i="8"/>
  <c r="F3865" i="8"/>
  <c r="F3864" i="8"/>
  <c r="F3863" i="8"/>
  <c r="F3862" i="8"/>
  <c r="F3861" i="8"/>
  <c r="F3860" i="8"/>
  <c r="F3859" i="8"/>
  <c r="F3858" i="8"/>
  <c r="F3857" i="8"/>
  <c r="F3856" i="8"/>
  <c r="F3855" i="8"/>
  <c r="F3854" i="8"/>
  <c r="F3853" i="8"/>
  <c r="F3852" i="8"/>
  <c r="F3851" i="8"/>
  <c r="F3850" i="8"/>
  <c r="F3849" i="8"/>
  <c r="F3848" i="8"/>
  <c r="F3847" i="8"/>
  <c r="F3846" i="8"/>
  <c r="F3845" i="8"/>
  <c r="F3844" i="8"/>
  <c r="F3843" i="8"/>
  <c r="F3842" i="8"/>
  <c r="F3841" i="8"/>
  <c r="F3840" i="8"/>
  <c r="F3839" i="8"/>
  <c r="F3838" i="8"/>
  <c r="F3837" i="8"/>
  <c r="F3836" i="8"/>
  <c r="F3835" i="8"/>
  <c r="F3834" i="8"/>
  <c r="F3833" i="8"/>
  <c r="F3832" i="8"/>
  <c r="F3831" i="8"/>
  <c r="F3830" i="8"/>
  <c r="F3829" i="8"/>
  <c r="F3828" i="8"/>
  <c r="F3827" i="8"/>
  <c r="F3826" i="8"/>
  <c r="F3825" i="8"/>
  <c r="F3824" i="8"/>
  <c r="F3823" i="8"/>
  <c r="F3822" i="8"/>
  <c r="F3821" i="8"/>
  <c r="F3820" i="8"/>
  <c r="F3819" i="8"/>
  <c r="F3818" i="8"/>
  <c r="F3817" i="8"/>
  <c r="F3816" i="8"/>
  <c r="F3815" i="8"/>
  <c r="F3814" i="8"/>
  <c r="F3813" i="8"/>
  <c r="F3812" i="8"/>
  <c r="F3811" i="8"/>
  <c r="F3810" i="8"/>
  <c r="F3809" i="8"/>
  <c r="F3808" i="8"/>
  <c r="F3807" i="8"/>
  <c r="F3806" i="8"/>
  <c r="F3805" i="8"/>
  <c r="F3804" i="8"/>
  <c r="F3803" i="8"/>
  <c r="F3802" i="8"/>
  <c r="F3801" i="8"/>
  <c r="F3800" i="8"/>
  <c r="F3799" i="8"/>
  <c r="F3798" i="8"/>
  <c r="F3797" i="8"/>
  <c r="F3796" i="8"/>
  <c r="F3795" i="8"/>
  <c r="F3794" i="8"/>
  <c r="F3793" i="8"/>
  <c r="F3792" i="8"/>
  <c r="F3791" i="8"/>
  <c r="F3790" i="8"/>
  <c r="F3789" i="8"/>
  <c r="F3788" i="8"/>
  <c r="F3787" i="8"/>
  <c r="F3786" i="8"/>
  <c r="F3785" i="8"/>
  <c r="F3784" i="8"/>
  <c r="F3783" i="8"/>
  <c r="F3782" i="8"/>
  <c r="F3781" i="8"/>
  <c r="F3780" i="8"/>
  <c r="F3779" i="8"/>
  <c r="F3778" i="8"/>
  <c r="F3777" i="8"/>
  <c r="F3776" i="8"/>
  <c r="F3775" i="8"/>
  <c r="F3774" i="8"/>
  <c r="F3773" i="8"/>
  <c r="F3772" i="8"/>
  <c r="F3771" i="8"/>
  <c r="F3770" i="8"/>
  <c r="F3769" i="8"/>
  <c r="F3768" i="8"/>
  <c r="F3767" i="8"/>
  <c r="F3766" i="8"/>
  <c r="F3765" i="8"/>
  <c r="F3764" i="8"/>
  <c r="F3763" i="8"/>
  <c r="F3762" i="8"/>
  <c r="F3761" i="8"/>
  <c r="F3760" i="8"/>
  <c r="F3759" i="8"/>
  <c r="F3758" i="8"/>
  <c r="F3757" i="8"/>
  <c r="F3756" i="8"/>
  <c r="F3755" i="8"/>
  <c r="F3754" i="8"/>
  <c r="F3753" i="8"/>
  <c r="F3752" i="8"/>
  <c r="F3751" i="8"/>
  <c r="F3750" i="8"/>
  <c r="F3749" i="8"/>
  <c r="F3748" i="8"/>
  <c r="F3747" i="8"/>
  <c r="F3746" i="8"/>
  <c r="F3745" i="8"/>
  <c r="F3744" i="8"/>
  <c r="F3743" i="8"/>
  <c r="F3742" i="8"/>
  <c r="F3741" i="8"/>
  <c r="F3740" i="8"/>
  <c r="F3739" i="8"/>
  <c r="F3738" i="8"/>
  <c r="F3737" i="8"/>
  <c r="F3736" i="8"/>
  <c r="F3735" i="8"/>
  <c r="F3734" i="8"/>
  <c r="F3733" i="8"/>
  <c r="F3732" i="8"/>
  <c r="F3731" i="8"/>
  <c r="F3730" i="8"/>
  <c r="F3729" i="8"/>
  <c r="F3728" i="8"/>
  <c r="F3727" i="8"/>
  <c r="F3726" i="8"/>
  <c r="F3725" i="8"/>
  <c r="F3724" i="8"/>
  <c r="F3723" i="8"/>
  <c r="F3722" i="8"/>
  <c r="F3721" i="8"/>
  <c r="F3720" i="8"/>
  <c r="F3719" i="8"/>
  <c r="F3718" i="8"/>
  <c r="F3717" i="8"/>
  <c r="F3716" i="8"/>
  <c r="F3715" i="8"/>
  <c r="F3714" i="8"/>
  <c r="F3713" i="8"/>
  <c r="F3712" i="8"/>
  <c r="F3711" i="8"/>
  <c r="F3710" i="8"/>
  <c r="F3709" i="8"/>
  <c r="F3708" i="8"/>
  <c r="F3707" i="8"/>
  <c r="F3706" i="8"/>
  <c r="F3705" i="8"/>
  <c r="F3704" i="8"/>
  <c r="F3703" i="8"/>
  <c r="F3702" i="8"/>
  <c r="F3701" i="8"/>
  <c r="F3700" i="8"/>
  <c r="F3699" i="8"/>
  <c r="F3698" i="8"/>
  <c r="F3697" i="8"/>
  <c r="F3696" i="8"/>
  <c r="F3695" i="8"/>
  <c r="F3694" i="8"/>
  <c r="F3693" i="8"/>
  <c r="F3692" i="8"/>
  <c r="F3691" i="8"/>
  <c r="F3690" i="8"/>
  <c r="F3689" i="8"/>
  <c r="F3688" i="8"/>
  <c r="F3687" i="8"/>
  <c r="F3686" i="8"/>
  <c r="F3685" i="8"/>
  <c r="F3684" i="8"/>
  <c r="F3683" i="8"/>
  <c r="F3682" i="8"/>
  <c r="F3681" i="8"/>
  <c r="F3680" i="8"/>
  <c r="F3679" i="8"/>
  <c r="F3678" i="8"/>
  <c r="F3677" i="8"/>
  <c r="F3676" i="8"/>
  <c r="F3675" i="8"/>
  <c r="F3674" i="8"/>
  <c r="F3673" i="8"/>
  <c r="F3672" i="8"/>
  <c r="F3671" i="8"/>
  <c r="F3670" i="8"/>
  <c r="F3669" i="8"/>
  <c r="F3668" i="8"/>
  <c r="F3667" i="8"/>
  <c r="F3666" i="8"/>
  <c r="F3665" i="8"/>
  <c r="F3664" i="8"/>
  <c r="F3663" i="8"/>
  <c r="F3662" i="8"/>
  <c r="F3661" i="8"/>
  <c r="F3660" i="8"/>
  <c r="F3659" i="8"/>
  <c r="F3658" i="8"/>
  <c r="F3657" i="8"/>
  <c r="F3656" i="8"/>
  <c r="F3655" i="8"/>
  <c r="F3654" i="8"/>
  <c r="F3653" i="8"/>
  <c r="F3652" i="8"/>
  <c r="F3651" i="8"/>
  <c r="F3650" i="8"/>
  <c r="F3649" i="8"/>
  <c r="F3648" i="8"/>
  <c r="F3647" i="8"/>
  <c r="F3646" i="8"/>
  <c r="F3645" i="8"/>
  <c r="F3644" i="8"/>
  <c r="F3643" i="8"/>
  <c r="F3642" i="8"/>
  <c r="F3641" i="8"/>
  <c r="F3640" i="8"/>
  <c r="F3639" i="8"/>
  <c r="F3638" i="8"/>
  <c r="F3637" i="8"/>
  <c r="F3636" i="8"/>
  <c r="F3635" i="8"/>
  <c r="F3634" i="8"/>
  <c r="F3633" i="8"/>
  <c r="F3632" i="8"/>
  <c r="F3631" i="8"/>
  <c r="F3630" i="8"/>
  <c r="F3629" i="8"/>
  <c r="F3628" i="8"/>
  <c r="F3627" i="8"/>
  <c r="F3626" i="8"/>
  <c r="F3625" i="8"/>
  <c r="F3624" i="8"/>
  <c r="F3623" i="8"/>
  <c r="F3622" i="8"/>
  <c r="F3621" i="8"/>
  <c r="F3620" i="8"/>
  <c r="F3619" i="8"/>
  <c r="F3618" i="8"/>
  <c r="F3617" i="8"/>
  <c r="F3616" i="8"/>
  <c r="F3615" i="8"/>
  <c r="F3614" i="8"/>
  <c r="F3613" i="8"/>
  <c r="F3612" i="8"/>
  <c r="F3611" i="8"/>
  <c r="F3610" i="8"/>
  <c r="F3609" i="8"/>
  <c r="F3608" i="8"/>
  <c r="F3607" i="8"/>
  <c r="F3606" i="8"/>
  <c r="F3605" i="8"/>
  <c r="F3604" i="8"/>
  <c r="F3603" i="8"/>
  <c r="F3602" i="8"/>
  <c r="F3601" i="8"/>
  <c r="F3600" i="8"/>
  <c r="F3599" i="8"/>
  <c r="F3598" i="8"/>
  <c r="F3597" i="8"/>
  <c r="F3596" i="8"/>
  <c r="F3595" i="8"/>
  <c r="F3594" i="8"/>
  <c r="F3593" i="8"/>
  <c r="F3592" i="8"/>
  <c r="F3591" i="8"/>
  <c r="F3590" i="8"/>
  <c r="F3589" i="8"/>
  <c r="F3588" i="8"/>
  <c r="F3587" i="8"/>
  <c r="F3586" i="8"/>
  <c r="F3585" i="8"/>
  <c r="F3584" i="8"/>
  <c r="F3583" i="8"/>
  <c r="F3582" i="8"/>
  <c r="F3581" i="8"/>
  <c r="F3580" i="8"/>
  <c r="F3579" i="8"/>
  <c r="F3578" i="8"/>
  <c r="F3577" i="8"/>
  <c r="F3576" i="8"/>
  <c r="F3575" i="8"/>
  <c r="F3574" i="8"/>
  <c r="F3573" i="8"/>
  <c r="F3572" i="8"/>
  <c r="F3571" i="8"/>
  <c r="F3570" i="8"/>
  <c r="F3569" i="8"/>
  <c r="F3568" i="8"/>
  <c r="F3567" i="8"/>
  <c r="F3566" i="8"/>
  <c r="F3565" i="8"/>
  <c r="F3564" i="8"/>
  <c r="F3563" i="8"/>
  <c r="F3562" i="8"/>
  <c r="F3561" i="8"/>
  <c r="F3560" i="8"/>
  <c r="F3559" i="8"/>
  <c r="F3558" i="8"/>
  <c r="F3557" i="8"/>
  <c r="F3556" i="8"/>
  <c r="F3555" i="8"/>
  <c r="F3554" i="8"/>
  <c r="F3553" i="8"/>
  <c r="F3552" i="8"/>
  <c r="F3551" i="8"/>
  <c r="F3550" i="8"/>
  <c r="F3549" i="8"/>
  <c r="F3548" i="8"/>
  <c r="F3547" i="8"/>
  <c r="F3546" i="8"/>
  <c r="F3545" i="8"/>
  <c r="F3544" i="8"/>
  <c r="F3543" i="8"/>
  <c r="F3542" i="8"/>
  <c r="F3541" i="8"/>
  <c r="F3540" i="8"/>
  <c r="F3539" i="8"/>
  <c r="F3538" i="8"/>
  <c r="F3537" i="8"/>
  <c r="F3536" i="8"/>
  <c r="F3535" i="8"/>
  <c r="F3534" i="8"/>
  <c r="F3533" i="8"/>
  <c r="F3532" i="8"/>
  <c r="F3531" i="8"/>
  <c r="F3530" i="8"/>
  <c r="F3529" i="8"/>
  <c r="F3528" i="8"/>
  <c r="F3527" i="8"/>
  <c r="F3526" i="8"/>
  <c r="F3525" i="8"/>
  <c r="F3524" i="8"/>
  <c r="F3523" i="8"/>
  <c r="F3522" i="8"/>
  <c r="F3521" i="8"/>
  <c r="F3520" i="8"/>
  <c r="F3519" i="8"/>
  <c r="F3518" i="8"/>
  <c r="F3517" i="8"/>
  <c r="F3516" i="8"/>
  <c r="F3515" i="8"/>
  <c r="F3514" i="8"/>
  <c r="F3513" i="8"/>
  <c r="F3512" i="8"/>
  <c r="F3511" i="8"/>
  <c r="F3510" i="8"/>
  <c r="F3509" i="8"/>
  <c r="F3508" i="8"/>
  <c r="F3507" i="8"/>
  <c r="F3506" i="8"/>
  <c r="F3505" i="8"/>
  <c r="F3504" i="8"/>
  <c r="F3503" i="8"/>
  <c r="F3502" i="8"/>
  <c r="F3501" i="8"/>
  <c r="F3500" i="8"/>
  <c r="F3499" i="8"/>
  <c r="F3498" i="8"/>
  <c r="F3497" i="8"/>
  <c r="F3496" i="8"/>
  <c r="F3495" i="8"/>
  <c r="F3494" i="8"/>
  <c r="F3493" i="8"/>
  <c r="F3492" i="8"/>
  <c r="F3491" i="8"/>
  <c r="F3490" i="8"/>
  <c r="F3489" i="8"/>
  <c r="F3488" i="8"/>
  <c r="F3487" i="8"/>
  <c r="F3486" i="8"/>
  <c r="F3485" i="8"/>
  <c r="F3484" i="8"/>
  <c r="F3483" i="8"/>
  <c r="F3482" i="8"/>
  <c r="F3481" i="8"/>
  <c r="F3480" i="8"/>
  <c r="F3479" i="8"/>
  <c r="F3478" i="8"/>
  <c r="F3477" i="8"/>
  <c r="F3476" i="8"/>
  <c r="F3475" i="8"/>
  <c r="F3474" i="8"/>
  <c r="F3473" i="8"/>
  <c r="F3472" i="8"/>
  <c r="F3471" i="8"/>
  <c r="F3470" i="8"/>
  <c r="F3469" i="8"/>
  <c r="F3468" i="8"/>
  <c r="F3467" i="8"/>
  <c r="F3466" i="8"/>
  <c r="F3465" i="8"/>
  <c r="F3464" i="8"/>
  <c r="F3463" i="8"/>
  <c r="F3462" i="8"/>
  <c r="F3461" i="8"/>
  <c r="F3460" i="8"/>
  <c r="F3459" i="8"/>
  <c r="F3458" i="8"/>
  <c r="F3457" i="8"/>
  <c r="F3456" i="8"/>
  <c r="F3455" i="8"/>
  <c r="F3454" i="8"/>
  <c r="F3453" i="8"/>
  <c r="F3452" i="8"/>
  <c r="F3451" i="8"/>
  <c r="F3450" i="8"/>
  <c r="F3449" i="8"/>
  <c r="F3448" i="8"/>
  <c r="F3447" i="8"/>
  <c r="F3446" i="8"/>
  <c r="F3445" i="8"/>
  <c r="F3444" i="8"/>
  <c r="F3443" i="8"/>
  <c r="F3442" i="8"/>
  <c r="F3441" i="8"/>
  <c r="F3440" i="8"/>
  <c r="F3439" i="8"/>
  <c r="F3438" i="8"/>
  <c r="F3437" i="8"/>
  <c r="F3436" i="8"/>
  <c r="F3435" i="8"/>
  <c r="F3434" i="8"/>
  <c r="F3433" i="8"/>
  <c r="F3432" i="8"/>
  <c r="F3431" i="8"/>
  <c r="F3430" i="8"/>
  <c r="F3429" i="8"/>
  <c r="F3428" i="8"/>
  <c r="F3427" i="8"/>
  <c r="F3426" i="8"/>
  <c r="F3425" i="8"/>
  <c r="F3424" i="8"/>
  <c r="F3423" i="8"/>
  <c r="F3422" i="8"/>
  <c r="F3421" i="8"/>
  <c r="F3420" i="8"/>
  <c r="F3419" i="8"/>
  <c r="F3418" i="8"/>
  <c r="F3417" i="8"/>
  <c r="F3416" i="8"/>
  <c r="F3415" i="8"/>
  <c r="F3414" i="8"/>
  <c r="F3413" i="8"/>
  <c r="F3412" i="8"/>
  <c r="F3411" i="8"/>
  <c r="F3410" i="8"/>
  <c r="F3409" i="8"/>
  <c r="F3408" i="8"/>
  <c r="F3407" i="8"/>
  <c r="F3406" i="8"/>
  <c r="F3405" i="8"/>
  <c r="F3404" i="8"/>
  <c r="F3403" i="8"/>
  <c r="F3402" i="8"/>
  <c r="F3401" i="8"/>
  <c r="F3400" i="8"/>
  <c r="F3399" i="8"/>
  <c r="F3398" i="8"/>
  <c r="F3397" i="8"/>
  <c r="F3396" i="8"/>
  <c r="F3395" i="8"/>
  <c r="F3394" i="8"/>
  <c r="F3393" i="8"/>
  <c r="F3392" i="8"/>
  <c r="F3391" i="8"/>
  <c r="F3390" i="8"/>
  <c r="F3389" i="8"/>
  <c r="F3388" i="8"/>
  <c r="F3387" i="8"/>
  <c r="F3386" i="8"/>
  <c r="F3385" i="8"/>
  <c r="F3384" i="8"/>
  <c r="F3383" i="8"/>
  <c r="F3382" i="8"/>
  <c r="F3381" i="8"/>
  <c r="F3380" i="8"/>
  <c r="F3379" i="8"/>
  <c r="F3378" i="8"/>
  <c r="F3377" i="8"/>
  <c r="F3376" i="8"/>
  <c r="F3375" i="8"/>
  <c r="F3374" i="8"/>
  <c r="F3373" i="8"/>
  <c r="F3372" i="8"/>
  <c r="F3371" i="8"/>
  <c r="F3370" i="8"/>
  <c r="F3369" i="8"/>
  <c r="F3368" i="8"/>
  <c r="F3367" i="8"/>
  <c r="F3366" i="8"/>
  <c r="F3365" i="8"/>
  <c r="F3364" i="8"/>
  <c r="F3363" i="8"/>
  <c r="F3362" i="8"/>
  <c r="F3361" i="8"/>
  <c r="F3360" i="8"/>
  <c r="F3359" i="8"/>
  <c r="F3358" i="8"/>
  <c r="F3357" i="8"/>
  <c r="F3356" i="8"/>
  <c r="F3355" i="8"/>
  <c r="F3354" i="8"/>
  <c r="F3353" i="8"/>
  <c r="F3352" i="8"/>
  <c r="F3351" i="8"/>
  <c r="F3350" i="8"/>
  <c r="F3349" i="8"/>
  <c r="F3348" i="8"/>
  <c r="F3347" i="8"/>
  <c r="F3346" i="8"/>
  <c r="F3345" i="8"/>
  <c r="F3344" i="8"/>
  <c r="F3343" i="8"/>
  <c r="F3342" i="8"/>
  <c r="F3341" i="8"/>
  <c r="F3340" i="8"/>
  <c r="F3339" i="8"/>
  <c r="F3338" i="8"/>
  <c r="F3337" i="8"/>
  <c r="F3336" i="8"/>
  <c r="F3335" i="8"/>
  <c r="F3334" i="8"/>
  <c r="F3333" i="8"/>
  <c r="F3332" i="8"/>
  <c r="F3331" i="8"/>
  <c r="F3330" i="8"/>
  <c r="F3329" i="8"/>
  <c r="F3328" i="8"/>
  <c r="F3327" i="8"/>
  <c r="F3326" i="8"/>
  <c r="F3325" i="8"/>
  <c r="F3324" i="8"/>
  <c r="F3323" i="8"/>
  <c r="F3322" i="8"/>
  <c r="F3321" i="8"/>
  <c r="F3320" i="8"/>
  <c r="F3319" i="8"/>
  <c r="F3318" i="8"/>
  <c r="F3317" i="8"/>
  <c r="F3316" i="8"/>
  <c r="F3315" i="8"/>
  <c r="F3314" i="8"/>
  <c r="F3313" i="8"/>
  <c r="F3312" i="8"/>
  <c r="F3311" i="8"/>
  <c r="F3310" i="8"/>
  <c r="F3309" i="8"/>
  <c r="F3308" i="8"/>
  <c r="F3307" i="8"/>
  <c r="F3306" i="8"/>
  <c r="F3305" i="8"/>
  <c r="F3304" i="8"/>
  <c r="F3303" i="8"/>
  <c r="F3302" i="8"/>
  <c r="F3301" i="8"/>
  <c r="F3300" i="8"/>
  <c r="F3299" i="8"/>
  <c r="F3298" i="8"/>
  <c r="F3297" i="8"/>
  <c r="F3296" i="8"/>
  <c r="F3295" i="8"/>
  <c r="F3294" i="8"/>
  <c r="F3293" i="8"/>
  <c r="F3292" i="8"/>
  <c r="F3291" i="8"/>
  <c r="F3290" i="8"/>
  <c r="F3289" i="8"/>
  <c r="F3288" i="8"/>
  <c r="F3287" i="8"/>
  <c r="F3286" i="8"/>
  <c r="F3285" i="8"/>
  <c r="F3284" i="8"/>
  <c r="F3283" i="8"/>
  <c r="F3282" i="8"/>
  <c r="F3281" i="8"/>
  <c r="F3280" i="8"/>
  <c r="F3279" i="8"/>
  <c r="F3278" i="8"/>
  <c r="F3277" i="8"/>
  <c r="F3276" i="8"/>
  <c r="F3275" i="8"/>
  <c r="F3274" i="8"/>
  <c r="F3273" i="8"/>
  <c r="F3272" i="8"/>
  <c r="F3271" i="8"/>
  <c r="F3270" i="8"/>
  <c r="F3269" i="8"/>
  <c r="F3268" i="8"/>
  <c r="F3267" i="8"/>
  <c r="F3266" i="8"/>
  <c r="F3265" i="8"/>
  <c r="F3264" i="8"/>
  <c r="F3263" i="8"/>
  <c r="F3262" i="8"/>
  <c r="F3261" i="8"/>
  <c r="F3260" i="8"/>
  <c r="F3259" i="8"/>
  <c r="F3258" i="8"/>
  <c r="F3257" i="8"/>
  <c r="F3256" i="8"/>
  <c r="F3255" i="8"/>
  <c r="F3254" i="8"/>
  <c r="F3253" i="8"/>
  <c r="F3252" i="8"/>
  <c r="F3251" i="8"/>
  <c r="F3250" i="8"/>
  <c r="F3249" i="8"/>
  <c r="F3248" i="8"/>
  <c r="F3247" i="8"/>
  <c r="F3246" i="8"/>
  <c r="F3245" i="8"/>
  <c r="F3244" i="8"/>
  <c r="F3243" i="8"/>
  <c r="F3242" i="8"/>
  <c r="F3241" i="8"/>
  <c r="F3240" i="8"/>
  <c r="F3239" i="8"/>
  <c r="F3238" i="8"/>
  <c r="F3237" i="8"/>
  <c r="F3236" i="8"/>
  <c r="F3235" i="8"/>
  <c r="F3234" i="8"/>
  <c r="F3233" i="8"/>
  <c r="F3232" i="8"/>
  <c r="F3231" i="8"/>
  <c r="F3230" i="8"/>
  <c r="F3229" i="8"/>
  <c r="F3228" i="8"/>
  <c r="F3227" i="8"/>
  <c r="F3226" i="8"/>
  <c r="F3225" i="8"/>
  <c r="F3224" i="8"/>
  <c r="F3223" i="8"/>
  <c r="F3222" i="8"/>
  <c r="F3221" i="8"/>
  <c r="F3220" i="8"/>
  <c r="F3219" i="8"/>
  <c r="F3218" i="8"/>
  <c r="F3217" i="8"/>
  <c r="F3216" i="8"/>
  <c r="F3215" i="8"/>
  <c r="F3214" i="8"/>
  <c r="F3213" i="8"/>
  <c r="F3212" i="8"/>
  <c r="F3211" i="8"/>
  <c r="F3210" i="8"/>
  <c r="F3209" i="8"/>
  <c r="F3208" i="8"/>
  <c r="F3207" i="8"/>
  <c r="F3206" i="8"/>
  <c r="F3205" i="8"/>
  <c r="F3204" i="8"/>
  <c r="F3203" i="8"/>
  <c r="F3202" i="8"/>
  <c r="F3201" i="8"/>
  <c r="F3200" i="8"/>
  <c r="F3199" i="8"/>
  <c r="F3198" i="8"/>
  <c r="F3197" i="8"/>
  <c r="F3196" i="8"/>
  <c r="F3195" i="8"/>
  <c r="F3194" i="8"/>
  <c r="F3193" i="8"/>
  <c r="F3192" i="8"/>
  <c r="F3191" i="8"/>
  <c r="F3190" i="8"/>
  <c r="F3189" i="8"/>
  <c r="F3188" i="8"/>
  <c r="F3187" i="8"/>
  <c r="F3186" i="8"/>
  <c r="F3185" i="8"/>
  <c r="F3184" i="8"/>
  <c r="F3183" i="8"/>
  <c r="F3182" i="8"/>
  <c r="F3181" i="8"/>
  <c r="F3180" i="8"/>
  <c r="F3179" i="8"/>
  <c r="F3178" i="8"/>
  <c r="F3177" i="8"/>
  <c r="F3176" i="8"/>
  <c r="F3175" i="8"/>
  <c r="F3174" i="8"/>
  <c r="F3173" i="8"/>
  <c r="F3172" i="8"/>
  <c r="F3171" i="8"/>
  <c r="F3170" i="8"/>
  <c r="F3169" i="8"/>
  <c r="F3168" i="8"/>
  <c r="F3167" i="8"/>
  <c r="F3166" i="8"/>
  <c r="F3165" i="8"/>
  <c r="F3164" i="8"/>
  <c r="F3163" i="8"/>
  <c r="F3162" i="8"/>
  <c r="F3161" i="8"/>
  <c r="F3160" i="8"/>
  <c r="F3159" i="8"/>
  <c r="F3158" i="8"/>
  <c r="F3157" i="8"/>
  <c r="F3156" i="8"/>
  <c r="F3155" i="8"/>
  <c r="F3154" i="8"/>
  <c r="F3153" i="8"/>
  <c r="F3152" i="8"/>
  <c r="F3151" i="8"/>
  <c r="F3150" i="8"/>
  <c r="F3149" i="8"/>
  <c r="F3148" i="8"/>
  <c r="F3147" i="8"/>
  <c r="F3146" i="8"/>
  <c r="F3145" i="8"/>
  <c r="F3144" i="8"/>
  <c r="F3143" i="8"/>
  <c r="F3142" i="8"/>
  <c r="F3141" i="8"/>
  <c r="F3140" i="8"/>
  <c r="F3139" i="8"/>
  <c r="F3138" i="8"/>
  <c r="F3137" i="8"/>
  <c r="F3136" i="8"/>
  <c r="F3135" i="8"/>
  <c r="F3134" i="8"/>
  <c r="F3133" i="8"/>
  <c r="F3132" i="8"/>
  <c r="F3131" i="8"/>
  <c r="F3130" i="8"/>
  <c r="F3129" i="8"/>
  <c r="F3128" i="8"/>
  <c r="F3127" i="8"/>
  <c r="F3126" i="8"/>
  <c r="F3125" i="8"/>
  <c r="F3124" i="8"/>
  <c r="F3123" i="8"/>
  <c r="F3122" i="8"/>
  <c r="F3121" i="8"/>
  <c r="F3120" i="8"/>
  <c r="F3119" i="8"/>
  <c r="F3118" i="8"/>
  <c r="F3117" i="8"/>
  <c r="F3116" i="8"/>
  <c r="F3115" i="8"/>
  <c r="F3114" i="8"/>
  <c r="F3113" i="8"/>
  <c r="F3112" i="8"/>
  <c r="F3111" i="8"/>
  <c r="F3110" i="8"/>
  <c r="F3109" i="8"/>
  <c r="F3108" i="8"/>
  <c r="F3107" i="8"/>
  <c r="F3106" i="8"/>
  <c r="F3105" i="8"/>
  <c r="F3104" i="8"/>
  <c r="F3103" i="8"/>
  <c r="F3102" i="8"/>
  <c r="F3101" i="8"/>
  <c r="F3100" i="8"/>
  <c r="F3099" i="8"/>
  <c r="F3098" i="8"/>
  <c r="F3097" i="8"/>
  <c r="F3096" i="8"/>
  <c r="F3095" i="8"/>
  <c r="F3094" i="8"/>
  <c r="F3093" i="8"/>
  <c r="F3092" i="8"/>
  <c r="F3091" i="8"/>
  <c r="F3090" i="8"/>
  <c r="F3089" i="8"/>
  <c r="F3088" i="8"/>
  <c r="F3087" i="8"/>
  <c r="F3086" i="8"/>
  <c r="F3085" i="8"/>
  <c r="F3084" i="8"/>
  <c r="F3083" i="8"/>
  <c r="F3082" i="8"/>
  <c r="F3081" i="8"/>
  <c r="F3080" i="8"/>
  <c r="F3079" i="8"/>
  <c r="F3078" i="8"/>
  <c r="F3077" i="8"/>
  <c r="F3076" i="8"/>
  <c r="F3075" i="8"/>
  <c r="F3074" i="8"/>
  <c r="F3073" i="8"/>
  <c r="F3072" i="8"/>
  <c r="F3071" i="8"/>
  <c r="F3070" i="8"/>
  <c r="F3069" i="8"/>
  <c r="F3068" i="8"/>
  <c r="F3067" i="8"/>
  <c r="F3066" i="8"/>
  <c r="F3065" i="8"/>
  <c r="F3064" i="8"/>
  <c r="F3063" i="8"/>
  <c r="F3062" i="8"/>
  <c r="F3061" i="8"/>
  <c r="F3060" i="8"/>
  <c r="F3059" i="8"/>
  <c r="F3058" i="8"/>
  <c r="F3057" i="8"/>
  <c r="F3056" i="8"/>
  <c r="F3055" i="8"/>
  <c r="F3054" i="8"/>
  <c r="F3053" i="8"/>
  <c r="F3052" i="8"/>
  <c r="F3051" i="8"/>
  <c r="F3050" i="8"/>
  <c r="F3049" i="8"/>
  <c r="F3048" i="8"/>
  <c r="F3047" i="8"/>
  <c r="F3046" i="8"/>
  <c r="F3045" i="8"/>
  <c r="F3044" i="8"/>
  <c r="F3043" i="8"/>
  <c r="F3042" i="8"/>
  <c r="F3041" i="8"/>
  <c r="F3040" i="8"/>
  <c r="F3039" i="8"/>
  <c r="F3038" i="8"/>
  <c r="F3037" i="8"/>
  <c r="F3036" i="8"/>
  <c r="F3035" i="8"/>
  <c r="F3034" i="8"/>
  <c r="F3033" i="8"/>
  <c r="F3032" i="8"/>
  <c r="F3031" i="8"/>
  <c r="F3030" i="8"/>
  <c r="F3029" i="8"/>
  <c r="F3028" i="8"/>
  <c r="F3027" i="8"/>
  <c r="F3026" i="8"/>
  <c r="F3025" i="8"/>
  <c r="F3024" i="8"/>
  <c r="F3023" i="8"/>
  <c r="F3022" i="8"/>
  <c r="F3021" i="8"/>
  <c r="F3020" i="8"/>
  <c r="F3019" i="8"/>
  <c r="F3018" i="8"/>
  <c r="F3017" i="8"/>
  <c r="F3016" i="8"/>
  <c r="F3015" i="8"/>
  <c r="F3014" i="8"/>
  <c r="F3013" i="8"/>
  <c r="F3012" i="8"/>
  <c r="F3011" i="8"/>
  <c r="F3010" i="8"/>
  <c r="F3009" i="8"/>
  <c r="F3008" i="8"/>
  <c r="F3007" i="8"/>
  <c r="F3006" i="8"/>
  <c r="F3005" i="8"/>
  <c r="F3004" i="8"/>
  <c r="F3003" i="8"/>
  <c r="F3002" i="8"/>
  <c r="F3001" i="8"/>
  <c r="F3000" i="8"/>
  <c r="F2999" i="8"/>
  <c r="F2998" i="8"/>
  <c r="F2997" i="8"/>
  <c r="F2996" i="8"/>
  <c r="F2995" i="8"/>
  <c r="F2994" i="8"/>
  <c r="F2993" i="8"/>
  <c r="F2992" i="8"/>
  <c r="F2991" i="8"/>
  <c r="F2990" i="8"/>
  <c r="F2989" i="8"/>
  <c r="F2988" i="8"/>
  <c r="F2987" i="8"/>
  <c r="F2986" i="8"/>
  <c r="F2985" i="8"/>
  <c r="F2984" i="8"/>
  <c r="F2983" i="8"/>
  <c r="F2982" i="8"/>
  <c r="F2981" i="8"/>
  <c r="F2980" i="8"/>
  <c r="F2979" i="8"/>
  <c r="F2978" i="8"/>
  <c r="F2977" i="8"/>
  <c r="F2976" i="8"/>
  <c r="F2975" i="8"/>
  <c r="F2974" i="8"/>
  <c r="F2973" i="8"/>
  <c r="F2972" i="8"/>
  <c r="F2971" i="8"/>
  <c r="F2970" i="8"/>
  <c r="F2969" i="8"/>
  <c r="F2968" i="8"/>
  <c r="F2967" i="8"/>
  <c r="F2966" i="8"/>
  <c r="F2965" i="8"/>
  <c r="F2964" i="8"/>
  <c r="F2963" i="8"/>
  <c r="F2962" i="8"/>
  <c r="F2961" i="8"/>
  <c r="F2960" i="8"/>
  <c r="F2959" i="8"/>
  <c r="F2958" i="8"/>
  <c r="F2957" i="8"/>
  <c r="F2956" i="8"/>
  <c r="F2955" i="8"/>
  <c r="F2954" i="8"/>
  <c r="F2953" i="8"/>
  <c r="F2952" i="8"/>
  <c r="F2951" i="8"/>
  <c r="F2950" i="8"/>
  <c r="F2949" i="8"/>
  <c r="F2948" i="8"/>
  <c r="F2947" i="8"/>
  <c r="F2946" i="8"/>
  <c r="F2945" i="8"/>
  <c r="F2944" i="8"/>
  <c r="F2943" i="8"/>
  <c r="F2942" i="8"/>
  <c r="F2941" i="8"/>
  <c r="F2940" i="8"/>
  <c r="F2939" i="8"/>
  <c r="F2938" i="8"/>
  <c r="F2937" i="8"/>
  <c r="F2936" i="8"/>
  <c r="F2935" i="8"/>
  <c r="F2934" i="8"/>
  <c r="F2933" i="8"/>
  <c r="F2932" i="8"/>
  <c r="F2931" i="8"/>
  <c r="F2930" i="8"/>
  <c r="F2929" i="8"/>
  <c r="F2928" i="8"/>
  <c r="F2927" i="8"/>
  <c r="F2926" i="8"/>
  <c r="F2925" i="8"/>
  <c r="F2924" i="8"/>
  <c r="F2923" i="8"/>
  <c r="F2922" i="8"/>
  <c r="F2921" i="8"/>
  <c r="F2920" i="8"/>
  <c r="F2919" i="8"/>
  <c r="F2918" i="8"/>
  <c r="F2917" i="8"/>
  <c r="F2916" i="8"/>
  <c r="F2915" i="8"/>
  <c r="F2914" i="8"/>
  <c r="F2913" i="8"/>
  <c r="F2912" i="8"/>
  <c r="F2911" i="8"/>
  <c r="F2910" i="8"/>
  <c r="F2909" i="8"/>
  <c r="F2908" i="8"/>
  <c r="F2907" i="8"/>
  <c r="F2906" i="8"/>
  <c r="F2905" i="8"/>
  <c r="F2904" i="8"/>
  <c r="F2903" i="8"/>
  <c r="F2902" i="8"/>
  <c r="F2901" i="8"/>
  <c r="F2900" i="8"/>
  <c r="F2899" i="8"/>
  <c r="F2898" i="8"/>
  <c r="F2897" i="8"/>
  <c r="F2896" i="8"/>
  <c r="F2895" i="8"/>
  <c r="F2894" i="8"/>
  <c r="F2893" i="8"/>
  <c r="F2892" i="8"/>
  <c r="F2891" i="8"/>
  <c r="F2890" i="8"/>
  <c r="F2889" i="8"/>
  <c r="F2888" i="8"/>
  <c r="F2887" i="8"/>
  <c r="F2886" i="8"/>
  <c r="F2885" i="8"/>
  <c r="F2884" i="8"/>
  <c r="F2883" i="8"/>
  <c r="F2882" i="8"/>
  <c r="F2881" i="8"/>
  <c r="F2880" i="8"/>
  <c r="F2879" i="8"/>
  <c r="F2878" i="8"/>
  <c r="F2877" i="8"/>
  <c r="F2876" i="8"/>
  <c r="F2875" i="8"/>
  <c r="F2874" i="8"/>
  <c r="F2873" i="8"/>
  <c r="F2872" i="8"/>
  <c r="F2871" i="8"/>
  <c r="F2870" i="8"/>
  <c r="F2869" i="8"/>
  <c r="F2868" i="8"/>
  <c r="F2867" i="8"/>
  <c r="F2866" i="8"/>
  <c r="F2865" i="8"/>
  <c r="F2864" i="8"/>
  <c r="F2863" i="8"/>
  <c r="F2862" i="8"/>
  <c r="F2861" i="8"/>
  <c r="F2860" i="8"/>
  <c r="F2859" i="8"/>
  <c r="F2858" i="8"/>
  <c r="F2857" i="8"/>
  <c r="F2856" i="8"/>
  <c r="F2855" i="8"/>
  <c r="F2854" i="8"/>
  <c r="F2853" i="8"/>
  <c r="F2852" i="8"/>
  <c r="F2851" i="8"/>
  <c r="F2850" i="8"/>
  <c r="F2849" i="8"/>
  <c r="F2848" i="8"/>
  <c r="F2847" i="8"/>
  <c r="F2846" i="8"/>
  <c r="F2845" i="8"/>
  <c r="F2844" i="8"/>
  <c r="F2843" i="8"/>
  <c r="F2842" i="8"/>
  <c r="F2841" i="8"/>
  <c r="F2840" i="8"/>
  <c r="F2839" i="8"/>
  <c r="F2838" i="8"/>
  <c r="F2837" i="8"/>
  <c r="F2836" i="8"/>
  <c r="F2835" i="8"/>
  <c r="F2834" i="8"/>
  <c r="F2833" i="8"/>
  <c r="F2832" i="8"/>
  <c r="F2831" i="8"/>
  <c r="F2830" i="8"/>
  <c r="F2829" i="8"/>
  <c r="F2828" i="8"/>
  <c r="F2827" i="8"/>
  <c r="F2826" i="8"/>
  <c r="F2825" i="8"/>
  <c r="F2824" i="8"/>
  <c r="F2823" i="8"/>
  <c r="F2822" i="8"/>
  <c r="F2821" i="8"/>
  <c r="F2820" i="8"/>
  <c r="F2819" i="8"/>
  <c r="F2818" i="8"/>
  <c r="F2817" i="8"/>
  <c r="F2816" i="8"/>
  <c r="F2815" i="8"/>
  <c r="F2814" i="8"/>
  <c r="F2813" i="8"/>
  <c r="F2812" i="8"/>
  <c r="F2811" i="8"/>
  <c r="F2810" i="8"/>
  <c r="F2809" i="8"/>
  <c r="F2808" i="8"/>
  <c r="F2807" i="8"/>
  <c r="F2806" i="8"/>
  <c r="F2805" i="8"/>
  <c r="F2804" i="8"/>
  <c r="F2803" i="8"/>
  <c r="F2802" i="8"/>
  <c r="F2801" i="8"/>
  <c r="F2800" i="8"/>
  <c r="F2799" i="8"/>
  <c r="F2798" i="8"/>
  <c r="F2797" i="8"/>
  <c r="F2796" i="8"/>
  <c r="F2795" i="8"/>
  <c r="F2794" i="8"/>
  <c r="F2793" i="8"/>
  <c r="F2792" i="8"/>
  <c r="F2791" i="8"/>
  <c r="F2790" i="8"/>
  <c r="F2789" i="8"/>
  <c r="F2788" i="8"/>
  <c r="F2787" i="8"/>
  <c r="F2786" i="8"/>
  <c r="F2785" i="8"/>
  <c r="F2784" i="8"/>
  <c r="F2783" i="8"/>
  <c r="F2782" i="8"/>
  <c r="F2781" i="8"/>
  <c r="F2780" i="8"/>
  <c r="F2779" i="8"/>
  <c r="F2778" i="8"/>
  <c r="F2777" i="8"/>
  <c r="F2776" i="8"/>
  <c r="F2775" i="8"/>
  <c r="F2774" i="8"/>
  <c r="F2773" i="8"/>
  <c r="F2772" i="8"/>
  <c r="F2771" i="8"/>
  <c r="F2770" i="8"/>
  <c r="F2769" i="8"/>
  <c r="F2768" i="8"/>
  <c r="F2767" i="8"/>
  <c r="F2766" i="8"/>
  <c r="F2765" i="8"/>
  <c r="F2764" i="8"/>
  <c r="F2763" i="8"/>
  <c r="F2762" i="8"/>
  <c r="F2761" i="8"/>
  <c r="F2760" i="8"/>
  <c r="F2759" i="8"/>
  <c r="F2758" i="8"/>
  <c r="F2757" i="8"/>
  <c r="F2756" i="8"/>
  <c r="F2755" i="8"/>
  <c r="F2754" i="8"/>
  <c r="F2753" i="8"/>
  <c r="F2752" i="8"/>
  <c r="F2751" i="8"/>
  <c r="F2750" i="8"/>
  <c r="F2749" i="8"/>
  <c r="F2748" i="8"/>
  <c r="F2747" i="8"/>
  <c r="F2746" i="8"/>
  <c r="F2745" i="8"/>
  <c r="F2744" i="8"/>
  <c r="F2743" i="8"/>
  <c r="F2742" i="8"/>
  <c r="F2741" i="8"/>
  <c r="F2740" i="8"/>
  <c r="F2739" i="8"/>
  <c r="F2738" i="8"/>
  <c r="F2737" i="8"/>
  <c r="F2736" i="8"/>
  <c r="F2735" i="8"/>
  <c r="F2734" i="8"/>
  <c r="F2733" i="8"/>
  <c r="F2732" i="8"/>
  <c r="F2731" i="8"/>
  <c r="F2730" i="8"/>
  <c r="F2729" i="8"/>
  <c r="F2728" i="8"/>
  <c r="F2727" i="8"/>
  <c r="F2726" i="8"/>
  <c r="F2725" i="8"/>
  <c r="F2724" i="8"/>
  <c r="F2723" i="8"/>
  <c r="F2722" i="8"/>
  <c r="F2721" i="8"/>
  <c r="F2720" i="8"/>
  <c r="F2719" i="8"/>
  <c r="F2718" i="8"/>
  <c r="F2717" i="8"/>
  <c r="F2716" i="8"/>
  <c r="F2715" i="8"/>
  <c r="F2714" i="8"/>
  <c r="F2713" i="8"/>
  <c r="F2712" i="8"/>
  <c r="F2711" i="8"/>
  <c r="F2710" i="8"/>
  <c r="F2709" i="8"/>
  <c r="F2708" i="8"/>
  <c r="F2707" i="8"/>
  <c r="F2706" i="8"/>
  <c r="F2705" i="8"/>
  <c r="F2704" i="8"/>
  <c r="F2703" i="8"/>
  <c r="F2702" i="8"/>
  <c r="F2701" i="8"/>
  <c r="F2700" i="8"/>
  <c r="F2699" i="8"/>
  <c r="F2698" i="8"/>
  <c r="F2697" i="8"/>
  <c r="F2696" i="8"/>
  <c r="F2695" i="8"/>
  <c r="F2694" i="8"/>
  <c r="F2693" i="8"/>
  <c r="F2692" i="8"/>
  <c r="F2691" i="8"/>
  <c r="F2690" i="8"/>
  <c r="F2689" i="8"/>
  <c r="F2688" i="8"/>
  <c r="F2687" i="8"/>
  <c r="F2686" i="8"/>
  <c r="F2685" i="8"/>
  <c r="F2684" i="8"/>
  <c r="F2683" i="8"/>
  <c r="F2682" i="8"/>
  <c r="F2681" i="8"/>
  <c r="F2680" i="8"/>
  <c r="F2679" i="8"/>
  <c r="F2678" i="8"/>
  <c r="F2677" i="8"/>
  <c r="F2676" i="8"/>
  <c r="F2675" i="8"/>
  <c r="F2674" i="8"/>
  <c r="F2673" i="8"/>
  <c r="F2672" i="8"/>
  <c r="F2671" i="8"/>
  <c r="F2670" i="8"/>
  <c r="F2669" i="8"/>
  <c r="F2668" i="8"/>
  <c r="F2667" i="8"/>
  <c r="F2666" i="8"/>
  <c r="F2665" i="8"/>
  <c r="F2664" i="8"/>
  <c r="F2663" i="8"/>
  <c r="F2662" i="8"/>
  <c r="F2661" i="8"/>
  <c r="F2660" i="8"/>
  <c r="F2659" i="8"/>
  <c r="F2658" i="8"/>
  <c r="F2657" i="8"/>
  <c r="F2656" i="8"/>
  <c r="F2655" i="8"/>
  <c r="F2654" i="8"/>
  <c r="F2653" i="8"/>
  <c r="F2652" i="8"/>
  <c r="F2651" i="8"/>
  <c r="F2650" i="8"/>
  <c r="F2649" i="8"/>
  <c r="F2648" i="8"/>
  <c r="F2647" i="8"/>
  <c r="F2646" i="8"/>
  <c r="F2645" i="8"/>
  <c r="F2644" i="8"/>
  <c r="F2643" i="8"/>
  <c r="F2642" i="8"/>
  <c r="F2641" i="8"/>
  <c r="F2640" i="8"/>
  <c r="F2639" i="8"/>
  <c r="F2638" i="8"/>
  <c r="F2637" i="8"/>
  <c r="F2636" i="8"/>
  <c r="F2635" i="8"/>
  <c r="F2634" i="8"/>
  <c r="F2633" i="8"/>
  <c r="F2632" i="8"/>
  <c r="F2631" i="8"/>
  <c r="F2630" i="8"/>
  <c r="F2629" i="8"/>
  <c r="F2628" i="8"/>
  <c r="F2627" i="8"/>
  <c r="F2626" i="8"/>
  <c r="F2625" i="8"/>
  <c r="F2624" i="8"/>
  <c r="F2623" i="8"/>
  <c r="F2622" i="8"/>
  <c r="F2621" i="8"/>
  <c r="F2620" i="8"/>
  <c r="F2619" i="8"/>
  <c r="F2618" i="8"/>
  <c r="F2617" i="8"/>
  <c r="F2616" i="8"/>
  <c r="F2615" i="8"/>
  <c r="F2614" i="8"/>
  <c r="F2613" i="8"/>
  <c r="F2612" i="8"/>
  <c r="F2611" i="8"/>
  <c r="F2610" i="8"/>
  <c r="F2609" i="8"/>
  <c r="F2608" i="8"/>
  <c r="F2607" i="8"/>
  <c r="F2606" i="8"/>
  <c r="F2605" i="8"/>
  <c r="F2604" i="8"/>
  <c r="F2603" i="8"/>
  <c r="F2602" i="8"/>
  <c r="F2601" i="8"/>
  <c r="F2600" i="8"/>
  <c r="F2599" i="8"/>
  <c r="F2598" i="8"/>
  <c r="F2597" i="8"/>
  <c r="F2596" i="8"/>
  <c r="F2595" i="8"/>
  <c r="F2594" i="8"/>
  <c r="F2593" i="8"/>
  <c r="F2592" i="8"/>
  <c r="F2591" i="8"/>
  <c r="F2590" i="8"/>
  <c r="F2589" i="8"/>
  <c r="F2588" i="8"/>
  <c r="F2587" i="8"/>
  <c r="F2586" i="8"/>
  <c r="F2585" i="8"/>
  <c r="F2584" i="8"/>
  <c r="F2583" i="8"/>
  <c r="F2582" i="8"/>
  <c r="F2581" i="8"/>
  <c r="F2580" i="8"/>
  <c r="F2579" i="8"/>
  <c r="F2578" i="8"/>
  <c r="F2577" i="8"/>
  <c r="F2576" i="8"/>
  <c r="F2575" i="8"/>
  <c r="F2574" i="8"/>
  <c r="F2573" i="8"/>
  <c r="F2572" i="8"/>
  <c r="F2571" i="8"/>
  <c r="F2570" i="8"/>
  <c r="F2569" i="8"/>
  <c r="F2568" i="8"/>
  <c r="F2567" i="8"/>
  <c r="F2566" i="8"/>
  <c r="F2565" i="8"/>
  <c r="F2564" i="8"/>
  <c r="F2563" i="8"/>
  <c r="F2562" i="8"/>
  <c r="F2561" i="8"/>
  <c r="F2560" i="8"/>
  <c r="F2559" i="8"/>
  <c r="F2558" i="8"/>
  <c r="F2557" i="8"/>
  <c r="F2556" i="8"/>
  <c r="F2555" i="8"/>
  <c r="F2554" i="8"/>
  <c r="F2553" i="8"/>
  <c r="F2552" i="8"/>
  <c r="F2551" i="8"/>
  <c r="F2550" i="8"/>
  <c r="F2549" i="8"/>
  <c r="F2548" i="8"/>
  <c r="F2547" i="8"/>
  <c r="F2546" i="8"/>
  <c r="F2545" i="8"/>
  <c r="F2544" i="8"/>
  <c r="F2543" i="8"/>
  <c r="F2542" i="8"/>
  <c r="F2541" i="8"/>
  <c r="F2540" i="8"/>
  <c r="F2539" i="8"/>
  <c r="F2538" i="8"/>
  <c r="F2537" i="8"/>
  <c r="F2536" i="8"/>
  <c r="F2535" i="8"/>
  <c r="F2534" i="8"/>
  <c r="F2533" i="8"/>
  <c r="F2532" i="8"/>
  <c r="F2531" i="8"/>
  <c r="F2530" i="8"/>
  <c r="F2529" i="8"/>
  <c r="F2528" i="8"/>
  <c r="F2527" i="8"/>
  <c r="F2526" i="8"/>
  <c r="F2525" i="8"/>
  <c r="F2524" i="8"/>
  <c r="F2523" i="8"/>
  <c r="F2522" i="8"/>
  <c r="F2521" i="8"/>
  <c r="F2520" i="8"/>
  <c r="F2519" i="8"/>
  <c r="F2518" i="8"/>
  <c r="F2517" i="8"/>
  <c r="F2516" i="8"/>
  <c r="F2515" i="8"/>
  <c r="F2514" i="8"/>
  <c r="F2513" i="8"/>
  <c r="F2512" i="8"/>
  <c r="F2511" i="8"/>
  <c r="F2510" i="8"/>
  <c r="F2509" i="8"/>
  <c r="F2508" i="8"/>
  <c r="F2507" i="8"/>
  <c r="F2506" i="8"/>
  <c r="F2505" i="8"/>
  <c r="F2504" i="8"/>
  <c r="F2503" i="8"/>
  <c r="F2502" i="8"/>
  <c r="F2501" i="8"/>
  <c r="F2500" i="8"/>
  <c r="F2499" i="8"/>
  <c r="F2498" i="8"/>
  <c r="F2497" i="8"/>
  <c r="F2496" i="8"/>
  <c r="F2495" i="8"/>
  <c r="F2494" i="8"/>
  <c r="F2493" i="8"/>
  <c r="F2492" i="8"/>
  <c r="F2491" i="8"/>
  <c r="F2490" i="8"/>
  <c r="F2489" i="8"/>
  <c r="F2488" i="8"/>
  <c r="F2487" i="8"/>
  <c r="F2486" i="8"/>
  <c r="F2485" i="8"/>
  <c r="F2484" i="8"/>
  <c r="F2483" i="8"/>
  <c r="F2482" i="8"/>
  <c r="F2481" i="8"/>
  <c r="F2480" i="8"/>
  <c r="F2479" i="8"/>
  <c r="F2478" i="8"/>
  <c r="F2477" i="8"/>
  <c r="F2476" i="8"/>
  <c r="F2475" i="8"/>
  <c r="F2474" i="8"/>
  <c r="F2473" i="8"/>
  <c r="F2472" i="8"/>
  <c r="F2471" i="8"/>
  <c r="F2470" i="8"/>
  <c r="F2469" i="8"/>
  <c r="F2468" i="8"/>
  <c r="F2467" i="8"/>
  <c r="F2466" i="8"/>
  <c r="F2465" i="8"/>
  <c r="F2464" i="8"/>
  <c r="F2463" i="8"/>
  <c r="F2462" i="8"/>
  <c r="F2461" i="8"/>
  <c r="F2460" i="8"/>
  <c r="F2459" i="8"/>
  <c r="F2458" i="8"/>
  <c r="F2457" i="8"/>
  <c r="F2456" i="8"/>
  <c r="F2455" i="8"/>
  <c r="F2454" i="8"/>
  <c r="F2453" i="8"/>
  <c r="F2452" i="8"/>
  <c r="F2451" i="8"/>
  <c r="F2450" i="8"/>
  <c r="F2449" i="8"/>
  <c r="F2448" i="8"/>
  <c r="F2447" i="8"/>
  <c r="F2446" i="8"/>
  <c r="F2445" i="8"/>
  <c r="F2444" i="8"/>
  <c r="F2443" i="8"/>
  <c r="F2442" i="8"/>
  <c r="F2441" i="8"/>
  <c r="F2440" i="8"/>
  <c r="F2439" i="8"/>
  <c r="F2438" i="8"/>
  <c r="F2437" i="8"/>
  <c r="F2436" i="8"/>
  <c r="F2435" i="8"/>
  <c r="F2434" i="8"/>
  <c r="F2433" i="8"/>
  <c r="F2432" i="8"/>
  <c r="F2431" i="8"/>
  <c r="F2430" i="8"/>
  <c r="F2429" i="8"/>
  <c r="F2428" i="8"/>
  <c r="F2427" i="8"/>
  <c r="F2426" i="8"/>
  <c r="F2425" i="8"/>
  <c r="F2424" i="8"/>
  <c r="F2423" i="8"/>
  <c r="F2422" i="8"/>
  <c r="F2421" i="8"/>
  <c r="F2420" i="8"/>
  <c r="F2419" i="8"/>
  <c r="F2418" i="8"/>
  <c r="F2417" i="8"/>
  <c r="F2416" i="8"/>
  <c r="F2415" i="8"/>
  <c r="F2414" i="8"/>
  <c r="F2413" i="8"/>
  <c r="F2412" i="8"/>
  <c r="F2411" i="8"/>
  <c r="F2410" i="8"/>
  <c r="F2409" i="8"/>
  <c r="F2408" i="8"/>
  <c r="F2407" i="8"/>
  <c r="F2406" i="8"/>
  <c r="F2405" i="8"/>
  <c r="F2404" i="8"/>
  <c r="F2403" i="8"/>
  <c r="F2402" i="8"/>
  <c r="F2401" i="8"/>
  <c r="F2400" i="8"/>
  <c r="F2399" i="8"/>
  <c r="F2398" i="8"/>
  <c r="F2397" i="8"/>
  <c r="F2396" i="8"/>
  <c r="F2395" i="8"/>
  <c r="F2394" i="8"/>
  <c r="F2393" i="8"/>
  <c r="F2392" i="8"/>
  <c r="F2391" i="8"/>
  <c r="F2390" i="8"/>
  <c r="F2389" i="8"/>
  <c r="F2388" i="8"/>
  <c r="F2387" i="8"/>
  <c r="F2386" i="8"/>
  <c r="F2385" i="8"/>
  <c r="F2384" i="8"/>
  <c r="F2383" i="8"/>
  <c r="F2382" i="8"/>
  <c r="F2381" i="8"/>
  <c r="F2380" i="8"/>
  <c r="F2379" i="8"/>
  <c r="F2378" i="8"/>
  <c r="F2377" i="8"/>
  <c r="F2376" i="8"/>
  <c r="F2375" i="8"/>
  <c r="F2374" i="8"/>
  <c r="F2373" i="8"/>
  <c r="F2372" i="8"/>
  <c r="F2371" i="8"/>
  <c r="F2370" i="8"/>
  <c r="F2369" i="8"/>
  <c r="F2368" i="8"/>
  <c r="F2367" i="8"/>
  <c r="F2366" i="8"/>
  <c r="F2365" i="8"/>
  <c r="F2364" i="8"/>
  <c r="F2363" i="8"/>
  <c r="F2362" i="8"/>
  <c r="F2361" i="8"/>
  <c r="F2360" i="8"/>
  <c r="F2359" i="8"/>
  <c r="F2358" i="8"/>
  <c r="F2357" i="8"/>
  <c r="F2356" i="8"/>
  <c r="F2355" i="8"/>
  <c r="F2354" i="8"/>
  <c r="F2353" i="8"/>
  <c r="F2352" i="8"/>
  <c r="F2351" i="8"/>
  <c r="F2350" i="8"/>
  <c r="F2349" i="8"/>
  <c r="F2348" i="8"/>
  <c r="F2347" i="8"/>
  <c r="F2346" i="8"/>
  <c r="F2345" i="8"/>
  <c r="F2344" i="8"/>
  <c r="F2343" i="8"/>
  <c r="F2342" i="8"/>
  <c r="F2341" i="8"/>
  <c r="F2340" i="8"/>
  <c r="F2339" i="8"/>
  <c r="F2338" i="8"/>
  <c r="F2337" i="8"/>
  <c r="F2336" i="8"/>
  <c r="F2335" i="8"/>
  <c r="F2334" i="8"/>
  <c r="F2333" i="8"/>
  <c r="F2332" i="8"/>
  <c r="F2331" i="8"/>
  <c r="F2330" i="8"/>
  <c r="F2329" i="8"/>
  <c r="F2328" i="8"/>
  <c r="F2327" i="8"/>
  <c r="F2326" i="8"/>
  <c r="F2325" i="8"/>
  <c r="F2324" i="8"/>
  <c r="F2323" i="8"/>
  <c r="F2322" i="8"/>
  <c r="F2321" i="8"/>
  <c r="F2320" i="8"/>
  <c r="F2319" i="8"/>
  <c r="F2318" i="8"/>
  <c r="F2317" i="8"/>
  <c r="F2316" i="8"/>
  <c r="F2315" i="8"/>
  <c r="F2314" i="8"/>
  <c r="F2313" i="8"/>
  <c r="F2312" i="8"/>
  <c r="F2311" i="8"/>
  <c r="F2310" i="8"/>
  <c r="F2309" i="8"/>
  <c r="F2308" i="8"/>
  <c r="F2307" i="8"/>
  <c r="F2306" i="8"/>
  <c r="F2305" i="8"/>
  <c r="F2304" i="8"/>
  <c r="F2303" i="8"/>
  <c r="F2302" i="8"/>
  <c r="F2301" i="8"/>
  <c r="F2300" i="8"/>
  <c r="F2299" i="8"/>
  <c r="F2298" i="8"/>
  <c r="F2297" i="8"/>
  <c r="F2296" i="8"/>
  <c r="F2295" i="8"/>
  <c r="F2294" i="8"/>
  <c r="F2293" i="8"/>
  <c r="F2292" i="8"/>
  <c r="F2291" i="8"/>
  <c r="F2290" i="8"/>
  <c r="F2289" i="8"/>
  <c r="F2288" i="8"/>
  <c r="F2287" i="8"/>
  <c r="F2286" i="8"/>
  <c r="F2285" i="8"/>
  <c r="F2284" i="8"/>
  <c r="F2283" i="8"/>
  <c r="F2282" i="8"/>
  <c r="F2281" i="8"/>
  <c r="F2280" i="8"/>
  <c r="F2279" i="8"/>
  <c r="F2278" i="8"/>
  <c r="F2277" i="8"/>
  <c r="F2276" i="8"/>
  <c r="F2275" i="8"/>
  <c r="F2274" i="8"/>
  <c r="F2273" i="8"/>
  <c r="F2272" i="8"/>
  <c r="F2271" i="8"/>
  <c r="F2270" i="8"/>
  <c r="F2269" i="8"/>
  <c r="F2268" i="8"/>
  <c r="F2267" i="8"/>
  <c r="F2266" i="8"/>
  <c r="F2265" i="8"/>
  <c r="F2264" i="8"/>
  <c r="F2263" i="8"/>
  <c r="F2262" i="8"/>
  <c r="F2261" i="8"/>
  <c r="F2260" i="8"/>
  <c r="F2259" i="8"/>
  <c r="F2258" i="8"/>
  <c r="F2257" i="8"/>
  <c r="F2256" i="8"/>
  <c r="F2255" i="8"/>
  <c r="F2254" i="8"/>
  <c r="F2253" i="8"/>
  <c r="F2252" i="8"/>
  <c r="F2251" i="8"/>
  <c r="F2250" i="8"/>
  <c r="F2249" i="8"/>
  <c r="F2248" i="8"/>
  <c r="F2247" i="8"/>
  <c r="F2246" i="8"/>
  <c r="F2245" i="8"/>
  <c r="F2244" i="8"/>
  <c r="F2243" i="8"/>
  <c r="F2242" i="8"/>
  <c r="F2241" i="8"/>
  <c r="F2240" i="8"/>
  <c r="F2239" i="8"/>
  <c r="F2238" i="8"/>
  <c r="F2237" i="8"/>
  <c r="F2236" i="8"/>
  <c r="F2235" i="8"/>
  <c r="F2234" i="8"/>
  <c r="F2233" i="8"/>
  <c r="F2232" i="8"/>
  <c r="F2231" i="8"/>
  <c r="F2230" i="8"/>
  <c r="F2229" i="8"/>
  <c r="F2228" i="8"/>
  <c r="F2227" i="8"/>
  <c r="F2226" i="8"/>
  <c r="F2225" i="8"/>
  <c r="F2224" i="8"/>
  <c r="F2223" i="8"/>
  <c r="F2222" i="8"/>
  <c r="F2221" i="8"/>
  <c r="F2220" i="8"/>
  <c r="F2219" i="8"/>
  <c r="F2218" i="8"/>
  <c r="F2217" i="8"/>
  <c r="F2216" i="8"/>
  <c r="F2215" i="8"/>
  <c r="F2214" i="8"/>
  <c r="F2213" i="8"/>
  <c r="F2212" i="8"/>
  <c r="F2211" i="8"/>
  <c r="F2210" i="8"/>
  <c r="F2209" i="8"/>
  <c r="F2208" i="8"/>
  <c r="F2207" i="8"/>
  <c r="F2206" i="8"/>
  <c r="F2205" i="8"/>
  <c r="F2204" i="8"/>
  <c r="F2203" i="8"/>
  <c r="F2202" i="8"/>
  <c r="F2201" i="8"/>
  <c r="F2200" i="8"/>
  <c r="F2199" i="8"/>
  <c r="F2198" i="8"/>
  <c r="F2197" i="8"/>
  <c r="F2196" i="8"/>
  <c r="F2195" i="8"/>
  <c r="F2194" i="8"/>
  <c r="F2193" i="8"/>
  <c r="F2192" i="8"/>
  <c r="F2191" i="8"/>
  <c r="F2190" i="8"/>
  <c r="F2189" i="8"/>
  <c r="F2188" i="8"/>
  <c r="F2187" i="8"/>
  <c r="F2186" i="8"/>
  <c r="F2185" i="8"/>
  <c r="F2184" i="8"/>
  <c r="F2183" i="8"/>
  <c r="F2182" i="8"/>
  <c r="F2181" i="8"/>
  <c r="F2180" i="8"/>
  <c r="F2179" i="8"/>
  <c r="F2178" i="8"/>
  <c r="F2177" i="8"/>
  <c r="F2176" i="8"/>
  <c r="F2175" i="8"/>
  <c r="F2174" i="8"/>
  <c r="F2173" i="8"/>
  <c r="F2172" i="8"/>
  <c r="F2171" i="8"/>
  <c r="F2170" i="8"/>
  <c r="F2169" i="8"/>
  <c r="F2168" i="8"/>
  <c r="F2167" i="8"/>
  <c r="F2166" i="8"/>
  <c r="F2165" i="8"/>
  <c r="F2164" i="8"/>
  <c r="F2163" i="8"/>
  <c r="F2162" i="8"/>
  <c r="F2161" i="8"/>
  <c r="F2160" i="8"/>
  <c r="F2159" i="8"/>
  <c r="F2158" i="8"/>
  <c r="F2157" i="8"/>
  <c r="F2156" i="8"/>
  <c r="F2155" i="8"/>
  <c r="F2154" i="8"/>
  <c r="F2153" i="8"/>
  <c r="F2152" i="8"/>
  <c r="F2151" i="8"/>
  <c r="F2150" i="8"/>
  <c r="F2149" i="8"/>
  <c r="F2148" i="8"/>
  <c r="F2147" i="8"/>
  <c r="F2146" i="8"/>
  <c r="F2145" i="8"/>
  <c r="F2144" i="8"/>
  <c r="F2143" i="8"/>
  <c r="F2142" i="8"/>
  <c r="F2141" i="8"/>
  <c r="F2140" i="8"/>
  <c r="F2139" i="8"/>
  <c r="F2138" i="8"/>
  <c r="F2137" i="8"/>
  <c r="F2136" i="8"/>
  <c r="F2135" i="8"/>
  <c r="F2134" i="8"/>
  <c r="F2133" i="8"/>
  <c r="F2132" i="8"/>
  <c r="F2131" i="8"/>
  <c r="F2130" i="8"/>
  <c r="F2129" i="8"/>
  <c r="F2128" i="8"/>
  <c r="F2127" i="8"/>
  <c r="F2126" i="8"/>
  <c r="F2125" i="8"/>
  <c r="F2124" i="8"/>
  <c r="F2123" i="8"/>
  <c r="F2122" i="8"/>
  <c r="F2121" i="8"/>
  <c r="F2120" i="8"/>
  <c r="F2119" i="8"/>
  <c r="F2118" i="8"/>
  <c r="F2117" i="8"/>
  <c r="F2116" i="8"/>
  <c r="F2115" i="8"/>
  <c r="F2114" i="8"/>
  <c r="F2113" i="8"/>
  <c r="F2112" i="8"/>
  <c r="F2111" i="8"/>
  <c r="F2110" i="8"/>
  <c r="F2109" i="8"/>
  <c r="F2108" i="8"/>
  <c r="F2107" i="8"/>
  <c r="F2106" i="8"/>
  <c r="F2105" i="8"/>
  <c r="F2104" i="8"/>
  <c r="F2103" i="8"/>
  <c r="F2102" i="8"/>
  <c r="F2101" i="8"/>
  <c r="F2100" i="8"/>
  <c r="F2099" i="8"/>
  <c r="F2098" i="8"/>
  <c r="F2097" i="8"/>
  <c r="F2096" i="8"/>
  <c r="F2095" i="8"/>
  <c r="F2094" i="8"/>
  <c r="F2093" i="8"/>
  <c r="F2092" i="8"/>
  <c r="F2091" i="8"/>
  <c r="F2090" i="8"/>
  <c r="F2089" i="8"/>
  <c r="F2088" i="8"/>
  <c r="F2087" i="8"/>
  <c r="F2086" i="8"/>
  <c r="F2085" i="8"/>
  <c r="F2084" i="8"/>
  <c r="F2083" i="8"/>
  <c r="F2082" i="8"/>
  <c r="F2081" i="8"/>
  <c r="F2080" i="8"/>
  <c r="F2079" i="8"/>
  <c r="F2078" i="8"/>
  <c r="F2077" i="8"/>
  <c r="F2076" i="8"/>
  <c r="F2075" i="8"/>
  <c r="F2074" i="8"/>
  <c r="F2073" i="8"/>
  <c r="F2072" i="8"/>
  <c r="F2071" i="8"/>
  <c r="F2070" i="8"/>
  <c r="F2069" i="8"/>
  <c r="F2068" i="8"/>
  <c r="F2067" i="8"/>
  <c r="F2066" i="8"/>
  <c r="F2065" i="8"/>
  <c r="F2064" i="8"/>
  <c r="F2063" i="8"/>
  <c r="F2062" i="8"/>
  <c r="F2061" i="8"/>
  <c r="F2060" i="8"/>
  <c r="F2059" i="8"/>
  <c r="F2058" i="8"/>
  <c r="F2057" i="8"/>
  <c r="F2056" i="8"/>
  <c r="F2055" i="8"/>
  <c r="F2054" i="8"/>
  <c r="F2053" i="8"/>
  <c r="F2052" i="8"/>
  <c r="F2051" i="8"/>
  <c r="F2050" i="8"/>
  <c r="F2049" i="8"/>
  <c r="F2048" i="8"/>
  <c r="F2047" i="8"/>
  <c r="F2046" i="8"/>
  <c r="F2045" i="8"/>
  <c r="F2044" i="8"/>
  <c r="F2043" i="8"/>
  <c r="F2042" i="8"/>
  <c r="F2041" i="8"/>
  <c r="F2040" i="8"/>
  <c r="F2039" i="8"/>
  <c r="F2038" i="8"/>
  <c r="F2037" i="8"/>
  <c r="F2036" i="8"/>
  <c r="F2035" i="8"/>
  <c r="F2034" i="8"/>
  <c r="F2033" i="8"/>
  <c r="F2032" i="8"/>
  <c r="F2031" i="8"/>
  <c r="F2030" i="8"/>
  <c r="F2029" i="8"/>
  <c r="F2028" i="8"/>
  <c r="F2027" i="8"/>
  <c r="F2026" i="8"/>
  <c r="F2025" i="8"/>
  <c r="F2024" i="8"/>
  <c r="F2023" i="8"/>
  <c r="F2022" i="8"/>
  <c r="F2021" i="8"/>
  <c r="F2020" i="8"/>
  <c r="F2019" i="8"/>
  <c r="F2018" i="8"/>
  <c r="F2017" i="8"/>
  <c r="F2016" i="8"/>
  <c r="F2015" i="8"/>
  <c r="F2014" i="8"/>
  <c r="F2013" i="8"/>
  <c r="F2012" i="8"/>
  <c r="F2011" i="8"/>
  <c r="F2010" i="8"/>
  <c r="F2009" i="8"/>
  <c r="F2008" i="8"/>
  <c r="F2007" i="8"/>
  <c r="F2006" i="8"/>
  <c r="F2005" i="8"/>
  <c r="F2004" i="8"/>
  <c r="F2003" i="8"/>
  <c r="F2002" i="8"/>
  <c r="F2001" i="8"/>
  <c r="F2000" i="8"/>
  <c r="F1999" i="8"/>
  <c r="F1998" i="8"/>
  <c r="F1997" i="8"/>
  <c r="F1996" i="8"/>
  <c r="F1995" i="8"/>
  <c r="F1994" i="8"/>
  <c r="F1993" i="8"/>
  <c r="F1992" i="8"/>
  <c r="F1991" i="8"/>
  <c r="F1990" i="8"/>
  <c r="F1989" i="8"/>
  <c r="F1988" i="8"/>
  <c r="F1987" i="8"/>
  <c r="F1986" i="8"/>
  <c r="F1985" i="8"/>
  <c r="F1984" i="8"/>
  <c r="F1983" i="8"/>
  <c r="F1982" i="8"/>
  <c r="F1981" i="8"/>
  <c r="F1980" i="8"/>
  <c r="F1979" i="8"/>
  <c r="F1978" i="8"/>
  <c r="F1977" i="8"/>
  <c r="F1976" i="8"/>
  <c r="F1975" i="8"/>
  <c r="F1974" i="8"/>
  <c r="F1973" i="8"/>
  <c r="F1972" i="8"/>
  <c r="F1971" i="8"/>
  <c r="F1970" i="8"/>
  <c r="F1969" i="8"/>
  <c r="F1968" i="8"/>
  <c r="F1967" i="8"/>
  <c r="F1966" i="8"/>
  <c r="F1965" i="8"/>
  <c r="F1964" i="8"/>
  <c r="F1963" i="8"/>
  <c r="F1962" i="8"/>
  <c r="F1961" i="8"/>
  <c r="F1960" i="8"/>
  <c r="F1959" i="8"/>
  <c r="F1958" i="8"/>
  <c r="F1957" i="8"/>
  <c r="F1956" i="8"/>
  <c r="F1955" i="8"/>
  <c r="F1954" i="8"/>
  <c r="F1953" i="8"/>
  <c r="F1952" i="8"/>
  <c r="F1951" i="8"/>
  <c r="F1950" i="8"/>
  <c r="F1949" i="8"/>
  <c r="F1948" i="8"/>
  <c r="F1947" i="8"/>
  <c r="F1946" i="8"/>
  <c r="F1945" i="8"/>
  <c r="F1944" i="8"/>
  <c r="F1943" i="8"/>
  <c r="F1942" i="8"/>
  <c r="F1941" i="8"/>
  <c r="F1940" i="8"/>
  <c r="F1939" i="8"/>
  <c r="F1938" i="8"/>
  <c r="F1937" i="8"/>
  <c r="F1936" i="8"/>
  <c r="F1935" i="8"/>
  <c r="F1934" i="8"/>
  <c r="F1933" i="8"/>
  <c r="F1932" i="8"/>
  <c r="F1931" i="8"/>
  <c r="F1930" i="8"/>
  <c r="F1929" i="8"/>
  <c r="F1928" i="8"/>
  <c r="F1927" i="8"/>
  <c r="F1926" i="8"/>
  <c r="F1925" i="8"/>
  <c r="F1924" i="8"/>
  <c r="F1923" i="8"/>
  <c r="F1922" i="8"/>
  <c r="F1921" i="8"/>
  <c r="F1920" i="8"/>
  <c r="F1919" i="8"/>
  <c r="F1918" i="8"/>
  <c r="F1917" i="8"/>
  <c r="F1916" i="8"/>
  <c r="F1915" i="8"/>
  <c r="F1914" i="8"/>
  <c r="F1913" i="8"/>
  <c r="F1912" i="8"/>
  <c r="F1911" i="8"/>
  <c r="F1910" i="8"/>
  <c r="F1909" i="8"/>
  <c r="F1908" i="8"/>
  <c r="F1907" i="8"/>
  <c r="F1906" i="8"/>
  <c r="F1905" i="8"/>
  <c r="F1904" i="8"/>
  <c r="F1903" i="8"/>
  <c r="F1902" i="8"/>
  <c r="F1901" i="8"/>
  <c r="F1900" i="8"/>
  <c r="F1899" i="8"/>
  <c r="F1898" i="8"/>
  <c r="F1897" i="8"/>
  <c r="F1896" i="8"/>
  <c r="F1895" i="8"/>
  <c r="F1894" i="8"/>
  <c r="F1893" i="8"/>
  <c r="F1892" i="8"/>
  <c r="F1891" i="8"/>
  <c r="F1890" i="8"/>
  <c r="F1889" i="8"/>
  <c r="F1888" i="8"/>
  <c r="F1887" i="8"/>
  <c r="F1886" i="8"/>
  <c r="F1885" i="8"/>
  <c r="F1884" i="8"/>
  <c r="F1883" i="8"/>
  <c r="F1882" i="8"/>
  <c r="F1881" i="8"/>
  <c r="F1880" i="8"/>
  <c r="F1879" i="8"/>
  <c r="F1878" i="8"/>
  <c r="F1877" i="8"/>
  <c r="F1876" i="8"/>
  <c r="F1875" i="8"/>
  <c r="F1874" i="8"/>
  <c r="F1873" i="8"/>
  <c r="F1872" i="8"/>
  <c r="F1871" i="8"/>
  <c r="F1870" i="8"/>
  <c r="F1869" i="8"/>
  <c r="F1868" i="8"/>
  <c r="F1867" i="8"/>
  <c r="F1866" i="8"/>
  <c r="F1865" i="8"/>
  <c r="F1864" i="8"/>
  <c r="F1863" i="8"/>
  <c r="F1862" i="8"/>
  <c r="F1861" i="8"/>
  <c r="F1860" i="8"/>
  <c r="F1859" i="8"/>
  <c r="F1858" i="8"/>
  <c r="F1857" i="8"/>
  <c r="F1856" i="8"/>
  <c r="F1855" i="8"/>
  <c r="F1854" i="8"/>
  <c r="F1853" i="8"/>
  <c r="F1852" i="8"/>
  <c r="F1851" i="8"/>
  <c r="F1850" i="8"/>
  <c r="F1849" i="8"/>
  <c r="F1848" i="8"/>
  <c r="F1847" i="8"/>
  <c r="F1846" i="8"/>
  <c r="F1845" i="8"/>
  <c r="F1844" i="8"/>
  <c r="F1843" i="8"/>
  <c r="F1842" i="8"/>
  <c r="F1841" i="8"/>
  <c r="F1840" i="8"/>
  <c r="F1839" i="8"/>
  <c r="F1838" i="8"/>
  <c r="F1837" i="8"/>
  <c r="F1836" i="8"/>
  <c r="F1835" i="8"/>
  <c r="F1834" i="8"/>
  <c r="F1833" i="8"/>
  <c r="F1832" i="8"/>
  <c r="F1831" i="8"/>
  <c r="F1830" i="8"/>
  <c r="F1829" i="8"/>
  <c r="F1828" i="8"/>
  <c r="F1827" i="8"/>
  <c r="F1826" i="8"/>
  <c r="F1825" i="8"/>
  <c r="F1824" i="8"/>
  <c r="F1823" i="8"/>
  <c r="F1822" i="8"/>
  <c r="F1821" i="8"/>
  <c r="F1820" i="8"/>
  <c r="F1819" i="8"/>
  <c r="F1818" i="8"/>
  <c r="F1817" i="8"/>
  <c r="F1816" i="8"/>
  <c r="F1815" i="8"/>
  <c r="F1814" i="8"/>
  <c r="F1813" i="8"/>
  <c r="F1812" i="8"/>
  <c r="F1811" i="8"/>
  <c r="F1810" i="8"/>
  <c r="F1809" i="8"/>
  <c r="F1808" i="8"/>
  <c r="F1807" i="8"/>
  <c r="F1806" i="8"/>
  <c r="F1805" i="8"/>
  <c r="F1804" i="8"/>
  <c r="F1803" i="8"/>
  <c r="F1802" i="8"/>
  <c r="F1801" i="8"/>
  <c r="F1800" i="8"/>
  <c r="F1799" i="8"/>
  <c r="F1798" i="8"/>
  <c r="F1797" i="8"/>
  <c r="F1796" i="8"/>
  <c r="F1795" i="8"/>
  <c r="F1794" i="8"/>
  <c r="F1793" i="8"/>
  <c r="F1792" i="8"/>
  <c r="F1791" i="8"/>
  <c r="F1790" i="8"/>
  <c r="F1789" i="8"/>
  <c r="F1788" i="8"/>
  <c r="F1787" i="8"/>
  <c r="F1786" i="8"/>
  <c r="F1785" i="8"/>
  <c r="F1784" i="8"/>
  <c r="F1783" i="8"/>
  <c r="F1782" i="8"/>
  <c r="F1781" i="8"/>
  <c r="F1780" i="8"/>
  <c r="F1779" i="8"/>
  <c r="F1778" i="8"/>
  <c r="F1777" i="8"/>
  <c r="F1776" i="8"/>
  <c r="F1775" i="8"/>
  <c r="F1774" i="8"/>
  <c r="F1773" i="8"/>
  <c r="F1772" i="8"/>
  <c r="F1771" i="8"/>
  <c r="F1770" i="8"/>
  <c r="F1769" i="8"/>
  <c r="F1768" i="8"/>
  <c r="F1767" i="8"/>
  <c r="F1766" i="8"/>
  <c r="F1765" i="8"/>
  <c r="F1764" i="8"/>
  <c r="F1763" i="8"/>
  <c r="F1762" i="8"/>
  <c r="F1761" i="8"/>
  <c r="F1760" i="8"/>
  <c r="F1759" i="8"/>
  <c r="F1758" i="8"/>
  <c r="F1757" i="8"/>
  <c r="F1756" i="8"/>
  <c r="F1755" i="8"/>
  <c r="F1754" i="8"/>
  <c r="F1753" i="8"/>
  <c r="F1752" i="8"/>
  <c r="F1751" i="8"/>
  <c r="F1750" i="8"/>
  <c r="F1749" i="8"/>
  <c r="F1748" i="8"/>
  <c r="F1747" i="8"/>
  <c r="F1746" i="8"/>
  <c r="F1745" i="8"/>
  <c r="F1744" i="8"/>
  <c r="F1743" i="8"/>
  <c r="F1742" i="8"/>
  <c r="F1741" i="8"/>
  <c r="F1740" i="8"/>
  <c r="F1739" i="8"/>
  <c r="F1738" i="8"/>
  <c r="F1737" i="8"/>
  <c r="F1736" i="8"/>
  <c r="F1735" i="8"/>
  <c r="F1734" i="8"/>
  <c r="F1733" i="8"/>
  <c r="F1732" i="8"/>
  <c r="F1731" i="8"/>
  <c r="F1730" i="8"/>
  <c r="F1729" i="8"/>
  <c r="F1728" i="8"/>
  <c r="F1727" i="8"/>
  <c r="F1726" i="8"/>
  <c r="F1725" i="8"/>
  <c r="F1724" i="8"/>
  <c r="F1723" i="8"/>
  <c r="F1722" i="8"/>
  <c r="F1721" i="8"/>
  <c r="F1720" i="8"/>
  <c r="F1719" i="8"/>
  <c r="F1718" i="8"/>
  <c r="F1717" i="8"/>
  <c r="F1716" i="8"/>
  <c r="F1715" i="8"/>
  <c r="F1714" i="8"/>
  <c r="F1713" i="8"/>
  <c r="F1712" i="8"/>
  <c r="F1711" i="8"/>
  <c r="F1710" i="8"/>
  <c r="F1709" i="8"/>
  <c r="F1708" i="8"/>
  <c r="F1707" i="8"/>
  <c r="F1706" i="8"/>
  <c r="F1705" i="8"/>
  <c r="F1704" i="8"/>
  <c r="F1703" i="8"/>
  <c r="F1702" i="8"/>
  <c r="F1701" i="8"/>
  <c r="F1700" i="8"/>
  <c r="F1699" i="8"/>
  <c r="F1698" i="8"/>
  <c r="F1697" i="8"/>
  <c r="F1696" i="8"/>
  <c r="F1695" i="8"/>
  <c r="F1694" i="8"/>
  <c r="F1693" i="8"/>
  <c r="F1692" i="8"/>
  <c r="F1691" i="8"/>
  <c r="F1690" i="8"/>
  <c r="F1689" i="8"/>
  <c r="F1688" i="8"/>
  <c r="F1687" i="8"/>
  <c r="F1686" i="8"/>
  <c r="F1685" i="8"/>
  <c r="F1684" i="8"/>
  <c r="F1683" i="8"/>
  <c r="F1682" i="8"/>
  <c r="F1681" i="8"/>
  <c r="F1680" i="8"/>
  <c r="F1679" i="8"/>
  <c r="F1678" i="8"/>
  <c r="F1677" i="8"/>
  <c r="F1676" i="8"/>
  <c r="F1675" i="8"/>
  <c r="F1674" i="8"/>
  <c r="F1673" i="8"/>
  <c r="F1672" i="8"/>
  <c r="F1671" i="8"/>
  <c r="F1670" i="8"/>
  <c r="F1669" i="8"/>
  <c r="F1668" i="8"/>
  <c r="F1667" i="8"/>
  <c r="F1666" i="8"/>
  <c r="F1665" i="8"/>
  <c r="F1664" i="8"/>
  <c r="F1663" i="8"/>
  <c r="F1662" i="8"/>
  <c r="F1661" i="8"/>
  <c r="F1660" i="8"/>
  <c r="F1659" i="8"/>
  <c r="F1658" i="8"/>
  <c r="F1657" i="8"/>
  <c r="F1656" i="8"/>
  <c r="F1655" i="8"/>
  <c r="F1654" i="8"/>
  <c r="F1653" i="8"/>
  <c r="F1652" i="8"/>
  <c r="F1651" i="8"/>
  <c r="F1650" i="8"/>
  <c r="F1649" i="8"/>
  <c r="F1648" i="8"/>
  <c r="F1647" i="8"/>
  <c r="F1646" i="8"/>
  <c r="F1645" i="8"/>
  <c r="F1644" i="8"/>
  <c r="F1643" i="8"/>
  <c r="F1642" i="8"/>
  <c r="F1641" i="8"/>
  <c r="F1640" i="8"/>
  <c r="F1639" i="8"/>
  <c r="F1638" i="8"/>
  <c r="F1637" i="8"/>
  <c r="F1636" i="8"/>
  <c r="F1635" i="8"/>
  <c r="F1634" i="8"/>
  <c r="F1633" i="8"/>
  <c r="F1632" i="8"/>
  <c r="F1631" i="8"/>
  <c r="F1630" i="8"/>
  <c r="F1629" i="8"/>
  <c r="F1628" i="8"/>
  <c r="F1627" i="8"/>
  <c r="F1626" i="8"/>
  <c r="F1625" i="8"/>
  <c r="F1624" i="8"/>
  <c r="F1623" i="8"/>
  <c r="F1622" i="8"/>
  <c r="F1621" i="8"/>
  <c r="F1620" i="8"/>
  <c r="F1619" i="8"/>
  <c r="F1618" i="8"/>
  <c r="F1617" i="8"/>
  <c r="F1616" i="8"/>
  <c r="F1615" i="8"/>
  <c r="F1614" i="8"/>
  <c r="F1613" i="8"/>
  <c r="F1612" i="8"/>
  <c r="F1611" i="8"/>
  <c r="F1610" i="8"/>
  <c r="F1609" i="8"/>
  <c r="F1608" i="8"/>
  <c r="F1607" i="8"/>
  <c r="F1606" i="8"/>
  <c r="F1605" i="8"/>
  <c r="F1604" i="8"/>
  <c r="F1603" i="8"/>
  <c r="F1602" i="8"/>
  <c r="F1601" i="8"/>
  <c r="F1600" i="8"/>
  <c r="F1599" i="8"/>
  <c r="F1598" i="8"/>
  <c r="F1597" i="8"/>
  <c r="F1596" i="8"/>
  <c r="F1595" i="8"/>
  <c r="F1594" i="8"/>
  <c r="F1593" i="8"/>
  <c r="F1592" i="8"/>
  <c r="F1591" i="8"/>
  <c r="F1590" i="8"/>
  <c r="F1589" i="8"/>
  <c r="F1588" i="8"/>
  <c r="F1587" i="8"/>
  <c r="F1586" i="8"/>
  <c r="F1585" i="8"/>
  <c r="F1584" i="8"/>
  <c r="F1583" i="8"/>
  <c r="F1582" i="8"/>
  <c r="F1581" i="8"/>
  <c r="F1580" i="8"/>
  <c r="F1579" i="8"/>
  <c r="F1578" i="8"/>
  <c r="F1577" i="8"/>
  <c r="F1576" i="8"/>
  <c r="F1575" i="8"/>
  <c r="F1574" i="8"/>
  <c r="F1573" i="8"/>
  <c r="F1572" i="8"/>
  <c r="F1571" i="8"/>
  <c r="F1570" i="8"/>
  <c r="F1569" i="8"/>
  <c r="F1568" i="8"/>
  <c r="F1567" i="8"/>
  <c r="F1566" i="8"/>
  <c r="F1565" i="8"/>
  <c r="F1564" i="8"/>
  <c r="F1563" i="8"/>
  <c r="F1562" i="8"/>
  <c r="F1561" i="8"/>
  <c r="F1560" i="8"/>
  <c r="F1559" i="8"/>
  <c r="F1558" i="8"/>
  <c r="F1557" i="8"/>
  <c r="F1556" i="8"/>
  <c r="F1555" i="8"/>
  <c r="F1554" i="8"/>
  <c r="F1553" i="8"/>
  <c r="F1552" i="8"/>
  <c r="F1551" i="8"/>
  <c r="F1550" i="8"/>
  <c r="F1549" i="8"/>
  <c r="F1548" i="8"/>
  <c r="F1547" i="8"/>
  <c r="F1546" i="8"/>
  <c r="F1545" i="8"/>
  <c r="F1544" i="8"/>
  <c r="F1543" i="8"/>
  <c r="F1542" i="8"/>
  <c r="F1541" i="8"/>
  <c r="F1540" i="8"/>
  <c r="F1539" i="8"/>
  <c r="F1538" i="8"/>
  <c r="F1537" i="8"/>
  <c r="F1536" i="8"/>
  <c r="F1535" i="8"/>
  <c r="F1534" i="8"/>
  <c r="F1533" i="8"/>
  <c r="F1532" i="8"/>
  <c r="F1531" i="8"/>
  <c r="F1530" i="8"/>
  <c r="F1529" i="8"/>
  <c r="F1528" i="8"/>
  <c r="F1527" i="8"/>
  <c r="F1526" i="8"/>
  <c r="F1525" i="8"/>
  <c r="F1524" i="8"/>
  <c r="F1523" i="8"/>
  <c r="F1522" i="8"/>
  <c r="F1521" i="8"/>
  <c r="F1520" i="8"/>
  <c r="F1519" i="8"/>
  <c r="F1518" i="8"/>
  <c r="F1517" i="8"/>
  <c r="F1516" i="8"/>
  <c r="F1515" i="8"/>
  <c r="F1514" i="8"/>
  <c r="F1513" i="8"/>
  <c r="F1512" i="8"/>
  <c r="F1511" i="8"/>
  <c r="F1510" i="8"/>
  <c r="F1509" i="8"/>
  <c r="F1508" i="8"/>
  <c r="F1507" i="8"/>
  <c r="F1506" i="8"/>
  <c r="F1505" i="8"/>
  <c r="F1504" i="8"/>
  <c r="F1503" i="8"/>
  <c r="F1502" i="8"/>
  <c r="F1501" i="8"/>
  <c r="F1500" i="8"/>
  <c r="F1499" i="8"/>
  <c r="F1498" i="8"/>
  <c r="F1497" i="8"/>
  <c r="F1496" i="8"/>
  <c r="F1495" i="8"/>
  <c r="F1494" i="8"/>
  <c r="F1493" i="8"/>
  <c r="F1492" i="8"/>
  <c r="F1491" i="8"/>
  <c r="F1490" i="8"/>
  <c r="F1489" i="8"/>
  <c r="F1488" i="8"/>
  <c r="F1487" i="8"/>
  <c r="F1486" i="8"/>
  <c r="F1485" i="8"/>
  <c r="F1484" i="8"/>
  <c r="F1483" i="8"/>
  <c r="F1482" i="8"/>
  <c r="F1481" i="8"/>
  <c r="F1480" i="8"/>
  <c r="F1479" i="8"/>
  <c r="F1478" i="8"/>
  <c r="F1477" i="8"/>
  <c r="F1476" i="8"/>
  <c r="F1475" i="8"/>
  <c r="F1474" i="8"/>
  <c r="F1473" i="8"/>
  <c r="F1472" i="8"/>
  <c r="F1471" i="8"/>
  <c r="F1470" i="8"/>
  <c r="F1469" i="8"/>
  <c r="F1468" i="8"/>
  <c r="F1467" i="8"/>
  <c r="F1466" i="8"/>
  <c r="F1465" i="8"/>
  <c r="F1464" i="8"/>
  <c r="F1463" i="8"/>
  <c r="F1462" i="8"/>
  <c r="F1461" i="8"/>
  <c r="F1460" i="8"/>
  <c r="F1459" i="8"/>
  <c r="F1458" i="8"/>
  <c r="F1457" i="8"/>
  <c r="F1456" i="8"/>
  <c r="F1455" i="8"/>
  <c r="F1454" i="8"/>
  <c r="F1453" i="8"/>
  <c r="F1452" i="8"/>
  <c r="F1451" i="8"/>
  <c r="F1450" i="8"/>
  <c r="F1449" i="8"/>
  <c r="F1448" i="8"/>
  <c r="F1447" i="8"/>
  <c r="F1446" i="8"/>
  <c r="F1445" i="8"/>
  <c r="F1444" i="8"/>
  <c r="F1443" i="8"/>
  <c r="F1442" i="8"/>
  <c r="F1441" i="8"/>
  <c r="F1440" i="8"/>
  <c r="F1439" i="8"/>
  <c r="F1438" i="8"/>
  <c r="F1437" i="8"/>
  <c r="F1436" i="8"/>
  <c r="F1435" i="8"/>
  <c r="F1434" i="8"/>
  <c r="F1433" i="8"/>
  <c r="F1432" i="8"/>
  <c r="F1431" i="8"/>
  <c r="F1430" i="8"/>
  <c r="F1429" i="8"/>
  <c r="F1428" i="8"/>
  <c r="F1427" i="8"/>
  <c r="F1426" i="8"/>
  <c r="F1425" i="8"/>
  <c r="F1424" i="8"/>
  <c r="F1423" i="8"/>
  <c r="F1422" i="8"/>
  <c r="F1421" i="8"/>
  <c r="F1420" i="8"/>
  <c r="F1419" i="8"/>
  <c r="F1418" i="8"/>
  <c r="F1417" i="8"/>
  <c r="F1416" i="8"/>
  <c r="F1415" i="8"/>
  <c r="F1414" i="8"/>
  <c r="F1413" i="8"/>
  <c r="F1412" i="8"/>
  <c r="F1411" i="8"/>
  <c r="F1410" i="8"/>
  <c r="F1409" i="8"/>
  <c r="F1408" i="8"/>
  <c r="F1407" i="8"/>
  <c r="F1406" i="8"/>
  <c r="F1405" i="8"/>
  <c r="F1404" i="8"/>
  <c r="F1403" i="8"/>
  <c r="F1402" i="8"/>
  <c r="F1401" i="8"/>
  <c r="F1400" i="8"/>
  <c r="F1399" i="8"/>
  <c r="F1398" i="8"/>
  <c r="F1397" i="8"/>
  <c r="F1396" i="8"/>
  <c r="F1395" i="8"/>
  <c r="F1394" i="8"/>
  <c r="F1393" i="8"/>
  <c r="F1392" i="8"/>
  <c r="F1391" i="8"/>
  <c r="F1390" i="8"/>
  <c r="F1389" i="8"/>
  <c r="F1388" i="8"/>
  <c r="F1387" i="8"/>
  <c r="F1386" i="8"/>
  <c r="F1385" i="8"/>
  <c r="F1384" i="8"/>
  <c r="F1383" i="8"/>
  <c r="F1382" i="8"/>
  <c r="F1381" i="8"/>
  <c r="F1380" i="8"/>
  <c r="F1379" i="8"/>
  <c r="F1378" i="8"/>
  <c r="F1377" i="8"/>
  <c r="F1376" i="8"/>
  <c r="F1375" i="8"/>
  <c r="F1374" i="8"/>
  <c r="F1373" i="8"/>
  <c r="F1372" i="8"/>
  <c r="F1371" i="8"/>
  <c r="F1370" i="8"/>
  <c r="F1369" i="8"/>
  <c r="F1368" i="8"/>
  <c r="F1367" i="8"/>
  <c r="F1366" i="8"/>
  <c r="F1365" i="8"/>
  <c r="F1364" i="8"/>
  <c r="F1363" i="8"/>
  <c r="F1362" i="8"/>
  <c r="F1361" i="8"/>
  <c r="F1360" i="8"/>
  <c r="F1359" i="8"/>
  <c r="F1358" i="8"/>
  <c r="F1357" i="8"/>
  <c r="F1356" i="8"/>
  <c r="F1355" i="8"/>
  <c r="F1354" i="8"/>
  <c r="F1353" i="8"/>
  <c r="F1352" i="8"/>
  <c r="F1351" i="8"/>
  <c r="F1350" i="8"/>
  <c r="F1349" i="8"/>
  <c r="F1348" i="8"/>
  <c r="F1347" i="8"/>
  <c r="F1346" i="8"/>
  <c r="F1345" i="8"/>
  <c r="F1344" i="8"/>
  <c r="F1343" i="8"/>
  <c r="F1342" i="8"/>
  <c r="F1341" i="8"/>
  <c r="F1340" i="8"/>
  <c r="F1339" i="8"/>
  <c r="F1338" i="8"/>
  <c r="F1337" i="8"/>
  <c r="F1336" i="8"/>
  <c r="F1335" i="8"/>
  <c r="F1334" i="8"/>
  <c r="F1333" i="8"/>
  <c r="F1332" i="8"/>
  <c r="F1331" i="8"/>
  <c r="F1330" i="8"/>
  <c r="F1329" i="8"/>
  <c r="F1328" i="8"/>
  <c r="F1327" i="8"/>
  <c r="F1326" i="8"/>
  <c r="F1325" i="8"/>
  <c r="F1324" i="8"/>
  <c r="F1323" i="8"/>
  <c r="F1322" i="8"/>
  <c r="F1321" i="8"/>
  <c r="F1320" i="8"/>
  <c r="F1319" i="8"/>
  <c r="F1318" i="8"/>
  <c r="F1317" i="8"/>
  <c r="F1316" i="8"/>
  <c r="F1315" i="8"/>
  <c r="F1314" i="8"/>
  <c r="F1313" i="8"/>
  <c r="F1312" i="8"/>
  <c r="F1311" i="8"/>
  <c r="F1310" i="8"/>
  <c r="F1309" i="8"/>
  <c r="F1308" i="8"/>
  <c r="F1307" i="8"/>
  <c r="F1306" i="8"/>
  <c r="F1305" i="8"/>
  <c r="F1304" i="8"/>
  <c r="F1303" i="8"/>
  <c r="F1302" i="8"/>
  <c r="F1301" i="8"/>
  <c r="F1300" i="8"/>
  <c r="F1299" i="8"/>
  <c r="F1298" i="8"/>
  <c r="F1297" i="8"/>
  <c r="F1296" i="8"/>
  <c r="F1295" i="8"/>
  <c r="F1294" i="8"/>
  <c r="F1293" i="8"/>
  <c r="F1292" i="8"/>
  <c r="F1291" i="8"/>
  <c r="F1290" i="8"/>
  <c r="F1289" i="8"/>
  <c r="F1288" i="8"/>
  <c r="F1287" i="8"/>
  <c r="F1286" i="8"/>
  <c r="F1285" i="8"/>
  <c r="F1284" i="8"/>
  <c r="F1283" i="8"/>
  <c r="F1282" i="8"/>
  <c r="F1281" i="8"/>
  <c r="F1280" i="8"/>
  <c r="F1279" i="8"/>
  <c r="F1278" i="8"/>
  <c r="F1277" i="8"/>
  <c r="F1276" i="8"/>
  <c r="F1275" i="8"/>
  <c r="F1274" i="8"/>
  <c r="F1273" i="8"/>
  <c r="F1272" i="8"/>
  <c r="F1271" i="8"/>
  <c r="F1270" i="8"/>
  <c r="F1269" i="8"/>
  <c r="F1268" i="8"/>
  <c r="F1267" i="8"/>
  <c r="F1266" i="8"/>
  <c r="F1265" i="8"/>
  <c r="F1264" i="8"/>
  <c r="F1263" i="8"/>
  <c r="F1262" i="8"/>
  <c r="F1261" i="8"/>
  <c r="F1260" i="8"/>
  <c r="F1259" i="8"/>
  <c r="F1258" i="8"/>
  <c r="F1257" i="8"/>
  <c r="F1256" i="8"/>
  <c r="F1255" i="8"/>
  <c r="F1254" i="8"/>
  <c r="F1253" i="8"/>
  <c r="F1252" i="8"/>
  <c r="F1251" i="8"/>
  <c r="F1250" i="8"/>
  <c r="F1249" i="8"/>
  <c r="F1248" i="8"/>
  <c r="F1247" i="8"/>
  <c r="F1246" i="8"/>
  <c r="F1245" i="8"/>
  <c r="F1244" i="8"/>
  <c r="F1243" i="8"/>
  <c r="F1242" i="8"/>
  <c r="F1241" i="8"/>
  <c r="F1240" i="8"/>
  <c r="F1239" i="8"/>
  <c r="F1238" i="8"/>
  <c r="F1237" i="8"/>
  <c r="F1236" i="8"/>
  <c r="F1235" i="8"/>
  <c r="F1234" i="8"/>
  <c r="F1233" i="8"/>
  <c r="F1232" i="8"/>
  <c r="F1231" i="8"/>
  <c r="F1230" i="8"/>
  <c r="F1229" i="8"/>
  <c r="F1228" i="8"/>
  <c r="F1227" i="8"/>
  <c r="F1226" i="8"/>
  <c r="F1225" i="8"/>
  <c r="F1224" i="8"/>
  <c r="F1223" i="8"/>
  <c r="F1222" i="8"/>
  <c r="F1221" i="8"/>
  <c r="F1220" i="8"/>
  <c r="F1219" i="8"/>
  <c r="F1218" i="8"/>
  <c r="F1217" i="8"/>
  <c r="F1216" i="8"/>
  <c r="F1215" i="8"/>
  <c r="F1214" i="8"/>
  <c r="F1213" i="8"/>
  <c r="F1212" i="8"/>
  <c r="F1211" i="8"/>
  <c r="F1210" i="8"/>
  <c r="F1209" i="8"/>
  <c r="F1208" i="8"/>
  <c r="F1207" i="8"/>
  <c r="F1206" i="8"/>
  <c r="F1205" i="8"/>
  <c r="F1204" i="8"/>
  <c r="F1203" i="8"/>
  <c r="F1202" i="8"/>
  <c r="F1201" i="8"/>
  <c r="F1200" i="8"/>
  <c r="F1199" i="8"/>
  <c r="F1198" i="8"/>
  <c r="F1197" i="8"/>
  <c r="F1196" i="8"/>
  <c r="F1195" i="8"/>
  <c r="F1194" i="8"/>
  <c r="F1193" i="8"/>
  <c r="F1192" i="8"/>
  <c r="F1191" i="8"/>
  <c r="F1190" i="8"/>
  <c r="F1189" i="8"/>
  <c r="F1188" i="8"/>
  <c r="F1187" i="8"/>
  <c r="F1186" i="8"/>
  <c r="F1185" i="8"/>
  <c r="F1184" i="8"/>
  <c r="F1183" i="8"/>
  <c r="F1182" i="8"/>
  <c r="F1181" i="8"/>
  <c r="F1180" i="8"/>
  <c r="F1179" i="8"/>
  <c r="F1178" i="8"/>
  <c r="F1177" i="8"/>
  <c r="F1176" i="8"/>
  <c r="F1175" i="8"/>
  <c r="F1174" i="8"/>
  <c r="F1173" i="8"/>
  <c r="F1172" i="8"/>
  <c r="F1171" i="8"/>
  <c r="F1170" i="8"/>
  <c r="F1169" i="8"/>
  <c r="F1168" i="8"/>
  <c r="F1167" i="8"/>
  <c r="F1166" i="8"/>
  <c r="F1165" i="8"/>
  <c r="F1164" i="8"/>
  <c r="F1163" i="8"/>
  <c r="F1162" i="8"/>
  <c r="F1161" i="8"/>
  <c r="F1160" i="8"/>
  <c r="F1159" i="8"/>
  <c r="F1158" i="8"/>
  <c r="F1157" i="8"/>
  <c r="F1156" i="8"/>
  <c r="F1155" i="8"/>
  <c r="F1154" i="8"/>
  <c r="F1153" i="8"/>
  <c r="F1152" i="8"/>
  <c r="F1151" i="8"/>
  <c r="F1150" i="8"/>
  <c r="F1149" i="8"/>
  <c r="F1148" i="8"/>
  <c r="F1147" i="8"/>
  <c r="F1146" i="8"/>
  <c r="F1145" i="8"/>
  <c r="F1144" i="8"/>
  <c r="F1143" i="8"/>
  <c r="F1142" i="8"/>
  <c r="F1141" i="8"/>
  <c r="F1140" i="8"/>
  <c r="F1139" i="8"/>
  <c r="F1138" i="8"/>
  <c r="F1137" i="8"/>
  <c r="F1136" i="8"/>
  <c r="F1135" i="8"/>
  <c r="F1134" i="8"/>
  <c r="F1133" i="8"/>
  <c r="F1132" i="8"/>
  <c r="F1131" i="8"/>
  <c r="F1130" i="8"/>
  <c r="F1129" i="8"/>
  <c r="F1128" i="8"/>
  <c r="F1127" i="8"/>
  <c r="F1126" i="8"/>
  <c r="F1125" i="8"/>
  <c r="F1124" i="8"/>
  <c r="F1123" i="8"/>
  <c r="F1122" i="8"/>
  <c r="F1121" i="8"/>
  <c r="F1120" i="8"/>
  <c r="F1119" i="8"/>
  <c r="F1118" i="8"/>
  <c r="F1117" i="8"/>
  <c r="F1116" i="8"/>
  <c r="F1115" i="8"/>
  <c r="F1114" i="8"/>
  <c r="F1113" i="8"/>
  <c r="F1112" i="8"/>
  <c r="F1111" i="8"/>
  <c r="F1110" i="8"/>
  <c r="F1109" i="8"/>
  <c r="F1108" i="8"/>
  <c r="F1107" i="8"/>
  <c r="F1106" i="8"/>
  <c r="F1105" i="8"/>
  <c r="F1104" i="8"/>
  <c r="F1103" i="8"/>
  <c r="F1102" i="8"/>
  <c r="F1101" i="8"/>
  <c r="F1100" i="8"/>
  <c r="F1099" i="8"/>
  <c r="F1098" i="8"/>
  <c r="F1097" i="8"/>
  <c r="F1096" i="8"/>
  <c r="F1095" i="8"/>
  <c r="F1094" i="8"/>
  <c r="F1093" i="8"/>
  <c r="F1092" i="8"/>
  <c r="F1091" i="8"/>
  <c r="F1090" i="8"/>
  <c r="F1089" i="8"/>
  <c r="F1088" i="8"/>
  <c r="F1087" i="8"/>
  <c r="F1086" i="8"/>
  <c r="F1085" i="8"/>
  <c r="F1084" i="8"/>
  <c r="F1083" i="8"/>
  <c r="F1082" i="8"/>
  <c r="F1081" i="8"/>
  <c r="F1080" i="8"/>
  <c r="F1079" i="8"/>
  <c r="F1078" i="8"/>
  <c r="F1077" i="8"/>
  <c r="F1076" i="8"/>
  <c r="F1075" i="8"/>
  <c r="F1074" i="8"/>
  <c r="F1073" i="8"/>
  <c r="F1072" i="8"/>
  <c r="F1071" i="8"/>
  <c r="F1070" i="8"/>
  <c r="F1069" i="8"/>
  <c r="F1068" i="8"/>
  <c r="F1067" i="8"/>
  <c r="F1066" i="8"/>
  <c r="F1065" i="8"/>
  <c r="F1064" i="8"/>
  <c r="F1063" i="8"/>
  <c r="F1062" i="8"/>
  <c r="F1061" i="8"/>
  <c r="F1060" i="8"/>
  <c r="F1059" i="8"/>
  <c r="F1058" i="8"/>
  <c r="F1057" i="8"/>
  <c r="F1056" i="8"/>
  <c r="F1055" i="8"/>
  <c r="F1054" i="8"/>
  <c r="F1053" i="8"/>
  <c r="F1052" i="8"/>
  <c r="F1051" i="8"/>
  <c r="F1050" i="8"/>
  <c r="F1049" i="8"/>
  <c r="F1048" i="8"/>
  <c r="F1047" i="8"/>
  <c r="F1046" i="8"/>
  <c r="F1045" i="8"/>
  <c r="F1044" i="8"/>
  <c r="F1043" i="8"/>
  <c r="F1042" i="8"/>
  <c r="F1041" i="8"/>
  <c r="F1040" i="8"/>
  <c r="F1039" i="8"/>
  <c r="F1038" i="8"/>
  <c r="F1037" i="8"/>
  <c r="F1036" i="8"/>
  <c r="F1035" i="8"/>
  <c r="F1034" i="8"/>
  <c r="F1033" i="8"/>
  <c r="F1032" i="8"/>
  <c r="F1031" i="8"/>
  <c r="F1030" i="8"/>
  <c r="F1029" i="8"/>
  <c r="F1028" i="8"/>
  <c r="F1027" i="8"/>
  <c r="F1026" i="8"/>
  <c r="F1025" i="8"/>
  <c r="F1024" i="8"/>
  <c r="F1023" i="8"/>
  <c r="F1022" i="8"/>
  <c r="F1021" i="8"/>
  <c r="F1020" i="8"/>
  <c r="F1019" i="8"/>
  <c r="F1018" i="8"/>
  <c r="F1017" i="8"/>
  <c r="F1016" i="8"/>
  <c r="F1015" i="8"/>
  <c r="F1014" i="8"/>
  <c r="F1013" i="8"/>
  <c r="F1012" i="8"/>
  <c r="F1011" i="8"/>
  <c r="F1010" i="8"/>
  <c r="F1009" i="8"/>
  <c r="F1008" i="8"/>
  <c r="F1007" i="8"/>
  <c r="F1006" i="8"/>
  <c r="F1005" i="8"/>
  <c r="F1004" i="8"/>
  <c r="F1003" i="8"/>
  <c r="F1002" i="8"/>
  <c r="F1001" i="8"/>
  <c r="F1000" i="8"/>
  <c r="F999" i="8"/>
  <c r="F998" i="8"/>
  <c r="F997" i="8"/>
  <c r="F996" i="8"/>
  <c r="F995" i="8"/>
  <c r="F994" i="8"/>
  <c r="F993" i="8"/>
  <c r="F992" i="8"/>
  <c r="F991" i="8"/>
  <c r="F990" i="8"/>
  <c r="F989" i="8"/>
  <c r="F988" i="8"/>
  <c r="F987" i="8"/>
  <c r="F986" i="8"/>
  <c r="F985" i="8"/>
  <c r="F984" i="8"/>
  <c r="F983" i="8"/>
  <c r="F982" i="8"/>
  <c r="F981" i="8"/>
  <c r="F980" i="8"/>
  <c r="F979" i="8"/>
  <c r="F978" i="8"/>
  <c r="F977" i="8"/>
  <c r="F976" i="8"/>
  <c r="F975" i="8"/>
  <c r="F974" i="8"/>
  <c r="F973" i="8"/>
  <c r="F972" i="8"/>
  <c r="F971" i="8"/>
  <c r="F970" i="8"/>
  <c r="F969" i="8"/>
  <c r="F968" i="8"/>
  <c r="F967" i="8"/>
  <c r="F966" i="8"/>
  <c r="F965" i="8"/>
  <c r="F964" i="8"/>
  <c r="F963" i="8"/>
  <c r="F962" i="8"/>
  <c r="F961" i="8"/>
  <c r="F960" i="8"/>
  <c r="F959" i="8"/>
  <c r="F958" i="8"/>
  <c r="F957" i="8"/>
  <c r="F956" i="8"/>
  <c r="F955" i="8"/>
  <c r="F954" i="8"/>
  <c r="F953" i="8"/>
  <c r="F952" i="8"/>
  <c r="F951" i="8"/>
  <c r="F950" i="8"/>
  <c r="F949" i="8"/>
  <c r="F948" i="8"/>
  <c r="F947" i="8"/>
  <c r="F946" i="8"/>
  <c r="F945" i="8"/>
  <c r="F944" i="8"/>
  <c r="F943" i="8"/>
  <c r="F942" i="8"/>
  <c r="F941" i="8"/>
  <c r="F940" i="8"/>
  <c r="F939" i="8"/>
  <c r="F938" i="8"/>
  <c r="F937" i="8"/>
  <c r="F936" i="8"/>
  <c r="F935" i="8"/>
  <c r="F934" i="8"/>
  <c r="F933" i="8"/>
  <c r="F932" i="8"/>
  <c r="F931" i="8"/>
  <c r="F930" i="8"/>
  <c r="F929" i="8"/>
  <c r="F928" i="8"/>
  <c r="F927" i="8"/>
  <c r="F926" i="8"/>
  <c r="F925" i="8"/>
  <c r="F924" i="8"/>
  <c r="F923" i="8"/>
  <c r="F922" i="8"/>
  <c r="F921" i="8"/>
  <c r="F920" i="8"/>
  <c r="F919" i="8"/>
  <c r="F918" i="8"/>
  <c r="F917" i="8"/>
  <c r="F916" i="8"/>
  <c r="F915" i="8"/>
  <c r="F914" i="8"/>
  <c r="F913" i="8"/>
  <c r="F912" i="8"/>
  <c r="F911" i="8"/>
  <c r="F910" i="8"/>
  <c r="F909" i="8"/>
  <c r="F908" i="8"/>
  <c r="F907" i="8"/>
  <c r="F906" i="8"/>
  <c r="F905" i="8"/>
  <c r="F904" i="8"/>
  <c r="F903" i="8"/>
  <c r="F902" i="8"/>
  <c r="F901" i="8"/>
  <c r="F900" i="8"/>
  <c r="F899" i="8"/>
  <c r="F898" i="8"/>
  <c r="F897" i="8"/>
  <c r="F896" i="8"/>
  <c r="F895" i="8"/>
  <c r="F894" i="8"/>
  <c r="F893" i="8"/>
  <c r="F892" i="8"/>
  <c r="F891" i="8"/>
  <c r="F890" i="8"/>
  <c r="F889" i="8"/>
  <c r="F888" i="8"/>
  <c r="F887" i="8"/>
  <c r="F886" i="8"/>
  <c r="F885" i="8"/>
  <c r="F884" i="8"/>
  <c r="F883" i="8"/>
  <c r="F882" i="8"/>
  <c r="F881" i="8"/>
  <c r="F880" i="8"/>
  <c r="F879" i="8"/>
  <c r="F878" i="8"/>
  <c r="F877" i="8"/>
  <c r="F876" i="8"/>
  <c r="F875" i="8"/>
  <c r="F874" i="8"/>
  <c r="F873" i="8"/>
  <c r="F872" i="8"/>
  <c r="F871" i="8"/>
  <c r="F870" i="8"/>
  <c r="F869" i="8"/>
  <c r="F868" i="8"/>
  <c r="F867" i="8"/>
  <c r="F866" i="8"/>
  <c r="F865" i="8"/>
  <c r="F864" i="8"/>
  <c r="F863" i="8"/>
  <c r="F862" i="8"/>
  <c r="F861" i="8"/>
  <c r="F860" i="8"/>
  <c r="F859" i="8"/>
  <c r="F858" i="8"/>
  <c r="F857" i="8"/>
  <c r="F856" i="8"/>
  <c r="F855" i="8"/>
  <c r="F854" i="8"/>
  <c r="F853" i="8"/>
  <c r="F852" i="8"/>
  <c r="F851" i="8"/>
  <c r="F850" i="8"/>
  <c r="F849" i="8"/>
  <c r="F848" i="8"/>
  <c r="F847" i="8"/>
  <c r="F846" i="8"/>
  <c r="F845" i="8"/>
  <c r="F844" i="8"/>
  <c r="F843" i="8"/>
  <c r="F842" i="8"/>
  <c r="F841" i="8"/>
  <c r="F840" i="8"/>
  <c r="F839" i="8"/>
  <c r="F838" i="8"/>
  <c r="F837" i="8"/>
  <c r="F836" i="8"/>
  <c r="F835" i="8"/>
  <c r="F834" i="8"/>
  <c r="F833" i="8"/>
  <c r="F832" i="8"/>
  <c r="F831" i="8"/>
  <c r="F830" i="8"/>
  <c r="F829" i="8"/>
  <c r="F828" i="8"/>
  <c r="F827" i="8"/>
  <c r="F826" i="8"/>
  <c r="F825" i="8"/>
  <c r="F824" i="8"/>
  <c r="F823" i="8"/>
  <c r="F822" i="8"/>
  <c r="F821" i="8"/>
  <c r="F820" i="8"/>
  <c r="F819" i="8"/>
  <c r="F818" i="8"/>
  <c r="F817" i="8"/>
  <c r="F816" i="8"/>
  <c r="F815" i="8"/>
  <c r="F814" i="8"/>
  <c r="F813" i="8"/>
  <c r="F812" i="8"/>
  <c r="F811" i="8"/>
  <c r="F810" i="8"/>
  <c r="F809" i="8"/>
  <c r="F808" i="8"/>
  <c r="F807" i="8"/>
  <c r="F806" i="8"/>
  <c r="F805" i="8"/>
  <c r="F804" i="8"/>
  <c r="F803" i="8"/>
  <c r="F802" i="8"/>
  <c r="F801" i="8"/>
  <c r="F800" i="8"/>
  <c r="F799" i="8"/>
  <c r="F798" i="8"/>
  <c r="F797" i="8"/>
  <c r="F796" i="8"/>
  <c r="F795" i="8"/>
  <c r="F794" i="8"/>
  <c r="F793" i="8"/>
  <c r="F792" i="8"/>
  <c r="F791" i="8"/>
  <c r="F790" i="8"/>
  <c r="F789" i="8"/>
  <c r="F788" i="8"/>
  <c r="F787" i="8"/>
  <c r="F786" i="8"/>
  <c r="F785" i="8"/>
  <c r="F784" i="8"/>
  <c r="F783" i="8"/>
  <c r="F782" i="8"/>
  <c r="F781" i="8"/>
  <c r="F780" i="8"/>
  <c r="F779" i="8"/>
  <c r="F778" i="8"/>
  <c r="F777" i="8"/>
  <c r="F776" i="8"/>
  <c r="F775" i="8"/>
  <c r="F774" i="8"/>
  <c r="F773" i="8"/>
  <c r="F772" i="8"/>
  <c r="F771" i="8"/>
  <c r="F770" i="8"/>
  <c r="F769" i="8"/>
  <c r="F768" i="8"/>
  <c r="F767" i="8"/>
  <c r="F766" i="8"/>
  <c r="F765" i="8"/>
  <c r="F764" i="8"/>
  <c r="F763" i="8"/>
  <c r="F762" i="8"/>
  <c r="F761" i="8"/>
  <c r="F760" i="8"/>
  <c r="F759" i="8"/>
  <c r="F758" i="8"/>
  <c r="F757" i="8"/>
  <c r="F756" i="8"/>
  <c r="F755" i="8"/>
  <c r="F754" i="8"/>
  <c r="F753" i="8"/>
  <c r="F752" i="8"/>
  <c r="F751" i="8"/>
  <c r="F750" i="8"/>
  <c r="F749" i="8"/>
  <c r="F748" i="8"/>
  <c r="F747" i="8"/>
  <c r="F746" i="8"/>
  <c r="F745" i="8"/>
  <c r="F744" i="8"/>
  <c r="F743" i="8"/>
  <c r="F742" i="8"/>
  <c r="F741" i="8"/>
  <c r="F740" i="8"/>
  <c r="F739" i="8"/>
  <c r="F738" i="8"/>
  <c r="F737" i="8"/>
  <c r="F736" i="8"/>
  <c r="F735" i="8"/>
  <c r="F734" i="8"/>
  <c r="F733" i="8"/>
  <c r="F732" i="8"/>
  <c r="F731" i="8"/>
  <c r="F730" i="8"/>
  <c r="F729" i="8"/>
  <c r="F728" i="8"/>
  <c r="F727" i="8"/>
  <c r="F726" i="8"/>
  <c r="F725" i="8"/>
  <c r="F724" i="8"/>
  <c r="F723" i="8"/>
  <c r="F722" i="8"/>
  <c r="F721" i="8"/>
  <c r="F720" i="8"/>
  <c r="F719" i="8"/>
  <c r="F718" i="8"/>
  <c r="F717" i="8"/>
  <c r="F716" i="8"/>
  <c r="F715" i="8"/>
  <c r="F714" i="8"/>
  <c r="F713" i="8"/>
  <c r="F712" i="8"/>
  <c r="F711" i="8"/>
  <c r="F710" i="8"/>
  <c r="F709" i="8"/>
  <c r="F708" i="8"/>
  <c r="F707" i="8"/>
  <c r="F706" i="8"/>
  <c r="F705" i="8"/>
  <c r="F704" i="8"/>
  <c r="F703" i="8"/>
  <c r="F702" i="8"/>
  <c r="F701" i="8"/>
  <c r="F700" i="8"/>
  <c r="F699" i="8"/>
  <c r="F698" i="8"/>
  <c r="F697" i="8"/>
  <c r="F696" i="8"/>
  <c r="F695" i="8"/>
  <c r="F694" i="8"/>
  <c r="F693" i="8"/>
  <c r="F692" i="8"/>
  <c r="F691" i="8"/>
  <c r="F690" i="8"/>
  <c r="F689" i="8"/>
  <c r="F688" i="8"/>
  <c r="F687" i="8"/>
  <c r="F686" i="8"/>
  <c r="F685" i="8"/>
  <c r="F684" i="8"/>
  <c r="F683" i="8"/>
  <c r="F682" i="8"/>
  <c r="F681" i="8"/>
  <c r="F680" i="8"/>
  <c r="F679" i="8"/>
  <c r="F678" i="8"/>
  <c r="F677" i="8"/>
  <c r="F676" i="8"/>
  <c r="F675" i="8"/>
  <c r="F674" i="8"/>
  <c r="F673" i="8"/>
  <c r="F672" i="8"/>
  <c r="F671" i="8"/>
  <c r="F670" i="8"/>
  <c r="F669" i="8"/>
  <c r="F668" i="8"/>
  <c r="F667" i="8"/>
  <c r="F666" i="8"/>
  <c r="F665" i="8"/>
  <c r="F664" i="8"/>
  <c r="F663" i="8"/>
  <c r="F662" i="8"/>
  <c r="F661" i="8"/>
  <c r="F660" i="8"/>
  <c r="F659" i="8"/>
  <c r="F658" i="8"/>
  <c r="F657" i="8"/>
  <c r="F656" i="8"/>
  <c r="F655" i="8"/>
  <c r="F654" i="8"/>
  <c r="F653" i="8"/>
  <c r="F652" i="8"/>
  <c r="F651" i="8"/>
  <c r="F650" i="8"/>
  <c r="F649" i="8"/>
  <c r="F648" i="8"/>
  <c r="F647" i="8"/>
  <c r="F646" i="8"/>
  <c r="F645" i="8"/>
  <c r="F644" i="8"/>
  <c r="F643" i="8"/>
  <c r="F642" i="8"/>
  <c r="F641" i="8"/>
  <c r="F640" i="8"/>
  <c r="F639" i="8"/>
  <c r="F638" i="8"/>
  <c r="F637" i="8"/>
  <c r="F636" i="8"/>
  <c r="F635" i="8"/>
  <c r="F634" i="8"/>
  <c r="F633" i="8"/>
  <c r="F632" i="8"/>
  <c r="F631" i="8"/>
  <c r="F630" i="8"/>
  <c r="F629" i="8"/>
  <c r="F628" i="8"/>
  <c r="F627" i="8"/>
  <c r="F626" i="8"/>
  <c r="F625" i="8"/>
  <c r="F624" i="8"/>
  <c r="F623" i="8"/>
  <c r="F622" i="8"/>
  <c r="F621" i="8"/>
  <c r="F620" i="8"/>
  <c r="F619" i="8"/>
  <c r="F618" i="8"/>
  <c r="F617" i="8"/>
  <c r="F616" i="8"/>
  <c r="F615" i="8"/>
  <c r="F614" i="8"/>
  <c r="F613" i="8"/>
  <c r="K64" i="8"/>
  <c r="K63" i="8"/>
  <c r="K62" i="8"/>
  <c r="K61" i="8"/>
  <c r="J31" i="8"/>
  <c r="I31" i="8"/>
  <c r="Y31" i="8" s="1"/>
  <c r="H31" i="8"/>
  <c r="W31" i="8" s="1"/>
  <c r="G31" i="8"/>
  <c r="F31" i="8"/>
  <c r="E31" i="8"/>
  <c r="D31" i="8"/>
  <c r="C31" i="8"/>
  <c r="B31" i="8"/>
  <c r="A31" i="8"/>
  <c r="J30" i="8"/>
  <c r="I30" i="8"/>
  <c r="M30" i="8" s="1"/>
  <c r="H30" i="8"/>
  <c r="K30" i="8" s="1"/>
  <c r="G30" i="8"/>
  <c r="F30" i="8"/>
  <c r="E30" i="8"/>
  <c r="D30" i="8"/>
  <c r="C30" i="8"/>
  <c r="B30" i="8"/>
  <c r="A30" i="8"/>
  <c r="J29" i="8"/>
  <c r="I29" i="8"/>
  <c r="X29" i="8" s="1"/>
  <c r="H29" i="8"/>
  <c r="W29" i="8" s="1"/>
  <c r="G29" i="8"/>
  <c r="F29" i="8"/>
  <c r="E29" i="8"/>
  <c r="D29" i="8"/>
  <c r="C29" i="8"/>
  <c r="B29" i="8"/>
  <c r="A29" i="8"/>
  <c r="P28" i="8"/>
  <c r="J28" i="8"/>
  <c r="I28" i="8"/>
  <c r="Y28" i="8" s="1"/>
  <c r="H28" i="8"/>
  <c r="V28" i="8" s="1"/>
  <c r="G28" i="8"/>
  <c r="F28" i="8"/>
  <c r="E28" i="8"/>
  <c r="D28" i="8"/>
  <c r="C28" i="8"/>
  <c r="B28" i="8"/>
  <c r="A28" i="8"/>
  <c r="J27" i="8"/>
  <c r="I27" i="8"/>
  <c r="M27" i="8" s="1"/>
  <c r="H27" i="8"/>
  <c r="W27" i="8" s="1"/>
  <c r="G27" i="8"/>
  <c r="F27" i="8"/>
  <c r="E27" i="8"/>
  <c r="D27" i="8"/>
  <c r="C27" i="8"/>
  <c r="B27" i="8"/>
  <c r="A27" i="8"/>
  <c r="P26" i="8"/>
  <c r="P35" i="8" s="1"/>
  <c r="J26" i="8"/>
  <c r="I26" i="8"/>
  <c r="Y26" i="8" s="1"/>
  <c r="H26" i="8"/>
  <c r="K26" i="8" s="1"/>
  <c r="G26" i="8"/>
  <c r="F26" i="8"/>
  <c r="E26" i="8"/>
  <c r="D26" i="8"/>
  <c r="C26" i="8"/>
  <c r="B26" i="8"/>
  <c r="A26" i="8"/>
  <c r="P25" i="8"/>
  <c r="J25" i="8"/>
  <c r="I25" i="8"/>
  <c r="M25" i="8" s="1"/>
  <c r="H25" i="8"/>
  <c r="W25" i="8" s="1"/>
  <c r="G25" i="8"/>
  <c r="F25" i="8"/>
  <c r="E25" i="8"/>
  <c r="D25" i="8"/>
  <c r="C25" i="8"/>
  <c r="B25" i="8"/>
  <c r="A25" i="8"/>
  <c r="J24" i="8"/>
  <c r="I24" i="8"/>
  <c r="M24" i="8" s="1"/>
  <c r="H24" i="8"/>
  <c r="V24" i="8" s="1"/>
  <c r="G24" i="8"/>
  <c r="F24" i="8"/>
  <c r="E24" i="8"/>
  <c r="D24" i="8"/>
  <c r="C24" i="8"/>
  <c r="B24" i="8"/>
  <c r="A24" i="8"/>
  <c r="J23" i="8"/>
  <c r="I23" i="8"/>
  <c r="M23" i="8" s="1"/>
  <c r="H23" i="8"/>
  <c r="V23" i="8" s="1"/>
  <c r="G23" i="8"/>
  <c r="F23" i="8"/>
  <c r="E23" i="8"/>
  <c r="D23" i="8"/>
  <c r="C23" i="8"/>
  <c r="B23" i="8"/>
  <c r="A23" i="8"/>
  <c r="J22" i="8"/>
  <c r="I22" i="8"/>
  <c r="Y22" i="8" s="1"/>
  <c r="H22" i="8"/>
  <c r="K22" i="8" s="1"/>
  <c r="G22" i="8"/>
  <c r="F22" i="8"/>
  <c r="E22" i="8"/>
  <c r="C22" i="8"/>
  <c r="B22" i="8"/>
  <c r="J21" i="8"/>
  <c r="I21" i="8"/>
  <c r="Y21" i="8" s="1"/>
  <c r="H21" i="8"/>
  <c r="K21" i="8" s="1"/>
  <c r="G21" i="8"/>
  <c r="F21" i="8"/>
  <c r="E21" i="8"/>
  <c r="D21" i="8"/>
  <c r="C21" i="8"/>
  <c r="B21" i="8"/>
  <c r="A21" i="8"/>
  <c r="J20" i="8"/>
  <c r="I20" i="8"/>
  <c r="X20" i="8" s="1"/>
  <c r="H20" i="8"/>
  <c r="K20" i="8" s="1"/>
  <c r="G20" i="8"/>
  <c r="F20" i="8"/>
  <c r="E20" i="8"/>
  <c r="C20" i="8"/>
  <c r="B20" i="8"/>
  <c r="J19" i="8"/>
  <c r="I19" i="8"/>
  <c r="Y19" i="8" s="1"/>
  <c r="H19" i="8"/>
  <c r="V19" i="8" s="1"/>
  <c r="G19" i="8"/>
  <c r="F19" i="8"/>
  <c r="E19" i="8"/>
  <c r="D19" i="8"/>
  <c r="C19" i="8"/>
  <c r="B19" i="8"/>
  <c r="A19" i="8"/>
  <c r="J18" i="8"/>
  <c r="I18" i="8"/>
  <c r="M18" i="8" s="1"/>
  <c r="H18" i="8"/>
  <c r="W18" i="8" s="1"/>
  <c r="G18" i="8"/>
  <c r="F18" i="8"/>
  <c r="E18" i="8"/>
  <c r="D18" i="8"/>
  <c r="C18" i="8"/>
  <c r="B18" i="8"/>
  <c r="A18" i="8"/>
  <c r="J17" i="8"/>
  <c r="I17" i="8"/>
  <c r="Y17" i="8" s="1"/>
  <c r="H17" i="8"/>
  <c r="W17" i="8" s="1"/>
  <c r="G17" i="8"/>
  <c r="F17" i="8"/>
  <c r="E17" i="8"/>
  <c r="D17" i="8"/>
  <c r="C17" i="8"/>
  <c r="B17" i="8"/>
  <c r="A17" i="8"/>
  <c r="I16" i="8"/>
  <c r="X16" i="8" s="1"/>
  <c r="H16" i="8"/>
  <c r="G16" i="8"/>
  <c r="J16" i="8" s="1"/>
  <c r="F16" i="8"/>
  <c r="E16" i="8"/>
  <c r="D16" i="8"/>
  <c r="C16" i="8"/>
  <c r="B16" i="8"/>
  <c r="A16" i="8"/>
  <c r="I15" i="8"/>
  <c r="H15" i="8"/>
  <c r="V15" i="8" s="1"/>
  <c r="G15" i="8"/>
  <c r="F15" i="8"/>
  <c r="E15" i="8"/>
  <c r="D15" i="8"/>
  <c r="C15" i="8"/>
  <c r="B15" i="8"/>
  <c r="A15" i="8"/>
  <c r="I14" i="8"/>
  <c r="H14" i="8"/>
  <c r="V14" i="8" s="1"/>
  <c r="G14" i="8"/>
  <c r="F14" i="8"/>
  <c r="E14" i="8"/>
  <c r="D14" i="8"/>
  <c r="C14" i="8"/>
  <c r="B14" i="8"/>
  <c r="A14" i="8"/>
  <c r="J13" i="8"/>
  <c r="I13" i="8"/>
  <c r="X13" i="8" s="1"/>
  <c r="H13" i="8"/>
  <c r="G13" i="8"/>
  <c r="F13" i="8"/>
  <c r="E13" i="8"/>
  <c r="D13" i="8"/>
  <c r="C13" i="8"/>
  <c r="B13" i="8"/>
  <c r="A13" i="8"/>
  <c r="I12" i="8"/>
  <c r="H12" i="8"/>
  <c r="G12" i="8"/>
  <c r="J12" i="8" s="1"/>
  <c r="F12" i="8"/>
  <c r="E12" i="8"/>
  <c r="D12" i="8"/>
  <c r="C12" i="8"/>
  <c r="B12" i="8"/>
  <c r="A12" i="8"/>
  <c r="I11" i="8"/>
  <c r="H11" i="8"/>
  <c r="V11" i="8" s="1"/>
  <c r="G11" i="8"/>
  <c r="F11" i="8"/>
  <c r="E11" i="8"/>
  <c r="D11" i="8"/>
  <c r="C11" i="8"/>
  <c r="B11" i="8"/>
  <c r="A11" i="8"/>
  <c r="I10" i="8"/>
  <c r="H10" i="8"/>
  <c r="G10" i="8"/>
  <c r="F10" i="8"/>
  <c r="E10" i="8"/>
  <c r="D10" i="8"/>
  <c r="C10" i="8"/>
  <c r="B10" i="8"/>
  <c r="A10" i="8"/>
  <c r="J9" i="8"/>
  <c r="I9" i="8"/>
  <c r="X9" i="8" s="1"/>
  <c r="H9" i="8"/>
  <c r="G9" i="8"/>
  <c r="F9" i="8"/>
  <c r="E9" i="8"/>
  <c r="D9" i="8"/>
  <c r="C9" i="8"/>
  <c r="B9" i="8"/>
  <c r="A9" i="8"/>
  <c r="P8" i="8"/>
  <c r="I8" i="8"/>
  <c r="H8" i="8"/>
  <c r="G8" i="8"/>
  <c r="J8" i="8" s="1"/>
  <c r="F8" i="8"/>
  <c r="E8" i="8"/>
  <c r="D8" i="8"/>
  <c r="C8" i="8"/>
  <c r="B8" i="8"/>
  <c r="A8" i="8"/>
  <c r="P7" i="8"/>
  <c r="I7" i="8"/>
  <c r="H7" i="8"/>
  <c r="V7" i="8" s="1"/>
  <c r="G7" i="8"/>
  <c r="F7" i="8"/>
  <c r="E7" i="8"/>
  <c r="D7" i="8"/>
  <c r="C7" i="8"/>
  <c r="B7" i="8"/>
  <c r="A7" i="8"/>
  <c r="I6" i="8"/>
  <c r="H6" i="8"/>
  <c r="G6" i="8"/>
  <c r="F6" i="8"/>
  <c r="E6" i="8"/>
  <c r="D6" i="8"/>
  <c r="C6" i="8"/>
  <c r="B6" i="8"/>
  <c r="A6" i="8"/>
  <c r="I5" i="8"/>
  <c r="H5" i="8"/>
  <c r="V5" i="8" s="1"/>
  <c r="G5" i="8"/>
  <c r="F5" i="8"/>
  <c r="E5" i="8"/>
  <c r="D5" i="8"/>
  <c r="C5" i="8"/>
  <c r="B5" i="8"/>
  <c r="A5" i="8"/>
  <c r="I4" i="8"/>
  <c r="H4" i="8"/>
  <c r="G4" i="8"/>
  <c r="F4" i="8"/>
  <c r="E4" i="8"/>
  <c r="D4" i="8"/>
  <c r="C4" i="8"/>
  <c r="B4" i="8"/>
  <c r="A4" i="8"/>
  <c r="I3" i="8"/>
  <c r="X3" i="8" s="1"/>
  <c r="H3" i="8"/>
  <c r="V3" i="8" s="1"/>
  <c r="G3" i="8"/>
  <c r="F3" i="8"/>
  <c r="E3" i="8"/>
  <c r="D3" i="8"/>
  <c r="C3" i="8"/>
  <c r="B3" i="8"/>
  <c r="A3" i="8"/>
  <c r="I2" i="8"/>
  <c r="H2" i="8"/>
  <c r="V2" i="8" s="1"/>
  <c r="G2" i="8"/>
  <c r="F2" i="8"/>
  <c r="J6" i="8" s="1"/>
  <c r="E2" i="8"/>
  <c r="D2" i="8"/>
  <c r="C2" i="8"/>
  <c r="B2" i="8"/>
  <c r="A2" i="8"/>
  <c r="I1" i="8"/>
  <c r="H1" i="8"/>
  <c r="G1" i="8"/>
  <c r="F1" i="8"/>
  <c r="E1" i="8"/>
  <c r="D1" i="8"/>
  <c r="C1" i="8"/>
  <c r="B1" i="8"/>
  <c r="A1" i="8"/>
  <c r="J10" i="8" l="1"/>
  <c r="M10" i="8" s="1"/>
  <c r="J14" i="8"/>
  <c r="M14" i="8" s="1"/>
  <c r="M8" i="8"/>
  <c r="J11" i="8"/>
  <c r="J15" i="8"/>
  <c r="M15" i="8" s="1"/>
  <c r="J5" i="8"/>
  <c r="J2" i="8"/>
  <c r="T2" i="8" s="1"/>
  <c r="L2" i="8" s="1"/>
  <c r="K2" i="5" s="1"/>
  <c r="J3" i="8"/>
  <c r="J4" i="8"/>
  <c r="K4" i="8" s="1"/>
  <c r="J7" i="8"/>
  <c r="K7" i="8" s="1"/>
  <c r="P17" i="8"/>
  <c r="Q18" i="8" s="1"/>
  <c r="X12" i="8"/>
  <c r="K15" i="8"/>
  <c r="X18" i="8"/>
  <c r="X27" i="8"/>
  <c r="Y20" i="8"/>
  <c r="K25" i="8"/>
  <c r="M17" i="8"/>
  <c r="K28" i="8"/>
  <c r="X10" i="8"/>
  <c r="W26" i="8"/>
  <c r="X8" i="8"/>
  <c r="X30" i="8"/>
  <c r="K18" i="8"/>
  <c r="X26" i="8"/>
  <c r="Y30" i="8"/>
  <c r="W23" i="8"/>
  <c r="K27" i="8"/>
  <c r="K29" i="8"/>
  <c r="M26" i="8"/>
  <c r="X2" i="8"/>
  <c r="K3" i="8"/>
  <c r="X15" i="8"/>
  <c r="V26" i="8"/>
  <c r="K11" i="8"/>
  <c r="X17" i="8"/>
  <c r="K19" i="8"/>
  <c r="M6" i="8"/>
  <c r="M11" i="8"/>
  <c r="M19" i="8"/>
  <c r="M21" i="8"/>
  <c r="X25" i="8"/>
  <c r="X4" i="8"/>
  <c r="X6" i="8"/>
  <c r="X7" i="8"/>
  <c r="K9" i="8"/>
  <c r="K10" i="8"/>
  <c r="K13" i="8"/>
  <c r="W19" i="8"/>
  <c r="X21" i="8"/>
  <c r="K24" i="8"/>
  <c r="M28" i="8"/>
  <c r="Y29" i="8"/>
  <c r="X31" i="8"/>
  <c r="M9" i="8"/>
  <c r="X11" i="8"/>
  <c r="M13" i="8"/>
  <c r="K16" i="8"/>
  <c r="X19" i="8"/>
  <c r="W24" i="8"/>
  <c r="V9" i="8"/>
  <c r="V10" i="8"/>
  <c r="V13" i="8"/>
  <c r="X24" i="8"/>
  <c r="W28" i="8"/>
  <c r="X28" i="8"/>
  <c r="M5" i="8"/>
  <c r="K8" i="8"/>
  <c r="V8" i="8"/>
  <c r="K5" i="8"/>
  <c r="K2" i="8"/>
  <c r="P27" i="8"/>
  <c r="Q36" i="8"/>
  <c r="Q35" i="8"/>
  <c r="K6" i="8"/>
  <c r="M12" i="8"/>
  <c r="K14" i="8"/>
  <c r="X14" i="8"/>
  <c r="Y18" i="8"/>
  <c r="M20" i="8"/>
  <c r="V21" i="8"/>
  <c r="M22" i="8"/>
  <c r="X23" i="8"/>
  <c r="Y25" i="8"/>
  <c r="Y27" i="8"/>
  <c r="V30" i="8"/>
  <c r="M31" i="8"/>
  <c r="V4" i="8"/>
  <c r="M3" i="8"/>
  <c r="M16" i="8"/>
  <c r="V17" i="8"/>
  <c r="W21" i="8"/>
  <c r="K23" i="8"/>
  <c r="Y23" i="8"/>
  <c r="M29" i="8"/>
  <c r="W30" i="8"/>
  <c r="K17" i="8"/>
  <c r="V22" i="8"/>
  <c r="X5" i="8"/>
  <c r="V16" i="8"/>
  <c r="V20" i="8"/>
  <c r="W22" i="8"/>
  <c r="Y24" i="8"/>
  <c r="V29" i="8"/>
  <c r="V6" i="8"/>
  <c r="V12" i="8"/>
  <c r="V18" i="8"/>
  <c r="W20" i="8"/>
  <c r="X22" i="8"/>
  <c r="V25" i="8"/>
  <c r="V27" i="8"/>
  <c r="V31" i="8"/>
  <c r="K12" i="8"/>
  <c r="K31" i="8"/>
  <c r="T3" i="8" l="1"/>
  <c r="J3" i="5" s="1"/>
  <c r="P9" i="8"/>
  <c r="P10" i="8" s="1"/>
  <c r="J2" i="5"/>
  <c r="M4" i="8"/>
  <c r="N2" i="8"/>
  <c r="L2" i="5" s="1"/>
  <c r="M7" i="8"/>
  <c r="M2" i="8"/>
  <c r="Q17" i="8"/>
  <c r="Y2" i="8"/>
  <c r="W2" i="8"/>
  <c r="K33" i="8"/>
  <c r="T4" i="8"/>
  <c r="N3" i="8"/>
  <c r="L3" i="8"/>
  <c r="K3" i="5" s="1"/>
  <c r="M33" i="8" l="1"/>
  <c r="L3" i="5"/>
  <c r="Y3" i="8"/>
  <c r="W3" i="8"/>
  <c r="N4" i="8"/>
  <c r="L4" i="8"/>
  <c r="J4" i="5"/>
  <c r="T5" i="8"/>
  <c r="L4" i="5" l="1"/>
  <c r="Y4" i="8"/>
  <c r="K4" i="5"/>
  <c r="W4" i="8"/>
  <c r="L5" i="8"/>
  <c r="J5" i="5"/>
  <c r="N5" i="8"/>
  <c r="T6" i="8"/>
  <c r="L5" i="5" l="1"/>
  <c r="Y5" i="8"/>
  <c r="K5" i="5"/>
  <c r="W5" i="8"/>
  <c r="N6" i="8"/>
  <c r="L6" i="8"/>
  <c r="J6" i="5"/>
  <c r="T7" i="8"/>
  <c r="L6" i="5" l="1"/>
  <c r="Y6" i="8"/>
  <c r="K6" i="5"/>
  <c r="W6" i="8"/>
  <c r="N7" i="8"/>
  <c r="T8" i="8"/>
  <c r="L7" i="8"/>
  <c r="J7" i="5"/>
  <c r="L7" i="5" l="1"/>
  <c r="Y7" i="8"/>
  <c r="K7" i="5"/>
  <c r="W7" i="8"/>
  <c r="N8" i="8"/>
  <c r="J8" i="5"/>
  <c r="L8" i="8"/>
  <c r="T9" i="8"/>
  <c r="L8" i="5" l="1"/>
  <c r="Y8" i="8"/>
  <c r="K8" i="5"/>
  <c r="W8" i="8"/>
  <c r="N9" i="8"/>
  <c r="T10" i="8"/>
  <c r="L9" i="8"/>
  <c r="J9" i="5"/>
  <c r="L9" i="5" l="1"/>
  <c r="Y9" i="8"/>
  <c r="K9" i="5"/>
  <c r="W9" i="8"/>
  <c r="J10" i="5"/>
  <c r="N10" i="8"/>
  <c r="L10" i="8"/>
  <c r="T11" i="8"/>
  <c r="L10" i="5" l="1"/>
  <c r="Y10" i="8"/>
  <c r="K10" i="5"/>
  <c r="W10" i="8"/>
  <c r="N11" i="8"/>
  <c r="L11" i="8"/>
  <c r="J11" i="5"/>
  <c r="T12" i="8"/>
  <c r="K11" i="5" l="1"/>
  <c r="W11" i="8"/>
  <c r="L11" i="5"/>
  <c r="Y11" i="8"/>
  <c r="J12" i="5"/>
  <c r="N12" i="8"/>
  <c r="L12" i="8"/>
  <c r="T13" i="8"/>
  <c r="K12" i="5" l="1"/>
  <c r="W12" i="8"/>
  <c r="L12" i="5"/>
  <c r="Y12" i="8"/>
  <c r="N13" i="8"/>
  <c r="J13" i="5"/>
  <c r="L13" i="8"/>
  <c r="T14" i="8"/>
  <c r="L13" i="5" l="1"/>
  <c r="Y13" i="8"/>
  <c r="K13" i="5"/>
  <c r="W13" i="8"/>
  <c r="N14" i="8"/>
  <c r="L14" i="8"/>
  <c r="J14" i="5"/>
  <c r="T15" i="8"/>
  <c r="K14" i="5" l="1"/>
  <c r="W14" i="8"/>
  <c r="L14" i="5"/>
  <c r="Y14" i="8"/>
  <c r="N15" i="8"/>
  <c r="L15" i="8"/>
  <c r="J15" i="5"/>
  <c r="T16" i="8"/>
  <c r="L15" i="5" l="1"/>
  <c r="Y15" i="8"/>
  <c r="K15" i="5"/>
  <c r="W15" i="8"/>
  <c r="J16" i="5"/>
  <c r="N16" i="8"/>
  <c r="L16" i="8"/>
  <c r="T17" i="8"/>
  <c r="K16" i="5" l="1"/>
  <c r="W16" i="8"/>
  <c r="V32" i="8" s="1"/>
  <c r="K33" i="5" s="1"/>
  <c r="L16" i="5"/>
  <c r="Y16" i="8"/>
  <c r="X32" i="8" s="1"/>
  <c r="L33" i="5" s="1"/>
  <c r="N17" i="8"/>
  <c r="L17" i="5" s="1"/>
  <c r="T18" i="8"/>
  <c r="L17" i="8"/>
  <c r="K17" i="5" s="1"/>
  <c r="J17" i="5"/>
  <c r="J18" i="5" l="1"/>
  <c r="N18" i="8"/>
  <c r="L18" i="5" s="1"/>
  <c r="L18" i="8"/>
  <c r="K18" i="5" s="1"/>
  <c r="T19" i="8"/>
  <c r="N19" i="8" l="1"/>
  <c r="L19" i="5" s="1"/>
  <c r="L19" i="8"/>
  <c r="K19" i="5" s="1"/>
  <c r="T20" i="8"/>
  <c r="J19" i="5"/>
  <c r="J20" i="5" l="1"/>
  <c r="N20" i="8"/>
  <c r="L20" i="5" s="1"/>
  <c r="T21" i="8"/>
  <c r="L20" i="8"/>
  <c r="K20" i="5" s="1"/>
  <c r="J21" i="5" l="1"/>
  <c r="N21" i="8"/>
  <c r="L21" i="5" s="1"/>
  <c r="L21" i="8"/>
  <c r="K21" i="5" s="1"/>
  <c r="T22" i="8"/>
  <c r="T23" i="8" l="1"/>
  <c r="N22" i="8"/>
  <c r="L22" i="5" s="1"/>
  <c r="J22" i="5"/>
  <c r="L22" i="8"/>
  <c r="K22" i="5" s="1"/>
  <c r="N23" i="8" l="1"/>
  <c r="L23" i="5" s="1"/>
  <c r="J23" i="5"/>
  <c r="L23" i="8"/>
  <c r="K23" i="5" s="1"/>
  <c r="T24" i="8"/>
  <c r="L24" i="8" l="1"/>
  <c r="K24" i="5" s="1"/>
  <c r="T25" i="8"/>
  <c r="J24" i="5"/>
  <c r="N24" i="8"/>
  <c r="L24" i="5" s="1"/>
  <c r="N25" i="8" l="1"/>
  <c r="L25" i="5" s="1"/>
  <c r="J25" i="5"/>
  <c r="L25" i="8"/>
  <c r="K25" i="5" s="1"/>
  <c r="T26" i="8"/>
  <c r="N26" i="8" l="1"/>
  <c r="L26" i="5" s="1"/>
  <c r="J26" i="5"/>
  <c r="T27" i="8"/>
  <c r="L26" i="8"/>
  <c r="K26" i="5" s="1"/>
  <c r="N27" i="8" l="1"/>
  <c r="L27" i="5" s="1"/>
  <c r="L27" i="8"/>
  <c r="K27" i="5" s="1"/>
  <c r="J27" i="5"/>
  <c r="T28" i="8"/>
  <c r="N28" i="8" l="1"/>
  <c r="L28" i="5" s="1"/>
  <c r="L28" i="8"/>
  <c r="K28" i="5" s="1"/>
  <c r="T29" i="8"/>
  <c r="J28" i="5"/>
  <c r="J29" i="5" l="1"/>
  <c r="N29" i="8"/>
  <c r="L29" i="5" s="1"/>
  <c r="L29" i="8"/>
  <c r="K29" i="5" s="1"/>
  <c r="T30" i="8"/>
  <c r="N30" i="8" l="1"/>
  <c r="L30" i="5" s="1"/>
  <c r="L30" i="8"/>
  <c r="K30" i="5" s="1"/>
  <c r="J30" i="5"/>
  <c r="T31" i="8"/>
  <c r="J31" i="5" l="1"/>
  <c r="N31" i="8"/>
  <c r="L31" i="8"/>
  <c r="L31" i="5" l="1"/>
  <c r="P30" i="8"/>
  <c r="K31" i="5"/>
  <c r="P12" i="8" a="1"/>
  <c r="P12" i="8" s="1"/>
  <c r="P31" i="8" l="1"/>
  <c r="Q31" i="8" s="1"/>
  <c r="Q32" i="8"/>
  <c r="Q14" i="8"/>
  <c r="P13" i="8"/>
  <c r="Q13" i="8" s="1"/>
  <c r="O38" i="8" l="1"/>
  <c r="O39" i="8"/>
  <c r="O20" i="8"/>
  <c r="D22" i="8" l="1"/>
  <c r="D20" i="8"/>
  <c r="O21" i="8"/>
  <c r="A20" i="8"/>
  <c r="A22" i="8" l="1"/>
</calcChain>
</file>

<file path=xl/sharedStrings.xml><?xml version="1.0" encoding="utf-8"?>
<sst xmlns="http://schemas.openxmlformats.org/spreadsheetml/2006/main" count="6326" uniqueCount="834">
  <si>
    <t>Pavement Management Level</t>
  </si>
  <si>
    <t>Project Level</t>
  </si>
  <si>
    <t>Network Level</t>
  </si>
  <si>
    <t>Pavement Type</t>
  </si>
  <si>
    <t>PML</t>
  </si>
  <si>
    <t>Asphalt (Flexible)</t>
  </si>
  <si>
    <t>Concrete (Rigid)</t>
  </si>
  <si>
    <t>Asphalt (AC) over JPCP (Composite)</t>
  </si>
  <si>
    <t>PPI</t>
  </si>
  <si>
    <t>IRI</t>
  </si>
  <si>
    <t>Transverse Cracking</t>
  </si>
  <si>
    <t>Rutting</t>
  </si>
  <si>
    <t>Longitudinal Cracking</t>
  </si>
  <si>
    <t>Project Level_PL</t>
  </si>
  <si>
    <t>Network Level_NL</t>
  </si>
  <si>
    <t>PT_PL</t>
  </si>
  <si>
    <t>PT_NL</t>
  </si>
  <si>
    <t>cat1</t>
  </si>
  <si>
    <t>cat2</t>
  </si>
  <si>
    <t>subcat1</t>
  </si>
  <si>
    <t>subcat2</t>
  </si>
  <si>
    <t>subcat3</t>
  </si>
  <si>
    <t>item1</t>
  </si>
  <si>
    <t>item</t>
  </si>
  <si>
    <t>item2</t>
  </si>
  <si>
    <t>item3</t>
  </si>
  <si>
    <t>item4</t>
  </si>
  <si>
    <t>Drop-Down Type</t>
  </si>
  <si>
    <t>Item</t>
  </si>
  <si>
    <t>Parent Drop-down</t>
  </si>
  <si>
    <t>Pavement Performance Indicator</t>
  </si>
  <si>
    <t>Classification</t>
  </si>
  <si>
    <t>AC over JPCP (Composite)</t>
  </si>
  <si>
    <t>Project Name</t>
  </si>
  <si>
    <t>COUNAME</t>
  </si>
  <si>
    <t>PROJECT_NO</t>
  </si>
  <si>
    <t>BPRJ</t>
  </si>
  <si>
    <t>EPRJ</t>
  </si>
  <si>
    <t>CONYR</t>
  </si>
  <si>
    <t>DATAYR</t>
  </si>
  <si>
    <r>
      <t>IRI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
(in/mile)</t>
    </r>
  </si>
  <si>
    <t>PCI 
(%)</t>
  </si>
  <si>
    <t>Age 
(years)</t>
  </si>
  <si>
    <t>Predicted IRI 
(in/mile)</t>
  </si>
  <si>
    <t>Predicted PCI 
(%)</t>
  </si>
  <si>
    <t>Threshold Limit for IRI (in/mile)</t>
  </si>
  <si>
    <r>
      <t>Coeff. Of Determination (R</t>
    </r>
    <r>
      <rPr>
        <vertAlign val="superscript"/>
        <sz val="11"/>
        <color theme="1"/>
        <rFont val="Calibri"/>
        <family val="2"/>
        <scheme val="minor"/>
      </rPr>
      <t>2</t>
    </r>
    <r>
      <rPr>
        <sz val="12"/>
        <color theme="1"/>
        <rFont val="Calibri"/>
        <family val="2"/>
        <scheme val="minor"/>
      </rPr>
      <t>)</t>
    </r>
  </si>
  <si>
    <t>Design Life (years)</t>
  </si>
  <si>
    <t>Present Year</t>
  </si>
  <si>
    <t>Note: Blue-highligted cells are only for inputs, where inputs should be entered to. Green-higlihted cells are the calculated values (outputs).</t>
  </si>
  <si>
    <t>Threshold Limit for PCI (%)</t>
  </si>
  <si>
    <t>Age</t>
  </si>
  <si>
    <t>IRI difference</t>
  </si>
  <si>
    <t>Predicted IRI</t>
  </si>
  <si>
    <t>PCI difference</t>
  </si>
  <si>
    <t>Predicted PCI</t>
  </si>
  <si>
    <t>C1</t>
  </si>
  <si>
    <t>C2</t>
  </si>
  <si>
    <t>C3</t>
  </si>
  <si>
    <t>C4</t>
  </si>
  <si>
    <t>Prediction Age</t>
  </si>
  <si>
    <t>Measured IRI for RSQ</t>
  </si>
  <si>
    <t>Predicted IRI for RSQ</t>
  </si>
  <si>
    <t>C</t>
  </si>
  <si>
    <t>D</t>
  </si>
  <si>
    <t xml:space="preserve">determine IRI threshold </t>
  </si>
  <si>
    <t>determine design life</t>
  </si>
  <si>
    <t>Age at the last entered year</t>
  </si>
  <si>
    <t>Age at the present year</t>
  </si>
  <si>
    <t>Calculated RSL based on IRI threshold limit:</t>
  </si>
  <si>
    <t>Age at IRI threshold</t>
  </si>
  <si>
    <t>RSL</t>
  </si>
  <si>
    <t>Calculated RSL based on Design Life:</t>
  </si>
  <si>
    <t>RSL at the present year</t>
  </si>
  <si>
    <t xml:space="preserve">determine PCI  threshold </t>
  </si>
  <si>
    <t>Calculated RSL based on PCI threshold limit:</t>
  </si>
  <si>
    <t>Age at PCI threshold</t>
  </si>
  <si>
    <t>R2</t>
  </si>
  <si>
    <t>Sum</t>
  </si>
  <si>
    <t>02021214 50220 8338</t>
  </si>
  <si>
    <t>02021317 81319 6331</t>
  </si>
  <si>
    <t>02022116 70121 0694</t>
  </si>
  <si>
    <t>02022116 80121 0694</t>
  </si>
  <si>
    <t>02022120 59121 0694</t>
  </si>
  <si>
    <t>02022120 59124 1094</t>
  </si>
  <si>
    <t>02022121 06124 1094</t>
  </si>
  <si>
    <t>02022124 10124 8794</t>
  </si>
  <si>
    <t>02022153 47158 4340</t>
  </si>
  <si>
    <t>02022158 43168 7042</t>
  </si>
  <si>
    <t>02022158 43168 8042</t>
  </si>
  <si>
    <t>02022168 70174 5942</t>
  </si>
  <si>
    <t>02022174 59179 2942</t>
  </si>
  <si>
    <t>02022179 29183 6342</t>
  </si>
  <si>
    <t>02022183 63189 6438</t>
  </si>
  <si>
    <t>02022189 64195 5938</t>
  </si>
  <si>
    <t>02022195 59214 5038</t>
  </si>
  <si>
    <t>02022208 51214 5038</t>
  </si>
  <si>
    <t>02022214 50220 8338</t>
  </si>
  <si>
    <t>02022317 81319 7131</t>
  </si>
  <si>
    <t>02231010 89014 4454</t>
  </si>
  <si>
    <t>02231014 44014 9254</t>
  </si>
  <si>
    <t>02231084 50085 6070</t>
  </si>
  <si>
    <t>02531085 04085 8039</t>
  </si>
  <si>
    <t>02631000 00000 5303</t>
  </si>
  <si>
    <t>02731000 00003 4556</t>
  </si>
  <si>
    <t>02731003 45009 3256</t>
  </si>
  <si>
    <t>02731009 32010 3356</t>
  </si>
  <si>
    <t>02731180 01183 7107</t>
  </si>
  <si>
    <t>02731183 71184 2707</t>
  </si>
  <si>
    <t>02731184 27184 6007</t>
  </si>
  <si>
    <t>02731184 60185 1407</t>
  </si>
  <si>
    <t>02731185 14185 9407</t>
  </si>
  <si>
    <t>02732000 00003 4556</t>
  </si>
  <si>
    <t>02732003 45010 3356</t>
  </si>
  <si>
    <t>02732180 01183 7107</t>
  </si>
  <si>
    <t>02732183 71184 2707</t>
  </si>
  <si>
    <t>02732184 27184 6007</t>
  </si>
  <si>
    <t>02732184 60185 1407</t>
  </si>
  <si>
    <t>02732185 14185 9407</t>
  </si>
  <si>
    <t>02831010 70011 1591</t>
  </si>
  <si>
    <t>02831011 15011 5677</t>
  </si>
  <si>
    <t>02831011 56012 5777</t>
  </si>
  <si>
    <t>02831012 57015 6077</t>
  </si>
  <si>
    <t>02831013 52015 6077</t>
  </si>
  <si>
    <t>02831015 60017 7177</t>
  </si>
  <si>
    <t>02832010 70011 1591</t>
  </si>
  <si>
    <t>02832011 15011 5677</t>
  </si>
  <si>
    <t>02832011 56012 5777</t>
  </si>
  <si>
    <t>02832012 57015 6077</t>
  </si>
  <si>
    <t>02832013 52015 6077</t>
  </si>
  <si>
    <t>02832015 60017 6077</t>
  </si>
  <si>
    <t>02911056 34057 7078</t>
  </si>
  <si>
    <t>02911057 70066 6378</t>
  </si>
  <si>
    <t>02911057 70072 4578</t>
  </si>
  <si>
    <t>02911070 84072 4578</t>
  </si>
  <si>
    <t>02911072 45076 5443</t>
  </si>
  <si>
    <t>02911076 54090 7243</t>
  </si>
  <si>
    <t>02912056 34057 7078</t>
  </si>
  <si>
    <t>02912057 70060 8078</t>
  </si>
  <si>
    <t>02912059 58060 8078</t>
  </si>
  <si>
    <t>02912060 80065 5078</t>
  </si>
  <si>
    <t>02912065 50070 8478</t>
  </si>
  <si>
    <t>02912070 84072 4578</t>
  </si>
  <si>
    <t>02912072 45076 5443</t>
  </si>
  <si>
    <t>03021023 40025 9843</t>
  </si>
  <si>
    <t>03021082 59083 4214</t>
  </si>
  <si>
    <t>03021083 42084 8714</t>
  </si>
  <si>
    <t>03021157 60158 2685</t>
  </si>
  <si>
    <t>03021179 97186 3464</t>
  </si>
  <si>
    <t>03021186 34188 8664</t>
  </si>
  <si>
    <t>03021188 86193 1064</t>
  </si>
  <si>
    <t>03021193 10197 5386</t>
  </si>
  <si>
    <t>03021193 10197 7686</t>
  </si>
  <si>
    <t>03021231 41239 2106</t>
  </si>
  <si>
    <t>03021239 21242 5606</t>
  </si>
  <si>
    <t>03021329 43330 6923</t>
  </si>
  <si>
    <t>03022056 21057 2824</t>
  </si>
  <si>
    <t>03022151 92156 8085</t>
  </si>
  <si>
    <t>03022157 79160 1585</t>
  </si>
  <si>
    <t>03022160 15164 0685</t>
  </si>
  <si>
    <t>03022179 65186 3464</t>
  </si>
  <si>
    <t>03022179 97186 3464</t>
  </si>
  <si>
    <t>03022186 34187 6264</t>
  </si>
  <si>
    <t>03022187 62188 8664</t>
  </si>
  <si>
    <t>03022188 86193 1064</t>
  </si>
  <si>
    <t>03022193 10197 5386</t>
  </si>
  <si>
    <t>03022193 10200 2086</t>
  </si>
  <si>
    <t>03022197 53198 3886</t>
  </si>
  <si>
    <t>03022242 18243 7606</t>
  </si>
  <si>
    <t>03022243 76245 6457</t>
  </si>
  <si>
    <t>03022259 82263 3057</t>
  </si>
  <si>
    <t>03022259 82263 5557</t>
  </si>
  <si>
    <t>03231003 09005 1131</t>
  </si>
  <si>
    <t>03232003 12005 1131</t>
  </si>
  <si>
    <t>03421020 41021 9365</t>
  </si>
  <si>
    <t>03421082 78083 4688</t>
  </si>
  <si>
    <t>03421083 73084 7788</t>
  </si>
  <si>
    <t>03421149 72152 4659</t>
  </si>
  <si>
    <t>03421152 46154 8968</t>
  </si>
  <si>
    <t>03421187 37188 7990</t>
  </si>
  <si>
    <t>03421191 10191 7790</t>
  </si>
  <si>
    <t>03421191 77193 7990</t>
  </si>
  <si>
    <t>03421193 79200 2490</t>
  </si>
  <si>
    <t>03421200 24202 2690</t>
  </si>
  <si>
    <t>03421202 26204 2351</t>
  </si>
  <si>
    <t>03421208 06210A4551</t>
  </si>
  <si>
    <t>03421210A45212 9251</t>
  </si>
  <si>
    <t>03421212 92214 9051</t>
  </si>
  <si>
    <t>03421214 90215 6351</t>
  </si>
  <si>
    <t>03421217 93224 4551</t>
  </si>
  <si>
    <t>03421224 45227 9744</t>
  </si>
  <si>
    <t>03421227 97235 0044</t>
  </si>
  <si>
    <t>03421230 86236 6344</t>
  </si>
  <si>
    <t>03421237 46238 0144</t>
  </si>
  <si>
    <t>03421237 48238 0144</t>
  </si>
  <si>
    <t>03421237 72238 0144</t>
  </si>
  <si>
    <t>03421238 01246 7344</t>
  </si>
  <si>
    <t>03421246 73249 3529</t>
  </si>
  <si>
    <t>03421246 73249 3729</t>
  </si>
  <si>
    <t>03421246 73249 9129</t>
  </si>
  <si>
    <t>03421249 35256 1929</t>
  </si>
  <si>
    <t>03421249 37256 2029</t>
  </si>
  <si>
    <t>03421256 19258B5529</t>
  </si>
  <si>
    <t>03421256 20260 5529</t>
  </si>
  <si>
    <t>03421262 82263 6729</t>
  </si>
  <si>
    <t>03421262 82263 9129</t>
  </si>
  <si>
    <t>03422187 27188 7990</t>
  </si>
  <si>
    <t>03422191 10191 7790</t>
  </si>
  <si>
    <t>03422191 77193 7990</t>
  </si>
  <si>
    <t>03422193 79200 6190</t>
  </si>
  <si>
    <t>03422200 61202 2690</t>
  </si>
  <si>
    <t>03422202 26208 1551</t>
  </si>
  <si>
    <t>03422208 15210A4651</t>
  </si>
  <si>
    <t>03422210A46212 9251</t>
  </si>
  <si>
    <t>03422212 92214 7651</t>
  </si>
  <si>
    <t>03422214 76224 4551</t>
  </si>
  <si>
    <t>03422214 90224 4551</t>
  </si>
  <si>
    <t>03422224 45224 8144</t>
  </si>
  <si>
    <t>03422225 93227 9744</t>
  </si>
  <si>
    <t>03422227 97235 0044</t>
  </si>
  <si>
    <t>03422230 86236 6344</t>
  </si>
  <si>
    <t>03422237 48238 2744</t>
  </si>
  <si>
    <t>03422237 72238 3444</t>
  </si>
  <si>
    <t>03422241 70246 7344</t>
  </si>
  <si>
    <t>03422241 80246 7344</t>
  </si>
  <si>
    <t>03422246 73247 3329</t>
  </si>
  <si>
    <t>03422249 37256 2029</t>
  </si>
  <si>
    <t>03422249 41256 1929</t>
  </si>
  <si>
    <t>03422256 19258B5529</t>
  </si>
  <si>
    <t>03422256 20260 5529</t>
  </si>
  <si>
    <t>03422262 82263 6729</t>
  </si>
  <si>
    <t>03422262 82263 9129</t>
  </si>
  <si>
    <t>03511032 95033 6120</t>
  </si>
  <si>
    <t>03511033 04033 6120</t>
  </si>
  <si>
    <t>03511072 14072 6977</t>
  </si>
  <si>
    <t>03511140 19142 0740</t>
  </si>
  <si>
    <t>03511142 07143 2840</t>
  </si>
  <si>
    <t>03511143 28143 9140</t>
  </si>
  <si>
    <t>03511143 28144 2140</t>
  </si>
  <si>
    <t>03512033 04033 6120</t>
  </si>
  <si>
    <t>03512072 14072 6977</t>
  </si>
  <si>
    <t>03512111 75126 0485</t>
  </si>
  <si>
    <t>03512126 04131 0340</t>
  </si>
  <si>
    <t>03512140 19142 0740</t>
  </si>
  <si>
    <t>03512142 07143 2840</t>
  </si>
  <si>
    <t>03512143 28143 9140</t>
  </si>
  <si>
    <t>03512143 28144 2140</t>
  </si>
  <si>
    <t>04431066 47067 1339</t>
  </si>
  <si>
    <t>05221045 22046 2231</t>
  </si>
  <si>
    <t>05221046 22046 6631</t>
  </si>
  <si>
    <t>05221046 66047 4231</t>
  </si>
  <si>
    <t>05222045 22046 2231</t>
  </si>
  <si>
    <t>05222046 22046 6631</t>
  </si>
  <si>
    <t>05222046 66047 3531</t>
  </si>
  <si>
    <t>05631000 00000 3733</t>
  </si>
  <si>
    <t>05731018 81019 7407</t>
  </si>
  <si>
    <t>05731042 80043 7307</t>
  </si>
  <si>
    <t>05732018 81019 7407</t>
  </si>
  <si>
    <t>05732042 80043 7307</t>
  </si>
  <si>
    <t>06031000 00001 1175</t>
  </si>
  <si>
    <t>06031001 11004 7475</t>
  </si>
  <si>
    <t>06031009 63012 3384</t>
  </si>
  <si>
    <t>06031012 31017 3684</t>
  </si>
  <si>
    <t>06031012 33017 3684</t>
  </si>
  <si>
    <t>06031017 36020 4884</t>
  </si>
  <si>
    <t>06031020 48021 6484</t>
  </si>
  <si>
    <t>06031020 74022 9684</t>
  </si>
  <si>
    <t>06031021 64030 3084</t>
  </si>
  <si>
    <t>06031030 30030 7584</t>
  </si>
  <si>
    <t>06031030 75034 9971</t>
  </si>
  <si>
    <t>06031034 99039 3971</t>
  </si>
  <si>
    <t>06031039 39039 8472</t>
  </si>
  <si>
    <t>06031047 69051 2772</t>
  </si>
  <si>
    <t>06031051 27056 7472</t>
  </si>
  <si>
    <t>06031051 27056 9272</t>
  </si>
  <si>
    <t>06031056 74058 7772</t>
  </si>
  <si>
    <t>06032000 00002 1575</t>
  </si>
  <si>
    <t>06032002 15008 2875</t>
  </si>
  <si>
    <t>06032008 28012 3384</t>
  </si>
  <si>
    <t>06032012 33017 4084</t>
  </si>
  <si>
    <t>06032019 82026 9884</t>
  </si>
  <si>
    <t>06032029 43030 7584</t>
  </si>
  <si>
    <t>06032030 75034 9971</t>
  </si>
  <si>
    <t>06032034 99039 3971</t>
  </si>
  <si>
    <t>06032039 39039 8472</t>
  </si>
  <si>
    <t>06032047 69051 2772</t>
  </si>
  <si>
    <t>06032051 27056 7472</t>
  </si>
  <si>
    <t>06032051 27056 9272</t>
  </si>
  <si>
    <t>06032056 74058 7772</t>
  </si>
  <si>
    <t>06121003 87009 7056</t>
  </si>
  <si>
    <t>06121009 70018 2056</t>
  </si>
  <si>
    <t>06121009 70018 5856</t>
  </si>
  <si>
    <t>06121025 40030 3256</t>
  </si>
  <si>
    <t>06121030 32032 6156</t>
  </si>
  <si>
    <t>06121032 61037 7029</t>
  </si>
  <si>
    <t>06121039 07040 0829</t>
  </si>
  <si>
    <t>06121041 26041 6329</t>
  </si>
  <si>
    <t>06121060 94063 1458</t>
  </si>
  <si>
    <t>06121078 13079 2770</t>
  </si>
  <si>
    <t>06121079 27079 8070</t>
  </si>
  <si>
    <t>06121079 80085 6470</t>
  </si>
  <si>
    <t>06121093 48097 3070</t>
  </si>
  <si>
    <t>06121106 03107 1670</t>
  </si>
  <si>
    <t>06121107 16109 5882</t>
  </si>
  <si>
    <t>06121109 58110 8482</t>
  </si>
  <si>
    <t>06121110 84111 7282</t>
  </si>
  <si>
    <t>06121142 76150 0323</t>
  </si>
  <si>
    <t>06121150 03155 4223</t>
  </si>
  <si>
    <t>06121155 42157 5549</t>
  </si>
  <si>
    <t>06121157 55160 9349</t>
  </si>
  <si>
    <t>06121167 95174 7449</t>
  </si>
  <si>
    <t>06121174 74183 2031</t>
  </si>
  <si>
    <t>06121189 29190 8231</t>
  </si>
  <si>
    <t>06122003 78009 7756</t>
  </si>
  <si>
    <t>06122009 77018 2056</t>
  </si>
  <si>
    <t>06122009 77018 5856</t>
  </si>
  <si>
    <t>06122025 21030 1756</t>
  </si>
  <si>
    <t>06122030 17032 6156</t>
  </si>
  <si>
    <t>06122032 61040 0829</t>
  </si>
  <si>
    <t>06122041 26041 6329</t>
  </si>
  <si>
    <t>06122078 17085 3770</t>
  </si>
  <si>
    <t>06122093 48106 0370</t>
  </si>
  <si>
    <t>06122106 03107 1670</t>
  </si>
  <si>
    <t>06122107 16109 5882</t>
  </si>
  <si>
    <t>06122109 58110 8482</t>
  </si>
  <si>
    <t>06122110 84111 8782</t>
  </si>
  <si>
    <t>06122142 76150 0323</t>
  </si>
  <si>
    <t>06122150 03155 4223</t>
  </si>
  <si>
    <t>06122155 42157 3149</t>
  </si>
  <si>
    <t>06122157 31160 9349</t>
  </si>
  <si>
    <t>06122160 93168 4549</t>
  </si>
  <si>
    <t>06122175 28181 1831</t>
  </si>
  <si>
    <t>06122189 73191 5631</t>
  </si>
  <si>
    <t>06122189 73191 6031</t>
  </si>
  <si>
    <t>06321034 14041 0090</t>
  </si>
  <si>
    <t>06321040 72046 1090</t>
  </si>
  <si>
    <t>06321041 00046 1090</t>
  </si>
  <si>
    <t>06321052 20053 9690</t>
  </si>
  <si>
    <t>06321053 96055 5962</t>
  </si>
  <si>
    <t>06321055 59057 9462</t>
  </si>
  <si>
    <t>06321055 87057 9462</t>
  </si>
  <si>
    <t>06321060 11061 1662</t>
  </si>
  <si>
    <t>06321065 57066 1362</t>
  </si>
  <si>
    <t>06321097 06097 4579</t>
  </si>
  <si>
    <t>06321162 02162 9707</t>
  </si>
  <si>
    <t>06321174 54176 8609</t>
  </si>
  <si>
    <t>06321176 86177 4809</t>
  </si>
  <si>
    <t>06321178 11178 8909</t>
  </si>
  <si>
    <t>06321195 10196 7719</t>
  </si>
  <si>
    <t>06321195 10196 8319</t>
  </si>
  <si>
    <t>06321202 98205 3619</t>
  </si>
  <si>
    <t>06321225 19227 1845</t>
  </si>
  <si>
    <t>06321228 63229 3045</t>
  </si>
  <si>
    <t>06321233 46234 3745</t>
  </si>
  <si>
    <t>06322034 14041 0090</t>
  </si>
  <si>
    <t>06322040 72046 1090</t>
  </si>
  <si>
    <t>06322041 00046 1090</t>
  </si>
  <si>
    <t>06322046 10052 2090</t>
  </si>
  <si>
    <t>06322046 10053 4490</t>
  </si>
  <si>
    <t>06322052 20053 9690</t>
  </si>
  <si>
    <t>06322053 96055 5962</t>
  </si>
  <si>
    <t>06322056 79060 3362</t>
  </si>
  <si>
    <t>06322060 33061 3262</t>
  </si>
  <si>
    <t>06322162 07162 4307</t>
  </si>
  <si>
    <t>06322174 54176 8609</t>
  </si>
  <si>
    <t>06322176 86178 8909</t>
  </si>
  <si>
    <t>06322196 26196 7719</t>
  </si>
  <si>
    <t>06322196 26196 8319</t>
  </si>
  <si>
    <t>06322202 98205 2119</t>
  </si>
  <si>
    <t>06521030 49031 2559</t>
  </si>
  <si>
    <t>06521069 16071 5891</t>
  </si>
  <si>
    <t>06521071 58072 9977</t>
  </si>
  <si>
    <t>06521072 99074 1177</t>
  </si>
  <si>
    <t>06521074 11076 8277</t>
  </si>
  <si>
    <t>06521076 82078 9977</t>
  </si>
  <si>
    <t>06521078 99082 4077</t>
  </si>
  <si>
    <t>06521082 40083 1077</t>
  </si>
  <si>
    <t>06521083 10084 0477</t>
  </si>
  <si>
    <t>06521092 92094 0577</t>
  </si>
  <si>
    <t>06521094 05096 0377</t>
  </si>
  <si>
    <t>06521094 05096 4677</t>
  </si>
  <si>
    <t>06521096 03096A0050</t>
  </si>
  <si>
    <t>06521096 12096A0050</t>
  </si>
  <si>
    <t>06521096 46097 3450</t>
  </si>
  <si>
    <t>06521098 15098 8050</t>
  </si>
  <si>
    <t>06521167 35168 1035</t>
  </si>
  <si>
    <t>06521192 82194 7117</t>
  </si>
  <si>
    <t>06522069 16071 5891</t>
  </si>
  <si>
    <t>06522071 58072 7477</t>
  </si>
  <si>
    <t>06522072 74074 1177</t>
  </si>
  <si>
    <t>06522074 11076 8277</t>
  </si>
  <si>
    <t>06522076 82078 9977</t>
  </si>
  <si>
    <t>06522078 99083 1077</t>
  </si>
  <si>
    <t>06522083 10084 0477</t>
  </si>
  <si>
    <t>06522088 88094 0577</t>
  </si>
  <si>
    <t>06522094 05096 0377</t>
  </si>
  <si>
    <t>06522094 05096 1277</t>
  </si>
  <si>
    <t>06522094 05096 4677</t>
  </si>
  <si>
    <t>06522096 03098 8050</t>
  </si>
  <si>
    <t>06522096 46098 8050</t>
  </si>
  <si>
    <t>06522192 92193 4217</t>
  </si>
  <si>
    <t>06721007 62010 6082</t>
  </si>
  <si>
    <t>06721013 69014 2282</t>
  </si>
  <si>
    <t>06921011 28011 3527</t>
  </si>
  <si>
    <t>06921085 56086 1077</t>
  </si>
  <si>
    <t>06921092 54093 1577</t>
  </si>
  <si>
    <t>06921094 92096 6877</t>
  </si>
  <si>
    <t>06921095 03096 1377</t>
  </si>
  <si>
    <t>06921115 88116 1185</t>
  </si>
  <si>
    <t>06921118 34119 8785</t>
  </si>
  <si>
    <t>06921192 10192 5441</t>
  </si>
  <si>
    <t>06922078 70079 2091</t>
  </si>
  <si>
    <t>06922092 54093 1677</t>
  </si>
  <si>
    <t>06922094 75096 6877</t>
  </si>
  <si>
    <t>06922094 78096 0677</t>
  </si>
  <si>
    <t>06922094 78096 2277</t>
  </si>
  <si>
    <t>07031001 84002 4758</t>
  </si>
  <si>
    <t>07121052 10058 6115</t>
  </si>
  <si>
    <t>07121052 47054 8515</t>
  </si>
  <si>
    <t>07121055 25058 5615</t>
  </si>
  <si>
    <t>07121094 85097 7514</t>
  </si>
  <si>
    <t>07121097 75100 9414</t>
  </si>
  <si>
    <t>07121100 94111 9514</t>
  </si>
  <si>
    <t>07121162 91172 5611</t>
  </si>
  <si>
    <t>07121162 91176 9511</t>
  </si>
  <si>
    <t>07121190 29192 2121</t>
  </si>
  <si>
    <t>07121193 80195 0121</t>
  </si>
  <si>
    <t>07121218 78220 2130</t>
  </si>
  <si>
    <t>07121220 21221 6730</t>
  </si>
  <si>
    <t>07121221 67222 7630</t>
  </si>
  <si>
    <t>07121222 76224 9630</t>
  </si>
  <si>
    <t>07122216 08217 3730</t>
  </si>
  <si>
    <t>07122222 75225 1530</t>
  </si>
  <si>
    <t>07521093 87096 5397</t>
  </si>
  <si>
    <t>07521093 92096 5397</t>
  </si>
  <si>
    <t>07521096 53099 9397</t>
  </si>
  <si>
    <t>07521099 93100 4597</t>
  </si>
  <si>
    <t>07521100 45100 9075</t>
  </si>
  <si>
    <t>07521114 60117 6075</t>
  </si>
  <si>
    <t>07521117 60120 6375</t>
  </si>
  <si>
    <t>07521120 63121 2475</t>
  </si>
  <si>
    <t>07521133 21136 7684</t>
  </si>
  <si>
    <t>07522093 87096 5397</t>
  </si>
  <si>
    <t>07522093 92096 5397</t>
  </si>
  <si>
    <t>07522096 53099 9397</t>
  </si>
  <si>
    <t>07522099 93100 4597</t>
  </si>
  <si>
    <t>07522100 45100 9075</t>
  </si>
  <si>
    <t>07522114 60117 6075</t>
  </si>
  <si>
    <t>07522117 60120 6375</t>
  </si>
  <si>
    <t>08011005 10010 8078</t>
  </si>
  <si>
    <t>08011020 70028 0478</t>
  </si>
  <si>
    <t>08011035 09039 2978</t>
  </si>
  <si>
    <t>08011045 14049 7178</t>
  </si>
  <si>
    <t>08011055 33059 9015</t>
  </si>
  <si>
    <t>08011073 32085 7501</t>
  </si>
  <si>
    <t>08011128 21130 8077</t>
  </si>
  <si>
    <t>08011130 80132 8477</t>
  </si>
  <si>
    <t>08011132 84134 9077</t>
  </si>
  <si>
    <t>08011134 90137 4077</t>
  </si>
  <si>
    <t>08011137 81141 5877</t>
  </si>
  <si>
    <t>08011137 81142 1577</t>
  </si>
  <si>
    <t>08011151 48156 2850</t>
  </si>
  <si>
    <t>08011156 28160 3550</t>
  </si>
  <si>
    <t>08011160 35165 1250</t>
  </si>
  <si>
    <t>08011165 12169 5750</t>
  </si>
  <si>
    <t>08011169 57174 2150</t>
  </si>
  <si>
    <t>08011192 82204 8079</t>
  </si>
  <si>
    <t>08011204 80209 6548</t>
  </si>
  <si>
    <t>08011215 12221 3548</t>
  </si>
  <si>
    <t>08011221 35225 9348</t>
  </si>
  <si>
    <t>08011247 90253 5852</t>
  </si>
  <si>
    <t>08011253 58257 6616</t>
  </si>
  <si>
    <t>08011265 76272 0816</t>
  </si>
  <si>
    <t>08011272 08275 3416</t>
  </si>
  <si>
    <t>08011275 34278 1016</t>
  </si>
  <si>
    <t>08011278 10280 7882</t>
  </si>
  <si>
    <t>08011280 78283 2182</t>
  </si>
  <si>
    <t>08011283 21285 4582</t>
  </si>
  <si>
    <t>08011285 45289 0682</t>
  </si>
  <si>
    <t>08011289 06290 9282</t>
  </si>
  <si>
    <t>08011290 92294 6682</t>
  </si>
  <si>
    <t>08011294 66298 6682</t>
  </si>
  <si>
    <t>08011298 66302 8182</t>
  </si>
  <si>
    <t>08012005 21010 8078</t>
  </si>
  <si>
    <t>08012021 70028 0478</t>
  </si>
  <si>
    <t>08012035 09039 5078</t>
  </si>
  <si>
    <t>08012045 14049 7178</t>
  </si>
  <si>
    <t>08012055 33059 9015</t>
  </si>
  <si>
    <t>08012060 46061 3315</t>
  </si>
  <si>
    <t>08012100 80101 6425</t>
  </si>
  <si>
    <t>08012100 80106 7125</t>
  </si>
  <si>
    <t>08012101 64102 4125</t>
  </si>
  <si>
    <t>08012102 41103 2325</t>
  </si>
  <si>
    <t>08012103 23105 3725</t>
  </si>
  <si>
    <t>08012105 37106 7125</t>
  </si>
  <si>
    <t>08012128 21131 4877</t>
  </si>
  <si>
    <t>08012131 48132 8477</t>
  </si>
  <si>
    <t>08012132 84134 9077</t>
  </si>
  <si>
    <t>08012134 90137 4077</t>
  </si>
  <si>
    <t>08012137 81141 5877</t>
  </si>
  <si>
    <t>08012137 81142 1577</t>
  </si>
  <si>
    <t>08012142 15149 8977</t>
  </si>
  <si>
    <t>08012149 89151 4850</t>
  </si>
  <si>
    <t>08012151 48156 2850</t>
  </si>
  <si>
    <t>08012156 28174 2150</t>
  </si>
  <si>
    <t>08012192 82204 8079</t>
  </si>
  <si>
    <t>08012204 80209 6548</t>
  </si>
  <si>
    <t>08012215 12221 3548</t>
  </si>
  <si>
    <t>08012221 35225 9348</t>
  </si>
  <si>
    <t>08012247 57253 5852</t>
  </si>
  <si>
    <t>08012247 90253 5852</t>
  </si>
  <si>
    <t>08012253 58257 6616</t>
  </si>
  <si>
    <t>08012265 76278 1016</t>
  </si>
  <si>
    <t>08012278 10280 7882</t>
  </si>
  <si>
    <t>08012280 78283 2182</t>
  </si>
  <si>
    <t>08012283 21285 4582</t>
  </si>
  <si>
    <t>08012285 45289 0682</t>
  </si>
  <si>
    <t>08012289 06290 9282</t>
  </si>
  <si>
    <t>08012290 92294 6682</t>
  </si>
  <si>
    <t>08012294 66298 6682</t>
  </si>
  <si>
    <t>08012298 66302 8182</t>
  </si>
  <si>
    <t>08331014 53015 1478</t>
  </si>
  <si>
    <t>09231106 81107 4261</t>
  </si>
  <si>
    <t>09231108 27108 9061</t>
  </si>
  <si>
    <t>09231131 78132 1691</t>
  </si>
  <si>
    <t>09231132 16133 8091</t>
  </si>
  <si>
    <t>09231233 77235 0992</t>
  </si>
  <si>
    <t>09231235 09241 9592</t>
  </si>
  <si>
    <t>09232157 93159 1063</t>
  </si>
  <si>
    <t>10031004 04008 2557</t>
  </si>
  <si>
    <t>10032004 04008 2557</t>
  </si>
  <si>
    <t>10231000 00001 8262</t>
  </si>
  <si>
    <t>10231015 92016 4662</t>
  </si>
  <si>
    <t>11631000 00001 7509</t>
  </si>
  <si>
    <t>11632000 00001 9009</t>
  </si>
  <si>
    <t>14131133 18145 1825</t>
  </si>
  <si>
    <t>14131145 18146 0625</t>
  </si>
  <si>
    <t>14132134 60135 0625</t>
  </si>
  <si>
    <t>14931022 99024 2654</t>
  </si>
  <si>
    <t>14931036 77041 9754</t>
  </si>
  <si>
    <t>15031049 20051 3510</t>
  </si>
  <si>
    <t>15121013 03015 0648</t>
  </si>
  <si>
    <t>15121033 60036 6857</t>
  </si>
  <si>
    <t>15121036 68037 8357</t>
  </si>
  <si>
    <t>15121037 83040 3457</t>
  </si>
  <si>
    <t>15121041 24046 1157</t>
  </si>
  <si>
    <t>15121042 59046 1157</t>
  </si>
  <si>
    <t>15121048 76056 0053</t>
  </si>
  <si>
    <t>15121048 76056 1753</t>
  </si>
  <si>
    <t>15121056 17057 9253</t>
  </si>
  <si>
    <t>15121058 96062 5553</t>
  </si>
  <si>
    <t>15121062 55067 4853</t>
  </si>
  <si>
    <t>15121067 48073 9053</t>
  </si>
  <si>
    <t>15121073 90074 5053</t>
  </si>
  <si>
    <t>15121074 50077 5731</t>
  </si>
  <si>
    <t>15122030 12033 4857</t>
  </si>
  <si>
    <t>15122033 48036 5857</t>
  </si>
  <si>
    <t>15122036 58038 6557</t>
  </si>
  <si>
    <t>15122040 04045 1457</t>
  </si>
  <si>
    <t>15122041 24045 1457</t>
  </si>
  <si>
    <t>15122045 49047 7757</t>
  </si>
  <si>
    <t>15122047 77049 7553</t>
  </si>
  <si>
    <t>15122053 83054 7353</t>
  </si>
  <si>
    <t>15122054 73056 1353</t>
  </si>
  <si>
    <t>15122055 30056 1353</t>
  </si>
  <si>
    <t>15122056 13062 5753</t>
  </si>
  <si>
    <t>15122062 57067 5753</t>
  </si>
  <si>
    <t>15122067 57073 7853</t>
  </si>
  <si>
    <t>15122073 78074 5053</t>
  </si>
  <si>
    <t>15122074 50079 0231</t>
  </si>
  <si>
    <t>15122079 02092 3231</t>
  </si>
  <si>
    <t>16331012 61014 0977</t>
  </si>
  <si>
    <t>16331014 09016 9350</t>
  </si>
  <si>
    <t>16331016 93021 4450</t>
  </si>
  <si>
    <t>16331021 44024 8750</t>
  </si>
  <si>
    <t>16331024 87030 2450</t>
  </si>
  <si>
    <t>16331030 24032 5063</t>
  </si>
  <si>
    <t>16331032 50033 8763</t>
  </si>
  <si>
    <t>16331033 87035 3963</t>
  </si>
  <si>
    <t>16331035 39039 1663</t>
  </si>
  <si>
    <t>16331039 16044 9963</t>
  </si>
  <si>
    <t>16331044 99055 6062</t>
  </si>
  <si>
    <t>16331055 60061 1562</t>
  </si>
  <si>
    <t>16332010 42011 0477</t>
  </si>
  <si>
    <t>16332012 36014 0977</t>
  </si>
  <si>
    <t>16332014 09016 9350</t>
  </si>
  <si>
    <t>16332016 93021 4450</t>
  </si>
  <si>
    <t>16332024 87030 2450</t>
  </si>
  <si>
    <t>16332032 57034 5063</t>
  </si>
  <si>
    <t>16332039 16044 9963</t>
  </si>
  <si>
    <t>16332044 99055 6062</t>
  </si>
  <si>
    <t>16332055 60061 1562</t>
  </si>
  <si>
    <t>16921152 96156 7094</t>
  </si>
  <si>
    <t>16922152 96156 7094</t>
  </si>
  <si>
    <t>18731009 63010 2610</t>
  </si>
  <si>
    <t>19231000 80001 1278</t>
  </si>
  <si>
    <t>19232000 80001 1278</t>
  </si>
  <si>
    <t>21231012 21012 9348</t>
  </si>
  <si>
    <t>21231012 21012 9548</t>
  </si>
  <si>
    <t>21821000 00001 7056</t>
  </si>
  <si>
    <t>21821018 55019 4356</t>
  </si>
  <si>
    <t>21821018 55019 4956</t>
  </si>
  <si>
    <t>21821019 43022 1756</t>
  </si>
  <si>
    <t>21821019 49022 3156</t>
  </si>
  <si>
    <t>21821022 17029 0056</t>
  </si>
  <si>
    <t>21821022 31029 0056</t>
  </si>
  <si>
    <t>21821040 43043 1444</t>
  </si>
  <si>
    <t>21821043 14046 6444</t>
  </si>
  <si>
    <t>21821046 64048 7044</t>
  </si>
  <si>
    <t>21821053 24058 0144</t>
  </si>
  <si>
    <t>21821058 01063 8492</t>
  </si>
  <si>
    <t>21821063 84067 5392</t>
  </si>
  <si>
    <t>21821067 53081 2392</t>
  </si>
  <si>
    <t>21821181 30184 3307</t>
  </si>
  <si>
    <t>21821187 50188 2207</t>
  </si>
  <si>
    <t>21821188 22192 8707</t>
  </si>
  <si>
    <t>21821192 87194 9007</t>
  </si>
  <si>
    <t>21821194 90196 3909</t>
  </si>
  <si>
    <t>21821196 39198 5709</t>
  </si>
  <si>
    <t>21821196 39198 9509</t>
  </si>
  <si>
    <t>21821198 95202 5709</t>
  </si>
  <si>
    <t>21821202 57206 1509</t>
  </si>
  <si>
    <t>21821206 15213 6709</t>
  </si>
  <si>
    <t>21821213 67216 6509</t>
  </si>
  <si>
    <t>21821215 45218 3909</t>
  </si>
  <si>
    <t>21821216 65219 1719</t>
  </si>
  <si>
    <t>21821218 39218 5519</t>
  </si>
  <si>
    <t>21821219 17220 2919</t>
  </si>
  <si>
    <t>21821220 04220 9519</t>
  </si>
  <si>
    <t>21821231 19232 7934</t>
  </si>
  <si>
    <t>21822018 55022 1456</t>
  </si>
  <si>
    <t>21822018 55022 3156</t>
  </si>
  <si>
    <t>21822022 14027 0056</t>
  </si>
  <si>
    <t>21822022 31027 0056</t>
  </si>
  <si>
    <t>21822028 17031 4756</t>
  </si>
  <si>
    <t>21822031 47039 7044</t>
  </si>
  <si>
    <t>21822039 70043 1444</t>
  </si>
  <si>
    <t>21822040 43043 1444</t>
  </si>
  <si>
    <t>21822043 14045 7444</t>
  </si>
  <si>
    <t>21822048 03049 5744</t>
  </si>
  <si>
    <t>21822049 57058 0144</t>
  </si>
  <si>
    <t>21822058 01064 0792</t>
  </si>
  <si>
    <t>21822064 07067 5492</t>
  </si>
  <si>
    <t>21822181 22184 3507</t>
  </si>
  <si>
    <t>21822187 50188 2207</t>
  </si>
  <si>
    <t>21822188 22192 8707</t>
  </si>
  <si>
    <t>21822192 87194 9007</t>
  </si>
  <si>
    <t>21822194 90196 3909</t>
  </si>
  <si>
    <t>21822196 39198 5709</t>
  </si>
  <si>
    <t>21822196 39198 9509</t>
  </si>
  <si>
    <t>21822198 95202 5709</t>
  </si>
  <si>
    <t>21822202 57205 8509</t>
  </si>
  <si>
    <t>21822210 12213 5109</t>
  </si>
  <si>
    <t>21822213 51216 6509</t>
  </si>
  <si>
    <t>21822218 11219 1719</t>
  </si>
  <si>
    <t>21822225 03231 1934</t>
  </si>
  <si>
    <t>21822231 19232 7934</t>
  </si>
  <si>
    <t>23131246 62246 7229</t>
  </si>
  <si>
    <t>23511006 65008 8477</t>
  </si>
  <si>
    <t>23511008 84009 7077</t>
  </si>
  <si>
    <t>23511009 70011 2277</t>
  </si>
  <si>
    <t>23511011 22012 0577</t>
  </si>
  <si>
    <t>23512006 65008 5777</t>
  </si>
  <si>
    <t>23512008 57009 7077</t>
  </si>
  <si>
    <t>23512009 70010 7277</t>
  </si>
  <si>
    <t>23512010 72011 2277</t>
  </si>
  <si>
    <t>23512011 22012 0577</t>
  </si>
  <si>
    <t>27521001 31001 8536</t>
  </si>
  <si>
    <t>27521010 51012 8536</t>
  </si>
  <si>
    <t>27522054 79056 2178</t>
  </si>
  <si>
    <t>28012008 32009 7082</t>
  </si>
  <si>
    <t>31631000 00000 1791</t>
  </si>
  <si>
    <t>33031000 00000 6550</t>
  </si>
  <si>
    <t>33031013 42021 0564</t>
  </si>
  <si>
    <t>33032000 00001 7950</t>
  </si>
  <si>
    <t>33032001 79005 5050</t>
  </si>
  <si>
    <t>33032005 50005 5585</t>
  </si>
  <si>
    <t>33032005 55013 2564</t>
  </si>
  <si>
    <t>33032013 25014 2964</t>
  </si>
  <si>
    <t>33032020 03021 0564</t>
  </si>
  <si>
    <t>37631094 51094 9397</t>
  </si>
  <si>
    <t>37631099 24099 9097</t>
  </si>
  <si>
    <t>37632098 41099 9397</t>
  </si>
  <si>
    <t>37632099 21099 9397</t>
  </si>
  <si>
    <t>37632099 24099 9097</t>
  </si>
  <si>
    <t>40331000 00000 4775</t>
  </si>
  <si>
    <t>41531006 06007 0077</t>
  </si>
  <si>
    <t>41531007 00007 7677</t>
  </si>
  <si>
    <t>41531007 76011 0677</t>
  </si>
  <si>
    <t>41531013 11015 2677</t>
  </si>
  <si>
    <t>42131000 00000 3070</t>
  </si>
  <si>
    <t>43832001 98002 7544</t>
  </si>
  <si>
    <t>53431000 00000 7744</t>
  </si>
  <si>
    <t>53432000 00000 7744</t>
  </si>
  <si>
    <t>94631000 00000 9631</t>
  </si>
  <si>
    <t>94632000 00000 9631</t>
  </si>
  <si>
    <t>Accumulated AADTs</t>
  </si>
  <si>
    <t>PCC Thickness (in.)</t>
  </si>
  <si>
    <r>
      <t>IRI</t>
    </r>
    <r>
      <rPr>
        <b/>
        <vertAlign val="subscript"/>
        <sz val="11"/>
        <color theme="1"/>
        <rFont val="Calibri"/>
        <family val="2"/>
        <scheme val="minor"/>
      </rPr>
      <t xml:space="preserve">i-2 </t>
    </r>
    <r>
      <rPr>
        <b/>
        <sz val="11"/>
        <color theme="1"/>
        <rFont val="Calibri"/>
        <family val="2"/>
        <scheme val="minor"/>
      </rPr>
      <t>(in/mile)</t>
    </r>
  </si>
  <si>
    <r>
      <t>IRI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(in/mile)</t>
    </r>
  </si>
  <si>
    <r>
      <t>IRI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>, 
(in/mile)</t>
    </r>
  </si>
  <si>
    <t>Note: Blue-highligted cells are only for inputs, where inputs should be entered to. Green-higlihted cells are calcuated values (outputs).</t>
  </si>
  <si>
    <t>Traffic Increment per year (%)</t>
  </si>
  <si>
    <t>Normalized Inputs</t>
  </si>
  <si>
    <t>Acc AADT</t>
  </si>
  <si>
    <t>PCC surface thickness, inch</t>
  </si>
  <si>
    <t>IRI-2</t>
  </si>
  <si>
    <t>IRI-1</t>
  </si>
  <si>
    <t>IW</t>
  </si>
  <si>
    <t>IRI min</t>
  </si>
  <si>
    <t>min</t>
  </si>
  <si>
    <t>IRI max</t>
  </si>
  <si>
    <t>max</t>
  </si>
  <si>
    <t>Acc. AADT</t>
  </si>
  <si>
    <t>Thickness</t>
  </si>
  <si>
    <t>B1</t>
  </si>
  <si>
    <t>IW*Inputsnor</t>
  </si>
  <si>
    <t>B1+IW*Inputsnor</t>
  </si>
  <si>
    <t>Y1</t>
  </si>
  <si>
    <t>B2</t>
  </si>
  <si>
    <t>LW1</t>
  </si>
  <si>
    <t>LW1*Y1</t>
  </si>
  <si>
    <t>B2+LW1*Y1</t>
  </si>
  <si>
    <t>Ydenor</t>
  </si>
  <si>
    <t>Transpose (Ydenor)</t>
  </si>
  <si>
    <t>Predicted Age</t>
  </si>
  <si>
    <t>Last Entered Age</t>
  </si>
  <si>
    <t>Age-2</t>
  </si>
  <si>
    <t>Age-1</t>
  </si>
  <si>
    <t/>
  </si>
  <si>
    <t xml:space="preserve">RSL (at the last entered year) </t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</si>
  <si>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>, 
(count/mile)</t>
    </r>
  </si>
  <si>
    <r>
      <t>IRI</t>
    </r>
    <r>
      <rPr>
        <b/>
        <vertAlign val="subscript"/>
        <sz val="11"/>
        <color theme="1"/>
        <rFont val="Calibri"/>
        <family val="2"/>
        <scheme val="minor"/>
      </rPr>
      <t xml:space="preserve">i-2 
</t>
    </r>
    <r>
      <rPr>
        <b/>
        <sz val="11"/>
        <color theme="1"/>
        <rFont val="Calibri"/>
        <family val="2"/>
        <scheme val="minor"/>
      </rPr>
      <t>(in/mile)</t>
    </r>
  </si>
  <si>
    <r>
      <t>IRI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
(in/mile)</t>
    </r>
  </si>
  <si>
    <t>Age
(years)</t>
  </si>
  <si>
    <t>TCRACKi, 
count/mile</t>
  </si>
  <si>
    <t>TCRACK, 
(ct/mile) / Age</t>
  </si>
  <si>
    <t>Accumulated ESALs</t>
  </si>
  <si>
    <t>Age (years)</t>
  </si>
  <si>
    <t>IRI, in/mile</t>
  </si>
  <si>
    <t>ACC ESALs</t>
  </si>
  <si>
    <t>trainlm.H5.nets{5}</t>
  </si>
  <si>
    <t>ACC</t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</si>
  <si>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
(% Slab Cracked)</t>
    </r>
  </si>
  <si>
    <t>TCRACKi, 
% Slab Cracked</t>
  </si>
  <si>
    <t>TCRACK, 
% Slab Cracked</t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</si>
  <si>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i-2</t>
    </r>
    <r>
      <rPr>
        <b/>
        <sz val="11"/>
        <color theme="1"/>
        <rFont val="Calibri"/>
        <family val="2"/>
        <scheme val="minor"/>
      </rPr>
      <t xml:space="preserve"> (count/mile)</t>
    </r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</si>
  <si>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(count/mile)</t>
    </r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</si>
  <si>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(count/mile)</t>
    </r>
  </si>
  <si>
    <t>Threshold Limit for TCRACK (% slab cracked)</t>
  </si>
  <si>
    <t>Threshold Limit for TCRACK (count/mile)</t>
  </si>
  <si>
    <t>TCRACKi-2, ft/mile</t>
  </si>
  <si>
    <t>TCRACKi-1, ft/mile</t>
  </si>
  <si>
    <t>Tcrack min</t>
  </si>
  <si>
    <t>Tcrack max</t>
  </si>
  <si>
    <t>ACC AADT</t>
  </si>
  <si>
    <t>TCrack-2/Thickness</t>
  </si>
  <si>
    <t>TCrack-1/Thickness</t>
  </si>
  <si>
    <t>Predicted TCRACK</t>
  </si>
  <si>
    <t xml:space="preserve">determine TCRACK threshold </t>
  </si>
  <si>
    <t>Calculated RSL based on TCRACK threshold limit:</t>
  </si>
  <si>
    <t>Age at TCRACK threshold</t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</si>
  <si>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i-2</t>
    </r>
    <r>
      <rPr>
        <b/>
        <sz val="11"/>
        <color theme="1"/>
        <rFont val="Calibri"/>
        <family val="2"/>
        <scheme val="minor"/>
      </rPr>
      <t xml:space="preserve"> 
(% Slab Cracked)</t>
    </r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</si>
  <si>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
(% Slab Cracked)</t>
    </r>
  </si>
  <si>
    <t>Threshold Limit for TCRACK (% Slab Cracked)</t>
  </si>
  <si>
    <t>Acc ESAL</t>
  </si>
  <si>
    <t>TCRACKi-2, 
% Slab Cracked</t>
  </si>
  <si>
    <t>TCRACKi-1, 
% Slab Cracked</t>
  </si>
  <si>
    <t>TCrack min</t>
  </si>
  <si>
    <t>traincgp.H5.nets{1, 4}</t>
  </si>
  <si>
    <t>TCrack-2</t>
  </si>
  <si>
    <t>TCrack-1</t>
  </si>
  <si>
    <t>HMA Thickness (in.)</t>
  </si>
  <si>
    <t>HMA surface thickness, inch</t>
  </si>
  <si>
    <t>trainlm.H5.nets{1}</t>
  </si>
  <si>
    <t>IRI, min</t>
  </si>
  <si>
    <t>IRI, max</t>
  </si>
  <si>
    <t>HMA sur</t>
  </si>
  <si>
    <r>
      <t>RUT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
(in)</t>
    </r>
  </si>
  <si>
    <r>
      <t>LCRACK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
(ft/mile)</t>
    </r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</si>
  <si>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
(ft/mi)</t>
    </r>
  </si>
  <si>
    <t>RUTi, in</t>
  </si>
  <si>
    <t>LCRACTi, 
ft/mile</t>
  </si>
  <si>
    <t>TCRACKi, 
ft/mi</t>
  </si>
  <si>
    <t>trainlm.H5.nets{2}</t>
  </si>
  <si>
    <t>RUT</t>
  </si>
  <si>
    <t>LCRACT, 
ft/mile</t>
  </si>
  <si>
    <t>TCRACK, 
ft/mi</t>
  </si>
  <si>
    <r>
      <t>RUT</t>
    </r>
    <r>
      <rPr>
        <b/>
        <vertAlign val="subscript"/>
        <sz val="11"/>
        <color theme="1"/>
        <rFont val="Calibri"/>
        <family val="2"/>
        <scheme val="minor"/>
      </rPr>
      <t>i-2</t>
    </r>
    <r>
      <rPr>
        <b/>
        <sz val="11"/>
        <color theme="1"/>
        <rFont val="Calibri"/>
        <family val="2"/>
        <scheme val="minor"/>
      </rPr>
      <t xml:space="preserve"> 
(in)</t>
    </r>
  </si>
  <si>
    <r>
      <t>RUT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
(in)</t>
    </r>
  </si>
  <si>
    <t>Threshold Limit for RUT (in)</t>
  </si>
  <si>
    <t>RUTi-2, in</t>
  </si>
  <si>
    <t>RUTi-1, in</t>
  </si>
  <si>
    <t>Rut min</t>
  </si>
  <si>
    <t>Rutmax</t>
  </si>
  <si>
    <t>RUT-2</t>
  </si>
  <si>
    <t>Predicted RUT</t>
  </si>
  <si>
    <t xml:space="preserve">determine RUT threshold </t>
  </si>
  <si>
    <t>Calculated RSL based on RUT threshold limit:</t>
  </si>
  <si>
    <t>Age at RUT threshold</t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</si>
  <si>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i-2</t>
    </r>
    <r>
      <rPr>
        <b/>
        <sz val="11"/>
        <color theme="1"/>
        <rFont val="Calibri"/>
        <family val="2"/>
        <scheme val="minor"/>
      </rPr>
      <t xml:space="preserve"> 
(ft/mile)</t>
    </r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</si>
  <si>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
(ft/mile)</t>
    </r>
  </si>
  <si>
    <r>
      <t>TCRACK</t>
    </r>
    <r>
      <rPr>
        <b/>
        <vertAlign val="subscript"/>
        <sz val="11"/>
        <color theme="1"/>
        <rFont val="Calibri"/>
        <family val="2"/>
        <scheme val="minor"/>
      </rPr>
      <t>i</t>
    </r>
    <r>
      <rPr>
        <b/>
        <sz val="11"/>
        <color theme="1"/>
        <rFont val="Calibri"/>
        <family val="2"/>
        <scheme val="minor"/>
      </rPr>
      <t xml:space="preserve"> 
(ft/mile)</t>
    </r>
  </si>
  <si>
    <t>Threshold Limit for TCRACK (% cracking)</t>
  </si>
  <si>
    <t>Threshold Limit for TCRACK (ft/mile)</t>
  </si>
  <si>
    <t>TCRACK,  min</t>
  </si>
  <si>
    <t>TCRACK,  max</t>
  </si>
  <si>
    <t>TCRACK-2</t>
  </si>
  <si>
    <t>TCRACK-1</t>
  </si>
  <si>
    <t>ACC ESAL</t>
  </si>
  <si>
    <r>
      <t>LCRACK</t>
    </r>
    <r>
      <rPr>
        <b/>
        <vertAlign val="subscript"/>
        <sz val="11"/>
        <color theme="1"/>
        <rFont val="Calibri"/>
        <family val="2"/>
        <scheme val="minor"/>
      </rPr>
      <t>i-2</t>
    </r>
    <r>
      <rPr>
        <b/>
        <sz val="11"/>
        <color theme="1"/>
        <rFont val="Calibri"/>
        <family val="2"/>
        <scheme val="minor"/>
      </rPr>
      <t xml:space="preserve"> 
(ft/mile)</t>
    </r>
  </si>
  <si>
    <r>
      <t>LCRACK</t>
    </r>
    <r>
      <rPr>
        <b/>
        <vertAlign val="subscript"/>
        <sz val="11"/>
        <color theme="1"/>
        <rFont val="Calibri"/>
        <family val="2"/>
        <scheme val="minor"/>
      </rPr>
      <t>i-1</t>
    </r>
    <r>
      <rPr>
        <b/>
        <sz val="11"/>
        <color theme="1"/>
        <rFont val="Calibri"/>
        <family val="2"/>
        <scheme val="minor"/>
      </rPr>
      <t xml:space="preserve"> 
(ft/mile)</t>
    </r>
  </si>
  <si>
    <t>Threshold Limit for LCRACK (% cracking)</t>
  </si>
  <si>
    <t>Threshold Limit for LCRACK (ft/mile)</t>
  </si>
  <si>
    <t>LCRACKi-2, ft/mile</t>
  </si>
  <si>
    <t>LCRACKi-1, ft/mile</t>
  </si>
  <si>
    <t>traincgf.H5.nets{5}</t>
  </si>
  <si>
    <t>LCRACT min</t>
  </si>
  <si>
    <t>LCRACT max</t>
  </si>
  <si>
    <t>LCRACK-2</t>
  </si>
  <si>
    <t>LCRACK-1</t>
  </si>
  <si>
    <t>Predicted LCRACK</t>
  </si>
  <si>
    <t xml:space="preserve">determine LCRACK threshold </t>
  </si>
  <si>
    <t>Calculated RSL based on LCRACK threshold limit:</t>
  </si>
  <si>
    <t>Age at LCRACK threshold</t>
  </si>
  <si>
    <t>trainlm.H5.nets{4}</t>
  </si>
  <si>
    <t>trainlm.H10.nets{1}</t>
  </si>
  <si>
    <t>Overlay Thickness (in)</t>
  </si>
  <si>
    <t>Joint Spacing (ft)</t>
  </si>
  <si>
    <t>ACC aadt</t>
  </si>
  <si>
    <t>JointSp</t>
  </si>
  <si>
    <t>gdg</t>
  </si>
  <si>
    <t>vfd</t>
  </si>
  <si>
    <t>fdf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</si>
</sst>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00"/>
    <numFmt numFmtId="165" formatCode="0.0"/>
  </numFmts>
  <fonts count="18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rgb="FF000000"/>
      <name val="Calibri"/>
      <family val="2"/>
    </font>
    <font>
      <sz val="11"/>
      <color rgb="FF000000"/>
      <name val="Calibri"/>
      <family val="2"/>
    </font>
    <font>
      <b/>
      <vertAlign val="subscript"/>
      <sz val="11"/>
      <color theme="1"/>
      <name val="Calibri"/>
      <family val="2"/>
      <scheme val="minor"/>
    </font>
    <font>
      <sz val="11"/>
      <color rgb="FF92D050"/>
      <name val="Calibri"/>
      <family val="2"/>
      <scheme val="minor"/>
    </font>
    <font>
      <sz val="13"/>
      <color rgb="FF92D050"/>
      <name val="Calibri"/>
      <family val="2"/>
      <scheme val="minor"/>
    </font>
    <font>
      <vertAlign val="superscript"/>
      <sz val="11"/>
      <color theme="1"/>
      <name val="Calibri"/>
      <family val="2"/>
      <scheme val="minor"/>
    </font>
    <font>
      <b/>
      <sz val="14"/>
      <color rgb="FF92D050"/>
      <name val="Calibri"/>
      <family val="2"/>
      <scheme val="minor"/>
    </font>
    <font>
      <b/>
      <sz val="13"/>
      <color rgb="FF92D05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6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</fonts>
  <fills count="17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1B3772"/>
        <bgColor indexed="64"/>
      </patternFill>
    </fill>
    <fill>
      <patternFill patternType="solid">
        <fgColor rgb="FF9BC2E6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2"/>
        <bgColor indexed="64"/>
      </patternFill>
    </fill>
  </fills>
  <borders count="4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3" fillId="0" borderId="0"/>
    <xf numFmtId="0" fontId="2" fillId="0" borderId="0"/>
    <xf numFmtId="0" fontId="1" fillId="0" borderId="0"/>
  </cellStyleXfs>
  <cellXfs count="294">
    <xf numFmtId="0" fontId="0" fillId="0" borderId="0" xfId="0"/>
    <xf numFmtId="0" fontId="0" fillId="0" borderId="0" xfId="0" applyFont="1"/>
    <xf numFmtId="0" fontId="0" fillId="2" borderId="0" xfId="0" applyFill="1"/>
    <xf numFmtId="0" fontId="0" fillId="2" borderId="0" xfId="0" applyFont="1" applyFill="1"/>
    <xf numFmtId="0" fontId="0" fillId="3" borderId="0" xfId="0" applyFont="1" applyFill="1"/>
    <xf numFmtId="0" fontId="0" fillId="4" borderId="0" xfId="0" applyFill="1"/>
    <xf numFmtId="0" fontId="5" fillId="5" borderId="1" xfId="1" applyFont="1" applyFill="1" applyBorder="1" applyAlignment="1" applyProtection="1">
      <alignment vertical="center"/>
      <protection locked="0"/>
    </xf>
    <xf numFmtId="0" fontId="5" fillId="5" borderId="2" xfId="1" applyFont="1" applyFill="1" applyBorder="1" applyAlignment="1" applyProtection="1">
      <alignment vertical="center"/>
      <protection locked="0"/>
    </xf>
    <xf numFmtId="0" fontId="5" fillId="5" borderId="2" xfId="1" applyFont="1" applyFill="1" applyBorder="1" applyAlignment="1" applyProtection="1">
      <alignment vertical="center" wrapText="1"/>
    </xf>
    <xf numFmtId="0" fontId="5" fillId="5" borderId="3" xfId="1" applyFont="1" applyFill="1" applyBorder="1" applyAlignment="1" applyProtection="1">
      <alignment vertical="center" wrapText="1"/>
    </xf>
    <xf numFmtId="0" fontId="5" fillId="5" borderId="1" xfId="1" applyFont="1" applyFill="1" applyBorder="1" applyAlignment="1" applyProtection="1">
      <alignment horizontal="left" vertical="center" wrapText="1"/>
    </xf>
    <xf numFmtId="0" fontId="5" fillId="5" borderId="2" xfId="1" applyFont="1" applyFill="1" applyBorder="1" applyAlignment="1" applyProtection="1">
      <alignment horizontal="left" vertical="center" wrapText="1"/>
    </xf>
    <xf numFmtId="0" fontId="5" fillId="6" borderId="4" xfId="1" applyFont="1" applyFill="1" applyBorder="1" applyProtection="1">
      <protection locked="0"/>
    </xf>
    <xf numFmtId="0" fontId="5" fillId="0" borderId="0" xfId="1" applyFont="1" applyFill="1" applyBorder="1" applyProtection="1">
      <protection locked="0"/>
    </xf>
    <xf numFmtId="0" fontId="3" fillId="0" borderId="0" xfId="1" applyProtection="1">
      <protection locked="0"/>
    </xf>
    <xf numFmtId="1" fontId="9" fillId="8" borderId="6" xfId="1" applyNumberFormat="1" applyFont="1" applyFill="1" applyBorder="1" applyProtection="1"/>
    <xf numFmtId="2" fontId="9" fillId="8" borderId="7" xfId="1" applyNumberFormat="1" applyFont="1" applyFill="1" applyBorder="1" applyProtection="1"/>
    <xf numFmtId="2" fontId="9" fillId="8" borderId="8" xfId="1" applyNumberFormat="1" applyFont="1" applyFill="1" applyBorder="1" applyProtection="1"/>
    <xf numFmtId="0" fontId="3" fillId="6" borderId="9" xfId="1" applyFill="1" applyBorder="1" applyProtection="1">
      <protection locked="0"/>
    </xf>
    <xf numFmtId="2" fontId="3" fillId="0" borderId="0" xfId="1" applyNumberFormat="1" applyProtection="1">
      <protection locked="0"/>
    </xf>
    <xf numFmtId="0" fontId="3" fillId="6" borderId="10" xfId="1" applyFill="1" applyBorder="1" applyProtection="1">
      <protection locked="0"/>
    </xf>
    <xf numFmtId="0" fontId="3" fillId="6" borderId="0" xfId="1" applyFill="1" applyBorder="1" applyProtection="1">
      <protection locked="0"/>
    </xf>
    <xf numFmtId="0" fontId="3" fillId="9" borderId="0" xfId="1" applyFill="1" applyProtection="1">
      <protection locked="0"/>
    </xf>
    <xf numFmtId="0" fontId="3" fillId="0" borderId="0" xfId="1" applyFill="1" applyProtection="1">
      <protection locked="0"/>
    </xf>
    <xf numFmtId="1" fontId="9" fillId="8" borderId="11" xfId="1" applyNumberFormat="1" applyFont="1" applyFill="1" applyBorder="1" applyProtection="1"/>
    <xf numFmtId="2" fontId="9" fillId="8" borderId="12" xfId="1" applyNumberFormat="1" applyFont="1" applyFill="1" applyBorder="1" applyProtection="1"/>
    <xf numFmtId="2" fontId="9" fillId="8" borderId="13" xfId="1" applyNumberFormat="1" applyFont="1" applyFill="1" applyBorder="1" applyProtection="1"/>
    <xf numFmtId="0" fontId="3" fillId="6" borderId="0" xfId="1" applyFill="1" applyBorder="1" applyProtection="1"/>
    <xf numFmtId="0" fontId="9" fillId="6" borderId="0" xfId="1" applyFont="1" applyFill="1" applyBorder="1" applyProtection="1"/>
    <xf numFmtId="0" fontId="10" fillId="6" borderId="0" xfId="1" applyFont="1" applyFill="1" applyBorder="1" applyProtection="1"/>
    <xf numFmtId="0" fontId="3" fillId="0" borderId="0" xfId="1" applyFill="1" applyBorder="1" applyAlignment="1" applyProtection="1">
      <protection locked="0"/>
    </xf>
    <xf numFmtId="0" fontId="3" fillId="0" borderId="0" xfId="1" applyFill="1" applyBorder="1" applyProtection="1">
      <protection locked="0"/>
    </xf>
    <xf numFmtId="0" fontId="3" fillId="10" borderId="16" xfId="1" applyFill="1" applyBorder="1" applyProtection="1">
      <protection locked="0"/>
    </xf>
    <xf numFmtId="164" fontId="12" fillId="8" borderId="2" xfId="1" applyNumberFormat="1" applyFont="1" applyFill="1" applyBorder="1" applyProtection="1"/>
    <xf numFmtId="164" fontId="13" fillId="8" borderId="20" xfId="1" applyNumberFormat="1" applyFont="1" applyFill="1" applyBorder="1" applyProtection="1"/>
    <xf numFmtId="0" fontId="3" fillId="10" borderId="24" xfId="1" applyFill="1" applyBorder="1" applyProtection="1">
      <protection locked="0"/>
    </xf>
    <xf numFmtId="0" fontId="3" fillId="10" borderId="27" xfId="1" applyFill="1" applyBorder="1" applyProtection="1">
      <protection locked="0"/>
    </xf>
    <xf numFmtId="0" fontId="15" fillId="6" borderId="0" xfId="1" applyFont="1" applyFill="1" applyBorder="1" applyProtection="1">
      <protection locked="0"/>
    </xf>
    <xf numFmtId="0" fontId="15" fillId="6" borderId="10" xfId="1" applyFont="1" applyFill="1" applyBorder="1" applyProtection="1">
      <protection locked="0"/>
    </xf>
    <xf numFmtId="0" fontId="15" fillId="6" borderId="0" xfId="1" applyFont="1" applyFill="1" applyBorder="1" applyAlignment="1" applyProtection="1">
      <alignment vertical="center" wrapText="1"/>
      <protection locked="0"/>
    </xf>
    <xf numFmtId="0" fontId="3" fillId="0" borderId="0" xfId="1" quotePrefix="1" applyProtection="1">
      <protection locked="0"/>
    </xf>
    <xf numFmtId="0" fontId="3" fillId="6" borderId="28" xfId="1" applyFill="1" applyBorder="1" applyProtection="1">
      <protection locked="0"/>
    </xf>
    <xf numFmtId="0" fontId="3" fillId="6" borderId="29" xfId="1" applyFill="1" applyBorder="1" applyProtection="1">
      <protection locked="0"/>
    </xf>
    <xf numFmtId="0" fontId="3" fillId="6" borderId="30" xfId="1" applyFill="1" applyBorder="1" applyProtection="1">
      <protection locked="0"/>
    </xf>
    <xf numFmtId="0" fontId="5" fillId="0" borderId="17" xfId="1" applyFont="1" applyBorder="1"/>
    <xf numFmtId="0" fontId="5" fillId="0" borderId="18" xfId="1" applyFont="1" applyBorder="1"/>
    <xf numFmtId="0" fontId="5" fillId="0" borderId="18" xfId="1" applyFont="1" applyFill="1" applyBorder="1"/>
    <xf numFmtId="0" fontId="5" fillId="0" borderId="4" xfId="1" applyFont="1" applyFill="1" applyBorder="1"/>
    <xf numFmtId="0" fontId="3" fillId="0" borderId="18" xfId="1" applyBorder="1"/>
    <xf numFmtId="0" fontId="3" fillId="0" borderId="31" xfId="1" applyBorder="1"/>
    <xf numFmtId="0" fontId="3" fillId="0" borderId="0" xfId="1"/>
    <xf numFmtId="0" fontId="3" fillId="0" borderId="32" xfId="1" applyBorder="1" applyProtection="1"/>
    <xf numFmtId="0" fontId="3" fillId="0" borderId="0" xfId="1" applyBorder="1"/>
    <xf numFmtId="2" fontId="3" fillId="0" borderId="10" xfId="1" applyNumberFormat="1" applyBorder="1"/>
    <xf numFmtId="2" fontId="3" fillId="0" borderId="0" xfId="1" applyNumberFormat="1" applyBorder="1"/>
    <xf numFmtId="2" fontId="3" fillId="5" borderId="29" xfId="1" applyNumberFormat="1" applyFill="1" applyBorder="1"/>
    <xf numFmtId="2" fontId="3" fillId="5" borderId="30" xfId="1" applyNumberFormat="1" applyFill="1" applyBorder="1"/>
    <xf numFmtId="0" fontId="3" fillId="0" borderId="0" xfId="1" applyBorder="1" applyProtection="1"/>
    <xf numFmtId="2" fontId="3" fillId="0" borderId="0" xfId="1" applyNumberFormat="1"/>
    <xf numFmtId="0" fontId="4" fillId="0" borderId="0" xfId="1" applyFont="1"/>
    <xf numFmtId="0" fontId="3" fillId="5" borderId="0" xfId="1" applyFill="1"/>
    <xf numFmtId="165" fontId="15" fillId="5" borderId="0" xfId="1" applyNumberFormat="1" applyFont="1" applyFill="1" applyBorder="1"/>
    <xf numFmtId="165" fontId="3" fillId="5" borderId="0" xfId="1" applyNumberFormat="1" applyFill="1"/>
    <xf numFmtId="0" fontId="3" fillId="12" borderId="0" xfId="1" applyFill="1" applyAlignment="1">
      <alignment horizontal="center"/>
    </xf>
    <xf numFmtId="0" fontId="3" fillId="13" borderId="0" xfId="1" applyFill="1" applyAlignment="1">
      <alignment horizontal="center"/>
    </xf>
    <xf numFmtId="0" fontId="3" fillId="4" borderId="0" xfId="1" applyFill="1" applyAlignment="1">
      <alignment horizontal="center" wrapText="1"/>
    </xf>
    <xf numFmtId="0" fontId="15" fillId="12" borderId="23" xfId="1" applyFont="1" applyFill="1" applyBorder="1" applyAlignment="1">
      <alignment horizontal="center"/>
    </xf>
    <xf numFmtId="0" fontId="3" fillId="0" borderId="0" xfId="1" applyFill="1"/>
    <xf numFmtId="0" fontId="3" fillId="0" borderId="0" xfId="1" applyFill="1" applyBorder="1"/>
    <xf numFmtId="0" fontId="3" fillId="0" borderId="0" xfId="1" applyFill="1" applyBorder="1" applyAlignment="1">
      <alignment wrapText="1"/>
    </xf>
    <xf numFmtId="0" fontId="15" fillId="0" borderId="0" xfId="1" applyFont="1" applyFill="1" applyBorder="1"/>
    <xf numFmtId="0" fontId="4" fillId="0" borderId="0" xfId="1" applyFont="1" applyFill="1" applyBorder="1"/>
    <xf numFmtId="0" fontId="3" fillId="12" borderId="0" xfId="1" applyFill="1" applyAlignment="1"/>
    <xf numFmtId="0" fontId="3" fillId="0" borderId="0" xfId="1" applyProtection="1"/>
    <xf numFmtId="0" fontId="3" fillId="14" borderId="0" xfId="1" applyFill="1"/>
    <xf numFmtId="2" fontId="3" fillId="14" borderId="0" xfId="1" applyNumberFormat="1" applyFill="1"/>
    <xf numFmtId="0" fontId="3" fillId="0" borderId="34" xfId="1" applyBorder="1"/>
    <xf numFmtId="0" fontId="3" fillId="12" borderId="34" xfId="1" applyFill="1" applyBorder="1"/>
    <xf numFmtId="0" fontId="15" fillId="12" borderId="34" xfId="1" applyFont="1" applyFill="1" applyBorder="1"/>
    <xf numFmtId="0" fontId="0" fillId="7" borderId="5" xfId="0" applyFill="1" applyBorder="1"/>
    <xf numFmtId="0" fontId="0" fillId="6" borderId="0" xfId="0" applyFill="1"/>
    <xf numFmtId="0" fontId="5" fillId="5" borderId="1" xfId="1" applyFont="1" applyFill="1" applyBorder="1" applyAlignment="1" applyProtection="1">
      <alignment vertical="center" wrapText="1"/>
      <protection locked="0"/>
    </xf>
    <xf numFmtId="0" fontId="5" fillId="5" borderId="2" xfId="1" applyFont="1" applyFill="1" applyBorder="1" applyAlignment="1" applyProtection="1">
      <alignment vertical="center" wrapText="1"/>
      <protection locked="0"/>
    </xf>
    <xf numFmtId="0" fontId="5" fillId="5" borderId="3" xfId="1" applyFont="1" applyFill="1" applyBorder="1" applyAlignment="1" applyProtection="1">
      <alignment vertical="center" wrapText="1"/>
      <protection locked="0"/>
    </xf>
    <xf numFmtId="0" fontId="5" fillId="5" borderId="20" xfId="1" applyFont="1" applyFill="1" applyBorder="1" applyAlignment="1" applyProtection="1">
      <alignment vertical="center" wrapText="1"/>
      <protection locked="0"/>
    </xf>
    <xf numFmtId="0" fontId="3" fillId="6" borderId="0" xfId="1" applyFill="1" applyProtection="1">
      <protection locked="0"/>
    </xf>
    <xf numFmtId="0" fontId="9" fillId="8" borderId="5" xfId="1" applyFont="1" applyFill="1" applyBorder="1"/>
    <xf numFmtId="0" fontId="9" fillId="8" borderId="35" xfId="1" applyFont="1" applyFill="1" applyBorder="1" applyProtection="1">
      <protection locked="0"/>
    </xf>
    <xf numFmtId="0" fontId="3" fillId="6" borderId="0" xfId="1" applyFill="1" applyBorder="1"/>
    <xf numFmtId="0" fontId="3" fillId="10" borderId="20" xfId="1" applyFill="1" applyBorder="1" applyProtection="1">
      <protection locked="0"/>
    </xf>
    <xf numFmtId="0" fontId="3" fillId="15" borderId="0" xfId="1" applyFill="1"/>
    <xf numFmtId="11" fontId="3" fillId="0" borderId="0" xfId="1" applyNumberFormat="1"/>
    <xf numFmtId="11" fontId="3" fillId="0" borderId="0" xfId="1" applyNumberFormat="1" applyFill="1"/>
    <xf numFmtId="0" fontId="3" fillId="0" borderId="17" xfId="1" applyBorder="1" applyProtection="1"/>
    <xf numFmtId="0" fontId="3" fillId="0" borderId="18" xfId="1" applyBorder="1" applyProtection="1"/>
    <xf numFmtId="0" fontId="3" fillId="0" borderId="34" xfId="1" applyBorder="1" applyProtection="1"/>
    <xf numFmtId="0" fontId="3" fillId="0" borderId="10" xfId="1" applyBorder="1" applyProtection="1"/>
    <xf numFmtId="0" fontId="3" fillId="0" borderId="36" xfId="1" applyBorder="1" applyProtection="1"/>
    <xf numFmtId="0" fontId="4" fillId="0" borderId="0" xfId="1" applyFont="1" applyProtection="1"/>
    <xf numFmtId="0" fontId="3" fillId="5" borderId="0" xfId="1" applyFill="1" applyProtection="1"/>
    <xf numFmtId="0" fontId="3" fillId="4" borderId="0" xfId="1" applyFill="1" applyBorder="1" applyAlignment="1" applyProtection="1">
      <alignment horizontal="left"/>
    </xf>
    <xf numFmtId="0" fontId="3" fillId="4" borderId="0" xfId="1" applyFill="1" applyAlignment="1" applyProtection="1">
      <alignment horizontal="center"/>
    </xf>
    <xf numFmtId="165" fontId="15" fillId="5" borderId="0" xfId="1" applyNumberFormat="1" applyFont="1" applyFill="1" applyBorder="1" applyProtection="1"/>
    <xf numFmtId="165" fontId="3" fillId="5" borderId="0" xfId="1" applyNumberFormat="1" applyFill="1" applyProtection="1"/>
    <xf numFmtId="0" fontId="3" fillId="12" borderId="0" xfId="1" applyFill="1" applyAlignment="1" applyProtection="1">
      <alignment horizontal="center"/>
    </xf>
    <xf numFmtId="0" fontId="3" fillId="12" borderId="0" xfId="1" applyFill="1" applyAlignment="1" applyProtection="1">
      <alignment horizontal="left"/>
    </xf>
    <xf numFmtId="0" fontId="3" fillId="12" borderId="0" xfId="1" applyFill="1" applyAlignment="1" applyProtection="1">
      <alignment horizontal="center" wrapText="1"/>
    </xf>
    <xf numFmtId="0" fontId="3" fillId="4" borderId="0" xfId="1" applyFill="1" applyBorder="1" applyAlignment="1" applyProtection="1">
      <alignment horizontal="center"/>
    </xf>
    <xf numFmtId="0" fontId="3" fillId="13" borderId="0" xfId="1" applyFill="1" applyAlignment="1" applyProtection="1">
      <alignment horizontal="center"/>
    </xf>
    <xf numFmtId="0" fontId="3" fillId="4" borderId="0" xfId="1" applyFill="1" applyAlignment="1" applyProtection="1">
      <alignment horizontal="center" wrapText="1"/>
    </xf>
    <xf numFmtId="0" fontId="15" fillId="12" borderId="23" xfId="1" applyFont="1" applyFill="1" applyBorder="1" applyAlignment="1" applyProtection="1">
      <alignment horizontal="center"/>
    </xf>
    <xf numFmtId="0" fontId="3" fillId="0" borderId="28" xfId="1" applyBorder="1" applyProtection="1"/>
    <xf numFmtId="0" fontId="3" fillId="0" borderId="29" xfId="1" applyBorder="1" applyProtection="1"/>
    <xf numFmtId="0" fontId="3" fillId="0" borderId="37" xfId="1" applyBorder="1" applyProtection="1"/>
    <xf numFmtId="0" fontId="0" fillId="8" borderId="5" xfId="0" applyFill="1" applyBorder="1"/>
    <xf numFmtId="0" fontId="5" fillId="5" borderId="1" xfId="2" applyFont="1" applyFill="1" applyBorder="1" applyAlignment="1" applyProtection="1">
      <alignment vertical="center" wrapText="1"/>
      <protection locked="0"/>
    </xf>
    <xf numFmtId="0" fontId="5" fillId="5" borderId="2" xfId="2" applyFont="1" applyFill="1" applyBorder="1" applyAlignment="1" applyProtection="1">
      <alignment vertical="center" wrapText="1"/>
      <protection locked="0"/>
    </xf>
    <xf numFmtId="0" fontId="5" fillId="5" borderId="2" xfId="2" applyFont="1" applyFill="1" applyBorder="1" applyAlignment="1">
      <alignment vertical="center" wrapText="1"/>
    </xf>
    <xf numFmtId="0" fontId="5" fillId="5" borderId="3" xfId="2" applyFont="1" applyFill="1" applyBorder="1" applyAlignment="1" applyProtection="1">
      <alignment vertical="center" wrapText="1"/>
      <protection locked="0"/>
    </xf>
    <xf numFmtId="0" fontId="5" fillId="5" borderId="20" xfId="2" applyFont="1" applyFill="1" applyBorder="1" applyAlignment="1" applyProtection="1">
      <alignment vertical="center" wrapText="1"/>
      <protection locked="0"/>
    </xf>
    <xf numFmtId="0" fontId="2" fillId="6" borderId="0" xfId="2" applyFill="1" applyProtection="1">
      <protection locked="0"/>
    </xf>
    <xf numFmtId="0" fontId="2" fillId="16" borderId="0" xfId="2" applyFill="1" applyProtection="1">
      <protection locked="0"/>
    </xf>
    <xf numFmtId="0" fontId="9" fillId="8" borderId="5" xfId="2" applyFont="1" applyFill="1" applyBorder="1"/>
    <xf numFmtId="0" fontId="9" fillId="8" borderId="35" xfId="2" applyFont="1" applyFill="1" applyBorder="1" applyProtection="1">
      <protection locked="0"/>
    </xf>
    <xf numFmtId="0" fontId="17" fillId="6" borderId="0" xfId="2" applyFont="1" applyFill="1" applyProtection="1">
      <protection locked="0"/>
    </xf>
    <xf numFmtId="0" fontId="17" fillId="16" borderId="0" xfId="2" applyFont="1" applyFill="1" applyProtection="1">
      <protection locked="0"/>
    </xf>
    <xf numFmtId="0" fontId="2" fillId="6" borderId="0" xfId="2" applyFill="1" applyBorder="1"/>
    <xf numFmtId="0" fontId="2" fillId="6" borderId="0" xfId="2" applyFill="1"/>
    <xf numFmtId="0" fontId="17" fillId="16" borderId="0" xfId="2" applyFont="1" applyFill="1"/>
    <xf numFmtId="0" fontId="2" fillId="16" borderId="0" xfId="2" applyFill="1"/>
    <xf numFmtId="0" fontId="2" fillId="10" borderId="16" xfId="2" applyFill="1" applyBorder="1" applyProtection="1">
      <protection locked="0"/>
    </xf>
    <xf numFmtId="0" fontId="2" fillId="10" borderId="24" xfId="2" applyFill="1" applyBorder="1" applyProtection="1">
      <protection locked="0"/>
    </xf>
    <xf numFmtId="0" fontId="2" fillId="10" borderId="27" xfId="2" applyFill="1" applyBorder="1" applyProtection="1">
      <protection locked="0"/>
    </xf>
    <xf numFmtId="0" fontId="2" fillId="0" borderId="0" xfId="2"/>
    <xf numFmtId="0" fontId="2" fillId="15" borderId="0" xfId="2" applyFill="1"/>
    <xf numFmtId="0" fontId="2" fillId="0" borderId="0" xfId="2" applyFill="1"/>
    <xf numFmtId="11" fontId="2" fillId="0" borderId="0" xfId="2" applyNumberFormat="1"/>
    <xf numFmtId="11" fontId="2" fillId="0" borderId="0" xfId="2" applyNumberFormat="1" applyFill="1"/>
    <xf numFmtId="0" fontId="2" fillId="0" borderId="0" xfId="2" applyProtection="1"/>
    <xf numFmtId="0" fontId="2" fillId="0" borderId="17" xfId="2" applyBorder="1" applyProtection="1"/>
    <xf numFmtId="0" fontId="2" fillId="0" borderId="18" xfId="2" applyBorder="1" applyProtection="1"/>
    <xf numFmtId="0" fontId="2" fillId="0" borderId="0" xfId="2" applyBorder="1" applyProtection="1"/>
    <xf numFmtId="0" fontId="2" fillId="0" borderId="34" xfId="2" applyBorder="1" applyProtection="1"/>
    <xf numFmtId="0" fontId="2" fillId="0" borderId="10" xfId="2" applyBorder="1" applyProtection="1"/>
    <xf numFmtId="0" fontId="2" fillId="0" borderId="36" xfId="2" applyBorder="1" applyProtection="1"/>
    <xf numFmtId="0" fontId="4" fillId="0" borderId="0" xfId="2" applyFont="1" applyProtection="1"/>
    <xf numFmtId="0" fontId="2" fillId="5" borderId="0" xfId="2" applyFill="1" applyProtection="1"/>
    <xf numFmtId="0" fontId="2" fillId="4" borderId="0" xfId="2" applyFill="1" applyBorder="1" applyAlignment="1" applyProtection="1">
      <alignment horizontal="left"/>
    </xf>
    <xf numFmtId="0" fontId="2" fillId="4" borderId="0" xfId="2" applyFill="1" applyAlignment="1" applyProtection="1">
      <alignment horizontal="center"/>
    </xf>
    <xf numFmtId="165" fontId="15" fillId="5" borderId="0" xfId="2" applyNumberFormat="1" applyFont="1" applyFill="1" applyBorder="1" applyProtection="1"/>
    <xf numFmtId="165" fontId="2" fillId="5" borderId="0" xfId="2" applyNumberFormat="1" applyFill="1" applyProtection="1"/>
    <xf numFmtId="0" fontId="2" fillId="12" borderId="0" xfId="2" applyFill="1" applyAlignment="1" applyProtection="1">
      <alignment horizontal="center"/>
    </xf>
    <xf numFmtId="0" fontId="2" fillId="12" borderId="0" xfId="2" applyFill="1" applyAlignment="1" applyProtection="1">
      <alignment horizontal="left"/>
    </xf>
    <xf numFmtId="0" fontId="2" fillId="12" borderId="0" xfId="2" applyFill="1" applyAlignment="1" applyProtection="1">
      <alignment horizontal="center" wrapText="1"/>
    </xf>
    <xf numFmtId="0" fontId="2" fillId="4" borderId="0" xfId="2" applyFill="1" applyBorder="1" applyAlignment="1" applyProtection="1">
      <alignment horizontal="center"/>
    </xf>
    <xf numFmtId="0" fontId="2" fillId="13" borderId="0" xfId="2" applyFill="1" applyAlignment="1" applyProtection="1">
      <alignment horizontal="center"/>
    </xf>
    <xf numFmtId="0" fontId="2" fillId="4" borderId="0" xfId="2" applyFill="1" applyAlignment="1" applyProtection="1">
      <alignment horizontal="center" wrapText="1"/>
    </xf>
    <xf numFmtId="0" fontId="15" fillId="12" borderId="23" xfId="2" applyFont="1" applyFill="1" applyBorder="1" applyAlignment="1" applyProtection="1">
      <alignment horizontal="center"/>
    </xf>
    <xf numFmtId="0" fontId="2" fillId="0" borderId="28" xfId="2" applyBorder="1" applyProtection="1"/>
    <xf numFmtId="0" fontId="2" fillId="0" borderId="29" xfId="2" applyBorder="1" applyProtection="1"/>
    <xf numFmtId="0" fontId="2" fillId="0" borderId="37" xfId="2" applyBorder="1" applyProtection="1"/>
    <xf numFmtId="0" fontId="5" fillId="5" borderId="2" xfId="2" applyFont="1" applyFill="1" applyBorder="1" applyAlignment="1" applyProtection="1">
      <alignment horizontal="left" vertical="center"/>
      <protection locked="0"/>
    </xf>
    <xf numFmtId="0" fontId="5" fillId="5" borderId="2" xfId="2" applyFont="1" applyFill="1" applyBorder="1" applyAlignment="1" applyProtection="1">
      <alignment horizontal="left" vertical="center" wrapText="1"/>
      <protection locked="0"/>
    </xf>
    <xf numFmtId="0" fontId="5" fillId="5" borderId="20" xfId="2" applyFont="1" applyFill="1" applyBorder="1" applyAlignment="1">
      <alignment vertical="center" wrapText="1"/>
    </xf>
    <xf numFmtId="0" fontId="2" fillId="9" borderId="0" xfId="2" applyFill="1"/>
    <xf numFmtId="0" fontId="9" fillId="8" borderId="7" xfId="2" applyFont="1" applyFill="1" applyBorder="1"/>
    <xf numFmtId="0" fontId="9" fillId="8" borderId="8" xfId="2" applyFont="1" applyFill="1" applyBorder="1"/>
    <xf numFmtId="0" fontId="9" fillId="8" borderId="26" xfId="2" applyFont="1" applyFill="1" applyBorder="1"/>
    <xf numFmtId="0" fontId="9" fillId="8" borderId="27" xfId="2" applyFont="1" applyFill="1" applyBorder="1"/>
    <xf numFmtId="0" fontId="2" fillId="6" borderId="0" xfId="2" applyFont="1" applyFill="1" applyProtection="1">
      <protection locked="0"/>
    </xf>
    <xf numFmtId="0" fontId="2" fillId="10" borderId="20" xfId="2" applyFill="1" applyBorder="1" applyProtection="1">
      <protection locked="0"/>
    </xf>
    <xf numFmtId="0" fontId="2" fillId="0" borderId="0" xfId="2" applyNumberFormat="1"/>
    <xf numFmtId="0" fontId="2" fillId="0" borderId="38" xfId="2" applyBorder="1" applyProtection="1"/>
    <xf numFmtId="0" fontId="2" fillId="0" borderId="39" xfId="2" applyBorder="1" applyProtection="1"/>
    <xf numFmtId="0" fontId="2" fillId="0" borderId="0" xfId="2" applyProtection="1">
      <protection locked="0"/>
    </xf>
    <xf numFmtId="0" fontId="17" fillId="0" borderId="0" xfId="2" applyFont="1" applyProtection="1">
      <protection locked="0"/>
    </xf>
    <xf numFmtId="0" fontId="17" fillId="0" borderId="0" xfId="2" applyFont="1" applyFill="1"/>
    <xf numFmtId="2" fontId="17" fillId="8" borderId="5" xfId="2" applyNumberFormat="1" applyFont="1" applyFill="1" applyBorder="1"/>
    <xf numFmtId="0" fontId="5" fillId="5" borderId="2" xfId="2" applyFont="1" applyFill="1" applyBorder="1" applyAlignment="1">
      <alignment horizontal="left" vertical="center" wrapText="1"/>
    </xf>
    <xf numFmtId="0" fontId="5" fillId="5" borderId="20" xfId="2" applyFont="1" applyFill="1" applyBorder="1" applyAlignment="1">
      <alignment horizontal="left" vertical="center" wrapText="1"/>
    </xf>
    <xf numFmtId="9" fontId="2" fillId="0" borderId="0" xfId="2" applyNumberFormat="1" applyProtection="1">
      <protection locked="0"/>
    </xf>
    <xf numFmtId="2" fontId="2" fillId="8" borderId="5" xfId="2" applyNumberFormat="1" applyFill="1" applyBorder="1"/>
    <xf numFmtId="0" fontId="5" fillId="5" borderId="1" xfId="3" applyFont="1" applyFill="1" applyBorder="1" applyAlignment="1" applyProtection="1">
      <alignment vertical="center" wrapText="1"/>
      <protection locked="0"/>
    </xf>
    <xf numFmtId="0" fontId="5" fillId="5" borderId="2" xfId="3" applyFont="1" applyFill="1" applyBorder="1" applyAlignment="1" applyProtection="1">
      <alignment vertical="center" wrapText="1"/>
      <protection locked="0"/>
    </xf>
    <xf numFmtId="0" fontId="5" fillId="5" borderId="2" xfId="3" applyFont="1" applyFill="1" applyBorder="1" applyAlignment="1" applyProtection="1">
      <alignment horizontal="left" vertical="center" wrapText="1"/>
      <protection locked="0"/>
    </xf>
    <xf numFmtId="0" fontId="5" fillId="5" borderId="2" xfId="3" applyFont="1" applyFill="1" applyBorder="1" applyAlignment="1">
      <alignment vertical="center" wrapText="1"/>
    </xf>
    <xf numFmtId="0" fontId="5" fillId="5" borderId="20" xfId="3" applyFont="1" applyFill="1" applyBorder="1" applyAlignment="1">
      <alignment vertical="center" wrapText="1"/>
    </xf>
    <xf numFmtId="0" fontId="1" fillId="6" borderId="0" xfId="3" applyFill="1" applyProtection="1">
      <protection locked="0"/>
    </xf>
    <xf numFmtId="0" fontId="1" fillId="9" borderId="0" xfId="3" applyFill="1"/>
    <xf numFmtId="0" fontId="9" fillId="8" borderId="7" xfId="3" applyFont="1" applyFill="1" applyBorder="1"/>
    <xf numFmtId="0" fontId="9" fillId="8" borderId="8" xfId="3" applyFont="1" applyFill="1" applyBorder="1"/>
    <xf numFmtId="0" fontId="1" fillId="6" borderId="0" xfId="3" applyFill="1"/>
    <xf numFmtId="0" fontId="9" fillId="8" borderId="26" xfId="3" applyFont="1" applyFill="1" applyBorder="1"/>
    <xf numFmtId="0" fontId="9" fillId="8" borderId="27" xfId="3" applyFont="1" applyFill="1" applyBorder="1"/>
    <xf numFmtId="0" fontId="1" fillId="10" borderId="16" xfId="3" applyFill="1" applyBorder="1" applyProtection="1">
      <protection locked="0"/>
    </xf>
    <xf numFmtId="0" fontId="1" fillId="10" borderId="24" xfId="3" applyFill="1" applyBorder="1" applyProtection="1">
      <protection locked="0"/>
    </xf>
    <xf numFmtId="0" fontId="1" fillId="10" borderId="27" xfId="3" applyFill="1" applyBorder="1" applyProtection="1">
      <protection locked="0"/>
    </xf>
    <xf numFmtId="0" fontId="1" fillId="10" borderId="20" xfId="3" applyFill="1" applyBorder="1" applyProtection="1">
      <protection locked="0"/>
    </xf>
    <xf numFmtId="0" fontId="1" fillId="0" borderId="0" xfId="3"/>
    <xf numFmtId="0" fontId="1" fillId="15" borderId="0" xfId="3" applyFill="1"/>
    <xf numFmtId="0" fontId="1" fillId="0" borderId="0" xfId="3" applyNumberFormat="1"/>
    <xf numFmtId="11" fontId="1" fillId="0" borderId="0" xfId="3" applyNumberFormat="1"/>
    <xf numFmtId="0" fontId="1" fillId="0" borderId="0" xfId="3" applyProtection="1"/>
    <xf numFmtId="0" fontId="1" fillId="0" borderId="38" xfId="3" applyBorder="1" applyProtection="1"/>
    <xf numFmtId="0" fontId="1" fillId="0" borderId="39" xfId="3" applyBorder="1" applyProtection="1"/>
    <xf numFmtId="0" fontId="1" fillId="0" borderId="0" xfId="3" applyBorder="1" applyProtection="1"/>
    <xf numFmtId="0" fontId="1" fillId="0" borderId="18" xfId="3" applyBorder="1" applyProtection="1"/>
    <xf numFmtId="0" fontId="1" fillId="0" borderId="34" xfId="3" applyBorder="1" applyProtection="1"/>
    <xf numFmtId="0" fontId="1" fillId="0" borderId="36" xfId="3" applyBorder="1" applyProtection="1"/>
    <xf numFmtId="0" fontId="4" fillId="0" borderId="0" xfId="3" applyFont="1" applyProtection="1"/>
    <xf numFmtId="0" fontId="1" fillId="5" borderId="0" xfId="3" applyFill="1" applyProtection="1"/>
    <xf numFmtId="0" fontId="1" fillId="4" borderId="0" xfId="3" applyFill="1" applyBorder="1" applyAlignment="1" applyProtection="1">
      <alignment horizontal="left"/>
    </xf>
    <xf numFmtId="0" fontId="1" fillId="4" borderId="0" xfId="3" applyFill="1" applyAlignment="1" applyProtection="1">
      <alignment horizontal="center"/>
    </xf>
    <xf numFmtId="165" fontId="15" fillId="5" borderId="0" xfId="3" applyNumberFormat="1" applyFont="1" applyFill="1" applyBorder="1" applyProtection="1"/>
    <xf numFmtId="165" fontId="1" fillId="5" borderId="0" xfId="3" applyNumberFormat="1" applyFill="1" applyProtection="1"/>
    <xf numFmtId="0" fontId="1" fillId="12" borderId="0" xfId="3" applyFill="1" applyAlignment="1" applyProtection="1">
      <alignment horizontal="center"/>
    </xf>
    <xf numFmtId="0" fontId="1" fillId="12" borderId="0" xfId="3" applyFill="1" applyAlignment="1" applyProtection="1">
      <alignment horizontal="left"/>
    </xf>
    <xf numFmtId="0" fontId="1" fillId="12" borderId="0" xfId="3" applyFill="1" applyAlignment="1" applyProtection="1">
      <alignment horizontal="center" wrapText="1"/>
    </xf>
    <xf numFmtId="0" fontId="1" fillId="4" borderId="0" xfId="3" applyFill="1" applyBorder="1" applyAlignment="1" applyProtection="1">
      <alignment horizontal="center"/>
    </xf>
    <xf numFmtId="0" fontId="1" fillId="13" borderId="0" xfId="3" applyFill="1" applyAlignment="1" applyProtection="1">
      <alignment horizontal="center"/>
    </xf>
    <xf numFmtId="0" fontId="1" fillId="4" borderId="0" xfId="3" applyFill="1" applyAlignment="1" applyProtection="1">
      <alignment horizontal="center" wrapText="1"/>
    </xf>
    <xf numFmtId="0" fontId="15" fillId="12" borderId="23" xfId="3" applyFont="1" applyFill="1" applyBorder="1" applyAlignment="1" applyProtection="1">
      <alignment horizontal="center"/>
    </xf>
    <xf numFmtId="0" fontId="5" fillId="5" borderId="3" xfId="3" applyFont="1" applyFill="1" applyBorder="1" applyAlignment="1" applyProtection="1">
      <alignment vertical="center" wrapText="1"/>
      <protection locked="0"/>
    </xf>
    <xf numFmtId="0" fontId="5" fillId="5" borderId="20" xfId="3" applyFont="1" applyFill="1" applyBorder="1" applyAlignment="1" applyProtection="1">
      <alignment vertical="center" wrapText="1"/>
      <protection locked="0"/>
    </xf>
    <xf numFmtId="0" fontId="1" fillId="0" borderId="0" xfId="3" applyProtection="1">
      <protection locked="0"/>
    </xf>
    <xf numFmtId="0" fontId="9" fillId="8" borderId="5" xfId="3" applyFont="1" applyFill="1" applyBorder="1"/>
    <xf numFmtId="0" fontId="9" fillId="8" borderId="35" xfId="3" applyFont="1" applyFill="1" applyBorder="1" applyProtection="1">
      <protection locked="0"/>
    </xf>
    <xf numFmtId="0" fontId="1" fillId="6" borderId="0" xfId="3" applyFill="1" applyBorder="1"/>
    <xf numFmtId="0" fontId="1" fillId="0" borderId="0" xfId="3" applyFill="1"/>
    <xf numFmtId="11" fontId="1" fillId="0" borderId="0" xfId="3" applyNumberFormat="1" applyFill="1"/>
    <xf numFmtId="0" fontId="1" fillId="0" borderId="17" xfId="3" applyBorder="1" applyProtection="1"/>
    <xf numFmtId="0" fontId="1" fillId="0" borderId="10" xfId="3" applyBorder="1" applyProtection="1"/>
    <xf numFmtId="0" fontId="1" fillId="0" borderId="28" xfId="3" applyBorder="1" applyProtection="1"/>
    <xf numFmtId="0" fontId="1" fillId="0" borderId="29" xfId="3" applyBorder="1" applyProtection="1"/>
    <xf numFmtId="0" fontId="1" fillId="0" borderId="37" xfId="3" applyBorder="1" applyProtection="1"/>
    <xf numFmtId="0" fontId="5" fillId="5" borderId="2" xfId="3" applyFont="1" applyFill="1" applyBorder="1" applyAlignment="1">
      <alignment horizontal="left" vertical="center" wrapText="1"/>
    </xf>
    <xf numFmtId="0" fontId="5" fillId="5" borderId="20" xfId="3" applyFont="1" applyFill="1" applyBorder="1" applyAlignment="1">
      <alignment horizontal="left" vertical="center" wrapText="1"/>
    </xf>
    <xf numFmtId="2" fontId="17" fillId="8" borderId="5" xfId="3" applyNumberFormat="1" applyFont="1" applyFill="1" applyBorder="1"/>
    <xf numFmtId="2" fontId="1" fillId="8" borderId="5" xfId="3" applyNumberFormat="1" applyFill="1" applyBorder="1"/>
    <xf numFmtId="0" fontId="5" fillId="5" borderId="25" xfId="1" applyFont="1" applyFill="1" applyBorder="1" applyAlignment="1" applyProtection="1">
      <alignment horizontal="left" vertical="center" wrapText="1"/>
      <protection locked="0"/>
    </xf>
    <xf numFmtId="0" fontId="5" fillId="5" borderId="26" xfId="1" applyFont="1" applyFill="1" applyBorder="1" applyAlignment="1" applyProtection="1">
      <alignment horizontal="left" vertical="center" wrapText="1"/>
      <protection locked="0"/>
    </xf>
    <xf numFmtId="0" fontId="5" fillId="5" borderId="14" xfId="1" applyFont="1" applyFill="1" applyBorder="1" applyAlignment="1" applyProtection="1">
      <alignment horizontal="left" vertical="center"/>
      <protection locked="0"/>
    </xf>
    <xf numFmtId="0" fontId="5" fillId="5" borderId="15" xfId="1" applyFont="1" applyFill="1" applyBorder="1" applyAlignment="1" applyProtection="1">
      <alignment horizontal="left" vertical="center"/>
      <protection locked="0"/>
    </xf>
    <xf numFmtId="0" fontId="3" fillId="5" borderId="17" xfId="1" applyFill="1" applyBorder="1" applyAlignment="1" applyProtection="1">
      <alignment horizontal="center"/>
    </xf>
    <xf numFmtId="0" fontId="3" fillId="5" borderId="18" xfId="1" applyFill="1" applyBorder="1" applyAlignment="1" applyProtection="1">
      <alignment horizontal="center"/>
    </xf>
    <xf numFmtId="0" fontId="9" fillId="5" borderId="19" xfId="1" applyFont="1" applyFill="1" applyBorder="1" applyAlignment="1" applyProtection="1">
      <alignment horizontal="center"/>
    </xf>
    <xf numFmtId="0" fontId="5" fillId="5" borderId="21" xfId="1" applyFont="1" applyFill="1" applyBorder="1" applyAlignment="1" applyProtection="1">
      <alignment horizontal="left"/>
      <protection locked="0"/>
    </xf>
    <xf numFmtId="0" fontId="5" fillId="5" borderId="22" xfId="1" applyFont="1" applyFill="1" applyBorder="1" applyAlignment="1" applyProtection="1">
      <alignment horizontal="left"/>
      <protection locked="0"/>
    </xf>
    <xf numFmtId="0" fontId="5" fillId="5" borderId="23" xfId="1" applyFont="1" applyFill="1" applyBorder="1" applyAlignment="1" applyProtection="1">
      <alignment horizontal="left"/>
      <protection locked="0"/>
    </xf>
    <xf numFmtId="0" fontId="14" fillId="11" borderId="0" xfId="1" applyFont="1" applyFill="1" applyBorder="1" applyAlignment="1" applyProtection="1">
      <alignment horizontal="left" vertical="center" wrapText="1"/>
      <protection locked="0"/>
    </xf>
    <xf numFmtId="0" fontId="5" fillId="5" borderId="14" xfId="1" applyFont="1" applyFill="1" applyBorder="1" applyAlignment="1" applyProtection="1">
      <alignment horizontal="left" vertical="center" wrapText="1"/>
      <protection locked="0"/>
    </xf>
    <xf numFmtId="0" fontId="5" fillId="5" borderId="15" xfId="1" applyFont="1" applyFill="1" applyBorder="1" applyAlignment="1" applyProtection="1">
      <alignment horizontal="left" vertical="center" wrapText="1"/>
      <protection locked="0"/>
    </xf>
    <xf numFmtId="0" fontId="14" fillId="11" borderId="0" xfId="1" applyFont="1" applyFill="1" applyAlignment="1" applyProtection="1">
      <alignment horizontal="left" vertical="center" wrapText="1"/>
      <protection locked="0"/>
    </xf>
    <xf numFmtId="0" fontId="5" fillId="5" borderId="1" xfId="1" applyFont="1" applyFill="1" applyBorder="1" applyAlignment="1" applyProtection="1">
      <alignment horizontal="left" vertical="center" wrapText="1"/>
      <protection locked="0"/>
    </xf>
    <xf numFmtId="0" fontId="5" fillId="5" borderId="2" xfId="1" applyFont="1" applyFill="1" applyBorder="1" applyAlignment="1" applyProtection="1">
      <alignment horizontal="left" vertical="center" wrapText="1"/>
      <protection locked="0"/>
    </xf>
    <xf numFmtId="0" fontId="5" fillId="5" borderId="14" xfId="2" applyFont="1" applyFill="1" applyBorder="1" applyAlignment="1" applyProtection="1">
      <alignment horizontal="left" vertical="center"/>
      <protection locked="0"/>
    </xf>
    <xf numFmtId="0" fontId="5" fillId="5" borderId="15" xfId="2" applyFont="1" applyFill="1" applyBorder="1" applyAlignment="1" applyProtection="1">
      <alignment horizontal="left" vertical="center"/>
      <protection locked="0"/>
    </xf>
    <xf numFmtId="0" fontId="14" fillId="11" borderId="0" xfId="2" applyFont="1" applyFill="1" applyAlignment="1" applyProtection="1">
      <alignment horizontal="left" vertical="center" wrapText="1"/>
      <protection locked="0"/>
    </xf>
    <xf numFmtId="0" fontId="5" fillId="5" borderId="21" xfId="2" applyFont="1" applyFill="1" applyBorder="1" applyAlignment="1" applyProtection="1">
      <alignment horizontal="left"/>
      <protection locked="0"/>
    </xf>
    <xf numFmtId="0" fontId="5" fillId="5" borderId="22" xfId="2" applyFont="1" applyFill="1" applyBorder="1" applyAlignment="1" applyProtection="1">
      <alignment horizontal="left"/>
      <protection locked="0"/>
    </xf>
    <xf numFmtId="0" fontId="5" fillId="5" borderId="23" xfId="2" applyFont="1" applyFill="1" applyBorder="1" applyAlignment="1" applyProtection="1">
      <alignment horizontal="left"/>
      <protection locked="0"/>
    </xf>
    <xf numFmtId="0" fontId="5" fillId="5" borderId="25" xfId="2" applyFont="1" applyFill="1" applyBorder="1" applyAlignment="1" applyProtection="1">
      <alignment horizontal="left" vertical="center" wrapText="1"/>
      <protection locked="0"/>
    </xf>
    <xf numFmtId="0" fontId="5" fillId="5" borderId="26" xfId="2" applyFont="1" applyFill="1" applyBorder="1" applyAlignment="1" applyProtection="1">
      <alignment horizontal="left" vertical="center" wrapText="1"/>
      <protection locked="0"/>
    </xf>
    <xf numFmtId="0" fontId="5" fillId="5" borderId="1" xfId="2" applyFont="1" applyFill="1" applyBorder="1" applyAlignment="1" applyProtection="1">
      <alignment horizontal="left" vertical="center" wrapText="1"/>
      <protection locked="0"/>
    </xf>
    <xf numFmtId="0" fontId="5" fillId="5" borderId="2" xfId="2" applyFont="1" applyFill="1" applyBorder="1" applyAlignment="1" applyProtection="1">
      <alignment horizontal="left" vertical="center" wrapText="1"/>
      <protection locked="0"/>
    </xf>
    <xf numFmtId="0" fontId="14" fillId="9" borderId="0" xfId="2" applyFont="1" applyFill="1" applyAlignment="1">
      <alignment horizontal="center" vertical="center" wrapText="1"/>
    </xf>
    <xf numFmtId="0" fontId="5" fillId="5" borderId="40" xfId="2" applyFont="1" applyFill="1" applyBorder="1" applyAlignment="1" applyProtection="1">
      <alignment horizontal="left" vertical="center"/>
      <protection locked="0"/>
    </xf>
    <xf numFmtId="0" fontId="5" fillId="5" borderId="5" xfId="2" applyFont="1" applyFill="1" applyBorder="1" applyAlignment="1" applyProtection="1">
      <alignment horizontal="left" vertical="center"/>
      <protection locked="0"/>
    </xf>
    <xf numFmtId="0" fontId="5" fillId="5" borderId="40" xfId="2" applyFont="1" applyFill="1" applyBorder="1" applyAlignment="1" applyProtection="1">
      <alignment horizontal="left"/>
      <protection locked="0"/>
    </xf>
    <xf numFmtId="0" fontId="5" fillId="5" borderId="5" xfId="2" applyFont="1" applyFill="1" applyBorder="1" applyAlignment="1" applyProtection="1">
      <alignment horizontal="left"/>
      <protection locked="0"/>
    </xf>
    <xf numFmtId="0" fontId="5" fillId="5" borderId="1" xfId="3" applyFont="1" applyFill="1" applyBorder="1" applyAlignment="1" applyProtection="1">
      <alignment horizontal="left" vertical="center" wrapText="1"/>
      <protection locked="0"/>
    </xf>
    <xf numFmtId="0" fontId="5" fillId="5" borderId="2" xfId="3" applyFont="1" applyFill="1" applyBorder="1" applyAlignment="1" applyProtection="1">
      <alignment horizontal="left" vertical="center" wrapText="1"/>
      <protection locked="0"/>
    </xf>
    <xf numFmtId="0" fontId="14" fillId="9" borderId="0" xfId="3" applyFont="1" applyFill="1" applyAlignment="1">
      <alignment horizontal="center" vertical="center" wrapText="1"/>
    </xf>
    <xf numFmtId="0" fontId="5" fillId="5" borderId="14" xfId="3" applyFont="1" applyFill="1" applyBorder="1" applyAlignment="1" applyProtection="1">
      <alignment horizontal="left" vertical="center"/>
      <protection locked="0"/>
    </xf>
    <xf numFmtId="0" fontId="5" fillId="5" borderId="15" xfId="3" applyFont="1" applyFill="1" applyBorder="1" applyAlignment="1" applyProtection="1">
      <alignment horizontal="left" vertical="center"/>
      <protection locked="0"/>
    </xf>
    <xf numFmtId="0" fontId="14" fillId="11" borderId="0" xfId="3" applyFont="1" applyFill="1" applyAlignment="1" applyProtection="1">
      <alignment horizontal="left" vertical="center" wrapText="1"/>
      <protection locked="0"/>
    </xf>
    <xf numFmtId="0" fontId="5" fillId="5" borderId="21" xfId="3" applyFont="1" applyFill="1" applyBorder="1" applyAlignment="1" applyProtection="1">
      <alignment horizontal="left"/>
      <protection locked="0"/>
    </xf>
    <xf numFmtId="0" fontId="5" fillId="5" borderId="22" xfId="3" applyFont="1" applyFill="1" applyBorder="1" applyAlignment="1" applyProtection="1">
      <alignment horizontal="left"/>
      <protection locked="0"/>
    </xf>
    <xf numFmtId="0" fontId="5" fillId="5" borderId="23" xfId="3" applyFont="1" applyFill="1" applyBorder="1" applyAlignment="1" applyProtection="1">
      <alignment horizontal="left"/>
      <protection locked="0"/>
    </xf>
    <xf numFmtId="0" fontId="5" fillId="5" borderId="25" xfId="3" applyFont="1" applyFill="1" applyBorder="1" applyAlignment="1" applyProtection="1">
      <alignment horizontal="left" vertical="center" wrapText="1"/>
      <protection locked="0"/>
    </xf>
    <xf numFmtId="0" fontId="5" fillId="5" borderId="26" xfId="3" applyFont="1" applyFill="1" applyBorder="1" applyAlignment="1" applyProtection="1">
      <alignment horizontal="left" vertical="center" wrapText="1"/>
      <protection locked="0"/>
    </xf>
    <xf numFmtId="0" fontId="5" fillId="5" borderId="40" xfId="3" applyFont="1" applyFill="1" applyBorder="1" applyAlignment="1" applyProtection="1">
      <alignment horizontal="left" vertical="center"/>
      <protection locked="0"/>
    </xf>
    <xf numFmtId="0" fontId="5" fillId="5" borderId="5" xfId="3" applyFont="1" applyFill="1" applyBorder="1" applyAlignment="1" applyProtection="1">
      <alignment horizontal="left" vertical="center"/>
      <protection locked="0"/>
    </xf>
    <xf numFmtId="0" fontId="1" fillId="13" borderId="33" xfId="3" applyFill="1" applyBorder="1" applyAlignment="1" applyProtection="1">
      <alignment horizontal="center" vertical="center" wrapText="1"/>
    </xf>
    <xf numFmtId="0" fontId="1" fillId="13" borderId="0" xfId="3" applyFill="1" applyBorder="1" applyAlignment="1" applyProtection="1">
      <alignment horizontal="center" vertical="center" wrapText="1"/>
    </xf>
    <xf numFmtId="0" fontId="2" fillId="13" borderId="33" xfId="2" applyFill="1" applyBorder="1" applyAlignment="1" applyProtection="1">
      <alignment horizontal="center" vertical="center" wrapText="1"/>
    </xf>
    <xf numFmtId="0" fontId="2" fillId="13" borderId="0" xfId="2" applyFill="1" applyBorder="1" applyAlignment="1" applyProtection="1">
      <alignment horizontal="center" vertical="center" wrapText="1"/>
    </xf>
    <xf numFmtId="0" fontId="3" fillId="13" borderId="33" xfId="1" applyFill="1" applyBorder="1" applyAlignment="1" applyProtection="1">
      <alignment horizontal="center" vertical="center" wrapText="1"/>
    </xf>
    <xf numFmtId="0" fontId="3" fillId="13" borderId="0" xfId="1" applyFill="1" applyBorder="1" applyAlignment="1" applyProtection="1">
      <alignment horizontal="center" vertical="center" wrapText="1"/>
    </xf>
    <xf numFmtId="0" fontId="3" fillId="13" borderId="33" xfId="1" applyFill="1" applyBorder="1" applyAlignment="1">
      <alignment horizontal="center" vertical="center" wrapText="1"/>
    </xf>
    <xf numFmtId="0" fontId="3" fillId="13" borderId="0" xfId="1" applyFill="1" applyBorder="1" applyAlignment="1">
      <alignment horizontal="center" vertical="center" wrapText="1"/>
    </xf>
    <xf numFmtId="0" fontId="3" fillId="4" borderId="0" xfId="1" applyFill="1" applyBorder="1" applyAlignment="1">
      <alignment horizontal="center"/>
    </xf>
    <xf numFmtId="0" fontId="3" fillId="4" borderId="0" xfId="1" applyFill="1" applyAlignment="1">
      <alignment horizontal="center"/>
    </xf>
    <xf numFmtId="0" fontId="3" fillId="12" borderId="0" xfId="1" applyFill="1" applyAlignment="1">
      <alignment horizontal="center" wrapText="1"/>
    </xf>
  </cellXfs>
  <cellStyles count="4">
    <cellStyle name="Normal" xfId="0" builtinId="0"/>
    <cellStyle name="Normal 2" xfId="1"/>
    <cellStyle name="Normal 3" xfId="2"/>
    <cellStyle name="Normal 4" xf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37.xml"/><Relationship Id="rId47" Type="http://schemas.openxmlformats.org/officeDocument/2006/relationships/worksheet" Target="worksheets/sheet40.xml"/><Relationship Id="rId63" Type="http://schemas.openxmlformats.org/officeDocument/2006/relationships/worksheet" Target="worksheets/sheet51.xml"/><Relationship Id="rId68" Type="http://schemas.openxmlformats.org/officeDocument/2006/relationships/worksheet" Target="worksheets/sheet54.xml"/><Relationship Id="rId84" Type="http://schemas.openxmlformats.org/officeDocument/2006/relationships/worksheet" Target="worksheets/sheet65.xml"/><Relationship Id="rId89" Type="http://schemas.openxmlformats.org/officeDocument/2006/relationships/worksheet" Target="worksheets/sheet68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0.xml"/><Relationship Id="rId37" Type="http://schemas.openxmlformats.org/officeDocument/2006/relationships/chartsheet" Target="chartsheets/sheet4.xml"/><Relationship Id="rId53" Type="http://schemas.openxmlformats.org/officeDocument/2006/relationships/worksheet" Target="worksheets/sheet44.xml"/><Relationship Id="rId58" Type="http://schemas.openxmlformats.org/officeDocument/2006/relationships/chartsheet" Target="chartsheets/sheet11.xml"/><Relationship Id="rId74" Type="http://schemas.openxmlformats.org/officeDocument/2006/relationships/worksheet" Target="worksheets/sheet58.xml"/><Relationship Id="rId79" Type="http://schemas.openxmlformats.org/officeDocument/2006/relationships/chartsheet" Target="chartsheets/sheet18.xml"/><Relationship Id="rId5" Type="http://schemas.openxmlformats.org/officeDocument/2006/relationships/worksheet" Target="worksheets/sheet5.xml"/><Relationship Id="rId90" Type="http://schemas.openxmlformats.org/officeDocument/2006/relationships/chartsheet" Target="chartsheets/sheet22.xml"/><Relationship Id="rId95" Type="http://schemas.openxmlformats.org/officeDocument/2006/relationships/sharedStrings" Target="sharedStrings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chartsheet" Target="chartsheets/sheet6.xml"/><Relationship Id="rId48" Type="http://schemas.openxmlformats.org/officeDocument/2006/relationships/worksheet" Target="worksheets/sheet41.xml"/><Relationship Id="rId64" Type="http://schemas.openxmlformats.org/officeDocument/2006/relationships/chartsheet" Target="chartsheets/sheet13.xml"/><Relationship Id="rId69" Type="http://schemas.openxmlformats.org/officeDocument/2006/relationships/worksheet" Target="worksheets/sheet55.xml"/><Relationship Id="rId80" Type="http://schemas.openxmlformats.org/officeDocument/2006/relationships/worksheet" Target="worksheets/sheet62.xml"/><Relationship Id="rId85" Type="http://schemas.openxmlformats.org/officeDocument/2006/relationships/chartsheet" Target="chartsheets/sheet20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1.xml"/><Relationship Id="rId38" Type="http://schemas.openxmlformats.org/officeDocument/2006/relationships/worksheet" Target="worksheets/sheet34.xml"/><Relationship Id="rId46" Type="http://schemas.openxmlformats.org/officeDocument/2006/relationships/chartsheet" Target="chartsheets/sheet7.xml"/><Relationship Id="rId59" Type="http://schemas.openxmlformats.org/officeDocument/2006/relationships/worksheet" Target="worksheets/sheet48.xml"/><Relationship Id="rId67" Type="http://schemas.openxmlformats.org/officeDocument/2006/relationships/chartsheet" Target="chartsheets/sheet1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36.xml"/><Relationship Id="rId54" Type="http://schemas.openxmlformats.org/officeDocument/2006/relationships/worksheet" Target="worksheets/sheet45.xml"/><Relationship Id="rId62" Type="http://schemas.openxmlformats.org/officeDocument/2006/relationships/worksheet" Target="worksheets/sheet50.xml"/><Relationship Id="rId70" Type="http://schemas.openxmlformats.org/officeDocument/2006/relationships/chartsheet" Target="chartsheets/sheet15.xml"/><Relationship Id="rId75" Type="http://schemas.openxmlformats.org/officeDocument/2006/relationships/worksheet" Target="worksheets/sheet59.xml"/><Relationship Id="rId83" Type="http://schemas.openxmlformats.org/officeDocument/2006/relationships/worksheet" Target="worksheets/sheet64.xml"/><Relationship Id="rId88" Type="http://schemas.openxmlformats.org/officeDocument/2006/relationships/chartsheet" Target="chartsheets/sheet21.xml"/><Relationship Id="rId91" Type="http://schemas.openxmlformats.org/officeDocument/2006/relationships/chartsheet" Target="chartsheets/sheet23.xml"/><Relationship Id="rId9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hartsheet" Target="chartsheets/sheet1.xml"/><Relationship Id="rId36" Type="http://schemas.openxmlformats.org/officeDocument/2006/relationships/worksheet" Target="worksheets/sheet33.xml"/><Relationship Id="rId49" Type="http://schemas.openxmlformats.org/officeDocument/2006/relationships/chartsheet" Target="chartsheets/sheet8.xml"/><Relationship Id="rId57" Type="http://schemas.openxmlformats.org/officeDocument/2006/relationships/worksheet" Target="worksheets/sheet47.xml"/><Relationship Id="rId10" Type="http://schemas.openxmlformats.org/officeDocument/2006/relationships/worksheet" Target="worksheets/sheet10.xml"/><Relationship Id="rId31" Type="http://schemas.openxmlformats.org/officeDocument/2006/relationships/chartsheet" Target="chartsheets/sheet2.xml"/><Relationship Id="rId44" Type="http://schemas.openxmlformats.org/officeDocument/2006/relationships/worksheet" Target="worksheets/sheet38.xml"/><Relationship Id="rId52" Type="http://schemas.openxmlformats.org/officeDocument/2006/relationships/chartsheet" Target="chartsheets/sheet9.xml"/><Relationship Id="rId60" Type="http://schemas.openxmlformats.org/officeDocument/2006/relationships/worksheet" Target="worksheets/sheet49.xml"/><Relationship Id="rId65" Type="http://schemas.openxmlformats.org/officeDocument/2006/relationships/worksheet" Target="worksheets/sheet52.xml"/><Relationship Id="rId73" Type="http://schemas.openxmlformats.org/officeDocument/2006/relationships/chartsheet" Target="chartsheets/sheet16.xml"/><Relationship Id="rId78" Type="http://schemas.openxmlformats.org/officeDocument/2006/relationships/worksheet" Target="worksheets/sheet61.xml"/><Relationship Id="rId81" Type="http://schemas.openxmlformats.org/officeDocument/2006/relationships/worksheet" Target="worksheets/sheet63.xml"/><Relationship Id="rId86" Type="http://schemas.openxmlformats.org/officeDocument/2006/relationships/worksheet" Target="worksheets/sheet66.xml"/><Relationship Id="rId94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5.xml"/><Relationship Id="rId34" Type="http://schemas.openxmlformats.org/officeDocument/2006/relationships/chartsheet" Target="chartsheets/sheet3.xml"/><Relationship Id="rId50" Type="http://schemas.openxmlformats.org/officeDocument/2006/relationships/worksheet" Target="worksheets/sheet42.xml"/><Relationship Id="rId55" Type="http://schemas.openxmlformats.org/officeDocument/2006/relationships/chartsheet" Target="chartsheets/sheet10.xml"/><Relationship Id="rId76" Type="http://schemas.openxmlformats.org/officeDocument/2006/relationships/chartsheet" Target="chartsheets/sheet17.xml"/><Relationship Id="rId97" Type="http://schemas.microsoft.com/office/2006/relationships/vbaProject" Target="vbaProject.bin"/><Relationship Id="rId7" Type="http://schemas.openxmlformats.org/officeDocument/2006/relationships/worksheet" Target="worksheets/sheet7.xml"/><Relationship Id="rId71" Type="http://schemas.openxmlformats.org/officeDocument/2006/relationships/worksheet" Target="worksheets/sheet56.xml"/><Relationship Id="rId92" Type="http://schemas.openxmlformats.org/officeDocument/2006/relationships/worksheet" Target="worksheets/sheet69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8.xml"/><Relationship Id="rId24" Type="http://schemas.openxmlformats.org/officeDocument/2006/relationships/worksheet" Target="worksheets/sheet24.xml"/><Relationship Id="rId40" Type="http://schemas.openxmlformats.org/officeDocument/2006/relationships/chartsheet" Target="chartsheets/sheet5.xml"/><Relationship Id="rId45" Type="http://schemas.openxmlformats.org/officeDocument/2006/relationships/worksheet" Target="worksheets/sheet39.xml"/><Relationship Id="rId66" Type="http://schemas.openxmlformats.org/officeDocument/2006/relationships/worksheet" Target="worksheets/sheet53.xml"/><Relationship Id="rId87" Type="http://schemas.openxmlformats.org/officeDocument/2006/relationships/worksheet" Target="worksheets/sheet67.xml"/><Relationship Id="rId61" Type="http://schemas.openxmlformats.org/officeDocument/2006/relationships/chartsheet" Target="chartsheets/sheet12.xml"/><Relationship Id="rId82" Type="http://schemas.openxmlformats.org/officeDocument/2006/relationships/chartsheet" Target="chartsheets/sheet19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29.xml"/><Relationship Id="rId35" Type="http://schemas.openxmlformats.org/officeDocument/2006/relationships/worksheet" Target="worksheets/sheet32.xml"/><Relationship Id="rId56" Type="http://schemas.openxmlformats.org/officeDocument/2006/relationships/worksheet" Target="worksheets/sheet46.xml"/><Relationship Id="rId77" Type="http://schemas.openxmlformats.org/officeDocument/2006/relationships/worksheet" Target="worksheets/sheet60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43.xml"/><Relationship Id="rId72" Type="http://schemas.openxmlformats.org/officeDocument/2006/relationships/worksheet" Target="worksheets/sheet57.xml"/><Relationship Id="rId93" Type="http://schemas.openxmlformats.org/officeDocument/2006/relationships/theme" Target="theme/them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C2B3-4861-9CE7-168598ABF894}"/>
              </c:ext>
            </c:extLst>
          </c:dPt>
          <c:xVal>
            <c:numRef>
              <c:f>County_PCCoverlay_IRI!$M$2:$M$16</c:f>
            </c:numRef>
          </c:xVal>
          <c:yVal>
            <c:numRef>
              <c:f>County_PCCoverlay_IRI!$N$2:$N$16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C2B3-4861-9CE7-168598ABF894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RSL_County_PCCoverlay_IRI!$W$2:$X$2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County_PCCoverlay_IRI!$K$2:$L$2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C2B3-4861-9CE7-168598ABF89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LCRACK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35C3-46B9-82DD-676DFB80AA3A}"/>
              </c:ext>
            </c:extLst>
          </c:dPt>
          <c:xVal>
            <c:numRef>
              <c:f>PMIS_ACoverJPCP_LCrack!$L$2:$L$16</c:f>
            </c:numRef>
          </c:xVal>
          <c:yVal>
            <c:numRef>
              <c:f>PMIS_ACoverJPCP_LCrack!$M$2:$M$16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35C3-46B9-82DD-676DFB80AA3A}"/>
            </c:ext>
          </c:extLst>
        </c:ser>
        <c:ser>
          <c:idx val="1"/>
          <c:order val="1"/>
          <c:tx>
            <c:v>Measured LCRACK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RSL_PMIS_ACoverJPCP_LCrack!$W$2:$X$2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PMIS_ACoverJPCP_LCrack!$J$2:$K$2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35C3-46B9-82DD-676DFB80AA3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70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LCRACK</a:t>
                </a:r>
                <a:r>
                  <a:rPr lang="en-US" sz="2000" baseline="0"/>
                  <a:t> </a:t>
                </a:r>
                <a:r>
                  <a:rPr lang="en-US" sz="2000"/>
                  <a:t>(ft/mile)</a:t>
                </a:r>
              </a:p>
            </c:rich>
          </c:tx>
          <c:layout>
            <c:manualLayout>
              <c:xMode val="edge"/>
              <c:yMode val="edge"/>
              <c:x val="4.1302799144204802E-2"/>
              <c:y val="0.2785679458101427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TCRACK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15E4-4DA4-94F4-D139B2687D00}"/>
              </c:ext>
            </c:extLst>
          </c:dPt>
          <c:xVal>
            <c:numRef>
              <c:f>PMIS_ACoverJPCP_TCrack!$L$2:$L$16</c:f>
            </c:numRef>
          </c:xVal>
          <c:yVal>
            <c:numRef>
              <c:f>PMIS_ACoverJPCP_TCrack!$M$2:$M$16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15E4-4DA4-94F4-D139B2687D00}"/>
            </c:ext>
          </c:extLst>
        </c:ser>
        <c:ser>
          <c:idx val="1"/>
          <c:order val="1"/>
          <c:tx>
            <c:v>Measured TCRACK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RSL_PMIS_ACoverJPCP_TCrack!$W$2:$X$2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PMIS_ACoverJPCP_TCrack!$J$2:$K$2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15E4-4DA4-94F4-D139B2687D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70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TCRACK</a:t>
                </a:r>
                <a:r>
                  <a:rPr lang="en-US" sz="2000" baseline="0"/>
                  <a:t> </a:t>
                </a:r>
                <a:r>
                  <a:rPr lang="en-US" sz="2000"/>
                  <a:t>(ft/mile)</a:t>
                </a:r>
              </a:p>
            </c:rich>
          </c:tx>
          <c:layout>
            <c:manualLayout>
              <c:xMode val="edge"/>
              <c:yMode val="edge"/>
              <c:x val="4.1302799144204802E-2"/>
              <c:y val="0.2785679458101427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RUT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9961-4DC2-B301-CF68CC00569C}"/>
              </c:ext>
            </c:extLst>
          </c:dPt>
          <c:xVal>
            <c:numRef>
              <c:f>PMIS_ACoverJPCP_Rut!$L$2:$L$16</c:f>
            </c:numRef>
          </c:xVal>
          <c:yVal>
            <c:numRef>
              <c:f>PMIS_ACoverJPCP_Rut!$M$2:$M$16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9961-4DC2-B301-CF68CC00569C}"/>
            </c:ext>
          </c:extLst>
        </c:ser>
        <c:ser>
          <c:idx val="1"/>
          <c:order val="1"/>
          <c:tx>
            <c:v>Measured RUT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RSL_PMIS_ACoverJPCP_Rut!$W$2:$X$2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PMIS_ACoverJPCP_Rut!$J$2:$K$2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9961-4DC2-B301-CF68CC0056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0.5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RUT</a:t>
                </a:r>
                <a:r>
                  <a:rPr lang="en-US" sz="2000" baseline="0"/>
                  <a:t> </a:t>
                </a:r>
                <a:r>
                  <a:rPr lang="en-US" sz="2000"/>
                  <a:t>(in)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.0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60F8-40D2-B26A-71864EF62489}"/>
              </c:ext>
            </c:extLst>
          </c:dPt>
          <c:xVal>
            <c:numRef>
              <c:f>PMIS_ACoverJPCP_IRI_App2!$M$2:$M$16</c:f>
            </c:numRef>
          </c:xVal>
          <c:yVal>
            <c:numRef>
              <c:f>PMIS_ACoverJPCP_IRI_App2!$N$2:$N$16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0F8-40D2-B26A-71864EF62489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RSL_PMIS_ACoverJPCP_IRI_App2!$W$2:$X$2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PMIS_ACoverJPCP_IRI_App2!$K$2:$L$2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60F8-40D2-B26A-71864EF6248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9983-49D8-9B8E-8A51D544035A}"/>
              </c:ext>
            </c:extLst>
          </c:dPt>
          <c:xVal>
            <c:numRef>
              <c:f>PMIS_ACoverJPCP_IRI_App1!$L$2:$L$16</c:f>
            </c:numRef>
          </c:xVal>
          <c:yVal>
            <c:numRef>
              <c:f>PMIS_ACoverJPCP_IRI_App1!$M$2:$M$16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9983-49D8-9B8E-8A51D544035A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RSL_PMIS_ACoverJPCP_IRI_App1!$W$2:$X$2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PMIS_ACoverJPCP_IRI_App1!$J$2:$K$2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9983-49D8-9B8E-8A51D54403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LCRACK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3D85-4263-B155-1828842AAF58}"/>
              </c:ext>
            </c:extLst>
          </c:dPt>
          <c:xVal>
            <c:numRef>
              <c:f>PMIS_HMA_LCrack!$L$2:$L$16</c:f>
            </c:numRef>
          </c:xVal>
          <c:yVal>
            <c:numRef>
              <c:f>PMIS_HMA_LCrack!$M$2:$M$16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3D85-4263-B155-1828842AAF58}"/>
            </c:ext>
          </c:extLst>
        </c:ser>
        <c:ser>
          <c:idx val="1"/>
          <c:order val="1"/>
          <c:tx>
            <c:v>Measured LCRACK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RSL_PMIS_HMA_LCrack!$W$2:$X$2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PMIS_HMA_LCrack!$J$2:$K$2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3D85-4263-B155-1828842AAF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70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LCRACK</a:t>
                </a:r>
                <a:r>
                  <a:rPr lang="en-US" sz="2000" baseline="0"/>
                  <a:t> </a:t>
                </a:r>
                <a:r>
                  <a:rPr lang="en-US" sz="2000"/>
                  <a:t>(ft/mile)</a:t>
                </a:r>
              </a:p>
            </c:rich>
          </c:tx>
          <c:layout>
            <c:manualLayout>
              <c:xMode val="edge"/>
              <c:yMode val="edge"/>
              <c:x val="4.1302799144204802E-2"/>
              <c:y val="0.2785679458101427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LCRACK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B474-41A8-A4D7-71E2345E6110}"/>
              </c:ext>
            </c:extLst>
          </c:dPt>
          <c:xVal>
            <c:numRef>
              <c:f>County_HMA_LCrack!$L$2:$L$16</c:f>
            </c:numRef>
          </c:xVal>
          <c:yVal>
            <c:numRef>
              <c:f>County_HMA_LCrack!$M$2:$M$16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B474-41A8-A4D7-71E2345E6110}"/>
            </c:ext>
          </c:extLst>
        </c:ser>
        <c:ser>
          <c:idx val="1"/>
          <c:order val="1"/>
          <c:tx>
            <c:v>Measured LCRACK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RSL_County_HMA_LCrack!$W$2:$X$2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County_HMA_LCrack!$J$2:$K$2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B474-41A8-A4D7-71E2345E61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70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LCRACK</a:t>
                </a:r>
                <a:r>
                  <a:rPr lang="en-US" sz="2000" baseline="0"/>
                  <a:t> </a:t>
                </a:r>
                <a:r>
                  <a:rPr lang="en-US" sz="2000"/>
                  <a:t>(ft/mile)</a:t>
                </a:r>
              </a:p>
            </c:rich>
          </c:tx>
          <c:layout>
            <c:manualLayout>
              <c:xMode val="edge"/>
              <c:yMode val="edge"/>
              <c:x val="3.9831375502228157E-2"/>
              <c:y val="0.28876221387102036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TCRACK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A418-4B98-83F1-1DC77109F309}"/>
              </c:ext>
            </c:extLst>
          </c:dPt>
          <c:xVal>
            <c:numRef>
              <c:f>PMIS_HMA_TCrack!$L$2:$L$16</c:f>
            </c:numRef>
          </c:xVal>
          <c:yVal>
            <c:numRef>
              <c:f>PMIS_HMA_TCrack!$M$2:$M$16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A418-4B98-83F1-1DC77109F309}"/>
            </c:ext>
          </c:extLst>
        </c:ser>
        <c:ser>
          <c:idx val="1"/>
          <c:order val="1"/>
          <c:tx>
            <c:v>Measured TCRACK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RSL_PMIS_HMA_TCrack!$W$2:$X$2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PMIS_HMA_TCrack!$J$2:$K$2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A418-4B98-83F1-1DC77109F3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70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TCRACK</a:t>
                </a:r>
                <a:r>
                  <a:rPr lang="en-US" sz="2000" baseline="0"/>
                  <a:t> </a:t>
                </a:r>
                <a:r>
                  <a:rPr lang="en-US" sz="2000"/>
                  <a:t>(ft/mile)</a:t>
                </a:r>
              </a:p>
            </c:rich>
          </c:tx>
          <c:layout>
            <c:manualLayout>
              <c:xMode val="edge"/>
              <c:yMode val="edge"/>
              <c:x val="4.1302799144204802E-2"/>
              <c:y val="0.2785679458101427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TCRACK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626C-4A46-A476-1FCB2388C9DA}"/>
              </c:ext>
            </c:extLst>
          </c:dPt>
          <c:xVal>
            <c:numRef>
              <c:f>County_HMA_TCrack!$L$2:$L$16</c:f>
            </c:numRef>
          </c:xVal>
          <c:yVal>
            <c:numRef>
              <c:f>County_HMA_TCrack!$M$2:$M$16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26C-4A46-A476-1FCB2388C9DA}"/>
            </c:ext>
          </c:extLst>
        </c:ser>
        <c:ser>
          <c:idx val="1"/>
          <c:order val="1"/>
          <c:tx>
            <c:v>Measured TCRACK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RSL_County_HMA_TCrack!$W$2:$X$2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County_HMA_TCrack!$J$2:$K$2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626C-4A46-A476-1FCB2388C9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70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TCRACK</a:t>
                </a:r>
                <a:r>
                  <a:rPr lang="en-US" sz="2000" baseline="0"/>
                  <a:t> </a:t>
                </a:r>
                <a:r>
                  <a:rPr lang="en-US" sz="2000"/>
                  <a:t>(ft/mile)</a:t>
                </a:r>
              </a:p>
            </c:rich>
          </c:tx>
          <c:layout>
            <c:manualLayout>
              <c:xMode val="edge"/>
              <c:yMode val="edge"/>
              <c:x val="3.9831375502228157E-2"/>
              <c:y val="0.28876221387102036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RUT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9780-4002-8A02-3DF9A6963770}"/>
              </c:ext>
            </c:extLst>
          </c:dPt>
          <c:xVal>
            <c:numRef>
              <c:f>PMIS_HMA_Rut!$L$2:$L$16</c:f>
            </c:numRef>
          </c:xVal>
          <c:yVal>
            <c:numRef>
              <c:f>PMIS_HMA_Rut!$M$2:$M$16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9780-4002-8A02-3DF9A6963770}"/>
            </c:ext>
          </c:extLst>
        </c:ser>
        <c:ser>
          <c:idx val="1"/>
          <c:order val="1"/>
          <c:tx>
            <c:v>Measured RUT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RSL_PMIS_HMA_Rut!$W$2:$X$2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PMIS_HMA_Rut!$J$2:$K$2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9780-4002-8A02-3DF9A696377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0.5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RUT</a:t>
                </a:r>
                <a:r>
                  <a:rPr lang="en-US" sz="2000" baseline="0"/>
                  <a:t> </a:t>
                </a:r>
                <a:r>
                  <a:rPr lang="en-US" sz="2000"/>
                  <a:t>(in)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.0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RUT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001A-46FE-9E50-87C0229088EF}"/>
              </c:ext>
            </c:extLst>
          </c:dPt>
          <c:xVal>
            <c:numRef>
              <c:f>County_HMA_Rut!$L$2:$L$16</c:f>
            </c:numRef>
          </c:xVal>
          <c:yVal>
            <c:numRef>
              <c:f>County_HMA_Rut!$M$2:$M$16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001A-46FE-9E50-87C0229088EF}"/>
            </c:ext>
          </c:extLst>
        </c:ser>
        <c:ser>
          <c:idx val="1"/>
          <c:order val="1"/>
          <c:tx>
            <c:v>Measured RUT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RSL_County_HMA_Rut!$W$2:$X$2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County_HMA_Rut!$J$2:$K$2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001A-46FE-9E50-87C0229088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0.5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RUT</a:t>
                </a:r>
                <a:r>
                  <a:rPr lang="en-US" sz="2000" baseline="0"/>
                  <a:t> </a:t>
                </a:r>
                <a:r>
                  <a:rPr lang="en-US" sz="2000"/>
                  <a:t>(in)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.0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A912-4799-8C94-A1158A7B0747}"/>
              </c:ext>
            </c:extLst>
          </c:dPt>
          <c:xVal>
            <c:numRef>
              <c:f>PMIS_HMA_IRI_App1!$L$2:$L$16</c:f>
            </c:numRef>
          </c:xVal>
          <c:yVal>
            <c:numRef>
              <c:f>PMIS_HMA_IRI_App1!$M$2:$M$16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A912-4799-8C94-A1158A7B0747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RSL_PMIS_HMA_IRI_App1!$W$2:$X$2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PMIS_HMA_IRI_App1!$J$2:$K$2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A912-4799-8C94-A1158A7B074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F2AD-4577-A528-EB0481496199}"/>
              </c:ext>
            </c:extLst>
          </c:dPt>
          <c:xVal>
            <c:numRef>
              <c:f>County_PMIS_HMA_IRI_App2!$M$2:$M$16</c:f>
            </c:numRef>
          </c:xVal>
          <c:yVal>
            <c:numRef>
              <c:f>County_PMIS_HMA_IRI_App2!$N$2:$N$16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F2AD-4577-A528-EB0481496199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RSL_County_PMIS_HMA_IRI_App2!$W$2:$X$2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County_PMIS_HMA_IRI_App2!$K$2:$L$2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F2AD-4577-A528-EB048149619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4BC0-4339-86E1-99376A579FC0}"/>
              </c:ext>
            </c:extLst>
          </c:dPt>
          <c:xVal>
            <c:numRef>
              <c:f>County_HMA_IRI_App1!$L$2:$L$16</c:f>
            </c:numRef>
          </c:xVal>
          <c:yVal>
            <c:numRef>
              <c:f>County_HMA_IRI_App1!$M$2:$M$16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4BC0-4339-86E1-99376A579FC0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RSL_County_HMA_IRI_App1!$W$2:$X$2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County_HMA_IRI_App1!$J$2:$K$2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4BC0-4339-86E1-99376A579FC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TCRACK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6394-4A4A-8478-DABB1302B7FE}"/>
              </c:ext>
            </c:extLst>
          </c:dPt>
          <c:xVal>
            <c:numRef>
              <c:f>PMIS_JPCP_TCrack!$L$2:$L$16</c:f>
            </c:numRef>
          </c:xVal>
          <c:yVal>
            <c:numRef>
              <c:f>PMIS_JPCP_TCrack!$M$2:$M$16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394-4A4A-8478-DABB1302B7FE}"/>
            </c:ext>
          </c:extLst>
        </c:ser>
        <c:ser>
          <c:idx val="1"/>
          <c:order val="1"/>
          <c:tx>
            <c:v>Measured TCRACK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RSL_PMIS_JPCP_TCrack!$W$2:$X$2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PMIS_JPCP_TCrack!$J$2:$K$2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6394-4A4A-8478-DABB1302B7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5415700329175956"/>
              <c:y val="0.9262104957267837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1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TCRACK</a:t>
                </a:r>
                <a:r>
                  <a:rPr lang="en-US" sz="2000" baseline="0"/>
                  <a:t> </a:t>
                </a:r>
                <a:r>
                  <a:rPr lang="en-US" sz="2000"/>
                  <a:t>(%</a:t>
                </a:r>
                <a:r>
                  <a:rPr lang="en-US" sz="2000" baseline="0"/>
                  <a:t> Slab Cracked</a:t>
                </a:r>
                <a:r>
                  <a:rPr lang="en-US" sz="2000"/>
                  <a:t>)</a:t>
                </a:r>
              </a:p>
            </c:rich>
          </c:tx>
          <c:layout>
            <c:manualLayout>
              <c:xMode val="edge"/>
              <c:yMode val="edge"/>
              <c:x val="4.7164847155777102E-2"/>
              <c:y val="0.2261051091592255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TCRACK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B0BF-4BDD-BF7B-AAD48258069F}"/>
              </c:ext>
            </c:extLst>
          </c:dPt>
          <c:xVal>
            <c:numRef>
              <c:f>County_JPCP_TCrack!$L$2:$L$16</c:f>
            </c:numRef>
          </c:xVal>
          <c:yVal>
            <c:numRef>
              <c:f>County_JPCP_TCrack!$M$2:$M$16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B0BF-4BDD-BF7B-AAD48258069F}"/>
            </c:ext>
          </c:extLst>
        </c:ser>
        <c:ser>
          <c:idx val="1"/>
          <c:order val="1"/>
          <c:tx>
            <c:v>Measured TCRACK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RSL_County_JPCP_TCrack!$W$2:$X$2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County_JPCP_TCrack!$J$2:$K$2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B0BF-4BDD-BF7B-AAD4825806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2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TCRACK</a:t>
                </a:r>
                <a:r>
                  <a:rPr lang="en-US" sz="2000" baseline="0"/>
                  <a:t> </a:t>
                </a:r>
                <a:r>
                  <a:rPr lang="en-US" sz="2000"/>
                  <a:t>(ct/mile)</a:t>
                </a:r>
              </a:p>
            </c:rich>
          </c:tx>
          <c:layout>
            <c:manualLayout>
              <c:xMode val="edge"/>
              <c:yMode val="edge"/>
              <c:x val="3.9831375502228157E-2"/>
              <c:y val="0.28876221387102036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58213959063832166"/>
          <c:y val="0.75199218426649883"/>
          <c:w val="0.35623517606170957"/>
          <c:h val="9.5540478340303756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83B4-4093-8516-E0C32CABCED0}"/>
              </c:ext>
            </c:extLst>
          </c:dPt>
          <c:xVal>
            <c:numRef>
              <c:f>PMIS_JPCP_IRI_App2!$K$2:$K$16</c:f>
            </c:numRef>
          </c:xVal>
          <c:yVal>
            <c:numRef>
              <c:f>PMIS_JPCP_IRI_App2!$L$2:$L$16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83B4-4093-8516-E0C32CABCED0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RSL_PMIS_JPCP_IRI_App2!$W$2:$X$2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PMIS_JPCP_IRI_App2!$I$2:$J$2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83B4-4093-8516-E0C32CABCED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176A-4870-8007-E461F017A25B}"/>
              </c:ext>
            </c:extLst>
          </c:dPt>
          <c:xVal>
            <c:numRef>
              <c:f>PMIS_JPCP_IRI_App1!$L$2:$L$16</c:f>
            </c:numRef>
          </c:xVal>
          <c:yVal>
            <c:numRef>
              <c:f>PMIS_JPCP_IRI_App1!$M$2:$M$16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176A-4870-8007-E461F017A25B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RSL_PMIS_JPCP_IRI_App1!$W$2:$X$2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PMIS_JPCP_IRI_App1!$J$2:$K$2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176A-4870-8007-E461F017A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8D19-437B-B119-AE67F72A2401}"/>
              </c:ext>
            </c:extLst>
          </c:dPt>
          <c:xVal>
            <c:numRef>
              <c:f>County_JPCP_IRI_App2!$K$2:$K$16</c:f>
            </c:numRef>
          </c:xVal>
          <c:yVal>
            <c:numRef>
              <c:f>County_JPCP_IRI_App2!$L$2:$L$16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8D19-437B-B119-AE67F72A2401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RSL_County_JPCP_IRI_App2!$W$2:$X$2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County_JPCP_IRI_App2!$I$2:$J$2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8D19-437B-B119-AE67F72A24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dPt>
            <c:idx val="0"/>
            <c:bubble3D val="0"/>
            <c:spPr/>
            <c:extLst>
              <c:ext xmlns:c16="http://schemas.microsoft.com/office/drawing/2014/chart" uri="{C3380CC4-5D6E-409C-BE32-E72D297353CC}">
                <c16:uniqueId val="{00000001-0365-4519-96C6-E756619A1EE3}"/>
              </c:ext>
            </c:extLst>
          </c:dPt>
          <c:xVal>
            <c:numRef>
              <c:f>County_JPCP_IRI_App1!$L$2:$L$16</c:f>
            </c:numRef>
          </c:xVal>
          <c:yVal>
            <c:numRef>
              <c:f>County_JPCP_IRI_App1!$M$2:$M$16</c:f>
              <c:numCache>
                <c:formatCode>General</c:formatCode>
                <c:ptCount val="1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0365-4519-96C6-E756619A1EE3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  <c:spPr>
              <a:ln>
                <a:solidFill>
                  <a:schemeClr val="accent2"/>
                </a:solidFill>
              </a:ln>
            </c:spPr>
          </c:marker>
          <c:xVal>
            <c:numRef>
              <c:f>RSL_County_JPCP_IRI_App1!$W$2:$X$2</c:f>
              <c:numCache>
                <c:formatCode>General</c:formatCode>
                <c:ptCount val="2"/>
                <c:pt idx="0">
                  <c:v>-2</c:v>
                </c:pt>
                <c:pt idx="1">
                  <c:v>-1</c:v>
                </c:pt>
              </c:numCache>
            </c:numRef>
          </c:xVal>
          <c:yVal>
            <c:numRef>
              <c:f>County_JPCP_IRI_App1!$J$2:$K$2</c:f>
              <c:numCache>
                <c:formatCode>General</c:formatCode>
                <c:ptCount val="2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0365-4519-96C6-E756619A1E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3950180865878968"/>
              <c:y val="0.92015705074508902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PCI Prediction Curve</c:v>
          </c:tx>
          <c:spPr>
            <a:ln>
              <a:prstDash val="dash"/>
            </a:ln>
          </c:spPr>
          <c:marker>
            <c:symbol val="none"/>
          </c:marker>
          <c:xVal>
            <c:numRef>
              <c:f>'Statistical Tool'!$J$2:$J$31</c:f>
              <c:numCache>
                <c:formatCode>0</c:formatCode>
                <c:ptCount val="3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</c:numCache>
            </c:numRef>
          </c:xVal>
          <c:yVal>
            <c:numRef>
              <c:f>'Statistical Tool'!$L$2:$L$31</c:f>
              <c:numCache>
                <c:formatCode>0.00</c:formatCode>
                <c:ptCount val="3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8C74-40A8-99C0-158836E7A578}"/>
            </c:ext>
          </c:extLst>
        </c:ser>
        <c:ser>
          <c:idx val="1"/>
          <c:order val="1"/>
          <c:tx>
            <c:v>Measured PCI Data</c:v>
          </c:tx>
          <c:spPr>
            <a:ln>
              <a:noFill/>
            </a:ln>
          </c:spPr>
          <c:marker>
            <c:symbol val="circle"/>
            <c:size val="7"/>
          </c:marker>
          <c:xVal>
            <c:numRef>
              <c:f>'Statistical Tool'!$J$2:$J$31</c:f>
              <c:numCache>
                <c:formatCode>0</c:formatCode>
                <c:ptCount val="3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</c:numCache>
            </c:numRef>
          </c:xVal>
          <c:yVal>
            <c:numRef>
              <c:f>'Statistical Tool'!$I$2:$I$31</c:f>
              <c:numCache>
                <c:formatCode>General</c:formatCode>
                <c:ptCount val="30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8C74-40A8-99C0-158836E7A5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50393690890729392"/>
              <c:y val="0.92620891734840261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1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PCI (%)</a:t>
                </a:r>
              </a:p>
            </c:rich>
          </c:tx>
          <c:layout>
            <c:manualLayout>
              <c:xMode val="edge"/>
              <c:yMode val="edge"/>
              <c:x val="5.5952062595949092E-2"/>
              <c:y val="0.39167024187229449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8351461513092376"/>
          <c:y val="0.7158275753097687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6931376918617691"/>
          <c:y val="9.8456453139116176E-2"/>
          <c:w val="0.78053081877528907"/>
          <c:h val="0.76738162215856787"/>
        </c:manualLayout>
      </c:layout>
      <c:scatterChart>
        <c:scatterStyle val="smoothMarker"/>
        <c:varyColors val="0"/>
        <c:ser>
          <c:idx val="0"/>
          <c:order val="0"/>
          <c:tx>
            <c:v>IRI Prediction Curve</c:v>
          </c:tx>
          <c:spPr>
            <a:ln>
              <a:prstDash val="dash"/>
            </a:ln>
          </c:spPr>
          <c:marker>
            <c:symbol val="none"/>
          </c:marker>
          <c:xVal>
            <c:numRef>
              <c:f>'Statistical Tool'!$J$2:$J$31</c:f>
              <c:numCache>
                <c:formatCode>0</c:formatCode>
                <c:ptCount val="3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</c:numCache>
            </c:numRef>
          </c:xVal>
          <c:yVal>
            <c:numRef>
              <c:f>'Statistical Tool'!$K$2:$K$31</c:f>
              <c:numCache>
                <c:formatCode>0.00</c:formatCode>
                <c:ptCount val="3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F295-48C5-9DD7-7769A1D5380F}"/>
            </c:ext>
          </c:extLst>
        </c:ser>
        <c:ser>
          <c:idx val="1"/>
          <c:order val="1"/>
          <c:tx>
            <c:v>Measured IRI Data</c:v>
          </c:tx>
          <c:spPr>
            <a:ln>
              <a:noFill/>
            </a:ln>
          </c:spPr>
          <c:marker>
            <c:symbol val="circle"/>
            <c:size val="7"/>
          </c:marker>
          <c:xVal>
            <c:numRef>
              <c:f>'Statistical Tool'!$J$2:$J$31</c:f>
              <c:numCache>
                <c:formatCode>0</c:formatCode>
                <c:ptCount val="3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</c:numCache>
            </c:numRef>
          </c:xVal>
          <c:yVal>
            <c:numRef>
              <c:f>'Statistical Tool'!$H$2:$H$31</c:f>
              <c:numCache>
                <c:formatCode>General</c:formatCode>
                <c:ptCount val="30"/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F295-48C5-9DD7-7769A1D5380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07488"/>
        <c:axId val="122610048"/>
      </c:scatterChart>
      <c:valAx>
        <c:axId val="122607488"/>
        <c:scaling>
          <c:orientation val="minMax"/>
          <c:max val="3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Age (year)</a:t>
                </a:r>
              </a:p>
            </c:rich>
          </c:tx>
          <c:layout>
            <c:manualLayout>
              <c:xMode val="edge"/>
              <c:yMode val="edge"/>
              <c:x val="0.49663400913838662"/>
              <c:y val="0.9221766653721607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10048"/>
        <c:crosses val="autoZero"/>
        <c:crossBetween val="midCat"/>
      </c:valAx>
      <c:valAx>
        <c:axId val="122610048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2000" b="1" i="0" u="none" strike="noStrike" baseline="0">
                    <a:solidFill>
                      <a:srgbClr val="000000"/>
                    </a:solidFill>
                    <a:latin typeface="Times New Roman"/>
                    <a:ea typeface="Times New Roman"/>
                    <a:cs typeface="Times New Roman"/>
                  </a:defRPr>
                </a:pPr>
                <a:r>
                  <a:rPr lang="en-US" sz="2000"/>
                  <a:t>IRI (in/mile)</a:t>
                </a:r>
              </a:p>
            </c:rich>
          </c:tx>
          <c:layout>
            <c:manualLayout>
              <c:xMode val="edge"/>
              <c:yMode val="edge"/>
              <c:x val="5.3022228620230968E-2"/>
              <c:y val="0.36743401916695528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in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600" b="1" i="0" u="none" strike="noStrike" baseline="0">
                <a:solidFill>
                  <a:srgbClr val="000000"/>
                </a:solidFill>
                <a:latin typeface="Times New Roman"/>
                <a:ea typeface="Times New Roman"/>
                <a:cs typeface="Times New Roman"/>
              </a:defRPr>
            </a:pPr>
            <a:endParaRPr lang="en-US"/>
          </a:p>
        </c:txPr>
        <c:crossAx val="122607488"/>
        <c:crossesAt val="1.0000000000000006E-10"/>
        <c:crossBetween val="midCat"/>
      </c:valAx>
      <c:spPr>
        <a:solidFill>
          <a:sysClr val="window" lastClr="FFFFFF"/>
        </a:solidFill>
        <a:ln w="3175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42532922008500323"/>
          <c:y val="0.72172517587014506"/>
          <c:w val="0.51304558073415074"/>
          <c:h val="0.12580750407830343"/>
        </c:manualLayout>
      </c:layout>
      <c:overlay val="0"/>
      <c:spPr>
        <a:solidFill>
          <a:srgbClr val="FFFFFF"/>
        </a:solidFill>
        <a:ln w="3175">
          <a:noFill/>
          <a:prstDash val="solid"/>
        </a:ln>
      </c:spPr>
      <c:txPr>
        <a:bodyPr/>
        <a:lstStyle/>
        <a:p>
          <a:pPr>
            <a:defRPr sz="1470" b="1" i="0" u="none" strike="noStrike" baseline="0">
              <a:solidFill>
                <a:srgbClr val="000000"/>
              </a:solidFill>
              <a:latin typeface="Times New Roman"/>
              <a:ea typeface="Times New Roman"/>
              <a:cs typeface="Times New Roman"/>
            </a:defRPr>
          </a:pPr>
          <a:endParaRPr lang="en-US"/>
        </a:p>
      </c:txPr>
    </c:legend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600" b="1" i="0" u="none" strike="noStrike" baseline="0">
          <a:solidFill>
            <a:srgbClr val="000000"/>
          </a:solidFill>
          <a:latin typeface="Times New Roman"/>
          <a:ea typeface="Times New Roman"/>
          <a:cs typeface="Times New Roman"/>
        </a:defRPr>
      </a:pPr>
      <a:endParaRPr lang="en-US"/>
    </a:p>
  </c:txPr>
</c:chartSpace>
</file>

<file path=xl/chart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/Relationships>
</file>

<file path=xl/chart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/Relationships>
</file>

<file path=xl/chart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/Relationships>
</file>

<file path=xl/chart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6.vml"/><Relationship Id="rId1" Type="http://schemas.openxmlformats.org/officeDocument/2006/relationships/drawing" Target="../drawings/drawing26.xml"/></Relationships>
</file>

<file path=xl/chart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/Relationships>
</file>

<file path=xl/chart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/Relationships>
</file>

<file path=xl/chart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/Relationships>
</file>

<file path=xl/chartsheets/_rels/sheet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/Relationships>
</file>

<file path=xl/chart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/Relationships>
</file>

<file path=xl/chartsheets/_rels/sheet1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/Relationships>
</file>

<file path=xl/chartsheets/_rels/sheet1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/Relationships>
</file>

<file path=xl/chart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/Relationships>
</file>

<file path=xl/chartsheets/_rels/sheet1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/Relationships>
</file>

<file path=xl/chartsheets/_rels/sheet1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/Relationships>
</file>

<file path=xl/chartsheets/_rels/sheet1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/Relationships>
</file>

<file path=xl/chartsheets/_rels/sheet1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/Relationships>
</file>

<file path=xl/chartsheets/_rels/sheet1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/Relationships>
</file>

<file path=xl/chartsheets/_rels/sheet1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/Relationships>
</file>

<file path=xl/chartsheets/_rels/sheet1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/Relationships>
</file>

<file path=xl/chartsheets/_rels/sheet2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/Relationships>
</file>

<file path=xl/chartsheets/_rels/sheet2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/Relationships>
</file>

<file path=xl/chartsheets/_rels/sheet2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/Relationships>
</file>

<file path=xl/chartsheets/_rels/sheet2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/Relationships>
</file>

<file path=xl/chartsheets/sheet1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9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2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8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3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7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4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6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5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5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6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4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7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3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8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2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9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1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0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0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1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9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2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8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3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7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4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6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5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5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6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4"/>
  <sheetViews>
    <sheetView zoomScale="90" workbookViewId="0"/>
  </sheetViews>
  <pageMargins left="0.7" right="0.7" top="0.75" bottom="0.75" header="0.3" footer="0.3"/>
  <drawing r:id="rId1"/>
  <legacyDrawing r:id="rId2"/>
</chartsheet>
</file>

<file path=xl/chartsheets/sheet17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3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8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2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19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1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20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10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21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9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22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2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hartsheets/sheet23.xml><?xml version="1.0" encoding="utf-8"?>
<chart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>
  <sheetPr codeName="Chart8"/>
  <sheetViews>
    <sheetView zoomScale="131" workbookViewId="0" zoomToFit="1"/>
  </sheetViews>
  <pageMargins left="0.7" right="0.7" top="0.75" bottom="0.75" header="0.3" footer="0.3"/>
  <drawing r:id="rId1"/>
  <legacyDrawing r:id="rId2"/>
</chartsheet>
</file>

<file path=xl/ctrlProps/ctrlProp1.xml><?xml version="1.0" encoding="utf-8"?>
<formControlPr xmlns="http://schemas.microsoft.com/office/spreadsheetml/2009/9/main" objectType="Button" lockText="1"/>
</file>

<file path=xl/ctrlProps/ctrlProp2.xml><?xml version="1.0" encoding="utf-8"?>
<formControlPr xmlns="http://schemas.microsoft.com/office/spreadsheetml/2009/9/main" objectType="Button" lockText="1"/>
</file>

<file path=xl/ctrlProps/ctrlProp3.xml><?xml version="1.0" encoding="utf-8"?>
<formControlPr xmlns="http://schemas.microsoft.com/office/spreadsheetml/2009/9/main" objectType="Button" lockText="1"/>
</file>

<file path=xl/ctrlProps/ctrlProp4.xml><?xml version="1.0" encoding="utf-8"?>
<formControlPr xmlns="http://schemas.microsoft.com/office/spreadsheetml/2009/9/main" objectType="Button" lockText="1"/>
</file>

<file path=xl/ctrlProps/ctrlProp5.xml><?xml version="1.0" encoding="utf-8"?>
<formControlPr xmlns="http://schemas.microsoft.com/office/spreadsheetml/2009/9/main" objectType="Button" lockText="1"/>
</file>

<file path=xl/ctrlProps/ctrlProp6.xml><?xml version="1.0" encoding="utf-8"?>
<formControlPr xmlns="http://schemas.microsoft.com/office/spreadsheetml/2009/9/main" objectType="Button" lockText="1"/>
</file>

<file path=xl/ctrlProps/ctrlProp7.xml><?xml version="1.0" encoding="utf-8"?>
<formControlPr xmlns="http://schemas.microsoft.com/office/spreadsheetml/2009/9/main" objectType="Button" lockText="1"/>
</file>

<file path=xl/ctrlProps/ctrlProp8.xml><?xml version="1.0" encoding="utf-8"?>
<formControlPr xmlns="http://schemas.microsoft.com/office/spreadsheetml/2009/9/main" objectType="Button" lockText="1"/>
</file>

<file path=xl/ctrlProps/ctrlProp9.xml><?xml version="1.0" encoding="utf-8"?>
<formControlPr xmlns="http://schemas.microsoft.com/office/spreadsheetml/2009/9/main" objectType="Button" lockText="1"/>
</file>

<file path=xl/ctrlProps/ctrlProp10.xml><?xml version="1.0" encoding="utf-8"?>
<formControlPr xmlns="http://schemas.microsoft.com/office/spreadsheetml/2009/9/main" objectType="Button" lockText="1"/>
</file>

<file path=xl/ctrlProps/ctrlProp11.xml><?xml version="1.0" encoding="utf-8"?>
<formControlPr xmlns="http://schemas.microsoft.com/office/spreadsheetml/2009/9/main" objectType="Button" lockText="1"/>
</file>

<file path=xl/ctrlProps/ctrlProp12.xml><?xml version="1.0" encoding="utf-8"?>
<formControlPr xmlns="http://schemas.microsoft.com/office/spreadsheetml/2009/9/main" objectType="Button" lockText="1"/>
</file>

<file path=xl/ctrlProps/ctrlProp13.xml><?xml version="1.0" encoding="utf-8"?>
<formControlPr xmlns="http://schemas.microsoft.com/office/spreadsheetml/2009/9/main" objectType="Button" lockText="1"/>
</file>

<file path=xl/ctrlProps/ctrlProp14.xml><?xml version="1.0" encoding="utf-8"?>
<formControlPr xmlns="http://schemas.microsoft.com/office/spreadsheetml/2009/9/main" objectType="Button" lockText="1"/>
</file>

<file path=xl/ctrlProps/ctrlProp15.xml><?xml version="1.0" encoding="utf-8"?>
<formControlPr xmlns="http://schemas.microsoft.com/office/spreadsheetml/2009/9/main" objectType="Button" lockText="1"/>
</file>

<file path=xl/ctrlProps/ctrlProp16.xml><?xml version="1.0" encoding="utf-8"?>
<formControlPr xmlns="http://schemas.microsoft.com/office/spreadsheetml/2009/9/main" objectType="Button" lockText="1"/>
</file>

<file path=xl/ctrlProps/ctrlProp17.xml><?xml version="1.0" encoding="utf-8"?>
<formControlPr xmlns="http://schemas.microsoft.com/office/spreadsheetml/2009/9/main" objectType="Button" lockText="1"/>
</file>

<file path=xl/ctrlProps/ctrlProp18.xml><?xml version="1.0" encoding="utf-8"?>
<formControlPr xmlns="http://schemas.microsoft.com/office/spreadsheetml/2009/9/main" objectType="Button" lockText="1"/>
</file>

<file path=xl/ctrlProps/ctrlProp19.xml><?xml version="1.0" encoding="utf-8"?>
<formControlPr xmlns="http://schemas.microsoft.com/office/spreadsheetml/2009/9/main" objectType="Button" lockText="1"/>
</file>

<file path=xl/ctrlProps/ctrlProp20.xml><?xml version="1.0" encoding="utf-8"?>
<formControlPr xmlns="http://schemas.microsoft.com/office/spreadsheetml/2009/9/main" objectType="Button" lockText="1"/>
</file>

<file path=xl/ctrlProps/ctrlProp21.xml><?xml version="1.0" encoding="utf-8"?>
<formControlPr xmlns="http://schemas.microsoft.com/office/spreadsheetml/2009/9/main" objectType="Button" lockText="1"/>
</file>

<file path=xl/ctrlProps/ctrlProp22.xml><?xml version="1.0" encoding="utf-8"?>
<formControlPr xmlns="http://schemas.microsoft.com/office/spreadsheetml/2009/9/main" objectType="Button" lockText="1"/>
</file>

<file path=xl/ctrlProps/ctrlProp23.xml><?xml version="1.0" encoding="utf-8"?>
<formControlPr xmlns="http://schemas.microsoft.com/office/spreadsheetml/2009/9/main" objectType="Button" lockText="1"/>
</file>

<file path=xl/ctrlProps/ctrlProp24.xml><?xml version="1.0" encoding="utf-8"?>
<formControlPr xmlns="http://schemas.microsoft.com/office/spreadsheetml/2009/9/main" objectType="Button" lockText="1"/>
</file>

<file path=xl/ctrlProps/ctrlProp25.xml><?xml version="1.0" encoding="utf-8"?>
<formControlPr xmlns="http://schemas.microsoft.com/office/spreadsheetml/2009/9/main" objectType="Button" lockText="1"/>
</file>

<file path=xl/ctrlProps/ctrlProp26.xml><?xml version="1.0" encoding="utf-8"?>
<formControlPr xmlns="http://schemas.microsoft.com/office/spreadsheetml/2009/9/main" objectType="Button" lockText="1"/>
</file>

<file path=xl/ctrlProps/ctrlProp27.xml><?xml version="1.0" encoding="utf-8"?>
<formControlPr xmlns="http://schemas.microsoft.com/office/spreadsheetml/2009/9/main" objectType="Button" lockText="1"/>
</file>

<file path=xl/ctrlProps/ctrlProp28.xml><?xml version="1.0" encoding="utf-8"?>
<formControlPr xmlns="http://schemas.microsoft.com/office/spreadsheetml/2009/9/main" objectType="Button" lockText="1"/>
</file>

<file path=xl/ctrlProps/ctrlProp29.xml><?xml version="1.0" encoding="utf-8"?>
<formControlPr xmlns="http://schemas.microsoft.com/office/spreadsheetml/2009/9/main" objectType="Button" lockText="1"/>
</file>

<file path=xl/ctrlProps/ctrlProp30.xml><?xml version="1.0" encoding="utf-8"?>
<formControlPr xmlns="http://schemas.microsoft.com/office/spreadsheetml/2009/9/main" objectType="Button" lockText="1"/>
</file>

<file path=xl/ctrlProps/ctrlProp31.xml><?xml version="1.0" encoding="utf-8"?>
<formControlPr xmlns="http://schemas.microsoft.com/office/spreadsheetml/2009/9/main" objectType="Button" lockText="1"/>
</file>

<file path=xl/ctrlProps/ctrlProp32.xml><?xml version="1.0" encoding="utf-8"?>
<formControlPr xmlns="http://schemas.microsoft.com/office/spreadsheetml/2009/9/main" objectType="Button" lockText="1"/>
</file>

<file path=xl/ctrlProps/ctrlProp33.xml><?xml version="1.0" encoding="utf-8"?>
<formControlPr xmlns="http://schemas.microsoft.com/office/spreadsheetml/2009/9/main" objectType="Button" lockText="1"/>
</file>

<file path=xl/ctrlProps/ctrlProp34.xml><?xml version="1.0" encoding="utf-8"?>
<formControlPr xmlns="http://schemas.microsoft.com/office/spreadsheetml/2009/9/main" objectType="Button" lockText="1"/>
</file>

<file path=xl/ctrlProps/ctrlProp35.xml><?xml version="1.0" encoding="utf-8"?>
<formControlPr xmlns="http://schemas.microsoft.com/office/spreadsheetml/2009/9/main" objectType="Button" lockText="1"/>
</file>

<file path=xl/ctrlProps/ctrlProp36.xml><?xml version="1.0" encoding="utf-8"?>
<formControlPr xmlns="http://schemas.microsoft.com/office/spreadsheetml/2009/9/main" objectType="Button" lockText="1"/>
</file>

<file path=xl/ctrlProps/ctrlProp37.xml><?xml version="1.0" encoding="utf-8"?>
<formControlPr xmlns="http://schemas.microsoft.com/office/spreadsheetml/2009/9/main" objectType="Button" lockText="1"/>
</file>

<file path=xl/ctrlProps/ctrlProp38.xml><?xml version="1.0" encoding="utf-8"?>
<formControlPr xmlns="http://schemas.microsoft.com/office/spreadsheetml/2009/9/main" objectType="Button" lockText="1"/>
</file>

<file path=xl/ctrlProps/ctrlProp39.xml><?xml version="1.0" encoding="utf-8"?>
<formControlPr xmlns="http://schemas.microsoft.com/office/spreadsheetml/2009/9/main" objectType="Button" lockText="1"/>
</file>

<file path=xl/ctrlProps/ctrlProp40.xml><?xml version="1.0" encoding="utf-8"?>
<formControlPr xmlns="http://schemas.microsoft.com/office/spreadsheetml/2009/9/main" objectType="Button" lockText="1"/>
</file>

<file path=xl/ctrlProps/ctrlProp41.xml><?xml version="1.0" encoding="utf-8"?>
<formControlPr xmlns="http://schemas.microsoft.com/office/spreadsheetml/2009/9/main" objectType="Button" lockText="1"/>
</file>

<file path=xl/ctrlProps/ctrlProp42.xml><?xml version="1.0" encoding="utf-8"?>
<formControlPr xmlns="http://schemas.microsoft.com/office/spreadsheetml/2009/9/main" objectType="Button" lockText="1"/>
</file>

<file path=xl/ctrlProps/ctrlProp43.xml><?xml version="1.0" encoding="utf-8"?>
<formControlPr xmlns="http://schemas.microsoft.com/office/spreadsheetml/2009/9/main" objectType="Button" lockText="1"/>
</file>

<file path=xl/ctrlProps/ctrlProp44.xml><?xml version="1.0" encoding="utf-8"?>
<formControlPr xmlns="http://schemas.microsoft.com/office/spreadsheetml/2009/9/main" objectType="Button" lockText="1"/>
</file>

<file path=xl/ctrlProps/ctrlProp45.xml><?xml version="1.0" encoding="utf-8"?>
<formControlPr xmlns="http://schemas.microsoft.com/office/spreadsheetml/2009/9/main" objectType="Button" lockText="1"/>
</file>

<file path=xl/ctrlProps/ctrlProp46.xml><?xml version="1.0" encoding="utf-8"?>
<formControlPr xmlns="http://schemas.microsoft.com/office/spreadsheetml/2009/9/main" objectType="Button" lockText="1"/>
</file>

<file path=xl/ctrlProps/ctrlProp47.xml><?xml version="1.0" encoding="utf-8"?>
<formControlPr xmlns="http://schemas.microsoft.com/office/spreadsheetml/2009/9/main" objectType="Button" lockText="1"/>
</file>

<file path=xl/ctrlProps/ctrlProp48.xml><?xml version="1.0" encoding="utf-8"?>
<formControlPr xmlns="http://schemas.microsoft.com/office/spreadsheetml/2009/9/main" objectType="Button" lockText="1"/>
</file>

<file path=xl/ctrlProps/ctrlProp49.xml><?xml version="1.0" encoding="utf-8"?>
<formControlPr xmlns="http://schemas.microsoft.com/office/spreadsheetml/2009/9/main" objectType="Button" lockText="1"/>
</file>

<file path=xl/ctrlProps/ctrlProp50.xml><?xml version="1.0" encoding="utf-8"?>
<formControlPr xmlns="http://schemas.microsoft.com/office/spreadsheetml/2009/9/main" objectType="Button" lockText="1"/>
</file>

<file path=xl/ctrlProps/ctrlProp51.xml><?xml version="1.0" encoding="utf-8"?>
<formControlPr xmlns="http://schemas.microsoft.com/office/spreadsheetml/2009/9/main" objectType="Button" lockText="1"/>
</file>

<file path=xl/ctrlProps/ctrlProp52.xml><?xml version="1.0" encoding="utf-8"?>
<formControlPr xmlns="http://schemas.microsoft.com/office/spreadsheetml/2009/9/main" objectType="Button" lockText="1"/>
</file>

<file path=xl/ctrlProps/ctrlProp53.xml><?xml version="1.0" encoding="utf-8"?>
<formControlPr xmlns="http://schemas.microsoft.com/office/spreadsheetml/2009/9/main" objectType="Button" lockText="1"/>
</file>

<file path=xl/ctrlProps/ctrlProp54.xml><?xml version="1.0" encoding="utf-8"?>
<formControlPr xmlns="http://schemas.microsoft.com/office/spreadsheetml/2009/9/main" objectType="Button" lockText="1"/>
</file>

<file path=xl/ctrlProps/ctrlProp55.xml><?xml version="1.0" encoding="utf-8"?>
<formControlPr xmlns="http://schemas.microsoft.com/office/spreadsheetml/2009/9/main" objectType="Button" lockText="1"/>
</file>

<file path=xl/ctrlProps/ctrlProp56.xml><?xml version="1.0" encoding="utf-8"?>
<formControlPr xmlns="http://schemas.microsoft.com/office/spreadsheetml/2009/9/main" objectType="Button" lockText="1"/>
</file>

<file path=xl/ctrlProps/ctrlProp57.xml><?xml version="1.0" encoding="utf-8"?>
<formControlPr xmlns="http://schemas.microsoft.com/office/spreadsheetml/2009/9/main" objectType="Button" lockText="1"/>
</file>

<file path=xl/ctrlProps/ctrlProp58.xml><?xml version="1.0" encoding="utf-8"?>
<formControlPr xmlns="http://schemas.microsoft.com/office/spreadsheetml/2009/9/main" objectType="Button" lockText="1"/>
</file>

<file path=xl/ctrlProps/ctrlProp59.xml><?xml version="1.0" encoding="utf-8"?>
<formControlPr xmlns="http://schemas.microsoft.com/office/spreadsheetml/2009/9/main" objectType="Button" lockText="1"/>
</file>

<file path=xl/ctrlProps/ctrlProp60.xml><?xml version="1.0" encoding="utf-8"?>
<formControlPr xmlns="http://schemas.microsoft.com/office/spreadsheetml/2009/9/main" objectType="Button" lockText="1"/>
</file>

<file path=xl/ctrlProps/ctrlProp61.xml><?xml version="1.0" encoding="utf-8"?>
<formControlPr xmlns="http://schemas.microsoft.com/office/spreadsheetml/2009/9/main" objectType="Button" lockText="1"/>
</file>

<file path=xl/ctrlProps/ctrlProp62.xml><?xml version="1.0" encoding="utf-8"?>
<formControlPr xmlns="http://schemas.microsoft.com/office/spreadsheetml/2009/9/main" objectType="Button" lockText="1"/>
</file>

<file path=xl/ctrlProps/ctrlProp63.xml><?xml version="1.0" encoding="utf-8"?>
<formControlPr xmlns="http://schemas.microsoft.com/office/spreadsheetml/2009/9/main" objectType="Button" lockText="1"/>
</file>

<file path=xl/ctrlProps/ctrlProp64.xml><?xml version="1.0" encoding="utf-8"?>
<formControlPr xmlns="http://schemas.microsoft.com/office/spreadsheetml/2009/9/main" objectType="Button" lockText="1"/>
</file>

<file path=xl/ctrlProps/ctrlProp65.xml><?xml version="1.0" encoding="utf-8"?>
<formControlPr xmlns="http://schemas.microsoft.com/office/spreadsheetml/2009/9/main" objectType="Button" lockText="1"/>
</file>

<file path=xl/ctrlProps/ctrlProp66.xml><?xml version="1.0" encoding="utf-8"?>
<formControlPr xmlns="http://schemas.microsoft.com/office/spreadsheetml/2009/9/main" objectType="Button" lockText="1"/>
</file>

<file path=xl/ctrlProps/ctrlProp67.xml><?xml version="1.0" encoding="utf-8"?>
<formControlPr xmlns="http://schemas.microsoft.com/office/spreadsheetml/2009/9/main" objectType="Button" lockText="1"/>
</file>

<file path=xl/ctrlProps/ctrlProp68.xml><?xml version="1.0" encoding="utf-8"?>
<formControlPr xmlns="http://schemas.microsoft.com/office/spreadsheetml/2009/9/main" objectType="Button" lockText="1"/>
</file>

<file path=xl/ctrlProps/ctrlProp69.xml><?xml version="1.0" encoding="utf-8"?>
<formControlPr xmlns="http://schemas.microsoft.com/office/spreadsheetml/2009/9/main" objectType="Button" lockText="1"/>
</file>

<file path=xl/ctrlProps/ctrlProp70.xml><?xml version="1.0" encoding="utf-8"?>
<formControlPr xmlns="http://schemas.microsoft.com/office/spreadsheetml/2009/9/main" objectType="Button" lockText="1"/>
</file>

<file path=xl/ctrlProps/ctrlProp71.xml><?xml version="1.0" encoding="utf-8"?>
<formControlPr xmlns="http://schemas.microsoft.com/office/spreadsheetml/2009/9/main" objectType="Button" lockText="1"/>
</file>

<file path=xl/ctrlProps/ctrlProp72.xml><?xml version="1.0" encoding="utf-8"?>
<formControlPr xmlns="http://schemas.microsoft.com/office/spreadsheetml/2009/9/main" objectType="Button" lockText="1"/>
</file>

<file path=xl/ctrlProps/ctrlProp73.xml><?xml version="1.0" encoding="utf-8"?>
<formControlPr xmlns="http://schemas.microsoft.com/office/spreadsheetml/2009/9/main" objectType="Button" lockText="1"/>
</file>

<file path=xl/ctrlProps/ctrlProp74.xml><?xml version="1.0" encoding="utf-8"?>
<formControlPr xmlns="http://schemas.microsoft.com/office/spreadsheetml/2009/9/main" objectType="Button" lockText="1"/>
</file>

<file path=xl/ctrlProps/ctrlProp75.xml><?xml version="1.0" encoding="utf-8"?>
<formControlPr xmlns="http://schemas.microsoft.com/office/spreadsheetml/2009/9/main" objectType="Button" lockText="1"/>
</file>

<file path=xl/ctrlProps/ctrlProp76.xml><?xml version="1.0" encoding="utf-8"?>
<formControlPr xmlns="http://schemas.microsoft.com/office/spreadsheetml/2009/9/main" objectType="Button" lockText="1"/>
</file>

<file path=xl/ctrlProps/ctrlProp77.xml><?xml version="1.0" encoding="utf-8"?>
<formControlPr xmlns="http://schemas.microsoft.com/office/spreadsheetml/2009/9/main" objectType="Button" lockText="1"/>
</file>

<file path=xl/ctrlProps/ctrlProp78.xml><?xml version="1.0" encoding="utf-8"?>
<formControlPr xmlns="http://schemas.microsoft.com/office/spreadsheetml/2009/9/main" objectType="Button" lockText="1"/>
</file>

<file path=xl/ctrlProps/ctrlProp79.xml><?xml version="1.0" encoding="utf-8"?>
<formControlPr xmlns="http://schemas.microsoft.com/office/spreadsheetml/2009/9/main" objectType="Button" lockText="1"/>
</file>

<file path=xl/ctrlProps/ctrlProp80.xml><?xml version="1.0" encoding="utf-8"?>
<formControlPr xmlns="http://schemas.microsoft.com/office/spreadsheetml/2009/9/main" objectType="Button" lockText="1"/>
</file>

<file path=xl/ctrlProps/ctrlProp81.xml><?xml version="1.0" encoding="utf-8"?>
<formControlPr xmlns="http://schemas.microsoft.com/office/spreadsheetml/2009/9/main" objectType="Button" lockText="1"/>
</file>

<file path=xl/ctrlProps/ctrlProp82.xml><?xml version="1.0" encoding="utf-8"?>
<formControlPr xmlns="http://schemas.microsoft.com/office/spreadsheetml/2009/9/main" objectType="Button" lockText="1"/>
</file>

<file path=xl/ctrlProps/ctrlProp83.xml><?xml version="1.0" encoding="utf-8"?>
<formControlPr xmlns="http://schemas.microsoft.com/office/spreadsheetml/2009/9/main" objectType="Button" lockText="1"/>
</file>

<file path=xl/ctrlProps/ctrlProp84.xml><?xml version="1.0" encoding="utf-8"?>
<formControlPr xmlns="http://schemas.microsoft.com/office/spreadsheetml/2009/9/main" objectType="Button" lockText="1"/>
</file>

<file path=xl/ctrlProps/ctrlProp85.xml><?xml version="1.0" encoding="utf-8"?>
<formControlPr xmlns="http://schemas.microsoft.com/office/spreadsheetml/2009/9/main" objectType="Button" lockText="1"/>
</file>

<file path=xl/ctrlProps/ctrlProp86.xml><?xml version="1.0" encoding="utf-8"?>
<formControlPr xmlns="http://schemas.microsoft.com/office/spreadsheetml/2009/9/main" objectType="Button" lockText="1"/>
</file>

<file path=xl/ctrlProps/ctrlProp87.xml><?xml version="1.0" encoding="utf-8"?>
<formControlPr xmlns="http://schemas.microsoft.com/office/spreadsheetml/2009/9/main" objectType="Button" lockText="1"/>
</file>

<file path=xl/ctrlProps/ctrlProp88.xml><?xml version="1.0" encoding="utf-8"?>
<formControlPr xmlns="http://schemas.microsoft.com/office/spreadsheetml/2009/9/main" objectType="Button" lockText="1"/>
</file>

<file path=xl/ctrlProps/ctrlProp89.xml><?xml version="1.0" encoding="utf-8"?>
<formControlPr xmlns="http://schemas.microsoft.com/office/spreadsheetml/2009/9/main" objectType="Button" lockText="1"/>
</file>

<file path=xl/ctrlProps/ctrlProp90.xml><?xml version="1.0" encoding="utf-8"?>
<formControlPr xmlns="http://schemas.microsoft.com/office/spreadsheetml/2009/9/main" objectType="Button" lockText="1"/>
</file>

<file path=xl/ctrlProps/ctrlProp91.xml><?xml version="1.0" encoding="utf-8"?>
<formControlPr xmlns="http://schemas.microsoft.com/office/spreadsheetml/2009/9/main" objectType="Button" lockText="1"/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.xml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3.xml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4.xml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5.xml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6.xml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7.xml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8.xml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9.xml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0.xml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1.xml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2.xml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3.xml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3</xdr:row>
          <xdr:rowOff>85725</xdr:rowOff>
        </xdr:from>
        <xdr:to>
          <xdr:col>1</xdr:col>
          <xdr:colOff>838200</xdr:colOff>
          <xdr:row>7</xdr:row>
          <xdr:rowOff>171450</xdr:rowOff>
        </xdr:to>
        <xdr:sp macro="" textlink="">
          <xdr:nvSpPr>
            <xdr:cNvPr id="5121" name="Button 1" hidden="1">
              <a:extLst>
                <a:ext uri="{63B3BB69-23CF-44E3-9099-C40C66FF867C}">
                  <a14:compatExt spid="_x0000_s51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3</xdr:row>
          <xdr:rowOff>123825</xdr:rowOff>
        </xdr:from>
        <xdr:to>
          <xdr:col>5</xdr:col>
          <xdr:colOff>742950</xdr:colOff>
          <xdr:row>8</xdr:row>
          <xdr:rowOff>19050</xdr:rowOff>
        </xdr:to>
        <xdr:sp macro="" textlink="">
          <xdr:nvSpPr>
            <xdr:cNvPr id="5122" name="Button 2" hidden="1">
              <a:extLst>
                <a:ext uri="{63B3BB69-23CF-44E3-9099-C40C66FF867C}">
                  <a14:compatExt spid="_x0000_s51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PCI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14</xdr:row>
          <xdr:rowOff>76200</xdr:rowOff>
        </xdr:from>
        <xdr:to>
          <xdr:col>1</xdr:col>
          <xdr:colOff>838200</xdr:colOff>
          <xdr:row>18</xdr:row>
          <xdr:rowOff>161925</xdr:rowOff>
        </xdr:to>
        <xdr:sp macro="" textlink="">
          <xdr:nvSpPr>
            <xdr:cNvPr id="5123" name="Button 3" hidden="1">
              <a:extLst>
                <a:ext uri="{63B3BB69-23CF-44E3-9099-C40C66FF867C}">
                  <a14:compatExt spid="_x0000_s51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RSL Based on IRI 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</xdr:colOff>
          <xdr:row>8</xdr:row>
          <xdr:rowOff>171450</xdr:rowOff>
        </xdr:from>
        <xdr:to>
          <xdr:col>2</xdr:col>
          <xdr:colOff>0</xdr:colOff>
          <xdr:row>13</xdr:row>
          <xdr:rowOff>66675</xdr:rowOff>
        </xdr:to>
        <xdr:sp macro="" textlink="">
          <xdr:nvSpPr>
            <xdr:cNvPr id="5124" name="Button 4" hidden="1">
              <a:extLst>
                <a:ext uri="{63B3BB69-23CF-44E3-9099-C40C66FF867C}">
                  <a14:compatExt spid="_x0000_s51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9</xdr:row>
          <xdr:rowOff>9525</xdr:rowOff>
        </xdr:from>
        <xdr:to>
          <xdr:col>5</xdr:col>
          <xdr:colOff>742950</xdr:colOff>
          <xdr:row>13</xdr:row>
          <xdr:rowOff>95250</xdr:rowOff>
        </xdr:to>
        <xdr:sp macro="" textlink="">
          <xdr:nvSpPr>
            <xdr:cNvPr id="5125" name="Button 5" hidden="1">
              <a:extLst>
                <a:ext uri="{63B3BB69-23CF-44E3-9099-C40C66FF867C}">
                  <a14:compatExt spid="_x0000_s51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PCI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14</xdr:row>
          <xdr:rowOff>76200</xdr:rowOff>
        </xdr:from>
        <xdr:to>
          <xdr:col>5</xdr:col>
          <xdr:colOff>752475</xdr:colOff>
          <xdr:row>18</xdr:row>
          <xdr:rowOff>161925</xdr:rowOff>
        </xdr:to>
        <xdr:sp macro="" textlink="">
          <xdr:nvSpPr>
            <xdr:cNvPr id="5126" name="Button 6" hidden="1">
              <a:extLst>
                <a:ext uri="{63B3BB69-23CF-44E3-9099-C40C66FF867C}">
                  <a14:compatExt spid="_x0000_s51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RSL Based on PCI 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647700</xdr:colOff>
          <xdr:row>29</xdr:row>
          <xdr:rowOff>9525</xdr:rowOff>
        </xdr:from>
        <xdr:to>
          <xdr:col>3</xdr:col>
          <xdr:colOff>228600</xdr:colOff>
          <xdr:row>31</xdr:row>
          <xdr:rowOff>0</xdr:rowOff>
        </xdr:to>
        <xdr:sp macro="" textlink="">
          <xdr:nvSpPr>
            <xdr:cNvPr id="5127" name="Button 7" hidden="1">
              <a:extLst>
                <a:ext uri="{63B3BB69-23CF-44E3-9099-C40C66FF867C}">
                  <a14:compatExt spid="_x0000_s51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11</xdr:col>
      <xdr:colOff>335280</xdr:colOff>
      <xdr:row>38</xdr:row>
      <xdr:rowOff>46673</xdr:rowOff>
    </xdr:from>
    <xdr:to>
      <xdr:col>13</xdr:col>
      <xdr:colOff>0</xdr:colOff>
      <xdr:row>41</xdr:row>
      <xdr:rowOff>0</xdr:rowOff>
    </xdr:to>
    <xdr:sp macro="[0]!GoBacktoMainTool" textlink="">
      <xdr:nvSpPr>
        <xdr:cNvPr id="9" name="Rectangle 8"/>
        <xdr:cNvSpPr/>
      </xdr:nvSpPr>
      <xdr:spPr>
        <a:xfrm>
          <a:off x="9895999" y="7904798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9217" name="Button 1" hidden="1">
              <a:extLst>
                <a:ext uri="{63B3BB69-23CF-44E3-9099-C40C66FF867C}">
                  <a14:compatExt spid="_x0000_s9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9218" name="Button 2" hidden="1">
              <a:extLst>
                <a:ext uri="{63B3BB69-23CF-44E3-9099-C40C66FF867C}">
                  <a14:compatExt spid="_x0000_s9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9219" name="Button 3" hidden="1">
              <a:extLst>
                <a:ext uri="{63B3BB69-23CF-44E3-9099-C40C66FF867C}">
                  <a14:compatExt spid="_x0000_s92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9220" name="Button 4" hidden="1">
              <a:extLst>
                <a:ext uri="{63B3BB69-23CF-44E3-9099-C40C66FF867C}">
                  <a14:compatExt spid="_x0000_s9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33444</xdr:rowOff>
    </xdr:from>
    <xdr:to>
      <xdr:col>14</xdr:col>
      <xdr:colOff>0</xdr:colOff>
      <xdr:row>24</xdr:row>
      <xdr:rowOff>0</xdr:rowOff>
    </xdr:to>
    <xdr:sp macro="[0]!GoBacktoMainTool" textlink="">
      <xdr:nvSpPr>
        <xdr:cNvPr id="2" name="Rectangle 1"/>
        <xdr:cNvSpPr/>
      </xdr:nvSpPr>
      <xdr:spPr>
        <a:xfrm>
          <a:off x="10389447" y="4489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23553" name="Button 1" hidden="1">
              <a:extLst>
                <a:ext uri="{63B3BB69-23CF-44E3-9099-C40C66FF867C}">
                  <a14:compatExt spid="_x0000_s235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23554" name="Button 2" hidden="1">
              <a:extLst>
                <a:ext uri="{63B3BB69-23CF-44E3-9099-C40C66FF867C}">
                  <a14:compatExt spid="_x0000_s235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23555" name="Button 3" hidden="1">
              <a:extLst>
                <a:ext uri="{63B3BB69-23CF-44E3-9099-C40C66FF867C}">
                  <a14:compatExt spid="_x0000_s235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23556" name="Button 4" hidden="1">
              <a:extLst>
                <a:ext uri="{63B3BB69-23CF-44E3-9099-C40C66FF867C}">
                  <a14:compatExt spid="_x0000_s235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11</xdr:col>
      <xdr:colOff>238125</xdr:colOff>
      <xdr:row>21</xdr:row>
      <xdr:rowOff>23813</xdr:rowOff>
    </xdr:from>
    <xdr:to>
      <xdr:col>12</xdr:col>
      <xdr:colOff>712470</xdr:colOff>
      <xdr:row>23</xdr:row>
      <xdr:rowOff>179547</xdr:rowOff>
    </xdr:to>
    <xdr:sp macro="[0]!GoBacktoMainTool" textlink="">
      <xdr:nvSpPr>
        <xdr:cNvPr id="7" name="Rectangle 6"/>
        <xdr:cNvSpPr/>
      </xdr:nvSpPr>
      <xdr:spPr>
        <a:xfrm>
          <a:off x="9751219" y="4357688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2</xdr:row>
          <xdr:rowOff>9525</xdr:rowOff>
        </xdr:from>
        <xdr:to>
          <xdr:col>4</xdr:col>
          <xdr:colOff>57150</xdr:colOff>
          <xdr:row>5</xdr:row>
          <xdr:rowOff>28575</xdr:rowOff>
        </xdr:to>
        <xdr:sp macro="" textlink="">
          <xdr:nvSpPr>
            <xdr:cNvPr id="27649" name="Button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0</xdr:rowOff>
        </xdr:to>
        <xdr:sp macro="" textlink="">
          <xdr:nvSpPr>
            <xdr:cNvPr id="27650" name="Button 2" hidden="1">
              <a:extLst>
                <a:ext uri="{63B3BB69-23CF-44E3-9099-C40C66FF867C}">
                  <a14:compatExt spid="_x0000_s276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5</xdr:row>
          <xdr:rowOff>171450</xdr:rowOff>
        </xdr:from>
        <xdr:to>
          <xdr:col>4</xdr:col>
          <xdr:colOff>57150</xdr:colOff>
          <xdr:row>9</xdr:row>
          <xdr:rowOff>0</xdr:rowOff>
        </xdr:to>
        <xdr:sp macro="" textlink="">
          <xdr:nvSpPr>
            <xdr:cNvPr id="27651" name="Button 3" hidden="1">
              <a:extLst>
                <a:ext uri="{63B3BB69-23CF-44E3-9099-C40C66FF867C}">
                  <a14:compatExt spid="_x0000_s276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9</xdr:row>
          <xdr:rowOff>171450</xdr:rowOff>
        </xdr:from>
        <xdr:to>
          <xdr:col>4</xdr:col>
          <xdr:colOff>66675</xdr:colOff>
          <xdr:row>13</xdr:row>
          <xdr:rowOff>0</xdr:rowOff>
        </xdr:to>
        <xdr:sp macro="" textlink="">
          <xdr:nvSpPr>
            <xdr:cNvPr id="27652" name="Button 4" hidden="1">
              <a:extLst>
                <a:ext uri="{63B3BB69-23CF-44E3-9099-C40C66FF867C}">
                  <a14:compatExt spid="_x0000_s276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240030</xdr:colOff>
      <xdr:row>21</xdr:row>
      <xdr:rowOff>58580</xdr:rowOff>
    </xdr:from>
    <xdr:to>
      <xdr:col>14</xdr:col>
      <xdr:colOff>0</xdr:colOff>
      <xdr:row>23</xdr:row>
      <xdr:rowOff>166688</xdr:rowOff>
    </xdr:to>
    <xdr:sp macro="[0]!GoBacktoMainTool" textlink="">
      <xdr:nvSpPr>
        <xdr:cNvPr id="6" name="Rectangle 5"/>
        <xdr:cNvSpPr/>
      </xdr:nvSpPr>
      <xdr:spPr>
        <a:xfrm>
          <a:off x="11146155" y="4594861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31745" name="Button 1" hidden="1">
              <a:extLst>
                <a:ext uri="{63B3BB69-23CF-44E3-9099-C40C66FF867C}">
                  <a14:compatExt spid="_x0000_s317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31746" name="Button 2" hidden="1">
              <a:extLst>
                <a:ext uri="{63B3BB69-23CF-44E3-9099-C40C66FF867C}">
                  <a14:compatExt spid="_x0000_s317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31747" name="Button 3" hidden="1">
              <a:extLst>
                <a:ext uri="{63B3BB69-23CF-44E3-9099-C40C66FF867C}">
                  <a14:compatExt spid="_x0000_s317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31748" name="Button 4" hidden="1">
              <a:extLst>
                <a:ext uri="{63B3BB69-23CF-44E3-9099-C40C66FF867C}">
                  <a14:compatExt spid="_x0000_s317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11</xdr:col>
      <xdr:colOff>240030</xdr:colOff>
      <xdr:row>21</xdr:row>
      <xdr:rowOff>34766</xdr:rowOff>
    </xdr:from>
    <xdr:to>
      <xdr:col>13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9955530" y="4511516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35841" name="Button 1" hidden="1">
              <a:extLst>
                <a:ext uri="{63B3BB69-23CF-44E3-9099-C40C66FF867C}">
                  <a14:compatExt spid="_x0000_s358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TCRACK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35842" name="Button 2" hidden="1">
              <a:extLst>
                <a:ext uri="{63B3BB69-23CF-44E3-9099-C40C66FF867C}">
                  <a14:compatExt spid="_x0000_s358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TCRACK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35843" name="Button 3" hidden="1">
              <a:extLst>
                <a:ext uri="{63B3BB69-23CF-44E3-9099-C40C66FF867C}">
                  <a14:compatExt spid="_x0000_s358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35844" name="Button 4" hidden="1">
              <a:extLst>
                <a:ext uri="{63B3BB69-23CF-44E3-9099-C40C66FF867C}">
                  <a14:compatExt spid="_x0000_s358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377614</xdr:colOff>
      <xdr:row>21</xdr:row>
      <xdr:rowOff>33444</xdr:rowOff>
    </xdr:from>
    <xdr:to>
      <xdr:col>14</xdr:col>
      <xdr:colOff>0</xdr:colOff>
      <xdr:row>24</xdr:row>
      <xdr:rowOff>0</xdr:rowOff>
    </xdr:to>
    <xdr:sp macro="[0]!GoBacktoMainTool" textlink="">
      <xdr:nvSpPr>
        <xdr:cNvPr id="7" name="Rectangle 6"/>
        <xdr:cNvSpPr/>
      </xdr:nvSpPr>
      <xdr:spPr>
        <a:xfrm>
          <a:off x="11056197" y="4489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39937" name="Button 1" hidden="1">
              <a:extLst>
                <a:ext uri="{63B3BB69-23CF-44E3-9099-C40C66FF867C}">
                  <a14:compatExt spid="_x0000_s399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TCRACK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39938" name="Button 2" hidden="1">
              <a:extLst>
                <a:ext uri="{63B3BB69-23CF-44E3-9099-C40C66FF867C}">
                  <a14:compatExt spid="_x0000_s399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TCRACK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39939" name="Button 3" hidden="1">
              <a:extLst>
                <a:ext uri="{63B3BB69-23CF-44E3-9099-C40C66FF867C}">
                  <a14:compatExt spid="_x0000_s399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39940" name="Button 4" hidden="1">
              <a:extLst>
                <a:ext uri="{63B3BB69-23CF-44E3-9099-C40C66FF867C}">
                  <a14:compatExt spid="_x0000_s399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573405</xdr:colOff>
      <xdr:row>21</xdr:row>
      <xdr:rowOff>11906</xdr:rowOff>
    </xdr:from>
    <xdr:to>
      <xdr:col>14</xdr:col>
      <xdr:colOff>0</xdr:colOff>
      <xdr:row>23</xdr:row>
      <xdr:rowOff>167640</xdr:rowOff>
    </xdr:to>
    <xdr:sp macro="[0]!GoBacktoMainTool" textlink="">
      <xdr:nvSpPr>
        <xdr:cNvPr id="6" name="Rectangle 5"/>
        <xdr:cNvSpPr/>
      </xdr:nvSpPr>
      <xdr:spPr>
        <a:xfrm>
          <a:off x="11777186" y="4345781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44033" name="Button 1" hidden="1">
              <a:extLst>
                <a:ext uri="{63B3BB69-23CF-44E3-9099-C40C66FF867C}">
                  <a14:compatExt spid="_x0000_s44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44034" name="Button 2" hidden="1">
              <a:extLst>
                <a:ext uri="{63B3BB69-23CF-44E3-9099-C40C66FF867C}">
                  <a14:compatExt spid="_x0000_s44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44035" name="Button 3" hidden="1">
              <a:extLst>
                <a:ext uri="{63B3BB69-23CF-44E3-9099-C40C66FF867C}">
                  <a14:compatExt spid="_x0000_s44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44036" name="Button 4" hidden="1">
              <a:extLst>
                <a:ext uri="{63B3BB69-23CF-44E3-9099-C40C66FF867C}">
                  <a14:compatExt spid="_x0000_s44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21167</xdr:rowOff>
    </xdr:from>
    <xdr:to>
      <xdr:col>14</xdr:col>
      <xdr:colOff>0</xdr:colOff>
      <xdr:row>23</xdr:row>
      <xdr:rowOff>178223</xdr:rowOff>
    </xdr:to>
    <xdr:sp macro="[0]!GoBacktoMainTool" textlink="">
      <xdr:nvSpPr>
        <xdr:cNvPr id="6" name="Rectangle 5"/>
        <xdr:cNvSpPr/>
      </xdr:nvSpPr>
      <xdr:spPr>
        <a:xfrm>
          <a:off x="10389447" y="4349750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48129" name="Button 1" hidden="1">
              <a:extLst>
                <a:ext uri="{63B3BB69-23CF-44E3-9099-C40C66FF867C}">
                  <a14:compatExt spid="_x0000_s481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48130" name="Button 2" hidden="1">
              <a:extLst>
                <a:ext uri="{63B3BB69-23CF-44E3-9099-C40C66FF867C}">
                  <a14:compatExt spid="_x0000_s481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48131" name="Button 3" hidden="1">
              <a:extLst>
                <a:ext uri="{63B3BB69-23CF-44E3-9099-C40C66FF867C}">
                  <a14:compatExt spid="_x0000_s481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48132" name="Button 4" hidden="1">
              <a:extLst>
                <a:ext uri="{63B3BB69-23CF-44E3-9099-C40C66FF867C}">
                  <a14:compatExt spid="_x0000_s481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13</xdr:col>
      <xdr:colOff>250613</xdr:colOff>
      <xdr:row>21</xdr:row>
      <xdr:rowOff>33444</xdr:rowOff>
    </xdr:from>
    <xdr:to>
      <xdr:col>15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11236113" y="4362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2</xdr:row>
          <xdr:rowOff>9525</xdr:rowOff>
        </xdr:from>
        <xdr:to>
          <xdr:col>4</xdr:col>
          <xdr:colOff>57150</xdr:colOff>
          <xdr:row>5</xdr:row>
          <xdr:rowOff>28575</xdr:rowOff>
        </xdr:to>
        <xdr:sp macro="" textlink="">
          <xdr:nvSpPr>
            <xdr:cNvPr id="52225" name="Button 1" hidden="1">
              <a:extLst>
                <a:ext uri="{63B3BB69-23CF-44E3-9099-C40C66FF867C}">
                  <a14:compatExt spid="_x0000_s52225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0</xdr:rowOff>
        </xdr:to>
        <xdr:sp macro="" textlink="">
          <xdr:nvSpPr>
            <xdr:cNvPr id="52226" name="Button 2" hidden="1">
              <a:extLst>
                <a:ext uri="{63B3BB69-23CF-44E3-9099-C40C66FF867C}">
                  <a14:compatExt spid="_x0000_s522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5</xdr:row>
          <xdr:rowOff>171450</xdr:rowOff>
        </xdr:from>
        <xdr:to>
          <xdr:col>4</xdr:col>
          <xdr:colOff>57150</xdr:colOff>
          <xdr:row>9</xdr:row>
          <xdr:rowOff>0</xdr:rowOff>
        </xdr:to>
        <xdr:sp macro="" textlink="">
          <xdr:nvSpPr>
            <xdr:cNvPr id="52227" name="Button 3" hidden="1">
              <a:extLst>
                <a:ext uri="{63B3BB69-23CF-44E3-9099-C40C66FF867C}">
                  <a14:compatExt spid="_x0000_s52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9</xdr:row>
          <xdr:rowOff>171450</xdr:rowOff>
        </xdr:from>
        <xdr:to>
          <xdr:col>4</xdr:col>
          <xdr:colOff>66675</xdr:colOff>
          <xdr:row>13</xdr:row>
          <xdr:rowOff>0</xdr:rowOff>
        </xdr:to>
        <xdr:sp macro="" textlink="">
          <xdr:nvSpPr>
            <xdr:cNvPr id="52228" name="Button 4" hidden="1">
              <a:extLst>
                <a:ext uri="{63B3BB69-23CF-44E3-9099-C40C66FF867C}">
                  <a14:compatExt spid="_x0000_s52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240030</xdr:colOff>
      <xdr:row>21</xdr:row>
      <xdr:rowOff>76200</xdr:rowOff>
    </xdr:from>
    <xdr:to>
      <xdr:col>14</xdr:col>
      <xdr:colOff>0</xdr:colOff>
      <xdr:row>23</xdr:row>
      <xdr:rowOff>177165</xdr:rowOff>
    </xdr:to>
    <xdr:sp macro="[0]!GoBacktoMainTool" textlink="">
      <xdr:nvSpPr>
        <xdr:cNvPr id="6" name="Rectangle 5"/>
        <xdr:cNvSpPr/>
      </xdr:nvSpPr>
      <xdr:spPr>
        <a:xfrm>
          <a:off x="10403205" y="4752975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56321" name="Button 1" hidden="1">
              <a:extLst>
                <a:ext uri="{63B3BB69-23CF-44E3-9099-C40C66FF867C}">
                  <a14:compatExt spid="_x0000_s563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RUT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56322" name="Button 2" hidden="1">
              <a:extLst>
                <a:ext uri="{63B3BB69-23CF-44E3-9099-C40C66FF867C}">
                  <a14:compatExt spid="_x0000_s563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RUT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56323" name="Button 3" hidden="1">
              <a:extLst>
                <a:ext uri="{63B3BB69-23CF-44E3-9099-C40C66FF867C}">
                  <a14:compatExt spid="_x0000_s563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56324" name="Button 4" hidden="1">
              <a:extLst>
                <a:ext uri="{63B3BB69-23CF-44E3-9099-C40C66FF867C}">
                  <a14:compatExt spid="_x0000_s563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31750</xdr:rowOff>
    </xdr:from>
    <xdr:to>
      <xdr:col>14</xdr:col>
      <xdr:colOff>0</xdr:colOff>
      <xdr:row>23</xdr:row>
      <xdr:rowOff>188806</xdr:rowOff>
    </xdr:to>
    <xdr:sp macro="[0]!GoBacktoMainTool" textlink="">
      <xdr:nvSpPr>
        <xdr:cNvPr id="6" name="Rectangle 5"/>
        <xdr:cNvSpPr/>
      </xdr:nvSpPr>
      <xdr:spPr>
        <a:xfrm>
          <a:off x="10389447" y="4487333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60417" name="Button 1" hidden="1">
              <a:extLst>
                <a:ext uri="{63B3BB69-23CF-44E3-9099-C40C66FF867C}">
                  <a14:compatExt spid="_x0000_s604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RUT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60418" name="Button 2" hidden="1">
              <a:extLst>
                <a:ext uri="{63B3BB69-23CF-44E3-9099-C40C66FF867C}">
                  <a14:compatExt spid="_x0000_s604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RUT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60419" name="Button 3" hidden="1">
              <a:extLst>
                <a:ext uri="{63B3BB69-23CF-44E3-9099-C40C66FF867C}">
                  <a14:compatExt spid="_x0000_s604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60420" name="Button 4" hidden="1">
              <a:extLst>
                <a:ext uri="{63B3BB69-23CF-44E3-9099-C40C66FF867C}">
                  <a14:compatExt spid="_x0000_s604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33444</xdr:rowOff>
    </xdr:from>
    <xdr:to>
      <xdr:col>14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10389447" y="4489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64513" name="Button 1" hidden="1">
              <a:extLst>
                <a:ext uri="{63B3BB69-23CF-44E3-9099-C40C66FF867C}">
                  <a14:compatExt spid="_x0000_s645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TCRACK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64514" name="Button 2" hidden="1">
              <a:extLst>
                <a:ext uri="{63B3BB69-23CF-44E3-9099-C40C66FF867C}">
                  <a14:compatExt spid="_x0000_s645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TCRACK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64515" name="Button 3" hidden="1">
              <a:extLst>
                <a:ext uri="{63B3BB69-23CF-44E3-9099-C40C66FF867C}">
                  <a14:compatExt spid="_x0000_s645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64516" name="Button 4" hidden="1">
              <a:extLst>
                <a:ext uri="{63B3BB69-23CF-44E3-9099-C40C66FF867C}">
                  <a14:compatExt spid="_x0000_s645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31750</xdr:rowOff>
    </xdr:from>
    <xdr:to>
      <xdr:col>14</xdr:col>
      <xdr:colOff>0</xdr:colOff>
      <xdr:row>23</xdr:row>
      <xdr:rowOff>188806</xdr:rowOff>
    </xdr:to>
    <xdr:sp macro="[0]!GoBacktoMainTool" textlink="">
      <xdr:nvSpPr>
        <xdr:cNvPr id="6" name="Rectangle 5"/>
        <xdr:cNvSpPr/>
      </xdr:nvSpPr>
      <xdr:spPr>
        <a:xfrm>
          <a:off x="10706947" y="4487333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68609" name="Button 1" hidden="1">
              <a:extLst>
                <a:ext uri="{63B3BB69-23CF-44E3-9099-C40C66FF867C}">
                  <a14:compatExt spid="_x0000_s686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TCRACK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68610" name="Button 2" hidden="1">
              <a:extLst>
                <a:ext uri="{63B3BB69-23CF-44E3-9099-C40C66FF867C}">
                  <a14:compatExt spid="_x0000_s686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TCRACK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68611" name="Button 3" hidden="1">
              <a:extLst>
                <a:ext uri="{63B3BB69-23CF-44E3-9099-C40C66FF867C}">
                  <a14:compatExt spid="_x0000_s686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68612" name="Button 4" hidden="1">
              <a:extLst>
                <a:ext uri="{63B3BB69-23CF-44E3-9099-C40C66FF867C}">
                  <a14:compatExt spid="_x0000_s686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0</xdr:rowOff>
    </xdr:from>
    <xdr:to>
      <xdr:col>14</xdr:col>
      <xdr:colOff>0</xdr:colOff>
      <xdr:row>23</xdr:row>
      <xdr:rowOff>157056</xdr:rowOff>
    </xdr:to>
    <xdr:sp macro="[0]!GoBacktoMainTool" textlink="">
      <xdr:nvSpPr>
        <xdr:cNvPr id="6" name="Rectangle 5"/>
        <xdr:cNvSpPr/>
      </xdr:nvSpPr>
      <xdr:spPr>
        <a:xfrm>
          <a:off x="10833947" y="4328583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72705" name="Button 1" hidden="1">
              <a:extLst>
                <a:ext uri="{63B3BB69-23CF-44E3-9099-C40C66FF867C}">
                  <a14:compatExt spid="_x0000_s727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LCRACK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72706" name="Button 2" hidden="1">
              <a:extLst>
                <a:ext uri="{63B3BB69-23CF-44E3-9099-C40C66FF867C}">
                  <a14:compatExt spid="_x0000_s727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LCRACK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72707" name="Button 3" hidden="1">
              <a:extLst>
                <a:ext uri="{63B3BB69-23CF-44E3-9099-C40C66FF867C}">
                  <a14:compatExt spid="_x0000_s727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72708" name="Button 4" hidden="1">
              <a:extLst>
                <a:ext uri="{63B3BB69-23CF-44E3-9099-C40C66FF867C}">
                  <a14:compatExt spid="_x0000_s727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250613</xdr:colOff>
      <xdr:row>21</xdr:row>
      <xdr:rowOff>21166</xdr:rowOff>
    </xdr:from>
    <xdr:to>
      <xdr:col>14</xdr:col>
      <xdr:colOff>0</xdr:colOff>
      <xdr:row>23</xdr:row>
      <xdr:rowOff>178222</xdr:rowOff>
    </xdr:to>
    <xdr:sp macro="[0]!GoBacktoMainTool" textlink="">
      <xdr:nvSpPr>
        <xdr:cNvPr id="6" name="Rectangle 5"/>
        <xdr:cNvSpPr/>
      </xdr:nvSpPr>
      <xdr:spPr>
        <a:xfrm>
          <a:off x="10442363" y="4476749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76801" name="Button 1" hidden="1">
              <a:extLst>
                <a:ext uri="{63B3BB69-23CF-44E3-9099-C40C66FF867C}">
                  <a14:compatExt spid="_x0000_s768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LCRACK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76802" name="Button 2" hidden="1">
              <a:extLst>
                <a:ext uri="{63B3BB69-23CF-44E3-9099-C40C66FF867C}">
                  <a14:compatExt spid="_x0000_s768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LCRACK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76803" name="Button 3" hidden="1">
              <a:extLst>
                <a:ext uri="{63B3BB69-23CF-44E3-9099-C40C66FF867C}">
                  <a14:compatExt spid="_x0000_s768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76804" name="Button 4" hidden="1">
              <a:extLst>
                <a:ext uri="{63B3BB69-23CF-44E3-9099-C40C66FF867C}">
                  <a14:compatExt spid="_x0000_s768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250613</xdr:colOff>
      <xdr:row>21</xdr:row>
      <xdr:rowOff>33444</xdr:rowOff>
    </xdr:from>
    <xdr:to>
      <xdr:col>14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10431780" y="4489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2</xdr:row>
          <xdr:rowOff>9525</xdr:rowOff>
        </xdr:from>
        <xdr:to>
          <xdr:col>4</xdr:col>
          <xdr:colOff>57150</xdr:colOff>
          <xdr:row>5</xdr:row>
          <xdr:rowOff>28575</xdr:rowOff>
        </xdr:to>
        <xdr:sp macro="" textlink="">
          <xdr:nvSpPr>
            <xdr:cNvPr id="95233" name="Button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0</xdr:rowOff>
        </xdr:to>
        <xdr:sp macro="" textlink="">
          <xdr:nvSpPr>
            <xdr:cNvPr id="95234" name="Button 2" hidden="1">
              <a:extLst>
                <a:ext uri="{63B3BB69-23CF-44E3-9099-C40C66FF867C}">
                  <a14:compatExt spid="_x0000_s952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5</xdr:row>
          <xdr:rowOff>171450</xdr:rowOff>
        </xdr:from>
        <xdr:to>
          <xdr:col>4</xdr:col>
          <xdr:colOff>57150</xdr:colOff>
          <xdr:row>9</xdr:row>
          <xdr:rowOff>0</xdr:rowOff>
        </xdr:to>
        <xdr:sp macro="" textlink="">
          <xdr:nvSpPr>
            <xdr:cNvPr id="95235" name="Button 3" hidden="1">
              <a:extLst>
                <a:ext uri="{63B3BB69-23CF-44E3-9099-C40C66FF867C}">
                  <a14:compatExt spid="_x0000_s952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9</xdr:row>
          <xdr:rowOff>171450</xdr:rowOff>
        </xdr:from>
        <xdr:to>
          <xdr:col>4</xdr:col>
          <xdr:colOff>66675</xdr:colOff>
          <xdr:row>13</xdr:row>
          <xdr:rowOff>0</xdr:rowOff>
        </xdr:to>
        <xdr:sp macro="" textlink="">
          <xdr:nvSpPr>
            <xdr:cNvPr id="95236" name="Button 4" hidden="1">
              <a:extLst>
                <a:ext uri="{63B3BB69-23CF-44E3-9099-C40C66FF867C}">
                  <a14:compatExt spid="_x0000_s95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240030</xdr:colOff>
      <xdr:row>21</xdr:row>
      <xdr:rowOff>89535</xdr:rowOff>
    </xdr:from>
    <xdr:to>
      <xdr:col>14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10403205" y="4766310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135169" name="Button 1" hidden="1">
              <a:extLst>
                <a:ext uri="{63B3BB69-23CF-44E3-9099-C40C66FF867C}">
                  <a14:compatExt spid="_x0000_s1351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135170" name="Button 2" hidden="1">
              <a:extLst>
                <a:ext uri="{63B3BB69-23CF-44E3-9099-C40C66FF867C}">
                  <a14:compatExt spid="_x0000_s1351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135171" name="Button 3" hidden="1">
              <a:extLst>
                <a:ext uri="{63B3BB69-23CF-44E3-9099-C40C66FF867C}">
                  <a14:compatExt spid="_x0000_s1351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135172" name="Button 4" hidden="1">
              <a:extLst>
                <a:ext uri="{63B3BB69-23CF-44E3-9099-C40C66FF867C}">
                  <a14:compatExt spid="_x0000_s1351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13</xdr:col>
      <xdr:colOff>250613</xdr:colOff>
      <xdr:row>21</xdr:row>
      <xdr:rowOff>21166</xdr:rowOff>
    </xdr:from>
    <xdr:to>
      <xdr:col>15</xdr:col>
      <xdr:colOff>0</xdr:colOff>
      <xdr:row>23</xdr:row>
      <xdr:rowOff>178222</xdr:rowOff>
    </xdr:to>
    <xdr:sp macro="[0]!GoBacktoMainTool" textlink="">
      <xdr:nvSpPr>
        <xdr:cNvPr id="6" name="Rectangle 5"/>
        <xdr:cNvSpPr/>
      </xdr:nvSpPr>
      <xdr:spPr>
        <a:xfrm>
          <a:off x="11236113" y="4476749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139265" name="Button 1" hidden="1">
              <a:extLst>
                <a:ext uri="{63B3BB69-23CF-44E3-9099-C40C66FF867C}">
                  <a14:compatExt spid="_x0000_s139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RUT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139266" name="Button 2" hidden="1">
              <a:extLst>
                <a:ext uri="{63B3BB69-23CF-44E3-9099-C40C66FF867C}">
                  <a14:compatExt spid="_x0000_s139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RUT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139267" name="Button 3" hidden="1">
              <a:extLst>
                <a:ext uri="{63B3BB69-23CF-44E3-9099-C40C66FF867C}">
                  <a14:compatExt spid="_x0000_s139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139268" name="Button 4" hidden="1">
              <a:extLst>
                <a:ext uri="{63B3BB69-23CF-44E3-9099-C40C66FF867C}">
                  <a14:compatExt spid="_x0000_s1392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31750</xdr:rowOff>
    </xdr:from>
    <xdr:to>
      <xdr:col>14</xdr:col>
      <xdr:colOff>0</xdr:colOff>
      <xdr:row>23</xdr:row>
      <xdr:rowOff>188806</xdr:rowOff>
    </xdr:to>
    <xdr:sp macro="[0]!GoBacktoMainTool" textlink="">
      <xdr:nvSpPr>
        <xdr:cNvPr id="6" name="Rectangle 5"/>
        <xdr:cNvSpPr/>
      </xdr:nvSpPr>
      <xdr:spPr>
        <a:xfrm>
          <a:off x="10389447" y="4487333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143361" name="Button 1" hidden="1">
              <a:extLst>
                <a:ext uri="{63B3BB69-23CF-44E3-9099-C40C66FF867C}">
                  <a14:compatExt spid="_x0000_s1433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TCRACK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143362" name="Button 2" hidden="1">
              <a:extLst>
                <a:ext uri="{63B3BB69-23CF-44E3-9099-C40C66FF867C}">
                  <a14:compatExt spid="_x0000_s1433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TCRACK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143363" name="Button 3" hidden="1">
              <a:extLst>
                <a:ext uri="{63B3BB69-23CF-44E3-9099-C40C66FF867C}">
                  <a14:compatExt spid="_x0000_s1433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143364" name="Button 4" hidden="1">
              <a:extLst>
                <a:ext uri="{63B3BB69-23CF-44E3-9099-C40C66FF867C}">
                  <a14:compatExt spid="_x0000_s1433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250614</xdr:colOff>
      <xdr:row>21</xdr:row>
      <xdr:rowOff>31750</xdr:rowOff>
    </xdr:from>
    <xdr:to>
      <xdr:col>14</xdr:col>
      <xdr:colOff>0</xdr:colOff>
      <xdr:row>23</xdr:row>
      <xdr:rowOff>188806</xdr:rowOff>
    </xdr:to>
    <xdr:sp macro="[0]!GoBacktoMainTool" textlink="">
      <xdr:nvSpPr>
        <xdr:cNvPr id="6" name="Rectangle 5"/>
        <xdr:cNvSpPr/>
      </xdr:nvSpPr>
      <xdr:spPr>
        <a:xfrm>
          <a:off x="10548197" y="4487333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147457" name="Button 1" hidden="1">
              <a:extLst>
                <a:ext uri="{63B3BB69-23CF-44E3-9099-C40C66FF867C}">
                  <a14:compatExt spid="_x0000_s1474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LCRACK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147458" name="Button 2" hidden="1">
              <a:extLst>
                <a:ext uri="{63B3BB69-23CF-44E3-9099-C40C66FF867C}">
                  <a14:compatExt spid="_x0000_s1474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LCRACK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147459" name="Button 3" hidden="1">
              <a:extLst>
                <a:ext uri="{63B3BB69-23CF-44E3-9099-C40C66FF867C}">
                  <a14:compatExt spid="_x0000_s1474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147460" name="Button 4" hidden="1">
              <a:extLst>
                <a:ext uri="{63B3BB69-23CF-44E3-9099-C40C66FF867C}">
                  <a14:compatExt spid="_x0000_s1474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250613</xdr:colOff>
      <xdr:row>21</xdr:row>
      <xdr:rowOff>33444</xdr:rowOff>
    </xdr:from>
    <xdr:to>
      <xdr:col>14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10463530" y="4489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2</xdr:row>
          <xdr:rowOff>9525</xdr:rowOff>
        </xdr:from>
        <xdr:to>
          <xdr:col>4</xdr:col>
          <xdr:colOff>66675</xdr:colOff>
          <xdr:row>5</xdr:row>
          <xdr:rowOff>28575</xdr:rowOff>
        </xdr:to>
        <xdr:sp macro="" textlink="">
          <xdr:nvSpPr>
            <xdr:cNvPr id="151553" name="Button 1" hidden="1">
              <a:extLst>
                <a:ext uri="{63B3BB69-23CF-44E3-9099-C40C66FF867C}">
                  <a14:compatExt spid="_x0000_s1515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IRI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1647825</xdr:colOff>
          <xdr:row>6</xdr:row>
          <xdr:rowOff>0</xdr:rowOff>
        </xdr:from>
        <xdr:to>
          <xdr:col>4</xdr:col>
          <xdr:colOff>47625</xdr:colOff>
          <xdr:row>9</xdr:row>
          <xdr:rowOff>28575</xdr:rowOff>
        </xdr:to>
        <xdr:sp macro="" textlink="">
          <xdr:nvSpPr>
            <xdr:cNvPr id="151554" name="Button 2" hidden="1">
              <a:extLst>
                <a:ext uri="{63B3BB69-23CF-44E3-9099-C40C66FF867C}">
                  <a14:compatExt spid="_x0000_s1515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View IRI Model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1657350</xdr:colOff>
          <xdr:row>10</xdr:row>
          <xdr:rowOff>19050</xdr:rowOff>
        </xdr:from>
        <xdr:to>
          <xdr:col>4</xdr:col>
          <xdr:colOff>66675</xdr:colOff>
          <xdr:row>13</xdr:row>
          <xdr:rowOff>47625</xdr:rowOff>
        </xdr:to>
        <xdr:sp macro="" textlink="">
          <xdr:nvSpPr>
            <xdr:cNvPr id="151555" name="Button 3" hidden="1">
              <a:extLst>
                <a:ext uri="{63B3BB69-23CF-44E3-9099-C40C66FF867C}">
                  <a14:compatExt spid="_x0000_s1515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45720" tIns="45720" rIns="45720" bIns="45720" anchor="ctr" upright="1"/>
            <a:lstStyle/>
            <a:p>
              <a:pPr algn="ctr" rtl="0">
                <a:defRPr sz="1000"/>
              </a:pPr>
              <a:r>
                <a:rPr lang="en-US" sz="1600" b="1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Calculate Future RSL</a:t>
              </a:r>
            </a:p>
          </xdr:txBody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133350</xdr:colOff>
          <xdr:row>21</xdr:row>
          <xdr:rowOff>28575</xdr:rowOff>
        </xdr:from>
        <xdr:to>
          <xdr:col>0</xdr:col>
          <xdr:colOff>1390650</xdr:colOff>
          <xdr:row>23</xdr:row>
          <xdr:rowOff>57150</xdr:rowOff>
        </xdr:to>
        <xdr:sp macro="" textlink="">
          <xdr:nvSpPr>
            <xdr:cNvPr id="151556" name="Button 4" hidden="1">
              <a:extLst>
                <a:ext uri="{63B3BB69-23CF-44E3-9099-C40C66FF867C}">
                  <a14:compatExt spid="_x0000_s1515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22860" anchor="ctr" upright="1"/>
            <a:lstStyle/>
            <a:p>
              <a:pPr algn="ctr" rtl="0">
                <a:defRPr sz="1000"/>
              </a:pPr>
              <a:r>
                <a:rPr lang="en-US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RESET</a:t>
              </a:r>
            </a:p>
          </xdr:txBody>
        </xdr:sp>
        <xdr:clientData fPrintsWithSheet="0"/>
      </xdr:twoCellAnchor>
    </mc:Choice>
    <mc:Fallback/>
  </mc:AlternateContent>
  <xdr:twoCellAnchor>
    <xdr:from>
      <xdr:col>13</xdr:col>
      <xdr:colOff>250613</xdr:colOff>
      <xdr:row>21</xdr:row>
      <xdr:rowOff>33444</xdr:rowOff>
    </xdr:from>
    <xdr:to>
      <xdr:col>15</xdr:col>
      <xdr:colOff>0</xdr:colOff>
      <xdr:row>24</xdr:row>
      <xdr:rowOff>0</xdr:rowOff>
    </xdr:to>
    <xdr:sp macro="[0]!GoBacktoMainTool" textlink="">
      <xdr:nvSpPr>
        <xdr:cNvPr id="6" name="Rectangle 5"/>
        <xdr:cNvSpPr/>
      </xdr:nvSpPr>
      <xdr:spPr>
        <a:xfrm>
          <a:off x="11236113" y="4489027"/>
          <a:ext cx="1188720" cy="548640"/>
        </a:xfrm>
        <a:prstGeom prst="rect">
          <a:avLst/>
        </a:prstGeom>
        <a:gradFill flip="none" rotWithShape="1">
          <a:gsLst>
            <a:gs pos="0">
              <a:schemeClr val="dk1">
                <a:lumMod val="67000"/>
              </a:schemeClr>
            </a:gs>
            <a:gs pos="48000">
              <a:schemeClr val="dk1">
                <a:lumMod val="97000"/>
                <a:lumOff val="3000"/>
              </a:schemeClr>
            </a:gs>
            <a:gs pos="100000">
              <a:schemeClr val="dk1">
                <a:lumMod val="60000"/>
                <a:lumOff val="40000"/>
              </a:schemeClr>
            </a:gs>
          </a:gsLst>
          <a:lin ang="16200000" scaled="1"/>
          <a:tileRect/>
        </a:gradFill>
        <a:ln>
          <a:noFill/>
        </a:ln>
        <a:effectLst/>
        <a:scene3d>
          <a:camera prst="orthographicFront">
            <a:rot lat="0" lon="0" rev="0"/>
          </a:camera>
          <a:lightRig rig="glow" dir="t">
            <a:rot lat="0" lon="0" rev="14100000"/>
          </a:lightRig>
        </a:scene3d>
        <a:sp3d prstMaterial="softEdge">
          <a:bevelT w="127000" prst="artDeco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/>
            <a:t>GO BACK TO MAIN TOOL</a:t>
          </a: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4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5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6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7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8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9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0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1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2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3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4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5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6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7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8.xml><?xml version="1.0" encoding="utf-8"?>
<xdr:wsDr xmlns:xdr="http://schemas.openxmlformats.org/drawingml/2006/spreadsheetDrawing" xmlns:a="http://schemas.openxmlformats.org/drawingml/2006/main">
  <xdr:absoluteAnchor>
    <xdr:pos x="0" y="0"/>
    <xdr:ext cx="8657167" cy="628650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9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0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1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2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3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4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5.xml><?xml version="1.0" encoding="utf-8"?>
<xdr:wsDr xmlns:xdr="http://schemas.openxmlformats.org/drawingml/2006/spreadsheetDrawing" xmlns:a="http://schemas.openxmlformats.org/drawingml/2006/main">
  <xdr:absoluteAnchor>
    <xdr:pos x="0" y="0"/>
    <xdr:ext cx="8659752" cy="6289408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8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6" Type="http://schemas.openxmlformats.org/officeDocument/2006/relationships/ctrlProp" Target="../ctrlProps/ctrlProp11.xml"/><Relationship Id="rId5" Type="http://schemas.openxmlformats.org/officeDocument/2006/relationships/ctrlProp" Target="../ctrlProps/ctrlProp10.xml"/><Relationship Id="rId4" Type="http://schemas.openxmlformats.org/officeDocument/2006/relationships/ctrlProp" Target="../ctrlProps/ctrlProp9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12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15.xml"/><Relationship Id="rId5" Type="http://schemas.openxmlformats.org/officeDocument/2006/relationships/ctrlProp" Target="../ctrlProps/ctrlProp14.xml"/><Relationship Id="rId4" Type="http://schemas.openxmlformats.org/officeDocument/2006/relationships/ctrlProp" Target="../ctrlProps/ctrlProp13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16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6" Type="http://schemas.openxmlformats.org/officeDocument/2006/relationships/ctrlProp" Target="../ctrlProps/ctrlProp19.xml"/><Relationship Id="rId5" Type="http://schemas.openxmlformats.org/officeDocument/2006/relationships/ctrlProp" Target="../ctrlProps/ctrlProp18.xml"/><Relationship Id="rId4" Type="http://schemas.openxmlformats.org/officeDocument/2006/relationships/ctrlProp" Target="../ctrlProps/ctrlProp1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20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6" Type="http://schemas.openxmlformats.org/officeDocument/2006/relationships/ctrlProp" Target="../ctrlProps/ctrlProp23.xml"/><Relationship Id="rId5" Type="http://schemas.openxmlformats.org/officeDocument/2006/relationships/ctrlProp" Target="../ctrlProps/ctrlProp22.xml"/><Relationship Id="rId4" Type="http://schemas.openxmlformats.org/officeDocument/2006/relationships/ctrlProp" Target="../ctrlProps/ctrlProp21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24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6" Type="http://schemas.openxmlformats.org/officeDocument/2006/relationships/ctrlProp" Target="../ctrlProps/ctrlProp27.xml"/><Relationship Id="rId5" Type="http://schemas.openxmlformats.org/officeDocument/2006/relationships/ctrlProp" Target="../ctrlProps/ctrlProp26.xml"/><Relationship Id="rId4" Type="http://schemas.openxmlformats.org/officeDocument/2006/relationships/ctrlProp" Target="../ctrlProps/ctrlProp25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28.xml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6" Type="http://schemas.openxmlformats.org/officeDocument/2006/relationships/ctrlProp" Target="../ctrlProps/ctrlProp31.xml"/><Relationship Id="rId5" Type="http://schemas.openxmlformats.org/officeDocument/2006/relationships/ctrlProp" Target="../ctrlProps/ctrlProp30.xml"/><Relationship Id="rId4" Type="http://schemas.openxmlformats.org/officeDocument/2006/relationships/ctrlProp" Target="../ctrlProps/ctrlProp29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32.xml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6" Type="http://schemas.openxmlformats.org/officeDocument/2006/relationships/ctrlProp" Target="../ctrlProps/ctrlProp35.xml"/><Relationship Id="rId5" Type="http://schemas.openxmlformats.org/officeDocument/2006/relationships/ctrlProp" Target="../ctrlProps/ctrlProp34.xml"/><Relationship Id="rId4" Type="http://schemas.openxmlformats.org/officeDocument/2006/relationships/ctrlProp" Target="../ctrlProps/ctrlProp33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36.xml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6" Type="http://schemas.openxmlformats.org/officeDocument/2006/relationships/ctrlProp" Target="../ctrlProps/ctrlProp39.xml"/><Relationship Id="rId5" Type="http://schemas.openxmlformats.org/officeDocument/2006/relationships/ctrlProp" Target="../ctrlProps/ctrlProp38.xml"/><Relationship Id="rId4" Type="http://schemas.openxmlformats.org/officeDocument/2006/relationships/ctrlProp" Target="../ctrlProps/ctrlProp37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40.xml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0.xml"/><Relationship Id="rId6" Type="http://schemas.openxmlformats.org/officeDocument/2006/relationships/ctrlProp" Target="../ctrlProps/ctrlProp43.xml"/><Relationship Id="rId5" Type="http://schemas.openxmlformats.org/officeDocument/2006/relationships/ctrlProp" Target="../ctrlProps/ctrlProp42.xml"/><Relationship Id="rId4" Type="http://schemas.openxmlformats.org/officeDocument/2006/relationships/ctrlProp" Target="../ctrlProps/ctrlProp41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44.xml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6" Type="http://schemas.openxmlformats.org/officeDocument/2006/relationships/ctrlProp" Target="../ctrlProps/ctrlProp47.xml"/><Relationship Id="rId5" Type="http://schemas.openxmlformats.org/officeDocument/2006/relationships/ctrlProp" Target="../ctrlProps/ctrlProp46.xml"/><Relationship Id="rId4" Type="http://schemas.openxmlformats.org/officeDocument/2006/relationships/ctrlProp" Target="../ctrlProps/ctrlProp45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48.xml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6" Type="http://schemas.openxmlformats.org/officeDocument/2006/relationships/ctrlProp" Target="../ctrlProps/ctrlProp51.xml"/><Relationship Id="rId5" Type="http://schemas.openxmlformats.org/officeDocument/2006/relationships/ctrlProp" Target="../ctrlProps/ctrlProp50.xml"/><Relationship Id="rId4" Type="http://schemas.openxmlformats.org/officeDocument/2006/relationships/ctrlProp" Target="../ctrlProps/ctrlProp49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52.xml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6" Type="http://schemas.openxmlformats.org/officeDocument/2006/relationships/ctrlProp" Target="../ctrlProps/ctrlProp55.xml"/><Relationship Id="rId5" Type="http://schemas.openxmlformats.org/officeDocument/2006/relationships/ctrlProp" Target="../ctrlProps/ctrlProp54.xml"/><Relationship Id="rId4" Type="http://schemas.openxmlformats.org/officeDocument/2006/relationships/ctrlProp" Target="../ctrlProps/ctrlProp53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56.xml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6" Type="http://schemas.openxmlformats.org/officeDocument/2006/relationships/ctrlProp" Target="../ctrlProps/ctrlProp59.xml"/><Relationship Id="rId5" Type="http://schemas.openxmlformats.org/officeDocument/2006/relationships/ctrlProp" Target="../ctrlProps/ctrlProp58.xml"/><Relationship Id="rId4" Type="http://schemas.openxmlformats.org/officeDocument/2006/relationships/ctrlProp" Target="../ctrlProps/ctrlProp57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60.xml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6" Type="http://schemas.openxmlformats.org/officeDocument/2006/relationships/ctrlProp" Target="../ctrlProps/ctrlProp63.xml"/><Relationship Id="rId5" Type="http://schemas.openxmlformats.org/officeDocument/2006/relationships/ctrlProp" Target="../ctrlProps/ctrlProp62.xml"/><Relationship Id="rId4" Type="http://schemas.openxmlformats.org/officeDocument/2006/relationships/ctrlProp" Target="../ctrlProps/ctrlProp61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64.xml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6" Type="http://schemas.openxmlformats.org/officeDocument/2006/relationships/ctrlProp" Target="../ctrlProps/ctrlProp67.xml"/><Relationship Id="rId5" Type="http://schemas.openxmlformats.org/officeDocument/2006/relationships/ctrlProp" Target="../ctrlProps/ctrlProp66.xml"/><Relationship Id="rId4" Type="http://schemas.openxmlformats.org/officeDocument/2006/relationships/ctrlProp" Target="../ctrlProps/ctrlProp65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68.xml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6" Type="http://schemas.openxmlformats.org/officeDocument/2006/relationships/ctrlProp" Target="../ctrlProps/ctrlProp71.xml"/><Relationship Id="rId5" Type="http://schemas.openxmlformats.org/officeDocument/2006/relationships/ctrlProp" Target="../ctrlProps/ctrlProp70.xml"/><Relationship Id="rId4" Type="http://schemas.openxmlformats.org/officeDocument/2006/relationships/ctrlProp" Target="../ctrlProps/ctrlProp69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72.xml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6" Type="http://schemas.openxmlformats.org/officeDocument/2006/relationships/ctrlProp" Target="../ctrlProps/ctrlProp75.xml"/><Relationship Id="rId5" Type="http://schemas.openxmlformats.org/officeDocument/2006/relationships/ctrlProp" Target="../ctrlProps/ctrlProp74.xml"/><Relationship Id="rId4" Type="http://schemas.openxmlformats.org/officeDocument/2006/relationships/ctrlProp" Target="../ctrlProps/ctrlProp73.xm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76.xml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6" Type="http://schemas.openxmlformats.org/officeDocument/2006/relationships/ctrlProp" Target="../ctrlProps/ctrlProp79.xml"/><Relationship Id="rId5" Type="http://schemas.openxmlformats.org/officeDocument/2006/relationships/ctrlProp" Target="../ctrlProps/ctrlProp78.xml"/><Relationship Id="rId4" Type="http://schemas.openxmlformats.org/officeDocument/2006/relationships/ctrlProp" Target="../ctrlProps/ctrlProp77.xm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80.xml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6" Type="http://schemas.openxmlformats.org/officeDocument/2006/relationships/ctrlProp" Target="../ctrlProps/ctrlProp83.xml"/><Relationship Id="rId5" Type="http://schemas.openxmlformats.org/officeDocument/2006/relationships/ctrlProp" Target="../ctrlProps/ctrlProp82.xml"/><Relationship Id="rId4" Type="http://schemas.openxmlformats.org/officeDocument/2006/relationships/ctrlProp" Target="../ctrlProps/ctrlProp81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84.xml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6" Type="http://schemas.openxmlformats.org/officeDocument/2006/relationships/ctrlProp" Target="../ctrlProps/ctrlProp87.xml"/><Relationship Id="rId5" Type="http://schemas.openxmlformats.org/officeDocument/2006/relationships/ctrlProp" Target="../ctrlProps/ctrlProp86.xml"/><Relationship Id="rId4" Type="http://schemas.openxmlformats.org/officeDocument/2006/relationships/ctrlProp" Target="../ctrlProps/ctrlProp85.xml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88.xml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6" Type="http://schemas.openxmlformats.org/officeDocument/2006/relationships/ctrlProp" Target="../ctrlProps/ctrlProp91.xml"/><Relationship Id="rId5" Type="http://schemas.openxmlformats.org/officeDocument/2006/relationships/ctrlProp" Target="../ctrlProps/ctrlProp90.xml"/><Relationship Id="rId4" Type="http://schemas.openxmlformats.org/officeDocument/2006/relationships/ctrlProp" Target="../ctrlProps/ctrlProp8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"/>
  <sheetViews>
    <sheetView workbookViewId="0">
      <selection activeCell="C11" sqref="C11"/>
    </sheetView>
  </sheetViews>
  <sheetFormatPr defaultColWidth="11" defaultRowHeight="15.75" x14ac:dyDescent="0.25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F25"/>
  <sheetViews>
    <sheetView workbookViewId="0">
      <selection activeCell="E13" sqref="E13:E14"/>
    </sheetView>
  </sheetViews>
  <sheetFormatPr defaultRowHeight="15.75" x14ac:dyDescent="0.25"/>
  <cols>
    <col min="1" max="1" width="30.25" bestFit="1" customWidth="1"/>
    <col min="3" max="3" width="30.25" bestFit="1" customWidth="1"/>
    <col min="4" max="4" width="8" customWidth="1"/>
    <col min="5" max="5" width="24.5" customWidth="1"/>
  </cols>
  <sheetData>
    <row r="1" spans="1:6" x14ac:dyDescent="0.25">
      <c r="A1" s="3" t="s">
        <v>4</v>
      </c>
      <c r="C1" s="2" t="s">
        <v>13</v>
      </c>
      <c r="D1" s="2"/>
      <c r="E1" s="2" t="s">
        <v>14</v>
      </c>
    </row>
    <row r="2" spans="1:6" x14ac:dyDescent="0.25">
      <c r="A2" s="1" t="s">
        <v>1</v>
      </c>
      <c r="B2" t="s">
        <v>17</v>
      </c>
      <c r="C2" s="1" t="s">
        <v>5</v>
      </c>
      <c r="D2" s="1" t="s">
        <v>19</v>
      </c>
      <c r="E2" s="1" t="s">
        <v>5</v>
      </c>
    </row>
    <row r="3" spans="1:6" x14ac:dyDescent="0.25">
      <c r="A3" s="1" t="s">
        <v>2</v>
      </c>
      <c r="B3" t="s">
        <v>18</v>
      </c>
      <c r="C3" s="1" t="s">
        <v>6</v>
      </c>
      <c r="D3" s="1" t="s">
        <v>20</v>
      </c>
      <c r="E3" s="1" t="s">
        <v>6</v>
      </c>
    </row>
    <row r="4" spans="1:6" x14ac:dyDescent="0.25">
      <c r="A4" s="1"/>
      <c r="C4" s="1" t="s">
        <v>7</v>
      </c>
      <c r="D4" s="1" t="s">
        <v>21</v>
      </c>
      <c r="E4" s="1" t="s">
        <v>7</v>
      </c>
    </row>
    <row r="6" spans="1:6" x14ac:dyDescent="0.25">
      <c r="A6" s="4" t="s">
        <v>15</v>
      </c>
      <c r="C6" s="4" t="s">
        <v>5</v>
      </c>
      <c r="D6" s="4"/>
      <c r="E6" s="4" t="s">
        <v>5</v>
      </c>
    </row>
    <row r="7" spans="1:6" x14ac:dyDescent="0.25">
      <c r="A7" s="1" t="s">
        <v>5</v>
      </c>
      <c r="C7" s="1" t="s">
        <v>9</v>
      </c>
      <c r="D7" s="1" t="s">
        <v>22</v>
      </c>
      <c r="E7" s="1" t="s">
        <v>9</v>
      </c>
      <c r="F7" s="1" t="s">
        <v>22</v>
      </c>
    </row>
    <row r="8" spans="1:6" x14ac:dyDescent="0.25">
      <c r="A8" s="1" t="s">
        <v>6</v>
      </c>
      <c r="E8" s="1" t="s">
        <v>11</v>
      </c>
      <c r="F8" s="1" t="s">
        <v>24</v>
      </c>
    </row>
    <row r="9" spans="1:6" x14ac:dyDescent="0.25">
      <c r="A9" s="1" t="s">
        <v>7</v>
      </c>
      <c r="C9" s="4" t="s">
        <v>6</v>
      </c>
      <c r="D9" s="4"/>
      <c r="E9" s="1" t="s">
        <v>10</v>
      </c>
      <c r="F9" s="1" t="s">
        <v>25</v>
      </c>
    </row>
    <row r="10" spans="1:6" x14ac:dyDescent="0.25">
      <c r="A10" s="4" t="s">
        <v>16</v>
      </c>
      <c r="C10" s="1" t="s">
        <v>9</v>
      </c>
      <c r="D10" s="1"/>
      <c r="E10" s="1" t="s">
        <v>12</v>
      </c>
      <c r="F10" s="1" t="s">
        <v>26</v>
      </c>
    </row>
    <row r="11" spans="1:6" x14ac:dyDescent="0.25">
      <c r="A11" s="1" t="s">
        <v>5</v>
      </c>
    </row>
    <row r="12" spans="1:6" x14ac:dyDescent="0.25">
      <c r="A12" s="1" t="s">
        <v>6</v>
      </c>
      <c r="C12" s="4" t="s">
        <v>7</v>
      </c>
      <c r="D12" s="4"/>
      <c r="E12" s="4" t="s">
        <v>6</v>
      </c>
    </row>
    <row r="13" spans="1:6" x14ac:dyDescent="0.25">
      <c r="A13" s="1" t="s">
        <v>7</v>
      </c>
      <c r="C13" s="1" t="s">
        <v>9</v>
      </c>
      <c r="D13" s="1"/>
      <c r="E13" s="1" t="s">
        <v>9</v>
      </c>
    </row>
    <row r="14" spans="1:6" x14ac:dyDescent="0.25">
      <c r="E14" s="1" t="s">
        <v>10</v>
      </c>
    </row>
    <row r="15" spans="1:6" x14ac:dyDescent="0.25">
      <c r="A15" s="5" t="s">
        <v>8</v>
      </c>
      <c r="B15" t="s">
        <v>23</v>
      </c>
    </row>
    <row r="16" spans="1:6" x14ac:dyDescent="0.25">
      <c r="A16" s="1" t="s">
        <v>9</v>
      </c>
      <c r="E16" s="4" t="s">
        <v>7</v>
      </c>
    </row>
    <row r="17" spans="1:5" x14ac:dyDescent="0.25">
      <c r="A17" s="1" t="s">
        <v>11</v>
      </c>
      <c r="E17" s="1" t="s">
        <v>9</v>
      </c>
    </row>
    <row r="18" spans="1:5" x14ac:dyDescent="0.25">
      <c r="A18" s="1" t="s">
        <v>10</v>
      </c>
      <c r="E18" s="1" t="s">
        <v>11</v>
      </c>
    </row>
    <row r="19" spans="1:5" x14ac:dyDescent="0.25">
      <c r="A19" s="1" t="s">
        <v>12</v>
      </c>
      <c r="E19" s="1" t="s">
        <v>10</v>
      </c>
    </row>
    <row r="20" spans="1:5" x14ac:dyDescent="0.25">
      <c r="E20" s="1" t="s">
        <v>12</v>
      </c>
    </row>
    <row r="22" spans="1:5" x14ac:dyDescent="0.25">
      <c r="A22" s="4" t="s">
        <v>15</v>
      </c>
    </row>
    <row r="23" spans="1:5" x14ac:dyDescent="0.25">
      <c r="A23" s="1" t="s">
        <v>5</v>
      </c>
    </row>
    <row r="24" spans="1:5" x14ac:dyDescent="0.25">
      <c r="A24" s="1" t="s">
        <v>6</v>
      </c>
    </row>
    <row r="25" spans="1:5" x14ac:dyDescent="0.25">
      <c r="A25" s="1" t="s">
        <v>7</v>
      </c>
    </row>
  </sheetData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D22"/>
  <sheetViews>
    <sheetView workbookViewId="0">
      <selection activeCell="K10" sqref="K10"/>
    </sheetView>
  </sheetViews>
  <sheetFormatPr defaultRowHeight="15.75" x14ac:dyDescent="0.25"/>
  <cols>
    <col min="1" max="1" width="27.75" bestFit="1" customWidth="1"/>
    <col min="2" max="3" width="30.25" bestFit="1" customWidth="1"/>
    <col min="4" max="4" width="12.375" bestFit="1" customWidth="1"/>
  </cols>
  <sheetData>
    <row r="1" spans="1:4" x14ac:dyDescent="0.25">
      <c r="A1" t="s">
        <v>27</v>
      </c>
      <c r="B1" t="s">
        <v>28</v>
      </c>
      <c r="C1" t="s">
        <v>29</v>
      </c>
      <c r="D1" t="s">
        <v>31</v>
      </c>
    </row>
    <row r="2" spans="1:4" x14ac:dyDescent="0.25">
      <c r="A2" s="1" t="s">
        <v>0</v>
      </c>
      <c r="B2" s="1" t="s">
        <v>1</v>
      </c>
    </row>
    <row r="3" spans="1:4" x14ac:dyDescent="0.25">
      <c r="A3" s="1" t="s">
        <v>0</v>
      </c>
      <c r="B3" s="1" t="s">
        <v>2</v>
      </c>
    </row>
    <row r="4" spans="1:4" x14ac:dyDescent="0.25">
      <c r="A4" t="s">
        <v>3</v>
      </c>
      <c r="B4" s="1" t="s">
        <v>6</v>
      </c>
      <c r="C4" s="1" t="s">
        <v>1</v>
      </c>
    </row>
    <row r="5" spans="1:4" x14ac:dyDescent="0.25">
      <c r="A5" t="s">
        <v>3</v>
      </c>
      <c r="B5" s="1" t="s">
        <v>5</v>
      </c>
      <c r="C5" s="1" t="s">
        <v>1</v>
      </c>
    </row>
    <row r="6" spans="1:4" x14ac:dyDescent="0.25">
      <c r="A6" t="s">
        <v>3</v>
      </c>
      <c r="B6" s="1" t="s">
        <v>32</v>
      </c>
      <c r="C6" s="1" t="s">
        <v>1</v>
      </c>
    </row>
    <row r="7" spans="1:4" x14ac:dyDescent="0.25">
      <c r="A7" t="s">
        <v>3</v>
      </c>
      <c r="B7" s="1" t="s">
        <v>6</v>
      </c>
      <c r="C7" s="1" t="s">
        <v>2</v>
      </c>
    </row>
    <row r="8" spans="1:4" x14ac:dyDescent="0.25">
      <c r="A8" t="s">
        <v>3</v>
      </c>
      <c r="B8" s="1" t="s">
        <v>5</v>
      </c>
      <c r="C8" s="1" t="s">
        <v>2</v>
      </c>
    </row>
    <row r="9" spans="1:4" x14ac:dyDescent="0.25">
      <c r="A9" t="s">
        <v>3</v>
      </c>
      <c r="B9" s="1" t="s">
        <v>32</v>
      </c>
      <c r="C9" s="1" t="s">
        <v>2</v>
      </c>
    </row>
    <row r="10" spans="1:4" x14ac:dyDescent="0.25">
      <c r="A10" t="s">
        <v>30</v>
      </c>
      <c r="B10" s="1" t="s">
        <v>9</v>
      </c>
      <c r="C10" s="1" t="s">
        <v>6</v>
      </c>
      <c r="D10" s="1" t="s">
        <v>1</v>
      </c>
    </row>
    <row r="11" spans="1:4" x14ac:dyDescent="0.25">
      <c r="A11" t="s">
        <v>30</v>
      </c>
      <c r="B11" s="1" t="s">
        <v>9</v>
      </c>
      <c r="C11" s="1" t="s">
        <v>5</v>
      </c>
      <c r="D11" s="1" t="s">
        <v>1</v>
      </c>
    </row>
    <row r="12" spans="1:4" x14ac:dyDescent="0.25">
      <c r="A12" t="s">
        <v>30</v>
      </c>
      <c r="B12" s="1" t="s">
        <v>9</v>
      </c>
      <c r="C12" s="1" t="s">
        <v>32</v>
      </c>
      <c r="D12" s="1" t="s">
        <v>1</v>
      </c>
    </row>
    <row r="13" spans="1:4" x14ac:dyDescent="0.25">
      <c r="A13" t="s">
        <v>30</v>
      </c>
      <c r="B13" s="1" t="s">
        <v>9</v>
      </c>
      <c r="C13" s="1" t="s">
        <v>6</v>
      </c>
      <c r="D13" s="1" t="s">
        <v>2</v>
      </c>
    </row>
    <row r="14" spans="1:4" x14ac:dyDescent="0.25">
      <c r="A14" t="s">
        <v>30</v>
      </c>
      <c r="B14" s="1" t="s">
        <v>10</v>
      </c>
      <c r="C14" s="1" t="s">
        <v>6</v>
      </c>
      <c r="D14" s="1" t="s">
        <v>2</v>
      </c>
    </row>
    <row r="15" spans="1:4" x14ac:dyDescent="0.25">
      <c r="A15" t="s">
        <v>30</v>
      </c>
      <c r="B15" s="1" t="s">
        <v>9</v>
      </c>
      <c r="C15" s="1" t="s">
        <v>5</v>
      </c>
      <c r="D15" s="1" t="s">
        <v>2</v>
      </c>
    </row>
    <row r="16" spans="1:4" x14ac:dyDescent="0.25">
      <c r="A16" t="s">
        <v>30</v>
      </c>
      <c r="B16" s="1" t="s">
        <v>11</v>
      </c>
      <c r="C16" s="1" t="s">
        <v>5</v>
      </c>
      <c r="D16" s="1" t="s">
        <v>2</v>
      </c>
    </row>
    <row r="17" spans="1:4" x14ac:dyDescent="0.25">
      <c r="A17" t="s">
        <v>30</v>
      </c>
      <c r="B17" s="1" t="s">
        <v>10</v>
      </c>
      <c r="C17" s="1" t="s">
        <v>5</v>
      </c>
      <c r="D17" s="1" t="s">
        <v>2</v>
      </c>
    </row>
    <row r="18" spans="1:4" x14ac:dyDescent="0.25">
      <c r="A18" t="s">
        <v>30</v>
      </c>
      <c r="B18" s="1" t="s">
        <v>12</v>
      </c>
      <c r="C18" s="1" t="s">
        <v>5</v>
      </c>
      <c r="D18" s="1" t="s">
        <v>2</v>
      </c>
    </row>
    <row r="19" spans="1:4" x14ac:dyDescent="0.25">
      <c r="A19" t="s">
        <v>30</v>
      </c>
      <c r="B19" s="1" t="s">
        <v>9</v>
      </c>
      <c r="C19" s="1" t="s">
        <v>32</v>
      </c>
      <c r="D19" s="1" t="s">
        <v>2</v>
      </c>
    </row>
    <row r="20" spans="1:4" x14ac:dyDescent="0.25">
      <c r="A20" t="s">
        <v>30</v>
      </c>
      <c r="B20" s="1" t="s">
        <v>11</v>
      </c>
      <c r="C20" s="1" t="s">
        <v>32</v>
      </c>
      <c r="D20" s="1" t="s">
        <v>2</v>
      </c>
    </row>
    <row r="21" spans="1:4" x14ac:dyDescent="0.25">
      <c r="A21" t="s">
        <v>30</v>
      </c>
      <c r="B21" s="1" t="s">
        <v>10</v>
      </c>
      <c r="C21" s="1" t="s">
        <v>32</v>
      </c>
      <c r="D21" s="1" t="s">
        <v>2</v>
      </c>
    </row>
    <row r="22" spans="1:4" x14ac:dyDescent="0.25">
      <c r="A22" t="s">
        <v>30</v>
      </c>
      <c r="B22" s="1" t="s">
        <v>12</v>
      </c>
      <c r="C22" s="1" t="s">
        <v>32</v>
      </c>
      <c r="D22" s="1" t="s">
        <v>2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"/>
  <sheetViews>
    <sheetView showGridLines="0" workbookViewId="0">
      <selection activeCell="B10" sqref="B10"/>
    </sheetView>
  </sheetViews>
  <sheetFormatPr defaultRowHeight="15.75" x14ac:dyDescent="0.25"/>
  <sheetData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5">
    <pageSetUpPr autoPageBreaks="0"/>
  </sheetPr>
  <dimension ref="A1:X5230"/>
  <sheetViews>
    <sheetView showGridLines="0" zoomScale="80" zoomScaleNormal="80" workbookViewId="0">
      <selection activeCell="L41" sqref="L41"/>
    </sheetView>
  </sheetViews>
  <sheetFormatPr defaultColWidth="0" defaultRowHeight="15" customHeight="1" zeroHeight="1" x14ac:dyDescent="0.25"/>
  <cols>
    <col min="1" max="1" width="20.625" style="14" customWidth="1"/>
    <col min="2" max="3" width="11.125" style="14" customWidth="1"/>
    <col min="4" max="5" width="11" style="14" customWidth="1"/>
    <col min="6" max="6" width="10" style="14" customWidth="1"/>
    <col min="7" max="9" width="9.375" style="14" customWidth="1"/>
    <col min="10" max="10" width="11.125" style="14" customWidth="1"/>
    <col min="11" max="11" width="11.5" style="14" customWidth="1"/>
    <col min="12" max="12" width="12" style="14" customWidth="1"/>
    <col min="13" max="13" width="8" style="14" customWidth="1"/>
    <col min="14" max="14" width="7.125" style="14" hidden="1" customWidth="1"/>
    <col min="15" max="16384" width="8" style="14" hidden="1"/>
  </cols>
  <sheetData>
    <row r="1" spans="1:18" ht="33.75" thickBot="1" x14ac:dyDescent="0.3">
      <c r="A1" s="6" t="s">
        <v>33</v>
      </c>
      <c r="B1" s="7" t="s">
        <v>34</v>
      </c>
      <c r="C1" s="7" t="s">
        <v>35</v>
      </c>
      <c r="D1" s="7" t="s">
        <v>36</v>
      </c>
      <c r="E1" s="7" t="s">
        <v>37</v>
      </c>
      <c r="F1" s="7" t="s">
        <v>38</v>
      </c>
      <c r="G1" s="7" t="s">
        <v>39</v>
      </c>
      <c r="H1" s="8" t="s">
        <v>40</v>
      </c>
      <c r="I1" s="9" t="s">
        <v>41</v>
      </c>
      <c r="J1" s="10" t="s">
        <v>42</v>
      </c>
      <c r="K1" s="11" t="s">
        <v>43</v>
      </c>
      <c r="L1" s="11" t="s">
        <v>44</v>
      </c>
      <c r="M1" s="12"/>
      <c r="N1" s="13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15" t="e">
        <f>'Iteration Details'!T2</f>
        <v>#VALUE!</v>
      </c>
      <c r="K2" s="16" t="str">
        <f>IF($H$2&lt;&gt;"",'Iteration Details'!L2,"")</f>
        <v/>
      </c>
      <c r="L2" s="17" t="str">
        <f>IF($I$2&lt;&gt;"",'Iteration Details'!N2,"")</f>
        <v/>
      </c>
      <c r="M2" s="18"/>
      <c r="N2" s="19"/>
      <c r="O2" s="19"/>
      <c r="P2" s="19"/>
      <c r="Q2" s="19"/>
      <c r="R2" s="19"/>
    </row>
    <row r="3" spans="1:18" ht="15.75" x14ac:dyDescent="0.25">
      <c r="A3" s="20"/>
      <c r="B3" s="21"/>
      <c r="C3" s="21"/>
      <c r="D3" s="21"/>
      <c r="E3" s="21"/>
      <c r="F3" s="21"/>
      <c r="G3" s="79"/>
      <c r="H3" s="79"/>
      <c r="I3" s="79"/>
      <c r="J3" s="15" t="e">
        <f>'Iteration Details'!T3</f>
        <v>#VALUE!</v>
      </c>
      <c r="K3" s="16" t="str">
        <f>IF($H$2&lt;&gt;"",'Iteration Details'!L3,"")</f>
        <v/>
      </c>
      <c r="L3" s="17" t="str">
        <f>IF($I$2&lt;&gt;"",'Iteration Details'!N3,"")</f>
        <v/>
      </c>
      <c r="M3" s="18"/>
    </row>
    <row r="4" spans="1:18" ht="15.75" x14ac:dyDescent="0.25">
      <c r="A4" s="20"/>
      <c r="B4" s="21"/>
      <c r="C4" s="21"/>
      <c r="D4" s="21"/>
      <c r="E4" s="21"/>
      <c r="F4" s="21"/>
      <c r="G4" s="79"/>
      <c r="H4" s="79"/>
      <c r="I4" s="79"/>
      <c r="J4" s="15" t="e">
        <f>'Iteration Details'!T4</f>
        <v>#VALUE!</v>
      </c>
      <c r="K4" s="16" t="str">
        <f>IF($H$2&lt;&gt;"",'Iteration Details'!L4,"")</f>
        <v/>
      </c>
      <c r="L4" s="17" t="str">
        <f>IF($I$2&lt;&gt;"",'Iteration Details'!N4,"")</f>
        <v/>
      </c>
      <c r="M4" s="18"/>
    </row>
    <row r="5" spans="1:18" ht="15.75" x14ac:dyDescent="0.25">
      <c r="A5" s="20"/>
      <c r="B5" s="21"/>
      <c r="C5" s="21"/>
      <c r="D5" s="21"/>
      <c r="E5" s="21"/>
      <c r="F5" s="21"/>
      <c r="G5" s="79"/>
      <c r="H5" s="79"/>
      <c r="I5" s="79"/>
      <c r="J5" s="15" t="e">
        <f>'Iteration Details'!T5</f>
        <v>#VALUE!</v>
      </c>
      <c r="K5" s="16" t="str">
        <f>IF($H$2&lt;&gt;"",'Iteration Details'!L5,"")</f>
        <v/>
      </c>
      <c r="L5" s="17" t="str">
        <f>IF($I$2&lt;&gt;"",'Iteration Details'!N5,"")</f>
        <v/>
      </c>
      <c r="M5" s="18"/>
      <c r="O5" s="19"/>
      <c r="P5" s="19"/>
    </row>
    <row r="6" spans="1:18" ht="15.75" x14ac:dyDescent="0.25">
      <c r="A6" s="20"/>
      <c r="B6" s="21"/>
      <c r="C6" s="21"/>
      <c r="D6" s="21"/>
      <c r="E6" s="21"/>
      <c r="F6" s="21"/>
      <c r="G6" s="79"/>
      <c r="H6" s="79"/>
      <c r="I6" s="79"/>
      <c r="J6" s="15" t="e">
        <f>'Iteration Details'!T6</f>
        <v>#VALUE!</v>
      </c>
      <c r="K6" s="16" t="str">
        <f>IF($H$2&lt;&gt;"",'Iteration Details'!L6,"")</f>
        <v/>
      </c>
      <c r="L6" s="17" t="str">
        <f>IF($I$2&lt;&gt;"",'Iteration Details'!N6,"")</f>
        <v/>
      </c>
      <c r="M6" s="18"/>
    </row>
    <row r="7" spans="1:18" ht="15.75" x14ac:dyDescent="0.25">
      <c r="A7" s="20"/>
      <c r="B7" s="21"/>
      <c r="C7" s="21"/>
      <c r="D7" s="21"/>
      <c r="E7" s="21"/>
      <c r="F7" s="21"/>
      <c r="G7" s="79"/>
      <c r="H7" s="79"/>
      <c r="I7" s="79"/>
      <c r="J7" s="15" t="e">
        <f>'Iteration Details'!T7</f>
        <v>#VALUE!</v>
      </c>
      <c r="K7" s="16" t="str">
        <f>IF($H$2&lt;&gt;"",'Iteration Details'!L7,"")</f>
        <v/>
      </c>
      <c r="L7" s="17" t="str">
        <f>IF($I$2&lt;&gt;"",'Iteration Details'!N7,"")</f>
        <v/>
      </c>
      <c r="M7" s="18"/>
    </row>
    <row r="8" spans="1:18" ht="15.75" x14ac:dyDescent="0.25">
      <c r="A8" s="20"/>
      <c r="B8" s="21"/>
      <c r="C8" s="21"/>
      <c r="D8" s="21"/>
      <c r="E8" s="21"/>
      <c r="F8" s="21"/>
      <c r="G8" s="79"/>
      <c r="H8" s="79"/>
      <c r="I8" s="79"/>
      <c r="J8" s="15" t="e">
        <f>'Iteration Details'!T8</f>
        <v>#VALUE!</v>
      </c>
      <c r="K8" s="16" t="str">
        <f>IF($H$2&lt;&gt;"",'Iteration Details'!L8,"")</f>
        <v/>
      </c>
      <c r="L8" s="17" t="str">
        <f>IF($I$2&lt;&gt;"",'Iteration Details'!N8,"")</f>
        <v/>
      </c>
      <c r="M8" s="18"/>
    </row>
    <row r="9" spans="1:18" ht="15.75" x14ac:dyDescent="0.25">
      <c r="A9" s="20"/>
      <c r="B9" s="21"/>
      <c r="C9" s="21"/>
      <c r="D9" s="21"/>
      <c r="E9" s="21"/>
      <c r="F9" s="21"/>
      <c r="G9" s="79"/>
      <c r="H9" s="79"/>
      <c r="I9" s="79"/>
      <c r="J9" s="15" t="e">
        <f>'Iteration Details'!T9</f>
        <v>#VALUE!</v>
      </c>
      <c r="K9" s="16" t="str">
        <f>IF($H$2&lt;&gt;"",'Iteration Details'!L9,"")</f>
        <v/>
      </c>
      <c r="L9" s="17" t="str">
        <f>IF($I$2&lt;&gt;"",'Iteration Details'!N9,"")</f>
        <v/>
      </c>
      <c r="M9" s="18"/>
    </row>
    <row r="10" spans="1:18" ht="15.75" x14ac:dyDescent="0.25">
      <c r="A10" s="20"/>
      <c r="B10" s="21"/>
      <c r="C10" s="21"/>
      <c r="D10" s="21"/>
      <c r="E10" s="21"/>
      <c r="F10" s="21"/>
      <c r="G10" s="79"/>
      <c r="H10" s="79"/>
      <c r="I10" s="79"/>
      <c r="J10" s="15" t="e">
        <f>'Iteration Details'!T10</f>
        <v>#VALUE!</v>
      </c>
      <c r="K10" s="16" t="str">
        <f>IF($H$2&lt;&gt;"",'Iteration Details'!L10,"")</f>
        <v/>
      </c>
      <c r="L10" s="17" t="str">
        <f>IF($I$2&lt;&gt;"",'Iteration Details'!N10,"")</f>
        <v/>
      </c>
      <c r="M10" s="18"/>
    </row>
    <row r="11" spans="1:18" ht="15.75" x14ac:dyDescent="0.25">
      <c r="A11" s="20"/>
      <c r="B11" s="21"/>
      <c r="C11" s="21"/>
      <c r="D11" s="21"/>
      <c r="E11" s="21"/>
      <c r="F11" s="21"/>
      <c r="G11" s="79"/>
      <c r="H11" s="79"/>
      <c r="I11" s="79"/>
      <c r="J11" s="15" t="e">
        <f>'Iteration Details'!T11</f>
        <v>#VALUE!</v>
      </c>
      <c r="K11" s="16" t="str">
        <f>IF($H$2&lt;&gt;"",'Iteration Details'!L11,"")</f>
        <v/>
      </c>
      <c r="L11" s="17" t="str">
        <f>IF($I$2&lt;&gt;"",'Iteration Details'!N11,"")</f>
        <v/>
      </c>
      <c r="M11" s="18"/>
    </row>
    <row r="12" spans="1:18" ht="15.75" x14ac:dyDescent="0.25">
      <c r="A12" s="20"/>
      <c r="B12" s="21"/>
      <c r="C12" s="21"/>
      <c r="D12" s="21"/>
      <c r="E12" s="21"/>
      <c r="F12" s="21"/>
      <c r="G12" s="79"/>
      <c r="H12" s="79"/>
      <c r="I12" s="79"/>
      <c r="J12" s="15" t="e">
        <f>'Iteration Details'!T12</f>
        <v>#VALUE!</v>
      </c>
      <c r="K12" s="16" t="str">
        <f>IF($H$2&lt;&gt;"",'Iteration Details'!L12,"")</f>
        <v/>
      </c>
      <c r="L12" s="17" t="str">
        <f>IF($I$2&lt;&gt;"",'Iteration Details'!N12,"")</f>
        <v/>
      </c>
      <c r="M12" s="18"/>
    </row>
    <row r="13" spans="1:18" ht="15.75" x14ac:dyDescent="0.25">
      <c r="A13" s="20"/>
      <c r="B13" s="21"/>
      <c r="C13" s="21"/>
      <c r="D13" s="21"/>
      <c r="E13" s="21"/>
      <c r="F13" s="21"/>
      <c r="G13" s="79"/>
      <c r="H13" s="79"/>
      <c r="I13" s="79"/>
      <c r="J13" s="15" t="e">
        <f>'Iteration Details'!T13</f>
        <v>#VALUE!</v>
      </c>
      <c r="K13" s="16" t="str">
        <f>IF($H$2&lt;&gt;"",'Iteration Details'!L13,"")</f>
        <v/>
      </c>
      <c r="L13" s="17" t="str">
        <f>IF($I$2&lt;&gt;"",'Iteration Details'!N13,"")</f>
        <v/>
      </c>
      <c r="M13" s="18"/>
    </row>
    <row r="14" spans="1:18" ht="15.75" x14ac:dyDescent="0.25">
      <c r="A14" s="20"/>
      <c r="B14" s="21"/>
      <c r="C14" s="21"/>
      <c r="D14" s="21"/>
      <c r="E14" s="21"/>
      <c r="F14" s="21"/>
      <c r="G14" s="79"/>
      <c r="H14" s="79"/>
      <c r="I14" s="79"/>
      <c r="J14" s="15" t="e">
        <f>'Iteration Details'!T14</f>
        <v>#VALUE!</v>
      </c>
      <c r="K14" s="16" t="str">
        <f>IF($H$2&lt;&gt;"",'Iteration Details'!L14,"")</f>
        <v/>
      </c>
      <c r="L14" s="17" t="str">
        <f>IF($I$2&lt;&gt;"",'Iteration Details'!N14,"")</f>
        <v/>
      </c>
      <c r="M14" s="18"/>
    </row>
    <row r="15" spans="1:18" ht="15.75" x14ac:dyDescent="0.25">
      <c r="A15" s="20"/>
      <c r="B15" s="21"/>
      <c r="C15" s="21"/>
      <c r="D15" s="21"/>
      <c r="E15" s="21"/>
      <c r="F15" s="21"/>
      <c r="G15" s="79"/>
      <c r="H15" s="79"/>
      <c r="I15" s="79"/>
      <c r="J15" s="15" t="e">
        <f>'Iteration Details'!T15</f>
        <v>#VALUE!</v>
      </c>
      <c r="K15" s="16" t="str">
        <f>IF($H$2&lt;&gt;"",'Iteration Details'!L15,"")</f>
        <v/>
      </c>
      <c r="L15" s="17" t="str">
        <f>IF($I$2&lt;&gt;"",'Iteration Details'!N15,"")</f>
        <v/>
      </c>
      <c r="M15" s="18"/>
    </row>
    <row r="16" spans="1:18" ht="15.75" x14ac:dyDescent="0.25">
      <c r="A16" s="20"/>
      <c r="B16" s="21"/>
      <c r="C16" s="21"/>
      <c r="D16" s="21"/>
      <c r="E16" s="21"/>
      <c r="F16" s="21"/>
      <c r="G16" s="79"/>
      <c r="H16" s="79"/>
      <c r="I16" s="79"/>
      <c r="J16" s="15" t="e">
        <f>'Iteration Details'!T16</f>
        <v>#VALUE!</v>
      </c>
      <c r="K16" s="16" t="str">
        <f>IF($H$2&lt;&gt;"",'Iteration Details'!L16,"")</f>
        <v/>
      </c>
      <c r="L16" s="17" t="str">
        <f>IF($I$2&lt;&gt;"",'Iteration Details'!N16,"")</f>
        <v/>
      </c>
      <c r="M16" s="18"/>
    </row>
    <row r="17" spans="1:24" ht="15.75" x14ac:dyDescent="0.25">
      <c r="A17" s="20"/>
      <c r="B17" s="21"/>
      <c r="C17" s="21"/>
      <c r="D17" s="21"/>
      <c r="E17" s="21"/>
      <c r="F17" s="21"/>
      <c r="G17" s="79"/>
      <c r="H17" s="79"/>
      <c r="I17" s="79"/>
      <c r="J17" s="15" t="e">
        <f>'Iteration Details'!T17</f>
        <v>#VALUE!</v>
      </c>
      <c r="K17" s="16" t="str">
        <f>IF($H$2&lt;&gt;"",'Iteration Details'!L17,"")</f>
        <v/>
      </c>
      <c r="L17" s="17" t="str">
        <f>IF($I$2&lt;&gt;"",'Iteration Details'!N17,"")</f>
        <v/>
      </c>
      <c r="M17" s="18"/>
    </row>
    <row r="18" spans="1:24" ht="15.75" x14ac:dyDescent="0.25">
      <c r="A18" s="20"/>
      <c r="B18" s="21"/>
      <c r="C18" s="21"/>
      <c r="D18" s="21"/>
      <c r="E18" s="21"/>
      <c r="F18" s="21"/>
      <c r="G18" s="79"/>
      <c r="H18" s="79"/>
      <c r="I18" s="79"/>
      <c r="J18" s="15" t="e">
        <f>'Iteration Details'!T18</f>
        <v>#VALUE!</v>
      </c>
      <c r="K18" s="16" t="str">
        <f>IF($H$2&lt;&gt;"",'Iteration Details'!L18,"")</f>
        <v/>
      </c>
      <c r="L18" s="17" t="str">
        <f>IF($I$2&lt;&gt;"",'Iteration Details'!N18,"")</f>
        <v/>
      </c>
      <c r="M18" s="18"/>
    </row>
    <row r="19" spans="1:24" ht="15.75" x14ac:dyDescent="0.25">
      <c r="A19" s="20"/>
      <c r="B19" s="21"/>
      <c r="C19" s="21"/>
      <c r="D19" s="21"/>
      <c r="E19" s="21"/>
      <c r="F19" s="21"/>
      <c r="G19" s="79"/>
      <c r="H19" s="79"/>
      <c r="I19" s="79"/>
      <c r="J19" s="15" t="e">
        <f>'Iteration Details'!T19</f>
        <v>#VALUE!</v>
      </c>
      <c r="K19" s="16" t="str">
        <f>IF($H$2&lt;&gt;"",'Iteration Details'!L19,"")</f>
        <v/>
      </c>
      <c r="L19" s="17" t="str">
        <f>IF($I$2&lt;&gt;"",'Iteration Details'!N19,"")</f>
        <v/>
      </c>
      <c r="M19" s="18"/>
      <c r="N19" s="22"/>
      <c r="O19" s="22"/>
      <c r="P19" s="22"/>
      <c r="Q19" s="22"/>
    </row>
    <row r="20" spans="1:24" ht="15" customHeight="1" x14ac:dyDescent="0.25">
      <c r="A20" s="80"/>
      <c r="B20" s="80"/>
      <c r="C20" s="21"/>
      <c r="D20" s="80"/>
      <c r="E20" s="80"/>
      <c r="F20" s="80"/>
      <c r="G20" s="79"/>
      <c r="H20" s="79"/>
      <c r="I20" s="79"/>
      <c r="J20" s="15" t="e">
        <f>'Iteration Details'!T20</f>
        <v>#VALUE!</v>
      </c>
      <c r="K20" s="16" t="str">
        <f>IF($H$2&lt;&gt;"",'Iteration Details'!L20,"")</f>
        <v/>
      </c>
      <c r="L20" s="17" t="str">
        <f>IF($I$2&lt;&gt;"",'Iteration Details'!N20,"")</f>
        <v/>
      </c>
      <c r="M20" s="18"/>
      <c r="N20" s="23"/>
      <c r="O20" s="23"/>
      <c r="P20" s="23"/>
      <c r="Q20" s="23"/>
      <c r="S20" s="23"/>
      <c r="T20" s="23"/>
      <c r="U20" s="23"/>
      <c r="V20" s="23"/>
    </row>
    <row r="21" spans="1:24" ht="15" customHeight="1" x14ac:dyDescent="0.25">
      <c r="A21" s="80"/>
      <c r="B21" s="80"/>
      <c r="C21" s="21"/>
      <c r="D21" s="80"/>
      <c r="E21" s="80"/>
      <c r="F21" s="80"/>
      <c r="G21" s="79"/>
      <c r="H21" s="79"/>
      <c r="I21" s="79"/>
      <c r="J21" s="15" t="e">
        <f>'Iteration Details'!T21</f>
        <v>#VALUE!</v>
      </c>
      <c r="K21" s="16" t="str">
        <f>IF($H$2&lt;&gt;"",'Iteration Details'!L21,"")</f>
        <v/>
      </c>
      <c r="L21" s="17" t="str">
        <f>IF($I$2&lt;&gt;"",'Iteration Details'!N21,"")</f>
        <v/>
      </c>
      <c r="M21" s="18"/>
      <c r="N21" s="23"/>
      <c r="O21" s="23"/>
      <c r="P21" s="23"/>
      <c r="Q21" s="23"/>
      <c r="S21" s="23"/>
      <c r="T21" s="23"/>
      <c r="U21" s="23"/>
      <c r="V21" s="23"/>
    </row>
    <row r="22" spans="1:24" ht="15" customHeight="1" x14ac:dyDescent="0.25">
      <c r="A22" s="80"/>
      <c r="B22" s="80"/>
      <c r="C22" s="21"/>
      <c r="D22" s="80"/>
      <c r="E22" s="80"/>
      <c r="F22" s="80"/>
      <c r="G22" s="79"/>
      <c r="H22" s="79"/>
      <c r="I22" s="79"/>
      <c r="J22" s="15" t="e">
        <f>'Iteration Details'!T22</f>
        <v>#VALUE!</v>
      </c>
      <c r="K22" s="16" t="str">
        <f>IF($H$2&lt;&gt;"",'Iteration Details'!L22,"")</f>
        <v/>
      </c>
      <c r="L22" s="17" t="str">
        <f>IF($I$2&lt;&gt;"",'Iteration Details'!N22,"")</f>
        <v/>
      </c>
      <c r="M22" s="18"/>
      <c r="N22" s="23"/>
      <c r="O22" s="23"/>
      <c r="P22" s="23"/>
      <c r="Q22" s="23"/>
      <c r="S22" s="23"/>
      <c r="T22" s="23"/>
      <c r="U22" s="23"/>
      <c r="V22" s="23"/>
    </row>
    <row r="23" spans="1:24" ht="15" customHeight="1" x14ac:dyDescent="0.25">
      <c r="A23" s="80"/>
      <c r="B23" s="80"/>
      <c r="C23" s="21"/>
      <c r="D23" s="80"/>
      <c r="E23" s="80"/>
      <c r="F23" s="80"/>
      <c r="G23" s="79"/>
      <c r="H23" s="79"/>
      <c r="I23" s="79"/>
      <c r="J23" s="15" t="e">
        <f>'Iteration Details'!T23</f>
        <v>#VALUE!</v>
      </c>
      <c r="K23" s="16" t="str">
        <f>IF($H$2&lt;&gt;"",'Iteration Details'!L23,"")</f>
        <v/>
      </c>
      <c r="L23" s="17" t="str">
        <f>IF($I$2&lt;&gt;"",'Iteration Details'!N23,"")</f>
        <v/>
      </c>
      <c r="M23" s="18"/>
      <c r="N23" s="23"/>
      <c r="O23" s="23"/>
      <c r="P23" s="23"/>
      <c r="Q23" s="23"/>
      <c r="S23" s="23"/>
      <c r="T23" s="23"/>
      <c r="U23" s="23"/>
      <c r="V23" s="23"/>
    </row>
    <row r="24" spans="1:24" ht="15" customHeight="1" x14ac:dyDescent="0.25">
      <c r="A24" s="80"/>
      <c r="B24" s="80"/>
      <c r="C24" s="21"/>
      <c r="D24" s="80"/>
      <c r="E24" s="80"/>
      <c r="F24" s="80"/>
      <c r="G24" s="79"/>
      <c r="H24" s="79"/>
      <c r="I24" s="79"/>
      <c r="J24" s="15" t="e">
        <f>'Iteration Details'!T24</f>
        <v>#VALUE!</v>
      </c>
      <c r="K24" s="16" t="str">
        <f>IF($H$2&lt;&gt;"",'Iteration Details'!L24,"")</f>
        <v/>
      </c>
      <c r="L24" s="17" t="str">
        <f>IF($I$2&lt;&gt;"",'Iteration Details'!N24,"")</f>
        <v/>
      </c>
      <c r="M24" s="18"/>
      <c r="N24" s="23"/>
      <c r="O24" s="23"/>
      <c r="P24" s="23"/>
      <c r="Q24" s="23"/>
      <c r="S24" s="23"/>
      <c r="T24" s="23"/>
      <c r="U24" s="23"/>
      <c r="V24" s="23"/>
    </row>
    <row r="25" spans="1:24" ht="15" customHeight="1" x14ac:dyDescent="0.25">
      <c r="A25" s="80"/>
      <c r="B25" s="80"/>
      <c r="C25" s="21"/>
      <c r="D25" s="80"/>
      <c r="E25" s="80"/>
      <c r="F25" s="80"/>
      <c r="G25" s="79"/>
      <c r="H25" s="79"/>
      <c r="I25" s="79"/>
      <c r="J25" s="15" t="e">
        <f>'Iteration Details'!T25</f>
        <v>#VALUE!</v>
      </c>
      <c r="K25" s="16" t="str">
        <f>IF($H$2&lt;&gt;"",'Iteration Details'!L25,"")</f>
        <v/>
      </c>
      <c r="L25" s="17" t="str">
        <f>IF($I$2&lt;&gt;"",'Iteration Details'!N25,"")</f>
        <v/>
      </c>
      <c r="M25" s="18"/>
      <c r="N25" s="23"/>
      <c r="O25" s="23"/>
      <c r="P25" s="23"/>
      <c r="Q25" s="23"/>
      <c r="S25" s="23"/>
      <c r="T25" s="23"/>
      <c r="U25" s="23"/>
      <c r="V25" s="23"/>
    </row>
    <row r="26" spans="1:24" ht="15" customHeight="1" x14ac:dyDescent="0.25">
      <c r="A26" s="80"/>
      <c r="B26" s="80"/>
      <c r="C26" s="21"/>
      <c r="D26" s="80"/>
      <c r="E26" s="80"/>
      <c r="F26" s="80"/>
      <c r="G26" s="79"/>
      <c r="H26" s="79"/>
      <c r="I26" s="79"/>
      <c r="J26" s="15" t="e">
        <f>'Iteration Details'!T26</f>
        <v>#VALUE!</v>
      </c>
      <c r="K26" s="16" t="str">
        <f>IF($H$2&lt;&gt;"",'Iteration Details'!L26,"")</f>
        <v/>
      </c>
      <c r="L26" s="17" t="str">
        <f>IF($I$2&lt;&gt;"",'Iteration Details'!N26,"")</f>
        <v/>
      </c>
      <c r="M26" s="18"/>
      <c r="N26" s="23"/>
      <c r="O26" s="23"/>
      <c r="P26" s="23"/>
      <c r="Q26" s="23"/>
      <c r="S26" s="23"/>
      <c r="T26" s="23"/>
      <c r="U26" s="23"/>
      <c r="V26" s="23"/>
    </row>
    <row r="27" spans="1:24" ht="15" customHeight="1" x14ac:dyDescent="0.25">
      <c r="A27" s="80"/>
      <c r="B27" s="80"/>
      <c r="C27" s="21"/>
      <c r="D27" s="80"/>
      <c r="E27" s="80"/>
      <c r="F27" s="80"/>
      <c r="G27" s="79"/>
      <c r="H27" s="79"/>
      <c r="I27" s="79"/>
      <c r="J27" s="15" t="e">
        <f>'Iteration Details'!T27</f>
        <v>#VALUE!</v>
      </c>
      <c r="K27" s="16" t="str">
        <f>IF($H$2&lt;&gt;"",'Iteration Details'!L27,"")</f>
        <v/>
      </c>
      <c r="L27" s="17" t="str">
        <f>IF($I$2&lt;&gt;"",'Iteration Details'!N27,"")</f>
        <v/>
      </c>
      <c r="M27" s="18"/>
      <c r="N27" s="23"/>
      <c r="O27" s="23"/>
      <c r="P27" s="23"/>
      <c r="Q27" s="23"/>
      <c r="S27" s="23"/>
      <c r="T27" s="23"/>
      <c r="U27" s="23"/>
      <c r="V27" s="23"/>
    </row>
    <row r="28" spans="1:24" ht="15" customHeight="1" x14ac:dyDescent="0.25">
      <c r="A28" s="80"/>
      <c r="B28" s="80"/>
      <c r="C28" s="21"/>
      <c r="D28" s="80"/>
      <c r="E28" s="80"/>
      <c r="F28" s="80"/>
      <c r="G28" s="79"/>
      <c r="H28" s="79"/>
      <c r="I28" s="79"/>
      <c r="J28" s="15" t="e">
        <f>'Iteration Details'!T28</f>
        <v>#VALUE!</v>
      </c>
      <c r="K28" s="16" t="str">
        <f>IF($H$2&lt;&gt;"",'Iteration Details'!L28,"")</f>
        <v/>
      </c>
      <c r="L28" s="17" t="str">
        <f>IF($I$2&lt;&gt;"",'Iteration Details'!N28,"")</f>
        <v/>
      </c>
      <c r="M28" s="18"/>
      <c r="N28" s="23"/>
      <c r="O28" s="23"/>
      <c r="P28" s="23"/>
      <c r="Q28" s="23"/>
      <c r="S28" s="23"/>
      <c r="T28" s="23"/>
      <c r="U28" s="23"/>
      <c r="V28" s="23"/>
    </row>
    <row r="29" spans="1:24" ht="17.25" customHeight="1" x14ac:dyDescent="0.25">
      <c r="A29" s="80"/>
      <c r="B29" s="80"/>
      <c r="C29" s="21"/>
      <c r="D29" s="80"/>
      <c r="E29" s="80"/>
      <c r="F29" s="80"/>
      <c r="G29" s="79"/>
      <c r="H29" s="79"/>
      <c r="I29" s="79"/>
      <c r="J29" s="15" t="e">
        <f>'Iteration Details'!T29</f>
        <v>#VALUE!</v>
      </c>
      <c r="K29" s="16" t="str">
        <f>IF($H$2&lt;&gt;"",'Iteration Details'!L29,"")</f>
        <v/>
      </c>
      <c r="L29" s="17" t="str">
        <f>IF($I$2&lt;&gt;"",'Iteration Details'!N29,"")</f>
        <v/>
      </c>
      <c r="M29" s="18"/>
      <c r="N29" s="23"/>
      <c r="O29" s="23"/>
      <c r="P29" s="23"/>
      <c r="Q29" s="23"/>
      <c r="S29" s="23"/>
      <c r="T29" s="23"/>
      <c r="U29" s="23"/>
      <c r="V29" s="23"/>
    </row>
    <row r="30" spans="1:24" ht="15.75" x14ac:dyDescent="0.25">
      <c r="A30" s="20"/>
      <c r="B30" s="21"/>
      <c r="C30" s="21"/>
      <c r="D30" s="21"/>
      <c r="E30" s="21"/>
      <c r="F30" s="21"/>
      <c r="G30" s="79"/>
      <c r="H30" s="79"/>
      <c r="I30" s="79"/>
      <c r="J30" s="15" t="e">
        <f>'Iteration Details'!T30</f>
        <v>#VALUE!</v>
      </c>
      <c r="K30" s="16" t="str">
        <f>IF($H$2&lt;&gt;"",'Iteration Details'!L30,"")</f>
        <v/>
      </c>
      <c r="L30" s="17" t="str">
        <f>IF($I$2&lt;&gt;"",'Iteration Details'!N30,"")</f>
        <v/>
      </c>
      <c r="M30" s="18"/>
    </row>
    <row r="31" spans="1:24" ht="16.5" thickBot="1" x14ac:dyDescent="0.3">
      <c r="A31" s="20"/>
      <c r="B31" s="21"/>
      <c r="C31" s="21"/>
      <c r="D31" s="21"/>
      <c r="E31" s="21"/>
      <c r="F31" s="21"/>
      <c r="G31" s="79"/>
      <c r="H31" s="79"/>
      <c r="I31" s="79"/>
      <c r="J31" s="24" t="e">
        <f>'Iteration Details'!T31</f>
        <v>#VALUE!</v>
      </c>
      <c r="K31" s="25" t="str">
        <f>IF($H$2&lt;&gt;"",'Iteration Details'!L31,"")</f>
        <v/>
      </c>
      <c r="L31" s="26" t="str">
        <f>IF($I$2&lt;&gt;"",'Iteration Details'!N31,"")</f>
        <v/>
      </c>
      <c r="M31" s="18"/>
    </row>
    <row r="32" spans="1:24" ht="18" thickBot="1" x14ac:dyDescent="0.35">
      <c r="A32" s="20"/>
      <c r="B32" s="21"/>
      <c r="C32" s="21"/>
      <c r="D32" s="21"/>
      <c r="E32" s="21"/>
      <c r="F32" s="21"/>
      <c r="G32" s="27"/>
      <c r="H32" s="27"/>
      <c r="I32" s="27"/>
      <c r="J32" s="28"/>
      <c r="K32" s="28"/>
      <c r="L32" s="29"/>
      <c r="M32" s="18"/>
      <c r="O32" s="23"/>
      <c r="T32" s="30"/>
      <c r="U32" s="31"/>
      <c r="V32" s="31"/>
      <c r="W32" s="31"/>
      <c r="X32" s="31"/>
    </row>
    <row r="33" spans="1:24" ht="19.5" thickBot="1" x14ac:dyDescent="0.35">
      <c r="A33" s="20"/>
      <c r="B33" s="241" t="s">
        <v>45</v>
      </c>
      <c r="C33" s="242"/>
      <c r="D33" s="242"/>
      <c r="E33" s="32"/>
      <c r="F33" s="21"/>
      <c r="G33" s="21"/>
      <c r="H33" s="243" t="s">
        <v>46</v>
      </c>
      <c r="I33" s="244"/>
      <c r="J33" s="245"/>
      <c r="K33" s="33" t="e">
        <f>'Iteration Details'!V32</f>
        <v>#DIV/0!</v>
      </c>
      <c r="L33" s="34" t="e">
        <f>'Iteration Details'!X32</f>
        <v>#DIV/0!</v>
      </c>
      <c r="M33" s="18"/>
      <c r="T33" s="30"/>
      <c r="U33" s="31"/>
      <c r="V33" s="31"/>
      <c r="W33" s="31"/>
      <c r="X33" s="31"/>
    </row>
    <row r="34" spans="1:24" ht="15" customHeight="1" x14ac:dyDescent="0.25">
      <c r="A34" s="20"/>
      <c r="B34" s="246" t="s">
        <v>47</v>
      </c>
      <c r="C34" s="247"/>
      <c r="D34" s="248"/>
      <c r="E34" s="35"/>
      <c r="F34" s="21"/>
      <c r="G34" s="21"/>
      <c r="H34" s="21"/>
      <c r="I34" s="21"/>
      <c r="J34" s="21"/>
      <c r="K34" s="21"/>
      <c r="L34" s="21"/>
      <c r="M34" s="18"/>
      <c r="T34" s="31"/>
      <c r="U34" s="31"/>
      <c r="V34" s="31"/>
      <c r="W34" s="31"/>
      <c r="X34" s="31"/>
    </row>
    <row r="35" spans="1:24" ht="15" customHeight="1" thickBot="1" x14ac:dyDescent="0.3">
      <c r="A35" s="20"/>
      <c r="B35" s="239" t="s">
        <v>48</v>
      </c>
      <c r="C35" s="240"/>
      <c r="D35" s="240"/>
      <c r="E35" s="36"/>
      <c r="F35" s="21"/>
      <c r="G35" s="21"/>
      <c r="H35" s="21"/>
      <c r="I35" s="21"/>
      <c r="J35" s="249" t="s">
        <v>49</v>
      </c>
      <c r="K35" s="249"/>
      <c r="L35" s="249"/>
      <c r="M35" s="18"/>
      <c r="T35" s="31"/>
      <c r="U35" s="31"/>
      <c r="V35" s="31"/>
      <c r="W35" s="31"/>
      <c r="X35" s="31"/>
    </row>
    <row r="36" spans="1:24" ht="15.75" thickBot="1" x14ac:dyDescent="0.3">
      <c r="A36" s="20"/>
      <c r="B36" s="21"/>
      <c r="C36" s="21"/>
      <c r="D36" s="21"/>
      <c r="E36" s="21"/>
      <c r="F36" s="21"/>
      <c r="G36" s="21"/>
      <c r="H36" s="37"/>
      <c r="I36" s="21"/>
      <c r="J36" s="249"/>
      <c r="K36" s="249"/>
      <c r="L36" s="249"/>
      <c r="M36" s="18"/>
      <c r="T36" s="31"/>
      <c r="U36" s="31"/>
      <c r="V36" s="31"/>
      <c r="W36" s="31"/>
      <c r="X36" s="31"/>
    </row>
    <row r="37" spans="1:24" x14ac:dyDescent="0.25">
      <c r="A37" s="38"/>
      <c r="B37" s="250" t="s">
        <v>50</v>
      </c>
      <c r="C37" s="251"/>
      <c r="D37" s="251"/>
      <c r="E37" s="32"/>
      <c r="F37" s="39"/>
      <c r="G37" s="37"/>
      <c r="H37" s="37"/>
      <c r="I37" s="21"/>
      <c r="J37" s="249"/>
      <c r="K37" s="249"/>
      <c r="L37" s="249"/>
      <c r="M37" s="18"/>
      <c r="P37" s="40"/>
      <c r="T37" s="31"/>
      <c r="U37" s="31"/>
      <c r="V37" s="31"/>
      <c r="W37" s="31"/>
      <c r="X37" s="31"/>
    </row>
    <row r="38" spans="1:24" x14ac:dyDescent="0.25">
      <c r="A38" s="38"/>
      <c r="B38" s="246" t="s">
        <v>47</v>
      </c>
      <c r="C38" s="247"/>
      <c r="D38" s="248"/>
      <c r="E38" s="35"/>
      <c r="F38" s="37"/>
      <c r="G38" s="37"/>
      <c r="H38" s="37"/>
      <c r="I38" s="21"/>
      <c r="J38" s="249"/>
      <c r="K38" s="249"/>
      <c r="L38" s="249"/>
      <c r="M38" s="18"/>
    </row>
    <row r="39" spans="1:24" ht="15.75" thickBot="1" x14ac:dyDescent="0.3">
      <c r="A39" s="38"/>
      <c r="B39" s="239" t="s">
        <v>48</v>
      </c>
      <c r="C39" s="240"/>
      <c r="D39" s="240"/>
      <c r="E39" s="36"/>
      <c r="F39" s="21"/>
      <c r="G39" s="21"/>
      <c r="H39" s="21"/>
      <c r="I39" s="21"/>
      <c r="J39" s="21"/>
      <c r="K39" s="21"/>
      <c r="L39" s="21"/>
      <c r="M39" s="18"/>
      <c r="P39" s="40"/>
    </row>
    <row r="40" spans="1:24" x14ac:dyDescent="0.25">
      <c r="A40" s="20"/>
      <c r="B40" s="21"/>
      <c r="C40" s="21"/>
      <c r="D40" s="21"/>
      <c r="E40" s="21"/>
      <c r="F40" s="21"/>
      <c r="G40" s="21"/>
      <c r="H40" s="21"/>
      <c r="I40" s="21"/>
      <c r="J40" s="21"/>
      <c r="K40" s="21"/>
      <c r="L40" s="21"/>
      <c r="M40" s="18"/>
      <c r="P40" s="40"/>
    </row>
    <row r="41" spans="1:24" ht="15.75" thickBot="1" x14ac:dyDescent="0.3">
      <c r="A41" s="41"/>
      <c r="B41" s="42"/>
      <c r="C41" s="42"/>
      <c r="D41" s="42"/>
      <c r="E41" s="42"/>
      <c r="F41" s="42"/>
      <c r="G41" s="42"/>
      <c r="H41" s="42"/>
      <c r="I41" s="42"/>
      <c r="J41" s="42"/>
      <c r="K41" s="42"/>
      <c r="L41" s="42"/>
      <c r="M41" s="43"/>
    </row>
    <row r="42" spans="1:24" hidden="1" x14ac:dyDescent="0.25">
      <c r="L42" s="14" t="s">
        <v>831</v>
      </c>
      <c r="M42" s="14" t="s">
        <v>832</v>
      </c>
      <c r="N42" s="14" t="s">
        <v>833</v>
      </c>
      <c r="Q42" s="14">
        <v>2000</v>
      </c>
    </row>
    <row r="43" spans="1:24" hidden="1" x14ac:dyDescent="0.25"/>
    <row r="44" spans="1:24" hidden="1" x14ac:dyDescent="0.25"/>
    <row r="45" spans="1:24" hidden="1" x14ac:dyDescent="0.25"/>
    <row r="46" spans="1:24" hidden="1" x14ac:dyDescent="0.25"/>
    <row r="47" spans="1:24" hidden="1" x14ac:dyDescent="0.25"/>
    <row r="48" spans="1:24" hidden="1" x14ac:dyDescent="0.25"/>
    <row r="49" hidden="1" x14ac:dyDescent="0.25"/>
    <row r="50" hidden="1" x14ac:dyDescent="0.25"/>
    <row r="51" hidden="1" x14ac:dyDescent="0.25"/>
    <row r="52" hidden="1" x14ac:dyDescent="0.25"/>
    <row r="53" hidden="1" x14ac:dyDescent="0.25"/>
    <row r="54" hidden="1" x14ac:dyDescent="0.25"/>
    <row r="55" hidden="1" x14ac:dyDescent="0.25"/>
    <row r="56" hidden="1" x14ac:dyDescent="0.25"/>
    <row r="57" hidden="1" x14ac:dyDescent="0.25"/>
    <row r="58" hidden="1" x14ac:dyDescent="0.25"/>
    <row r="59" hidden="1" x14ac:dyDescent="0.25"/>
    <row r="60" hidden="1" x14ac:dyDescent="0.25"/>
    <row r="61" hidden="1" x14ac:dyDescent="0.25"/>
    <row r="62" hidden="1" x14ac:dyDescent="0.25"/>
    <row r="63" hidden="1" x14ac:dyDescent="0.25"/>
    <row r="64" hidden="1" x14ac:dyDescent="0.25"/>
    <row r="65" hidden="1" x14ac:dyDescent="0.25"/>
    <row r="66" hidden="1" x14ac:dyDescent="0.25"/>
    <row r="67" hidden="1" x14ac:dyDescent="0.25"/>
    <row r="68" hidden="1" x14ac:dyDescent="0.25"/>
    <row r="69" hidden="1" x14ac:dyDescent="0.25"/>
    <row r="70" hidden="1" x14ac:dyDescent="0.25"/>
    <row r="71" hidden="1" x14ac:dyDescent="0.25"/>
    <row r="72" hidden="1" x14ac:dyDescent="0.25"/>
    <row r="73" hidden="1" x14ac:dyDescent="0.25"/>
    <row r="74" hidden="1" x14ac:dyDescent="0.25"/>
    <row r="75" hidden="1" x14ac:dyDescent="0.25"/>
    <row r="76" hidden="1" x14ac:dyDescent="0.25"/>
    <row r="77" hidden="1" x14ac:dyDescent="0.25"/>
    <row r="78" hidden="1" x14ac:dyDescent="0.25"/>
    <row r="79" hidden="1" x14ac:dyDescent="0.25"/>
    <row r="80" hidden="1" x14ac:dyDescent="0.25"/>
    <row r="81" hidden="1" x14ac:dyDescent="0.25"/>
    <row r="82" hidden="1" x14ac:dyDescent="0.25"/>
    <row r="83" hidden="1" x14ac:dyDescent="0.25"/>
    <row r="84" hidden="1" x14ac:dyDescent="0.25"/>
    <row r="85" hidden="1" x14ac:dyDescent="0.25"/>
    <row r="86" hidden="1" x14ac:dyDescent="0.25"/>
    <row r="87" hidden="1" x14ac:dyDescent="0.25"/>
    <row r="88" hidden="1" x14ac:dyDescent="0.25"/>
    <row r="89" hidden="1" x14ac:dyDescent="0.25"/>
    <row r="90" hidden="1" x14ac:dyDescent="0.25"/>
    <row r="91" hidden="1" x14ac:dyDescent="0.25"/>
    <row r="92" hidden="1" x14ac:dyDescent="0.25"/>
    <row r="93" hidden="1" x14ac:dyDescent="0.25"/>
    <row r="94" hidden="1" x14ac:dyDescent="0.25"/>
    <row r="95" hidden="1" x14ac:dyDescent="0.25"/>
    <row r="96" hidden="1" x14ac:dyDescent="0.25"/>
    <row r="97" hidden="1" x14ac:dyDescent="0.25"/>
    <row r="98" hidden="1" x14ac:dyDescent="0.25"/>
    <row r="99" hidden="1" x14ac:dyDescent="0.25"/>
    <row r="100" hidden="1" x14ac:dyDescent="0.25"/>
    <row r="101" hidden="1" x14ac:dyDescent="0.25"/>
    <row r="102" hidden="1" x14ac:dyDescent="0.25"/>
    <row r="103" hidden="1" x14ac:dyDescent="0.25"/>
    <row r="104" hidden="1" x14ac:dyDescent="0.25"/>
    <row r="105" hidden="1" x14ac:dyDescent="0.25"/>
    <row r="106" hidden="1" x14ac:dyDescent="0.25"/>
    <row r="107" hidden="1" x14ac:dyDescent="0.25"/>
    <row r="108" hidden="1" x14ac:dyDescent="0.25"/>
    <row r="109" hidden="1" x14ac:dyDescent="0.25"/>
    <row r="110" hidden="1" x14ac:dyDescent="0.25"/>
    <row r="111" hidden="1" x14ac:dyDescent="0.25"/>
    <row r="112" hidden="1" x14ac:dyDescent="0.25"/>
    <row r="113" hidden="1" x14ac:dyDescent="0.25"/>
    <row r="114" hidden="1" x14ac:dyDescent="0.25"/>
    <row r="115" hidden="1" x14ac:dyDescent="0.25"/>
    <row r="116" hidden="1" x14ac:dyDescent="0.25"/>
    <row r="117" hidden="1" x14ac:dyDescent="0.25"/>
    <row r="118" hidden="1" x14ac:dyDescent="0.25"/>
    <row r="119" hidden="1" x14ac:dyDescent="0.25"/>
    <row r="120" hidden="1" x14ac:dyDescent="0.25"/>
    <row r="121" hidden="1" x14ac:dyDescent="0.25"/>
    <row r="122" hidden="1" x14ac:dyDescent="0.25"/>
    <row r="123" hidden="1" x14ac:dyDescent="0.25"/>
    <row r="124" hidden="1" x14ac:dyDescent="0.25"/>
    <row r="125" hidden="1" x14ac:dyDescent="0.25"/>
    <row r="126" hidden="1" x14ac:dyDescent="0.25"/>
    <row r="127" hidden="1" x14ac:dyDescent="0.25"/>
    <row r="128" hidden="1" x14ac:dyDescent="0.25"/>
    <row r="129" hidden="1" x14ac:dyDescent="0.25"/>
    <row r="130" hidden="1" x14ac:dyDescent="0.25"/>
    <row r="131" hidden="1" x14ac:dyDescent="0.25"/>
    <row r="132" hidden="1" x14ac:dyDescent="0.25"/>
    <row r="133" hidden="1" x14ac:dyDescent="0.25"/>
    <row r="134" hidden="1" x14ac:dyDescent="0.25"/>
    <row r="135" hidden="1" x14ac:dyDescent="0.25"/>
    <row r="136" hidden="1" x14ac:dyDescent="0.25"/>
    <row r="137" hidden="1" x14ac:dyDescent="0.25"/>
    <row r="138" hidden="1" x14ac:dyDescent="0.25"/>
    <row r="139" hidden="1" x14ac:dyDescent="0.25"/>
    <row r="140" hidden="1" x14ac:dyDescent="0.25"/>
    <row r="141" hidden="1" x14ac:dyDescent="0.25"/>
    <row r="142" hidden="1" x14ac:dyDescent="0.25"/>
    <row r="143" hidden="1" x14ac:dyDescent="0.25"/>
    <row r="144" hidden="1" x14ac:dyDescent="0.25"/>
    <row r="145" hidden="1" x14ac:dyDescent="0.25"/>
    <row r="146" hidden="1" x14ac:dyDescent="0.25"/>
    <row r="147" hidden="1" x14ac:dyDescent="0.25"/>
    <row r="148" hidden="1" x14ac:dyDescent="0.25"/>
    <row r="149" hidden="1" x14ac:dyDescent="0.25"/>
    <row r="150" hidden="1" x14ac:dyDescent="0.25"/>
    <row r="151" hidden="1" x14ac:dyDescent="0.25"/>
    <row r="152" hidden="1" x14ac:dyDescent="0.25"/>
    <row r="153" hidden="1" x14ac:dyDescent="0.25"/>
    <row r="154" hidden="1" x14ac:dyDescent="0.25"/>
    <row r="155" hidden="1" x14ac:dyDescent="0.25"/>
    <row r="156" hidden="1" x14ac:dyDescent="0.25"/>
    <row r="157" hidden="1" x14ac:dyDescent="0.25"/>
    <row r="158" hidden="1" x14ac:dyDescent="0.25"/>
    <row r="159" hidden="1" x14ac:dyDescent="0.25"/>
    <row r="160" hidden="1" x14ac:dyDescent="0.25"/>
    <row r="161" hidden="1" x14ac:dyDescent="0.25"/>
    <row r="162" hidden="1" x14ac:dyDescent="0.25"/>
    <row r="163" hidden="1" x14ac:dyDescent="0.25"/>
    <row r="164" hidden="1" x14ac:dyDescent="0.25"/>
    <row r="165" hidden="1" x14ac:dyDescent="0.25"/>
    <row r="166" hidden="1" x14ac:dyDescent="0.25"/>
    <row r="167" hidden="1" x14ac:dyDescent="0.25"/>
    <row r="168" hidden="1" x14ac:dyDescent="0.25"/>
    <row r="169" hidden="1" x14ac:dyDescent="0.25"/>
    <row r="170" hidden="1" x14ac:dyDescent="0.25"/>
    <row r="171" hidden="1" x14ac:dyDescent="0.25"/>
    <row r="172" hidden="1" x14ac:dyDescent="0.25"/>
    <row r="173" hidden="1" x14ac:dyDescent="0.25"/>
    <row r="174" hidden="1" x14ac:dyDescent="0.25"/>
    <row r="175" hidden="1" x14ac:dyDescent="0.25"/>
    <row r="176" hidden="1" x14ac:dyDescent="0.25"/>
    <row r="177" hidden="1" x14ac:dyDescent="0.25"/>
    <row r="178" hidden="1" x14ac:dyDescent="0.25"/>
    <row r="179" hidden="1" x14ac:dyDescent="0.25"/>
    <row r="180" hidden="1" x14ac:dyDescent="0.25"/>
    <row r="181" hidden="1" x14ac:dyDescent="0.25"/>
    <row r="182" hidden="1" x14ac:dyDescent="0.25"/>
    <row r="183" hidden="1" x14ac:dyDescent="0.25"/>
    <row r="184" hidden="1" x14ac:dyDescent="0.25"/>
    <row r="185" hidden="1" x14ac:dyDescent="0.25"/>
    <row r="186" hidden="1" x14ac:dyDescent="0.25"/>
    <row r="187" hidden="1" x14ac:dyDescent="0.25"/>
    <row r="188" hidden="1" x14ac:dyDescent="0.25"/>
    <row r="189" hidden="1" x14ac:dyDescent="0.25"/>
    <row r="190" hidden="1" x14ac:dyDescent="0.25"/>
    <row r="191" hidden="1" x14ac:dyDescent="0.25"/>
    <row r="192" hidden="1" x14ac:dyDescent="0.25"/>
    <row r="193" hidden="1" x14ac:dyDescent="0.25"/>
    <row r="194" hidden="1" x14ac:dyDescent="0.25"/>
    <row r="195" hidden="1" x14ac:dyDescent="0.25"/>
    <row r="196" hidden="1" x14ac:dyDescent="0.25"/>
    <row r="197" hidden="1" x14ac:dyDescent="0.25"/>
    <row r="198" hidden="1" x14ac:dyDescent="0.25"/>
    <row r="199" hidden="1" x14ac:dyDescent="0.25"/>
    <row r="200" hidden="1" x14ac:dyDescent="0.25"/>
    <row r="201" hidden="1" x14ac:dyDescent="0.25"/>
    <row r="202" hidden="1" x14ac:dyDescent="0.25"/>
    <row r="203" hidden="1" x14ac:dyDescent="0.25"/>
    <row r="204" hidden="1" x14ac:dyDescent="0.25"/>
    <row r="205" hidden="1" x14ac:dyDescent="0.25"/>
    <row r="206" hidden="1" x14ac:dyDescent="0.25"/>
    <row r="207" hidden="1" x14ac:dyDescent="0.25"/>
    <row r="208" hidden="1" x14ac:dyDescent="0.25"/>
    <row r="209" hidden="1" x14ac:dyDescent="0.25"/>
    <row r="210" hidden="1" x14ac:dyDescent="0.25"/>
    <row r="211" hidden="1" x14ac:dyDescent="0.25"/>
    <row r="212" hidden="1" x14ac:dyDescent="0.25"/>
    <row r="213" hidden="1" x14ac:dyDescent="0.25"/>
    <row r="214" hidden="1" x14ac:dyDescent="0.25"/>
    <row r="215" hidden="1" x14ac:dyDescent="0.25"/>
    <row r="216" hidden="1" x14ac:dyDescent="0.25"/>
    <row r="217" hidden="1" x14ac:dyDescent="0.25"/>
    <row r="218" hidden="1" x14ac:dyDescent="0.25"/>
    <row r="219" hidden="1" x14ac:dyDescent="0.25"/>
    <row r="220" hidden="1" x14ac:dyDescent="0.25"/>
    <row r="221" hidden="1" x14ac:dyDescent="0.25"/>
    <row r="222" hidden="1" x14ac:dyDescent="0.25"/>
    <row r="223" hidden="1" x14ac:dyDescent="0.25"/>
    <row r="224" hidden="1" x14ac:dyDescent="0.25"/>
    <row r="225" hidden="1" x14ac:dyDescent="0.25"/>
    <row r="226" hidden="1" x14ac:dyDescent="0.25"/>
    <row r="227" hidden="1" x14ac:dyDescent="0.25"/>
    <row r="228" hidden="1" x14ac:dyDescent="0.25"/>
    <row r="229" hidden="1" x14ac:dyDescent="0.25"/>
    <row r="230" hidden="1" x14ac:dyDescent="0.25"/>
    <row r="231" hidden="1" x14ac:dyDescent="0.25"/>
    <row r="232" hidden="1" x14ac:dyDescent="0.25"/>
    <row r="233" hidden="1" x14ac:dyDescent="0.25"/>
    <row r="234" hidden="1" x14ac:dyDescent="0.25"/>
    <row r="235" hidden="1" x14ac:dyDescent="0.25"/>
    <row r="236" hidden="1" x14ac:dyDescent="0.25"/>
    <row r="237" hidden="1" x14ac:dyDescent="0.25"/>
    <row r="238" hidden="1" x14ac:dyDescent="0.25"/>
    <row r="239" hidden="1" x14ac:dyDescent="0.25"/>
    <row r="240" hidden="1" x14ac:dyDescent="0.25"/>
    <row r="241" hidden="1" x14ac:dyDescent="0.25"/>
    <row r="242" hidden="1" x14ac:dyDescent="0.25"/>
    <row r="243" hidden="1" x14ac:dyDescent="0.25"/>
    <row r="244" hidden="1" x14ac:dyDescent="0.25"/>
    <row r="245" hidden="1" x14ac:dyDescent="0.25"/>
    <row r="246" hidden="1" x14ac:dyDescent="0.25"/>
    <row r="247" hidden="1" x14ac:dyDescent="0.25"/>
    <row r="248" hidden="1" x14ac:dyDescent="0.25"/>
    <row r="249" hidden="1" x14ac:dyDescent="0.25"/>
    <row r="250" hidden="1" x14ac:dyDescent="0.25"/>
    <row r="251" hidden="1" x14ac:dyDescent="0.25"/>
    <row r="252" hidden="1" x14ac:dyDescent="0.25"/>
    <row r="253" hidden="1" x14ac:dyDescent="0.25"/>
    <row r="254" hidden="1" x14ac:dyDescent="0.25"/>
    <row r="255" hidden="1" x14ac:dyDescent="0.25"/>
    <row r="256" hidden="1" x14ac:dyDescent="0.25"/>
    <row r="257" hidden="1" x14ac:dyDescent="0.25"/>
    <row r="258" hidden="1" x14ac:dyDescent="0.25"/>
    <row r="259" hidden="1" x14ac:dyDescent="0.25"/>
    <row r="260" hidden="1" x14ac:dyDescent="0.25"/>
    <row r="261" hidden="1" x14ac:dyDescent="0.25"/>
    <row r="262" hidden="1" x14ac:dyDescent="0.25"/>
    <row r="263" hidden="1" x14ac:dyDescent="0.25"/>
    <row r="264" hidden="1" x14ac:dyDescent="0.25"/>
    <row r="265" hidden="1" x14ac:dyDescent="0.25"/>
    <row r="266" hidden="1" x14ac:dyDescent="0.25"/>
    <row r="267" hidden="1" x14ac:dyDescent="0.25"/>
    <row r="268" hidden="1" x14ac:dyDescent="0.25"/>
    <row r="269" hidden="1" x14ac:dyDescent="0.25"/>
    <row r="270" hidden="1" x14ac:dyDescent="0.25"/>
    <row r="271" hidden="1" x14ac:dyDescent="0.25"/>
    <row r="272" hidden="1" x14ac:dyDescent="0.25"/>
    <row r="273" hidden="1" x14ac:dyDescent="0.25"/>
    <row r="274" hidden="1" x14ac:dyDescent="0.25"/>
    <row r="275" hidden="1" x14ac:dyDescent="0.25"/>
    <row r="276" hidden="1" x14ac:dyDescent="0.25"/>
    <row r="277" hidden="1" x14ac:dyDescent="0.25"/>
    <row r="278" hidden="1" x14ac:dyDescent="0.25"/>
    <row r="279" hidden="1" x14ac:dyDescent="0.25"/>
    <row r="280" hidden="1" x14ac:dyDescent="0.25"/>
    <row r="281" hidden="1" x14ac:dyDescent="0.25"/>
    <row r="282" hidden="1" x14ac:dyDescent="0.25"/>
    <row r="283" hidden="1" x14ac:dyDescent="0.25"/>
    <row r="284" hidden="1" x14ac:dyDescent="0.25"/>
    <row r="285" hidden="1" x14ac:dyDescent="0.25"/>
    <row r="286" hidden="1" x14ac:dyDescent="0.25"/>
    <row r="287" hidden="1" x14ac:dyDescent="0.25"/>
    <row r="288" hidden="1" x14ac:dyDescent="0.25"/>
    <row r="289" hidden="1" x14ac:dyDescent="0.25"/>
    <row r="290" hidden="1" x14ac:dyDescent="0.25"/>
    <row r="291" hidden="1" x14ac:dyDescent="0.25"/>
    <row r="292" hidden="1" x14ac:dyDescent="0.25"/>
    <row r="293" hidden="1" x14ac:dyDescent="0.25"/>
    <row r="294" hidden="1" x14ac:dyDescent="0.25"/>
    <row r="295" hidden="1" x14ac:dyDescent="0.25"/>
    <row r="296" hidden="1" x14ac:dyDescent="0.25"/>
    <row r="297" hidden="1" x14ac:dyDescent="0.25"/>
    <row r="298" hidden="1" x14ac:dyDescent="0.25"/>
    <row r="299" hidden="1" x14ac:dyDescent="0.25"/>
    <row r="300" hidden="1" x14ac:dyDescent="0.25"/>
    <row r="301" hidden="1" x14ac:dyDescent="0.25"/>
    <row r="302" hidden="1" x14ac:dyDescent="0.25"/>
    <row r="303" hidden="1" x14ac:dyDescent="0.25"/>
    <row r="304" hidden="1" x14ac:dyDescent="0.25"/>
    <row r="305" hidden="1" x14ac:dyDescent="0.25"/>
    <row r="306" hidden="1" x14ac:dyDescent="0.25"/>
    <row r="307" hidden="1" x14ac:dyDescent="0.25"/>
    <row r="308" hidden="1" x14ac:dyDescent="0.25"/>
    <row r="309" hidden="1" x14ac:dyDescent="0.25"/>
    <row r="310" hidden="1" x14ac:dyDescent="0.25"/>
    <row r="311" hidden="1" x14ac:dyDescent="0.25"/>
    <row r="312" hidden="1" x14ac:dyDescent="0.25"/>
    <row r="313" hidden="1" x14ac:dyDescent="0.25"/>
    <row r="314" hidden="1" x14ac:dyDescent="0.25"/>
    <row r="315" hidden="1" x14ac:dyDescent="0.25"/>
    <row r="316" hidden="1" x14ac:dyDescent="0.25"/>
    <row r="317" hidden="1" x14ac:dyDescent="0.25"/>
    <row r="318" hidden="1" x14ac:dyDescent="0.25"/>
    <row r="319" hidden="1" x14ac:dyDescent="0.25"/>
    <row r="320" hidden="1" x14ac:dyDescent="0.25"/>
    <row r="321" hidden="1" x14ac:dyDescent="0.25"/>
    <row r="322" hidden="1" x14ac:dyDescent="0.25"/>
    <row r="323" hidden="1" x14ac:dyDescent="0.25"/>
    <row r="324" hidden="1" x14ac:dyDescent="0.25"/>
    <row r="325" hidden="1" x14ac:dyDescent="0.25"/>
    <row r="326" hidden="1" x14ac:dyDescent="0.25"/>
    <row r="327" hidden="1" x14ac:dyDescent="0.25"/>
    <row r="328" hidden="1" x14ac:dyDescent="0.25"/>
    <row r="329" hidden="1" x14ac:dyDescent="0.25"/>
    <row r="330" hidden="1" x14ac:dyDescent="0.25"/>
    <row r="331" hidden="1" x14ac:dyDescent="0.25"/>
    <row r="332" hidden="1" x14ac:dyDescent="0.25"/>
    <row r="333" hidden="1" x14ac:dyDescent="0.25"/>
    <row r="334" hidden="1" x14ac:dyDescent="0.25"/>
    <row r="335" hidden="1" x14ac:dyDescent="0.25"/>
    <row r="336" hidden="1" x14ac:dyDescent="0.25"/>
    <row r="337" hidden="1" x14ac:dyDescent="0.25"/>
    <row r="338" hidden="1" x14ac:dyDescent="0.25"/>
    <row r="339" hidden="1" x14ac:dyDescent="0.25"/>
    <row r="340" hidden="1" x14ac:dyDescent="0.25"/>
    <row r="341" hidden="1" x14ac:dyDescent="0.25"/>
    <row r="342" hidden="1" x14ac:dyDescent="0.25"/>
    <row r="343" hidden="1" x14ac:dyDescent="0.25"/>
    <row r="344" hidden="1" x14ac:dyDescent="0.25"/>
    <row r="345" hidden="1" x14ac:dyDescent="0.25"/>
    <row r="346" hidden="1" x14ac:dyDescent="0.25"/>
    <row r="347" hidden="1" x14ac:dyDescent="0.25"/>
    <row r="348" hidden="1" x14ac:dyDescent="0.25"/>
    <row r="349" hidden="1" x14ac:dyDescent="0.25"/>
    <row r="350" hidden="1" x14ac:dyDescent="0.25"/>
    <row r="351" hidden="1" x14ac:dyDescent="0.25"/>
    <row r="352" hidden="1" x14ac:dyDescent="0.25"/>
    <row r="353" hidden="1" x14ac:dyDescent="0.25"/>
    <row r="354" hidden="1" x14ac:dyDescent="0.25"/>
    <row r="355" hidden="1" x14ac:dyDescent="0.25"/>
    <row r="356" hidden="1" x14ac:dyDescent="0.25"/>
    <row r="357" hidden="1" x14ac:dyDescent="0.25"/>
    <row r="358" hidden="1" x14ac:dyDescent="0.25"/>
    <row r="359" hidden="1" x14ac:dyDescent="0.25"/>
    <row r="360" hidden="1" x14ac:dyDescent="0.25"/>
    <row r="361" hidden="1" x14ac:dyDescent="0.25"/>
    <row r="362" hidden="1" x14ac:dyDescent="0.25"/>
    <row r="363" hidden="1" x14ac:dyDescent="0.25"/>
    <row r="364" hidden="1" x14ac:dyDescent="0.25"/>
    <row r="365" hidden="1" x14ac:dyDescent="0.25"/>
    <row r="366" hidden="1" x14ac:dyDescent="0.25"/>
    <row r="367" hidden="1" x14ac:dyDescent="0.25"/>
    <row r="368" hidden="1" x14ac:dyDescent="0.25"/>
    <row r="369" hidden="1" x14ac:dyDescent="0.25"/>
    <row r="370" hidden="1" x14ac:dyDescent="0.25"/>
    <row r="371" hidden="1" x14ac:dyDescent="0.25"/>
    <row r="372" hidden="1" x14ac:dyDescent="0.25"/>
    <row r="373" hidden="1" x14ac:dyDescent="0.25"/>
    <row r="374" hidden="1" x14ac:dyDescent="0.25"/>
    <row r="375" hidden="1" x14ac:dyDescent="0.25"/>
    <row r="376" hidden="1" x14ac:dyDescent="0.25"/>
    <row r="377" hidden="1" x14ac:dyDescent="0.25"/>
    <row r="378" hidden="1" x14ac:dyDescent="0.25"/>
    <row r="379" hidden="1" x14ac:dyDescent="0.25"/>
    <row r="380" hidden="1" x14ac:dyDescent="0.25"/>
    <row r="381" hidden="1" x14ac:dyDescent="0.25"/>
    <row r="382" hidden="1" x14ac:dyDescent="0.25"/>
    <row r="383" hidden="1" x14ac:dyDescent="0.25"/>
    <row r="384" hidden="1" x14ac:dyDescent="0.25"/>
    <row r="385" hidden="1" x14ac:dyDescent="0.25"/>
    <row r="386" hidden="1" x14ac:dyDescent="0.25"/>
    <row r="387" hidden="1" x14ac:dyDescent="0.25"/>
    <row r="388" hidden="1" x14ac:dyDescent="0.25"/>
    <row r="389" hidden="1" x14ac:dyDescent="0.25"/>
    <row r="390" hidden="1" x14ac:dyDescent="0.25"/>
    <row r="391" hidden="1" x14ac:dyDescent="0.25"/>
    <row r="392" hidden="1" x14ac:dyDescent="0.25"/>
    <row r="393" hidden="1" x14ac:dyDescent="0.25"/>
    <row r="394" hidden="1" x14ac:dyDescent="0.25"/>
    <row r="395" hidden="1" x14ac:dyDescent="0.25"/>
    <row r="396" hidden="1" x14ac:dyDescent="0.25"/>
    <row r="397" hidden="1" x14ac:dyDescent="0.25"/>
    <row r="398" hidden="1" x14ac:dyDescent="0.25"/>
    <row r="399" hidden="1" x14ac:dyDescent="0.25"/>
    <row r="400" hidden="1" x14ac:dyDescent="0.25"/>
    <row r="401" hidden="1" x14ac:dyDescent="0.25"/>
    <row r="402" hidden="1" x14ac:dyDescent="0.25"/>
    <row r="403" hidden="1" x14ac:dyDescent="0.25"/>
    <row r="404" hidden="1" x14ac:dyDescent="0.25"/>
    <row r="405" hidden="1" x14ac:dyDescent="0.25"/>
    <row r="406" hidden="1" x14ac:dyDescent="0.25"/>
    <row r="407" hidden="1" x14ac:dyDescent="0.25"/>
    <row r="408" hidden="1" x14ac:dyDescent="0.25"/>
    <row r="409" hidden="1" x14ac:dyDescent="0.25"/>
    <row r="410" hidden="1" x14ac:dyDescent="0.25"/>
    <row r="411" hidden="1" x14ac:dyDescent="0.25"/>
    <row r="412" hidden="1" x14ac:dyDescent="0.25"/>
    <row r="413" hidden="1" x14ac:dyDescent="0.25"/>
    <row r="414" hidden="1" x14ac:dyDescent="0.25"/>
    <row r="415" hidden="1" x14ac:dyDescent="0.25"/>
    <row r="416" hidden="1" x14ac:dyDescent="0.25"/>
    <row r="417" hidden="1" x14ac:dyDescent="0.25"/>
    <row r="418" hidden="1" x14ac:dyDescent="0.25"/>
    <row r="419" hidden="1" x14ac:dyDescent="0.25"/>
    <row r="420" hidden="1" x14ac:dyDescent="0.25"/>
    <row r="421" hidden="1" x14ac:dyDescent="0.25"/>
    <row r="422" hidden="1" x14ac:dyDescent="0.25"/>
    <row r="423" hidden="1" x14ac:dyDescent="0.25"/>
    <row r="424" hidden="1" x14ac:dyDescent="0.25"/>
    <row r="425" hidden="1" x14ac:dyDescent="0.25"/>
    <row r="426" hidden="1" x14ac:dyDescent="0.25"/>
    <row r="427" hidden="1" x14ac:dyDescent="0.25"/>
    <row r="428" hidden="1" x14ac:dyDescent="0.25"/>
    <row r="429" hidden="1" x14ac:dyDescent="0.25"/>
    <row r="430" hidden="1" x14ac:dyDescent="0.25"/>
    <row r="431" hidden="1" x14ac:dyDescent="0.25"/>
    <row r="432" hidden="1" x14ac:dyDescent="0.25"/>
    <row r="433" hidden="1" x14ac:dyDescent="0.25"/>
    <row r="434" hidden="1" x14ac:dyDescent="0.25"/>
    <row r="435" hidden="1" x14ac:dyDescent="0.25"/>
    <row r="436" hidden="1" x14ac:dyDescent="0.25"/>
    <row r="437" hidden="1" x14ac:dyDescent="0.25"/>
    <row r="438" hidden="1" x14ac:dyDescent="0.25"/>
    <row r="439" hidden="1" x14ac:dyDescent="0.25"/>
    <row r="440" hidden="1" x14ac:dyDescent="0.25"/>
    <row r="441" hidden="1" x14ac:dyDescent="0.25"/>
    <row r="442" hidden="1" x14ac:dyDescent="0.25"/>
    <row r="443" hidden="1" x14ac:dyDescent="0.25"/>
    <row r="444" hidden="1" x14ac:dyDescent="0.25"/>
    <row r="445" hidden="1" x14ac:dyDescent="0.25"/>
    <row r="446" hidden="1" x14ac:dyDescent="0.25"/>
    <row r="447" hidden="1" x14ac:dyDescent="0.25"/>
    <row r="448" hidden="1" x14ac:dyDescent="0.25"/>
    <row r="449" hidden="1" x14ac:dyDescent="0.25"/>
    <row r="450" hidden="1" x14ac:dyDescent="0.25"/>
    <row r="451" hidden="1" x14ac:dyDescent="0.25"/>
    <row r="452" hidden="1" x14ac:dyDescent="0.25"/>
    <row r="453" hidden="1" x14ac:dyDescent="0.25"/>
    <row r="454" hidden="1" x14ac:dyDescent="0.25"/>
    <row r="455" hidden="1" x14ac:dyDescent="0.25"/>
    <row r="456" hidden="1" x14ac:dyDescent="0.25"/>
    <row r="457" hidden="1" x14ac:dyDescent="0.25"/>
    <row r="458" hidden="1" x14ac:dyDescent="0.25"/>
    <row r="459" hidden="1" x14ac:dyDescent="0.25"/>
    <row r="460" hidden="1" x14ac:dyDescent="0.25"/>
    <row r="461" hidden="1" x14ac:dyDescent="0.25"/>
    <row r="462" hidden="1" x14ac:dyDescent="0.25"/>
    <row r="463" hidden="1" x14ac:dyDescent="0.25"/>
    <row r="464" hidden="1" x14ac:dyDescent="0.25"/>
    <row r="465" hidden="1" x14ac:dyDescent="0.25"/>
    <row r="466" hidden="1" x14ac:dyDescent="0.25"/>
    <row r="467" hidden="1" x14ac:dyDescent="0.25"/>
    <row r="468" hidden="1" x14ac:dyDescent="0.25"/>
    <row r="469" hidden="1" x14ac:dyDescent="0.25"/>
    <row r="470" hidden="1" x14ac:dyDescent="0.25"/>
    <row r="471" hidden="1" x14ac:dyDescent="0.25"/>
    <row r="472" hidden="1" x14ac:dyDescent="0.25"/>
    <row r="473" hidden="1" x14ac:dyDescent="0.25"/>
    <row r="474" hidden="1" x14ac:dyDescent="0.25"/>
    <row r="475" hidden="1" x14ac:dyDescent="0.25"/>
    <row r="476" hidden="1" x14ac:dyDescent="0.25"/>
    <row r="477" hidden="1" x14ac:dyDescent="0.25"/>
    <row r="478" hidden="1" x14ac:dyDescent="0.25"/>
    <row r="479" hidden="1" x14ac:dyDescent="0.25"/>
    <row r="480" hidden="1" x14ac:dyDescent="0.25"/>
    <row r="481" hidden="1" x14ac:dyDescent="0.25"/>
    <row r="482" hidden="1" x14ac:dyDescent="0.25"/>
    <row r="483" hidden="1" x14ac:dyDescent="0.25"/>
    <row r="484" hidden="1" x14ac:dyDescent="0.25"/>
    <row r="485" hidden="1" x14ac:dyDescent="0.25"/>
    <row r="486" hidden="1" x14ac:dyDescent="0.25"/>
    <row r="487" hidden="1" x14ac:dyDescent="0.25"/>
    <row r="488" hidden="1" x14ac:dyDescent="0.25"/>
    <row r="489" hidden="1" x14ac:dyDescent="0.25"/>
    <row r="490" hidden="1" x14ac:dyDescent="0.25"/>
    <row r="491" hidden="1" x14ac:dyDescent="0.25"/>
    <row r="492" hidden="1" x14ac:dyDescent="0.25"/>
    <row r="493" hidden="1" x14ac:dyDescent="0.25"/>
    <row r="494" hidden="1" x14ac:dyDescent="0.25"/>
    <row r="495" hidden="1" x14ac:dyDescent="0.25"/>
    <row r="496" hidden="1" x14ac:dyDescent="0.25"/>
    <row r="497" hidden="1" x14ac:dyDescent="0.25"/>
    <row r="498" hidden="1" x14ac:dyDescent="0.25"/>
    <row r="499" hidden="1" x14ac:dyDescent="0.25"/>
    <row r="500" hidden="1" x14ac:dyDescent="0.25"/>
    <row r="501" hidden="1" x14ac:dyDescent="0.25"/>
    <row r="502" hidden="1" x14ac:dyDescent="0.25"/>
    <row r="503" hidden="1" x14ac:dyDescent="0.25"/>
    <row r="504" hidden="1" x14ac:dyDescent="0.25"/>
    <row r="505" hidden="1" x14ac:dyDescent="0.25"/>
    <row r="506" hidden="1" x14ac:dyDescent="0.25"/>
    <row r="507" hidden="1" x14ac:dyDescent="0.25"/>
    <row r="508" hidden="1" x14ac:dyDescent="0.25"/>
    <row r="509" hidden="1" x14ac:dyDescent="0.25"/>
    <row r="510" hidden="1" x14ac:dyDescent="0.25"/>
    <row r="511" hidden="1" x14ac:dyDescent="0.25"/>
    <row r="512" hidden="1" x14ac:dyDescent="0.25"/>
    <row r="513" hidden="1" x14ac:dyDescent="0.25"/>
    <row r="514" hidden="1" x14ac:dyDescent="0.25"/>
    <row r="515" hidden="1" x14ac:dyDescent="0.25"/>
    <row r="516" hidden="1" x14ac:dyDescent="0.25"/>
    <row r="517" hidden="1" x14ac:dyDescent="0.25"/>
    <row r="518" hidden="1" x14ac:dyDescent="0.25"/>
    <row r="519" hidden="1" x14ac:dyDescent="0.25"/>
    <row r="520" hidden="1" x14ac:dyDescent="0.25"/>
    <row r="521" hidden="1" x14ac:dyDescent="0.25"/>
    <row r="522" hidden="1" x14ac:dyDescent="0.25"/>
    <row r="523" hidden="1" x14ac:dyDescent="0.25"/>
    <row r="524" hidden="1" x14ac:dyDescent="0.25"/>
    <row r="525" hidden="1" x14ac:dyDescent="0.25"/>
    <row r="526" hidden="1" x14ac:dyDescent="0.25"/>
    <row r="527" hidden="1" x14ac:dyDescent="0.25"/>
    <row r="528" hidden="1" x14ac:dyDescent="0.25"/>
    <row r="529" hidden="1" x14ac:dyDescent="0.25"/>
    <row r="530" hidden="1" x14ac:dyDescent="0.25"/>
    <row r="531" hidden="1" x14ac:dyDescent="0.25"/>
    <row r="532" hidden="1" x14ac:dyDescent="0.25"/>
    <row r="533" hidden="1" x14ac:dyDescent="0.25"/>
    <row r="534" hidden="1" x14ac:dyDescent="0.25"/>
    <row r="535" hidden="1" x14ac:dyDescent="0.25"/>
    <row r="536" hidden="1" x14ac:dyDescent="0.25"/>
    <row r="537" hidden="1" x14ac:dyDescent="0.25"/>
    <row r="538" hidden="1" x14ac:dyDescent="0.25"/>
    <row r="539" hidden="1" x14ac:dyDescent="0.25"/>
    <row r="540" hidden="1" x14ac:dyDescent="0.25"/>
    <row r="541" hidden="1" x14ac:dyDescent="0.25"/>
    <row r="542" hidden="1" x14ac:dyDescent="0.25"/>
    <row r="543" hidden="1" x14ac:dyDescent="0.25"/>
    <row r="544" hidden="1" x14ac:dyDescent="0.25"/>
    <row r="545" hidden="1" x14ac:dyDescent="0.25"/>
    <row r="546" hidden="1" x14ac:dyDescent="0.25"/>
    <row r="547" hidden="1" x14ac:dyDescent="0.25"/>
    <row r="548" hidden="1" x14ac:dyDescent="0.25"/>
    <row r="549" hidden="1" x14ac:dyDescent="0.25"/>
    <row r="550" hidden="1" x14ac:dyDescent="0.25"/>
    <row r="551" hidden="1" x14ac:dyDescent="0.25"/>
    <row r="552" hidden="1" x14ac:dyDescent="0.25"/>
    <row r="553" hidden="1" x14ac:dyDescent="0.25"/>
    <row r="554" hidden="1" x14ac:dyDescent="0.25"/>
    <row r="555" hidden="1" x14ac:dyDescent="0.25"/>
    <row r="556" hidden="1" x14ac:dyDescent="0.25"/>
    <row r="557" hidden="1" x14ac:dyDescent="0.25"/>
    <row r="558" hidden="1" x14ac:dyDescent="0.25"/>
    <row r="559" hidden="1" x14ac:dyDescent="0.25"/>
    <row r="560" hidden="1" x14ac:dyDescent="0.25"/>
    <row r="561" hidden="1" x14ac:dyDescent="0.25"/>
    <row r="562" hidden="1" x14ac:dyDescent="0.25"/>
    <row r="563" hidden="1" x14ac:dyDescent="0.25"/>
    <row r="564" hidden="1" x14ac:dyDescent="0.25"/>
    <row r="565" hidden="1" x14ac:dyDescent="0.25"/>
    <row r="566" hidden="1" x14ac:dyDescent="0.25"/>
    <row r="567" hidden="1" x14ac:dyDescent="0.25"/>
    <row r="568" hidden="1" x14ac:dyDescent="0.25"/>
    <row r="569" hidden="1" x14ac:dyDescent="0.25"/>
    <row r="570" hidden="1" x14ac:dyDescent="0.25"/>
    <row r="571" hidden="1" x14ac:dyDescent="0.25"/>
    <row r="572" hidden="1" x14ac:dyDescent="0.25"/>
    <row r="573" hidden="1" x14ac:dyDescent="0.25"/>
    <row r="574" hidden="1" x14ac:dyDescent="0.25"/>
    <row r="575" hidden="1" x14ac:dyDescent="0.25"/>
    <row r="576" hidden="1" x14ac:dyDescent="0.25"/>
    <row r="577" hidden="1" x14ac:dyDescent="0.25"/>
    <row r="578" hidden="1" x14ac:dyDescent="0.25"/>
    <row r="579" hidden="1" x14ac:dyDescent="0.25"/>
    <row r="580" hidden="1" x14ac:dyDescent="0.25"/>
    <row r="581" hidden="1" x14ac:dyDescent="0.25"/>
    <row r="582" hidden="1" x14ac:dyDescent="0.25"/>
    <row r="583" hidden="1" x14ac:dyDescent="0.25"/>
    <row r="584" hidden="1" x14ac:dyDescent="0.25"/>
    <row r="585" hidden="1" x14ac:dyDescent="0.25"/>
    <row r="586" hidden="1" x14ac:dyDescent="0.25"/>
    <row r="587" hidden="1" x14ac:dyDescent="0.25"/>
    <row r="588" hidden="1" x14ac:dyDescent="0.25"/>
    <row r="589" hidden="1" x14ac:dyDescent="0.25"/>
    <row r="590" hidden="1" x14ac:dyDescent="0.25"/>
    <row r="591" hidden="1" x14ac:dyDescent="0.25"/>
    <row r="592" hidden="1" x14ac:dyDescent="0.25"/>
    <row r="593" hidden="1" x14ac:dyDescent="0.25"/>
    <row r="594" hidden="1" x14ac:dyDescent="0.25"/>
    <row r="595" hidden="1" x14ac:dyDescent="0.25"/>
    <row r="596" hidden="1" x14ac:dyDescent="0.25"/>
    <row r="597" hidden="1" x14ac:dyDescent="0.25"/>
    <row r="598" hidden="1" x14ac:dyDescent="0.25"/>
    <row r="599" hidden="1" x14ac:dyDescent="0.25"/>
    <row r="600" hidden="1" x14ac:dyDescent="0.25"/>
    <row r="601" hidden="1" x14ac:dyDescent="0.25"/>
    <row r="602" hidden="1" x14ac:dyDescent="0.25"/>
    <row r="603" hidden="1" x14ac:dyDescent="0.25"/>
    <row r="604" hidden="1" x14ac:dyDescent="0.25"/>
    <row r="605" hidden="1" x14ac:dyDescent="0.25"/>
    <row r="606" hidden="1" x14ac:dyDescent="0.25"/>
    <row r="607" hidden="1" x14ac:dyDescent="0.25"/>
    <row r="608" hidden="1" x14ac:dyDescent="0.25"/>
    <row r="609" hidden="1" x14ac:dyDescent="0.25"/>
    <row r="610" hidden="1" x14ac:dyDescent="0.25"/>
    <row r="611" hidden="1" x14ac:dyDescent="0.25"/>
    <row r="612" hidden="1" x14ac:dyDescent="0.25"/>
    <row r="613" hidden="1" x14ac:dyDescent="0.25"/>
    <row r="614" hidden="1" x14ac:dyDescent="0.25"/>
    <row r="615" hidden="1" x14ac:dyDescent="0.25"/>
    <row r="616" hidden="1" x14ac:dyDescent="0.25"/>
    <row r="617" hidden="1" x14ac:dyDescent="0.25"/>
    <row r="618" hidden="1" x14ac:dyDescent="0.25"/>
    <row r="619" hidden="1" x14ac:dyDescent="0.25"/>
    <row r="620" hidden="1" x14ac:dyDescent="0.25"/>
    <row r="621" hidden="1" x14ac:dyDescent="0.25"/>
    <row r="622" hidden="1" x14ac:dyDescent="0.25"/>
    <row r="623" hidden="1" x14ac:dyDescent="0.25"/>
    <row r="624" hidden="1" x14ac:dyDescent="0.25"/>
    <row r="625" hidden="1" x14ac:dyDescent="0.25"/>
    <row r="626" hidden="1" x14ac:dyDescent="0.25"/>
    <row r="627" hidden="1" x14ac:dyDescent="0.25"/>
    <row r="628" hidden="1" x14ac:dyDescent="0.25"/>
    <row r="629" hidden="1" x14ac:dyDescent="0.25"/>
    <row r="630" hidden="1" x14ac:dyDescent="0.25"/>
    <row r="631" hidden="1" x14ac:dyDescent="0.25"/>
    <row r="632" hidden="1" x14ac:dyDescent="0.25"/>
    <row r="633" hidden="1" x14ac:dyDescent="0.25"/>
    <row r="634" hidden="1" x14ac:dyDescent="0.25"/>
    <row r="635" hidden="1" x14ac:dyDescent="0.25"/>
    <row r="636" hidden="1" x14ac:dyDescent="0.25"/>
    <row r="637" hidden="1" x14ac:dyDescent="0.25"/>
    <row r="638" hidden="1" x14ac:dyDescent="0.25"/>
    <row r="639" hidden="1" x14ac:dyDescent="0.25"/>
    <row r="640" hidden="1" x14ac:dyDescent="0.25"/>
    <row r="641" hidden="1" x14ac:dyDescent="0.25"/>
    <row r="642" hidden="1" x14ac:dyDescent="0.25"/>
    <row r="643" hidden="1" x14ac:dyDescent="0.25"/>
    <row r="644" hidden="1" x14ac:dyDescent="0.25"/>
    <row r="645" hidden="1" x14ac:dyDescent="0.25"/>
    <row r="646" hidden="1" x14ac:dyDescent="0.25"/>
    <row r="647" hidden="1" x14ac:dyDescent="0.25"/>
    <row r="648" hidden="1" x14ac:dyDescent="0.25"/>
    <row r="649" hidden="1" x14ac:dyDescent="0.25"/>
    <row r="650" hidden="1" x14ac:dyDescent="0.25"/>
    <row r="651" hidden="1" x14ac:dyDescent="0.25"/>
    <row r="652" hidden="1" x14ac:dyDescent="0.25"/>
    <row r="653" hidden="1" x14ac:dyDescent="0.25"/>
    <row r="654" hidden="1" x14ac:dyDescent="0.25"/>
    <row r="655" hidden="1" x14ac:dyDescent="0.25"/>
    <row r="656" hidden="1" x14ac:dyDescent="0.25"/>
    <row r="657" hidden="1" x14ac:dyDescent="0.25"/>
    <row r="658" hidden="1" x14ac:dyDescent="0.25"/>
    <row r="659" hidden="1" x14ac:dyDescent="0.25"/>
    <row r="660" hidden="1" x14ac:dyDescent="0.25"/>
    <row r="661" hidden="1" x14ac:dyDescent="0.25"/>
    <row r="662" hidden="1" x14ac:dyDescent="0.25"/>
    <row r="663" hidden="1" x14ac:dyDescent="0.25"/>
    <row r="664" hidden="1" x14ac:dyDescent="0.25"/>
    <row r="665" hidden="1" x14ac:dyDescent="0.25"/>
    <row r="666" hidden="1" x14ac:dyDescent="0.25"/>
    <row r="667" hidden="1" x14ac:dyDescent="0.25"/>
    <row r="668" hidden="1" x14ac:dyDescent="0.25"/>
    <row r="669" hidden="1" x14ac:dyDescent="0.25"/>
    <row r="670" hidden="1" x14ac:dyDescent="0.25"/>
    <row r="671" hidden="1" x14ac:dyDescent="0.25"/>
    <row r="672" hidden="1" x14ac:dyDescent="0.25"/>
    <row r="673" hidden="1" x14ac:dyDescent="0.25"/>
    <row r="674" hidden="1" x14ac:dyDescent="0.25"/>
    <row r="675" hidden="1" x14ac:dyDescent="0.25"/>
    <row r="676" hidden="1" x14ac:dyDescent="0.25"/>
    <row r="677" hidden="1" x14ac:dyDescent="0.25"/>
    <row r="678" hidden="1" x14ac:dyDescent="0.25"/>
    <row r="679" hidden="1" x14ac:dyDescent="0.25"/>
    <row r="680" hidden="1" x14ac:dyDescent="0.25"/>
    <row r="681" hidden="1" x14ac:dyDescent="0.25"/>
    <row r="682" hidden="1" x14ac:dyDescent="0.25"/>
    <row r="683" hidden="1" x14ac:dyDescent="0.25"/>
    <row r="684" hidden="1" x14ac:dyDescent="0.25"/>
    <row r="685" hidden="1" x14ac:dyDescent="0.25"/>
    <row r="686" hidden="1" x14ac:dyDescent="0.25"/>
    <row r="687" hidden="1" x14ac:dyDescent="0.25"/>
    <row r="688" hidden="1" x14ac:dyDescent="0.25"/>
    <row r="689" hidden="1" x14ac:dyDescent="0.25"/>
    <row r="690" hidden="1" x14ac:dyDescent="0.25"/>
    <row r="691" hidden="1" x14ac:dyDescent="0.25"/>
    <row r="692" hidden="1" x14ac:dyDescent="0.25"/>
    <row r="693" hidden="1" x14ac:dyDescent="0.25"/>
    <row r="694" hidden="1" x14ac:dyDescent="0.25"/>
    <row r="695" hidden="1" x14ac:dyDescent="0.25"/>
    <row r="696" hidden="1" x14ac:dyDescent="0.25"/>
    <row r="697" hidden="1" x14ac:dyDescent="0.25"/>
    <row r="698" hidden="1" x14ac:dyDescent="0.25"/>
    <row r="699" hidden="1" x14ac:dyDescent="0.25"/>
    <row r="700" hidden="1" x14ac:dyDescent="0.25"/>
    <row r="701" hidden="1" x14ac:dyDescent="0.25"/>
    <row r="702" hidden="1" x14ac:dyDescent="0.25"/>
    <row r="703" hidden="1" x14ac:dyDescent="0.25"/>
    <row r="704" hidden="1" x14ac:dyDescent="0.25"/>
    <row r="705" hidden="1" x14ac:dyDescent="0.25"/>
    <row r="706" hidden="1" x14ac:dyDescent="0.25"/>
    <row r="707" hidden="1" x14ac:dyDescent="0.25"/>
    <row r="708" hidden="1" x14ac:dyDescent="0.25"/>
    <row r="709" hidden="1" x14ac:dyDescent="0.25"/>
    <row r="710" hidden="1" x14ac:dyDescent="0.25"/>
    <row r="711" hidden="1" x14ac:dyDescent="0.25"/>
    <row r="712" hidden="1" x14ac:dyDescent="0.25"/>
    <row r="713" hidden="1" x14ac:dyDescent="0.25"/>
    <row r="714" hidden="1" x14ac:dyDescent="0.25"/>
    <row r="715" hidden="1" x14ac:dyDescent="0.25"/>
    <row r="716" hidden="1" x14ac:dyDescent="0.25"/>
    <row r="717" hidden="1" x14ac:dyDescent="0.25"/>
    <row r="718" hidden="1" x14ac:dyDescent="0.25"/>
    <row r="719" hidden="1" x14ac:dyDescent="0.25"/>
    <row r="720" hidden="1" x14ac:dyDescent="0.25"/>
    <row r="721" hidden="1" x14ac:dyDescent="0.25"/>
    <row r="722" hidden="1" x14ac:dyDescent="0.25"/>
    <row r="723" hidden="1" x14ac:dyDescent="0.25"/>
    <row r="724" hidden="1" x14ac:dyDescent="0.25"/>
    <row r="725" hidden="1" x14ac:dyDescent="0.25"/>
    <row r="726" hidden="1" x14ac:dyDescent="0.25"/>
    <row r="727" hidden="1" x14ac:dyDescent="0.25"/>
    <row r="728" hidden="1" x14ac:dyDescent="0.25"/>
    <row r="729" hidden="1" x14ac:dyDescent="0.25"/>
    <row r="730" hidden="1" x14ac:dyDescent="0.25"/>
    <row r="731" hidden="1" x14ac:dyDescent="0.25"/>
    <row r="732" hidden="1" x14ac:dyDescent="0.25"/>
    <row r="733" hidden="1" x14ac:dyDescent="0.25"/>
    <row r="734" hidden="1" x14ac:dyDescent="0.25"/>
    <row r="735" hidden="1" x14ac:dyDescent="0.25"/>
    <row r="736" hidden="1" x14ac:dyDescent="0.25"/>
    <row r="737" hidden="1" x14ac:dyDescent="0.25"/>
    <row r="738" hidden="1" x14ac:dyDescent="0.25"/>
    <row r="739" hidden="1" x14ac:dyDescent="0.25"/>
    <row r="740" hidden="1" x14ac:dyDescent="0.25"/>
    <row r="741" hidden="1" x14ac:dyDescent="0.25"/>
    <row r="742" hidden="1" x14ac:dyDescent="0.25"/>
    <row r="743" hidden="1" x14ac:dyDescent="0.25"/>
    <row r="744" hidden="1" x14ac:dyDescent="0.25"/>
    <row r="745" hidden="1" x14ac:dyDescent="0.25"/>
    <row r="746" hidden="1" x14ac:dyDescent="0.25"/>
    <row r="747" hidden="1" x14ac:dyDescent="0.25"/>
    <row r="748" hidden="1" x14ac:dyDescent="0.25"/>
    <row r="749" hidden="1" x14ac:dyDescent="0.25"/>
    <row r="750" hidden="1" x14ac:dyDescent="0.25"/>
    <row r="751" hidden="1" x14ac:dyDescent="0.25"/>
    <row r="752" hidden="1" x14ac:dyDescent="0.25"/>
    <row r="753" hidden="1" x14ac:dyDescent="0.25"/>
    <row r="754" hidden="1" x14ac:dyDescent="0.25"/>
    <row r="755" hidden="1" x14ac:dyDescent="0.25"/>
    <row r="756" hidden="1" x14ac:dyDescent="0.25"/>
    <row r="757" hidden="1" x14ac:dyDescent="0.25"/>
    <row r="758" hidden="1" x14ac:dyDescent="0.25"/>
    <row r="759" hidden="1" x14ac:dyDescent="0.25"/>
    <row r="760" hidden="1" x14ac:dyDescent="0.25"/>
    <row r="761" hidden="1" x14ac:dyDescent="0.25"/>
    <row r="762" hidden="1" x14ac:dyDescent="0.25"/>
    <row r="763" hidden="1" x14ac:dyDescent="0.25"/>
    <row r="764" hidden="1" x14ac:dyDescent="0.25"/>
    <row r="765" hidden="1" x14ac:dyDescent="0.25"/>
    <row r="766" hidden="1" x14ac:dyDescent="0.25"/>
    <row r="767" hidden="1" x14ac:dyDescent="0.25"/>
    <row r="768" hidden="1" x14ac:dyDescent="0.25"/>
    <row r="769" hidden="1" x14ac:dyDescent="0.25"/>
    <row r="770" hidden="1" x14ac:dyDescent="0.25"/>
    <row r="771" hidden="1" x14ac:dyDescent="0.25"/>
    <row r="772" hidden="1" x14ac:dyDescent="0.25"/>
    <row r="773" hidden="1" x14ac:dyDescent="0.25"/>
    <row r="774" hidden="1" x14ac:dyDescent="0.25"/>
    <row r="775" hidden="1" x14ac:dyDescent="0.25"/>
    <row r="776" hidden="1" x14ac:dyDescent="0.25"/>
    <row r="777" hidden="1" x14ac:dyDescent="0.25"/>
    <row r="778" hidden="1" x14ac:dyDescent="0.25"/>
    <row r="779" hidden="1" x14ac:dyDescent="0.25"/>
    <row r="780" hidden="1" x14ac:dyDescent="0.25"/>
    <row r="781" hidden="1" x14ac:dyDescent="0.25"/>
    <row r="782" hidden="1" x14ac:dyDescent="0.25"/>
    <row r="783" hidden="1" x14ac:dyDescent="0.25"/>
    <row r="784" hidden="1" x14ac:dyDescent="0.25"/>
    <row r="785" hidden="1" x14ac:dyDescent="0.25"/>
    <row r="786" hidden="1" x14ac:dyDescent="0.25"/>
    <row r="787" hidden="1" x14ac:dyDescent="0.25"/>
    <row r="788" hidden="1" x14ac:dyDescent="0.25"/>
    <row r="789" hidden="1" x14ac:dyDescent="0.25"/>
    <row r="790" hidden="1" x14ac:dyDescent="0.25"/>
    <row r="791" hidden="1" x14ac:dyDescent="0.25"/>
    <row r="792" hidden="1" x14ac:dyDescent="0.25"/>
    <row r="793" hidden="1" x14ac:dyDescent="0.25"/>
    <row r="794" hidden="1" x14ac:dyDescent="0.25"/>
    <row r="795" hidden="1" x14ac:dyDescent="0.25"/>
    <row r="796" hidden="1" x14ac:dyDescent="0.25"/>
    <row r="797" hidden="1" x14ac:dyDescent="0.25"/>
    <row r="798" hidden="1" x14ac:dyDescent="0.25"/>
    <row r="799" hidden="1" x14ac:dyDescent="0.25"/>
    <row r="800" hidden="1" x14ac:dyDescent="0.25"/>
    <row r="801" hidden="1" x14ac:dyDescent="0.25"/>
    <row r="802" hidden="1" x14ac:dyDescent="0.25"/>
    <row r="803" hidden="1" x14ac:dyDescent="0.25"/>
    <row r="804" hidden="1" x14ac:dyDescent="0.25"/>
    <row r="805" hidden="1" x14ac:dyDescent="0.25"/>
    <row r="806" hidden="1" x14ac:dyDescent="0.25"/>
    <row r="807" hidden="1" x14ac:dyDescent="0.25"/>
    <row r="808" hidden="1" x14ac:dyDescent="0.25"/>
    <row r="809" hidden="1" x14ac:dyDescent="0.25"/>
    <row r="810" hidden="1" x14ac:dyDescent="0.25"/>
    <row r="811" hidden="1" x14ac:dyDescent="0.25"/>
    <row r="812" hidden="1" x14ac:dyDescent="0.25"/>
    <row r="813" hidden="1" x14ac:dyDescent="0.25"/>
    <row r="814" hidden="1" x14ac:dyDescent="0.25"/>
    <row r="815" hidden="1" x14ac:dyDescent="0.25"/>
    <row r="816" hidden="1" x14ac:dyDescent="0.25"/>
    <row r="817" hidden="1" x14ac:dyDescent="0.25"/>
    <row r="818" hidden="1" x14ac:dyDescent="0.25"/>
    <row r="819" hidden="1" x14ac:dyDescent="0.25"/>
    <row r="820" hidden="1" x14ac:dyDescent="0.25"/>
    <row r="821" hidden="1" x14ac:dyDescent="0.25"/>
    <row r="822" hidden="1" x14ac:dyDescent="0.25"/>
    <row r="823" hidden="1" x14ac:dyDescent="0.25"/>
    <row r="824" hidden="1" x14ac:dyDescent="0.25"/>
    <row r="825" hidden="1" x14ac:dyDescent="0.25"/>
    <row r="826" hidden="1" x14ac:dyDescent="0.25"/>
    <row r="827" hidden="1" x14ac:dyDescent="0.25"/>
    <row r="828" hidden="1" x14ac:dyDescent="0.25"/>
    <row r="829" hidden="1" x14ac:dyDescent="0.25"/>
    <row r="830" hidden="1" x14ac:dyDescent="0.25"/>
    <row r="831" hidden="1" x14ac:dyDescent="0.25"/>
    <row r="832" hidden="1" x14ac:dyDescent="0.25"/>
    <row r="833" hidden="1" x14ac:dyDescent="0.25"/>
    <row r="834" hidden="1" x14ac:dyDescent="0.25"/>
    <row r="835" hidden="1" x14ac:dyDescent="0.25"/>
    <row r="836" hidden="1" x14ac:dyDescent="0.25"/>
    <row r="837" hidden="1" x14ac:dyDescent="0.25"/>
    <row r="838" hidden="1" x14ac:dyDescent="0.25"/>
    <row r="839" hidden="1" x14ac:dyDescent="0.25"/>
    <row r="840" hidden="1" x14ac:dyDescent="0.25"/>
    <row r="841" hidden="1" x14ac:dyDescent="0.25"/>
    <row r="842" hidden="1" x14ac:dyDescent="0.25"/>
    <row r="843" hidden="1" x14ac:dyDescent="0.25"/>
    <row r="844" hidden="1" x14ac:dyDescent="0.25"/>
    <row r="845" hidden="1" x14ac:dyDescent="0.25"/>
    <row r="846" hidden="1" x14ac:dyDescent="0.25"/>
    <row r="847" hidden="1" x14ac:dyDescent="0.25"/>
    <row r="848" hidden="1" x14ac:dyDescent="0.25"/>
    <row r="849" hidden="1" x14ac:dyDescent="0.25"/>
    <row r="850" hidden="1" x14ac:dyDescent="0.25"/>
    <row r="851" hidden="1" x14ac:dyDescent="0.25"/>
    <row r="852" hidden="1" x14ac:dyDescent="0.25"/>
    <row r="853" hidden="1" x14ac:dyDescent="0.25"/>
    <row r="854" hidden="1" x14ac:dyDescent="0.25"/>
    <row r="855" hidden="1" x14ac:dyDescent="0.25"/>
    <row r="856" hidden="1" x14ac:dyDescent="0.25"/>
    <row r="857" hidden="1" x14ac:dyDescent="0.25"/>
    <row r="858" hidden="1" x14ac:dyDescent="0.25"/>
    <row r="859" hidden="1" x14ac:dyDescent="0.25"/>
    <row r="860" hidden="1" x14ac:dyDescent="0.25"/>
    <row r="861" hidden="1" x14ac:dyDescent="0.25"/>
    <row r="862" hidden="1" x14ac:dyDescent="0.25"/>
    <row r="863" hidden="1" x14ac:dyDescent="0.25"/>
    <row r="864" hidden="1" x14ac:dyDescent="0.25"/>
    <row r="865" hidden="1" x14ac:dyDescent="0.25"/>
    <row r="866" hidden="1" x14ac:dyDescent="0.25"/>
    <row r="867" hidden="1" x14ac:dyDescent="0.25"/>
    <row r="868" hidden="1" x14ac:dyDescent="0.25"/>
    <row r="869" hidden="1" x14ac:dyDescent="0.25"/>
    <row r="870" hidden="1" x14ac:dyDescent="0.25"/>
    <row r="871" hidden="1" x14ac:dyDescent="0.25"/>
    <row r="872" hidden="1" x14ac:dyDescent="0.25"/>
    <row r="873" hidden="1" x14ac:dyDescent="0.25"/>
    <row r="874" hidden="1" x14ac:dyDescent="0.25"/>
    <row r="875" hidden="1" x14ac:dyDescent="0.25"/>
    <row r="876" hidden="1" x14ac:dyDescent="0.25"/>
    <row r="877" hidden="1" x14ac:dyDescent="0.25"/>
    <row r="878" hidden="1" x14ac:dyDescent="0.25"/>
    <row r="879" hidden="1" x14ac:dyDescent="0.25"/>
    <row r="880" hidden="1" x14ac:dyDescent="0.25"/>
    <row r="881" hidden="1" x14ac:dyDescent="0.25"/>
    <row r="882" hidden="1" x14ac:dyDescent="0.25"/>
    <row r="883" hidden="1" x14ac:dyDescent="0.25"/>
    <row r="884" hidden="1" x14ac:dyDescent="0.25"/>
    <row r="885" hidden="1" x14ac:dyDescent="0.25"/>
    <row r="886" hidden="1" x14ac:dyDescent="0.25"/>
    <row r="887" hidden="1" x14ac:dyDescent="0.25"/>
    <row r="888" hidden="1" x14ac:dyDescent="0.25"/>
    <row r="889" hidden="1" x14ac:dyDescent="0.25"/>
    <row r="890" hidden="1" x14ac:dyDescent="0.25"/>
    <row r="891" hidden="1" x14ac:dyDescent="0.25"/>
    <row r="892" hidden="1" x14ac:dyDescent="0.25"/>
    <row r="893" hidden="1" x14ac:dyDescent="0.25"/>
    <row r="894" hidden="1" x14ac:dyDescent="0.25"/>
    <row r="895" hidden="1" x14ac:dyDescent="0.25"/>
    <row r="896" hidden="1" x14ac:dyDescent="0.25"/>
    <row r="897" hidden="1" x14ac:dyDescent="0.25"/>
    <row r="898" hidden="1" x14ac:dyDescent="0.25"/>
    <row r="899" hidden="1" x14ac:dyDescent="0.25"/>
    <row r="900" hidden="1" x14ac:dyDescent="0.25"/>
    <row r="901" hidden="1" x14ac:dyDescent="0.25"/>
    <row r="902" hidden="1" x14ac:dyDescent="0.25"/>
    <row r="903" hidden="1" x14ac:dyDescent="0.25"/>
    <row r="904" hidden="1" x14ac:dyDescent="0.25"/>
    <row r="905" hidden="1" x14ac:dyDescent="0.25"/>
    <row r="906" hidden="1" x14ac:dyDescent="0.25"/>
    <row r="907" hidden="1" x14ac:dyDescent="0.25"/>
    <row r="908" hidden="1" x14ac:dyDescent="0.25"/>
    <row r="909" hidden="1" x14ac:dyDescent="0.25"/>
    <row r="910" hidden="1" x14ac:dyDescent="0.25"/>
    <row r="911" hidden="1" x14ac:dyDescent="0.25"/>
    <row r="912" hidden="1" x14ac:dyDescent="0.25"/>
    <row r="913" hidden="1" x14ac:dyDescent="0.25"/>
    <row r="914" hidden="1" x14ac:dyDescent="0.25"/>
    <row r="915" hidden="1" x14ac:dyDescent="0.25"/>
    <row r="916" hidden="1" x14ac:dyDescent="0.25"/>
    <row r="917" hidden="1" x14ac:dyDescent="0.25"/>
    <row r="918" hidden="1" x14ac:dyDescent="0.25"/>
    <row r="919" hidden="1" x14ac:dyDescent="0.25"/>
    <row r="920" hidden="1" x14ac:dyDescent="0.25"/>
    <row r="921" hidden="1" x14ac:dyDescent="0.25"/>
    <row r="922" hidden="1" x14ac:dyDescent="0.25"/>
    <row r="923" hidden="1" x14ac:dyDescent="0.25"/>
    <row r="924" hidden="1" x14ac:dyDescent="0.25"/>
    <row r="925" hidden="1" x14ac:dyDescent="0.25"/>
    <row r="926" hidden="1" x14ac:dyDescent="0.25"/>
    <row r="927" hidden="1" x14ac:dyDescent="0.25"/>
    <row r="928" hidden="1" x14ac:dyDescent="0.25"/>
    <row r="929" hidden="1" x14ac:dyDescent="0.25"/>
    <row r="930" hidden="1" x14ac:dyDescent="0.25"/>
    <row r="931" hidden="1" x14ac:dyDescent="0.25"/>
    <row r="932" hidden="1" x14ac:dyDescent="0.25"/>
    <row r="933" hidden="1" x14ac:dyDescent="0.25"/>
    <row r="934" hidden="1" x14ac:dyDescent="0.25"/>
    <row r="935" hidden="1" x14ac:dyDescent="0.25"/>
    <row r="936" hidden="1" x14ac:dyDescent="0.25"/>
    <row r="937" hidden="1" x14ac:dyDescent="0.25"/>
    <row r="938" hidden="1" x14ac:dyDescent="0.25"/>
    <row r="939" hidden="1" x14ac:dyDescent="0.25"/>
    <row r="940" hidden="1" x14ac:dyDescent="0.25"/>
    <row r="941" hidden="1" x14ac:dyDescent="0.25"/>
    <row r="942" hidden="1" x14ac:dyDescent="0.25"/>
    <row r="943" hidden="1" x14ac:dyDescent="0.25"/>
    <row r="944" hidden="1" x14ac:dyDescent="0.25"/>
    <row r="945" hidden="1" x14ac:dyDescent="0.25"/>
    <row r="946" hidden="1" x14ac:dyDescent="0.25"/>
    <row r="947" hidden="1" x14ac:dyDescent="0.25"/>
    <row r="948" hidden="1" x14ac:dyDescent="0.25"/>
    <row r="949" hidden="1" x14ac:dyDescent="0.25"/>
    <row r="950" hidden="1" x14ac:dyDescent="0.25"/>
    <row r="951" hidden="1" x14ac:dyDescent="0.25"/>
    <row r="952" hidden="1" x14ac:dyDescent="0.25"/>
    <row r="953" hidden="1" x14ac:dyDescent="0.25"/>
    <row r="954" hidden="1" x14ac:dyDescent="0.25"/>
    <row r="955" hidden="1" x14ac:dyDescent="0.25"/>
    <row r="956" hidden="1" x14ac:dyDescent="0.25"/>
    <row r="957" hidden="1" x14ac:dyDescent="0.25"/>
    <row r="958" hidden="1" x14ac:dyDescent="0.25"/>
    <row r="959" hidden="1" x14ac:dyDescent="0.25"/>
    <row r="960" hidden="1" x14ac:dyDescent="0.25"/>
    <row r="961" hidden="1" x14ac:dyDescent="0.25"/>
    <row r="962" hidden="1" x14ac:dyDescent="0.25"/>
    <row r="963" hidden="1" x14ac:dyDescent="0.25"/>
    <row r="964" hidden="1" x14ac:dyDescent="0.25"/>
    <row r="965" hidden="1" x14ac:dyDescent="0.25"/>
    <row r="966" hidden="1" x14ac:dyDescent="0.25"/>
    <row r="967" hidden="1" x14ac:dyDescent="0.25"/>
    <row r="968" hidden="1" x14ac:dyDescent="0.25"/>
    <row r="969" hidden="1" x14ac:dyDescent="0.25"/>
    <row r="970" hidden="1" x14ac:dyDescent="0.25"/>
    <row r="971" hidden="1" x14ac:dyDescent="0.25"/>
    <row r="972" hidden="1" x14ac:dyDescent="0.25"/>
    <row r="973" hidden="1" x14ac:dyDescent="0.25"/>
    <row r="974" hidden="1" x14ac:dyDescent="0.25"/>
    <row r="975" hidden="1" x14ac:dyDescent="0.25"/>
    <row r="976" hidden="1" x14ac:dyDescent="0.25"/>
    <row r="977" hidden="1" x14ac:dyDescent="0.25"/>
    <row r="978" hidden="1" x14ac:dyDescent="0.25"/>
    <row r="979" hidden="1" x14ac:dyDescent="0.25"/>
    <row r="980" hidden="1" x14ac:dyDescent="0.25"/>
    <row r="981" hidden="1" x14ac:dyDescent="0.25"/>
    <row r="982" hidden="1" x14ac:dyDescent="0.25"/>
    <row r="983" hidden="1" x14ac:dyDescent="0.25"/>
    <row r="984" hidden="1" x14ac:dyDescent="0.25"/>
    <row r="985" hidden="1" x14ac:dyDescent="0.25"/>
    <row r="986" hidden="1" x14ac:dyDescent="0.25"/>
    <row r="987" hidden="1" x14ac:dyDescent="0.25"/>
    <row r="988" hidden="1" x14ac:dyDescent="0.25"/>
    <row r="989" hidden="1" x14ac:dyDescent="0.25"/>
    <row r="990" hidden="1" x14ac:dyDescent="0.25"/>
    <row r="991" hidden="1" x14ac:dyDescent="0.25"/>
    <row r="992" hidden="1" x14ac:dyDescent="0.25"/>
    <row r="993" hidden="1" x14ac:dyDescent="0.25"/>
    <row r="994" hidden="1" x14ac:dyDescent="0.25"/>
    <row r="995" hidden="1" x14ac:dyDescent="0.25"/>
    <row r="996" hidden="1" x14ac:dyDescent="0.25"/>
    <row r="997" hidden="1" x14ac:dyDescent="0.25"/>
    <row r="998" hidden="1" x14ac:dyDescent="0.25"/>
    <row r="999" hidden="1" x14ac:dyDescent="0.25"/>
    <row r="1000" hidden="1" x14ac:dyDescent="0.25"/>
    <row r="1001" hidden="1" x14ac:dyDescent="0.25"/>
    <row r="1002" hidden="1" x14ac:dyDescent="0.25"/>
    <row r="1003" hidden="1" x14ac:dyDescent="0.25"/>
    <row r="1004" hidden="1" x14ac:dyDescent="0.25"/>
    <row r="1005" hidden="1" x14ac:dyDescent="0.25"/>
    <row r="1006" hidden="1" x14ac:dyDescent="0.25"/>
    <row r="1007" hidden="1" x14ac:dyDescent="0.25"/>
    <row r="1008" hidden="1" x14ac:dyDescent="0.25"/>
    <row r="1009" hidden="1" x14ac:dyDescent="0.25"/>
    <row r="1010" hidden="1" x14ac:dyDescent="0.25"/>
    <row r="1011" hidden="1" x14ac:dyDescent="0.25"/>
    <row r="1012" hidden="1" x14ac:dyDescent="0.25"/>
    <row r="1013" hidden="1" x14ac:dyDescent="0.25"/>
    <row r="1014" hidden="1" x14ac:dyDescent="0.25"/>
    <row r="1015" hidden="1" x14ac:dyDescent="0.25"/>
    <row r="1016" hidden="1" x14ac:dyDescent="0.25"/>
    <row r="1017" hidden="1" x14ac:dyDescent="0.25"/>
    <row r="1018" hidden="1" x14ac:dyDescent="0.25"/>
    <row r="1019" hidden="1" x14ac:dyDescent="0.25"/>
    <row r="1020" hidden="1" x14ac:dyDescent="0.25"/>
    <row r="1021" hidden="1" x14ac:dyDescent="0.25"/>
    <row r="1022" hidden="1" x14ac:dyDescent="0.25"/>
    <row r="1023" hidden="1" x14ac:dyDescent="0.25"/>
    <row r="1024" hidden="1" x14ac:dyDescent="0.25"/>
    <row r="1025" hidden="1" x14ac:dyDescent="0.25"/>
    <row r="1026" hidden="1" x14ac:dyDescent="0.25"/>
    <row r="1027" hidden="1" x14ac:dyDescent="0.25"/>
    <row r="1028" hidden="1" x14ac:dyDescent="0.25"/>
    <row r="1029" hidden="1" x14ac:dyDescent="0.25"/>
    <row r="1030" hidden="1" x14ac:dyDescent="0.25"/>
    <row r="1031" hidden="1" x14ac:dyDescent="0.25"/>
    <row r="1032" hidden="1" x14ac:dyDescent="0.25"/>
    <row r="1033" hidden="1" x14ac:dyDescent="0.25"/>
    <row r="1034" hidden="1" x14ac:dyDescent="0.25"/>
    <row r="1035" hidden="1" x14ac:dyDescent="0.25"/>
    <row r="1036" hidden="1" x14ac:dyDescent="0.25"/>
    <row r="1037" hidden="1" x14ac:dyDescent="0.25"/>
    <row r="1038" hidden="1" x14ac:dyDescent="0.25"/>
    <row r="1039" hidden="1" x14ac:dyDescent="0.25"/>
    <row r="1040" hidden="1" x14ac:dyDescent="0.25"/>
    <row r="1041" hidden="1" x14ac:dyDescent="0.25"/>
    <row r="1042" hidden="1" x14ac:dyDescent="0.25"/>
    <row r="1043" hidden="1" x14ac:dyDescent="0.25"/>
    <row r="1044" hidden="1" x14ac:dyDescent="0.25"/>
    <row r="1045" hidden="1" x14ac:dyDescent="0.25"/>
    <row r="1046" hidden="1" x14ac:dyDescent="0.25"/>
    <row r="1047" hidden="1" x14ac:dyDescent="0.25"/>
    <row r="1048" hidden="1" x14ac:dyDescent="0.25"/>
    <row r="1049" hidden="1" x14ac:dyDescent="0.25"/>
    <row r="1050" hidden="1" x14ac:dyDescent="0.25"/>
    <row r="1051" hidden="1" x14ac:dyDescent="0.25"/>
    <row r="1052" hidden="1" x14ac:dyDescent="0.25"/>
    <row r="1053" hidden="1" x14ac:dyDescent="0.25"/>
    <row r="1054" hidden="1" x14ac:dyDescent="0.25"/>
    <row r="1055" hidden="1" x14ac:dyDescent="0.25"/>
    <row r="1056" hidden="1" x14ac:dyDescent="0.25"/>
    <row r="1057" hidden="1" x14ac:dyDescent="0.25"/>
    <row r="1058" hidden="1" x14ac:dyDescent="0.25"/>
    <row r="1059" hidden="1" x14ac:dyDescent="0.25"/>
    <row r="1060" hidden="1" x14ac:dyDescent="0.25"/>
    <row r="1061" hidden="1" x14ac:dyDescent="0.25"/>
    <row r="1062" hidden="1" x14ac:dyDescent="0.25"/>
    <row r="1063" hidden="1" x14ac:dyDescent="0.25"/>
    <row r="1064" hidden="1" x14ac:dyDescent="0.25"/>
    <row r="1065" hidden="1" x14ac:dyDescent="0.25"/>
    <row r="1066" hidden="1" x14ac:dyDescent="0.25"/>
    <row r="1067" hidden="1" x14ac:dyDescent="0.25"/>
    <row r="1068" hidden="1" x14ac:dyDescent="0.25"/>
    <row r="1069" hidden="1" x14ac:dyDescent="0.25"/>
    <row r="1070" hidden="1" x14ac:dyDescent="0.25"/>
    <row r="1071" hidden="1" x14ac:dyDescent="0.25"/>
    <row r="1072" hidden="1" x14ac:dyDescent="0.25"/>
    <row r="1073" hidden="1" x14ac:dyDescent="0.25"/>
    <row r="1074" hidden="1" x14ac:dyDescent="0.25"/>
    <row r="1075" hidden="1" x14ac:dyDescent="0.25"/>
    <row r="1076" hidden="1" x14ac:dyDescent="0.25"/>
    <row r="1077" hidden="1" x14ac:dyDescent="0.25"/>
    <row r="1078" hidden="1" x14ac:dyDescent="0.25"/>
    <row r="1079" hidden="1" x14ac:dyDescent="0.25"/>
    <row r="1080" hidden="1" x14ac:dyDescent="0.25"/>
    <row r="1081" hidden="1" x14ac:dyDescent="0.25"/>
    <row r="1082" hidden="1" x14ac:dyDescent="0.25"/>
    <row r="1083" hidden="1" x14ac:dyDescent="0.25"/>
    <row r="1084" hidden="1" x14ac:dyDescent="0.25"/>
    <row r="1085" hidden="1" x14ac:dyDescent="0.25"/>
    <row r="1086" hidden="1" x14ac:dyDescent="0.25"/>
    <row r="1087" hidden="1" x14ac:dyDescent="0.25"/>
    <row r="1088" hidden="1" x14ac:dyDescent="0.25"/>
    <row r="1089" hidden="1" x14ac:dyDescent="0.25"/>
    <row r="1090" hidden="1" x14ac:dyDescent="0.25"/>
    <row r="1091" hidden="1" x14ac:dyDescent="0.25"/>
    <row r="1092" hidden="1" x14ac:dyDescent="0.25"/>
    <row r="1093" hidden="1" x14ac:dyDescent="0.25"/>
    <row r="1094" hidden="1" x14ac:dyDescent="0.25"/>
    <row r="1095" hidden="1" x14ac:dyDescent="0.25"/>
    <row r="1096" hidden="1" x14ac:dyDescent="0.25"/>
    <row r="1097" hidden="1" x14ac:dyDescent="0.25"/>
    <row r="1098" hidden="1" x14ac:dyDescent="0.25"/>
    <row r="1099" hidden="1" x14ac:dyDescent="0.25"/>
    <row r="1100" hidden="1" x14ac:dyDescent="0.25"/>
    <row r="1101" hidden="1" x14ac:dyDescent="0.25"/>
    <row r="1102" hidden="1" x14ac:dyDescent="0.25"/>
    <row r="1103" hidden="1" x14ac:dyDescent="0.25"/>
    <row r="1104" hidden="1" x14ac:dyDescent="0.25"/>
    <row r="1105" hidden="1" x14ac:dyDescent="0.25"/>
    <row r="1106" hidden="1" x14ac:dyDescent="0.25"/>
    <row r="1107" hidden="1" x14ac:dyDescent="0.25"/>
    <row r="1108" hidden="1" x14ac:dyDescent="0.25"/>
    <row r="1109" hidden="1" x14ac:dyDescent="0.25"/>
    <row r="1110" hidden="1" x14ac:dyDescent="0.25"/>
    <row r="1111" hidden="1" x14ac:dyDescent="0.25"/>
    <row r="1112" hidden="1" x14ac:dyDescent="0.25"/>
    <row r="1113" hidden="1" x14ac:dyDescent="0.25"/>
    <row r="1114" hidden="1" x14ac:dyDescent="0.25"/>
    <row r="1115" hidden="1" x14ac:dyDescent="0.25"/>
    <row r="1116" hidden="1" x14ac:dyDescent="0.25"/>
    <row r="1117" hidden="1" x14ac:dyDescent="0.25"/>
    <row r="1118" hidden="1" x14ac:dyDescent="0.25"/>
    <row r="1119" hidden="1" x14ac:dyDescent="0.25"/>
    <row r="1120" hidden="1" x14ac:dyDescent="0.25"/>
    <row r="1121" hidden="1" x14ac:dyDescent="0.25"/>
    <row r="1122" hidden="1" x14ac:dyDescent="0.25"/>
    <row r="1123" hidden="1" x14ac:dyDescent="0.25"/>
    <row r="1124" hidden="1" x14ac:dyDescent="0.25"/>
    <row r="1125" hidden="1" x14ac:dyDescent="0.25"/>
    <row r="1126" hidden="1" x14ac:dyDescent="0.25"/>
    <row r="1127" hidden="1" x14ac:dyDescent="0.25"/>
    <row r="1128" hidden="1" x14ac:dyDescent="0.25"/>
    <row r="1129" hidden="1" x14ac:dyDescent="0.25"/>
    <row r="1130" hidden="1" x14ac:dyDescent="0.25"/>
    <row r="1131" hidden="1" x14ac:dyDescent="0.25"/>
    <row r="1132" hidden="1" x14ac:dyDescent="0.25"/>
    <row r="1133" hidden="1" x14ac:dyDescent="0.25"/>
    <row r="1134" hidden="1" x14ac:dyDescent="0.25"/>
    <row r="1135" hidden="1" x14ac:dyDescent="0.25"/>
    <row r="1136" hidden="1" x14ac:dyDescent="0.25"/>
    <row r="1137" hidden="1" x14ac:dyDescent="0.25"/>
    <row r="1138" hidden="1" x14ac:dyDescent="0.25"/>
    <row r="1139" hidden="1" x14ac:dyDescent="0.25"/>
    <row r="1140" hidden="1" x14ac:dyDescent="0.25"/>
    <row r="1141" hidden="1" x14ac:dyDescent="0.25"/>
    <row r="1142" hidden="1" x14ac:dyDescent="0.25"/>
    <row r="1143" hidden="1" x14ac:dyDescent="0.25"/>
    <row r="1144" hidden="1" x14ac:dyDescent="0.25"/>
    <row r="1145" hidden="1" x14ac:dyDescent="0.25"/>
    <row r="1146" hidden="1" x14ac:dyDescent="0.25"/>
    <row r="1147" hidden="1" x14ac:dyDescent="0.25"/>
    <row r="1148" hidden="1" x14ac:dyDescent="0.25"/>
    <row r="1149" hidden="1" x14ac:dyDescent="0.25"/>
    <row r="1150" hidden="1" x14ac:dyDescent="0.25"/>
    <row r="1151" hidden="1" x14ac:dyDescent="0.25"/>
    <row r="1152" hidden="1" x14ac:dyDescent="0.25"/>
    <row r="1153" hidden="1" x14ac:dyDescent="0.25"/>
    <row r="1154" hidden="1" x14ac:dyDescent="0.25"/>
    <row r="1155" hidden="1" x14ac:dyDescent="0.25"/>
    <row r="1156" hidden="1" x14ac:dyDescent="0.25"/>
    <row r="1157" hidden="1" x14ac:dyDescent="0.25"/>
    <row r="1158" hidden="1" x14ac:dyDescent="0.25"/>
    <row r="1159" hidden="1" x14ac:dyDescent="0.25"/>
    <row r="1160" hidden="1" x14ac:dyDescent="0.25"/>
    <row r="1161" hidden="1" x14ac:dyDescent="0.25"/>
    <row r="1162" hidden="1" x14ac:dyDescent="0.25"/>
    <row r="1163" hidden="1" x14ac:dyDescent="0.25"/>
    <row r="1164" hidden="1" x14ac:dyDescent="0.25"/>
    <row r="1165" hidden="1" x14ac:dyDescent="0.25"/>
    <row r="1166" hidden="1" x14ac:dyDescent="0.25"/>
    <row r="1167" hidden="1" x14ac:dyDescent="0.25"/>
    <row r="1168" hidden="1" x14ac:dyDescent="0.25"/>
    <row r="1169" hidden="1" x14ac:dyDescent="0.25"/>
    <row r="1170" hidden="1" x14ac:dyDescent="0.25"/>
    <row r="1171" hidden="1" x14ac:dyDescent="0.25"/>
    <row r="1172" hidden="1" x14ac:dyDescent="0.25"/>
    <row r="1173" hidden="1" x14ac:dyDescent="0.25"/>
    <row r="1174" hidden="1" x14ac:dyDescent="0.25"/>
    <row r="1175" hidden="1" x14ac:dyDescent="0.25"/>
    <row r="1176" hidden="1" x14ac:dyDescent="0.25"/>
    <row r="1177" hidden="1" x14ac:dyDescent="0.25"/>
    <row r="1178" hidden="1" x14ac:dyDescent="0.25"/>
    <row r="1179" hidden="1" x14ac:dyDescent="0.25"/>
    <row r="1180" hidden="1" x14ac:dyDescent="0.25"/>
    <row r="1181" hidden="1" x14ac:dyDescent="0.25"/>
    <row r="1182" hidden="1" x14ac:dyDescent="0.25"/>
    <row r="1183" hidden="1" x14ac:dyDescent="0.25"/>
    <row r="1184" hidden="1" x14ac:dyDescent="0.25"/>
    <row r="1185" hidden="1" x14ac:dyDescent="0.25"/>
    <row r="1186" hidden="1" x14ac:dyDescent="0.25"/>
    <row r="1187" hidden="1" x14ac:dyDescent="0.25"/>
    <row r="1188" hidden="1" x14ac:dyDescent="0.25"/>
    <row r="1189" hidden="1" x14ac:dyDescent="0.25"/>
    <row r="1190" hidden="1" x14ac:dyDescent="0.25"/>
    <row r="1191" hidden="1" x14ac:dyDescent="0.25"/>
    <row r="1192" hidden="1" x14ac:dyDescent="0.25"/>
    <row r="1193" hidden="1" x14ac:dyDescent="0.25"/>
    <row r="1194" hidden="1" x14ac:dyDescent="0.25"/>
    <row r="1195" hidden="1" x14ac:dyDescent="0.25"/>
    <row r="1196" hidden="1" x14ac:dyDescent="0.25"/>
    <row r="1197" hidden="1" x14ac:dyDescent="0.25"/>
    <row r="1198" hidden="1" x14ac:dyDescent="0.25"/>
    <row r="1199" hidden="1" x14ac:dyDescent="0.25"/>
    <row r="1200" hidden="1" x14ac:dyDescent="0.25"/>
    <row r="1201" hidden="1" x14ac:dyDescent="0.25"/>
    <row r="1202" hidden="1" x14ac:dyDescent="0.25"/>
    <row r="1203" hidden="1" x14ac:dyDescent="0.25"/>
    <row r="1204" hidden="1" x14ac:dyDescent="0.25"/>
    <row r="1205" hidden="1" x14ac:dyDescent="0.25"/>
    <row r="1206" hidden="1" x14ac:dyDescent="0.25"/>
    <row r="1207" hidden="1" x14ac:dyDescent="0.25"/>
    <row r="1208" hidden="1" x14ac:dyDescent="0.25"/>
    <row r="1209" hidden="1" x14ac:dyDescent="0.25"/>
    <row r="1210" hidden="1" x14ac:dyDescent="0.25"/>
    <row r="1211" hidden="1" x14ac:dyDescent="0.25"/>
    <row r="1212" hidden="1" x14ac:dyDescent="0.25"/>
    <row r="1213" hidden="1" x14ac:dyDescent="0.25"/>
    <row r="1214" hidden="1" x14ac:dyDescent="0.25"/>
    <row r="1215" hidden="1" x14ac:dyDescent="0.25"/>
    <row r="1216" hidden="1" x14ac:dyDescent="0.25"/>
    <row r="1217" hidden="1" x14ac:dyDescent="0.25"/>
    <row r="1218" hidden="1" x14ac:dyDescent="0.25"/>
    <row r="1219" hidden="1" x14ac:dyDescent="0.25"/>
    <row r="1220" hidden="1" x14ac:dyDescent="0.25"/>
    <row r="1221" hidden="1" x14ac:dyDescent="0.25"/>
    <row r="1222" hidden="1" x14ac:dyDescent="0.25"/>
    <row r="1223" hidden="1" x14ac:dyDescent="0.25"/>
    <row r="1224" hidden="1" x14ac:dyDescent="0.25"/>
    <row r="1225" hidden="1" x14ac:dyDescent="0.25"/>
    <row r="1226" hidden="1" x14ac:dyDescent="0.25"/>
    <row r="1227" hidden="1" x14ac:dyDescent="0.25"/>
    <row r="1228" hidden="1" x14ac:dyDescent="0.25"/>
    <row r="1229" hidden="1" x14ac:dyDescent="0.25"/>
    <row r="1230" hidden="1" x14ac:dyDescent="0.25"/>
    <row r="1231" hidden="1" x14ac:dyDescent="0.25"/>
    <row r="1232" hidden="1" x14ac:dyDescent="0.25"/>
    <row r="1233" hidden="1" x14ac:dyDescent="0.25"/>
    <row r="1234" hidden="1" x14ac:dyDescent="0.25"/>
    <row r="1235" hidden="1" x14ac:dyDescent="0.25"/>
    <row r="1236" hidden="1" x14ac:dyDescent="0.25"/>
    <row r="1237" hidden="1" x14ac:dyDescent="0.25"/>
    <row r="1238" hidden="1" x14ac:dyDescent="0.25"/>
    <row r="1239" hidden="1" x14ac:dyDescent="0.25"/>
    <row r="1240" hidden="1" x14ac:dyDescent="0.25"/>
    <row r="1241" hidden="1" x14ac:dyDescent="0.25"/>
    <row r="1242" hidden="1" x14ac:dyDescent="0.25"/>
    <row r="1243" hidden="1" x14ac:dyDescent="0.25"/>
    <row r="1244" hidden="1" x14ac:dyDescent="0.25"/>
    <row r="1245" hidden="1" x14ac:dyDescent="0.25"/>
    <row r="1246" hidden="1" x14ac:dyDescent="0.25"/>
    <row r="1247" hidden="1" x14ac:dyDescent="0.25"/>
    <row r="1248" hidden="1" x14ac:dyDescent="0.25"/>
    <row r="1249" hidden="1" x14ac:dyDescent="0.25"/>
    <row r="1250" hidden="1" x14ac:dyDescent="0.25"/>
    <row r="1251" hidden="1" x14ac:dyDescent="0.25"/>
    <row r="1252" hidden="1" x14ac:dyDescent="0.25"/>
    <row r="1253" hidden="1" x14ac:dyDescent="0.25"/>
    <row r="1254" hidden="1" x14ac:dyDescent="0.25"/>
    <row r="1255" hidden="1" x14ac:dyDescent="0.25"/>
    <row r="1256" hidden="1" x14ac:dyDescent="0.25"/>
    <row r="1257" hidden="1" x14ac:dyDescent="0.25"/>
    <row r="1258" hidden="1" x14ac:dyDescent="0.25"/>
    <row r="1259" hidden="1" x14ac:dyDescent="0.25"/>
    <row r="1260" hidden="1" x14ac:dyDescent="0.25"/>
    <row r="1261" hidden="1" x14ac:dyDescent="0.25"/>
    <row r="1262" hidden="1" x14ac:dyDescent="0.25"/>
    <row r="1263" hidden="1" x14ac:dyDescent="0.25"/>
    <row r="1264" hidden="1" x14ac:dyDescent="0.25"/>
    <row r="1265" hidden="1" x14ac:dyDescent="0.25"/>
    <row r="1266" hidden="1" x14ac:dyDescent="0.25"/>
    <row r="1267" hidden="1" x14ac:dyDescent="0.25"/>
    <row r="1268" hidden="1" x14ac:dyDescent="0.25"/>
    <row r="1269" hidden="1" x14ac:dyDescent="0.25"/>
    <row r="1270" hidden="1" x14ac:dyDescent="0.25"/>
    <row r="1271" hidden="1" x14ac:dyDescent="0.25"/>
    <row r="1272" hidden="1" x14ac:dyDescent="0.25"/>
    <row r="1273" hidden="1" x14ac:dyDescent="0.25"/>
    <row r="1274" hidden="1" x14ac:dyDescent="0.25"/>
    <row r="1275" hidden="1" x14ac:dyDescent="0.25"/>
    <row r="1276" hidden="1" x14ac:dyDescent="0.25"/>
    <row r="1277" hidden="1" x14ac:dyDescent="0.25"/>
    <row r="1278" hidden="1" x14ac:dyDescent="0.25"/>
    <row r="1279" hidden="1" x14ac:dyDescent="0.25"/>
    <row r="1280" hidden="1" x14ac:dyDescent="0.25"/>
    <row r="1281" hidden="1" x14ac:dyDescent="0.25"/>
    <row r="1282" hidden="1" x14ac:dyDescent="0.25"/>
    <row r="1283" hidden="1" x14ac:dyDescent="0.25"/>
    <row r="1284" hidden="1" x14ac:dyDescent="0.25"/>
    <row r="1285" hidden="1" x14ac:dyDescent="0.25"/>
    <row r="1286" hidden="1" x14ac:dyDescent="0.25"/>
    <row r="1287" hidden="1" x14ac:dyDescent="0.25"/>
    <row r="1288" hidden="1" x14ac:dyDescent="0.25"/>
    <row r="1289" hidden="1" x14ac:dyDescent="0.25"/>
    <row r="1290" hidden="1" x14ac:dyDescent="0.25"/>
    <row r="1291" hidden="1" x14ac:dyDescent="0.25"/>
    <row r="1292" hidden="1" x14ac:dyDescent="0.25"/>
    <row r="1293" hidden="1" x14ac:dyDescent="0.25"/>
    <row r="1294" hidden="1" x14ac:dyDescent="0.25"/>
    <row r="1295" hidden="1" x14ac:dyDescent="0.25"/>
    <row r="1296" hidden="1" x14ac:dyDescent="0.25"/>
    <row r="1297" hidden="1" x14ac:dyDescent="0.25"/>
    <row r="1298" hidden="1" x14ac:dyDescent="0.25"/>
    <row r="1299" hidden="1" x14ac:dyDescent="0.25"/>
    <row r="1300" hidden="1" x14ac:dyDescent="0.25"/>
    <row r="1301" hidden="1" x14ac:dyDescent="0.25"/>
    <row r="1302" hidden="1" x14ac:dyDescent="0.25"/>
    <row r="1303" hidden="1" x14ac:dyDescent="0.25"/>
    <row r="1304" hidden="1" x14ac:dyDescent="0.25"/>
    <row r="1305" hidden="1" x14ac:dyDescent="0.25"/>
    <row r="1306" hidden="1" x14ac:dyDescent="0.25"/>
    <row r="1307" hidden="1" x14ac:dyDescent="0.25"/>
    <row r="1308" hidden="1" x14ac:dyDescent="0.25"/>
    <row r="1309" hidden="1" x14ac:dyDescent="0.25"/>
    <row r="1310" hidden="1" x14ac:dyDescent="0.25"/>
    <row r="1311" hidden="1" x14ac:dyDescent="0.25"/>
    <row r="1312" hidden="1" x14ac:dyDescent="0.25"/>
    <row r="1313" hidden="1" x14ac:dyDescent="0.25"/>
    <row r="1314" hidden="1" x14ac:dyDescent="0.25"/>
    <row r="1315" hidden="1" x14ac:dyDescent="0.25"/>
    <row r="1316" hidden="1" x14ac:dyDescent="0.25"/>
    <row r="1317" hidden="1" x14ac:dyDescent="0.25"/>
    <row r="1318" hidden="1" x14ac:dyDescent="0.25"/>
    <row r="1319" hidden="1" x14ac:dyDescent="0.25"/>
    <row r="1320" hidden="1" x14ac:dyDescent="0.25"/>
    <row r="1321" hidden="1" x14ac:dyDescent="0.25"/>
    <row r="1322" hidden="1" x14ac:dyDescent="0.25"/>
    <row r="1323" hidden="1" x14ac:dyDescent="0.25"/>
    <row r="1324" hidden="1" x14ac:dyDescent="0.25"/>
    <row r="1325" hidden="1" x14ac:dyDescent="0.25"/>
    <row r="1326" hidden="1" x14ac:dyDescent="0.25"/>
    <row r="1327" hidden="1" x14ac:dyDescent="0.25"/>
    <row r="1328" hidden="1" x14ac:dyDescent="0.25"/>
    <row r="1329" hidden="1" x14ac:dyDescent="0.25"/>
    <row r="1330" hidden="1" x14ac:dyDescent="0.25"/>
    <row r="1331" hidden="1" x14ac:dyDescent="0.25"/>
    <row r="1332" hidden="1" x14ac:dyDescent="0.25"/>
    <row r="1333" hidden="1" x14ac:dyDescent="0.25"/>
    <row r="1334" hidden="1" x14ac:dyDescent="0.25"/>
    <row r="1335" hidden="1" x14ac:dyDescent="0.25"/>
    <row r="1336" hidden="1" x14ac:dyDescent="0.25"/>
    <row r="1337" hidden="1" x14ac:dyDescent="0.25"/>
    <row r="1338" hidden="1" x14ac:dyDescent="0.25"/>
    <row r="1339" hidden="1" x14ac:dyDescent="0.25"/>
    <row r="1340" hidden="1" x14ac:dyDescent="0.25"/>
    <row r="1341" hidden="1" x14ac:dyDescent="0.25"/>
    <row r="1342" hidden="1" x14ac:dyDescent="0.25"/>
    <row r="1343" hidden="1" x14ac:dyDescent="0.25"/>
    <row r="1344" hidden="1" x14ac:dyDescent="0.25"/>
    <row r="1345" hidden="1" x14ac:dyDescent="0.25"/>
    <row r="1346" hidden="1" x14ac:dyDescent="0.25"/>
    <row r="1347" hidden="1" x14ac:dyDescent="0.25"/>
    <row r="1348" hidden="1" x14ac:dyDescent="0.25"/>
    <row r="1349" hidden="1" x14ac:dyDescent="0.25"/>
    <row r="1350" hidden="1" x14ac:dyDescent="0.25"/>
    <row r="1351" hidden="1" x14ac:dyDescent="0.25"/>
    <row r="1352" hidden="1" x14ac:dyDescent="0.25"/>
    <row r="1353" hidden="1" x14ac:dyDescent="0.25"/>
    <row r="1354" hidden="1" x14ac:dyDescent="0.25"/>
    <row r="1355" hidden="1" x14ac:dyDescent="0.25"/>
    <row r="1356" hidden="1" x14ac:dyDescent="0.25"/>
    <row r="1357" hidden="1" x14ac:dyDescent="0.25"/>
    <row r="1358" hidden="1" x14ac:dyDescent="0.25"/>
    <row r="1359" hidden="1" x14ac:dyDescent="0.25"/>
    <row r="1360" hidden="1" x14ac:dyDescent="0.25"/>
    <row r="1361" hidden="1" x14ac:dyDescent="0.25"/>
    <row r="1362" hidden="1" x14ac:dyDescent="0.25"/>
    <row r="1363" hidden="1" x14ac:dyDescent="0.25"/>
    <row r="1364" hidden="1" x14ac:dyDescent="0.25"/>
    <row r="1365" hidden="1" x14ac:dyDescent="0.25"/>
    <row r="1366" hidden="1" x14ac:dyDescent="0.25"/>
    <row r="1367" hidden="1" x14ac:dyDescent="0.25"/>
    <row r="1368" hidden="1" x14ac:dyDescent="0.25"/>
    <row r="1369" hidden="1" x14ac:dyDescent="0.25"/>
    <row r="1370" hidden="1" x14ac:dyDescent="0.25"/>
    <row r="1371" hidden="1" x14ac:dyDescent="0.25"/>
    <row r="1372" hidden="1" x14ac:dyDescent="0.25"/>
    <row r="1373" hidden="1" x14ac:dyDescent="0.25"/>
    <row r="1374" hidden="1" x14ac:dyDescent="0.25"/>
    <row r="1375" hidden="1" x14ac:dyDescent="0.25"/>
    <row r="1376" hidden="1" x14ac:dyDescent="0.25"/>
    <row r="1377" hidden="1" x14ac:dyDescent="0.25"/>
    <row r="1378" hidden="1" x14ac:dyDescent="0.25"/>
    <row r="1379" hidden="1" x14ac:dyDescent="0.25"/>
    <row r="1380" hidden="1" x14ac:dyDescent="0.25"/>
    <row r="1381" hidden="1" x14ac:dyDescent="0.25"/>
    <row r="1382" hidden="1" x14ac:dyDescent="0.25"/>
    <row r="1383" hidden="1" x14ac:dyDescent="0.25"/>
    <row r="1384" hidden="1" x14ac:dyDescent="0.25"/>
    <row r="1385" hidden="1" x14ac:dyDescent="0.25"/>
    <row r="1386" hidden="1" x14ac:dyDescent="0.25"/>
    <row r="1387" hidden="1" x14ac:dyDescent="0.25"/>
    <row r="1388" hidden="1" x14ac:dyDescent="0.25"/>
    <row r="1389" hidden="1" x14ac:dyDescent="0.25"/>
    <row r="1390" hidden="1" x14ac:dyDescent="0.25"/>
    <row r="1391" hidden="1" x14ac:dyDescent="0.25"/>
    <row r="1392" hidden="1" x14ac:dyDescent="0.25"/>
    <row r="1393" hidden="1" x14ac:dyDescent="0.25"/>
    <row r="1394" hidden="1" x14ac:dyDescent="0.25"/>
    <row r="1395" hidden="1" x14ac:dyDescent="0.25"/>
    <row r="1396" hidden="1" x14ac:dyDescent="0.25"/>
    <row r="1397" hidden="1" x14ac:dyDescent="0.25"/>
    <row r="1398" hidden="1" x14ac:dyDescent="0.25"/>
    <row r="1399" hidden="1" x14ac:dyDescent="0.25"/>
    <row r="1400" hidden="1" x14ac:dyDescent="0.25"/>
    <row r="1401" hidden="1" x14ac:dyDescent="0.25"/>
    <row r="1402" hidden="1" x14ac:dyDescent="0.25"/>
    <row r="1403" hidden="1" x14ac:dyDescent="0.25"/>
    <row r="1404" hidden="1" x14ac:dyDescent="0.25"/>
    <row r="1405" hidden="1" x14ac:dyDescent="0.25"/>
    <row r="1406" hidden="1" x14ac:dyDescent="0.25"/>
    <row r="1407" hidden="1" x14ac:dyDescent="0.25"/>
    <row r="1408" hidden="1" x14ac:dyDescent="0.25"/>
    <row r="1409" hidden="1" x14ac:dyDescent="0.25"/>
    <row r="1410" hidden="1" x14ac:dyDescent="0.25"/>
    <row r="1411" hidden="1" x14ac:dyDescent="0.25"/>
    <row r="1412" hidden="1" x14ac:dyDescent="0.25"/>
    <row r="1413" hidden="1" x14ac:dyDescent="0.25"/>
    <row r="1414" hidden="1" x14ac:dyDescent="0.25"/>
    <row r="1415" hidden="1" x14ac:dyDescent="0.25"/>
    <row r="1416" hidden="1" x14ac:dyDescent="0.25"/>
    <row r="1417" hidden="1" x14ac:dyDescent="0.25"/>
    <row r="1418" hidden="1" x14ac:dyDescent="0.25"/>
    <row r="1419" hidden="1" x14ac:dyDescent="0.25"/>
    <row r="1420" hidden="1" x14ac:dyDescent="0.25"/>
    <row r="1421" hidden="1" x14ac:dyDescent="0.25"/>
    <row r="1422" hidden="1" x14ac:dyDescent="0.25"/>
    <row r="1423" hidden="1" x14ac:dyDescent="0.25"/>
    <row r="1424" hidden="1" x14ac:dyDescent="0.25"/>
    <row r="1425" hidden="1" x14ac:dyDescent="0.25"/>
    <row r="1426" hidden="1" x14ac:dyDescent="0.25"/>
    <row r="1427" hidden="1" x14ac:dyDescent="0.25"/>
    <row r="1428" hidden="1" x14ac:dyDescent="0.25"/>
    <row r="1429" hidden="1" x14ac:dyDescent="0.25"/>
    <row r="1430" hidden="1" x14ac:dyDescent="0.25"/>
    <row r="1431" hidden="1" x14ac:dyDescent="0.25"/>
    <row r="1432" hidden="1" x14ac:dyDescent="0.25"/>
    <row r="1433" hidden="1" x14ac:dyDescent="0.25"/>
    <row r="1434" hidden="1" x14ac:dyDescent="0.25"/>
    <row r="1435" hidden="1" x14ac:dyDescent="0.25"/>
    <row r="1436" hidden="1" x14ac:dyDescent="0.25"/>
    <row r="1437" hidden="1" x14ac:dyDescent="0.25"/>
    <row r="1438" hidden="1" x14ac:dyDescent="0.25"/>
    <row r="1439" hidden="1" x14ac:dyDescent="0.25"/>
    <row r="1440" hidden="1" x14ac:dyDescent="0.25"/>
    <row r="1441" hidden="1" x14ac:dyDescent="0.25"/>
    <row r="1442" hidden="1" x14ac:dyDescent="0.25"/>
    <row r="1443" hidden="1" x14ac:dyDescent="0.25"/>
    <row r="1444" hidden="1" x14ac:dyDescent="0.25"/>
    <row r="1445" hidden="1" x14ac:dyDescent="0.25"/>
    <row r="1446" hidden="1" x14ac:dyDescent="0.25"/>
    <row r="1447" hidden="1" x14ac:dyDescent="0.25"/>
    <row r="1448" hidden="1" x14ac:dyDescent="0.25"/>
    <row r="1449" hidden="1" x14ac:dyDescent="0.25"/>
    <row r="1450" hidden="1" x14ac:dyDescent="0.25"/>
    <row r="1451" hidden="1" x14ac:dyDescent="0.25"/>
    <row r="1452" hidden="1" x14ac:dyDescent="0.25"/>
    <row r="1453" hidden="1" x14ac:dyDescent="0.25"/>
    <row r="1454" hidden="1" x14ac:dyDescent="0.25"/>
    <row r="1455" hidden="1" x14ac:dyDescent="0.25"/>
    <row r="1456" hidden="1" x14ac:dyDescent="0.25"/>
    <row r="1457" hidden="1" x14ac:dyDescent="0.25"/>
    <row r="1458" hidden="1" x14ac:dyDescent="0.25"/>
    <row r="1459" hidden="1" x14ac:dyDescent="0.25"/>
    <row r="1460" hidden="1" x14ac:dyDescent="0.25"/>
    <row r="1461" hidden="1" x14ac:dyDescent="0.25"/>
    <row r="1462" hidden="1" x14ac:dyDescent="0.25"/>
    <row r="1463" hidden="1" x14ac:dyDescent="0.25"/>
    <row r="1464" hidden="1" x14ac:dyDescent="0.25"/>
    <row r="1465" hidden="1" x14ac:dyDescent="0.25"/>
    <row r="1466" hidden="1" x14ac:dyDescent="0.25"/>
    <row r="1467" hidden="1" x14ac:dyDescent="0.25"/>
    <row r="1468" hidden="1" x14ac:dyDescent="0.25"/>
    <row r="1469" hidden="1" x14ac:dyDescent="0.25"/>
    <row r="1470" hidden="1" x14ac:dyDescent="0.25"/>
    <row r="1471" hidden="1" x14ac:dyDescent="0.25"/>
    <row r="1472" hidden="1" x14ac:dyDescent="0.25"/>
    <row r="1473" hidden="1" x14ac:dyDescent="0.25"/>
    <row r="1474" hidden="1" x14ac:dyDescent="0.25"/>
    <row r="1475" hidden="1" x14ac:dyDescent="0.25"/>
    <row r="1476" hidden="1" x14ac:dyDescent="0.25"/>
    <row r="1477" hidden="1" x14ac:dyDescent="0.25"/>
    <row r="1478" hidden="1" x14ac:dyDescent="0.25"/>
    <row r="1479" hidden="1" x14ac:dyDescent="0.25"/>
    <row r="1480" hidden="1" x14ac:dyDescent="0.25"/>
    <row r="1481" hidden="1" x14ac:dyDescent="0.25"/>
    <row r="1482" hidden="1" x14ac:dyDescent="0.25"/>
    <row r="1483" hidden="1" x14ac:dyDescent="0.25"/>
    <row r="1484" hidden="1" x14ac:dyDescent="0.25"/>
    <row r="1485" hidden="1" x14ac:dyDescent="0.25"/>
    <row r="1486" hidden="1" x14ac:dyDescent="0.25"/>
    <row r="1487" hidden="1" x14ac:dyDescent="0.25"/>
    <row r="1488" hidden="1" x14ac:dyDescent="0.25"/>
    <row r="1489" hidden="1" x14ac:dyDescent="0.25"/>
    <row r="1490" hidden="1" x14ac:dyDescent="0.25"/>
    <row r="1491" hidden="1" x14ac:dyDescent="0.25"/>
    <row r="1492" hidden="1" x14ac:dyDescent="0.25"/>
    <row r="1493" hidden="1" x14ac:dyDescent="0.25"/>
    <row r="1494" hidden="1" x14ac:dyDescent="0.25"/>
    <row r="1495" hidden="1" x14ac:dyDescent="0.25"/>
    <row r="1496" hidden="1" x14ac:dyDescent="0.25"/>
    <row r="1497" hidden="1" x14ac:dyDescent="0.25"/>
    <row r="1498" hidden="1" x14ac:dyDescent="0.25"/>
    <row r="1499" hidden="1" x14ac:dyDescent="0.25"/>
    <row r="1500" hidden="1" x14ac:dyDescent="0.25"/>
    <row r="1501" hidden="1" x14ac:dyDescent="0.25"/>
    <row r="1502" hidden="1" x14ac:dyDescent="0.25"/>
    <row r="1503" hidden="1" x14ac:dyDescent="0.25"/>
    <row r="1504" hidden="1" x14ac:dyDescent="0.25"/>
    <row r="1505" hidden="1" x14ac:dyDescent="0.25"/>
    <row r="1506" hidden="1" x14ac:dyDescent="0.25"/>
    <row r="1507" hidden="1" x14ac:dyDescent="0.25"/>
    <row r="1508" hidden="1" x14ac:dyDescent="0.25"/>
    <row r="1509" hidden="1" x14ac:dyDescent="0.25"/>
    <row r="1510" hidden="1" x14ac:dyDescent="0.25"/>
    <row r="1511" hidden="1" x14ac:dyDescent="0.25"/>
    <row r="1512" hidden="1" x14ac:dyDescent="0.25"/>
    <row r="1513" hidden="1" x14ac:dyDescent="0.25"/>
    <row r="1514" hidden="1" x14ac:dyDescent="0.25"/>
    <row r="1515" hidden="1" x14ac:dyDescent="0.25"/>
    <row r="1516" hidden="1" x14ac:dyDescent="0.25"/>
    <row r="1517" hidden="1" x14ac:dyDescent="0.25"/>
    <row r="1518" hidden="1" x14ac:dyDescent="0.25"/>
    <row r="1519" hidden="1" x14ac:dyDescent="0.25"/>
    <row r="1520" hidden="1" x14ac:dyDescent="0.25"/>
    <row r="1521" hidden="1" x14ac:dyDescent="0.25"/>
    <row r="1522" hidden="1" x14ac:dyDescent="0.25"/>
    <row r="1523" hidden="1" x14ac:dyDescent="0.25"/>
    <row r="1524" hidden="1" x14ac:dyDescent="0.25"/>
    <row r="1525" hidden="1" x14ac:dyDescent="0.25"/>
    <row r="1526" hidden="1" x14ac:dyDescent="0.25"/>
    <row r="1527" hidden="1" x14ac:dyDescent="0.25"/>
    <row r="1528" hidden="1" x14ac:dyDescent="0.25"/>
    <row r="1529" hidden="1" x14ac:dyDescent="0.25"/>
    <row r="1530" hidden="1" x14ac:dyDescent="0.25"/>
    <row r="1531" hidden="1" x14ac:dyDescent="0.25"/>
    <row r="1532" hidden="1" x14ac:dyDescent="0.25"/>
    <row r="1533" hidden="1" x14ac:dyDescent="0.25"/>
    <row r="1534" hidden="1" x14ac:dyDescent="0.25"/>
    <row r="1535" hidden="1" x14ac:dyDescent="0.25"/>
    <row r="1536" hidden="1" x14ac:dyDescent="0.25"/>
    <row r="1537" hidden="1" x14ac:dyDescent="0.25"/>
    <row r="1538" hidden="1" x14ac:dyDescent="0.25"/>
    <row r="1539" hidden="1" x14ac:dyDescent="0.25"/>
    <row r="1540" hidden="1" x14ac:dyDescent="0.25"/>
    <row r="1541" hidden="1" x14ac:dyDescent="0.25"/>
    <row r="1542" hidden="1" x14ac:dyDescent="0.25"/>
    <row r="1543" hidden="1" x14ac:dyDescent="0.25"/>
    <row r="1544" hidden="1" x14ac:dyDescent="0.25"/>
    <row r="1545" hidden="1" x14ac:dyDescent="0.25"/>
    <row r="1546" hidden="1" x14ac:dyDescent="0.25"/>
    <row r="1547" hidden="1" x14ac:dyDescent="0.25"/>
    <row r="1548" hidden="1" x14ac:dyDescent="0.25"/>
    <row r="1549" hidden="1" x14ac:dyDescent="0.25"/>
    <row r="1550" hidden="1" x14ac:dyDescent="0.25"/>
    <row r="1551" hidden="1" x14ac:dyDescent="0.25"/>
    <row r="1552" hidden="1" x14ac:dyDescent="0.25"/>
    <row r="1553" hidden="1" x14ac:dyDescent="0.25"/>
    <row r="1554" hidden="1" x14ac:dyDescent="0.25"/>
    <row r="1555" hidden="1" x14ac:dyDescent="0.25"/>
    <row r="1556" hidden="1" x14ac:dyDescent="0.25"/>
    <row r="1557" hidden="1" x14ac:dyDescent="0.25"/>
    <row r="1558" hidden="1" x14ac:dyDescent="0.25"/>
    <row r="1559" hidden="1" x14ac:dyDescent="0.25"/>
    <row r="1560" hidden="1" x14ac:dyDescent="0.25"/>
    <row r="1561" hidden="1" x14ac:dyDescent="0.25"/>
    <row r="1562" hidden="1" x14ac:dyDescent="0.25"/>
    <row r="1563" hidden="1" x14ac:dyDescent="0.25"/>
    <row r="1564" hidden="1" x14ac:dyDescent="0.25"/>
    <row r="1565" hidden="1" x14ac:dyDescent="0.25"/>
    <row r="1566" hidden="1" x14ac:dyDescent="0.25"/>
    <row r="1567" hidden="1" x14ac:dyDescent="0.25"/>
    <row r="1568" hidden="1" x14ac:dyDescent="0.25"/>
    <row r="1569" hidden="1" x14ac:dyDescent="0.25"/>
    <row r="1570" hidden="1" x14ac:dyDescent="0.25"/>
    <row r="1571" hidden="1" x14ac:dyDescent="0.25"/>
    <row r="1572" hidden="1" x14ac:dyDescent="0.25"/>
    <row r="1573" hidden="1" x14ac:dyDescent="0.25"/>
    <row r="1574" hidden="1" x14ac:dyDescent="0.25"/>
    <row r="1575" hidden="1" x14ac:dyDescent="0.25"/>
    <row r="1576" hidden="1" x14ac:dyDescent="0.25"/>
    <row r="1577" hidden="1" x14ac:dyDescent="0.25"/>
    <row r="1578" hidden="1" x14ac:dyDescent="0.25"/>
    <row r="1579" hidden="1" x14ac:dyDescent="0.25"/>
    <row r="1580" hidden="1" x14ac:dyDescent="0.25"/>
    <row r="1581" hidden="1" x14ac:dyDescent="0.25"/>
    <row r="1582" hidden="1" x14ac:dyDescent="0.25"/>
    <row r="1583" hidden="1" x14ac:dyDescent="0.25"/>
    <row r="1584" hidden="1" x14ac:dyDescent="0.25"/>
    <row r="1585" hidden="1" x14ac:dyDescent="0.25"/>
    <row r="1586" hidden="1" x14ac:dyDescent="0.25"/>
    <row r="1587" hidden="1" x14ac:dyDescent="0.25"/>
    <row r="1588" hidden="1" x14ac:dyDescent="0.25"/>
    <row r="1589" hidden="1" x14ac:dyDescent="0.25"/>
    <row r="1590" hidden="1" x14ac:dyDescent="0.25"/>
    <row r="1591" hidden="1" x14ac:dyDescent="0.25"/>
    <row r="1592" hidden="1" x14ac:dyDescent="0.25"/>
    <row r="1593" hidden="1" x14ac:dyDescent="0.25"/>
    <row r="1594" hidden="1" x14ac:dyDescent="0.25"/>
    <row r="1595" hidden="1" x14ac:dyDescent="0.25"/>
    <row r="1596" hidden="1" x14ac:dyDescent="0.25"/>
    <row r="1597" hidden="1" x14ac:dyDescent="0.25"/>
    <row r="1598" hidden="1" x14ac:dyDescent="0.25"/>
    <row r="1599" hidden="1" x14ac:dyDescent="0.25"/>
    <row r="1600" hidden="1" x14ac:dyDescent="0.25"/>
    <row r="1601" hidden="1" x14ac:dyDescent="0.25"/>
    <row r="1602" hidden="1" x14ac:dyDescent="0.25"/>
    <row r="1603" hidden="1" x14ac:dyDescent="0.25"/>
    <row r="1604" hidden="1" x14ac:dyDescent="0.25"/>
    <row r="1605" hidden="1" x14ac:dyDescent="0.25"/>
    <row r="1606" hidden="1" x14ac:dyDescent="0.25"/>
    <row r="1607" hidden="1" x14ac:dyDescent="0.25"/>
    <row r="1608" hidden="1" x14ac:dyDescent="0.25"/>
    <row r="1609" hidden="1" x14ac:dyDescent="0.25"/>
    <row r="1610" hidden="1" x14ac:dyDescent="0.25"/>
    <row r="1611" hidden="1" x14ac:dyDescent="0.25"/>
    <row r="1612" hidden="1" x14ac:dyDescent="0.25"/>
    <row r="1613" hidden="1" x14ac:dyDescent="0.25"/>
    <row r="1614" hidden="1" x14ac:dyDescent="0.25"/>
    <row r="1615" hidden="1" x14ac:dyDescent="0.25"/>
    <row r="1616" hidden="1" x14ac:dyDescent="0.25"/>
    <row r="1617" hidden="1" x14ac:dyDescent="0.25"/>
    <row r="1618" hidden="1" x14ac:dyDescent="0.25"/>
    <row r="1619" hidden="1" x14ac:dyDescent="0.25"/>
    <row r="1620" hidden="1" x14ac:dyDescent="0.25"/>
    <row r="1621" hidden="1" x14ac:dyDescent="0.25"/>
    <row r="1622" hidden="1" x14ac:dyDescent="0.25"/>
    <row r="1623" hidden="1" x14ac:dyDescent="0.25"/>
    <row r="1624" hidden="1" x14ac:dyDescent="0.25"/>
    <row r="1625" hidden="1" x14ac:dyDescent="0.25"/>
    <row r="1626" hidden="1" x14ac:dyDescent="0.25"/>
    <row r="1627" hidden="1" x14ac:dyDescent="0.25"/>
    <row r="1628" hidden="1" x14ac:dyDescent="0.25"/>
    <row r="1629" hidden="1" x14ac:dyDescent="0.25"/>
    <row r="1630" hidden="1" x14ac:dyDescent="0.25"/>
    <row r="1631" hidden="1" x14ac:dyDescent="0.25"/>
    <row r="1632" hidden="1" x14ac:dyDescent="0.25"/>
    <row r="1633" hidden="1" x14ac:dyDescent="0.25"/>
    <row r="1634" hidden="1" x14ac:dyDescent="0.25"/>
    <row r="1635" hidden="1" x14ac:dyDescent="0.25"/>
    <row r="1636" hidden="1" x14ac:dyDescent="0.25"/>
    <row r="1637" hidden="1" x14ac:dyDescent="0.25"/>
    <row r="1638" hidden="1" x14ac:dyDescent="0.25"/>
    <row r="1639" hidden="1" x14ac:dyDescent="0.25"/>
    <row r="1640" hidden="1" x14ac:dyDescent="0.25"/>
    <row r="1641" hidden="1" x14ac:dyDescent="0.25"/>
    <row r="1642" hidden="1" x14ac:dyDescent="0.25"/>
    <row r="1643" hidden="1" x14ac:dyDescent="0.25"/>
    <row r="1644" hidden="1" x14ac:dyDescent="0.25"/>
    <row r="1645" hidden="1" x14ac:dyDescent="0.25"/>
    <row r="1646" hidden="1" x14ac:dyDescent="0.25"/>
    <row r="1647" hidden="1" x14ac:dyDescent="0.25"/>
    <row r="1648" hidden="1" x14ac:dyDescent="0.25"/>
    <row r="1649" hidden="1" x14ac:dyDescent="0.25"/>
    <row r="1650" hidden="1" x14ac:dyDescent="0.25"/>
    <row r="1651" hidden="1" x14ac:dyDescent="0.25"/>
    <row r="1652" hidden="1" x14ac:dyDescent="0.25"/>
    <row r="1653" hidden="1" x14ac:dyDescent="0.25"/>
    <row r="1654" hidden="1" x14ac:dyDescent="0.25"/>
    <row r="1655" hidden="1" x14ac:dyDescent="0.25"/>
    <row r="1656" hidden="1" x14ac:dyDescent="0.25"/>
    <row r="1657" hidden="1" x14ac:dyDescent="0.25"/>
    <row r="1658" hidden="1" x14ac:dyDescent="0.25"/>
    <row r="1659" hidden="1" x14ac:dyDescent="0.25"/>
    <row r="1660" hidden="1" x14ac:dyDescent="0.25"/>
    <row r="1661" hidden="1" x14ac:dyDescent="0.25"/>
    <row r="1662" hidden="1" x14ac:dyDescent="0.25"/>
    <row r="1663" hidden="1" x14ac:dyDescent="0.25"/>
    <row r="1664" hidden="1" x14ac:dyDescent="0.25"/>
    <row r="1665" hidden="1" x14ac:dyDescent="0.25"/>
    <row r="1666" hidden="1" x14ac:dyDescent="0.25"/>
    <row r="1667" hidden="1" x14ac:dyDescent="0.25"/>
    <row r="1668" hidden="1" x14ac:dyDescent="0.25"/>
    <row r="1669" hidden="1" x14ac:dyDescent="0.25"/>
    <row r="1670" hidden="1" x14ac:dyDescent="0.25"/>
    <row r="1671" hidden="1" x14ac:dyDescent="0.25"/>
    <row r="1672" hidden="1" x14ac:dyDescent="0.25"/>
    <row r="1673" hidden="1" x14ac:dyDescent="0.25"/>
    <row r="1674" hidden="1" x14ac:dyDescent="0.25"/>
    <row r="1675" hidden="1" x14ac:dyDescent="0.25"/>
    <row r="1676" hidden="1" x14ac:dyDescent="0.25"/>
    <row r="1677" hidden="1" x14ac:dyDescent="0.25"/>
    <row r="1678" hidden="1" x14ac:dyDescent="0.25"/>
    <row r="1679" hidden="1" x14ac:dyDescent="0.25"/>
    <row r="1680" hidden="1" x14ac:dyDescent="0.25"/>
    <row r="1681" hidden="1" x14ac:dyDescent="0.25"/>
    <row r="1682" hidden="1" x14ac:dyDescent="0.25"/>
    <row r="1683" hidden="1" x14ac:dyDescent="0.25"/>
    <row r="1684" hidden="1" x14ac:dyDescent="0.25"/>
    <row r="1685" hidden="1" x14ac:dyDescent="0.25"/>
    <row r="1686" hidden="1" x14ac:dyDescent="0.25"/>
    <row r="1687" hidden="1" x14ac:dyDescent="0.25"/>
    <row r="1688" hidden="1" x14ac:dyDescent="0.25"/>
    <row r="1689" hidden="1" x14ac:dyDescent="0.25"/>
    <row r="1690" hidden="1" x14ac:dyDescent="0.25"/>
    <row r="1691" hidden="1" x14ac:dyDescent="0.25"/>
    <row r="1692" hidden="1" x14ac:dyDescent="0.25"/>
    <row r="1693" hidden="1" x14ac:dyDescent="0.25"/>
    <row r="1694" hidden="1" x14ac:dyDescent="0.25"/>
    <row r="1695" hidden="1" x14ac:dyDescent="0.25"/>
    <row r="1696" hidden="1" x14ac:dyDescent="0.25"/>
    <row r="1697" hidden="1" x14ac:dyDescent="0.25"/>
    <row r="1698" hidden="1" x14ac:dyDescent="0.25"/>
    <row r="1699" hidden="1" x14ac:dyDescent="0.25"/>
    <row r="1700" hidden="1" x14ac:dyDescent="0.25"/>
    <row r="1701" hidden="1" x14ac:dyDescent="0.25"/>
    <row r="1702" hidden="1" x14ac:dyDescent="0.25"/>
    <row r="1703" hidden="1" x14ac:dyDescent="0.25"/>
    <row r="1704" hidden="1" x14ac:dyDescent="0.25"/>
    <row r="1705" hidden="1" x14ac:dyDescent="0.25"/>
    <row r="1706" hidden="1" x14ac:dyDescent="0.25"/>
    <row r="1707" hidden="1" x14ac:dyDescent="0.25"/>
    <row r="1708" hidden="1" x14ac:dyDescent="0.25"/>
    <row r="1709" hidden="1" x14ac:dyDescent="0.25"/>
    <row r="1710" hidden="1" x14ac:dyDescent="0.25"/>
    <row r="1711" hidden="1" x14ac:dyDescent="0.25"/>
    <row r="1712" hidden="1" x14ac:dyDescent="0.25"/>
    <row r="1713" hidden="1" x14ac:dyDescent="0.25"/>
    <row r="1714" hidden="1" x14ac:dyDescent="0.25"/>
    <row r="1715" hidden="1" x14ac:dyDescent="0.25"/>
    <row r="1716" hidden="1" x14ac:dyDescent="0.25"/>
    <row r="1717" hidden="1" x14ac:dyDescent="0.25"/>
    <row r="1718" hidden="1" x14ac:dyDescent="0.25"/>
    <row r="1719" hidden="1" x14ac:dyDescent="0.25"/>
    <row r="1720" hidden="1" x14ac:dyDescent="0.25"/>
    <row r="1721" hidden="1" x14ac:dyDescent="0.25"/>
    <row r="1722" hidden="1" x14ac:dyDescent="0.25"/>
    <row r="1723" hidden="1" x14ac:dyDescent="0.25"/>
    <row r="1724" hidden="1" x14ac:dyDescent="0.25"/>
    <row r="1725" hidden="1" x14ac:dyDescent="0.25"/>
    <row r="1726" hidden="1" x14ac:dyDescent="0.25"/>
    <row r="1727" hidden="1" x14ac:dyDescent="0.25"/>
    <row r="1728" hidden="1" x14ac:dyDescent="0.25"/>
    <row r="1729" hidden="1" x14ac:dyDescent="0.25"/>
    <row r="1730" hidden="1" x14ac:dyDescent="0.25"/>
    <row r="1731" hidden="1" x14ac:dyDescent="0.25"/>
    <row r="1732" hidden="1" x14ac:dyDescent="0.25"/>
    <row r="1733" hidden="1" x14ac:dyDescent="0.25"/>
    <row r="1734" hidden="1" x14ac:dyDescent="0.25"/>
    <row r="1735" hidden="1" x14ac:dyDescent="0.25"/>
    <row r="1736" hidden="1" x14ac:dyDescent="0.25"/>
    <row r="1737" hidden="1" x14ac:dyDescent="0.25"/>
    <row r="1738" hidden="1" x14ac:dyDescent="0.25"/>
    <row r="1739" hidden="1" x14ac:dyDescent="0.25"/>
    <row r="1740" hidden="1" x14ac:dyDescent="0.25"/>
    <row r="1741" hidden="1" x14ac:dyDescent="0.25"/>
    <row r="1742" hidden="1" x14ac:dyDescent="0.25"/>
    <row r="1743" hidden="1" x14ac:dyDescent="0.25"/>
    <row r="1744" hidden="1" x14ac:dyDescent="0.25"/>
    <row r="1745" hidden="1" x14ac:dyDescent="0.25"/>
    <row r="1746" hidden="1" x14ac:dyDescent="0.25"/>
    <row r="1747" hidden="1" x14ac:dyDescent="0.25"/>
    <row r="1748" hidden="1" x14ac:dyDescent="0.25"/>
    <row r="1749" hidden="1" x14ac:dyDescent="0.25"/>
    <row r="1750" hidden="1" x14ac:dyDescent="0.25"/>
    <row r="1751" hidden="1" x14ac:dyDescent="0.25"/>
    <row r="1752" hidden="1" x14ac:dyDescent="0.25"/>
    <row r="1753" hidden="1" x14ac:dyDescent="0.25"/>
    <row r="1754" hidden="1" x14ac:dyDescent="0.25"/>
    <row r="1755" hidden="1" x14ac:dyDescent="0.25"/>
    <row r="1756" hidden="1" x14ac:dyDescent="0.25"/>
    <row r="1757" hidden="1" x14ac:dyDescent="0.25"/>
    <row r="1758" hidden="1" x14ac:dyDescent="0.25"/>
    <row r="1759" hidden="1" x14ac:dyDescent="0.25"/>
    <row r="1760" hidden="1" x14ac:dyDescent="0.25"/>
    <row r="1761" hidden="1" x14ac:dyDescent="0.25"/>
    <row r="1762" hidden="1" x14ac:dyDescent="0.25"/>
    <row r="1763" hidden="1" x14ac:dyDescent="0.25"/>
    <row r="1764" hidden="1" x14ac:dyDescent="0.25"/>
    <row r="1765" hidden="1" x14ac:dyDescent="0.25"/>
    <row r="1766" hidden="1" x14ac:dyDescent="0.25"/>
    <row r="1767" hidden="1" x14ac:dyDescent="0.25"/>
    <row r="1768" hidden="1" x14ac:dyDescent="0.25"/>
    <row r="1769" hidden="1" x14ac:dyDescent="0.25"/>
    <row r="1770" hidden="1" x14ac:dyDescent="0.25"/>
    <row r="1771" hidden="1" x14ac:dyDescent="0.25"/>
    <row r="1772" hidden="1" x14ac:dyDescent="0.25"/>
    <row r="1773" hidden="1" x14ac:dyDescent="0.25"/>
    <row r="1774" hidden="1" x14ac:dyDescent="0.25"/>
    <row r="1775" hidden="1" x14ac:dyDescent="0.25"/>
    <row r="1776" hidden="1" x14ac:dyDescent="0.25"/>
    <row r="1777" hidden="1" x14ac:dyDescent="0.25"/>
    <row r="1778" hidden="1" x14ac:dyDescent="0.25"/>
    <row r="1779" hidden="1" x14ac:dyDescent="0.25"/>
    <row r="1780" hidden="1" x14ac:dyDescent="0.25"/>
    <row r="1781" hidden="1" x14ac:dyDescent="0.25"/>
    <row r="1782" hidden="1" x14ac:dyDescent="0.25"/>
    <row r="1783" hidden="1" x14ac:dyDescent="0.25"/>
    <row r="1784" hidden="1" x14ac:dyDescent="0.25"/>
    <row r="1785" hidden="1" x14ac:dyDescent="0.25"/>
    <row r="1786" hidden="1" x14ac:dyDescent="0.25"/>
    <row r="1787" hidden="1" x14ac:dyDescent="0.25"/>
    <row r="1788" hidden="1" x14ac:dyDescent="0.25"/>
    <row r="1789" hidden="1" x14ac:dyDescent="0.25"/>
    <row r="1790" hidden="1" x14ac:dyDescent="0.25"/>
    <row r="1791" hidden="1" x14ac:dyDescent="0.25"/>
    <row r="1792" hidden="1" x14ac:dyDescent="0.25"/>
    <row r="1793" hidden="1" x14ac:dyDescent="0.25"/>
    <row r="1794" hidden="1" x14ac:dyDescent="0.25"/>
    <row r="1795" hidden="1" x14ac:dyDescent="0.25"/>
    <row r="1796" hidden="1" x14ac:dyDescent="0.25"/>
    <row r="1797" hidden="1" x14ac:dyDescent="0.25"/>
    <row r="1798" hidden="1" x14ac:dyDescent="0.25"/>
    <row r="1799" hidden="1" x14ac:dyDescent="0.25"/>
    <row r="1800" hidden="1" x14ac:dyDescent="0.25"/>
    <row r="1801" hidden="1" x14ac:dyDescent="0.25"/>
    <row r="1802" hidden="1" x14ac:dyDescent="0.25"/>
    <row r="1803" hidden="1" x14ac:dyDescent="0.25"/>
    <row r="1804" hidden="1" x14ac:dyDescent="0.25"/>
    <row r="1805" hidden="1" x14ac:dyDescent="0.25"/>
    <row r="1806" hidden="1" x14ac:dyDescent="0.25"/>
    <row r="1807" hidden="1" x14ac:dyDescent="0.25"/>
    <row r="1808" hidden="1" x14ac:dyDescent="0.25"/>
    <row r="1809" hidden="1" x14ac:dyDescent="0.25"/>
    <row r="1810" hidden="1" x14ac:dyDescent="0.25"/>
    <row r="1811" hidden="1" x14ac:dyDescent="0.25"/>
    <row r="1812" hidden="1" x14ac:dyDescent="0.25"/>
    <row r="1813" hidden="1" x14ac:dyDescent="0.25"/>
    <row r="1814" hidden="1" x14ac:dyDescent="0.25"/>
    <row r="1815" hidden="1" x14ac:dyDescent="0.25"/>
    <row r="1816" hidden="1" x14ac:dyDescent="0.25"/>
    <row r="1817" hidden="1" x14ac:dyDescent="0.25"/>
    <row r="1818" hidden="1" x14ac:dyDescent="0.25"/>
    <row r="1819" hidden="1" x14ac:dyDescent="0.25"/>
    <row r="1820" hidden="1" x14ac:dyDescent="0.25"/>
    <row r="1821" hidden="1" x14ac:dyDescent="0.25"/>
    <row r="1822" hidden="1" x14ac:dyDescent="0.25"/>
    <row r="1823" hidden="1" x14ac:dyDescent="0.25"/>
    <row r="1824" hidden="1" x14ac:dyDescent="0.25"/>
    <row r="1825" hidden="1" x14ac:dyDescent="0.25"/>
    <row r="1826" hidden="1" x14ac:dyDescent="0.25"/>
    <row r="1827" hidden="1" x14ac:dyDescent="0.25"/>
    <row r="1828" hidden="1" x14ac:dyDescent="0.25"/>
    <row r="1829" hidden="1" x14ac:dyDescent="0.25"/>
    <row r="1830" hidden="1" x14ac:dyDescent="0.25"/>
    <row r="1831" hidden="1" x14ac:dyDescent="0.25"/>
    <row r="1832" hidden="1" x14ac:dyDescent="0.25"/>
    <row r="1833" hidden="1" x14ac:dyDescent="0.25"/>
    <row r="1834" hidden="1" x14ac:dyDescent="0.25"/>
    <row r="1835" hidden="1" x14ac:dyDescent="0.25"/>
    <row r="1836" hidden="1" x14ac:dyDescent="0.25"/>
    <row r="1837" hidden="1" x14ac:dyDescent="0.25"/>
    <row r="1838" hidden="1" x14ac:dyDescent="0.25"/>
    <row r="1839" hidden="1" x14ac:dyDescent="0.25"/>
    <row r="1840" hidden="1" x14ac:dyDescent="0.25"/>
    <row r="1841" hidden="1" x14ac:dyDescent="0.25"/>
    <row r="1842" hidden="1" x14ac:dyDescent="0.25"/>
    <row r="1843" hidden="1" x14ac:dyDescent="0.25"/>
    <row r="1844" hidden="1" x14ac:dyDescent="0.25"/>
    <row r="1845" hidden="1" x14ac:dyDescent="0.25"/>
    <row r="1846" hidden="1" x14ac:dyDescent="0.25"/>
    <row r="1847" hidden="1" x14ac:dyDescent="0.25"/>
    <row r="1848" hidden="1" x14ac:dyDescent="0.25"/>
    <row r="1849" hidden="1" x14ac:dyDescent="0.25"/>
    <row r="1850" hidden="1" x14ac:dyDescent="0.25"/>
    <row r="1851" hidden="1" x14ac:dyDescent="0.25"/>
    <row r="1852" hidden="1" x14ac:dyDescent="0.25"/>
    <row r="1853" hidden="1" x14ac:dyDescent="0.25"/>
    <row r="1854" hidden="1" x14ac:dyDescent="0.25"/>
    <row r="1855" hidden="1" x14ac:dyDescent="0.25"/>
    <row r="1856" hidden="1" x14ac:dyDescent="0.25"/>
    <row r="1857" hidden="1" x14ac:dyDescent="0.25"/>
    <row r="1858" hidden="1" x14ac:dyDescent="0.25"/>
    <row r="1859" hidden="1" x14ac:dyDescent="0.25"/>
    <row r="1860" hidden="1" x14ac:dyDescent="0.25"/>
    <row r="1861" hidden="1" x14ac:dyDescent="0.25"/>
    <row r="1862" hidden="1" x14ac:dyDescent="0.25"/>
    <row r="1863" hidden="1" x14ac:dyDescent="0.25"/>
    <row r="1864" hidden="1" x14ac:dyDescent="0.25"/>
    <row r="1865" hidden="1" x14ac:dyDescent="0.25"/>
    <row r="1866" hidden="1" x14ac:dyDescent="0.25"/>
    <row r="1867" hidden="1" x14ac:dyDescent="0.25"/>
    <row r="1868" hidden="1" x14ac:dyDescent="0.25"/>
    <row r="1869" hidden="1" x14ac:dyDescent="0.25"/>
    <row r="1870" hidden="1" x14ac:dyDescent="0.25"/>
    <row r="1871" hidden="1" x14ac:dyDescent="0.25"/>
    <row r="1872" hidden="1" x14ac:dyDescent="0.25"/>
    <row r="1873" hidden="1" x14ac:dyDescent="0.25"/>
    <row r="1874" hidden="1" x14ac:dyDescent="0.25"/>
    <row r="1875" hidden="1" x14ac:dyDescent="0.25"/>
    <row r="1876" hidden="1" x14ac:dyDescent="0.25"/>
    <row r="1877" hidden="1" x14ac:dyDescent="0.25"/>
    <row r="1878" hidden="1" x14ac:dyDescent="0.25"/>
    <row r="1879" hidden="1" x14ac:dyDescent="0.25"/>
    <row r="1880" hidden="1" x14ac:dyDescent="0.25"/>
    <row r="1881" hidden="1" x14ac:dyDescent="0.25"/>
    <row r="1882" hidden="1" x14ac:dyDescent="0.25"/>
    <row r="1883" hidden="1" x14ac:dyDescent="0.25"/>
    <row r="1884" hidden="1" x14ac:dyDescent="0.25"/>
    <row r="1885" hidden="1" x14ac:dyDescent="0.25"/>
    <row r="1886" hidden="1" x14ac:dyDescent="0.25"/>
    <row r="1887" hidden="1" x14ac:dyDescent="0.25"/>
    <row r="1888" hidden="1" x14ac:dyDescent="0.25"/>
    <row r="1889" hidden="1" x14ac:dyDescent="0.25"/>
    <row r="1890" hidden="1" x14ac:dyDescent="0.25"/>
    <row r="1891" hidden="1" x14ac:dyDescent="0.25"/>
    <row r="1892" hidden="1" x14ac:dyDescent="0.25"/>
    <row r="1893" hidden="1" x14ac:dyDescent="0.25"/>
    <row r="1894" hidden="1" x14ac:dyDescent="0.25"/>
    <row r="1895" hidden="1" x14ac:dyDescent="0.25"/>
    <row r="1896" hidden="1" x14ac:dyDescent="0.25"/>
    <row r="1897" hidden="1" x14ac:dyDescent="0.25"/>
    <row r="1898" hidden="1" x14ac:dyDescent="0.25"/>
    <row r="1899" hidden="1" x14ac:dyDescent="0.25"/>
    <row r="1900" hidden="1" x14ac:dyDescent="0.25"/>
    <row r="1901" hidden="1" x14ac:dyDescent="0.25"/>
    <row r="1902" hidden="1" x14ac:dyDescent="0.25"/>
    <row r="1903" hidden="1" x14ac:dyDescent="0.25"/>
    <row r="1904" hidden="1" x14ac:dyDescent="0.25"/>
    <row r="1905" hidden="1" x14ac:dyDescent="0.25"/>
    <row r="1906" hidden="1" x14ac:dyDescent="0.25"/>
    <row r="1907" hidden="1" x14ac:dyDescent="0.25"/>
    <row r="1908" hidden="1" x14ac:dyDescent="0.25"/>
    <row r="1909" hidden="1" x14ac:dyDescent="0.25"/>
    <row r="1910" hidden="1" x14ac:dyDescent="0.25"/>
    <row r="1911" hidden="1" x14ac:dyDescent="0.25"/>
    <row r="1912" hidden="1" x14ac:dyDescent="0.25"/>
    <row r="1913" hidden="1" x14ac:dyDescent="0.25"/>
    <row r="1914" hidden="1" x14ac:dyDescent="0.25"/>
    <row r="1915" hidden="1" x14ac:dyDescent="0.25"/>
    <row r="1916" hidden="1" x14ac:dyDescent="0.25"/>
    <row r="1917" hidden="1" x14ac:dyDescent="0.25"/>
    <row r="1918" hidden="1" x14ac:dyDescent="0.25"/>
    <row r="1919" hidden="1" x14ac:dyDescent="0.25"/>
    <row r="1920" hidden="1" x14ac:dyDescent="0.25"/>
    <row r="1921" hidden="1" x14ac:dyDescent="0.25"/>
    <row r="1922" hidden="1" x14ac:dyDescent="0.25"/>
    <row r="1923" hidden="1" x14ac:dyDescent="0.25"/>
    <row r="1924" hidden="1" x14ac:dyDescent="0.25"/>
    <row r="1925" hidden="1" x14ac:dyDescent="0.25"/>
    <row r="1926" hidden="1" x14ac:dyDescent="0.25"/>
    <row r="1927" hidden="1" x14ac:dyDescent="0.25"/>
    <row r="1928" hidden="1" x14ac:dyDescent="0.25"/>
    <row r="1929" hidden="1" x14ac:dyDescent="0.25"/>
    <row r="1930" hidden="1" x14ac:dyDescent="0.25"/>
    <row r="1931" hidden="1" x14ac:dyDescent="0.25"/>
    <row r="1932" hidden="1" x14ac:dyDescent="0.25"/>
    <row r="1933" hidden="1" x14ac:dyDescent="0.25"/>
    <row r="1934" hidden="1" x14ac:dyDescent="0.25"/>
    <row r="1935" hidden="1" x14ac:dyDescent="0.25"/>
    <row r="1936" hidden="1" x14ac:dyDescent="0.25"/>
    <row r="1937" hidden="1" x14ac:dyDescent="0.25"/>
    <row r="1938" hidden="1" x14ac:dyDescent="0.25"/>
    <row r="1939" hidden="1" x14ac:dyDescent="0.25"/>
    <row r="1940" hidden="1" x14ac:dyDescent="0.25"/>
    <row r="1941" hidden="1" x14ac:dyDescent="0.25"/>
    <row r="1942" hidden="1" x14ac:dyDescent="0.25"/>
    <row r="1943" hidden="1" x14ac:dyDescent="0.25"/>
    <row r="1944" hidden="1" x14ac:dyDescent="0.25"/>
    <row r="1945" hidden="1" x14ac:dyDescent="0.25"/>
    <row r="1946" hidden="1" x14ac:dyDescent="0.25"/>
    <row r="1947" hidden="1" x14ac:dyDescent="0.25"/>
    <row r="1948" hidden="1" x14ac:dyDescent="0.25"/>
    <row r="1949" hidden="1" x14ac:dyDescent="0.25"/>
    <row r="1950" hidden="1" x14ac:dyDescent="0.25"/>
    <row r="1951" hidden="1" x14ac:dyDescent="0.25"/>
    <row r="1952" hidden="1" x14ac:dyDescent="0.25"/>
    <row r="1953" hidden="1" x14ac:dyDescent="0.25"/>
    <row r="1954" hidden="1" x14ac:dyDescent="0.25"/>
    <row r="1955" hidden="1" x14ac:dyDescent="0.25"/>
    <row r="1956" hidden="1" x14ac:dyDescent="0.25"/>
    <row r="1957" hidden="1" x14ac:dyDescent="0.25"/>
    <row r="1958" hidden="1" x14ac:dyDescent="0.25"/>
    <row r="1959" hidden="1" x14ac:dyDescent="0.25"/>
    <row r="1960" hidden="1" x14ac:dyDescent="0.25"/>
    <row r="1961" hidden="1" x14ac:dyDescent="0.25"/>
    <row r="1962" hidden="1" x14ac:dyDescent="0.25"/>
    <row r="1963" hidden="1" x14ac:dyDescent="0.25"/>
    <row r="1964" hidden="1" x14ac:dyDescent="0.25"/>
    <row r="1965" hidden="1" x14ac:dyDescent="0.25"/>
    <row r="1966" hidden="1" x14ac:dyDescent="0.25"/>
    <row r="1967" hidden="1" x14ac:dyDescent="0.25"/>
    <row r="1968" hidden="1" x14ac:dyDescent="0.25"/>
    <row r="1969" hidden="1" x14ac:dyDescent="0.25"/>
    <row r="1970" hidden="1" x14ac:dyDescent="0.25"/>
    <row r="1971" hidden="1" x14ac:dyDescent="0.25"/>
    <row r="1972" hidden="1" x14ac:dyDescent="0.25"/>
    <row r="1973" hidden="1" x14ac:dyDescent="0.25"/>
    <row r="1974" hidden="1" x14ac:dyDescent="0.25"/>
    <row r="1975" hidden="1" x14ac:dyDescent="0.25"/>
    <row r="1976" hidden="1" x14ac:dyDescent="0.25"/>
    <row r="1977" hidden="1" x14ac:dyDescent="0.25"/>
    <row r="1978" hidden="1" x14ac:dyDescent="0.25"/>
    <row r="1979" hidden="1" x14ac:dyDescent="0.25"/>
    <row r="1980" hidden="1" x14ac:dyDescent="0.25"/>
    <row r="1981" hidden="1" x14ac:dyDescent="0.25"/>
    <row r="1982" hidden="1" x14ac:dyDescent="0.25"/>
    <row r="1983" hidden="1" x14ac:dyDescent="0.25"/>
    <row r="1984" hidden="1" x14ac:dyDescent="0.25"/>
    <row r="1985" hidden="1" x14ac:dyDescent="0.25"/>
    <row r="1986" hidden="1" x14ac:dyDescent="0.25"/>
    <row r="1987" hidden="1" x14ac:dyDescent="0.25"/>
    <row r="1988" hidden="1" x14ac:dyDescent="0.25"/>
    <row r="1989" hidden="1" x14ac:dyDescent="0.25"/>
    <row r="1990" hidden="1" x14ac:dyDescent="0.25"/>
    <row r="1991" hidden="1" x14ac:dyDescent="0.25"/>
    <row r="1992" hidden="1" x14ac:dyDescent="0.25"/>
    <row r="1993" hidden="1" x14ac:dyDescent="0.25"/>
    <row r="1994" hidden="1" x14ac:dyDescent="0.25"/>
    <row r="1995" hidden="1" x14ac:dyDescent="0.25"/>
    <row r="1996" hidden="1" x14ac:dyDescent="0.25"/>
    <row r="1997" hidden="1" x14ac:dyDescent="0.25"/>
    <row r="1998" hidden="1" x14ac:dyDescent="0.25"/>
    <row r="1999" hidden="1" x14ac:dyDescent="0.25"/>
    <row r="2000" hidden="1" x14ac:dyDescent="0.25"/>
    <row r="2001" hidden="1" x14ac:dyDescent="0.25"/>
    <row r="2002" hidden="1" x14ac:dyDescent="0.25"/>
    <row r="2003" hidden="1" x14ac:dyDescent="0.25"/>
    <row r="2004" hidden="1" x14ac:dyDescent="0.25"/>
    <row r="2005" hidden="1" x14ac:dyDescent="0.25"/>
    <row r="2006" hidden="1" x14ac:dyDescent="0.25"/>
    <row r="2007" hidden="1" x14ac:dyDescent="0.25"/>
    <row r="2008" hidden="1" x14ac:dyDescent="0.25"/>
    <row r="2009" hidden="1" x14ac:dyDescent="0.25"/>
    <row r="2010" hidden="1" x14ac:dyDescent="0.25"/>
    <row r="2011" hidden="1" x14ac:dyDescent="0.25"/>
    <row r="2012" hidden="1" x14ac:dyDescent="0.25"/>
    <row r="2013" hidden="1" x14ac:dyDescent="0.25"/>
    <row r="2014" hidden="1" x14ac:dyDescent="0.25"/>
    <row r="2015" hidden="1" x14ac:dyDescent="0.25"/>
    <row r="2016" hidden="1" x14ac:dyDescent="0.25"/>
    <row r="2017" hidden="1" x14ac:dyDescent="0.25"/>
    <row r="2018" hidden="1" x14ac:dyDescent="0.25"/>
    <row r="2019" hidden="1" x14ac:dyDescent="0.25"/>
    <row r="2020" hidden="1" x14ac:dyDescent="0.25"/>
    <row r="2021" hidden="1" x14ac:dyDescent="0.25"/>
    <row r="2022" hidden="1" x14ac:dyDescent="0.25"/>
    <row r="2023" hidden="1" x14ac:dyDescent="0.25"/>
    <row r="2024" hidden="1" x14ac:dyDescent="0.25"/>
    <row r="2025" hidden="1" x14ac:dyDescent="0.25"/>
    <row r="2026" hidden="1" x14ac:dyDescent="0.25"/>
    <row r="2027" hidden="1" x14ac:dyDescent="0.25"/>
    <row r="2028" hidden="1" x14ac:dyDescent="0.25"/>
    <row r="2029" hidden="1" x14ac:dyDescent="0.25"/>
    <row r="2030" hidden="1" x14ac:dyDescent="0.25"/>
    <row r="2031" hidden="1" x14ac:dyDescent="0.25"/>
    <row r="2032" hidden="1" x14ac:dyDescent="0.25"/>
    <row r="2033" hidden="1" x14ac:dyDescent="0.25"/>
    <row r="2034" hidden="1" x14ac:dyDescent="0.25"/>
    <row r="2035" hidden="1" x14ac:dyDescent="0.25"/>
    <row r="2036" hidden="1" x14ac:dyDescent="0.25"/>
    <row r="2037" hidden="1" x14ac:dyDescent="0.25"/>
    <row r="2038" hidden="1" x14ac:dyDescent="0.25"/>
    <row r="2039" hidden="1" x14ac:dyDescent="0.25"/>
    <row r="2040" hidden="1" x14ac:dyDescent="0.25"/>
    <row r="2041" hidden="1" x14ac:dyDescent="0.25"/>
    <row r="2042" hidden="1" x14ac:dyDescent="0.25"/>
    <row r="2043" hidden="1" x14ac:dyDescent="0.25"/>
    <row r="2044" hidden="1" x14ac:dyDescent="0.25"/>
    <row r="2045" hidden="1" x14ac:dyDescent="0.25"/>
    <row r="2046" hidden="1" x14ac:dyDescent="0.25"/>
    <row r="2047" hidden="1" x14ac:dyDescent="0.25"/>
    <row r="2048" hidden="1" x14ac:dyDescent="0.25"/>
    <row r="2049" hidden="1" x14ac:dyDescent="0.25"/>
    <row r="2050" hidden="1" x14ac:dyDescent="0.25"/>
    <row r="2051" hidden="1" x14ac:dyDescent="0.25"/>
    <row r="2052" hidden="1" x14ac:dyDescent="0.25"/>
    <row r="2053" hidden="1" x14ac:dyDescent="0.25"/>
    <row r="2054" hidden="1" x14ac:dyDescent="0.25"/>
    <row r="2055" hidden="1" x14ac:dyDescent="0.25"/>
    <row r="2056" hidden="1" x14ac:dyDescent="0.25"/>
    <row r="2057" hidden="1" x14ac:dyDescent="0.25"/>
    <row r="2058" hidden="1" x14ac:dyDescent="0.25"/>
    <row r="2059" hidden="1" x14ac:dyDescent="0.25"/>
    <row r="2060" hidden="1" x14ac:dyDescent="0.25"/>
    <row r="2061" hidden="1" x14ac:dyDescent="0.25"/>
    <row r="2062" hidden="1" x14ac:dyDescent="0.25"/>
    <row r="2063" hidden="1" x14ac:dyDescent="0.25"/>
    <row r="2064" hidden="1" x14ac:dyDescent="0.25"/>
    <row r="2065" hidden="1" x14ac:dyDescent="0.25"/>
    <row r="2066" hidden="1" x14ac:dyDescent="0.25"/>
    <row r="2067" hidden="1" x14ac:dyDescent="0.25"/>
    <row r="2068" hidden="1" x14ac:dyDescent="0.25"/>
    <row r="2069" hidden="1" x14ac:dyDescent="0.25"/>
    <row r="2070" hidden="1" x14ac:dyDescent="0.25"/>
    <row r="2071" hidden="1" x14ac:dyDescent="0.25"/>
    <row r="2072" hidden="1" x14ac:dyDescent="0.25"/>
    <row r="2073" hidden="1" x14ac:dyDescent="0.25"/>
    <row r="2074" hidden="1" x14ac:dyDescent="0.25"/>
    <row r="2075" hidden="1" x14ac:dyDescent="0.25"/>
    <row r="2076" hidden="1" x14ac:dyDescent="0.25"/>
    <row r="2077" hidden="1" x14ac:dyDescent="0.25"/>
    <row r="2078" hidden="1" x14ac:dyDescent="0.25"/>
    <row r="2079" hidden="1" x14ac:dyDescent="0.25"/>
    <row r="2080" hidden="1" x14ac:dyDescent="0.25"/>
    <row r="2081" hidden="1" x14ac:dyDescent="0.25"/>
    <row r="2082" hidden="1" x14ac:dyDescent="0.25"/>
    <row r="2083" hidden="1" x14ac:dyDescent="0.25"/>
    <row r="2084" hidden="1" x14ac:dyDescent="0.25"/>
    <row r="2085" hidden="1" x14ac:dyDescent="0.25"/>
    <row r="2086" hidden="1" x14ac:dyDescent="0.25"/>
    <row r="2087" hidden="1" x14ac:dyDescent="0.25"/>
    <row r="2088" hidden="1" x14ac:dyDescent="0.25"/>
    <row r="2089" hidden="1" x14ac:dyDescent="0.25"/>
    <row r="2090" hidden="1" x14ac:dyDescent="0.25"/>
    <row r="2091" hidden="1" x14ac:dyDescent="0.25"/>
    <row r="2092" hidden="1" x14ac:dyDescent="0.25"/>
    <row r="2093" hidden="1" x14ac:dyDescent="0.25"/>
    <row r="2094" hidden="1" x14ac:dyDescent="0.25"/>
    <row r="2095" hidden="1" x14ac:dyDescent="0.25"/>
    <row r="2096" hidden="1" x14ac:dyDescent="0.25"/>
    <row r="2097" hidden="1" x14ac:dyDescent="0.25"/>
    <row r="2098" hidden="1" x14ac:dyDescent="0.25"/>
    <row r="2099" hidden="1" x14ac:dyDescent="0.25"/>
    <row r="2100" hidden="1" x14ac:dyDescent="0.25"/>
    <row r="2101" hidden="1" x14ac:dyDescent="0.25"/>
    <row r="2102" hidden="1" x14ac:dyDescent="0.25"/>
    <row r="2103" hidden="1" x14ac:dyDescent="0.25"/>
    <row r="2104" hidden="1" x14ac:dyDescent="0.25"/>
    <row r="2105" hidden="1" x14ac:dyDescent="0.25"/>
    <row r="2106" hidden="1" x14ac:dyDescent="0.25"/>
    <row r="2107" hidden="1" x14ac:dyDescent="0.25"/>
    <row r="2108" hidden="1" x14ac:dyDescent="0.25"/>
    <row r="2109" hidden="1" x14ac:dyDescent="0.25"/>
    <row r="2110" hidden="1" x14ac:dyDescent="0.25"/>
    <row r="2111" hidden="1" x14ac:dyDescent="0.25"/>
    <row r="2112" hidden="1" x14ac:dyDescent="0.25"/>
    <row r="2113" hidden="1" x14ac:dyDescent="0.25"/>
    <row r="2114" hidden="1" x14ac:dyDescent="0.25"/>
    <row r="2115" hidden="1" x14ac:dyDescent="0.25"/>
    <row r="2116" hidden="1" x14ac:dyDescent="0.25"/>
    <row r="2117" hidden="1" x14ac:dyDescent="0.25"/>
    <row r="2118" hidden="1" x14ac:dyDescent="0.25"/>
    <row r="2119" hidden="1" x14ac:dyDescent="0.25"/>
    <row r="2120" hidden="1" x14ac:dyDescent="0.25"/>
    <row r="2121" hidden="1" x14ac:dyDescent="0.25"/>
    <row r="2122" hidden="1" x14ac:dyDescent="0.25"/>
    <row r="2123" hidden="1" x14ac:dyDescent="0.25"/>
    <row r="2124" hidden="1" x14ac:dyDescent="0.25"/>
    <row r="2125" hidden="1" x14ac:dyDescent="0.25"/>
    <row r="2126" hidden="1" x14ac:dyDescent="0.25"/>
    <row r="2127" hidden="1" x14ac:dyDescent="0.25"/>
    <row r="2128" hidden="1" x14ac:dyDescent="0.25"/>
    <row r="2129" hidden="1" x14ac:dyDescent="0.25"/>
    <row r="2130" hidden="1" x14ac:dyDescent="0.25"/>
    <row r="2131" hidden="1" x14ac:dyDescent="0.25"/>
    <row r="2132" hidden="1" x14ac:dyDescent="0.25"/>
    <row r="2133" hidden="1" x14ac:dyDescent="0.25"/>
    <row r="2134" hidden="1" x14ac:dyDescent="0.25"/>
    <row r="2135" hidden="1" x14ac:dyDescent="0.25"/>
    <row r="2136" hidden="1" x14ac:dyDescent="0.25"/>
    <row r="2137" hidden="1" x14ac:dyDescent="0.25"/>
    <row r="2138" hidden="1" x14ac:dyDescent="0.25"/>
    <row r="2139" hidden="1" x14ac:dyDescent="0.25"/>
    <row r="2140" hidden="1" x14ac:dyDescent="0.25"/>
    <row r="2141" hidden="1" x14ac:dyDescent="0.25"/>
    <row r="2142" hidden="1" x14ac:dyDescent="0.25"/>
    <row r="2143" hidden="1" x14ac:dyDescent="0.25"/>
    <row r="2144" hidden="1" x14ac:dyDescent="0.25"/>
    <row r="2145" hidden="1" x14ac:dyDescent="0.25"/>
    <row r="2146" hidden="1" x14ac:dyDescent="0.25"/>
    <row r="2147" hidden="1" x14ac:dyDescent="0.25"/>
    <row r="2148" hidden="1" x14ac:dyDescent="0.25"/>
    <row r="2149" hidden="1" x14ac:dyDescent="0.25"/>
    <row r="2150" hidden="1" x14ac:dyDescent="0.25"/>
    <row r="2151" hidden="1" x14ac:dyDescent="0.25"/>
    <row r="2152" hidden="1" x14ac:dyDescent="0.25"/>
    <row r="2153" hidden="1" x14ac:dyDescent="0.25"/>
    <row r="2154" hidden="1" x14ac:dyDescent="0.25"/>
    <row r="2155" hidden="1" x14ac:dyDescent="0.25"/>
    <row r="2156" hidden="1" x14ac:dyDescent="0.25"/>
    <row r="2157" hidden="1" x14ac:dyDescent="0.25"/>
    <row r="2158" hidden="1" x14ac:dyDescent="0.25"/>
    <row r="2159" hidden="1" x14ac:dyDescent="0.25"/>
    <row r="2160" hidden="1" x14ac:dyDescent="0.25"/>
    <row r="2161" hidden="1" x14ac:dyDescent="0.25"/>
    <row r="2162" hidden="1" x14ac:dyDescent="0.25"/>
    <row r="2163" hidden="1" x14ac:dyDescent="0.25"/>
    <row r="2164" hidden="1" x14ac:dyDescent="0.25"/>
    <row r="2165" hidden="1" x14ac:dyDescent="0.25"/>
    <row r="2166" hidden="1" x14ac:dyDescent="0.25"/>
    <row r="2167" hidden="1" x14ac:dyDescent="0.25"/>
    <row r="2168" hidden="1" x14ac:dyDescent="0.25"/>
    <row r="2169" hidden="1" x14ac:dyDescent="0.25"/>
    <row r="2170" hidden="1" x14ac:dyDescent="0.25"/>
    <row r="2171" hidden="1" x14ac:dyDescent="0.25"/>
    <row r="2172" hidden="1" x14ac:dyDescent="0.25"/>
    <row r="2173" hidden="1" x14ac:dyDescent="0.25"/>
    <row r="2174" hidden="1" x14ac:dyDescent="0.25"/>
    <row r="2175" hidden="1" x14ac:dyDescent="0.25"/>
    <row r="2176" hidden="1" x14ac:dyDescent="0.25"/>
    <row r="2177" hidden="1" x14ac:dyDescent="0.25"/>
    <row r="2178" hidden="1" x14ac:dyDescent="0.25"/>
    <row r="2179" hidden="1" x14ac:dyDescent="0.25"/>
    <row r="2180" hidden="1" x14ac:dyDescent="0.25"/>
    <row r="2181" hidden="1" x14ac:dyDescent="0.25"/>
    <row r="2182" hidden="1" x14ac:dyDescent="0.25"/>
    <row r="2183" hidden="1" x14ac:dyDescent="0.25"/>
    <row r="2184" hidden="1" x14ac:dyDescent="0.25"/>
    <row r="2185" hidden="1" x14ac:dyDescent="0.25"/>
    <row r="2186" hidden="1" x14ac:dyDescent="0.25"/>
    <row r="2187" hidden="1" x14ac:dyDescent="0.25"/>
    <row r="2188" hidden="1" x14ac:dyDescent="0.25"/>
    <row r="2189" hidden="1" x14ac:dyDescent="0.25"/>
    <row r="2190" hidden="1" x14ac:dyDescent="0.25"/>
    <row r="2191" hidden="1" x14ac:dyDescent="0.25"/>
    <row r="2192" hidden="1" x14ac:dyDescent="0.25"/>
    <row r="2193" hidden="1" x14ac:dyDescent="0.25"/>
    <row r="2194" hidden="1" x14ac:dyDescent="0.25"/>
    <row r="2195" hidden="1" x14ac:dyDescent="0.25"/>
    <row r="2196" hidden="1" x14ac:dyDescent="0.25"/>
    <row r="2197" hidden="1" x14ac:dyDescent="0.25"/>
    <row r="2198" hidden="1" x14ac:dyDescent="0.25"/>
    <row r="2199" hidden="1" x14ac:dyDescent="0.25"/>
    <row r="2200" hidden="1" x14ac:dyDescent="0.25"/>
    <row r="2201" hidden="1" x14ac:dyDescent="0.25"/>
    <row r="2202" hidden="1" x14ac:dyDescent="0.25"/>
    <row r="2203" hidden="1" x14ac:dyDescent="0.25"/>
    <row r="2204" hidden="1" x14ac:dyDescent="0.25"/>
    <row r="2205" hidden="1" x14ac:dyDescent="0.25"/>
    <row r="2206" hidden="1" x14ac:dyDescent="0.25"/>
    <row r="2207" hidden="1" x14ac:dyDescent="0.25"/>
    <row r="2208" hidden="1" x14ac:dyDescent="0.25"/>
    <row r="2209" hidden="1" x14ac:dyDescent="0.25"/>
    <row r="2210" hidden="1" x14ac:dyDescent="0.25"/>
    <row r="2211" hidden="1" x14ac:dyDescent="0.25"/>
    <row r="2212" hidden="1" x14ac:dyDescent="0.25"/>
    <row r="2213" hidden="1" x14ac:dyDescent="0.25"/>
    <row r="2214" hidden="1" x14ac:dyDescent="0.25"/>
    <row r="2215" hidden="1" x14ac:dyDescent="0.25"/>
    <row r="2216" hidden="1" x14ac:dyDescent="0.25"/>
    <row r="2217" hidden="1" x14ac:dyDescent="0.25"/>
    <row r="2218" hidden="1" x14ac:dyDescent="0.25"/>
    <row r="2219" hidden="1" x14ac:dyDescent="0.25"/>
    <row r="2220" hidden="1" x14ac:dyDescent="0.25"/>
    <row r="2221" hidden="1" x14ac:dyDescent="0.25"/>
    <row r="2222" hidden="1" x14ac:dyDescent="0.25"/>
    <row r="2223" hidden="1" x14ac:dyDescent="0.25"/>
    <row r="2224" hidden="1" x14ac:dyDescent="0.25"/>
    <row r="2225" hidden="1" x14ac:dyDescent="0.25"/>
    <row r="2226" hidden="1" x14ac:dyDescent="0.25"/>
    <row r="2227" hidden="1" x14ac:dyDescent="0.25"/>
    <row r="2228" hidden="1" x14ac:dyDescent="0.25"/>
    <row r="2229" hidden="1" x14ac:dyDescent="0.25"/>
    <row r="2230" hidden="1" x14ac:dyDescent="0.25"/>
    <row r="2231" hidden="1" x14ac:dyDescent="0.25"/>
    <row r="2232" hidden="1" x14ac:dyDescent="0.25"/>
    <row r="2233" hidden="1" x14ac:dyDescent="0.25"/>
    <row r="2234" hidden="1" x14ac:dyDescent="0.25"/>
    <row r="2235" hidden="1" x14ac:dyDescent="0.25"/>
    <row r="2236" hidden="1" x14ac:dyDescent="0.25"/>
    <row r="2237" hidden="1" x14ac:dyDescent="0.25"/>
    <row r="2238" hidden="1" x14ac:dyDescent="0.25"/>
    <row r="2239" hidden="1" x14ac:dyDescent="0.25"/>
    <row r="2240" hidden="1" x14ac:dyDescent="0.25"/>
    <row r="2241" hidden="1" x14ac:dyDescent="0.25"/>
    <row r="2242" hidden="1" x14ac:dyDescent="0.25"/>
    <row r="2243" hidden="1" x14ac:dyDescent="0.25"/>
    <row r="2244" hidden="1" x14ac:dyDescent="0.25"/>
    <row r="2245" hidden="1" x14ac:dyDescent="0.25"/>
    <row r="2246" hidden="1" x14ac:dyDescent="0.25"/>
    <row r="2247" hidden="1" x14ac:dyDescent="0.25"/>
    <row r="2248" hidden="1" x14ac:dyDescent="0.25"/>
    <row r="2249" hidden="1" x14ac:dyDescent="0.25"/>
    <row r="2250" hidden="1" x14ac:dyDescent="0.25"/>
    <row r="2251" hidden="1" x14ac:dyDescent="0.25"/>
    <row r="2252" hidden="1" x14ac:dyDescent="0.25"/>
    <row r="2253" hidden="1" x14ac:dyDescent="0.25"/>
    <row r="2254" hidden="1" x14ac:dyDescent="0.25"/>
    <row r="2255" hidden="1" x14ac:dyDescent="0.25"/>
    <row r="2256" hidden="1" x14ac:dyDescent="0.25"/>
    <row r="2257" hidden="1" x14ac:dyDescent="0.25"/>
    <row r="2258" hidden="1" x14ac:dyDescent="0.25"/>
    <row r="2259" hidden="1" x14ac:dyDescent="0.25"/>
    <row r="2260" hidden="1" x14ac:dyDescent="0.25"/>
    <row r="2261" hidden="1" x14ac:dyDescent="0.25"/>
    <row r="2262" hidden="1" x14ac:dyDescent="0.25"/>
    <row r="2263" hidden="1" x14ac:dyDescent="0.25"/>
    <row r="2264" hidden="1" x14ac:dyDescent="0.25"/>
    <row r="2265" hidden="1" x14ac:dyDescent="0.25"/>
    <row r="2266" hidden="1" x14ac:dyDescent="0.25"/>
    <row r="2267" hidden="1" x14ac:dyDescent="0.25"/>
    <row r="2268" hidden="1" x14ac:dyDescent="0.25"/>
    <row r="2269" hidden="1" x14ac:dyDescent="0.25"/>
    <row r="2270" hidden="1" x14ac:dyDescent="0.25"/>
    <row r="2271" hidden="1" x14ac:dyDescent="0.25"/>
    <row r="2272" hidden="1" x14ac:dyDescent="0.25"/>
    <row r="2273" hidden="1" x14ac:dyDescent="0.25"/>
    <row r="2274" hidden="1" x14ac:dyDescent="0.25"/>
    <row r="2275" hidden="1" x14ac:dyDescent="0.25"/>
    <row r="2276" hidden="1" x14ac:dyDescent="0.25"/>
    <row r="2277" hidden="1" x14ac:dyDescent="0.25"/>
    <row r="2278" hidden="1" x14ac:dyDescent="0.25"/>
    <row r="2279" hidden="1" x14ac:dyDescent="0.25"/>
    <row r="2280" hidden="1" x14ac:dyDescent="0.25"/>
    <row r="2281" hidden="1" x14ac:dyDescent="0.25"/>
    <row r="2282" hidden="1" x14ac:dyDescent="0.25"/>
    <row r="2283" hidden="1" x14ac:dyDescent="0.25"/>
    <row r="2284" hidden="1" x14ac:dyDescent="0.25"/>
    <row r="2285" hidden="1" x14ac:dyDescent="0.25"/>
    <row r="2286" hidden="1" x14ac:dyDescent="0.25"/>
    <row r="2287" hidden="1" x14ac:dyDescent="0.25"/>
    <row r="2288" hidden="1" x14ac:dyDescent="0.25"/>
    <row r="2289" hidden="1" x14ac:dyDescent="0.25"/>
    <row r="2290" hidden="1" x14ac:dyDescent="0.25"/>
    <row r="2291" hidden="1" x14ac:dyDescent="0.25"/>
    <row r="2292" hidden="1" x14ac:dyDescent="0.25"/>
    <row r="2293" hidden="1" x14ac:dyDescent="0.25"/>
    <row r="2294" hidden="1" x14ac:dyDescent="0.25"/>
    <row r="2295" hidden="1" x14ac:dyDescent="0.25"/>
    <row r="2296" hidden="1" x14ac:dyDescent="0.25"/>
    <row r="2297" hidden="1" x14ac:dyDescent="0.25"/>
    <row r="2298" hidden="1" x14ac:dyDescent="0.25"/>
    <row r="2299" hidden="1" x14ac:dyDescent="0.25"/>
    <row r="2300" hidden="1" x14ac:dyDescent="0.25"/>
    <row r="2301" hidden="1" x14ac:dyDescent="0.25"/>
    <row r="2302" hidden="1" x14ac:dyDescent="0.25"/>
    <row r="2303" hidden="1" x14ac:dyDescent="0.25"/>
    <row r="2304" hidden="1" x14ac:dyDescent="0.25"/>
    <row r="2305" hidden="1" x14ac:dyDescent="0.25"/>
    <row r="2306" hidden="1" x14ac:dyDescent="0.25"/>
    <row r="2307" hidden="1" x14ac:dyDescent="0.25"/>
    <row r="2308" hidden="1" x14ac:dyDescent="0.25"/>
    <row r="2309" hidden="1" x14ac:dyDescent="0.25"/>
    <row r="2310" hidden="1" x14ac:dyDescent="0.25"/>
    <row r="2311" hidden="1" x14ac:dyDescent="0.25"/>
    <row r="2312" hidden="1" x14ac:dyDescent="0.25"/>
    <row r="2313" hidden="1" x14ac:dyDescent="0.25"/>
    <row r="2314" hidden="1" x14ac:dyDescent="0.25"/>
    <row r="2315" hidden="1" x14ac:dyDescent="0.25"/>
    <row r="2316" hidden="1" x14ac:dyDescent="0.25"/>
    <row r="2317" hidden="1" x14ac:dyDescent="0.25"/>
    <row r="2318" hidden="1" x14ac:dyDescent="0.25"/>
    <row r="2319" hidden="1" x14ac:dyDescent="0.25"/>
    <row r="2320" hidden="1" x14ac:dyDescent="0.25"/>
    <row r="2321" hidden="1" x14ac:dyDescent="0.25"/>
    <row r="2322" hidden="1" x14ac:dyDescent="0.25"/>
    <row r="2323" hidden="1" x14ac:dyDescent="0.25"/>
    <row r="2324" hidden="1" x14ac:dyDescent="0.25"/>
    <row r="2325" hidden="1" x14ac:dyDescent="0.25"/>
    <row r="2326" hidden="1" x14ac:dyDescent="0.25"/>
    <row r="2327" hidden="1" x14ac:dyDescent="0.25"/>
    <row r="2328" hidden="1" x14ac:dyDescent="0.25"/>
    <row r="2329" hidden="1" x14ac:dyDescent="0.25"/>
    <row r="2330" hidden="1" x14ac:dyDescent="0.25"/>
    <row r="2331" hidden="1" x14ac:dyDescent="0.25"/>
    <row r="2332" hidden="1" x14ac:dyDescent="0.25"/>
    <row r="2333" hidden="1" x14ac:dyDescent="0.25"/>
    <row r="2334" hidden="1" x14ac:dyDescent="0.25"/>
    <row r="2335" hidden="1" x14ac:dyDescent="0.25"/>
    <row r="2336" hidden="1" x14ac:dyDescent="0.25"/>
    <row r="2337" hidden="1" x14ac:dyDescent="0.25"/>
    <row r="2338" hidden="1" x14ac:dyDescent="0.25"/>
    <row r="2339" hidden="1" x14ac:dyDescent="0.25"/>
    <row r="2340" hidden="1" x14ac:dyDescent="0.25"/>
    <row r="2341" hidden="1" x14ac:dyDescent="0.25"/>
    <row r="2342" hidden="1" x14ac:dyDescent="0.25"/>
    <row r="2343" hidden="1" x14ac:dyDescent="0.25"/>
    <row r="2344" hidden="1" x14ac:dyDescent="0.25"/>
    <row r="2345" hidden="1" x14ac:dyDescent="0.25"/>
    <row r="2346" hidden="1" x14ac:dyDescent="0.25"/>
    <row r="2347" hidden="1" x14ac:dyDescent="0.25"/>
    <row r="2348" hidden="1" x14ac:dyDescent="0.25"/>
    <row r="2349" hidden="1" x14ac:dyDescent="0.25"/>
    <row r="2350" hidden="1" x14ac:dyDescent="0.25"/>
    <row r="2351" hidden="1" x14ac:dyDescent="0.25"/>
    <row r="2352" hidden="1" x14ac:dyDescent="0.25"/>
    <row r="2353" hidden="1" x14ac:dyDescent="0.25"/>
    <row r="2354" hidden="1" x14ac:dyDescent="0.25"/>
    <row r="2355" hidden="1" x14ac:dyDescent="0.25"/>
    <row r="2356" hidden="1" x14ac:dyDescent="0.25"/>
    <row r="2357" hidden="1" x14ac:dyDescent="0.25"/>
    <row r="2358" hidden="1" x14ac:dyDescent="0.25"/>
    <row r="2359" hidden="1" x14ac:dyDescent="0.25"/>
    <row r="2360" hidden="1" x14ac:dyDescent="0.25"/>
    <row r="2361" hidden="1" x14ac:dyDescent="0.25"/>
    <row r="2362" hidden="1" x14ac:dyDescent="0.25"/>
    <row r="2363" hidden="1" x14ac:dyDescent="0.25"/>
    <row r="2364" hidden="1" x14ac:dyDescent="0.25"/>
    <row r="2365" hidden="1" x14ac:dyDescent="0.25"/>
    <row r="2366" hidden="1" x14ac:dyDescent="0.25"/>
    <row r="2367" hidden="1" x14ac:dyDescent="0.25"/>
    <row r="2368" hidden="1" x14ac:dyDescent="0.25"/>
    <row r="2369" hidden="1" x14ac:dyDescent="0.25"/>
    <row r="2370" hidden="1" x14ac:dyDescent="0.25"/>
    <row r="2371" hidden="1" x14ac:dyDescent="0.25"/>
    <row r="2372" hidden="1" x14ac:dyDescent="0.25"/>
    <row r="2373" hidden="1" x14ac:dyDescent="0.25"/>
    <row r="2374" hidden="1" x14ac:dyDescent="0.25"/>
    <row r="2375" hidden="1" x14ac:dyDescent="0.25"/>
    <row r="2376" hidden="1" x14ac:dyDescent="0.25"/>
    <row r="2377" hidden="1" x14ac:dyDescent="0.25"/>
    <row r="2378" hidden="1" x14ac:dyDescent="0.25"/>
    <row r="2379" hidden="1" x14ac:dyDescent="0.25"/>
    <row r="2380" hidden="1" x14ac:dyDescent="0.25"/>
    <row r="2381" hidden="1" x14ac:dyDescent="0.25"/>
    <row r="2382" hidden="1" x14ac:dyDescent="0.25"/>
    <row r="2383" hidden="1" x14ac:dyDescent="0.25"/>
    <row r="2384" hidden="1" x14ac:dyDescent="0.25"/>
    <row r="2385" hidden="1" x14ac:dyDescent="0.25"/>
    <row r="2386" hidden="1" x14ac:dyDescent="0.25"/>
    <row r="2387" hidden="1" x14ac:dyDescent="0.25"/>
    <row r="2388" hidden="1" x14ac:dyDescent="0.25"/>
    <row r="2389" hidden="1" x14ac:dyDescent="0.25"/>
    <row r="2390" hidden="1" x14ac:dyDescent="0.25"/>
    <row r="2391" hidden="1" x14ac:dyDescent="0.25"/>
    <row r="2392" hidden="1" x14ac:dyDescent="0.25"/>
    <row r="2393" hidden="1" x14ac:dyDescent="0.25"/>
    <row r="2394" hidden="1" x14ac:dyDescent="0.25"/>
    <row r="2395" hidden="1" x14ac:dyDescent="0.25"/>
    <row r="2396" hidden="1" x14ac:dyDescent="0.25"/>
    <row r="2397" hidden="1" x14ac:dyDescent="0.25"/>
    <row r="2398" hidden="1" x14ac:dyDescent="0.25"/>
    <row r="2399" hidden="1" x14ac:dyDescent="0.25"/>
    <row r="2400" hidden="1" x14ac:dyDescent="0.25"/>
    <row r="2401" hidden="1" x14ac:dyDescent="0.25"/>
    <row r="2402" hidden="1" x14ac:dyDescent="0.25"/>
    <row r="2403" hidden="1" x14ac:dyDescent="0.25"/>
    <row r="2404" hidden="1" x14ac:dyDescent="0.25"/>
    <row r="2405" hidden="1" x14ac:dyDescent="0.25"/>
    <row r="2406" hidden="1" x14ac:dyDescent="0.25"/>
    <row r="2407" hidden="1" x14ac:dyDescent="0.25"/>
    <row r="2408" hidden="1" x14ac:dyDescent="0.25"/>
    <row r="2409" hidden="1" x14ac:dyDescent="0.25"/>
    <row r="2410" hidden="1" x14ac:dyDescent="0.25"/>
    <row r="2411" hidden="1" x14ac:dyDescent="0.25"/>
    <row r="2412" hidden="1" x14ac:dyDescent="0.25"/>
    <row r="2413" hidden="1" x14ac:dyDescent="0.25"/>
    <row r="2414" hidden="1" x14ac:dyDescent="0.25"/>
    <row r="2415" hidden="1" x14ac:dyDescent="0.25"/>
    <row r="2416" hidden="1" x14ac:dyDescent="0.25"/>
    <row r="2417" hidden="1" x14ac:dyDescent="0.25"/>
    <row r="2418" hidden="1" x14ac:dyDescent="0.25"/>
    <row r="2419" hidden="1" x14ac:dyDescent="0.25"/>
    <row r="2420" hidden="1" x14ac:dyDescent="0.25"/>
    <row r="2421" hidden="1" x14ac:dyDescent="0.25"/>
    <row r="2422" hidden="1" x14ac:dyDescent="0.25"/>
    <row r="2423" hidden="1" x14ac:dyDescent="0.25"/>
    <row r="2424" hidden="1" x14ac:dyDescent="0.25"/>
    <row r="2425" hidden="1" x14ac:dyDescent="0.25"/>
    <row r="2426" hidden="1" x14ac:dyDescent="0.25"/>
    <row r="2427" hidden="1" x14ac:dyDescent="0.25"/>
    <row r="2428" hidden="1" x14ac:dyDescent="0.25"/>
    <row r="2429" hidden="1" x14ac:dyDescent="0.25"/>
    <row r="2430" hidden="1" x14ac:dyDescent="0.25"/>
    <row r="2431" hidden="1" x14ac:dyDescent="0.25"/>
    <row r="2432" hidden="1" x14ac:dyDescent="0.25"/>
    <row r="2433" hidden="1" x14ac:dyDescent="0.25"/>
    <row r="2434" hidden="1" x14ac:dyDescent="0.25"/>
    <row r="2435" hidden="1" x14ac:dyDescent="0.25"/>
    <row r="2436" hidden="1" x14ac:dyDescent="0.25"/>
    <row r="2437" hidden="1" x14ac:dyDescent="0.25"/>
    <row r="2438" hidden="1" x14ac:dyDescent="0.25"/>
    <row r="2439" hidden="1" x14ac:dyDescent="0.25"/>
    <row r="2440" hidden="1" x14ac:dyDescent="0.25"/>
    <row r="2441" hidden="1" x14ac:dyDescent="0.25"/>
    <row r="2442" hidden="1" x14ac:dyDescent="0.25"/>
    <row r="2443" hidden="1" x14ac:dyDescent="0.25"/>
    <row r="2444" hidden="1" x14ac:dyDescent="0.25"/>
    <row r="2445" hidden="1" x14ac:dyDescent="0.25"/>
    <row r="2446" hidden="1" x14ac:dyDescent="0.25"/>
    <row r="2447" hidden="1" x14ac:dyDescent="0.25"/>
    <row r="2448" hidden="1" x14ac:dyDescent="0.25"/>
    <row r="2449" hidden="1" x14ac:dyDescent="0.25"/>
    <row r="2450" hidden="1" x14ac:dyDescent="0.25"/>
    <row r="2451" hidden="1" x14ac:dyDescent="0.25"/>
    <row r="2452" hidden="1" x14ac:dyDescent="0.25"/>
    <row r="2453" hidden="1" x14ac:dyDescent="0.25"/>
    <row r="2454" hidden="1" x14ac:dyDescent="0.25"/>
    <row r="2455" hidden="1" x14ac:dyDescent="0.25"/>
    <row r="2456" hidden="1" x14ac:dyDescent="0.25"/>
    <row r="2457" hidden="1" x14ac:dyDescent="0.25"/>
    <row r="2458" hidden="1" x14ac:dyDescent="0.25"/>
    <row r="2459" hidden="1" x14ac:dyDescent="0.25"/>
    <row r="2460" hidden="1" x14ac:dyDescent="0.25"/>
    <row r="2461" hidden="1" x14ac:dyDescent="0.25"/>
    <row r="2462" hidden="1" x14ac:dyDescent="0.25"/>
    <row r="2463" hidden="1" x14ac:dyDescent="0.25"/>
    <row r="2464" hidden="1" x14ac:dyDescent="0.25"/>
    <row r="2465" hidden="1" x14ac:dyDescent="0.25"/>
    <row r="2466" hidden="1" x14ac:dyDescent="0.25"/>
    <row r="2467" hidden="1" x14ac:dyDescent="0.25"/>
    <row r="2468" hidden="1" x14ac:dyDescent="0.25"/>
    <row r="2469" hidden="1" x14ac:dyDescent="0.25"/>
    <row r="2470" hidden="1" x14ac:dyDescent="0.25"/>
    <row r="2471" hidden="1" x14ac:dyDescent="0.25"/>
    <row r="2472" hidden="1" x14ac:dyDescent="0.25"/>
    <row r="2473" hidden="1" x14ac:dyDescent="0.25"/>
    <row r="2474" hidden="1" x14ac:dyDescent="0.25"/>
    <row r="2475" hidden="1" x14ac:dyDescent="0.25"/>
    <row r="2476" hidden="1" x14ac:dyDescent="0.25"/>
    <row r="2477" hidden="1" x14ac:dyDescent="0.25"/>
    <row r="2478" hidden="1" x14ac:dyDescent="0.25"/>
    <row r="2479" hidden="1" x14ac:dyDescent="0.25"/>
    <row r="2480" hidden="1" x14ac:dyDescent="0.25"/>
    <row r="2481" hidden="1" x14ac:dyDescent="0.25"/>
    <row r="2482" hidden="1" x14ac:dyDescent="0.25"/>
    <row r="2483" hidden="1" x14ac:dyDescent="0.25"/>
    <row r="2484" hidden="1" x14ac:dyDescent="0.25"/>
    <row r="2485" hidden="1" x14ac:dyDescent="0.25"/>
    <row r="2486" hidden="1" x14ac:dyDescent="0.25"/>
    <row r="2487" hidden="1" x14ac:dyDescent="0.25"/>
    <row r="2488" hidden="1" x14ac:dyDescent="0.25"/>
    <row r="2489" hidden="1" x14ac:dyDescent="0.25"/>
    <row r="2490" hidden="1" x14ac:dyDescent="0.25"/>
    <row r="2491" hidden="1" x14ac:dyDescent="0.25"/>
    <row r="2492" hidden="1" x14ac:dyDescent="0.25"/>
    <row r="2493" hidden="1" x14ac:dyDescent="0.25"/>
    <row r="2494" hidden="1" x14ac:dyDescent="0.25"/>
    <row r="2495" hidden="1" x14ac:dyDescent="0.25"/>
    <row r="2496" hidden="1" x14ac:dyDescent="0.25"/>
    <row r="2497" hidden="1" x14ac:dyDescent="0.25"/>
    <row r="2498" hidden="1" x14ac:dyDescent="0.25"/>
    <row r="2499" hidden="1" x14ac:dyDescent="0.25"/>
    <row r="2500" hidden="1" x14ac:dyDescent="0.25"/>
    <row r="2501" hidden="1" x14ac:dyDescent="0.25"/>
    <row r="2502" hidden="1" x14ac:dyDescent="0.25"/>
    <row r="2503" hidden="1" x14ac:dyDescent="0.25"/>
    <row r="2504" hidden="1" x14ac:dyDescent="0.25"/>
    <row r="2505" hidden="1" x14ac:dyDescent="0.25"/>
    <row r="2506" hidden="1" x14ac:dyDescent="0.25"/>
    <row r="2507" hidden="1" x14ac:dyDescent="0.25"/>
    <row r="2508" hidden="1" x14ac:dyDescent="0.25"/>
    <row r="2509" hidden="1" x14ac:dyDescent="0.25"/>
    <row r="2510" hidden="1" x14ac:dyDescent="0.25"/>
    <row r="2511" hidden="1" x14ac:dyDescent="0.25"/>
    <row r="2512" hidden="1" x14ac:dyDescent="0.25"/>
    <row r="2513" hidden="1" x14ac:dyDescent="0.25"/>
    <row r="2514" hidden="1" x14ac:dyDescent="0.25"/>
    <row r="2515" hidden="1" x14ac:dyDescent="0.25"/>
    <row r="2516" hidden="1" x14ac:dyDescent="0.25"/>
    <row r="2517" hidden="1" x14ac:dyDescent="0.25"/>
    <row r="2518" hidden="1" x14ac:dyDescent="0.25"/>
    <row r="2519" hidden="1" x14ac:dyDescent="0.25"/>
    <row r="2520" hidden="1" x14ac:dyDescent="0.25"/>
    <row r="2521" hidden="1" x14ac:dyDescent="0.25"/>
    <row r="2522" hidden="1" x14ac:dyDescent="0.25"/>
    <row r="2523" hidden="1" x14ac:dyDescent="0.25"/>
    <row r="2524" hidden="1" x14ac:dyDescent="0.25"/>
    <row r="2525" hidden="1" x14ac:dyDescent="0.25"/>
    <row r="2526" hidden="1" x14ac:dyDescent="0.25"/>
    <row r="2527" hidden="1" x14ac:dyDescent="0.25"/>
    <row r="2528" hidden="1" x14ac:dyDescent="0.25"/>
    <row r="2529" hidden="1" x14ac:dyDescent="0.25"/>
    <row r="2530" hidden="1" x14ac:dyDescent="0.25"/>
    <row r="2531" hidden="1" x14ac:dyDescent="0.25"/>
    <row r="2532" hidden="1" x14ac:dyDescent="0.25"/>
    <row r="2533" hidden="1" x14ac:dyDescent="0.25"/>
    <row r="2534" hidden="1" x14ac:dyDescent="0.25"/>
    <row r="2535" hidden="1" x14ac:dyDescent="0.25"/>
    <row r="2536" hidden="1" x14ac:dyDescent="0.25"/>
    <row r="2537" hidden="1" x14ac:dyDescent="0.25"/>
    <row r="2538" hidden="1" x14ac:dyDescent="0.25"/>
    <row r="2539" hidden="1" x14ac:dyDescent="0.25"/>
    <row r="2540" hidden="1" x14ac:dyDescent="0.25"/>
    <row r="2541" hidden="1" x14ac:dyDescent="0.25"/>
    <row r="2542" hidden="1" x14ac:dyDescent="0.25"/>
    <row r="2543" hidden="1" x14ac:dyDescent="0.25"/>
    <row r="2544" hidden="1" x14ac:dyDescent="0.25"/>
    <row r="2545" hidden="1" x14ac:dyDescent="0.25"/>
    <row r="2546" hidden="1" x14ac:dyDescent="0.25"/>
    <row r="2547" hidden="1" x14ac:dyDescent="0.25"/>
    <row r="2548" hidden="1" x14ac:dyDescent="0.25"/>
    <row r="2549" hidden="1" x14ac:dyDescent="0.25"/>
    <row r="2550" hidden="1" x14ac:dyDescent="0.25"/>
    <row r="2551" hidden="1" x14ac:dyDescent="0.25"/>
    <row r="2552" hidden="1" x14ac:dyDescent="0.25"/>
    <row r="2553" hidden="1" x14ac:dyDescent="0.25"/>
    <row r="2554" hidden="1" x14ac:dyDescent="0.25"/>
    <row r="2555" hidden="1" x14ac:dyDescent="0.25"/>
    <row r="2556" hidden="1" x14ac:dyDescent="0.25"/>
    <row r="2557" hidden="1" x14ac:dyDescent="0.25"/>
    <row r="2558" hidden="1" x14ac:dyDescent="0.25"/>
    <row r="2559" hidden="1" x14ac:dyDescent="0.25"/>
    <row r="2560" hidden="1" x14ac:dyDescent="0.25"/>
    <row r="2561" hidden="1" x14ac:dyDescent="0.25"/>
    <row r="2562" hidden="1" x14ac:dyDescent="0.25"/>
    <row r="2563" hidden="1" x14ac:dyDescent="0.25"/>
    <row r="2564" hidden="1" x14ac:dyDescent="0.25"/>
    <row r="2565" hidden="1" x14ac:dyDescent="0.25"/>
    <row r="2566" hidden="1" x14ac:dyDescent="0.25"/>
    <row r="2567" hidden="1" x14ac:dyDescent="0.25"/>
    <row r="2568" hidden="1" x14ac:dyDescent="0.25"/>
    <row r="2569" hidden="1" x14ac:dyDescent="0.25"/>
    <row r="2570" hidden="1" x14ac:dyDescent="0.25"/>
    <row r="2571" hidden="1" x14ac:dyDescent="0.25"/>
    <row r="2572" hidden="1" x14ac:dyDescent="0.25"/>
    <row r="2573" hidden="1" x14ac:dyDescent="0.25"/>
    <row r="2574" hidden="1" x14ac:dyDescent="0.25"/>
    <row r="2575" hidden="1" x14ac:dyDescent="0.25"/>
    <row r="2576" hidden="1" x14ac:dyDescent="0.25"/>
    <row r="2577" hidden="1" x14ac:dyDescent="0.25"/>
    <row r="2578" hidden="1" x14ac:dyDescent="0.25"/>
    <row r="2579" hidden="1" x14ac:dyDescent="0.25"/>
    <row r="2580" hidden="1" x14ac:dyDescent="0.25"/>
    <row r="2581" hidden="1" x14ac:dyDescent="0.25"/>
    <row r="2582" hidden="1" x14ac:dyDescent="0.25"/>
    <row r="2583" hidden="1" x14ac:dyDescent="0.25"/>
    <row r="2584" hidden="1" x14ac:dyDescent="0.25"/>
    <row r="2585" hidden="1" x14ac:dyDescent="0.25"/>
    <row r="2586" hidden="1" x14ac:dyDescent="0.25"/>
    <row r="2587" hidden="1" x14ac:dyDescent="0.25"/>
    <row r="2588" hidden="1" x14ac:dyDescent="0.25"/>
    <row r="2589" hidden="1" x14ac:dyDescent="0.25"/>
    <row r="2590" hidden="1" x14ac:dyDescent="0.25"/>
    <row r="2591" hidden="1" x14ac:dyDescent="0.25"/>
    <row r="2592" hidden="1" x14ac:dyDescent="0.25"/>
    <row r="2593" hidden="1" x14ac:dyDescent="0.25"/>
    <row r="2594" hidden="1" x14ac:dyDescent="0.25"/>
    <row r="2595" hidden="1" x14ac:dyDescent="0.25"/>
    <row r="2596" hidden="1" x14ac:dyDescent="0.25"/>
    <row r="2597" hidden="1" x14ac:dyDescent="0.25"/>
    <row r="2598" hidden="1" x14ac:dyDescent="0.25"/>
    <row r="2599" hidden="1" x14ac:dyDescent="0.25"/>
    <row r="2600" hidden="1" x14ac:dyDescent="0.25"/>
    <row r="2601" hidden="1" x14ac:dyDescent="0.25"/>
    <row r="2602" hidden="1" x14ac:dyDescent="0.25"/>
    <row r="2603" hidden="1" x14ac:dyDescent="0.25"/>
    <row r="2604" hidden="1" x14ac:dyDescent="0.25"/>
    <row r="2605" hidden="1" x14ac:dyDescent="0.25"/>
    <row r="2606" hidden="1" x14ac:dyDescent="0.25"/>
    <row r="2607" hidden="1" x14ac:dyDescent="0.25"/>
    <row r="2608" hidden="1" x14ac:dyDescent="0.25"/>
    <row r="2609" hidden="1" x14ac:dyDescent="0.25"/>
    <row r="2610" hidden="1" x14ac:dyDescent="0.25"/>
    <row r="2611" hidden="1" x14ac:dyDescent="0.25"/>
    <row r="2612" hidden="1" x14ac:dyDescent="0.25"/>
    <row r="2613" hidden="1" x14ac:dyDescent="0.25"/>
    <row r="2614" hidden="1" x14ac:dyDescent="0.25"/>
    <row r="2615" hidden="1" x14ac:dyDescent="0.25"/>
    <row r="2616" hidden="1" x14ac:dyDescent="0.25"/>
    <row r="2617" hidden="1" x14ac:dyDescent="0.25"/>
    <row r="2618" hidden="1" x14ac:dyDescent="0.25"/>
    <row r="2619" hidden="1" x14ac:dyDescent="0.25"/>
    <row r="2620" hidden="1" x14ac:dyDescent="0.25"/>
    <row r="2621" hidden="1" x14ac:dyDescent="0.25"/>
    <row r="2622" hidden="1" x14ac:dyDescent="0.25"/>
    <row r="2623" hidden="1" x14ac:dyDescent="0.25"/>
    <row r="2624" hidden="1" x14ac:dyDescent="0.25"/>
    <row r="2625" hidden="1" x14ac:dyDescent="0.25"/>
    <row r="2626" hidden="1" x14ac:dyDescent="0.25"/>
    <row r="2627" hidden="1" x14ac:dyDescent="0.25"/>
    <row r="2628" hidden="1" x14ac:dyDescent="0.25"/>
    <row r="2629" hidden="1" x14ac:dyDescent="0.25"/>
    <row r="2630" hidden="1" x14ac:dyDescent="0.25"/>
    <row r="2631" hidden="1" x14ac:dyDescent="0.25"/>
    <row r="2632" hidden="1" x14ac:dyDescent="0.25"/>
    <row r="2633" hidden="1" x14ac:dyDescent="0.25"/>
    <row r="2634" hidden="1" x14ac:dyDescent="0.25"/>
    <row r="2635" hidden="1" x14ac:dyDescent="0.25"/>
    <row r="2636" hidden="1" x14ac:dyDescent="0.25"/>
    <row r="2637" hidden="1" x14ac:dyDescent="0.25"/>
    <row r="2638" hidden="1" x14ac:dyDescent="0.25"/>
    <row r="2639" hidden="1" x14ac:dyDescent="0.25"/>
    <row r="2640" hidden="1" x14ac:dyDescent="0.25"/>
    <row r="2641" hidden="1" x14ac:dyDescent="0.25"/>
    <row r="2642" hidden="1" x14ac:dyDescent="0.25"/>
    <row r="2643" hidden="1" x14ac:dyDescent="0.25"/>
    <row r="2644" hidden="1" x14ac:dyDescent="0.25"/>
    <row r="2645" hidden="1" x14ac:dyDescent="0.25"/>
    <row r="2646" hidden="1" x14ac:dyDescent="0.25"/>
    <row r="2647" hidden="1" x14ac:dyDescent="0.25"/>
    <row r="2648" hidden="1" x14ac:dyDescent="0.25"/>
    <row r="2649" hidden="1" x14ac:dyDescent="0.25"/>
    <row r="2650" hidden="1" x14ac:dyDescent="0.25"/>
    <row r="2651" hidden="1" x14ac:dyDescent="0.25"/>
    <row r="2652" hidden="1" x14ac:dyDescent="0.25"/>
    <row r="2653" hidden="1" x14ac:dyDescent="0.25"/>
    <row r="2654" hidden="1" x14ac:dyDescent="0.25"/>
    <row r="2655" hidden="1" x14ac:dyDescent="0.25"/>
    <row r="2656" hidden="1" x14ac:dyDescent="0.25"/>
    <row r="2657" hidden="1" x14ac:dyDescent="0.25"/>
    <row r="2658" hidden="1" x14ac:dyDescent="0.25"/>
    <row r="2659" hidden="1" x14ac:dyDescent="0.25"/>
    <row r="2660" hidden="1" x14ac:dyDescent="0.25"/>
    <row r="2661" hidden="1" x14ac:dyDescent="0.25"/>
    <row r="2662" hidden="1" x14ac:dyDescent="0.25"/>
    <row r="2663" hidden="1" x14ac:dyDescent="0.25"/>
    <row r="2664" hidden="1" x14ac:dyDescent="0.25"/>
    <row r="2665" hidden="1" x14ac:dyDescent="0.25"/>
    <row r="2666" hidden="1" x14ac:dyDescent="0.25"/>
    <row r="2667" hidden="1" x14ac:dyDescent="0.25"/>
    <row r="2668" hidden="1" x14ac:dyDescent="0.25"/>
    <row r="2669" hidden="1" x14ac:dyDescent="0.25"/>
    <row r="2670" hidden="1" x14ac:dyDescent="0.25"/>
    <row r="2671" hidden="1" x14ac:dyDescent="0.25"/>
    <row r="2672" hidden="1" x14ac:dyDescent="0.25"/>
    <row r="2673" hidden="1" x14ac:dyDescent="0.25"/>
    <row r="2674" hidden="1" x14ac:dyDescent="0.25"/>
    <row r="2675" hidden="1" x14ac:dyDescent="0.25"/>
    <row r="2676" hidden="1" x14ac:dyDescent="0.25"/>
    <row r="2677" hidden="1" x14ac:dyDescent="0.25"/>
    <row r="2678" hidden="1" x14ac:dyDescent="0.25"/>
    <row r="2679" hidden="1" x14ac:dyDescent="0.25"/>
    <row r="2680" hidden="1" x14ac:dyDescent="0.25"/>
    <row r="2681" hidden="1" x14ac:dyDescent="0.25"/>
    <row r="2682" hidden="1" x14ac:dyDescent="0.25"/>
    <row r="2683" hidden="1" x14ac:dyDescent="0.25"/>
    <row r="2684" hidden="1" x14ac:dyDescent="0.25"/>
    <row r="2685" hidden="1" x14ac:dyDescent="0.25"/>
    <row r="2686" hidden="1" x14ac:dyDescent="0.25"/>
    <row r="2687" hidden="1" x14ac:dyDescent="0.25"/>
    <row r="2688" hidden="1" x14ac:dyDescent="0.25"/>
    <row r="2689" hidden="1" x14ac:dyDescent="0.25"/>
    <row r="2690" hidden="1" x14ac:dyDescent="0.25"/>
    <row r="2691" hidden="1" x14ac:dyDescent="0.25"/>
    <row r="2692" hidden="1" x14ac:dyDescent="0.25"/>
    <row r="2693" hidden="1" x14ac:dyDescent="0.25"/>
    <row r="2694" hidden="1" x14ac:dyDescent="0.25"/>
    <row r="2695" hidden="1" x14ac:dyDescent="0.25"/>
    <row r="2696" hidden="1" x14ac:dyDescent="0.25"/>
    <row r="2697" hidden="1" x14ac:dyDescent="0.25"/>
    <row r="2698" hidden="1" x14ac:dyDescent="0.25"/>
    <row r="2699" hidden="1" x14ac:dyDescent="0.25"/>
    <row r="2700" hidden="1" x14ac:dyDescent="0.25"/>
    <row r="2701" hidden="1" x14ac:dyDescent="0.25"/>
    <row r="2702" hidden="1" x14ac:dyDescent="0.25"/>
    <row r="2703" hidden="1" x14ac:dyDescent="0.25"/>
    <row r="2704" hidden="1" x14ac:dyDescent="0.25"/>
    <row r="2705" hidden="1" x14ac:dyDescent="0.25"/>
    <row r="2706" hidden="1" x14ac:dyDescent="0.25"/>
    <row r="2707" hidden="1" x14ac:dyDescent="0.25"/>
    <row r="2708" hidden="1" x14ac:dyDescent="0.25"/>
    <row r="2709" hidden="1" x14ac:dyDescent="0.25"/>
    <row r="2710" hidden="1" x14ac:dyDescent="0.25"/>
    <row r="2711" hidden="1" x14ac:dyDescent="0.25"/>
    <row r="2712" hidden="1" x14ac:dyDescent="0.25"/>
    <row r="2713" hidden="1" x14ac:dyDescent="0.25"/>
    <row r="2714" hidden="1" x14ac:dyDescent="0.25"/>
    <row r="2715" hidden="1" x14ac:dyDescent="0.25"/>
    <row r="2716" hidden="1" x14ac:dyDescent="0.25"/>
    <row r="2717" hidden="1" x14ac:dyDescent="0.25"/>
    <row r="2718" hidden="1" x14ac:dyDescent="0.25"/>
    <row r="2719" hidden="1" x14ac:dyDescent="0.25"/>
    <row r="2720" hidden="1" x14ac:dyDescent="0.25"/>
    <row r="2721" hidden="1" x14ac:dyDescent="0.25"/>
    <row r="2722" hidden="1" x14ac:dyDescent="0.25"/>
    <row r="2723" hidden="1" x14ac:dyDescent="0.25"/>
    <row r="2724" hidden="1" x14ac:dyDescent="0.25"/>
    <row r="2725" hidden="1" x14ac:dyDescent="0.25"/>
    <row r="2726" hidden="1" x14ac:dyDescent="0.25"/>
    <row r="2727" hidden="1" x14ac:dyDescent="0.25"/>
    <row r="2728" hidden="1" x14ac:dyDescent="0.25"/>
    <row r="2729" hidden="1" x14ac:dyDescent="0.25"/>
    <row r="2730" hidden="1" x14ac:dyDescent="0.25"/>
    <row r="2731" hidden="1" x14ac:dyDescent="0.25"/>
    <row r="2732" hidden="1" x14ac:dyDescent="0.25"/>
    <row r="2733" hidden="1" x14ac:dyDescent="0.25"/>
    <row r="2734" hidden="1" x14ac:dyDescent="0.25"/>
    <row r="2735" hidden="1" x14ac:dyDescent="0.25"/>
    <row r="2736" hidden="1" x14ac:dyDescent="0.25"/>
    <row r="2737" hidden="1" x14ac:dyDescent="0.25"/>
    <row r="2738" hidden="1" x14ac:dyDescent="0.25"/>
    <row r="2739" hidden="1" x14ac:dyDescent="0.25"/>
    <row r="2740" hidden="1" x14ac:dyDescent="0.25"/>
    <row r="2741" hidden="1" x14ac:dyDescent="0.25"/>
    <row r="2742" hidden="1" x14ac:dyDescent="0.25"/>
    <row r="2743" hidden="1" x14ac:dyDescent="0.25"/>
    <row r="2744" hidden="1" x14ac:dyDescent="0.25"/>
    <row r="2745" hidden="1" x14ac:dyDescent="0.25"/>
    <row r="2746" hidden="1" x14ac:dyDescent="0.25"/>
    <row r="2747" hidden="1" x14ac:dyDescent="0.25"/>
    <row r="2748" hidden="1" x14ac:dyDescent="0.25"/>
    <row r="2749" hidden="1" x14ac:dyDescent="0.25"/>
    <row r="2750" hidden="1" x14ac:dyDescent="0.25"/>
    <row r="2751" hidden="1" x14ac:dyDescent="0.25"/>
    <row r="2752" hidden="1" x14ac:dyDescent="0.25"/>
    <row r="2753" hidden="1" x14ac:dyDescent="0.25"/>
    <row r="2754" hidden="1" x14ac:dyDescent="0.25"/>
    <row r="2755" hidden="1" x14ac:dyDescent="0.25"/>
    <row r="2756" hidden="1" x14ac:dyDescent="0.25"/>
    <row r="2757" hidden="1" x14ac:dyDescent="0.25"/>
    <row r="2758" hidden="1" x14ac:dyDescent="0.25"/>
    <row r="2759" hidden="1" x14ac:dyDescent="0.25"/>
    <row r="2760" hidden="1" x14ac:dyDescent="0.25"/>
    <row r="2761" hidden="1" x14ac:dyDescent="0.25"/>
    <row r="2762" hidden="1" x14ac:dyDescent="0.25"/>
    <row r="2763" hidden="1" x14ac:dyDescent="0.25"/>
    <row r="2764" hidden="1" x14ac:dyDescent="0.25"/>
    <row r="2765" hidden="1" x14ac:dyDescent="0.25"/>
    <row r="2766" hidden="1" x14ac:dyDescent="0.25"/>
    <row r="2767" hidden="1" x14ac:dyDescent="0.25"/>
    <row r="2768" hidden="1" x14ac:dyDescent="0.25"/>
    <row r="2769" hidden="1" x14ac:dyDescent="0.25"/>
    <row r="2770" hidden="1" x14ac:dyDescent="0.25"/>
    <row r="2771" hidden="1" x14ac:dyDescent="0.25"/>
    <row r="2772" hidden="1" x14ac:dyDescent="0.25"/>
    <row r="2773" hidden="1" x14ac:dyDescent="0.25"/>
    <row r="2774" hidden="1" x14ac:dyDescent="0.25"/>
    <row r="2775" hidden="1" x14ac:dyDescent="0.25"/>
    <row r="2776" hidden="1" x14ac:dyDescent="0.25"/>
    <row r="2777" hidden="1" x14ac:dyDescent="0.25"/>
    <row r="2778" hidden="1" x14ac:dyDescent="0.25"/>
    <row r="2779" hidden="1" x14ac:dyDescent="0.25"/>
    <row r="2780" hidden="1" x14ac:dyDescent="0.25"/>
    <row r="2781" hidden="1" x14ac:dyDescent="0.25"/>
    <row r="2782" hidden="1" x14ac:dyDescent="0.25"/>
    <row r="2783" hidden="1" x14ac:dyDescent="0.25"/>
    <row r="2784" hidden="1" x14ac:dyDescent="0.25"/>
    <row r="2785" hidden="1" x14ac:dyDescent="0.25"/>
    <row r="2786" hidden="1" x14ac:dyDescent="0.25"/>
    <row r="2787" hidden="1" x14ac:dyDescent="0.25"/>
    <row r="2788" hidden="1" x14ac:dyDescent="0.25"/>
    <row r="2789" hidden="1" x14ac:dyDescent="0.25"/>
    <row r="2790" hidden="1" x14ac:dyDescent="0.25"/>
    <row r="2791" hidden="1" x14ac:dyDescent="0.25"/>
    <row r="2792" hidden="1" x14ac:dyDescent="0.25"/>
    <row r="2793" hidden="1" x14ac:dyDescent="0.25"/>
    <row r="2794" hidden="1" x14ac:dyDescent="0.25"/>
    <row r="2795" hidden="1" x14ac:dyDescent="0.25"/>
    <row r="2796" hidden="1" x14ac:dyDescent="0.25"/>
    <row r="2797" hidden="1" x14ac:dyDescent="0.25"/>
    <row r="2798" hidden="1" x14ac:dyDescent="0.25"/>
    <row r="2799" hidden="1" x14ac:dyDescent="0.25"/>
    <row r="2800" hidden="1" x14ac:dyDescent="0.25"/>
    <row r="2801" hidden="1" x14ac:dyDescent="0.25"/>
    <row r="2802" hidden="1" x14ac:dyDescent="0.25"/>
    <row r="2803" hidden="1" x14ac:dyDescent="0.25"/>
    <row r="2804" hidden="1" x14ac:dyDescent="0.25"/>
    <row r="2805" hidden="1" x14ac:dyDescent="0.25"/>
    <row r="2806" hidden="1" x14ac:dyDescent="0.25"/>
    <row r="2807" hidden="1" x14ac:dyDescent="0.25"/>
    <row r="2808" hidden="1" x14ac:dyDescent="0.25"/>
    <row r="2809" hidden="1" x14ac:dyDescent="0.25"/>
    <row r="2810" hidden="1" x14ac:dyDescent="0.25"/>
    <row r="2811" hidden="1" x14ac:dyDescent="0.25"/>
    <row r="2812" hidden="1" x14ac:dyDescent="0.25"/>
    <row r="2813" hidden="1" x14ac:dyDescent="0.25"/>
    <row r="2814" hidden="1" x14ac:dyDescent="0.25"/>
    <row r="2815" hidden="1" x14ac:dyDescent="0.25"/>
    <row r="2816" hidden="1" x14ac:dyDescent="0.25"/>
    <row r="2817" hidden="1" x14ac:dyDescent="0.25"/>
    <row r="2818" hidden="1" x14ac:dyDescent="0.25"/>
    <row r="2819" hidden="1" x14ac:dyDescent="0.25"/>
    <row r="2820" hidden="1" x14ac:dyDescent="0.25"/>
    <row r="2821" hidden="1" x14ac:dyDescent="0.25"/>
    <row r="2822" hidden="1" x14ac:dyDescent="0.25"/>
    <row r="2823" hidden="1" x14ac:dyDescent="0.25"/>
    <row r="2824" hidden="1" x14ac:dyDescent="0.25"/>
    <row r="2825" hidden="1" x14ac:dyDescent="0.25"/>
    <row r="2826" hidden="1" x14ac:dyDescent="0.25"/>
    <row r="2827" hidden="1" x14ac:dyDescent="0.25"/>
    <row r="2828" hidden="1" x14ac:dyDescent="0.25"/>
    <row r="2829" hidden="1" x14ac:dyDescent="0.25"/>
    <row r="2830" hidden="1" x14ac:dyDescent="0.25"/>
    <row r="2831" hidden="1" x14ac:dyDescent="0.25"/>
    <row r="2832" hidden="1" x14ac:dyDescent="0.25"/>
    <row r="2833" hidden="1" x14ac:dyDescent="0.25"/>
    <row r="2834" hidden="1" x14ac:dyDescent="0.25"/>
    <row r="2835" hidden="1" x14ac:dyDescent="0.25"/>
    <row r="2836" hidden="1" x14ac:dyDescent="0.25"/>
    <row r="2837" hidden="1" x14ac:dyDescent="0.25"/>
    <row r="2838" hidden="1" x14ac:dyDescent="0.25"/>
    <row r="2839" hidden="1" x14ac:dyDescent="0.25"/>
    <row r="2840" hidden="1" x14ac:dyDescent="0.25"/>
    <row r="2841" hidden="1" x14ac:dyDescent="0.25"/>
    <row r="2842" hidden="1" x14ac:dyDescent="0.25"/>
    <row r="2843" hidden="1" x14ac:dyDescent="0.25"/>
    <row r="2844" hidden="1" x14ac:dyDescent="0.25"/>
    <row r="2845" hidden="1" x14ac:dyDescent="0.25"/>
    <row r="2846" hidden="1" x14ac:dyDescent="0.25"/>
    <row r="2847" hidden="1" x14ac:dyDescent="0.25"/>
    <row r="2848" hidden="1" x14ac:dyDescent="0.25"/>
    <row r="2849" hidden="1" x14ac:dyDescent="0.25"/>
    <row r="2850" hidden="1" x14ac:dyDescent="0.25"/>
    <row r="2851" hidden="1" x14ac:dyDescent="0.25"/>
    <row r="2852" hidden="1" x14ac:dyDescent="0.25"/>
    <row r="2853" hidden="1" x14ac:dyDescent="0.25"/>
    <row r="2854" hidden="1" x14ac:dyDescent="0.25"/>
    <row r="2855" hidden="1" x14ac:dyDescent="0.25"/>
    <row r="2856" hidden="1" x14ac:dyDescent="0.25"/>
    <row r="2857" hidden="1" x14ac:dyDescent="0.25"/>
    <row r="2858" hidden="1" x14ac:dyDescent="0.25"/>
    <row r="2859" hidden="1" x14ac:dyDescent="0.25"/>
    <row r="2860" hidden="1" x14ac:dyDescent="0.25"/>
    <row r="2861" hidden="1" x14ac:dyDescent="0.25"/>
    <row r="2862" hidden="1" x14ac:dyDescent="0.25"/>
    <row r="2863" hidden="1" x14ac:dyDescent="0.25"/>
    <row r="2864" hidden="1" x14ac:dyDescent="0.25"/>
    <row r="2865" hidden="1" x14ac:dyDescent="0.25"/>
    <row r="2866" hidden="1" x14ac:dyDescent="0.25"/>
    <row r="2867" hidden="1" x14ac:dyDescent="0.25"/>
    <row r="2868" hidden="1" x14ac:dyDescent="0.25"/>
    <row r="2869" hidden="1" x14ac:dyDescent="0.25"/>
    <row r="2870" hidden="1" x14ac:dyDescent="0.25"/>
    <row r="2871" hidden="1" x14ac:dyDescent="0.25"/>
    <row r="2872" hidden="1" x14ac:dyDescent="0.25"/>
    <row r="2873" hidden="1" x14ac:dyDescent="0.25"/>
    <row r="2874" hidden="1" x14ac:dyDescent="0.25"/>
    <row r="2875" hidden="1" x14ac:dyDescent="0.25"/>
    <row r="2876" hidden="1" x14ac:dyDescent="0.25"/>
    <row r="2877" hidden="1" x14ac:dyDescent="0.25"/>
    <row r="2878" hidden="1" x14ac:dyDescent="0.25"/>
    <row r="2879" hidden="1" x14ac:dyDescent="0.25"/>
    <row r="2880" hidden="1" x14ac:dyDescent="0.25"/>
    <row r="2881" hidden="1" x14ac:dyDescent="0.25"/>
    <row r="2882" hidden="1" x14ac:dyDescent="0.25"/>
    <row r="2883" hidden="1" x14ac:dyDescent="0.25"/>
    <row r="2884" hidden="1" x14ac:dyDescent="0.25"/>
    <row r="2885" hidden="1" x14ac:dyDescent="0.25"/>
    <row r="2886" hidden="1" x14ac:dyDescent="0.25"/>
    <row r="2887" hidden="1" x14ac:dyDescent="0.25"/>
    <row r="2888" hidden="1" x14ac:dyDescent="0.25"/>
    <row r="2889" hidden="1" x14ac:dyDescent="0.25"/>
    <row r="2890" hidden="1" x14ac:dyDescent="0.25"/>
    <row r="2891" hidden="1" x14ac:dyDescent="0.25"/>
    <row r="2892" hidden="1" x14ac:dyDescent="0.25"/>
    <row r="2893" hidden="1" x14ac:dyDescent="0.25"/>
    <row r="2894" hidden="1" x14ac:dyDescent="0.25"/>
    <row r="2895" hidden="1" x14ac:dyDescent="0.25"/>
    <row r="2896" hidden="1" x14ac:dyDescent="0.25"/>
    <row r="2897" hidden="1" x14ac:dyDescent="0.25"/>
    <row r="2898" hidden="1" x14ac:dyDescent="0.25"/>
    <row r="2899" hidden="1" x14ac:dyDescent="0.25"/>
    <row r="2900" hidden="1" x14ac:dyDescent="0.25"/>
    <row r="2901" hidden="1" x14ac:dyDescent="0.25"/>
    <row r="2902" hidden="1" x14ac:dyDescent="0.25"/>
    <row r="2903" hidden="1" x14ac:dyDescent="0.25"/>
    <row r="2904" hidden="1" x14ac:dyDescent="0.25"/>
    <row r="2905" hidden="1" x14ac:dyDescent="0.25"/>
    <row r="2906" hidden="1" x14ac:dyDescent="0.25"/>
    <row r="2907" hidden="1" x14ac:dyDescent="0.25"/>
    <row r="2908" hidden="1" x14ac:dyDescent="0.25"/>
    <row r="2909" hidden="1" x14ac:dyDescent="0.25"/>
    <row r="2910" hidden="1" x14ac:dyDescent="0.25"/>
    <row r="2911" hidden="1" x14ac:dyDescent="0.25"/>
    <row r="2912" hidden="1" x14ac:dyDescent="0.25"/>
    <row r="2913" hidden="1" x14ac:dyDescent="0.25"/>
    <row r="2914" hidden="1" x14ac:dyDescent="0.25"/>
    <row r="2915" hidden="1" x14ac:dyDescent="0.25"/>
    <row r="2916" hidden="1" x14ac:dyDescent="0.25"/>
    <row r="2917" hidden="1" x14ac:dyDescent="0.25"/>
    <row r="2918" hidden="1" x14ac:dyDescent="0.25"/>
    <row r="2919" hidden="1" x14ac:dyDescent="0.25"/>
    <row r="2920" hidden="1" x14ac:dyDescent="0.25"/>
    <row r="2921" hidden="1" x14ac:dyDescent="0.25"/>
    <row r="2922" hidden="1" x14ac:dyDescent="0.25"/>
    <row r="2923" hidden="1" x14ac:dyDescent="0.25"/>
    <row r="2924" hidden="1" x14ac:dyDescent="0.25"/>
    <row r="2925" hidden="1" x14ac:dyDescent="0.25"/>
    <row r="2926" hidden="1" x14ac:dyDescent="0.25"/>
    <row r="2927" hidden="1" x14ac:dyDescent="0.25"/>
    <row r="2928" hidden="1" x14ac:dyDescent="0.25"/>
    <row r="2929" hidden="1" x14ac:dyDescent="0.25"/>
    <row r="2930" hidden="1" x14ac:dyDescent="0.25"/>
    <row r="2931" hidden="1" x14ac:dyDescent="0.25"/>
    <row r="2932" hidden="1" x14ac:dyDescent="0.25"/>
    <row r="2933" hidden="1" x14ac:dyDescent="0.25"/>
    <row r="2934" hidden="1" x14ac:dyDescent="0.25"/>
    <row r="2935" hidden="1" x14ac:dyDescent="0.25"/>
    <row r="2936" hidden="1" x14ac:dyDescent="0.25"/>
    <row r="2937" hidden="1" x14ac:dyDescent="0.25"/>
    <row r="2938" hidden="1" x14ac:dyDescent="0.25"/>
    <row r="2939" hidden="1" x14ac:dyDescent="0.25"/>
    <row r="2940" hidden="1" x14ac:dyDescent="0.25"/>
    <row r="2941" hidden="1" x14ac:dyDescent="0.25"/>
    <row r="2942" hidden="1" x14ac:dyDescent="0.25"/>
    <row r="2943" hidden="1" x14ac:dyDescent="0.25"/>
    <row r="2944" hidden="1" x14ac:dyDescent="0.25"/>
    <row r="2945" hidden="1" x14ac:dyDescent="0.25"/>
    <row r="2946" hidden="1" x14ac:dyDescent="0.25"/>
    <row r="2947" hidden="1" x14ac:dyDescent="0.25"/>
    <row r="2948" hidden="1" x14ac:dyDescent="0.25"/>
    <row r="2949" hidden="1" x14ac:dyDescent="0.25"/>
    <row r="2950" hidden="1" x14ac:dyDescent="0.25"/>
    <row r="2951" hidden="1" x14ac:dyDescent="0.25"/>
    <row r="2952" hidden="1" x14ac:dyDescent="0.25"/>
    <row r="2953" hidden="1" x14ac:dyDescent="0.25"/>
    <row r="2954" hidden="1" x14ac:dyDescent="0.25"/>
    <row r="2955" hidden="1" x14ac:dyDescent="0.25"/>
    <row r="2956" hidden="1" x14ac:dyDescent="0.25"/>
    <row r="2957" hidden="1" x14ac:dyDescent="0.25"/>
    <row r="2958" hidden="1" x14ac:dyDescent="0.25"/>
    <row r="2959" hidden="1" x14ac:dyDescent="0.25"/>
    <row r="2960" hidden="1" x14ac:dyDescent="0.25"/>
    <row r="2961" hidden="1" x14ac:dyDescent="0.25"/>
    <row r="2962" hidden="1" x14ac:dyDescent="0.25"/>
    <row r="2963" hidden="1" x14ac:dyDescent="0.25"/>
    <row r="2964" hidden="1" x14ac:dyDescent="0.25"/>
    <row r="2965" hidden="1" x14ac:dyDescent="0.25"/>
    <row r="2966" hidden="1" x14ac:dyDescent="0.25"/>
    <row r="2967" hidden="1" x14ac:dyDescent="0.25"/>
    <row r="2968" hidden="1" x14ac:dyDescent="0.25"/>
    <row r="2969" hidden="1" x14ac:dyDescent="0.25"/>
    <row r="2970" hidden="1" x14ac:dyDescent="0.25"/>
    <row r="2971" hidden="1" x14ac:dyDescent="0.25"/>
    <row r="2972" hidden="1" x14ac:dyDescent="0.25"/>
    <row r="2973" hidden="1" x14ac:dyDescent="0.25"/>
    <row r="2974" hidden="1" x14ac:dyDescent="0.25"/>
    <row r="2975" hidden="1" x14ac:dyDescent="0.25"/>
    <row r="2976" hidden="1" x14ac:dyDescent="0.25"/>
    <row r="2977" hidden="1" x14ac:dyDescent="0.25"/>
    <row r="2978" hidden="1" x14ac:dyDescent="0.25"/>
    <row r="2979" hidden="1" x14ac:dyDescent="0.25"/>
    <row r="2980" hidden="1" x14ac:dyDescent="0.25"/>
    <row r="2981" hidden="1" x14ac:dyDescent="0.25"/>
    <row r="2982" hidden="1" x14ac:dyDescent="0.25"/>
    <row r="2983" hidden="1" x14ac:dyDescent="0.25"/>
    <row r="2984" hidden="1" x14ac:dyDescent="0.25"/>
    <row r="2985" hidden="1" x14ac:dyDescent="0.25"/>
    <row r="2986" hidden="1" x14ac:dyDescent="0.25"/>
    <row r="2987" hidden="1" x14ac:dyDescent="0.25"/>
    <row r="2988" hidden="1" x14ac:dyDescent="0.25"/>
    <row r="2989" hidden="1" x14ac:dyDescent="0.25"/>
    <row r="2990" hidden="1" x14ac:dyDescent="0.25"/>
    <row r="2991" hidden="1" x14ac:dyDescent="0.25"/>
    <row r="2992" hidden="1" x14ac:dyDescent="0.25"/>
    <row r="2993" hidden="1" x14ac:dyDescent="0.25"/>
    <row r="2994" hidden="1" x14ac:dyDescent="0.25"/>
    <row r="2995" hidden="1" x14ac:dyDescent="0.25"/>
    <row r="2996" hidden="1" x14ac:dyDescent="0.25"/>
    <row r="2997" hidden="1" x14ac:dyDescent="0.25"/>
    <row r="2998" hidden="1" x14ac:dyDescent="0.25"/>
    <row r="2999" hidden="1" x14ac:dyDescent="0.25"/>
    <row r="3000" hidden="1" x14ac:dyDescent="0.25"/>
    <row r="3001" hidden="1" x14ac:dyDescent="0.25"/>
    <row r="3002" hidden="1" x14ac:dyDescent="0.25"/>
    <row r="3003" hidden="1" x14ac:dyDescent="0.25"/>
    <row r="3004" hidden="1" x14ac:dyDescent="0.25"/>
    <row r="3005" hidden="1" x14ac:dyDescent="0.25"/>
    <row r="3006" hidden="1" x14ac:dyDescent="0.25"/>
    <row r="3007" hidden="1" x14ac:dyDescent="0.25"/>
    <row r="3008" hidden="1" x14ac:dyDescent="0.25"/>
    <row r="3009" hidden="1" x14ac:dyDescent="0.25"/>
    <row r="3010" hidden="1" x14ac:dyDescent="0.25"/>
    <row r="3011" hidden="1" x14ac:dyDescent="0.25"/>
    <row r="3012" hidden="1" x14ac:dyDescent="0.25"/>
    <row r="3013" hidden="1" x14ac:dyDescent="0.25"/>
    <row r="3014" hidden="1" x14ac:dyDescent="0.25"/>
    <row r="3015" hidden="1" x14ac:dyDescent="0.25"/>
    <row r="3016" hidden="1" x14ac:dyDescent="0.25"/>
    <row r="3017" hidden="1" x14ac:dyDescent="0.25"/>
    <row r="3018" hidden="1" x14ac:dyDescent="0.25"/>
    <row r="3019" hidden="1" x14ac:dyDescent="0.25"/>
    <row r="3020" hidden="1" x14ac:dyDescent="0.25"/>
    <row r="3021" hidden="1" x14ac:dyDescent="0.25"/>
    <row r="3022" hidden="1" x14ac:dyDescent="0.25"/>
    <row r="3023" hidden="1" x14ac:dyDescent="0.25"/>
    <row r="3024" hidden="1" x14ac:dyDescent="0.25"/>
    <row r="3025" hidden="1" x14ac:dyDescent="0.25"/>
    <row r="3026" hidden="1" x14ac:dyDescent="0.25"/>
    <row r="3027" hidden="1" x14ac:dyDescent="0.25"/>
    <row r="3028" hidden="1" x14ac:dyDescent="0.25"/>
    <row r="3029" hidden="1" x14ac:dyDescent="0.25"/>
    <row r="3030" hidden="1" x14ac:dyDescent="0.25"/>
    <row r="3031" hidden="1" x14ac:dyDescent="0.25"/>
    <row r="3032" hidden="1" x14ac:dyDescent="0.25"/>
    <row r="3033" hidden="1" x14ac:dyDescent="0.25"/>
    <row r="3034" hidden="1" x14ac:dyDescent="0.25"/>
    <row r="3035" hidden="1" x14ac:dyDescent="0.25"/>
    <row r="3036" hidden="1" x14ac:dyDescent="0.25"/>
    <row r="3037" hidden="1" x14ac:dyDescent="0.25"/>
    <row r="3038" hidden="1" x14ac:dyDescent="0.25"/>
    <row r="3039" hidden="1" x14ac:dyDescent="0.25"/>
    <row r="3040" hidden="1" x14ac:dyDescent="0.25"/>
    <row r="3041" hidden="1" x14ac:dyDescent="0.25"/>
    <row r="3042" hidden="1" x14ac:dyDescent="0.25"/>
    <row r="3043" hidden="1" x14ac:dyDescent="0.25"/>
    <row r="3044" hidden="1" x14ac:dyDescent="0.25"/>
    <row r="3045" hidden="1" x14ac:dyDescent="0.25"/>
    <row r="3046" hidden="1" x14ac:dyDescent="0.25"/>
    <row r="3047" hidden="1" x14ac:dyDescent="0.25"/>
    <row r="3048" hidden="1" x14ac:dyDescent="0.25"/>
    <row r="3049" hidden="1" x14ac:dyDescent="0.25"/>
    <row r="3050" hidden="1" x14ac:dyDescent="0.25"/>
    <row r="3051" hidden="1" x14ac:dyDescent="0.25"/>
    <row r="3052" hidden="1" x14ac:dyDescent="0.25"/>
    <row r="3053" hidden="1" x14ac:dyDescent="0.25"/>
    <row r="3054" hidden="1" x14ac:dyDescent="0.25"/>
    <row r="3055" hidden="1" x14ac:dyDescent="0.25"/>
    <row r="3056" hidden="1" x14ac:dyDescent="0.25"/>
    <row r="3057" hidden="1" x14ac:dyDescent="0.25"/>
    <row r="3058" hidden="1" x14ac:dyDescent="0.25"/>
    <row r="3059" hidden="1" x14ac:dyDescent="0.25"/>
    <row r="3060" hidden="1" x14ac:dyDescent="0.25"/>
    <row r="3061" hidden="1" x14ac:dyDescent="0.25"/>
    <row r="3062" hidden="1" x14ac:dyDescent="0.25"/>
    <row r="3063" hidden="1" x14ac:dyDescent="0.25"/>
    <row r="3064" hidden="1" x14ac:dyDescent="0.25"/>
    <row r="3065" hidden="1" x14ac:dyDescent="0.25"/>
    <row r="3066" hidden="1" x14ac:dyDescent="0.25"/>
    <row r="3067" hidden="1" x14ac:dyDescent="0.25"/>
    <row r="3068" hidden="1" x14ac:dyDescent="0.25"/>
    <row r="3069" hidden="1" x14ac:dyDescent="0.25"/>
    <row r="3070" hidden="1" x14ac:dyDescent="0.25"/>
    <row r="3071" hidden="1" x14ac:dyDescent="0.25"/>
    <row r="3072" hidden="1" x14ac:dyDescent="0.25"/>
    <row r="3073" hidden="1" x14ac:dyDescent="0.25"/>
    <row r="3074" hidden="1" x14ac:dyDescent="0.25"/>
    <row r="3075" hidden="1" x14ac:dyDescent="0.25"/>
    <row r="3076" hidden="1" x14ac:dyDescent="0.25"/>
    <row r="3077" hidden="1" x14ac:dyDescent="0.25"/>
    <row r="3078" hidden="1" x14ac:dyDescent="0.25"/>
    <row r="3079" hidden="1" x14ac:dyDescent="0.25"/>
    <row r="3080" hidden="1" x14ac:dyDescent="0.25"/>
    <row r="3081" hidden="1" x14ac:dyDescent="0.25"/>
    <row r="3082" hidden="1" x14ac:dyDescent="0.25"/>
    <row r="3083" hidden="1" x14ac:dyDescent="0.25"/>
    <row r="3084" hidden="1" x14ac:dyDescent="0.25"/>
    <row r="3085" hidden="1" x14ac:dyDescent="0.25"/>
    <row r="3086" hidden="1" x14ac:dyDescent="0.25"/>
    <row r="3087" hidden="1" x14ac:dyDescent="0.25"/>
    <row r="3088" hidden="1" x14ac:dyDescent="0.25"/>
    <row r="3089" hidden="1" x14ac:dyDescent="0.25"/>
    <row r="3090" hidden="1" x14ac:dyDescent="0.25"/>
    <row r="3091" hidden="1" x14ac:dyDescent="0.25"/>
    <row r="3092" hidden="1" x14ac:dyDescent="0.25"/>
    <row r="3093" hidden="1" x14ac:dyDescent="0.25"/>
    <row r="3094" hidden="1" x14ac:dyDescent="0.25"/>
    <row r="3095" hidden="1" x14ac:dyDescent="0.25"/>
    <row r="3096" hidden="1" x14ac:dyDescent="0.25"/>
    <row r="3097" hidden="1" x14ac:dyDescent="0.25"/>
    <row r="3098" hidden="1" x14ac:dyDescent="0.25"/>
    <row r="3099" hidden="1" x14ac:dyDescent="0.25"/>
    <row r="3100" hidden="1" x14ac:dyDescent="0.25"/>
    <row r="3101" hidden="1" x14ac:dyDescent="0.25"/>
    <row r="3102" hidden="1" x14ac:dyDescent="0.25"/>
    <row r="3103" hidden="1" x14ac:dyDescent="0.25"/>
    <row r="3104" hidden="1" x14ac:dyDescent="0.25"/>
    <row r="3105" hidden="1" x14ac:dyDescent="0.25"/>
    <row r="3106" hidden="1" x14ac:dyDescent="0.25"/>
    <row r="3107" hidden="1" x14ac:dyDescent="0.25"/>
    <row r="3108" hidden="1" x14ac:dyDescent="0.25"/>
    <row r="3109" hidden="1" x14ac:dyDescent="0.25"/>
    <row r="3110" hidden="1" x14ac:dyDescent="0.25"/>
    <row r="3111" hidden="1" x14ac:dyDescent="0.25"/>
    <row r="3112" hidden="1" x14ac:dyDescent="0.25"/>
    <row r="3113" hidden="1" x14ac:dyDescent="0.25"/>
    <row r="3114" hidden="1" x14ac:dyDescent="0.25"/>
    <row r="3115" hidden="1" x14ac:dyDescent="0.25"/>
    <row r="3116" hidden="1" x14ac:dyDescent="0.25"/>
    <row r="3117" hidden="1" x14ac:dyDescent="0.25"/>
    <row r="3118" hidden="1" x14ac:dyDescent="0.25"/>
    <row r="3119" hidden="1" x14ac:dyDescent="0.25"/>
    <row r="3120" hidden="1" x14ac:dyDescent="0.25"/>
    <row r="3121" hidden="1" x14ac:dyDescent="0.25"/>
    <row r="3122" hidden="1" x14ac:dyDescent="0.25"/>
    <row r="3123" hidden="1" x14ac:dyDescent="0.25"/>
    <row r="3124" hidden="1" x14ac:dyDescent="0.25"/>
    <row r="3125" hidden="1" x14ac:dyDescent="0.25"/>
    <row r="3126" hidden="1" x14ac:dyDescent="0.25"/>
    <row r="3127" hidden="1" x14ac:dyDescent="0.25"/>
    <row r="3128" hidden="1" x14ac:dyDescent="0.25"/>
    <row r="3129" hidden="1" x14ac:dyDescent="0.25"/>
    <row r="3130" hidden="1" x14ac:dyDescent="0.25"/>
    <row r="3131" hidden="1" x14ac:dyDescent="0.25"/>
    <row r="3132" hidden="1" x14ac:dyDescent="0.25"/>
    <row r="3133" hidden="1" x14ac:dyDescent="0.25"/>
    <row r="3134" hidden="1" x14ac:dyDescent="0.25"/>
    <row r="3135" hidden="1" x14ac:dyDescent="0.25"/>
    <row r="3136" hidden="1" x14ac:dyDescent="0.25"/>
    <row r="3137" hidden="1" x14ac:dyDescent="0.25"/>
    <row r="3138" hidden="1" x14ac:dyDescent="0.25"/>
    <row r="3139" hidden="1" x14ac:dyDescent="0.25"/>
    <row r="3140" hidden="1" x14ac:dyDescent="0.25"/>
    <row r="3141" hidden="1" x14ac:dyDescent="0.25"/>
    <row r="3142" hidden="1" x14ac:dyDescent="0.25"/>
    <row r="3143" hidden="1" x14ac:dyDescent="0.25"/>
    <row r="3144" hidden="1" x14ac:dyDescent="0.25"/>
    <row r="3145" hidden="1" x14ac:dyDescent="0.25"/>
    <row r="3146" hidden="1" x14ac:dyDescent="0.25"/>
    <row r="3147" hidden="1" x14ac:dyDescent="0.25"/>
    <row r="3148" hidden="1" x14ac:dyDescent="0.25"/>
    <row r="3149" hidden="1" x14ac:dyDescent="0.25"/>
    <row r="3150" hidden="1" x14ac:dyDescent="0.25"/>
    <row r="3151" hidden="1" x14ac:dyDescent="0.25"/>
    <row r="3152" hidden="1" x14ac:dyDescent="0.25"/>
    <row r="3153" hidden="1" x14ac:dyDescent="0.25"/>
    <row r="3154" hidden="1" x14ac:dyDescent="0.25"/>
    <row r="3155" hidden="1" x14ac:dyDescent="0.25"/>
    <row r="3156" hidden="1" x14ac:dyDescent="0.25"/>
    <row r="3157" hidden="1" x14ac:dyDescent="0.25"/>
    <row r="3158" hidden="1" x14ac:dyDescent="0.25"/>
    <row r="3159" hidden="1" x14ac:dyDescent="0.25"/>
    <row r="3160" hidden="1" x14ac:dyDescent="0.25"/>
    <row r="3161" hidden="1" x14ac:dyDescent="0.25"/>
    <row r="3162" hidden="1" x14ac:dyDescent="0.25"/>
    <row r="3163" hidden="1" x14ac:dyDescent="0.25"/>
    <row r="3164" hidden="1" x14ac:dyDescent="0.25"/>
    <row r="3165" hidden="1" x14ac:dyDescent="0.25"/>
    <row r="3166" hidden="1" x14ac:dyDescent="0.25"/>
    <row r="3167" hidden="1" x14ac:dyDescent="0.25"/>
    <row r="3168" hidden="1" x14ac:dyDescent="0.25"/>
    <row r="3169" hidden="1" x14ac:dyDescent="0.25"/>
    <row r="3170" hidden="1" x14ac:dyDescent="0.25"/>
    <row r="3171" hidden="1" x14ac:dyDescent="0.25"/>
    <row r="3172" hidden="1" x14ac:dyDescent="0.25"/>
    <row r="3173" hidden="1" x14ac:dyDescent="0.25"/>
    <row r="3174" hidden="1" x14ac:dyDescent="0.25"/>
    <row r="3175" hidden="1" x14ac:dyDescent="0.25"/>
    <row r="3176" hidden="1" x14ac:dyDescent="0.25"/>
    <row r="3177" hidden="1" x14ac:dyDescent="0.25"/>
    <row r="3178" hidden="1" x14ac:dyDescent="0.25"/>
    <row r="3179" hidden="1" x14ac:dyDescent="0.25"/>
    <row r="3180" hidden="1" x14ac:dyDescent="0.25"/>
    <row r="3181" hidden="1" x14ac:dyDescent="0.25"/>
    <row r="3182" hidden="1" x14ac:dyDescent="0.25"/>
    <row r="3183" hidden="1" x14ac:dyDescent="0.25"/>
    <row r="3184" hidden="1" x14ac:dyDescent="0.25"/>
    <row r="3185" hidden="1" x14ac:dyDescent="0.25"/>
    <row r="3186" hidden="1" x14ac:dyDescent="0.25"/>
    <row r="3187" hidden="1" x14ac:dyDescent="0.25"/>
    <row r="3188" hidden="1" x14ac:dyDescent="0.25"/>
    <row r="3189" hidden="1" x14ac:dyDescent="0.25"/>
    <row r="3190" hidden="1" x14ac:dyDescent="0.25"/>
    <row r="3191" hidden="1" x14ac:dyDescent="0.25"/>
    <row r="3192" hidden="1" x14ac:dyDescent="0.25"/>
    <row r="3193" hidden="1" x14ac:dyDescent="0.25"/>
    <row r="3194" hidden="1" x14ac:dyDescent="0.25"/>
    <row r="3195" hidden="1" x14ac:dyDescent="0.25"/>
    <row r="3196" hidden="1" x14ac:dyDescent="0.25"/>
    <row r="3197" hidden="1" x14ac:dyDescent="0.25"/>
    <row r="3198" hidden="1" x14ac:dyDescent="0.25"/>
    <row r="3199" hidden="1" x14ac:dyDescent="0.25"/>
    <row r="3200" hidden="1" x14ac:dyDescent="0.25"/>
    <row r="3201" hidden="1" x14ac:dyDescent="0.25"/>
    <row r="3202" hidden="1" x14ac:dyDescent="0.25"/>
    <row r="3203" hidden="1" x14ac:dyDescent="0.25"/>
    <row r="3204" hidden="1" x14ac:dyDescent="0.25"/>
    <row r="3205" hidden="1" x14ac:dyDescent="0.25"/>
    <row r="3206" hidden="1" x14ac:dyDescent="0.25"/>
    <row r="3207" hidden="1" x14ac:dyDescent="0.25"/>
    <row r="3208" hidden="1" x14ac:dyDescent="0.25"/>
    <row r="3209" hidden="1" x14ac:dyDescent="0.25"/>
    <row r="3210" hidden="1" x14ac:dyDescent="0.25"/>
    <row r="3211" hidden="1" x14ac:dyDescent="0.25"/>
    <row r="3212" hidden="1" x14ac:dyDescent="0.25"/>
    <row r="3213" hidden="1" x14ac:dyDescent="0.25"/>
    <row r="3214" hidden="1" x14ac:dyDescent="0.25"/>
    <row r="3215" hidden="1" x14ac:dyDescent="0.25"/>
    <row r="3216" hidden="1" x14ac:dyDescent="0.25"/>
    <row r="3217" hidden="1" x14ac:dyDescent="0.25"/>
    <row r="3218" hidden="1" x14ac:dyDescent="0.25"/>
    <row r="3219" hidden="1" x14ac:dyDescent="0.25"/>
    <row r="3220" hidden="1" x14ac:dyDescent="0.25"/>
    <row r="3221" hidden="1" x14ac:dyDescent="0.25"/>
    <row r="3222" hidden="1" x14ac:dyDescent="0.25"/>
    <row r="3223" hidden="1" x14ac:dyDescent="0.25"/>
    <row r="3224" hidden="1" x14ac:dyDescent="0.25"/>
    <row r="3225" hidden="1" x14ac:dyDescent="0.25"/>
    <row r="3226" hidden="1" x14ac:dyDescent="0.25"/>
    <row r="3227" hidden="1" x14ac:dyDescent="0.25"/>
    <row r="3228" hidden="1" x14ac:dyDescent="0.25"/>
    <row r="3229" hidden="1" x14ac:dyDescent="0.25"/>
    <row r="3230" hidden="1" x14ac:dyDescent="0.25"/>
    <row r="3231" hidden="1" x14ac:dyDescent="0.25"/>
    <row r="3232" hidden="1" x14ac:dyDescent="0.25"/>
    <row r="3233" hidden="1" x14ac:dyDescent="0.25"/>
    <row r="3234" hidden="1" x14ac:dyDescent="0.25"/>
    <row r="3235" hidden="1" x14ac:dyDescent="0.25"/>
    <row r="3236" hidden="1" x14ac:dyDescent="0.25"/>
    <row r="3237" hidden="1" x14ac:dyDescent="0.25"/>
    <row r="3238" hidden="1" x14ac:dyDescent="0.25"/>
    <row r="3239" hidden="1" x14ac:dyDescent="0.25"/>
    <row r="3240" hidden="1" x14ac:dyDescent="0.25"/>
    <row r="3241" hidden="1" x14ac:dyDescent="0.25"/>
    <row r="3242" hidden="1" x14ac:dyDescent="0.25"/>
    <row r="3243" hidden="1" x14ac:dyDescent="0.25"/>
    <row r="3244" hidden="1" x14ac:dyDescent="0.25"/>
    <row r="3245" hidden="1" x14ac:dyDescent="0.25"/>
    <row r="3246" hidden="1" x14ac:dyDescent="0.25"/>
    <row r="3247" hidden="1" x14ac:dyDescent="0.25"/>
    <row r="3248" hidden="1" x14ac:dyDescent="0.25"/>
    <row r="3249" hidden="1" x14ac:dyDescent="0.25"/>
    <row r="3250" hidden="1" x14ac:dyDescent="0.25"/>
    <row r="3251" hidden="1" x14ac:dyDescent="0.25"/>
    <row r="3252" hidden="1" x14ac:dyDescent="0.25"/>
    <row r="3253" hidden="1" x14ac:dyDescent="0.25"/>
    <row r="3254" hidden="1" x14ac:dyDescent="0.25"/>
    <row r="3255" hidden="1" x14ac:dyDescent="0.25"/>
    <row r="3256" hidden="1" x14ac:dyDescent="0.25"/>
    <row r="3257" hidden="1" x14ac:dyDescent="0.25"/>
    <row r="3258" hidden="1" x14ac:dyDescent="0.25"/>
    <row r="3259" hidden="1" x14ac:dyDescent="0.25"/>
    <row r="3260" hidden="1" x14ac:dyDescent="0.25"/>
    <row r="3261" hidden="1" x14ac:dyDescent="0.25"/>
    <row r="3262" hidden="1" x14ac:dyDescent="0.25"/>
    <row r="3263" hidden="1" x14ac:dyDescent="0.25"/>
    <row r="3264" hidden="1" x14ac:dyDescent="0.25"/>
    <row r="3265" hidden="1" x14ac:dyDescent="0.25"/>
    <row r="3266" hidden="1" x14ac:dyDescent="0.25"/>
    <row r="3267" hidden="1" x14ac:dyDescent="0.25"/>
    <row r="3268" hidden="1" x14ac:dyDescent="0.25"/>
    <row r="3269" hidden="1" x14ac:dyDescent="0.25"/>
    <row r="3270" hidden="1" x14ac:dyDescent="0.25"/>
    <row r="3271" hidden="1" x14ac:dyDescent="0.25"/>
    <row r="3272" hidden="1" x14ac:dyDescent="0.25"/>
    <row r="3273" hidden="1" x14ac:dyDescent="0.25"/>
    <row r="3274" hidden="1" x14ac:dyDescent="0.25"/>
    <row r="3275" hidden="1" x14ac:dyDescent="0.25"/>
    <row r="3276" hidden="1" x14ac:dyDescent="0.25"/>
    <row r="3277" hidden="1" x14ac:dyDescent="0.25"/>
    <row r="3278" hidden="1" x14ac:dyDescent="0.25"/>
    <row r="3279" hidden="1" x14ac:dyDescent="0.25"/>
    <row r="3280" hidden="1" x14ac:dyDescent="0.25"/>
    <row r="3281" hidden="1" x14ac:dyDescent="0.25"/>
    <row r="3282" hidden="1" x14ac:dyDescent="0.25"/>
    <row r="3283" hidden="1" x14ac:dyDescent="0.25"/>
    <row r="3284" hidden="1" x14ac:dyDescent="0.25"/>
    <row r="3285" hidden="1" x14ac:dyDescent="0.25"/>
    <row r="3286" hidden="1" x14ac:dyDescent="0.25"/>
    <row r="3287" hidden="1" x14ac:dyDescent="0.25"/>
    <row r="3288" hidden="1" x14ac:dyDescent="0.25"/>
    <row r="3289" hidden="1" x14ac:dyDescent="0.25"/>
    <row r="3290" hidden="1" x14ac:dyDescent="0.25"/>
    <row r="3291" hidden="1" x14ac:dyDescent="0.25"/>
    <row r="3292" hidden="1" x14ac:dyDescent="0.25"/>
    <row r="3293" hidden="1" x14ac:dyDescent="0.25"/>
    <row r="3294" hidden="1" x14ac:dyDescent="0.25"/>
    <row r="3295" hidden="1" x14ac:dyDescent="0.25"/>
    <row r="3296" hidden="1" x14ac:dyDescent="0.25"/>
    <row r="3297" hidden="1" x14ac:dyDescent="0.25"/>
    <row r="3298" hidden="1" x14ac:dyDescent="0.25"/>
    <row r="3299" hidden="1" x14ac:dyDescent="0.25"/>
    <row r="3300" hidden="1" x14ac:dyDescent="0.25"/>
    <row r="3301" hidden="1" x14ac:dyDescent="0.25"/>
    <row r="3302" hidden="1" x14ac:dyDescent="0.25"/>
    <row r="3303" hidden="1" x14ac:dyDescent="0.25"/>
    <row r="3304" hidden="1" x14ac:dyDescent="0.25"/>
    <row r="3305" hidden="1" x14ac:dyDescent="0.25"/>
    <row r="3306" hidden="1" x14ac:dyDescent="0.25"/>
    <row r="3307" hidden="1" x14ac:dyDescent="0.25"/>
    <row r="3308" hidden="1" x14ac:dyDescent="0.25"/>
    <row r="3309" hidden="1" x14ac:dyDescent="0.25"/>
    <row r="3310" hidden="1" x14ac:dyDescent="0.25"/>
    <row r="3311" hidden="1" x14ac:dyDescent="0.25"/>
    <row r="3312" hidden="1" x14ac:dyDescent="0.25"/>
    <row r="3313" hidden="1" x14ac:dyDescent="0.25"/>
    <row r="3314" hidden="1" x14ac:dyDescent="0.25"/>
    <row r="3315" hidden="1" x14ac:dyDescent="0.25"/>
    <row r="3316" hidden="1" x14ac:dyDescent="0.25"/>
    <row r="3317" hidden="1" x14ac:dyDescent="0.25"/>
    <row r="3318" hidden="1" x14ac:dyDescent="0.25"/>
    <row r="3319" hidden="1" x14ac:dyDescent="0.25"/>
    <row r="3320" hidden="1" x14ac:dyDescent="0.25"/>
    <row r="3321" hidden="1" x14ac:dyDescent="0.25"/>
    <row r="3322" hidden="1" x14ac:dyDescent="0.25"/>
    <row r="3323" hidden="1" x14ac:dyDescent="0.25"/>
    <row r="3324" hidden="1" x14ac:dyDescent="0.25"/>
    <row r="3325" hidden="1" x14ac:dyDescent="0.25"/>
    <row r="3326" hidden="1" x14ac:dyDescent="0.25"/>
    <row r="3327" hidden="1" x14ac:dyDescent="0.25"/>
    <row r="3328" hidden="1" x14ac:dyDescent="0.25"/>
    <row r="3329" hidden="1" x14ac:dyDescent="0.25"/>
    <row r="3330" hidden="1" x14ac:dyDescent="0.25"/>
    <row r="3331" hidden="1" x14ac:dyDescent="0.25"/>
    <row r="3332" hidden="1" x14ac:dyDescent="0.25"/>
    <row r="3333" hidden="1" x14ac:dyDescent="0.25"/>
    <row r="3334" hidden="1" x14ac:dyDescent="0.25"/>
    <row r="3335" hidden="1" x14ac:dyDescent="0.25"/>
    <row r="3336" hidden="1" x14ac:dyDescent="0.25"/>
    <row r="3337" hidden="1" x14ac:dyDescent="0.25"/>
    <row r="3338" hidden="1" x14ac:dyDescent="0.25"/>
    <row r="3339" hidden="1" x14ac:dyDescent="0.25"/>
    <row r="3340" hidden="1" x14ac:dyDescent="0.25"/>
    <row r="3341" hidden="1" x14ac:dyDescent="0.25"/>
    <row r="3342" hidden="1" x14ac:dyDescent="0.25"/>
    <row r="3343" hidden="1" x14ac:dyDescent="0.25"/>
    <row r="3344" hidden="1" x14ac:dyDescent="0.25"/>
    <row r="3345" hidden="1" x14ac:dyDescent="0.25"/>
    <row r="3346" hidden="1" x14ac:dyDescent="0.25"/>
    <row r="3347" hidden="1" x14ac:dyDescent="0.25"/>
    <row r="3348" hidden="1" x14ac:dyDescent="0.25"/>
    <row r="3349" hidden="1" x14ac:dyDescent="0.25"/>
    <row r="3350" hidden="1" x14ac:dyDescent="0.25"/>
    <row r="3351" hidden="1" x14ac:dyDescent="0.25"/>
    <row r="3352" hidden="1" x14ac:dyDescent="0.25"/>
    <row r="3353" hidden="1" x14ac:dyDescent="0.25"/>
    <row r="3354" hidden="1" x14ac:dyDescent="0.25"/>
    <row r="3355" hidden="1" x14ac:dyDescent="0.25"/>
    <row r="3356" hidden="1" x14ac:dyDescent="0.25"/>
    <row r="3357" hidden="1" x14ac:dyDescent="0.25"/>
    <row r="3358" hidden="1" x14ac:dyDescent="0.25"/>
    <row r="3359" hidden="1" x14ac:dyDescent="0.25"/>
    <row r="3360" hidden="1" x14ac:dyDescent="0.25"/>
    <row r="3361" hidden="1" x14ac:dyDescent="0.25"/>
    <row r="3362" hidden="1" x14ac:dyDescent="0.25"/>
    <row r="3363" hidden="1" x14ac:dyDescent="0.25"/>
    <row r="3364" hidden="1" x14ac:dyDescent="0.25"/>
    <row r="3365" hidden="1" x14ac:dyDescent="0.25"/>
    <row r="3366" hidden="1" x14ac:dyDescent="0.25"/>
    <row r="3367" hidden="1" x14ac:dyDescent="0.25"/>
    <row r="3368" hidden="1" x14ac:dyDescent="0.25"/>
    <row r="3369" hidden="1" x14ac:dyDescent="0.25"/>
    <row r="3370" hidden="1" x14ac:dyDescent="0.25"/>
    <row r="3371" hidden="1" x14ac:dyDescent="0.25"/>
    <row r="3372" hidden="1" x14ac:dyDescent="0.25"/>
    <row r="3373" hidden="1" x14ac:dyDescent="0.25"/>
    <row r="3374" hidden="1" x14ac:dyDescent="0.25"/>
    <row r="3375" hidden="1" x14ac:dyDescent="0.25"/>
    <row r="3376" hidden="1" x14ac:dyDescent="0.25"/>
    <row r="3377" hidden="1" x14ac:dyDescent="0.25"/>
    <row r="3378" hidden="1" x14ac:dyDescent="0.25"/>
    <row r="3379" hidden="1" x14ac:dyDescent="0.25"/>
    <row r="3380" hidden="1" x14ac:dyDescent="0.25"/>
    <row r="3381" hidden="1" x14ac:dyDescent="0.25"/>
    <row r="3382" hidden="1" x14ac:dyDescent="0.25"/>
    <row r="3383" hidden="1" x14ac:dyDescent="0.25"/>
    <row r="3384" hidden="1" x14ac:dyDescent="0.25"/>
    <row r="3385" hidden="1" x14ac:dyDescent="0.25"/>
    <row r="3386" hidden="1" x14ac:dyDescent="0.25"/>
    <row r="3387" hidden="1" x14ac:dyDescent="0.25"/>
    <row r="3388" hidden="1" x14ac:dyDescent="0.25"/>
    <row r="3389" hidden="1" x14ac:dyDescent="0.25"/>
    <row r="3390" hidden="1" x14ac:dyDescent="0.25"/>
    <row r="3391" hidden="1" x14ac:dyDescent="0.25"/>
    <row r="3392" hidden="1" x14ac:dyDescent="0.25"/>
    <row r="3393" hidden="1" x14ac:dyDescent="0.25"/>
    <row r="3394" hidden="1" x14ac:dyDescent="0.25"/>
    <row r="3395" hidden="1" x14ac:dyDescent="0.25"/>
    <row r="3396" hidden="1" x14ac:dyDescent="0.25"/>
    <row r="3397" hidden="1" x14ac:dyDescent="0.25"/>
    <row r="3398" hidden="1" x14ac:dyDescent="0.25"/>
    <row r="3399" hidden="1" x14ac:dyDescent="0.25"/>
    <row r="3400" hidden="1" x14ac:dyDescent="0.25"/>
    <row r="3401" hidden="1" x14ac:dyDescent="0.25"/>
    <row r="3402" hidden="1" x14ac:dyDescent="0.25"/>
    <row r="3403" hidden="1" x14ac:dyDescent="0.25"/>
    <row r="3404" hidden="1" x14ac:dyDescent="0.25"/>
    <row r="3405" hidden="1" x14ac:dyDescent="0.25"/>
    <row r="3406" hidden="1" x14ac:dyDescent="0.25"/>
    <row r="3407" hidden="1" x14ac:dyDescent="0.25"/>
    <row r="3408" hidden="1" x14ac:dyDescent="0.25"/>
    <row r="3409" hidden="1" x14ac:dyDescent="0.25"/>
    <row r="3410" hidden="1" x14ac:dyDescent="0.25"/>
    <row r="3411" hidden="1" x14ac:dyDescent="0.25"/>
    <row r="3412" hidden="1" x14ac:dyDescent="0.25"/>
    <row r="3413" hidden="1" x14ac:dyDescent="0.25"/>
    <row r="3414" hidden="1" x14ac:dyDescent="0.25"/>
    <row r="3415" hidden="1" x14ac:dyDescent="0.25"/>
    <row r="3416" hidden="1" x14ac:dyDescent="0.25"/>
    <row r="3417" hidden="1" x14ac:dyDescent="0.25"/>
    <row r="3418" hidden="1" x14ac:dyDescent="0.25"/>
    <row r="3419" hidden="1" x14ac:dyDescent="0.25"/>
    <row r="3420" hidden="1" x14ac:dyDescent="0.25"/>
    <row r="3421" hidden="1" x14ac:dyDescent="0.25"/>
    <row r="3422" hidden="1" x14ac:dyDescent="0.25"/>
    <row r="3423" hidden="1" x14ac:dyDescent="0.25"/>
    <row r="3424" hidden="1" x14ac:dyDescent="0.25"/>
    <row r="3425" hidden="1" x14ac:dyDescent="0.25"/>
    <row r="3426" hidden="1" x14ac:dyDescent="0.25"/>
    <row r="3427" hidden="1" x14ac:dyDescent="0.25"/>
    <row r="3428" hidden="1" x14ac:dyDescent="0.25"/>
    <row r="3429" hidden="1" x14ac:dyDescent="0.25"/>
    <row r="3430" hidden="1" x14ac:dyDescent="0.25"/>
    <row r="3431" hidden="1" x14ac:dyDescent="0.25"/>
    <row r="3432" hidden="1" x14ac:dyDescent="0.25"/>
    <row r="3433" hidden="1" x14ac:dyDescent="0.25"/>
    <row r="3434" hidden="1" x14ac:dyDescent="0.25"/>
    <row r="3435" hidden="1" x14ac:dyDescent="0.25"/>
    <row r="3436" hidden="1" x14ac:dyDescent="0.25"/>
    <row r="3437" hidden="1" x14ac:dyDescent="0.25"/>
    <row r="3438" hidden="1" x14ac:dyDescent="0.25"/>
    <row r="3439" hidden="1" x14ac:dyDescent="0.25"/>
    <row r="3440" hidden="1" x14ac:dyDescent="0.25"/>
    <row r="3441" hidden="1" x14ac:dyDescent="0.25"/>
    <row r="3442" hidden="1" x14ac:dyDescent="0.25"/>
    <row r="3443" hidden="1" x14ac:dyDescent="0.25"/>
    <row r="3444" hidden="1" x14ac:dyDescent="0.25"/>
    <row r="3445" hidden="1" x14ac:dyDescent="0.25"/>
    <row r="3446" hidden="1" x14ac:dyDescent="0.25"/>
    <row r="3447" hidden="1" x14ac:dyDescent="0.25"/>
    <row r="3448" hidden="1" x14ac:dyDescent="0.25"/>
    <row r="3449" hidden="1" x14ac:dyDescent="0.25"/>
    <row r="3450" hidden="1" x14ac:dyDescent="0.25"/>
    <row r="3451" hidden="1" x14ac:dyDescent="0.25"/>
    <row r="3452" hidden="1" x14ac:dyDescent="0.25"/>
    <row r="3453" hidden="1" x14ac:dyDescent="0.25"/>
    <row r="3454" hidden="1" x14ac:dyDescent="0.25"/>
    <row r="3455" hidden="1" x14ac:dyDescent="0.25"/>
    <row r="3456" hidden="1" x14ac:dyDescent="0.25"/>
    <row r="3457" hidden="1" x14ac:dyDescent="0.25"/>
    <row r="3458" hidden="1" x14ac:dyDescent="0.25"/>
    <row r="3459" hidden="1" x14ac:dyDescent="0.25"/>
    <row r="3460" hidden="1" x14ac:dyDescent="0.25"/>
    <row r="3461" hidden="1" x14ac:dyDescent="0.25"/>
    <row r="3462" hidden="1" x14ac:dyDescent="0.25"/>
    <row r="3463" hidden="1" x14ac:dyDescent="0.25"/>
    <row r="3464" hidden="1" x14ac:dyDescent="0.25"/>
    <row r="3465" hidden="1" x14ac:dyDescent="0.25"/>
    <row r="3466" hidden="1" x14ac:dyDescent="0.25"/>
    <row r="3467" hidden="1" x14ac:dyDescent="0.25"/>
    <row r="3468" hidden="1" x14ac:dyDescent="0.25"/>
    <row r="3469" hidden="1" x14ac:dyDescent="0.25"/>
    <row r="3470" hidden="1" x14ac:dyDescent="0.25"/>
    <row r="3471" hidden="1" x14ac:dyDescent="0.25"/>
    <row r="3472" hidden="1" x14ac:dyDescent="0.25"/>
    <row r="3473" hidden="1" x14ac:dyDescent="0.25"/>
    <row r="3474" hidden="1" x14ac:dyDescent="0.25"/>
    <row r="3475" hidden="1" x14ac:dyDescent="0.25"/>
    <row r="3476" hidden="1" x14ac:dyDescent="0.25"/>
    <row r="3477" hidden="1" x14ac:dyDescent="0.25"/>
    <row r="3478" hidden="1" x14ac:dyDescent="0.25"/>
    <row r="3479" hidden="1" x14ac:dyDescent="0.25"/>
    <row r="3480" hidden="1" x14ac:dyDescent="0.25"/>
    <row r="3481" hidden="1" x14ac:dyDescent="0.25"/>
    <row r="3482" hidden="1" x14ac:dyDescent="0.25"/>
    <row r="3483" hidden="1" x14ac:dyDescent="0.25"/>
    <row r="3484" hidden="1" x14ac:dyDescent="0.25"/>
    <row r="3485" hidden="1" x14ac:dyDescent="0.25"/>
    <row r="3486" hidden="1" x14ac:dyDescent="0.25"/>
    <row r="3487" hidden="1" x14ac:dyDescent="0.25"/>
    <row r="3488" hidden="1" x14ac:dyDescent="0.25"/>
    <row r="3489" hidden="1" x14ac:dyDescent="0.25"/>
    <row r="3490" hidden="1" x14ac:dyDescent="0.25"/>
    <row r="3491" hidden="1" x14ac:dyDescent="0.25"/>
    <row r="3492" hidden="1" x14ac:dyDescent="0.25"/>
    <row r="3493" hidden="1" x14ac:dyDescent="0.25"/>
    <row r="3494" hidden="1" x14ac:dyDescent="0.25"/>
    <row r="3495" hidden="1" x14ac:dyDescent="0.25"/>
    <row r="3496" hidden="1" x14ac:dyDescent="0.25"/>
    <row r="3497" hidden="1" x14ac:dyDescent="0.25"/>
    <row r="3498" hidden="1" x14ac:dyDescent="0.25"/>
    <row r="3499" hidden="1" x14ac:dyDescent="0.25"/>
    <row r="3500" hidden="1" x14ac:dyDescent="0.25"/>
    <row r="3501" hidden="1" x14ac:dyDescent="0.25"/>
    <row r="3502" hidden="1" x14ac:dyDescent="0.25"/>
    <row r="3503" hidden="1" x14ac:dyDescent="0.25"/>
    <row r="3504" hidden="1" x14ac:dyDescent="0.25"/>
    <row r="3505" hidden="1" x14ac:dyDescent="0.25"/>
    <row r="3506" hidden="1" x14ac:dyDescent="0.25"/>
    <row r="3507" hidden="1" x14ac:dyDescent="0.25"/>
    <row r="3508" hidden="1" x14ac:dyDescent="0.25"/>
    <row r="3509" hidden="1" x14ac:dyDescent="0.25"/>
    <row r="3510" hidden="1" x14ac:dyDescent="0.25"/>
    <row r="3511" hidden="1" x14ac:dyDescent="0.25"/>
    <row r="3512" hidden="1" x14ac:dyDescent="0.25"/>
    <row r="3513" hidden="1" x14ac:dyDescent="0.25"/>
    <row r="3514" hidden="1" x14ac:dyDescent="0.25"/>
    <row r="3515" hidden="1" x14ac:dyDescent="0.25"/>
    <row r="3516" hidden="1" x14ac:dyDescent="0.25"/>
    <row r="3517" hidden="1" x14ac:dyDescent="0.25"/>
    <row r="3518" hidden="1" x14ac:dyDescent="0.25"/>
    <row r="3519" hidden="1" x14ac:dyDescent="0.25"/>
    <row r="3520" hidden="1" x14ac:dyDescent="0.25"/>
    <row r="3521" hidden="1" x14ac:dyDescent="0.25"/>
    <row r="3522" hidden="1" x14ac:dyDescent="0.25"/>
    <row r="3523" hidden="1" x14ac:dyDescent="0.25"/>
    <row r="3524" hidden="1" x14ac:dyDescent="0.25"/>
    <row r="3525" hidden="1" x14ac:dyDescent="0.25"/>
    <row r="3526" hidden="1" x14ac:dyDescent="0.25"/>
    <row r="3527" hidden="1" x14ac:dyDescent="0.25"/>
    <row r="3528" hidden="1" x14ac:dyDescent="0.25"/>
    <row r="3529" hidden="1" x14ac:dyDescent="0.25"/>
    <row r="3530" hidden="1" x14ac:dyDescent="0.25"/>
    <row r="3531" hidden="1" x14ac:dyDescent="0.25"/>
    <row r="3532" hidden="1" x14ac:dyDescent="0.25"/>
    <row r="3533" hidden="1" x14ac:dyDescent="0.25"/>
    <row r="3534" hidden="1" x14ac:dyDescent="0.25"/>
    <row r="3535" hidden="1" x14ac:dyDescent="0.25"/>
    <row r="3536" hidden="1" x14ac:dyDescent="0.25"/>
    <row r="3537" hidden="1" x14ac:dyDescent="0.25"/>
    <row r="3538" hidden="1" x14ac:dyDescent="0.25"/>
    <row r="3539" hidden="1" x14ac:dyDescent="0.25"/>
    <row r="3540" hidden="1" x14ac:dyDescent="0.25"/>
    <row r="3541" hidden="1" x14ac:dyDescent="0.25"/>
    <row r="3542" hidden="1" x14ac:dyDescent="0.25"/>
    <row r="3543" hidden="1" x14ac:dyDescent="0.25"/>
    <row r="3544" hidden="1" x14ac:dyDescent="0.25"/>
    <row r="3545" hidden="1" x14ac:dyDescent="0.25"/>
    <row r="3546" hidden="1" x14ac:dyDescent="0.25"/>
    <row r="3547" hidden="1" x14ac:dyDescent="0.25"/>
    <row r="3548" hidden="1" x14ac:dyDescent="0.25"/>
    <row r="3549" hidden="1" x14ac:dyDescent="0.25"/>
    <row r="3550" hidden="1" x14ac:dyDescent="0.25"/>
    <row r="3551" hidden="1" x14ac:dyDescent="0.25"/>
    <row r="3552" hidden="1" x14ac:dyDescent="0.25"/>
    <row r="3553" hidden="1" x14ac:dyDescent="0.25"/>
    <row r="3554" hidden="1" x14ac:dyDescent="0.25"/>
    <row r="3555" hidden="1" x14ac:dyDescent="0.25"/>
    <row r="3556" hidden="1" x14ac:dyDescent="0.25"/>
    <row r="3557" hidden="1" x14ac:dyDescent="0.25"/>
    <row r="3558" hidden="1" x14ac:dyDescent="0.25"/>
    <row r="3559" hidden="1" x14ac:dyDescent="0.25"/>
    <row r="3560" hidden="1" x14ac:dyDescent="0.25"/>
    <row r="3561" hidden="1" x14ac:dyDescent="0.25"/>
    <row r="3562" hidden="1" x14ac:dyDescent="0.25"/>
    <row r="3563" hidden="1" x14ac:dyDescent="0.25"/>
    <row r="3564" hidden="1" x14ac:dyDescent="0.25"/>
    <row r="3565" hidden="1" x14ac:dyDescent="0.25"/>
    <row r="3566" hidden="1" x14ac:dyDescent="0.25"/>
    <row r="3567" hidden="1" x14ac:dyDescent="0.25"/>
    <row r="3568" hidden="1" x14ac:dyDescent="0.25"/>
    <row r="3569" hidden="1" x14ac:dyDescent="0.25"/>
    <row r="3570" hidden="1" x14ac:dyDescent="0.25"/>
    <row r="3571" hidden="1" x14ac:dyDescent="0.25"/>
    <row r="3572" hidden="1" x14ac:dyDescent="0.25"/>
    <row r="3573" hidden="1" x14ac:dyDescent="0.25"/>
    <row r="3574" hidden="1" x14ac:dyDescent="0.25"/>
    <row r="3575" hidden="1" x14ac:dyDescent="0.25"/>
    <row r="3576" hidden="1" x14ac:dyDescent="0.25"/>
    <row r="3577" hidden="1" x14ac:dyDescent="0.25"/>
    <row r="3578" hidden="1" x14ac:dyDescent="0.25"/>
    <row r="3579" hidden="1" x14ac:dyDescent="0.25"/>
    <row r="3580" hidden="1" x14ac:dyDescent="0.25"/>
    <row r="3581" hidden="1" x14ac:dyDescent="0.25"/>
    <row r="3582" hidden="1" x14ac:dyDescent="0.25"/>
    <row r="3583" hidden="1" x14ac:dyDescent="0.25"/>
    <row r="3584" hidden="1" x14ac:dyDescent="0.25"/>
    <row r="3585" hidden="1" x14ac:dyDescent="0.25"/>
    <row r="3586" hidden="1" x14ac:dyDescent="0.25"/>
    <row r="3587" hidden="1" x14ac:dyDescent="0.25"/>
    <row r="3588" hidden="1" x14ac:dyDescent="0.25"/>
    <row r="3589" hidden="1" x14ac:dyDescent="0.25"/>
    <row r="3590" hidden="1" x14ac:dyDescent="0.25"/>
    <row r="3591" hidden="1" x14ac:dyDescent="0.25"/>
    <row r="3592" hidden="1" x14ac:dyDescent="0.25"/>
    <row r="3593" hidden="1" x14ac:dyDescent="0.25"/>
    <row r="3594" hidden="1" x14ac:dyDescent="0.25"/>
    <row r="3595" hidden="1" x14ac:dyDescent="0.25"/>
    <row r="3596" hidden="1" x14ac:dyDescent="0.25"/>
    <row r="3597" hidden="1" x14ac:dyDescent="0.25"/>
    <row r="3598" hidden="1" x14ac:dyDescent="0.25"/>
    <row r="3599" hidden="1" x14ac:dyDescent="0.25"/>
    <row r="3600" hidden="1" x14ac:dyDescent="0.25"/>
    <row r="3601" hidden="1" x14ac:dyDescent="0.25"/>
    <row r="3602" hidden="1" x14ac:dyDescent="0.25"/>
    <row r="3603" hidden="1" x14ac:dyDescent="0.25"/>
    <row r="3604" hidden="1" x14ac:dyDescent="0.25"/>
    <row r="3605" hidden="1" x14ac:dyDescent="0.25"/>
    <row r="3606" hidden="1" x14ac:dyDescent="0.25"/>
    <row r="3607" hidden="1" x14ac:dyDescent="0.25"/>
    <row r="3608" hidden="1" x14ac:dyDescent="0.25"/>
    <row r="3609" hidden="1" x14ac:dyDescent="0.25"/>
    <row r="3610" hidden="1" x14ac:dyDescent="0.25"/>
    <row r="3611" hidden="1" x14ac:dyDescent="0.25"/>
    <row r="3612" hidden="1" x14ac:dyDescent="0.25"/>
    <row r="3613" hidden="1" x14ac:dyDescent="0.25"/>
    <row r="3614" hidden="1" x14ac:dyDescent="0.25"/>
    <row r="3615" hidden="1" x14ac:dyDescent="0.25"/>
    <row r="3616" hidden="1" x14ac:dyDescent="0.25"/>
    <row r="3617" hidden="1" x14ac:dyDescent="0.25"/>
    <row r="3618" hidden="1" x14ac:dyDescent="0.25"/>
    <row r="3619" hidden="1" x14ac:dyDescent="0.25"/>
    <row r="3620" hidden="1" x14ac:dyDescent="0.25"/>
    <row r="3621" hidden="1" x14ac:dyDescent="0.25"/>
    <row r="3622" hidden="1" x14ac:dyDescent="0.25"/>
    <row r="3623" hidden="1" x14ac:dyDescent="0.25"/>
    <row r="3624" hidden="1" x14ac:dyDescent="0.25"/>
    <row r="3625" hidden="1" x14ac:dyDescent="0.25"/>
    <row r="3626" hidden="1" x14ac:dyDescent="0.25"/>
    <row r="3627" hidden="1" x14ac:dyDescent="0.25"/>
    <row r="3628" hidden="1" x14ac:dyDescent="0.25"/>
    <row r="3629" hidden="1" x14ac:dyDescent="0.25"/>
    <row r="3630" hidden="1" x14ac:dyDescent="0.25"/>
    <row r="3631" hidden="1" x14ac:dyDescent="0.25"/>
    <row r="3632" hidden="1" x14ac:dyDescent="0.25"/>
    <row r="3633" hidden="1" x14ac:dyDescent="0.25"/>
    <row r="3634" hidden="1" x14ac:dyDescent="0.25"/>
    <row r="3635" hidden="1" x14ac:dyDescent="0.25"/>
    <row r="3636" hidden="1" x14ac:dyDescent="0.25"/>
    <row r="3637" hidden="1" x14ac:dyDescent="0.25"/>
    <row r="3638" hidden="1" x14ac:dyDescent="0.25"/>
    <row r="3639" hidden="1" x14ac:dyDescent="0.25"/>
    <row r="3640" hidden="1" x14ac:dyDescent="0.25"/>
    <row r="3641" hidden="1" x14ac:dyDescent="0.25"/>
    <row r="3642" hidden="1" x14ac:dyDescent="0.25"/>
    <row r="3643" hidden="1" x14ac:dyDescent="0.25"/>
    <row r="3644" hidden="1" x14ac:dyDescent="0.25"/>
    <row r="3645" hidden="1" x14ac:dyDescent="0.25"/>
    <row r="3646" hidden="1" x14ac:dyDescent="0.25"/>
    <row r="3647" hidden="1" x14ac:dyDescent="0.25"/>
    <row r="3648" hidden="1" x14ac:dyDescent="0.25"/>
    <row r="3649" hidden="1" x14ac:dyDescent="0.25"/>
    <row r="3650" hidden="1" x14ac:dyDescent="0.25"/>
    <row r="3651" hidden="1" x14ac:dyDescent="0.25"/>
    <row r="3652" hidden="1" x14ac:dyDescent="0.25"/>
    <row r="3653" hidden="1" x14ac:dyDescent="0.25"/>
    <row r="3654" hidden="1" x14ac:dyDescent="0.25"/>
    <row r="3655" hidden="1" x14ac:dyDescent="0.25"/>
    <row r="3656" hidden="1" x14ac:dyDescent="0.25"/>
    <row r="3657" hidden="1" x14ac:dyDescent="0.25"/>
    <row r="3658" hidden="1" x14ac:dyDescent="0.25"/>
    <row r="3659" hidden="1" x14ac:dyDescent="0.25"/>
    <row r="3660" hidden="1" x14ac:dyDescent="0.25"/>
    <row r="3661" hidden="1" x14ac:dyDescent="0.25"/>
    <row r="3662" hidden="1" x14ac:dyDescent="0.25"/>
    <row r="3663" hidden="1" x14ac:dyDescent="0.25"/>
    <row r="3664" hidden="1" x14ac:dyDescent="0.25"/>
    <row r="3665" hidden="1" x14ac:dyDescent="0.25"/>
    <row r="3666" hidden="1" x14ac:dyDescent="0.25"/>
    <row r="3667" hidden="1" x14ac:dyDescent="0.25"/>
    <row r="3668" hidden="1" x14ac:dyDescent="0.25"/>
    <row r="3669" hidden="1" x14ac:dyDescent="0.25"/>
    <row r="3670" hidden="1" x14ac:dyDescent="0.25"/>
    <row r="3671" hidden="1" x14ac:dyDescent="0.25"/>
    <row r="3672" hidden="1" x14ac:dyDescent="0.25"/>
    <row r="3673" hidden="1" x14ac:dyDescent="0.25"/>
    <row r="3674" hidden="1" x14ac:dyDescent="0.25"/>
    <row r="3675" hidden="1" x14ac:dyDescent="0.25"/>
    <row r="3676" hidden="1" x14ac:dyDescent="0.25"/>
    <row r="3677" hidden="1" x14ac:dyDescent="0.25"/>
    <row r="3678" hidden="1" x14ac:dyDescent="0.25"/>
    <row r="3679" hidden="1" x14ac:dyDescent="0.25"/>
    <row r="3680" hidden="1" x14ac:dyDescent="0.25"/>
    <row r="3681" hidden="1" x14ac:dyDescent="0.25"/>
    <row r="3682" hidden="1" x14ac:dyDescent="0.25"/>
    <row r="3683" hidden="1" x14ac:dyDescent="0.25"/>
    <row r="3684" hidden="1" x14ac:dyDescent="0.25"/>
    <row r="3685" hidden="1" x14ac:dyDescent="0.25"/>
    <row r="3686" hidden="1" x14ac:dyDescent="0.25"/>
    <row r="3687" hidden="1" x14ac:dyDescent="0.25"/>
    <row r="3688" hidden="1" x14ac:dyDescent="0.25"/>
    <row r="3689" hidden="1" x14ac:dyDescent="0.25"/>
    <row r="3690" hidden="1" x14ac:dyDescent="0.25"/>
    <row r="3691" hidden="1" x14ac:dyDescent="0.25"/>
    <row r="3692" hidden="1" x14ac:dyDescent="0.25"/>
    <row r="3693" hidden="1" x14ac:dyDescent="0.25"/>
    <row r="3694" hidden="1" x14ac:dyDescent="0.25"/>
    <row r="3695" hidden="1" x14ac:dyDescent="0.25"/>
    <row r="3696" hidden="1" x14ac:dyDescent="0.25"/>
    <row r="3697" hidden="1" x14ac:dyDescent="0.25"/>
    <row r="3698" hidden="1" x14ac:dyDescent="0.25"/>
    <row r="3699" hidden="1" x14ac:dyDescent="0.25"/>
    <row r="3700" hidden="1" x14ac:dyDescent="0.25"/>
    <row r="3701" hidden="1" x14ac:dyDescent="0.25"/>
    <row r="3702" hidden="1" x14ac:dyDescent="0.25"/>
    <row r="3703" hidden="1" x14ac:dyDescent="0.25"/>
    <row r="3704" hidden="1" x14ac:dyDescent="0.25"/>
    <row r="3705" hidden="1" x14ac:dyDescent="0.25"/>
    <row r="3706" hidden="1" x14ac:dyDescent="0.25"/>
    <row r="3707" hidden="1" x14ac:dyDescent="0.25"/>
    <row r="3708" hidden="1" x14ac:dyDescent="0.25"/>
    <row r="3709" hidden="1" x14ac:dyDescent="0.25"/>
    <row r="3710" hidden="1" x14ac:dyDescent="0.25"/>
    <row r="3711" hidden="1" x14ac:dyDescent="0.25"/>
    <row r="3712" hidden="1" x14ac:dyDescent="0.25"/>
    <row r="3713" hidden="1" x14ac:dyDescent="0.25"/>
    <row r="3714" hidden="1" x14ac:dyDescent="0.25"/>
    <row r="3715" hidden="1" x14ac:dyDescent="0.25"/>
    <row r="3716" hidden="1" x14ac:dyDescent="0.25"/>
    <row r="3717" hidden="1" x14ac:dyDescent="0.25"/>
    <row r="3718" hidden="1" x14ac:dyDescent="0.25"/>
    <row r="3719" hidden="1" x14ac:dyDescent="0.25"/>
    <row r="3720" hidden="1" x14ac:dyDescent="0.25"/>
    <row r="3721" hidden="1" x14ac:dyDescent="0.25"/>
    <row r="3722" hidden="1" x14ac:dyDescent="0.25"/>
    <row r="3723" hidden="1" x14ac:dyDescent="0.25"/>
    <row r="3724" hidden="1" x14ac:dyDescent="0.25"/>
    <row r="3725" hidden="1" x14ac:dyDescent="0.25"/>
    <row r="3726" hidden="1" x14ac:dyDescent="0.25"/>
    <row r="3727" hidden="1" x14ac:dyDescent="0.25"/>
    <row r="3728" hidden="1" x14ac:dyDescent="0.25"/>
    <row r="3729" hidden="1" x14ac:dyDescent="0.25"/>
    <row r="3730" hidden="1" x14ac:dyDescent="0.25"/>
    <row r="3731" hidden="1" x14ac:dyDescent="0.25"/>
    <row r="3732" hidden="1" x14ac:dyDescent="0.25"/>
    <row r="3733" hidden="1" x14ac:dyDescent="0.25"/>
    <row r="3734" hidden="1" x14ac:dyDescent="0.25"/>
    <row r="3735" hidden="1" x14ac:dyDescent="0.25"/>
    <row r="3736" hidden="1" x14ac:dyDescent="0.25"/>
    <row r="3737" hidden="1" x14ac:dyDescent="0.25"/>
    <row r="3738" hidden="1" x14ac:dyDescent="0.25"/>
    <row r="3739" hidden="1" x14ac:dyDescent="0.25"/>
    <row r="3740" hidden="1" x14ac:dyDescent="0.25"/>
    <row r="3741" hidden="1" x14ac:dyDescent="0.25"/>
    <row r="3742" hidden="1" x14ac:dyDescent="0.25"/>
    <row r="3743" hidden="1" x14ac:dyDescent="0.25"/>
    <row r="3744" hidden="1" x14ac:dyDescent="0.25"/>
    <row r="3745" hidden="1" x14ac:dyDescent="0.25"/>
    <row r="3746" hidden="1" x14ac:dyDescent="0.25"/>
    <row r="3747" hidden="1" x14ac:dyDescent="0.25"/>
    <row r="3748" hidden="1" x14ac:dyDescent="0.25"/>
    <row r="3749" hidden="1" x14ac:dyDescent="0.25"/>
    <row r="3750" hidden="1" x14ac:dyDescent="0.25"/>
    <row r="3751" hidden="1" x14ac:dyDescent="0.25"/>
    <row r="3752" hidden="1" x14ac:dyDescent="0.25"/>
    <row r="3753" hidden="1" x14ac:dyDescent="0.25"/>
    <row r="3754" hidden="1" x14ac:dyDescent="0.25"/>
    <row r="3755" hidden="1" x14ac:dyDescent="0.25"/>
    <row r="3756" hidden="1" x14ac:dyDescent="0.25"/>
    <row r="3757" hidden="1" x14ac:dyDescent="0.25"/>
    <row r="3758" hidden="1" x14ac:dyDescent="0.25"/>
    <row r="3759" hidden="1" x14ac:dyDescent="0.25"/>
    <row r="3760" hidden="1" x14ac:dyDescent="0.25"/>
    <row r="3761" hidden="1" x14ac:dyDescent="0.25"/>
    <row r="3762" hidden="1" x14ac:dyDescent="0.25"/>
    <row r="3763" hidden="1" x14ac:dyDescent="0.25"/>
    <row r="3764" hidden="1" x14ac:dyDescent="0.25"/>
    <row r="3765" hidden="1" x14ac:dyDescent="0.25"/>
    <row r="3766" hidden="1" x14ac:dyDescent="0.25"/>
    <row r="3767" hidden="1" x14ac:dyDescent="0.25"/>
    <row r="3768" hidden="1" x14ac:dyDescent="0.25"/>
    <row r="3769" hidden="1" x14ac:dyDescent="0.25"/>
    <row r="3770" hidden="1" x14ac:dyDescent="0.25"/>
    <row r="3771" hidden="1" x14ac:dyDescent="0.25"/>
    <row r="3772" hidden="1" x14ac:dyDescent="0.25"/>
    <row r="3773" hidden="1" x14ac:dyDescent="0.25"/>
    <row r="3774" hidden="1" x14ac:dyDescent="0.25"/>
    <row r="3775" hidden="1" x14ac:dyDescent="0.25"/>
    <row r="3776" hidden="1" x14ac:dyDescent="0.25"/>
    <row r="3777" hidden="1" x14ac:dyDescent="0.25"/>
    <row r="3778" hidden="1" x14ac:dyDescent="0.25"/>
    <row r="3779" hidden="1" x14ac:dyDescent="0.25"/>
    <row r="3780" hidden="1" x14ac:dyDescent="0.25"/>
    <row r="3781" hidden="1" x14ac:dyDescent="0.25"/>
    <row r="3782" hidden="1" x14ac:dyDescent="0.25"/>
    <row r="3783" hidden="1" x14ac:dyDescent="0.25"/>
    <row r="3784" hidden="1" x14ac:dyDescent="0.25"/>
    <row r="3785" hidden="1" x14ac:dyDescent="0.25"/>
    <row r="3786" hidden="1" x14ac:dyDescent="0.25"/>
    <row r="3787" hidden="1" x14ac:dyDescent="0.25"/>
    <row r="3788" hidden="1" x14ac:dyDescent="0.25"/>
    <row r="3789" hidden="1" x14ac:dyDescent="0.25"/>
    <row r="3790" hidden="1" x14ac:dyDescent="0.25"/>
    <row r="3791" hidden="1" x14ac:dyDescent="0.25"/>
    <row r="3792" hidden="1" x14ac:dyDescent="0.25"/>
    <row r="3793" hidden="1" x14ac:dyDescent="0.25"/>
    <row r="3794" hidden="1" x14ac:dyDescent="0.25"/>
    <row r="3795" hidden="1" x14ac:dyDescent="0.25"/>
    <row r="3796" hidden="1" x14ac:dyDescent="0.25"/>
    <row r="3797" hidden="1" x14ac:dyDescent="0.25"/>
    <row r="3798" hidden="1" x14ac:dyDescent="0.25"/>
    <row r="3799" hidden="1" x14ac:dyDescent="0.25"/>
    <row r="3800" hidden="1" x14ac:dyDescent="0.25"/>
    <row r="3801" hidden="1" x14ac:dyDescent="0.25"/>
    <row r="3802" hidden="1" x14ac:dyDescent="0.25"/>
    <row r="3803" hidden="1" x14ac:dyDescent="0.25"/>
    <row r="3804" hidden="1" x14ac:dyDescent="0.25"/>
    <row r="3805" hidden="1" x14ac:dyDescent="0.25"/>
    <row r="3806" hidden="1" x14ac:dyDescent="0.25"/>
    <row r="3807" hidden="1" x14ac:dyDescent="0.25"/>
    <row r="3808" hidden="1" x14ac:dyDescent="0.25"/>
    <row r="3809" hidden="1" x14ac:dyDescent="0.25"/>
    <row r="3810" hidden="1" x14ac:dyDescent="0.25"/>
    <row r="3811" hidden="1" x14ac:dyDescent="0.25"/>
    <row r="3812" hidden="1" x14ac:dyDescent="0.25"/>
    <row r="3813" hidden="1" x14ac:dyDescent="0.25"/>
    <row r="3814" hidden="1" x14ac:dyDescent="0.25"/>
    <row r="3815" hidden="1" x14ac:dyDescent="0.25"/>
    <row r="3816" hidden="1" x14ac:dyDescent="0.25"/>
    <row r="3817" hidden="1" x14ac:dyDescent="0.25"/>
    <row r="3818" hidden="1" x14ac:dyDescent="0.25"/>
    <row r="3819" hidden="1" x14ac:dyDescent="0.25"/>
    <row r="3820" hidden="1" x14ac:dyDescent="0.25"/>
    <row r="3821" hidden="1" x14ac:dyDescent="0.25"/>
    <row r="3822" hidden="1" x14ac:dyDescent="0.25"/>
    <row r="3823" hidden="1" x14ac:dyDescent="0.25"/>
    <row r="3824" hidden="1" x14ac:dyDescent="0.25"/>
    <row r="3825" hidden="1" x14ac:dyDescent="0.25"/>
    <row r="3826" hidden="1" x14ac:dyDescent="0.25"/>
    <row r="3827" hidden="1" x14ac:dyDescent="0.25"/>
    <row r="3828" hidden="1" x14ac:dyDescent="0.25"/>
    <row r="3829" hidden="1" x14ac:dyDescent="0.25"/>
    <row r="3830" hidden="1" x14ac:dyDescent="0.25"/>
    <row r="3831" hidden="1" x14ac:dyDescent="0.25"/>
    <row r="3832" hidden="1" x14ac:dyDescent="0.25"/>
    <row r="3833" hidden="1" x14ac:dyDescent="0.25"/>
    <row r="3834" hidden="1" x14ac:dyDescent="0.25"/>
    <row r="3835" hidden="1" x14ac:dyDescent="0.25"/>
    <row r="3836" hidden="1" x14ac:dyDescent="0.25"/>
    <row r="3837" hidden="1" x14ac:dyDescent="0.25"/>
    <row r="3838" hidden="1" x14ac:dyDescent="0.25"/>
    <row r="3839" hidden="1" x14ac:dyDescent="0.25"/>
    <row r="3840" hidden="1" x14ac:dyDescent="0.25"/>
    <row r="3841" hidden="1" x14ac:dyDescent="0.25"/>
    <row r="3842" hidden="1" x14ac:dyDescent="0.25"/>
    <row r="3843" hidden="1" x14ac:dyDescent="0.25"/>
    <row r="3844" hidden="1" x14ac:dyDescent="0.25"/>
    <row r="3845" hidden="1" x14ac:dyDescent="0.25"/>
    <row r="3846" hidden="1" x14ac:dyDescent="0.25"/>
    <row r="3847" hidden="1" x14ac:dyDescent="0.25"/>
    <row r="3848" hidden="1" x14ac:dyDescent="0.25"/>
    <row r="3849" hidden="1" x14ac:dyDescent="0.25"/>
    <row r="3850" hidden="1" x14ac:dyDescent="0.25"/>
    <row r="3851" hidden="1" x14ac:dyDescent="0.25"/>
    <row r="3852" hidden="1" x14ac:dyDescent="0.25"/>
    <row r="3853" hidden="1" x14ac:dyDescent="0.25"/>
    <row r="3854" hidden="1" x14ac:dyDescent="0.25"/>
    <row r="3855" hidden="1" x14ac:dyDescent="0.25"/>
    <row r="3856" hidden="1" x14ac:dyDescent="0.25"/>
    <row r="3857" hidden="1" x14ac:dyDescent="0.25"/>
    <row r="3858" hidden="1" x14ac:dyDescent="0.25"/>
    <row r="3859" hidden="1" x14ac:dyDescent="0.25"/>
    <row r="3860" hidden="1" x14ac:dyDescent="0.25"/>
    <row r="3861" hidden="1" x14ac:dyDescent="0.25"/>
    <row r="3862" hidden="1" x14ac:dyDescent="0.25"/>
    <row r="3863" hidden="1" x14ac:dyDescent="0.25"/>
    <row r="3864" hidden="1" x14ac:dyDescent="0.25"/>
    <row r="3865" hidden="1" x14ac:dyDescent="0.25"/>
    <row r="3866" hidden="1" x14ac:dyDescent="0.25"/>
    <row r="3867" hidden="1" x14ac:dyDescent="0.25"/>
    <row r="3868" hidden="1" x14ac:dyDescent="0.25"/>
    <row r="3869" hidden="1" x14ac:dyDescent="0.25"/>
    <row r="3870" hidden="1" x14ac:dyDescent="0.25"/>
    <row r="3871" hidden="1" x14ac:dyDescent="0.25"/>
    <row r="3872" hidden="1" x14ac:dyDescent="0.25"/>
    <row r="3873" hidden="1" x14ac:dyDescent="0.25"/>
    <row r="3874" hidden="1" x14ac:dyDescent="0.25"/>
    <row r="3875" hidden="1" x14ac:dyDescent="0.25"/>
    <row r="3876" hidden="1" x14ac:dyDescent="0.25"/>
    <row r="3877" hidden="1" x14ac:dyDescent="0.25"/>
    <row r="3878" hidden="1" x14ac:dyDescent="0.25"/>
    <row r="3879" hidden="1" x14ac:dyDescent="0.25"/>
    <row r="3880" hidden="1" x14ac:dyDescent="0.25"/>
    <row r="3881" hidden="1" x14ac:dyDescent="0.25"/>
    <row r="3882" hidden="1" x14ac:dyDescent="0.25"/>
    <row r="3883" hidden="1" x14ac:dyDescent="0.25"/>
    <row r="3884" hidden="1" x14ac:dyDescent="0.25"/>
    <row r="3885" hidden="1" x14ac:dyDescent="0.25"/>
    <row r="3886" hidden="1" x14ac:dyDescent="0.25"/>
    <row r="3887" hidden="1" x14ac:dyDescent="0.25"/>
    <row r="3888" hidden="1" x14ac:dyDescent="0.25"/>
    <row r="3889" hidden="1" x14ac:dyDescent="0.25"/>
    <row r="3890" hidden="1" x14ac:dyDescent="0.25"/>
    <row r="3891" hidden="1" x14ac:dyDescent="0.25"/>
    <row r="3892" hidden="1" x14ac:dyDescent="0.25"/>
    <row r="3893" hidden="1" x14ac:dyDescent="0.25"/>
    <row r="3894" hidden="1" x14ac:dyDescent="0.25"/>
    <row r="3895" hidden="1" x14ac:dyDescent="0.25"/>
    <row r="3896" hidden="1" x14ac:dyDescent="0.25"/>
    <row r="3897" hidden="1" x14ac:dyDescent="0.25"/>
    <row r="3898" hidden="1" x14ac:dyDescent="0.25"/>
    <row r="3899" hidden="1" x14ac:dyDescent="0.25"/>
    <row r="3900" hidden="1" x14ac:dyDescent="0.25"/>
    <row r="3901" hidden="1" x14ac:dyDescent="0.25"/>
    <row r="3902" hidden="1" x14ac:dyDescent="0.25"/>
    <row r="3903" hidden="1" x14ac:dyDescent="0.25"/>
    <row r="3904" hidden="1" x14ac:dyDescent="0.25"/>
    <row r="3905" hidden="1" x14ac:dyDescent="0.25"/>
    <row r="3906" hidden="1" x14ac:dyDescent="0.25"/>
    <row r="3907" hidden="1" x14ac:dyDescent="0.25"/>
    <row r="3908" hidden="1" x14ac:dyDescent="0.25"/>
    <row r="3909" hidden="1" x14ac:dyDescent="0.25"/>
    <row r="3910" hidden="1" x14ac:dyDescent="0.25"/>
    <row r="3911" hidden="1" x14ac:dyDescent="0.25"/>
    <row r="3912" hidden="1" x14ac:dyDescent="0.25"/>
    <row r="3913" hidden="1" x14ac:dyDescent="0.25"/>
    <row r="3914" hidden="1" x14ac:dyDescent="0.25"/>
    <row r="3915" hidden="1" x14ac:dyDescent="0.25"/>
    <row r="3916" hidden="1" x14ac:dyDescent="0.25"/>
    <row r="3917" hidden="1" x14ac:dyDescent="0.25"/>
    <row r="3918" hidden="1" x14ac:dyDescent="0.25"/>
    <row r="3919" hidden="1" x14ac:dyDescent="0.25"/>
    <row r="3920" hidden="1" x14ac:dyDescent="0.25"/>
    <row r="3921" hidden="1" x14ac:dyDescent="0.25"/>
    <row r="3922" hidden="1" x14ac:dyDescent="0.25"/>
    <row r="3923" hidden="1" x14ac:dyDescent="0.25"/>
    <row r="3924" hidden="1" x14ac:dyDescent="0.25"/>
    <row r="3925" hidden="1" x14ac:dyDescent="0.25"/>
    <row r="3926" hidden="1" x14ac:dyDescent="0.25"/>
    <row r="3927" hidden="1" x14ac:dyDescent="0.25"/>
    <row r="3928" hidden="1" x14ac:dyDescent="0.25"/>
    <row r="3929" hidden="1" x14ac:dyDescent="0.25"/>
    <row r="3930" hidden="1" x14ac:dyDescent="0.25"/>
    <row r="3931" hidden="1" x14ac:dyDescent="0.25"/>
    <row r="3932" hidden="1" x14ac:dyDescent="0.25"/>
    <row r="3933" hidden="1" x14ac:dyDescent="0.25"/>
    <row r="3934" hidden="1" x14ac:dyDescent="0.25"/>
    <row r="3935" hidden="1" x14ac:dyDescent="0.25"/>
    <row r="3936" hidden="1" x14ac:dyDescent="0.25"/>
    <row r="3937" hidden="1" x14ac:dyDescent="0.25"/>
    <row r="3938" hidden="1" x14ac:dyDescent="0.25"/>
    <row r="3939" hidden="1" x14ac:dyDescent="0.25"/>
    <row r="3940" hidden="1" x14ac:dyDescent="0.25"/>
    <row r="3941" hidden="1" x14ac:dyDescent="0.25"/>
    <row r="3942" hidden="1" x14ac:dyDescent="0.25"/>
    <row r="3943" hidden="1" x14ac:dyDescent="0.25"/>
    <row r="3944" hidden="1" x14ac:dyDescent="0.25"/>
    <row r="3945" hidden="1" x14ac:dyDescent="0.25"/>
    <row r="3946" hidden="1" x14ac:dyDescent="0.25"/>
    <row r="3947" hidden="1" x14ac:dyDescent="0.25"/>
    <row r="3948" hidden="1" x14ac:dyDescent="0.25"/>
    <row r="3949" hidden="1" x14ac:dyDescent="0.25"/>
    <row r="3950" hidden="1" x14ac:dyDescent="0.25"/>
    <row r="3951" hidden="1" x14ac:dyDescent="0.25"/>
    <row r="3952" hidden="1" x14ac:dyDescent="0.25"/>
    <row r="3953" hidden="1" x14ac:dyDescent="0.25"/>
    <row r="3954" hidden="1" x14ac:dyDescent="0.25"/>
    <row r="3955" hidden="1" x14ac:dyDescent="0.25"/>
    <row r="3956" hidden="1" x14ac:dyDescent="0.25"/>
    <row r="3957" hidden="1" x14ac:dyDescent="0.25"/>
    <row r="3958" hidden="1" x14ac:dyDescent="0.25"/>
    <row r="3959" hidden="1" x14ac:dyDescent="0.25"/>
    <row r="3960" hidden="1" x14ac:dyDescent="0.25"/>
    <row r="3961" hidden="1" x14ac:dyDescent="0.25"/>
    <row r="3962" hidden="1" x14ac:dyDescent="0.25"/>
    <row r="3963" hidden="1" x14ac:dyDescent="0.25"/>
    <row r="3964" hidden="1" x14ac:dyDescent="0.25"/>
    <row r="3965" hidden="1" x14ac:dyDescent="0.25"/>
    <row r="3966" hidden="1" x14ac:dyDescent="0.25"/>
    <row r="3967" hidden="1" x14ac:dyDescent="0.25"/>
    <row r="3968" hidden="1" x14ac:dyDescent="0.25"/>
    <row r="3969" hidden="1" x14ac:dyDescent="0.25"/>
    <row r="3970" hidden="1" x14ac:dyDescent="0.25"/>
    <row r="3971" hidden="1" x14ac:dyDescent="0.25"/>
    <row r="3972" hidden="1" x14ac:dyDescent="0.25"/>
    <row r="3973" hidden="1" x14ac:dyDescent="0.25"/>
    <row r="3974" hidden="1" x14ac:dyDescent="0.25"/>
    <row r="3975" hidden="1" x14ac:dyDescent="0.25"/>
    <row r="3976" hidden="1" x14ac:dyDescent="0.25"/>
    <row r="3977" hidden="1" x14ac:dyDescent="0.25"/>
    <row r="3978" hidden="1" x14ac:dyDescent="0.25"/>
    <row r="3979" hidden="1" x14ac:dyDescent="0.25"/>
    <row r="3980" hidden="1" x14ac:dyDescent="0.25"/>
    <row r="3981" hidden="1" x14ac:dyDescent="0.25"/>
    <row r="3982" hidden="1" x14ac:dyDescent="0.25"/>
    <row r="3983" hidden="1" x14ac:dyDescent="0.25"/>
    <row r="3984" hidden="1" x14ac:dyDescent="0.25"/>
    <row r="3985" hidden="1" x14ac:dyDescent="0.25"/>
    <row r="3986" hidden="1" x14ac:dyDescent="0.25"/>
    <row r="3987" hidden="1" x14ac:dyDescent="0.25"/>
    <row r="3988" hidden="1" x14ac:dyDescent="0.25"/>
    <row r="3989" hidden="1" x14ac:dyDescent="0.25"/>
    <row r="3990" hidden="1" x14ac:dyDescent="0.25"/>
    <row r="3991" hidden="1" x14ac:dyDescent="0.25"/>
    <row r="3992" hidden="1" x14ac:dyDescent="0.25"/>
    <row r="3993" hidden="1" x14ac:dyDescent="0.25"/>
    <row r="3994" hidden="1" x14ac:dyDescent="0.25"/>
    <row r="3995" hidden="1" x14ac:dyDescent="0.25"/>
    <row r="3996" hidden="1" x14ac:dyDescent="0.25"/>
    <row r="3997" hidden="1" x14ac:dyDescent="0.25"/>
    <row r="3998" hidden="1" x14ac:dyDescent="0.25"/>
    <row r="3999" hidden="1" x14ac:dyDescent="0.25"/>
    <row r="4000" hidden="1" x14ac:dyDescent="0.25"/>
    <row r="4001" hidden="1" x14ac:dyDescent="0.25"/>
    <row r="4002" hidden="1" x14ac:dyDescent="0.25"/>
    <row r="4003" hidden="1" x14ac:dyDescent="0.25"/>
    <row r="4004" hidden="1" x14ac:dyDescent="0.25"/>
    <row r="4005" hidden="1" x14ac:dyDescent="0.25"/>
    <row r="4006" hidden="1" x14ac:dyDescent="0.25"/>
    <row r="4007" hidden="1" x14ac:dyDescent="0.25"/>
    <row r="4008" hidden="1" x14ac:dyDescent="0.25"/>
    <row r="4009" hidden="1" x14ac:dyDescent="0.25"/>
    <row r="4010" hidden="1" x14ac:dyDescent="0.25"/>
    <row r="4011" hidden="1" x14ac:dyDescent="0.25"/>
    <row r="4012" hidden="1" x14ac:dyDescent="0.25"/>
    <row r="4013" hidden="1" x14ac:dyDescent="0.25"/>
    <row r="4014" hidden="1" x14ac:dyDescent="0.25"/>
    <row r="4015" hidden="1" x14ac:dyDescent="0.25"/>
    <row r="4016" hidden="1" x14ac:dyDescent="0.25"/>
    <row r="4017" hidden="1" x14ac:dyDescent="0.25"/>
    <row r="4018" hidden="1" x14ac:dyDescent="0.25"/>
    <row r="4019" hidden="1" x14ac:dyDescent="0.25"/>
    <row r="4020" hidden="1" x14ac:dyDescent="0.25"/>
    <row r="4021" hidden="1" x14ac:dyDescent="0.25"/>
    <row r="4022" hidden="1" x14ac:dyDescent="0.25"/>
    <row r="4023" hidden="1" x14ac:dyDescent="0.25"/>
    <row r="4024" hidden="1" x14ac:dyDescent="0.25"/>
    <row r="4025" hidden="1" x14ac:dyDescent="0.25"/>
    <row r="4026" hidden="1" x14ac:dyDescent="0.25"/>
    <row r="4027" hidden="1" x14ac:dyDescent="0.25"/>
    <row r="4028" hidden="1" x14ac:dyDescent="0.25"/>
    <row r="4029" hidden="1" x14ac:dyDescent="0.25"/>
    <row r="4030" hidden="1" x14ac:dyDescent="0.25"/>
    <row r="4031" hidden="1" x14ac:dyDescent="0.25"/>
    <row r="4032" hidden="1" x14ac:dyDescent="0.25"/>
    <row r="4033" hidden="1" x14ac:dyDescent="0.25"/>
    <row r="4034" hidden="1" x14ac:dyDescent="0.25"/>
    <row r="4035" hidden="1" x14ac:dyDescent="0.25"/>
    <row r="4036" hidden="1" x14ac:dyDescent="0.25"/>
    <row r="4037" hidden="1" x14ac:dyDescent="0.25"/>
    <row r="4038" hidden="1" x14ac:dyDescent="0.25"/>
    <row r="4039" hidden="1" x14ac:dyDescent="0.25"/>
    <row r="4040" hidden="1" x14ac:dyDescent="0.25"/>
    <row r="4041" hidden="1" x14ac:dyDescent="0.25"/>
    <row r="4042" hidden="1" x14ac:dyDescent="0.25"/>
    <row r="4043" hidden="1" x14ac:dyDescent="0.25"/>
    <row r="4044" hidden="1" x14ac:dyDescent="0.25"/>
    <row r="4045" hidden="1" x14ac:dyDescent="0.25"/>
    <row r="4046" hidden="1" x14ac:dyDescent="0.25"/>
    <row r="4047" hidden="1" x14ac:dyDescent="0.25"/>
    <row r="4048" hidden="1" x14ac:dyDescent="0.25"/>
    <row r="4049" hidden="1" x14ac:dyDescent="0.25"/>
    <row r="4050" hidden="1" x14ac:dyDescent="0.25"/>
    <row r="4051" hidden="1" x14ac:dyDescent="0.25"/>
    <row r="4052" hidden="1" x14ac:dyDescent="0.25"/>
    <row r="4053" hidden="1" x14ac:dyDescent="0.25"/>
    <row r="4054" hidden="1" x14ac:dyDescent="0.25"/>
    <row r="4055" hidden="1" x14ac:dyDescent="0.25"/>
    <row r="4056" hidden="1" x14ac:dyDescent="0.25"/>
    <row r="4057" hidden="1" x14ac:dyDescent="0.25"/>
    <row r="4058" hidden="1" x14ac:dyDescent="0.25"/>
    <row r="4059" hidden="1" x14ac:dyDescent="0.25"/>
    <row r="4060" hidden="1" x14ac:dyDescent="0.25"/>
    <row r="4061" hidden="1" x14ac:dyDescent="0.25"/>
    <row r="4062" hidden="1" x14ac:dyDescent="0.25"/>
    <row r="4063" hidden="1" x14ac:dyDescent="0.25"/>
    <row r="4064" hidden="1" x14ac:dyDescent="0.25"/>
    <row r="4065" hidden="1" x14ac:dyDescent="0.25"/>
    <row r="4066" hidden="1" x14ac:dyDescent="0.25"/>
    <row r="4067" hidden="1" x14ac:dyDescent="0.25"/>
    <row r="4068" hidden="1" x14ac:dyDescent="0.25"/>
    <row r="4069" hidden="1" x14ac:dyDescent="0.25"/>
    <row r="4070" hidden="1" x14ac:dyDescent="0.25"/>
    <row r="4071" hidden="1" x14ac:dyDescent="0.25"/>
    <row r="4072" hidden="1" x14ac:dyDescent="0.25"/>
    <row r="4073" hidden="1" x14ac:dyDescent="0.25"/>
    <row r="4074" hidden="1" x14ac:dyDescent="0.25"/>
    <row r="4075" hidden="1" x14ac:dyDescent="0.25"/>
    <row r="4076" hidden="1" x14ac:dyDescent="0.25"/>
    <row r="4077" hidden="1" x14ac:dyDescent="0.25"/>
    <row r="4078" hidden="1" x14ac:dyDescent="0.25"/>
    <row r="4079" hidden="1" x14ac:dyDescent="0.25"/>
    <row r="4080" hidden="1" x14ac:dyDescent="0.25"/>
    <row r="4081" hidden="1" x14ac:dyDescent="0.25"/>
    <row r="4082" hidden="1" x14ac:dyDescent="0.25"/>
    <row r="4083" hidden="1" x14ac:dyDescent="0.25"/>
    <row r="4084" hidden="1" x14ac:dyDescent="0.25"/>
    <row r="4085" hidden="1" x14ac:dyDescent="0.25"/>
    <row r="4086" hidden="1" x14ac:dyDescent="0.25"/>
    <row r="4087" hidden="1" x14ac:dyDescent="0.25"/>
    <row r="4088" hidden="1" x14ac:dyDescent="0.25"/>
    <row r="4089" hidden="1" x14ac:dyDescent="0.25"/>
    <row r="4090" hidden="1" x14ac:dyDescent="0.25"/>
    <row r="4091" hidden="1" x14ac:dyDescent="0.25"/>
    <row r="4092" hidden="1" x14ac:dyDescent="0.25"/>
    <row r="4093" hidden="1" x14ac:dyDescent="0.25"/>
    <row r="4094" hidden="1" x14ac:dyDescent="0.25"/>
    <row r="4095" hidden="1" x14ac:dyDescent="0.25"/>
    <row r="4096" hidden="1" x14ac:dyDescent="0.25"/>
    <row r="4097" hidden="1" x14ac:dyDescent="0.25"/>
    <row r="4098" hidden="1" x14ac:dyDescent="0.25"/>
    <row r="4099" hidden="1" x14ac:dyDescent="0.25"/>
    <row r="4100" hidden="1" x14ac:dyDescent="0.25"/>
    <row r="4101" hidden="1" x14ac:dyDescent="0.25"/>
    <row r="4102" hidden="1" x14ac:dyDescent="0.25"/>
    <row r="4103" hidden="1" x14ac:dyDescent="0.25"/>
    <row r="4104" hidden="1" x14ac:dyDescent="0.25"/>
    <row r="4105" hidden="1" x14ac:dyDescent="0.25"/>
    <row r="4106" hidden="1" x14ac:dyDescent="0.25"/>
    <row r="4107" hidden="1" x14ac:dyDescent="0.25"/>
    <row r="4108" hidden="1" x14ac:dyDescent="0.25"/>
    <row r="4109" hidden="1" x14ac:dyDescent="0.25"/>
    <row r="4110" hidden="1" x14ac:dyDescent="0.25"/>
    <row r="4111" hidden="1" x14ac:dyDescent="0.25"/>
    <row r="4112" hidden="1" x14ac:dyDescent="0.25"/>
    <row r="4113" hidden="1" x14ac:dyDescent="0.25"/>
    <row r="4114" hidden="1" x14ac:dyDescent="0.25"/>
    <row r="4115" hidden="1" x14ac:dyDescent="0.25"/>
    <row r="4116" hidden="1" x14ac:dyDescent="0.25"/>
    <row r="4117" hidden="1" x14ac:dyDescent="0.25"/>
    <row r="4118" hidden="1" x14ac:dyDescent="0.25"/>
    <row r="4119" hidden="1" x14ac:dyDescent="0.25"/>
    <row r="4120" hidden="1" x14ac:dyDescent="0.25"/>
    <row r="4121" hidden="1" x14ac:dyDescent="0.25"/>
    <row r="4122" hidden="1" x14ac:dyDescent="0.25"/>
    <row r="4123" hidden="1" x14ac:dyDescent="0.25"/>
    <row r="4124" hidden="1" x14ac:dyDescent="0.25"/>
    <row r="4125" hidden="1" x14ac:dyDescent="0.25"/>
    <row r="4126" hidden="1" x14ac:dyDescent="0.25"/>
    <row r="4127" hidden="1" x14ac:dyDescent="0.25"/>
    <row r="4128" hidden="1" x14ac:dyDescent="0.25"/>
    <row r="4129" hidden="1" x14ac:dyDescent="0.25"/>
    <row r="4130" hidden="1" x14ac:dyDescent="0.25"/>
    <row r="4131" hidden="1" x14ac:dyDescent="0.25"/>
    <row r="4132" hidden="1" x14ac:dyDescent="0.25"/>
    <row r="4133" hidden="1" x14ac:dyDescent="0.25"/>
    <row r="4134" hidden="1" x14ac:dyDescent="0.25"/>
    <row r="4135" hidden="1" x14ac:dyDescent="0.25"/>
    <row r="4136" hidden="1" x14ac:dyDescent="0.25"/>
    <row r="4137" hidden="1" x14ac:dyDescent="0.25"/>
    <row r="4138" hidden="1" x14ac:dyDescent="0.25"/>
    <row r="4139" hidden="1" x14ac:dyDescent="0.25"/>
    <row r="4140" hidden="1" x14ac:dyDescent="0.25"/>
    <row r="4141" hidden="1" x14ac:dyDescent="0.25"/>
    <row r="4142" hidden="1" x14ac:dyDescent="0.25"/>
    <row r="4143" hidden="1" x14ac:dyDescent="0.25"/>
    <row r="4144" hidden="1" x14ac:dyDescent="0.25"/>
    <row r="4145" hidden="1" x14ac:dyDescent="0.25"/>
    <row r="4146" hidden="1" x14ac:dyDescent="0.25"/>
    <row r="4147" hidden="1" x14ac:dyDescent="0.25"/>
    <row r="4148" hidden="1" x14ac:dyDescent="0.25"/>
    <row r="4149" hidden="1" x14ac:dyDescent="0.25"/>
    <row r="4150" hidden="1" x14ac:dyDescent="0.25"/>
    <row r="4151" hidden="1" x14ac:dyDescent="0.25"/>
    <row r="4152" hidden="1" x14ac:dyDescent="0.25"/>
    <row r="4153" hidden="1" x14ac:dyDescent="0.25"/>
    <row r="4154" hidden="1" x14ac:dyDescent="0.25"/>
    <row r="4155" hidden="1" x14ac:dyDescent="0.25"/>
    <row r="4156" hidden="1" x14ac:dyDescent="0.25"/>
    <row r="4157" hidden="1" x14ac:dyDescent="0.25"/>
    <row r="4158" hidden="1" x14ac:dyDescent="0.25"/>
    <row r="4159" hidden="1" x14ac:dyDescent="0.25"/>
    <row r="4160" hidden="1" x14ac:dyDescent="0.25"/>
    <row r="4161" hidden="1" x14ac:dyDescent="0.25"/>
    <row r="4162" hidden="1" x14ac:dyDescent="0.25"/>
    <row r="4163" hidden="1" x14ac:dyDescent="0.25"/>
    <row r="4164" hidden="1" x14ac:dyDescent="0.25"/>
    <row r="4165" hidden="1" x14ac:dyDescent="0.25"/>
    <row r="4166" hidden="1" x14ac:dyDescent="0.25"/>
    <row r="4167" hidden="1" x14ac:dyDescent="0.25"/>
    <row r="4168" hidden="1" x14ac:dyDescent="0.25"/>
    <row r="4169" hidden="1" x14ac:dyDescent="0.25"/>
    <row r="4170" hidden="1" x14ac:dyDescent="0.25"/>
    <row r="4171" hidden="1" x14ac:dyDescent="0.25"/>
    <row r="4172" hidden="1" x14ac:dyDescent="0.25"/>
    <row r="4173" hidden="1" x14ac:dyDescent="0.25"/>
    <row r="4174" hidden="1" x14ac:dyDescent="0.25"/>
    <row r="4175" hidden="1" x14ac:dyDescent="0.25"/>
    <row r="4176" hidden="1" x14ac:dyDescent="0.25"/>
    <row r="4177" hidden="1" x14ac:dyDescent="0.25"/>
    <row r="4178" hidden="1" x14ac:dyDescent="0.25"/>
    <row r="4179" hidden="1" x14ac:dyDescent="0.25"/>
    <row r="4180" hidden="1" x14ac:dyDescent="0.25"/>
    <row r="4181" hidden="1" x14ac:dyDescent="0.25"/>
    <row r="4182" hidden="1" x14ac:dyDescent="0.25"/>
    <row r="4183" hidden="1" x14ac:dyDescent="0.25"/>
    <row r="4184" hidden="1" x14ac:dyDescent="0.25"/>
    <row r="4185" hidden="1" x14ac:dyDescent="0.25"/>
    <row r="4186" hidden="1" x14ac:dyDescent="0.25"/>
    <row r="4187" hidden="1" x14ac:dyDescent="0.25"/>
    <row r="4188" hidden="1" x14ac:dyDescent="0.25"/>
    <row r="4189" hidden="1" x14ac:dyDescent="0.25"/>
    <row r="4190" hidden="1" x14ac:dyDescent="0.25"/>
    <row r="4191" hidden="1" x14ac:dyDescent="0.25"/>
    <row r="4192" hidden="1" x14ac:dyDescent="0.25"/>
    <row r="4193" hidden="1" x14ac:dyDescent="0.25"/>
    <row r="4194" hidden="1" x14ac:dyDescent="0.25"/>
    <row r="4195" hidden="1" x14ac:dyDescent="0.25"/>
    <row r="4196" hidden="1" x14ac:dyDescent="0.25"/>
    <row r="4197" hidden="1" x14ac:dyDescent="0.25"/>
    <row r="4198" hidden="1" x14ac:dyDescent="0.25"/>
    <row r="4199" hidden="1" x14ac:dyDescent="0.25"/>
    <row r="4200" hidden="1" x14ac:dyDescent="0.25"/>
    <row r="4201" hidden="1" x14ac:dyDescent="0.25"/>
    <row r="4202" hidden="1" x14ac:dyDescent="0.25"/>
    <row r="4203" hidden="1" x14ac:dyDescent="0.25"/>
    <row r="4204" hidden="1" x14ac:dyDescent="0.25"/>
    <row r="4205" hidden="1" x14ac:dyDescent="0.25"/>
    <row r="4206" hidden="1" x14ac:dyDescent="0.25"/>
    <row r="4207" hidden="1" x14ac:dyDescent="0.25"/>
    <row r="4208" hidden="1" x14ac:dyDescent="0.25"/>
    <row r="4209" hidden="1" x14ac:dyDescent="0.25"/>
    <row r="4210" hidden="1" x14ac:dyDescent="0.25"/>
    <row r="4211" hidden="1" x14ac:dyDescent="0.25"/>
    <row r="4212" hidden="1" x14ac:dyDescent="0.25"/>
    <row r="4213" hidden="1" x14ac:dyDescent="0.25"/>
    <row r="4214" hidden="1" x14ac:dyDescent="0.25"/>
    <row r="4215" hidden="1" x14ac:dyDescent="0.25"/>
    <row r="4216" hidden="1" x14ac:dyDescent="0.25"/>
    <row r="4217" hidden="1" x14ac:dyDescent="0.25"/>
    <row r="4218" hidden="1" x14ac:dyDescent="0.25"/>
    <row r="4219" hidden="1" x14ac:dyDescent="0.25"/>
    <row r="4220" hidden="1" x14ac:dyDescent="0.25"/>
    <row r="4221" hidden="1" x14ac:dyDescent="0.25"/>
    <row r="4222" hidden="1" x14ac:dyDescent="0.25"/>
    <row r="4223" hidden="1" x14ac:dyDescent="0.25"/>
    <row r="4224" hidden="1" x14ac:dyDescent="0.25"/>
    <row r="4225" hidden="1" x14ac:dyDescent="0.25"/>
    <row r="4226" hidden="1" x14ac:dyDescent="0.25"/>
    <row r="4227" hidden="1" x14ac:dyDescent="0.25"/>
    <row r="4228" hidden="1" x14ac:dyDescent="0.25"/>
    <row r="4229" hidden="1" x14ac:dyDescent="0.25"/>
    <row r="4230" hidden="1" x14ac:dyDescent="0.25"/>
    <row r="4231" hidden="1" x14ac:dyDescent="0.25"/>
    <row r="4232" hidden="1" x14ac:dyDescent="0.25"/>
    <row r="4233" hidden="1" x14ac:dyDescent="0.25"/>
    <row r="4234" hidden="1" x14ac:dyDescent="0.25"/>
    <row r="4235" hidden="1" x14ac:dyDescent="0.25"/>
    <row r="4236" hidden="1" x14ac:dyDescent="0.25"/>
    <row r="4237" hidden="1" x14ac:dyDescent="0.25"/>
    <row r="4238" hidden="1" x14ac:dyDescent="0.25"/>
    <row r="4239" hidden="1" x14ac:dyDescent="0.25"/>
    <row r="4240" hidden="1" x14ac:dyDescent="0.25"/>
    <row r="4241" hidden="1" x14ac:dyDescent="0.25"/>
    <row r="4242" hidden="1" x14ac:dyDescent="0.25"/>
    <row r="4243" hidden="1" x14ac:dyDescent="0.25"/>
    <row r="4244" hidden="1" x14ac:dyDescent="0.25"/>
    <row r="4245" hidden="1" x14ac:dyDescent="0.25"/>
    <row r="4246" hidden="1" x14ac:dyDescent="0.25"/>
    <row r="4247" hidden="1" x14ac:dyDescent="0.25"/>
    <row r="4248" hidden="1" x14ac:dyDescent="0.25"/>
    <row r="4249" hidden="1" x14ac:dyDescent="0.25"/>
    <row r="4250" hidden="1" x14ac:dyDescent="0.25"/>
    <row r="4251" hidden="1" x14ac:dyDescent="0.25"/>
    <row r="4252" hidden="1" x14ac:dyDescent="0.25"/>
    <row r="4253" hidden="1" x14ac:dyDescent="0.25"/>
    <row r="4254" hidden="1" x14ac:dyDescent="0.25"/>
    <row r="4255" hidden="1" x14ac:dyDescent="0.25"/>
    <row r="4256" hidden="1" x14ac:dyDescent="0.25"/>
    <row r="4257" hidden="1" x14ac:dyDescent="0.25"/>
    <row r="4258" hidden="1" x14ac:dyDescent="0.25"/>
    <row r="4259" hidden="1" x14ac:dyDescent="0.25"/>
    <row r="4260" hidden="1" x14ac:dyDescent="0.25"/>
    <row r="4261" hidden="1" x14ac:dyDescent="0.25"/>
    <row r="4262" hidden="1" x14ac:dyDescent="0.25"/>
    <row r="4263" hidden="1" x14ac:dyDescent="0.25"/>
    <row r="4264" hidden="1" x14ac:dyDescent="0.25"/>
    <row r="4265" hidden="1" x14ac:dyDescent="0.25"/>
    <row r="4266" hidden="1" x14ac:dyDescent="0.25"/>
    <row r="4267" hidden="1" x14ac:dyDescent="0.25"/>
    <row r="4268" hidden="1" x14ac:dyDescent="0.25"/>
    <row r="4269" hidden="1" x14ac:dyDescent="0.25"/>
    <row r="4270" hidden="1" x14ac:dyDescent="0.25"/>
    <row r="4271" hidden="1" x14ac:dyDescent="0.25"/>
    <row r="4272" hidden="1" x14ac:dyDescent="0.25"/>
    <row r="4273" hidden="1" x14ac:dyDescent="0.25"/>
    <row r="4274" hidden="1" x14ac:dyDescent="0.25"/>
    <row r="4275" hidden="1" x14ac:dyDescent="0.25"/>
    <row r="4276" hidden="1" x14ac:dyDescent="0.25"/>
    <row r="4277" hidden="1" x14ac:dyDescent="0.25"/>
    <row r="4278" hidden="1" x14ac:dyDescent="0.25"/>
    <row r="4279" hidden="1" x14ac:dyDescent="0.25"/>
    <row r="4280" hidden="1" x14ac:dyDescent="0.25"/>
    <row r="4281" hidden="1" x14ac:dyDescent="0.25"/>
    <row r="4282" hidden="1" x14ac:dyDescent="0.25"/>
    <row r="4283" hidden="1" x14ac:dyDescent="0.25"/>
    <row r="4284" hidden="1" x14ac:dyDescent="0.25"/>
    <row r="4285" hidden="1" x14ac:dyDescent="0.25"/>
    <row r="4286" hidden="1" x14ac:dyDescent="0.25"/>
    <row r="4287" hidden="1" x14ac:dyDescent="0.25"/>
    <row r="4288" hidden="1" x14ac:dyDescent="0.25"/>
    <row r="4289" hidden="1" x14ac:dyDescent="0.25"/>
    <row r="4290" hidden="1" x14ac:dyDescent="0.25"/>
    <row r="4291" hidden="1" x14ac:dyDescent="0.25"/>
    <row r="4292" hidden="1" x14ac:dyDescent="0.25"/>
    <row r="4293" hidden="1" x14ac:dyDescent="0.25"/>
    <row r="4294" hidden="1" x14ac:dyDescent="0.25"/>
    <row r="4295" hidden="1" x14ac:dyDescent="0.25"/>
    <row r="4296" hidden="1" x14ac:dyDescent="0.25"/>
    <row r="4297" hidden="1" x14ac:dyDescent="0.25"/>
    <row r="4298" hidden="1" x14ac:dyDescent="0.25"/>
    <row r="4299" hidden="1" x14ac:dyDescent="0.25"/>
    <row r="4300" hidden="1" x14ac:dyDescent="0.25"/>
    <row r="4301" hidden="1" x14ac:dyDescent="0.25"/>
    <row r="4302" hidden="1" x14ac:dyDescent="0.25"/>
    <row r="4303" hidden="1" x14ac:dyDescent="0.25"/>
    <row r="4304" hidden="1" x14ac:dyDescent="0.25"/>
    <row r="4305" hidden="1" x14ac:dyDescent="0.25"/>
    <row r="4306" hidden="1" x14ac:dyDescent="0.25"/>
    <row r="4307" hidden="1" x14ac:dyDescent="0.25"/>
    <row r="4308" hidden="1" x14ac:dyDescent="0.25"/>
    <row r="4309" hidden="1" x14ac:dyDescent="0.25"/>
    <row r="4310" hidden="1" x14ac:dyDescent="0.25"/>
    <row r="4311" hidden="1" x14ac:dyDescent="0.25"/>
    <row r="4312" hidden="1" x14ac:dyDescent="0.25"/>
    <row r="4313" hidden="1" x14ac:dyDescent="0.25"/>
    <row r="4314" hidden="1" x14ac:dyDescent="0.25"/>
    <row r="4315" hidden="1" x14ac:dyDescent="0.25"/>
    <row r="4316" hidden="1" x14ac:dyDescent="0.25"/>
    <row r="4317" hidden="1" x14ac:dyDescent="0.25"/>
    <row r="4318" hidden="1" x14ac:dyDescent="0.25"/>
    <row r="4319" hidden="1" x14ac:dyDescent="0.25"/>
    <row r="4320" hidden="1" x14ac:dyDescent="0.25"/>
    <row r="4321" hidden="1" x14ac:dyDescent="0.25"/>
    <row r="4322" hidden="1" x14ac:dyDescent="0.25"/>
    <row r="4323" hidden="1" x14ac:dyDescent="0.25"/>
    <row r="4324" hidden="1" x14ac:dyDescent="0.25"/>
    <row r="4325" hidden="1" x14ac:dyDescent="0.25"/>
    <row r="4326" hidden="1" x14ac:dyDescent="0.25"/>
    <row r="4327" hidden="1" x14ac:dyDescent="0.25"/>
    <row r="4328" hidden="1" x14ac:dyDescent="0.25"/>
    <row r="4329" hidden="1" x14ac:dyDescent="0.25"/>
    <row r="4330" hidden="1" x14ac:dyDescent="0.25"/>
    <row r="4331" hidden="1" x14ac:dyDescent="0.25"/>
    <row r="4332" hidden="1" x14ac:dyDescent="0.25"/>
    <row r="4333" hidden="1" x14ac:dyDescent="0.25"/>
    <row r="4334" hidden="1" x14ac:dyDescent="0.25"/>
    <row r="4335" hidden="1" x14ac:dyDescent="0.25"/>
    <row r="4336" hidden="1" x14ac:dyDescent="0.25"/>
    <row r="4337" hidden="1" x14ac:dyDescent="0.25"/>
    <row r="4338" hidden="1" x14ac:dyDescent="0.25"/>
    <row r="4339" hidden="1" x14ac:dyDescent="0.25"/>
    <row r="4340" hidden="1" x14ac:dyDescent="0.25"/>
    <row r="4341" hidden="1" x14ac:dyDescent="0.25"/>
    <row r="4342" hidden="1" x14ac:dyDescent="0.25"/>
    <row r="4343" hidden="1" x14ac:dyDescent="0.25"/>
    <row r="4344" hidden="1" x14ac:dyDescent="0.25"/>
    <row r="4345" hidden="1" x14ac:dyDescent="0.25"/>
    <row r="4346" hidden="1" x14ac:dyDescent="0.25"/>
    <row r="4347" hidden="1" x14ac:dyDescent="0.25"/>
    <row r="4348" hidden="1" x14ac:dyDescent="0.25"/>
    <row r="4349" hidden="1" x14ac:dyDescent="0.25"/>
    <row r="4350" hidden="1" x14ac:dyDescent="0.25"/>
    <row r="4351" hidden="1" x14ac:dyDescent="0.25"/>
    <row r="4352" hidden="1" x14ac:dyDescent="0.25"/>
    <row r="4353" hidden="1" x14ac:dyDescent="0.25"/>
    <row r="4354" hidden="1" x14ac:dyDescent="0.25"/>
    <row r="4355" hidden="1" x14ac:dyDescent="0.25"/>
    <row r="4356" hidden="1" x14ac:dyDescent="0.25"/>
    <row r="4357" hidden="1" x14ac:dyDescent="0.25"/>
    <row r="4358" hidden="1" x14ac:dyDescent="0.25"/>
    <row r="4359" hidden="1" x14ac:dyDescent="0.25"/>
    <row r="4360" hidden="1" x14ac:dyDescent="0.25"/>
    <row r="4361" hidden="1" x14ac:dyDescent="0.25"/>
    <row r="4362" hidden="1" x14ac:dyDescent="0.25"/>
    <row r="4363" hidden="1" x14ac:dyDescent="0.25"/>
    <row r="4364" hidden="1" x14ac:dyDescent="0.25"/>
    <row r="4365" hidden="1" x14ac:dyDescent="0.25"/>
    <row r="4366" hidden="1" x14ac:dyDescent="0.25"/>
    <row r="4367" hidden="1" x14ac:dyDescent="0.25"/>
    <row r="4368" hidden="1" x14ac:dyDescent="0.25"/>
    <row r="4369" hidden="1" x14ac:dyDescent="0.25"/>
    <row r="4370" hidden="1" x14ac:dyDescent="0.25"/>
    <row r="4371" hidden="1" x14ac:dyDescent="0.25"/>
    <row r="4372" hidden="1" x14ac:dyDescent="0.25"/>
    <row r="4373" hidden="1" x14ac:dyDescent="0.25"/>
    <row r="4374" hidden="1" x14ac:dyDescent="0.25"/>
    <row r="4375" hidden="1" x14ac:dyDescent="0.25"/>
    <row r="4376" hidden="1" x14ac:dyDescent="0.25"/>
    <row r="4377" hidden="1" x14ac:dyDescent="0.25"/>
    <row r="4378" hidden="1" x14ac:dyDescent="0.25"/>
    <row r="4379" hidden="1" x14ac:dyDescent="0.25"/>
    <row r="4380" hidden="1" x14ac:dyDescent="0.25"/>
    <row r="4381" hidden="1" x14ac:dyDescent="0.25"/>
    <row r="4382" hidden="1" x14ac:dyDescent="0.25"/>
    <row r="4383" hidden="1" x14ac:dyDescent="0.25"/>
    <row r="4384" hidden="1" x14ac:dyDescent="0.25"/>
    <row r="4385" hidden="1" x14ac:dyDescent="0.25"/>
    <row r="4386" hidden="1" x14ac:dyDescent="0.25"/>
    <row r="4387" hidden="1" x14ac:dyDescent="0.25"/>
    <row r="4388" hidden="1" x14ac:dyDescent="0.25"/>
    <row r="4389" hidden="1" x14ac:dyDescent="0.25"/>
    <row r="4390" hidden="1" x14ac:dyDescent="0.25"/>
    <row r="4391" hidden="1" x14ac:dyDescent="0.25"/>
    <row r="4392" hidden="1" x14ac:dyDescent="0.25"/>
    <row r="4393" hidden="1" x14ac:dyDescent="0.25"/>
    <row r="4394" hidden="1" x14ac:dyDescent="0.25"/>
    <row r="4395" hidden="1" x14ac:dyDescent="0.25"/>
    <row r="4396" hidden="1" x14ac:dyDescent="0.25"/>
    <row r="4397" hidden="1" x14ac:dyDescent="0.25"/>
    <row r="4398" hidden="1" x14ac:dyDescent="0.25"/>
    <row r="4399" hidden="1" x14ac:dyDescent="0.25"/>
    <row r="4400" hidden="1" x14ac:dyDescent="0.25"/>
    <row r="4401" hidden="1" x14ac:dyDescent="0.25"/>
    <row r="4402" hidden="1" x14ac:dyDescent="0.25"/>
    <row r="4403" hidden="1" x14ac:dyDescent="0.25"/>
    <row r="4404" hidden="1" x14ac:dyDescent="0.25"/>
    <row r="4405" hidden="1" x14ac:dyDescent="0.25"/>
    <row r="4406" hidden="1" x14ac:dyDescent="0.25"/>
    <row r="4407" hidden="1" x14ac:dyDescent="0.25"/>
    <row r="4408" hidden="1" x14ac:dyDescent="0.25"/>
    <row r="4409" hidden="1" x14ac:dyDescent="0.25"/>
    <row r="4410" hidden="1" x14ac:dyDescent="0.25"/>
    <row r="4411" hidden="1" x14ac:dyDescent="0.25"/>
    <row r="4412" hidden="1" x14ac:dyDescent="0.25"/>
    <row r="4413" hidden="1" x14ac:dyDescent="0.25"/>
    <row r="4414" hidden="1" x14ac:dyDescent="0.25"/>
    <row r="4415" hidden="1" x14ac:dyDescent="0.25"/>
    <row r="4416" hidden="1" x14ac:dyDescent="0.25"/>
    <row r="4417" hidden="1" x14ac:dyDescent="0.25"/>
    <row r="4418" hidden="1" x14ac:dyDescent="0.25"/>
    <row r="4419" hidden="1" x14ac:dyDescent="0.25"/>
    <row r="4420" hidden="1" x14ac:dyDescent="0.25"/>
    <row r="4421" hidden="1" x14ac:dyDescent="0.25"/>
    <row r="4422" hidden="1" x14ac:dyDescent="0.25"/>
    <row r="4423" hidden="1" x14ac:dyDescent="0.25"/>
    <row r="4424" hidden="1" x14ac:dyDescent="0.25"/>
    <row r="4425" hidden="1" x14ac:dyDescent="0.25"/>
    <row r="4426" hidden="1" x14ac:dyDescent="0.25"/>
    <row r="4427" hidden="1" x14ac:dyDescent="0.25"/>
    <row r="4428" hidden="1" x14ac:dyDescent="0.25"/>
    <row r="4429" hidden="1" x14ac:dyDescent="0.25"/>
    <row r="4430" hidden="1" x14ac:dyDescent="0.25"/>
    <row r="4431" hidden="1" x14ac:dyDescent="0.25"/>
    <row r="4432" hidden="1" x14ac:dyDescent="0.25"/>
    <row r="4433" hidden="1" x14ac:dyDescent="0.25"/>
    <row r="4434" hidden="1" x14ac:dyDescent="0.25"/>
    <row r="4435" hidden="1" x14ac:dyDescent="0.25"/>
    <row r="4436" hidden="1" x14ac:dyDescent="0.25"/>
    <row r="4437" hidden="1" x14ac:dyDescent="0.25"/>
    <row r="4438" hidden="1" x14ac:dyDescent="0.25"/>
    <row r="4439" hidden="1" x14ac:dyDescent="0.25"/>
    <row r="4440" hidden="1" x14ac:dyDescent="0.25"/>
    <row r="4441" hidden="1" x14ac:dyDescent="0.25"/>
    <row r="4442" hidden="1" x14ac:dyDescent="0.25"/>
    <row r="4443" hidden="1" x14ac:dyDescent="0.25"/>
    <row r="4444" hidden="1" x14ac:dyDescent="0.25"/>
    <row r="4445" hidden="1" x14ac:dyDescent="0.25"/>
    <row r="4446" hidden="1" x14ac:dyDescent="0.25"/>
    <row r="4447" hidden="1" x14ac:dyDescent="0.25"/>
    <row r="4448" hidden="1" x14ac:dyDescent="0.25"/>
    <row r="4449" hidden="1" x14ac:dyDescent="0.25"/>
    <row r="4450" hidden="1" x14ac:dyDescent="0.25"/>
    <row r="4451" hidden="1" x14ac:dyDescent="0.25"/>
    <row r="4452" hidden="1" x14ac:dyDescent="0.25"/>
    <row r="4453" hidden="1" x14ac:dyDescent="0.25"/>
    <row r="4454" hidden="1" x14ac:dyDescent="0.25"/>
    <row r="4455" hidden="1" x14ac:dyDescent="0.25"/>
    <row r="4456" hidden="1" x14ac:dyDescent="0.25"/>
    <row r="4457" hidden="1" x14ac:dyDescent="0.25"/>
    <row r="4458" hidden="1" x14ac:dyDescent="0.25"/>
    <row r="4459" hidden="1" x14ac:dyDescent="0.25"/>
    <row r="4460" hidden="1" x14ac:dyDescent="0.25"/>
    <row r="4461" hidden="1" x14ac:dyDescent="0.25"/>
    <row r="4462" hidden="1" x14ac:dyDescent="0.25"/>
    <row r="4463" hidden="1" x14ac:dyDescent="0.25"/>
    <row r="4464" hidden="1" x14ac:dyDescent="0.25"/>
    <row r="4465" hidden="1" x14ac:dyDescent="0.25"/>
    <row r="4466" hidden="1" x14ac:dyDescent="0.25"/>
    <row r="4467" hidden="1" x14ac:dyDescent="0.25"/>
    <row r="4468" hidden="1" x14ac:dyDescent="0.25"/>
    <row r="4469" hidden="1" x14ac:dyDescent="0.25"/>
    <row r="4470" hidden="1" x14ac:dyDescent="0.25"/>
    <row r="4471" hidden="1" x14ac:dyDescent="0.25"/>
    <row r="4472" hidden="1" x14ac:dyDescent="0.25"/>
    <row r="4473" hidden="1" x14ac:dyDescent="0.25"/>
    <row r="4474" hidden="1" x14ac:dyDescent="0.25"/>
    <row r="4475" hidden="1" x14ac:dyDescent="0.25"/>
    <row r="4476" hidden="1" x14ac:dyDescent="0.25"/>
    <row r="4477" hidden="1" x14ac:dyDescent="0.25"/>
    <row r="4478" hidden="1" x14ac:dyDescent="0.25"/>
    <row r="4479" hidden="1" x14ac:dyDescent="0.25"/>
    <row r="4480" hidden="1" x14ac:dyDescent="0.25"/>
    <row r="4481" hidden="1" x14ac:dyDescent="0.25"/>
    <row r="4482" hidden="1" x14ac:dyDescent="0.25"/>
    <row r="4483" hidden="1" x14ac:dyDescent="0.25"/>
    <row r="4484" hidden="1" x14ac:dyDescent="0.25"/>
    <row r="4485" hidden="1" x14ac:dyDescent="0.25"/>
    <row r="4486" hidden="1" x14ac:dyDescent="0.25"/>
    <row r="4487" hidden="1" x14ac:dyDescent="0.25"/>
    <row r="4488" hidden="1" x14ac:dyDescent="0.25"/>
    <row r="4489" hidden="1" x14ac:dyDescent="0.25"/>
    <row r="4490" hidden="1" x14ac:dyDescent="0.25"/>
    <row r="4491" hidden="1" x14ac:dyDescent="0.25"/>
    <row r="4492" hidden="1" x14ac:dyDescent="0.25"/>
    <row r="4493" hidden="1" x14ac:dyDescent="0.25"/>
    <row r="4494" hidden="1" x14ac:dyDescent="0.25"/>
    <row r="4495" hidden="1" x14ac:dyDescent="0.25"/>
    <row r="4496" hidden="1" x14ac:dyDescent="0.25"/>
    <row r="4497" hidden="1" x14ac:dyDescent="0.25"/>
    <row r="4498" hidden="1" x14ac:dyDescent="0.25"/>
    <row r="4499" hidden="1" x14ac:dyDescent="0.25"/>
    <row r="4500" hidden="1" x14ac:dyDescent="0.25"/>
    <row r="4501" hidden="1" x14ac:dyDescent="0.25"/>
    <row r="4502" hidden="1" x14ac:dyDescent="0.25"/>
    <row r="4503" hidden="1" x14ac:dyDescent="0.25"/>
    <row r="4504" hidden="1" x14ac:dyDescent="0.25"/>
    <row r="4505" hidden="1" x14ac:dyDescent="0.25"/>
    <row r="4506" hidden="1" x14ac:dyDescent="0.25"/>
    <row r="4507" hidden="1" x14ac:dyDescent="0.25"/>
    <row r="4508" hidden="1" x14ac:dyDescent="0.25"/>
    <row r="4509" hidden="1" x14ac:dyDescent="0.25"/>
    <row r="4510" hidden="1" x14ac:dyDescent="0.25"/>
    <row r="4511" hidden="1" x14ac:dyDescent="0.25"/>
    <row r="4512" hidden="1" x14ac:dyDescent="0.25"/>
    <row r="4513" hidden="1" x14ac:dyDescent="0.25"/>
    <row r="4514" hidden="1" x14ac:dyDescent="0.25"/>
    <row r="4515" hidden="1" x14ac:dyDescent="0.25"/>
    <row r="4516" hidden="1" x14ac:dyDescent="0.25"/>
    <row r="4517" hidden="1" x14ac:dyDescent="0.25"/>
    <row r="4518" hidden="1" x14ac:dyDescent="0.25"/>
    <row r="4519" hidden="1" x14ac:dyDescent="0.25"/>
    <row r="4520" hidden="1" x14ac:dyDescent="0.25"/>
    <row r="4521" hidden="1" x14ac:dyDescent="0.25"/>
    <row r="4522" hidden="1" x14ac:dyDescent="0.25"/>
    <row r="4523" hidden="1" x14ac:dyDescent="0.25"/>
    <row r="4524" hidden="1" x14ac:dyDescent="0.25"/>
    <row r="4525" hidden="1" x14ac:dyDescent="0.25"/>
    <row r="4526" hidden="1" x14ac:dyDescent="0.25"/>
    <row r="4527" hidden="1" x14ac:dyDescent="0.25"/>
    <row r="4528" hidden="1" x14ac:dyDescent="0.25"/>
    <row r="4529" hidden="1" x14ac:dyDescent="0.25"/>
    <row r="4530" hidden="1" x14ac:dyDescent="0.25"/>
    <row r="4531" hidden="1" x14ac:dyDescent="0.25"/>
    <row r="4532" hidden="1" x14ac:dyDescent="0.25"/>
    <row r="4533" hidden="1" x14ac:dyDescent="0.25"/>
    <row r="4534" hidden="1" x14ac:dyDescent="0.25"/>
    <row r="4535" hidden="1" x14ac:dyDescent="0.25"/>
    <row r="4536" hidden="1" x14ac:dyDescent="0.25"/>
    <row r="4537" hidden="1" x14ac:dyDescent="0.25"/>
    <row r="4538" hidden="1" x14ac:dyDescent="0.25"/>
    <row r="4539" hidden="1" x14ac:dyDescent="0.25"/>
    <row r="4540" hidden="1" x14ac:dyDescent="0.25"/>
    <row r="4541" hidden="1" x14ac:dyDescent="0.25"/>
    <row r="4542" hidden="1" x14ac:dyDescent="0.25"/>
    <row r="4543" hidden="1" x14ac:dyDescent="0.25"/>
    <row r="4544" hidden="1" x14ac:dyDescent="0.25"/>
    <row r="4545" hidden="1" x14ac:dyDescent="0.25"/>
    <row r="4546" hidden="1" x14ac:dyDescent="0.25"/>
    <row r="4547" hidden="1" x14ac:dyDescent="0.25"/>
    <row r="4548" hidden="1" x14ac:dyDescent="0.25"/>
    <row r="4549" hidden="1" x14ac:dyDescent="0.25"/>
    <row r="4550" hidden="1" x14ac:dyDescent="0.25"/>
    <row r="4551" hidden="1" x14ac:dyDescent="0.25"/>
    <row r="4552" hidden="1" x14ac:dyDescent="0.25"/>
    <row r="4553" hidden="1" x14ac:dyDescent="0.25"/>
    <row r="4554" hidden="1" x14ac:dyDescent="0.25"/>
    <row r="4555" hidden="1" x14ac:dyDescent="0.25"/>
    <row r="4556" hidden="1" x14ac:dyDescent="0.25"/>
    <row r="4557" hidden="1" x14ac:dyDescent="0.25"/>
    <row r="4558" hidden="1" x14ac:dyDescent="0.25"/>
    <row r="4559" hidden="1" x14ac:dyDescent="0.25"/>
    <row r="4560" hidden="1" x14ac:dyDescent="0.25"/>
    <row r="4561" hidden="1" x14ac:dyDescent="0.25"/>
    <row r="4562" hidden="1" x14ac:dyDescent="0.25"/>
    <row r="4563" hidden="1" x14ac:dyDescent="0.25"/>
    <row r="4564" hidden="1" x14ac:dyDescent="0.25"/>
    <row r="4565" hidden="1" x14ac:dyDescent="0.25"/>
    <row r="4566" hidden="1" x14ac:dyDescent="0.25"/>
    <row r="4567" hidden="1" x14ac:dyDescent="0.25"/>
    <row r="4568" hidden="1" x14ac:dyDescent="0.25"/>
    <row r="4569" hidden="1" x14ac:dyDescent="0.25"/>
    <row r="4570" hidden="1" x14ac:dyDescent="0.25"/>
    <row r="4571" hidden="1" x14ac:dyDescent="0.25"/>
    <row r="4572" hidden="1" x14ac:dyDescent="0.25"/>
    <row r="4573" hidden="1" x14ac:dyDescent="0.25"/>
    <row r="4574" hidden="1" x14ac:dyDescent="0.25"/>
    <row r="4575" hidden="1" x14ac:dyDescent="0.25"/>
    <row r="4576" hidden="1" x14ac:dyDescent="0.25"/>
    <row r="4577" hidden="1" x14ac:dyDescent="0.25"/>
    <row r="4578" hidden="1" x14ac:dyDescent="0.25"/>
    <row r="4579" hidden="1" x14ac:dyDescent="0.25"/>
    <row r="4580" hidden="1" x14ac:dyDescent="0.25"/>
    <row r="4581" hidden="1" x14ac:dyDescent="0.25"/>
    <row r="4582" hidden="1" x14ac:dyDescent="0.25"/>
    <row r="4583" hidden="1" x14ac:dyDescent="0.25"/>
    <row r="4584" hidden="1" x14ac:dyDescent="0.25"/>
    <row r="4585" hidden="1" x14ac:dyDescent="0.25"/>
    <row r="4586" hidden="1" x14ac:dyDescent="0.25"/>
    <row r="4587" hidden="1" x14ac:dyDescent="0.25"/>
    <row r="4588" hidden="1" x14ac:dyDescent="0.25"/>
    <row r="4589" hidden="1" x14ac:dyDescent="0.25"/>
    <row r="4590" hidden="1" x14ac:dyDescent="0.25"/>
    <row r="4591" hidden="1" x14ac:dyDescent="0.25"/>
    <row r="4592" hidden="1" x14ac:dyDescent="0.25"/>
    <row r="4593" hidden="1" x14ac:dyDescent="0.25"/>
    <row r="4594" hidden="1" x14ac:dyDescent="0.25"/>
    <row r="4595" hidden="1" x14ac:dyDescent="0.25"/>
    <row r="4596" hidden="1" x14ac:dyDescent="0.25"/>
    <row r="4597" hidden="1" x14ac:dyDescent="0.25"/>
    <row r="4598" hidden="1" x14ac:dyDescent="0.25"/>
    <row r="4599" hidden="1" x14ac:dyDescent="0.25"/>
    <row r="4600" hidden="1" x14ac:dyDescent="0.25"/>
    <row r="4601" hidden="1" x14ac:dyDescent="0.25"/>
    <row r="4602" hidden="1" x14ac:dyDescent="0.25"/>
    <row r="4603" hidden="1" x14ac:dyDescent="0.25"/>
    <row r="4604" hidden="1" x14ac:dyDescent="0.25"/>
    <row r="4605" hidden="1" x14ac:dyDescent="0.25"/>
    <row r="4606" hidden="1" x14ac:dyDescent="0.25"/>
    <row r="4607" hidden="1" x14ac:dyDescent="0.25"/>
    <row r="4608" hidden="1" x14ac:dyDescent="0.25"/>
    <row r="4609" hidden="1" x14ac:dyDescent="0.25"/>
    <row r="4610" hidden="1" x14ac:dyDescent="0.25"/>
    <row r="4611" hidden="1" x14ac:dyDescent="0.25"/>
    <row r="4612" hidden="1" x14ac:dyDescent="0.25"/>
    <row r="4613" hidden="1" x14ac:dyDescent="0.25"/>
    <row r="4614" hidden="1" x14ac:dyDescent="0.25"/>
    <row r="4615" hidden="1" x14ac:dyDescent="0.25"/>
    <row r="4616" hidden="1" x14ac:dyDescent="0.25"/>
    <row r="4617" hidden="1" x14ac:dyDescent="0.25"/>
    <row r="4618" hidden="1" x14ac:dyDescent="0.25"/>
    <row r="4619" hidden="1" x14ac:dyDescent="0.25"/>
    <row r="4620" hidden="1" x14ac:dyDescent="0.25"/>
    <row r="4621" hidden="1" x14ac:dyDescent="0.25"/>
    <row r="4622" hidden="1" x14ac:dyDescent="0.25"/>
    <row r="4623" hidden="1" x14ac:dyDescent="0.25"/>
    <row r="4624" hidden="1" x14ac:dyDescent="0.25"/>
    <row r="4625" hidden="1" x14ac:dyDescent="0.25"/>
    <row r="4626" hidden="1" x14ac:dyDescent="0.25"/>
    <row r="4627" hidden="1" x14ac:dyDescent="0.25"/>
    <row r="4628" hidden="1" x14ac:dyDescent="0.25"/>
    <row r="4629" hidden="1" x14ac:dyDescent="0.25"/>
    <row r="4630" hidden="1" x14ac:dyDescent="0.25"/>
    <row r="4631" hidden="1" x14ac:dyDescent="0.25"/>
    <row r="4632" hidden="1" x14ac:dyDescent="0.25"/>
    <row r="4633" hidden="1" x14ac:dyDescent="0.25"/>
    <row r="4634" hidden="1" x14ac:dyDescent="0.25"/>
    <row r="4635" hidden="1" x14ac:dyDescent="0.25"/>
    <row r="4636" hidden="1" x14ac:dyDescent="0.25"/>
    <row r="4637" hidden="1" x14ac:dyDescent="0.25"/>
    <row r="4638" hidden="1" x14ac:dyDescent="0.25"/>
    <row r="4639" hidden="1" x14ac:dyDescent="0.25"/>
    <row r="4640" hidden="1" x14ac:dyDescent="0.25"/>
    <row r="4641" hidden="1" x14ac:dyDescent="0.25"/>
    <row r="4642" hidden="1" x14ac:dyDescent="0.25"/>
    <row r="4643" hidden="1" x14ac:dyDescent="0.25"/>
    <row r="4644" hidden="1" x14ac:dyDescent="0.25"/>
    <row r="4645" hidden="1" x14ac:dyDescent="0.25"/>
    <row r="4646" hidden="1" x14ac:dyDescent="0.25"/>
    <row r="4647" hidden="1" x14ac:dyDescent="0.25"/>
    <row r="4648" hidden="1" x14ac:dyDescent="0.25"/>
    <row r="4649" hidden="1" x14ac:dyDescent="0.25"/>
    <row r="4650" hidden="1" x14ac:dyDescent="0.25"/>
    <row r="4651" hidden="1" x14ac:dyDescent="0.25"/>
    <row r="4652" hidden="1" x14ac:dyDescent="0.25"/>
    <row r="4653" hidden="1" x14ac:dyDescent="0.25"/>
    <row r="4654" hidden="1" x14ac:dyDescent="0.25"/>
    <row r="4655" hidden="1" x14ac:dyDescent="0.25"/>
    <row r="4656" hidden="1" x14ac:dyDescent="0.25"/>
    <row r="4657" hidden="1" x14ac:dyDescent="0.25"/>
    <row r="4658" hidden="1" x14ac:dyDescent="0.25"/>
    <row r="4659" hidden="1" x14ac:dyDescent="0.25"/>
    <row r="4660" hidden="1" x14ac:dyDescent="0.25"/>
    <row r="4661" hidden="1" x14ac:dyDescent="0.25"/>
    <row r="4662" hidden="1" x14ac:dyDescent="0.25"/>
    <row r="4663" hidden="1" x14ac:dyDescent="0.25"/>
    <row r="4664" hidden="1" x14ac:dyDescent="0.25"/>
    <row r="4665" hidden="1" x14ac:dyDescent="0.25"/>
    <row r="4666" hidden="1" x14ac:dyDescent="0.25"/>
    <row r="4667" hidden="1" x14ac:dyDescent="0.25"/>
    <row r="4668" hidden="1" x14ac:dyDescent="0.25"/>
    <row r="4669" hidden="1" x14ac:dyDescent="0.25"/>
    <row r="4670" hidden="1" x14ac:dyDescent="0.25"/>
    <row r="4671" hidden="1" x14ac:dyDescent="0.25"/>
    <row r="4672" hidden="1" x14ac:dyDescent="0.25"/>
    <row r="4673" hidden="1" x14ac:dyDescent="0.25"/>
    <row r="4674" hidden="1" x14ac:dyDescent="0.25"/>
    <row r="4675" hidden="1" x14ac:dyDescent="0.25"/>
    <row r="4676" hidden="1" x14ac:dyDescent="0.25"/>
    <row r="4677" hidden="1" x14ac:dyDescent="0.25"/>
    <row r="4678" hidden="1" x14ac:dyDescent="0.25"/>
    <row r="4679" hidden="1" x14ac:dyDescent="0.25"/>
    <row r="4680" hidden="1" x14ac:dyDescent="0.25"/>
    <row r="4681" hidden="1" x14ac:dyDescent="0.25"/>
    <row r="4682" hidden="1" x14ac:dyDescent="0.25"/>
    <row r="4683" hidden="1" x14ac:dyDescent="0.25"/>
    <row r="4684" hidden="1" x14ac:dyDescent="0.25"/>
    <row r="4685" hidden="1" x14ac:dyDescent="0.25"/>
    <row r="4686" hidden="1" x14ac:dyDescent="0.25"/>
    <row r="4687" hidden="1" x14ac:dyDescent="0.25"/>
    <row r="4688" hidden="1" x14ac:dyDescent="0.25"/>
    <row r="4689" hidden="1" x14ac:dyDescent="0.25"/>
    <row r="4690" hidden="1" x14ac:dyDescent="0.25"/>
    <row r="4691" hidden="1" x14ac:dyDescent="0.25"/>
    <row r="4692" hidden="1" x14ac:dyDescent="0.25"/>
    <row r="4693" hidden="1" x14ac:dyDescent="0.25"/>
    <row r="4694" hidden="1" x14ac:dyDescent="0.25"/>
    <row r="4695" hidden="1" x14ac:dyDescent="0.25"/>
    <row r="4696" hidden="1" x14ac:dyDescent="0.25"/>
    <row r="4697" hidden="1" x14ac:dyDescent="0.25"/>
    <row r="4698" hidden="1" x14ac:dyDescent="0.25"/>
    <row r="4699" hidden="1" x14ac:dyDescent="0.25"/>
    <row r="4700" hidden="1" x14ac:dyDescent="0.25"/>
    <row r="4701" hidden="1" x14ac:dyDescent="0.25"/>
    <row r="4702" hidden="1" x14ac:dyDescent="0.25"/>
    <row r="4703" hidden="1" x14ac:dyDescent="0.25"/>
    <row r="4704" hidden="1" x14ac:dyDescent="0.25"/>
    <row r="4705" hidden="1" x14ac:dyDescent="0.25"/>
    <row r="4706" hidden="1" x14ac:dyDescent="0.25"/>
    <row r="4707" hidden="1" x14ac:dyDescent="0.25"/>
    <row r="4708" hidden="1" x14ac:dyDescent="0.25"/>
    <row r="4709" hidden="1" x14ac:dyDescent="0.25"/>
    <row r="4710" hidden="1" x14ac:dyDescent="0.25"/>
    <row r="4711" hidden="1" x14ac:dyDescent="0.25"/>
    <row r="4712" hidden="1" x14ac:dyDescent="0.25"/>
    <row r="4713" hidden="1" x14ac:dyDescent="0.25"/>
    <row r="4714" hidden="1" x14ac:dyDescent="0.25"/>
    <row r="4715" hidden="1" x14ac:dyDescent="0.25"/>
    <row r="4716" hidden="1" x14ac:dyDescent="0.25"/>
    <row r="4717" hidden="1" x14ac:dyDescent="0.25"/>
    <row r="4718" hidden="1" x14ac:dyDescent="0.25"/>
    <row r="4719" hidden="1" x14ac:dyDescent="0.25"/>
    <row r="4720" hidden="1" x14ac:dyDescent="0.25"/>
    <row r="4721" hidden="1" x14ac:dyDescent="0.25"/>
    <row r="4722" hidden="1" x14ac:dyDescent="0.25"/>
    <row r="4723" hidden="1" x14ac:dyDescent="0.25"/>
    <row r="4724" hidden="1" x14ac:dyDescent="0.25"/>
    <row r="4725" hidden="1" x14ac:dyDescent="0.25"/>
    <row r="4726" hidden="1" x14ac:dyDescent="0.25"/>
    <row r="4727" hidden="1" x14ac:dyDescent="0.25"/>
    <row r="4728" hidden="1" x14ac:dyDescent="0.25"/>
    <row r="4729" hidden="1" x14ac:dyDescent="0.25"/>
    <row r="4730" hidden="1" x14ac:dyDescent="0.25"/>
    <row r="4731" hidden="1" x14ac:dyDescent="0.25"/>
    <row r="4732" hidden="1" x14ac:dyDescent="0.25"/>
    <row r="4733" hidden="1" x14ac:dyDescent="0.25"/>
    <row r="4734" hidden="1" x14ac:dyDescent="0.25"/>
    <row r="4735" hidden="1" x14ac:dyDescent="0.25"/>
    <row r="4736" hidden="1" x14ac:dyDescent="0.25"/>
    <row r="4737" hidden="1" x14ac:dyDescent="0.25"/>
    <row r="4738" hidden="1" x14ac:dyDescent="0.25"/>
    <row r="4739" hidden="1" x14ac:dyDescent="0.25"/>
    <row r="4740" hidden="1" x14ac:dyDescent="0.25"/>
    <row r="4741" hidden="1" x14ac:dyDescent="0.25"/>
    <row r="4742" hidden="1" x14ac:dyDescent="0.25"/>
    <row r="4743" hidden="1" x14ac:dyDescent="0.25"/>
    <row r="4744" hidden="1" x14ac:dyDescent="0.25"/>
    <row r="4745" hidden="1" x14ac:dyDescent="0.25"/>
    <row r="4746" hidden="1" x14ac:dyDescent="0.25"/>
    <row r="4747" hidden="1" x14ac:dyDescent="0.25"/>
    <row r="4748" hidden="1" x14ac:dyDescent="0.25"/>
    <row r="4749" hidden="1" x14ac:dyDescent="0.25"/>
    <row r="4750" hidden="1" x14ac:dyDescent="0.25"/>
    <row r="4751" hidden="1" x14ac:dyDescent="0.25"/>
    <row r="4752" hidden="1" x14ac:dyDescent="0.25"/>
    <row r="4753" hidden="1" x14ac:dyDescent="0.25"/>
    <row r="4754" hidden="1" x14ac:dyDescent="0.25"/>
    <row r="4755" hidden="1" x14ac:dyDescent="0.25"/>
    <row r="4756" hidden="1" x14ac:dyDescent="0.25"/>
    <row r="4757" hidden="1" x14ac:dyDescent="0.25"/>
    <row r="4758" hidden="1" x14ac:dyDescent="0.25"/>
    <row r="4759" hidden="1" x14ac:dyDescent="0.25"/>
    <row r="4760" hidden="1" x14ac:dyDescent="0.25"/>
    <row r="4761" hidden="1" x14ac:dyDescent="0.25"/>
    <row r="4762" hidden="1" x14ac:dyDescent="0.25"/>
    <row r="4763" hidden="1" x14ac:dyDescent="0.25"/>
    <row r="4764" hidden="1" x14ac:dyDescent="0.25"/>
    <row r="4765" hidden="1" x14ac:dyDescent="0.25"/>
    <row r="4766" hidden="1" x14ac:dyDescent="0.25"/>
    <row r="4767" hidden="1" x14ac:dyDescent="0.25"/>
    <row r="4768" hidden="1" x14ac:dyDescent="0.25"/>
    <row r="4769" hidden="1" x14ac:dyDescent="0.25"/>
    <row r="4770" hidden="1" x14ac:dyDescent="0.25"/>
    <row r="4771" hidden="1" x14ac:dyDescent="0.25"/>
    <row r="4772" hidden="1" x14ac:dyDescent="0.25"/>
    <row r="4773" hidden="1" x14ac:dyDescent="0.25"/>
    <row r="4774" hidden="1" x14ac:dyDescent="0.25"/>
    <row r="4775" hidden="1" x14ac:dyDescent="0.25"/>
    <row r="4776" hidden="1" x14ac:dyDescent="0.25"/>
    <row r="4777" hidden="1" x14ac:dyDescent="0.25"/>
    <row r="4778" hidden="1" x14ac:dyDescent="0.25"/>
    <row r="4779" hidden="1" x14ac:dyDescent="0.25"/>
    <row r="4780" hidden="1" x14ac:dyDescent="0.25"/>
    <row r="4781" hidden="1" x14ac:dyDescent="0.25"/>
    <row r="4782" hidden="1" x14ac:dyDescent="0.25"/>
    <row r="4783" hidden="1" x14ac:dyDescent="0.25"/>
    <row r="4784" hidden="1" x14ac:dyDescent="0.25"/>
    <row r="4785" hidden="1" x14ac:dyDescent="0.25"/>
    <row r="4786" hidden="1" x14ac:dyDescent="0.25"/>
    <row r="4787" hidden="1" x14ac:dyDescent="0.25"/>
    <row r="4788" hidden="1" x14ac:dyDescent="0.25"/>
    <row r="4789" hidden="1" x14ac:dyDescent="0.25"/>
    <row r="4790" hidden="1" x14ac:dyDescent="0.25"/>
    <row r="4791" hidden="1" x14ac:dyDescent="0.25"/>
    <row r="4792" hidden="1" x14ac:dyDescent="0.25"/>
    <row r="4793" hidden="1" x14ac:dyDescent="0.25"/>
    <row r="4794" hidden="1" x14ac:dyDescent="0.25"/>
    <row r="4795" hidden="1" x14ac:dyDescent="0.25"/>
    <row r="4796" hidden="1" x14ac:dyDescent="0.25"/>
    <row r="4797" hidden="1" x14ac:dyDescent="0.25"/>
    <row r="4798" hidden="1" x14ac:dyDescent="0.25"/>
    <row r="4799" hidden="1" x14ac:dyDescent="0.25"/>
    <row r="4800" hidden="1" x14ac:dyDescent="0.25"/>
    <row r="4801" hidden="1" x14ac:dyDescent="0.25"/>
    <row r="4802" hidden="1" x14ac:dyDescent="0.25"/>
    <row r="4803" hidden="1" x14ac:dyDescent="0.25"/>
    <row r="4804" hidden="1" x14ac:dyDescent="0.25"/>
    <row r="4805" hidden="1" x14ac:dyDescent="0.25"/>
    <row r="4806" hidden="1" x14ac:dyDescent="0.25"/>
    <row r="4807" hidden="1" x14ac:dyDescent="0.25"/>
    <row r="4808" hidden="1" x14ac:dyDescent="0.25"/>
    <row r="4809" hidden="1" x14ac:dyDescent="0.25"/>
    <row r="4810" hidden="1" x14ac:dyDescent="0.25"/>
    <row r="4811" hidden="1" x14ac:dyDescent="0.25"/>
    <row r="4812" hidden="1" x14ac:dyDescent="0.25"/>
    <row r="4813" hidden="1" x14ac:dyDescent="0.25"/>
    <row r="4814" hidden="1" x14ac:dyDescent="0.25"/>
    <row r="4815" hidden="1" x14ac:dyDescent="0.25"/>
    <row r="4816" hidden="1" x14ac:dyDescent="0.25"/>
    <row r="4817" hidden="1" x14ac:dyDescent="0.25"/>
    <row r="4818" hidden="1" x14ac:dyDescent="0.25"/>
    <row r="4819" hidden="1" x14ac:dyDescent="0.25"/>
    <row r="4820" hidden="1" x14ac:dyDescent="0.25"/>
    <row r="4821" hidden="1" x14ac:dyDescent="0.25"/>
    <row r="4822" hidden="1" x14ac:dyDescent="0.25"/>
    <row r="4823" hidden="1" x14ac:dyDescent="0.25"/>
    <row r="4824" hidden="1" x14ac:dyDescent="0.25"/>
    <row r="4825" hidden="1" x14ac:dyDescent="0.25"/>
    <row r="4826" hidden="1" x14ac:dyDescent="0.25"/>
    <row r="4827" hidden="1" x14ac:dyDescent="0.25"/>
    <row r="4828" hidden="1" x14ac:dyDescent="0.25"/>
    <row r="4829" hidden="1" x14ac:dyDescent="0.25"/>
    <row r="4830" hidden="1" x14ac:dyDescent="0.25"/>
    <row r="4831" hidden="1" x14ac:dyDescent="0.25"/>
    <row r="4832" hidden="1" x14ac:dyDescent="0.25"/>
    <row r="4833" hidden="1" x14ac:dyDescent="0.25"/>
    <row r="4834" hidden="1" x14ac:dyDescent="0.25"/>
    <row r="4835" hidden="1" x14ac:dyDescent="0.25"/>
    <row r="4836" hidden="1" x14ac:dyDescent="0.25"/>
    <row r="4837" hidden="1" x14ac:dyDescent="0.25"/>
    <row r="4838" hidden="1" x14ac:dyDescent="0.25"/>
    <row r="4839" hidden="1" x14ac:dyDescent="0.25"/>
    <row r="4840" hidden="1" x14ac:dyDescent="0.25"/>
    <row r="4841" hidden="1" x14ac:dyDescent="0.25"/>
    <row r="4842" hidden="1" x14ac:dyDescent="0.25"/>
    <row r="4843" hidden="1" x14ac:dyDescent="0.25"/>
    <row r="4844" hidden="1" x14ac:dyDescent="0.25"/>
    <row r="4845" hidden="1" x14ac:dyDescent="0.25"/>
    <row r="4846" hidden="1" x14ac:dyDescent="0.25"/>
    <row r="4847" hidden="1" x14ac:dyDescent="0.25"/>
    <row r="4848" hidden="1" x14ac:dyDescent="0.25"/>
    <row r="4849" hidden="1" x14ac:dyDescent="0.25"/>
    <row r="4850" hidden="1" x14ac:dyDescent="0.25"/>
    <row r="4851" hidden="1" x14ac:dyDescent="0.25"/>
    <row r="4852" hidden="1" x14ac:dyDescent="0.25"/>
    <row r="4853" hidden="1" x14ac:dyDescent="0.25"/>
    <row r="4854" hidden="1" x14ac:dyDescent="0.25"/>
    <row r="4855" hidden="1" x14ac:dyDescent="0.25"/>
    <row r="4856" hidden="1" x14ac:dyDescent="0.25"/>
    <row r="4857" hidden="1" x14ac:dyDescent="0.25"/>
    <row r="4858" hidden="1" x14ac:dyDescent="0.25"/>
    <row r="4859" hidden="1" x14ac:dyDescent="0.25"/>
    <row r="4860" hidden="1" x14ac:dyDescent="0.25"/>
    <row r="4861" hidden="1" x14ac:dyDescent="0.25"/>
    <row r="4862" hidden="1" x14ac:dyDescent="0.25"/>
    <row r="4863" hidden="1" x14ac:dyDescent="0.25"/>
    <row r="4864" hidden="1" x14ac:dyDescent="0.25"/>
    <row r="4865" hidden="1" x14ac:dyDescent="0.25"/>
    <row r="4866" hidden="1" x14ac:dyDescent="0.25"/>
    <row r="4867" hidden="1" x14ac:dyDescent="0.25"/>
    <row r="4868" hidden="1" x14ac:dyDescent="0.25"/>
    <row r="4869" hidden="1" x14ac:dyDescent="0.25"/>
    <row r="4870" hidden="1" x14ac:dyDescent="0.25"/>
    <row r="4871" hidden="1" x14ac:dyDescent="0.25"/>
    <row r="4872" hidden="1" x14ac:dyDescent="0.25"/>
    <row r="4873" hidden="1" x14ac:dyDescent="0.25"/>
    <row r="4874" hidden="1" x14ac:dyDescent="0.25"/>
    <row r="4875" hidden="1" x14ac:dyDescent="0.25"/>
    <row r="4876" hidden="1" x14ac:dyDescent="0.25"/>
    <row r="4877" hidden="1" x14ac:dyDescent="0.25"/>
    <row r="4878" hidden="1" x14ac:dyDescent="0.25"/>
    <row r="4879" hidden="1" x14ac:dyDescent="0.25"/>
    <row r="4880" hidden="1" x14ac:dyDescent="0.25"/>
    <row r="4881" hidden="1" x14ac:dyDescent="0.25"/>
    <row r="4882" hidden="1" x14ac:dyDescent="0.25"/>
    <row r="4883" hidden="1" x14ac:dyDescent="0.25"/>
    <row r="4884" hidden="1" x14ac:dyDescent="0.25"/>
    <row r="4885" hidden="1" x14ac:dyDescent="0.25"/>
    <row r="4886" hidden="1" x14ac:dyDescent="0.25"/>
    <row r="4887" hidden="1" x14ac:dyDescent="0.25"/>
    <row r="4888" hidden="1" x14ac:dyDescent="0.25"/>
    <row r="4889" hidden="1" x14ac:dyDescent="0.25"/>
    <row r="4890" hidden="1" x14ac:dyDescent="0.25"/>
    <row r="4891" hidden="1" x14ac:dyDescent="0.25"/>
    <row r="4892" hidden="1" x14ac:dyDescent="0.25"/>
    <row r="4893" hidden="1" x14ac:dyDescent="0.25"/>
    <row r="4894" hidden="1" x14ac:dyDescent="0.25"/>
    <row r="4895" hidden="1" x14ac:dyDescent="0.25"/>
    <row r="4896" hidden="1" x14ac:dyDescent="0.25"/>
    <row r="4897" hidden="1" x14ac:dyDescent="0.25"/>
    <row r="4898" hidden="1" x14ac:dyDescent="0.25"/>
    <row r="4899" hidden="1" x14ac:dyDescent="0.25"/>
    <row r="4900" hidden="1" x14ac:dyDescent="0.25"/>
    <row r="4901" hidden="1" x14ac:dyDescent="0.25"/>
    <row r="4902" hidden="1" x14ac:dyDescent="0.25"/>
    <row r="4903" hidden="1" x14ac:dyDescent="0.25"/>
    <row r="4904" hidden="1" x14ac:dyDescent="0.25"/>
    <row r="4905" hidden="1" x14ac:dyDescent="0.25"/>
    <row r="4906" hidden="1" x14ac:dyDescent="0.25"/>
    <row r="4907" hidden="1" x14ac:dyDescent="0.25"/>
    <row r="4908" hidden="1" x14ac:dyDescent="0.25"/>
    <row r="4909" hidden="1" x14ac:dyDescent="0.25"/>
    <row r="4910" hidden="1" x14ac:dyDescent="0.25"/>
    <row r="4911" hidden="1" x14ac:dyDescent="0.25"/>
    <row r="4912" hidden="1" x14ac:dyDescent="0.25"/>
    <row r="4913" hidden="1" x14ac:dyDescent="0.25"/>
    <row r="4914" hidden="1" x14ac:dyDescent="0.25"/>
    <row r="4915" hidden="1" x14ac:dyDescent="0.25"/>
    <row r="4916" hidden="1" x14ac:dyDescent="0.25"/>
    <row r="4917" hidden="1" x14ac:dyDescent="0.25"/>
    <row r="4918" hidden="1" x14ac:dyDescent="0.25"/>
    <row r="4919" hidden="1" x14ac:dyDescent="0.25"/>
    <row r="4920" hidden="1" x14ac:dyDescent="0.25"/>
    <row r="4921" hidden="1" x14ac:dyDescent="0.25"/>
    <row r="4922" hidden="1" x14ac:dyDescent="0.25"/>
    <row r="4923" hidden="1" x14ac:dyDescent="0.25"/>
    <row r="4924" hidden="1" x14ac:dyDescent="0.25"/>
    <row r="4925" hidden="1" x14ac:dyDescent="0.25"/>
    <row r="4926" hidden="1" x14ac:dyDescent="0.25"/>
    <row r="4927" hidden="1" x14ac:dyDescent="0.25"/>
    <row r="4928" hidden="1" x14ac:dyDescent="0.25"/>
    <row r="4929" hidden="1" x14ac:dyDescent="0.25"/>
    <row r="4930" hidden="1" x14ac:dyDescent="0.25"/>
    <row r="4931" hidden="1" x14ac:dyDescent="0.25"/>
    <row r="4932" hidden="1" x14ac:dyDescent="0.25"/>
    <row r="4933" hidden="1" x14ac:dyDescent="0.25"/>
    <row r="4934" hidden="1" x14ac:dyDescent="0.25"/>
    <row r="4935" hidden="1" x14ac:dyDescent="0.25"/>
    <row r="4936" hidden="1" x14ac:dyDescent="0.25"/>
    <row r="4937" hidden="1" x14ac:dyDescent="0.25"/>
    <row r="4938" hidden="1" x14ac:dyDescent="0.25"/>
    <row r="4939" hidden="1" x14ac:dyDescent="0.25"/>
    <row r="4940" hidden="1" x14ac:dyDescent="0.25"/>
    <row r="4941" hidden="1" x14ac:dyDescent="0.25"/>
    <row r="4942" hidden="1" x14ac:dyDescent="0.25"/>
    <row r="4943" hidden="1" x14ac:dyDescent="0.25"/>
    <row r="4944" hidden="1" x14ac:dyDescent="0.25"/>
    <row r="4945" hidden="1" x14ac:dyDescent="0.25"/>
    <row r="4946" hidden="1" x14ac:dyDescent="0.25"/>
    <row r="4947" hidden="1" x14ac:dyDescent="0.25"/>
    <row r="4948" hidden="1" x14ac:dyDescent="0.25"/>
    <row r="4949" hidden="1" x14ac:dyDescent="0.25"/>
    <row r="4950" hidden="1" x14ac:dyDescent="0.25"/>
    <row r="4951" hidden="1" x14ac:dyDescent="0.25"/>
    <row r="4952" hidden="1" x14ac:dyDescent="0.25"/>
    <row r="4953" hidden="1" x14ac:dyDescent="0.25"/>
    <row r="4954" hidden="1" x14ac:dyDescent="0.25"/>
    <row r="4955" hidden="1" x14ac:dyDescent="0.25"/>
    <row r="4956" hidden="1" x14ac:dyDescent="0.25"/>
    <row r="4957" hidden="1" x14ac:dyDescent="0.25"/>
    <row r="4958" hidden="1" x14ac:dyDescent="0.25"/>
    <row r="4959" hidden="1" x14ac:dyDescent="0.25"/>
    <row r="4960" hidden="1" x14ac:dyDescent="0.25"/>
    <row r="4961" hidden="1" x14ac:dyDescent="0.25"/>
    <row r="4962" hidden="1" x14ac:dyDescent="0.25"/>
    <row r="4963" hidden="1" x14ac:dyDescent="0.25"/>
    <row r="4964" hidden="1" x14ac:dyDescent="0.25"/>
    <row r="4965" hidden="1" x14ac:dyDescent="0.25"/>
    <row r="4966" hidden="1" x14ac:dyDescent="0.25"/>
    <row r="4967" hidden="1" x14ac:dyDescent="0.25"/>
    <row r="4968" hidden="1" x14ac:dyDescent="0.25"/>
    <row r="4969" hidden="1" x14ac:dyDescent="0.25"/>
    <row r="4970" hidden="1" x14ac:dyDescent="0.25"/>
    <row r="4971" hidden="1" x14ac:dyDescent="0.25"/>
    <row r="4972" hidden="1" x14ac:dyDescent="0.25"/>
    <row r="4973" hidden="1" x14ac:dyDescent="0.25"/>
    <row r="4974" hidden="1" x14ac:dyDescent="0.25"/>
    <row r="4975" hidden="1" x14ac:dyDescent="0.25"/>
    <row r="4976" hidden="1" x14ac:dyDescent="0.25"/>
    <row r="4977" hidden="1" x14ac:dyDescent="0.25"/>
    <row r="4978" hidden="1" x14ac:dyDescent="0.25"/>
    <row r="4979" hidden="1" x14ac:dyDescent="0.25"/>
    <row r="4980" hidden="1" x14ac:dyDescent="0.25"/>
    <row r="4981" hidden="1" x14ac:dyDescent="0.25"/>
    <row r="4982" hidden="1" x14ac:dyDescent="0.25"/>
    <row r="4983" hidden="1" x14ac:dyDescent="0.25"/>
    <row r="4984" hidden="1" x14ac:dyDescent="0.25"/>
    <row r="4985" hidden="1" x14ac:dyDescent="0.25"/>
    <row r="4986" hidden="1" x14ac:dyDescent="0.25"/>
    <row r="4987" hidden="1" x14ac:dyDescent="0.25"/>
    <row r="4988" hidden="1" x14ac:dyDescent="0.25"/>
    <row r="4989" hidden="1" x14ac:dyDescent="0.25"/>
    <row r="4990" hidden="1" x14ac:dyDescent="0.25"/>
    <row r="4991" hidden="1" x14ac:dyDescent="0.25"/>
    <row r="4992" hidden="1" x14ac:dyDescent="0.25"/>
    <row r="4993" hidden="1" x14ac:dyDescent="0.25"/>
    <row r="4994" hidden="1" x14ac:dyDescent="0.25"/>
    <row r="4995" hidden="1" x14ac:dyDescent="0.25"/>
    <row r="4996" hidden="1" x14ac:dyDescent="0.25"/>
    <row r="4997" hidden="1" x14ac:dyDescent="0.25"/>
    <row r="4998" hidden="1" x14ac:dyDescent="0.25"/>
    <row r="4999" hidden="1" x14ac:dyDescent="0.25"/>
    <row r="5000" hidden="1" x14ac:dyDescent="0.25"/>
    <row r="5001" hidden="1" x14ac:dyDescent="0.25"/>
    <row r="5002" hidden="1" x14ac:dyDescent="0.25"/>
    <row r="5003" hidden="1" x14ac:dyDescent="0.25"/>
    <row r="5004" hidden="1" x14ac:dyDescent="0.25"/>
    <row r="5005" hidden="1" x14ac:dyDescent="0.25"/>
    <row r="5006" hidden="1" x14ac:dyDescent="0.25"/>
    <row r="5007" hidden="1" x14ac:dyDescent="0.25"/>
    <row r="5008" hidden="1" x14ac:dyDescent="0.25"/>
    <row r="5009" hidden="1" x14ac:dyDescent="0.25"/>
    <row r="5010" hidden="1" x14ac:dyDescent="0.25"/>
    <row r="5011" hidden="1" x14ac:dyDescent="0.25"/>
    <row r="5012" hidden="1" x14ac:dyDescent="0.25"/>
    <row r="5013" hidden="1" x14ac:dyDescent="0.25"/>
    <row r="5014" hidden="1" x14ac:dyDescent="0.25"/>
    <row r="5015" hidden="1" x14ac:dyDescent="0.25"/>
    <row r="5016" hidden="1" x14ac:dyDescent="0.25"/>
    <row r="5017" hidden="1" x14ac:dyDescent="0.25"/>
    <row r="5018" hidden="1" x14ac:dyDescent="0.25"/>
    <row r="5019" hidden="1" x14ac:dyDescent="0.25"/>
    <row r="5020" hidden="1" x14ac:dyDescent="0.25"/>
    <row r="5021" hidden="1" x14ac:dyDescent="0.25"/>
    <row r="5022" hidden="1" x14ac:dyDescent="0.25"/>
    <row r="5023" hidden="1" x14ac:dyDescent="0.25"/>
    <row r="5024" hidden="1" x14ac:dyDescent="0.25"/>
    <row r="5025" hidden="1" x14ac:dyDescent="0.25"/>
    <row r="5026" hidden="1" x14ac:dyDescent="0.25"/>
    <row r="5027" hidden="1" x14ac:dyDescent="0.25"/>
    <row r="5028" hidden="1" x14ac:dyDescent="0.25"/>
    <row r="5029" hidden="1" x14ac:dyDescent="0.25"/>
    <row r="5030" hidden="1" x14ac:dyDescent="0.25"/>
    <row r="5031" hidden="1" x14ac:dyDescent="0.25"/>
    <row r="5032" hidden="1" x14ac:dyDescent="0.25"/>
    <row r="5033" hidden="1" x14ac:dyDescent="0.25"/>
    <row r="5034" hidden="1" x14ac:dyDescent="0.25"/>
    <row r="5035" hidden="1" x14ac:dyDescent="0.25"/>
    <row r="5036" hidden="1" x14ac:dyDescent="0.25"/>
    <row r="5037" hidden="1" x14ac:dyDescent="0.25"/>
    <row r="5038" hidden="1" x14ac:dyDescent="0.25"/>
    <row r="5039" hidden="1" x14ac:dyDescent="0.25"/>
    <row r="5040" hidden="1" x14ac:dyDescent="0.25"/>
    <row r="5041" hidden="1" x14ac:dyDescent="0.25"/>
    <row r="5042" hidden="1" x14ac:dyDescent="0.25"/>
    <row r="5043" hidden="1" x14ac:dyDescent="0.25"/>
    <row r="5044" hidden="1" x14ac:dyDescent="0.25"/>
    <row r="5045" hidden="1" x14ac:dyDescent="0.25"/>
    <row r="5046" hidden="1" x14ac:dyDescent="0.25"/>
    <row r="5047" hidden="1" x14ac:dyDescent="0.25"/>
    <row r="5048" hidden="1" x14ac:dyDescent="0.25"/>
    <row r="5049" hidden="1" x14ac:dyDescent="0.25"/>
    <row r="5050" hidden="1" x14ac:dyDescent="0.25"/>
    <row r="5051" hidden="1" x14ac:dyDescent="0.25"/>
    <row r="5052" hidden="1" x14ac:dyDescent="0.25"/>
    <row r="5053" hidden="1" x14ac:dyDescent="0.25"/>
    <row r="5054" hidden="1" x14ac:dyDescent="0.25"/>
    <row r="5055" hidden="1" x14ac:dyDescent="0.25"/>
    <row r="5056" hidden="1" x14ac:dyDescent="0.25"/>
    <row r="5057" hidden="1" x14ac:dyDescent="0.25"/>
    <row r="5058" hidden="1" x14ac:dyDescent="0.25"/>
    <row r="5059" hidden="1" x14ac:dyDescent="0.25"/>
    <row r="5060" hidden="1" x14ac:dyDescent="0.25"/>
    <row r="5061" hidden="1" x14ac:dyDescent="0.25"/>
    <row r="5062" hidden="1" x14ac:dyDescent="0.25"/>
    <row r="5063" hidden="1" x14ac:dyDescent="0.25"/>
    <row r="5064" hidden="1" x14ac:dyDescent="0.25"/>
    <row r="5065" hidden="1" x14ac:dyDescent="0.25"/>
    <row r="5066" hidden="1" x14ac:dyDescent="0.25"/>
    <row r="5067" hidden="1" x14ac:dyDescent="0.25"/>
    <row r="5068" hidden="1" x14ac:dyDescent="0.25"/>
    <row r="5069" hidden="1" x14ac:dyDescent="0.25"/>
    <row r="5070" hidden="1" x14ac:dyDescent="0.25"/>
    <row r="5071" hidden="1" x14ac:dyDescent="0.25"/>
    <row r="5072" hidden="1" x14ac:dyDescent="0.25"/>
    <row r="5073" hidden="1" x14ac:dyDescent="0.25"/>
    <row r="5074" hidden="1" x14ac:dyDescent="0.25"/>
    <row r="5075" hidden="1" x14ac:dyDescent="0.25"/>
    <row r="5076" hidden="1" x14ac:dyDescent="0.25"/>
    <row r="5077" hidden="1" x14ac:dyDescent="0.25"/>
    <row r="5078" hidden="1" x14ac:dyDescent="0.25"/>
    <row r="5079" hidden="1" x14ac:dyDescent="0.25"/>
    <row r="5080" hidden="1" x14ac:dyDescent="0.25"/>
    <row r="5081" hidden="1" x14ac:dyDescent="0.25"/>
    <row r="5082" hidden="1" x14ac:dyDescent="0.25"/>
    <row r="5083" hidden="1" x14ac:dyDescent="0.25"/>
    <row r="5084" hidden="1" x14ac:dyDescent="0.25"/>
    <row r="5085" hidden="1" x14ac:dyDescent="0.25"/>
    <row r="5086" hidden="1" x14ac:dyDescent="0.25"/>
    <row r="5087" hidden="1" x14ac:dyDescent="0.25"/>
    <row r="5088" hidden="1" x14ac:dyDescent="0.25"/>
    <row r="5089" hidden="1" x14ac:dyDescent="0.25"/>
    <row r="5090" hidden="1" x14ac:dyDescent="0.25"/>
    <row r="5091" hidden="1" x14ac:dyDescent="0.25"/>
    <row r="5092" hidden="1" x14ac:dyDescent="0.25"/>
    <row r="5093" hidden="1" x14ac:dyDescent="0.25"/>
    <row r="5094" hidden="1" x14ac:dyDescent="0.25"/>
    <row r="5095" hidden="1" x14ac:dyDescent="0.25"/>
    <row r="5096" hidden="1" x14ac:dyDescent="0.25"/>
    <row r="5097" hidden="1" x14ac:dyDescent="0.25"/>
    <row r="5098" hidden="1" x14ac:dyDescent="0.25"/>
    <row r="5099" hidden="1" x14ac:dyDescent="0.25"/>
    <row r="5100" hidden="1" x14ac:dyDescent="0.25"/>
    <row r="5101" hidden="1" x14ac:dyDescent="0.25"/>
    <row r="5102" hidden="1" x14ac:dyDescent="0.25"/>
    <row r="5103" hidden="1" x14ac:dyDescent="0.25"/>
    <row r="5104" hidden="1" x14ac:dyDescent="0.25"/>
    <row r="5105" hidden="1" x14ac:dyDescent="0.25"/>
    <row r="5106" hidden="1" x14ac:dyDescent="0.25"/>
    <row r="5107" hidden="1" x14ac:dyDescent="0.25"/>
    <row r="5108" hidden="1" x14ac:dyDescent="0.25"/>
    <row r="5109" hidden="1" x14ac:dyDescent="0.25"/>
    <row r="5110" hidden="1" x14ac:dyDescent="0.25"/>
    <row r="5111" hidden="1" x14ac:dyDescent="0.25"/>
    <row r="5112" hidden="1" x14ac:dyDescent="0.25"/>
    <row r="5113" hidden="1" x14ac:dyDescent="0.25"/>
    <row r="5114" hidden="1" x14ac:dyDescent="0.25"/>
    <row r="5115" hidden="1" x14ac:dyDescent="0.25"/>
    <row r="5116" hidden="1" x14ac:dyDescent="0.25"/>
    <row r="5117" hidden="1" x14ac:dyDescent="0.25"/>
    <row r="5118" hidden="1" x14ac:dyDescent="0.25"/>
    <row r="5119" hidden="1" x14ac:dyDescent="0.25"/>
    <row r="5120" hidden="1" x14ac:dyDescent="0.25"/>
    <row r="5121" hidden="1" x14ac:dyDescent="0.25"/>
    <row r="5122" hidden="1" x14ac:dyDescent="0.25"/>
    <row r="5123" hidden="1" x14ac:dyDescent="0.25"/>
    <row r="5124" hidden="1" x14ac:dyDescent="0.25"/>
    <row r="5125" hidden="1" x14ac:dyDescent="0.25"/>
    <row r="5126" hidden="1" x14ac:dyDescent="0.25"/>
    <row r="5127" hidden="1" x14ac:dyDescent="0.25"/>
    <row r="5128" hidden="1" x14ac:dyDescent="0.25"/>
    <row r="5129" hidden="1" x14ac:dyDescent="0.25"/>
    <row r="5130" hidden="1" x14ac:dyDescent="0.25"/>
    <row r="5131" hidden="1" x14ac:dyDescent="0.25"/>
    <row r="5132" hidden="1" x14ac:dyDescent="0.25"/>
    <row r="5133" hidden="1" x14ac:dyDescent="0.25"/>
    <row r="5134" hidden="1" x14ac:dyDescent="0.25"/>
    <row r="5135" hidden="1" x14ac:dyDescent="0.25"/>
    <row r="5136" hidden="1" x14ac:dyDescent="0.25"/>
    <row r="5137" hidden="1" x14ac:dyDescent="0.25"/>
    <row r="5138" hidden="1" x14ac:dyDescent="0.25"/>
    <row r="5139" hidden="1" x14ac:dyDescent="0.25"/>
    <row r="5140" hidden="1" x14ac:dyDescent="0.25"/>
    <row r="5141" hidden="1" x14ac:dyDescent="0.25"/>
    <row r="5142" hidden="1" x14ac:dyDescent="0.25"/>
    <row r="5143" hidden="1" x14ac:dyDescent="0.25"/>
    <row r="5144" hidden="1" x14ac:dyDescent="0.25"/>
    <row r="5145" hidden="1" x14ac:dyDescent="0.25"/>
    <row r="5146" hidden="1" x14ac:dyDescent="0.25"/>
    <row r="5147" hidden="1" x14ac:dyDescent="0.25"/>
    <row r="5148" hidden="1" x14ac:dyDescent="0.25"/>
    <row r="5149" hidden="1" x14ac:dyDescent="0.25"/>
    <row r="5150" hidden="1" x14ac:dyDescent="0.25"/>
    <row r="5151" hidden="1" x14ac:dyDescent="0.25"/>
    <row r="5152" hidden="1" x14ac:dyDescent="0.25"/>
    <row r="5153" hidden="1" x14ac:dyDescent="0.25"/>
    <row r="5154" hidden="1" x14ac:dyDescent="0.25"/>
    <row r="5155" hidden="1" x14ac:dyDescent="0.25"/>
    <row r="5156" hidden="1" x14ac:dyDescent="0.25"/>
    <row r="5157" hidden="1" x14ac:dyDescent="0.25"/>
    <row r="5158" hidden="1" x14ac:dyDescent="0.25"/>
    <row r="5159" hidden="1" x14ac:dyDescent="0.25"/>
    <row r="5160" hidden="1" x14ac:dyDescent="0.25"/>
    <row r="5161" hidden="1" x14ac:dyDescent="0.25"/>
    <row r="5162" hidden="1" x14ac:dyDescent="0.25"/>
    <row r="5163" hidden="1" x14ac:dyDescent="0.25"/>
    <row r="5164" hidden="1" x14ac:dyDescent="0.25"/>
    <row r="5165" hidden="1" x14ac:dyDescent="0.25"/>
    <row r="5166" hidden="1" x14ac:dyDescent="0.25"/>
    <row r="5167" hidden="1" x14ac:dyDescent="0.25"/>
    <row r="5168" hidden="1" x14ac:dyDescent="0.25"/>
    <row r="5169" hidden="1" x14ac:dyDescent="0.25"/>
    <row r="5170" hidden="1" x14ac:dyDescent="0.25"/>
    <row r="5171" hidden="1" x14ac:dyDescent="0.25"/>
    <row r="5172" hidden="1" x14ac:dyDescent="0.25"/>
    <row r="5173" hidden="1" x14ac:dyDescent="0.25"/>
    <row r="5174" hidden="1" x14ac:dyDescent="0.25"/>
    <row r="5175" hidden="1" x14ac:dyDescent="0.25"/>
    <row r="5176" hidden="1" x14ac:dyDescent="0.25"/>
    <row r="5177" hidden="1" x14ac:dyDescent="0.25"/>
    <row r="5178" hidden="1" x14ac:dyDescent="0.25"/>
    <row r="5179" hidden="1" x14ac:dyDescent="0.25"/>
    <row r="5180" hidden="1" x14ac:dyDescent="0.25"/>
    <row r="5181" hidden="1" x14ac:dyDescent="0.25"/>
    <row r="5182" hidden="1" x14ac:dyDescent="0.25"/>
    <row r="5183" hidden="1" x14ac:dyDescent="0.25"/>
    <row r="5184" hidden="1" x14ac:dyDescent="0.25"/>
    <row r="5185" hidden="1" x14ac:dyDescent="0.25"/>
    <row r="5186" hidden="1" x14ac:dyDescent="0.25"/>
    <row r="5187" hidden="1" x14ac:dyDescent="0.25"/>
    <row r="5188" hidden="1" x14ac:dyDescent="0.25"/>
    <row r="5189" hidden="1" x14ac:dyDescent="0.25"/>
    <row r="5190" hidden="1" x14ac:dyDescent="0.25"/>
    <row r="5191" hidden="1" x14ac:dyDescent="0.25"/>
    <row r="5192" hidden="1" x14ac:dyDescent="0.25"/>
    <row r="5193" hidden="1" x14ac:dyDescent="0.25"/>
    <row r="5194" hidden="1" x14ac:dyDescent="0.25"/>
    <row r="5195" hidden="1" x14ac:dyDescent="0.25"/>
    <row r="5196" hidden="1" x14ac:dyDescent="0.25"/>
    <row r="5197" hidden="1" x14ac:dyDescent="0.25"/>
    <row r="5198" hidden="1" x14ac:dyDescent="0.25"/>
    <row r="5199" hidden="1" x14ac:dyDescent="0.25"/>
    <row r="5200" hidden="1" x14ac:dyDescent="0.25"/>
    <row r="5201" hidden="1" x14ac:dyDescent="0.25"/>
    <row r="5202" hidden="1" x14ac:dyDescent="0.25"/>
    <row r="5203" hidden="1" x14ac:dyDescent="0.25"/>
    <row r="5204" hidden="1" x14ac:dyDescent="0.25"/>
    <row r="5205" hidden="1" x14ac:dyDescent="0.25"/>
    <row r="5206" hidden="1" x14ac:dyDescent="0.25"/>
    <row r="5207" hidden="1" x14ac:dyDescent="0.25"/>
    <row r="5208" hidden="1" x14ac:dyDescent="0.25"/>
    <row r="5209" hidden="1" x14ac:dyDescent="0.25"/>
    <row r="5210" hidden="1" x14ac:dyDescent="0.25"/>
    <row r="5211" hidden="1" x14ac:dyDescent="0.25"/>
    <row r="5212" hidden="1" x14ac:dyDescent="0.25"/>
    <row r="5213" hidden="1" x14ac:dyDescent="0.25"/>
    <row r="5214" hidden="1" x14ac:dyDescent="0.25"/>
    <row r="5215" hidden="1" x14ac:dyDescent="0.25"/>
    <row r="5216" hidden="1" x14ac:dyDescent="0.25"/>
    <row r="5217" hidden="1" x14ac:dyDescent="0.25"/>
    <row r="5218" hidden="1" x14ac:dyDescent="0.25"/>
    <row r="5219" hidden="1" x14ac:dyDescent="0.25"/>
    <row r="5220" hidden="1" x14ac:dyDescent="0.25"/>
    <row r="5221" hidden="1" x14ac:dyDescent="0.25"/>
    <row r="5222" hidden="1" x14ac:dyDescent="0.25"/>
    <row r="5223" hidden="1" x14ac:dyDescent="0.25"/>
    <row r="5224" hidden="1" x14ac:dyDescent="0.25"/>
    <row r="5225" hidden="1" x14ac:dyDescent="0.25"/>
    <row r="5226" hidden="1" x14ac:dyDescent="0.25"/>
    <row r="5227" hidden="1" x14ac:dyDescent="0.25"/>
    <row r="5228" hidden="1" x14ac:dyDescent="0.25"/>
    <row r="5229" hidden="1" x14ac:dyDescent="0.25"/>
    <row r="5230" hidden="1" x14ac:dyDescent="0.25"/>
  </sheetData>
  <mergeCells count="8">
    <mergeCell ref="B39:D39"/>
    <mergeCell ref="B33:D33"/>
    <mergeCell ref="H33:J33"/>
    <mergeCell ref="B34:D34"/>
    <mergeCell ref="B35:D35"/>
    <mergeCell ref="J35:L38"/>
    <mergeCell ref="B37:D37"/>
    <mergeCell ref="B38:D38"/>
  </mergeCells>
  <pageMargins left="0.7" right="0.7" top="0.75" bottom="0.75" header="0.3" footer="0.3"/>
  <pageSetup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5121" r:id="rId4" name="Button 1">
              <controlPr defaultSize="0" print="0" autoFill="0" autoPict="0" macro="[0]!Statistical_Calculate_FutureIRI">
                <anchor moveWithCells="1" sizeWithCells="1">
                  <from>
                    <xdr:col>0</xdr:col>
                    <xdr:colOff>0</xdr:colOff>
                    <xdr:row>3</xdr:row>
                    <xdr:rowOff>85725</xdr:rowOff>
                  </from>
                  <to>
                    <xdr:col>1</xdr:col>
                    <xdr:colOff>838200</xdr:colOff>
                    <xdr:row>7</xdr:row>
                    <xdr:rowOff>171450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2" r:id="rId5" name="Button 2">
              <controlPr defaultSize="0" print="0" autoFill="0" autoPict="0" macro="[0]!Statistical_Calculate_FuturePCI">
                <anchor moveWithCells="1" sizeWithCells="1">
                  <from>
                    <xdr:col>3</xdr:col>
                    <xdr:colOff>9525</xdr:colOff>
                    <xdr:row>3</xdr:row>
                    <xdr:rowOff>123825</xdr:rowOff>
                  </from>
                  <to>
                    <xdr:col>5</xdr:col>
                    <xdr:colOff>742950</xdr:colOff>
                    <xdr:row>8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3" r:id="rId6" name="Button 3">
              <controlPr defaultSize="0" print="0" autoFill="0" autoPict="0" macro="[0]!Statistical_Calculate_RSLbasedonIRI">
                <anchor moveWithCells="1" sizeWithCells="1">
                  <from>
                    <xdr:col>0</xdr:col>
                    <xdr:colOff>0</xdr:colOff>
                    <xdr:row>14</xdr:row>
                    <xdr:rowOff>76200</xdr:rowOff>
                  </from>
                  <to>
                    <xdr:col>1</xdr:col>
                    <xdr:colOff>838200</xdr:colOff>
                    <xdr:row>18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4" r:id="rId7" name="Button 4">
              <controlPr defaultSize="0" print="0" autoFill="0" autoPict="0" macro="[0]!Statistical_View_FutureIRI">
                <anchor moveWithCells="1" sizeWithCells="1">
                  <from>
                    <xdr:col>0</xdr:col>
                    <xdr:colOff>9525</xdr:colOff>
                    <xdr:row>8</xdr:row>
                    <xdr:rowOff>171450</xdr:rowOff>
                  </from>
                  <to>
                    <xdr:col>2</xdr:col>
                    <xdr:colOff>0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5" r:id="rId8" name="Button 5">
              <controlPr defaultSize="0" print="0" autoFill="0" autoPict="0" macro="[0]!Statistical_View_FuturePCI">
                <anchor moveWithCells="1" sizeWithCells="1">
                  <from>
                    <xdr:col>3</xdr:col>
                    <xdr:colOff>9525</xdr:colOff>
                    <xdr:row>9</xdr:row>
                    <xdr:rowOff>9525</xdr:rowOff>
                  </from>
                  <to>
                    <xdr:col>5</xdr:col>
                    <xdr:colOff>742950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6" r:id="rId9" name="Button 6">
              <controlPr defaultSize="0" print="0" autoFill="0" autoPict="0" macro="[0]!Statistical_Calculate_RSLbasedonPCI">
                <anchor moveWithCells="1" sizeWithCells="1">
                  <from>
                    <xdr:col>3</xdr:col>
                    <xdr:colOff>19050</xdr:colOff>
                    <xdr:row>14</xdr:row>
                    <xdr:rowOff>76200</xdr:rowOff>
                  </from>
                  <to>
                    <xdr:col>5</xdr:col>
                    <xdr:colOff>752475</xdr:colOff>
                    <xdr:row>18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27" r:id="rId10" name="Button 7">
              <controlPr defaultSize="0" print="0" autoFill="0" autoPict="0" macro="[0]!Statistical_Reset">
                <anchor moveWithCells="1" sizeWithCells="1">
                  <from>
                    <xdr:col>1</xdr:col>
                    <xdr:colOff>647700</xdr:colOff>
                    <xdr:row>29</xdr:row>
                    <xdr:rowOff>9525</xdr:rowOff>
                  </from>
                  <to>
                    <xdr:col>3</xdr:col>
                    <xdr:colOff>228600</xdr:colOff>
                    <xdr:row>31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7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4" customWidth="1"/>
    <col min="2" max="3" width="11.125" style="14" customWidth="1"/>
    <col min="4" max="7" width="9.375" style="14" customWidth="1"/>
    <col min="8" max="9" width="11.125" style="14" customWidth="1"/>
    <col min="10" max="14" width="9.375" style="14" customWidth="1"/>
    <col min="15" max="16" width="7.75" style="14" hidden="1" customWidth="1"/>
    <col min="17" max="17" width="9.875" style="14" hidden="1" customWidth="1"/>
    <col min="18" max="16384" width="7.75" style="14" hidden="1"/>
  </cols>
  <sheetData>
    <row r="1" spans="1:18" ht="38.25" customHeight="1" thickBot="1" x14ac:dyDescent="0.3">
      <c r="A1" s="81" t="s">
        <v>33</v>
      </c>
      <c r="B1" s="82" t="s">
        <v>34</v>
      </c>
      <c r="C1" s="82" t="s">
        <v>35</v>
      </c>
      <c r="D1" s="82" t="s">
        <v>36</v>
      </c>
      <c r="E1" s="82" t="s">
        <v>37</v>
      </c>
      <c r="F1" s="82" t="s">
        <v>38</v>
      </c>
      <c r="G1" s="82" t="s">
        <v>39</v>
      </c>
      <c r="H1" s="82" t="s">
        <v>696</v>
      </c>
      <c r="I1" s="82" t="s">
        <v>697</v>
      </c>
      <c r="J1" s="82" t="s">
        <v>698</v>
      </c>
      <c r="K1" s="83" t="s">
        <v>699</v>
      </c>
      <c r="L1" s="81" t="s">
        <v>42</v>
      </c>
      <c r="M1" s="84" t="s">
        <v>700</v>
      </c>
      <c r="N1" s="85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86" t="str">
        <f>IF(RSL_County_JPCP_IRI_App1!L2=0,"",RSL_County_JPCP_IRI_App1!L2)</f>
        <v/>
      </c>
      <c r="M2" s="87" t="str">
        <f>IF(K2&lt;&gt;"",Sheet1_County_JPCP_IRI_App1!W53,"")</f>
        <v/>
      </c>
      <c r="N2" s="85"/>
    </row>
    <row r="3" spans="1:18" ht="15.75" x14ac:dyDescent="0.25">
      <c r="A3" s="88"/>
      <c r="B3" s="88"/>
      <c r="C3" s="88"/>
      <c r="D3" s="88"/>
      <c r="E3" s="88"/>
      <c r="F3" s="88"/>
      <c r="G3" s="79"/>
      <c r="H3" s="79"/>
      <c r="I3" s="79"/>
      <c r="J3" s="114"/>
      <c r="K3" s="114"/>
      <c r="L3" s="86" t="str">
        <f>IF(RSL_County_JPCP_IRI_App1!L3=0,"",RSL_County_JPCP_IRI_App1!L3)</f>
        <v/>
      </c>
      <c r="M3" s="87" t="str">
        <f>IF(K3&lt;&gt;"",Sheet1_County_JPCP_IRI_App1!W54,"")</f>
        <v/>
      </c>
      <c r="N3" s="85"/>
    </row>
    <row r="4" spans="1:18" ht="15.75" x14ac:dyDescent="0.25">
      <c r="A4" s="88"/>
      <c r="B4" s="88"/>
      <c r="C4" s="88"/>
      <c r="D4" s="88"/>
      <c r="E4" s="88"/>
      <c r="F4" s="88"/>
      <c r="G4" s="79"/>
      <c r="H4" s="79"/>
      <c r="I4" s="79"/>
      <c r="J4" s="114"/>
      <c r="K4" s="114"/>
      <c r="L4" s="86" t="str">
        <f>IF(RSL_County_JPCP_IRI_App1!L4=0,"",RSL_County_JPCP_IRI_App1!L4)</f>
        <v/>
      </c>
      <c r="M4" s="87" t="str">
        <f>IF(K4&lt;&gt;"",Sheet1_County_JPCP_IRI_App1!W55,"")</f>
        <v/>
      </c>
      <c r="N4" s="85"/>
    </row>
    <row r="5" spans="1:18" ht="15.75" x14ac:dyDescent="0.25">
      <c r="A5" s="88"/>
      <c r="B5" s="88"/>
      <c r="C5" s="88"/>
      <c r="D5" s="88"/>
      <c r="E5" s="88"/>
      <c r="F5" s="88"/>
      <c r="G5" s="79"/>
      <c r="H5" s="79"/>
      <c r="I5" s="79"/>
      <c r="J5" s="114"/>
      <c r="K5" s="114"/>
      <c r="L5" s="86" t="str">
        <f>IF(RSL_County_JPCP_IRI_App1!L5=0,"",RSL_County_JPCP_IRI_App1!L5)</f>
        <v/>
      </c>
      <c r="M5" s="87" t="str">
        <f>IF(K5&lt;&gt;"",Sheet1_County_JPCP_IRI_App1!W56,"")</f>
        <v/>
      </c>
      <c r="N5" s="85"/>
    </row>
    <row r="6" spans="1:18" ht="15.75" x14ac:dyDescent="0.25">
      <c r="A6" s="88"/>
      <c r="B6" s="88"/>
      <c r="C6" s="88"/>
      <c r="D6" s="88"/>
      <c r="E6" s="88"/>
      <c r="F6" s="88"/>
      <c r="G6" s="79"/>
      <c r="H6" s="79"/>
      <c r="I6" s="79"/>
      <c r="J6" s="114"/>
      <c r="K6" s="114"/>
      <c r="L6" s="86" t="str">
        <f>IF(RSL_County_JPCP_IRI_App1!L6=0,"",RSL_County_JPCP_IRI_App1!L6)</f>
        <v/>
      </c>
      <c r="M6" s="87" t="str">
        <f>IF(K6&lt;&gt;"",Sheet1_County_JPCP_IRI_App1!W57,"")</f>
        <v/>
      </c>
      <c r="N6" s="85"/>
    </row>
    <row r="7" spans="1:18" ht="15.75" x14ac:dyDescent="0.25">
      <c r="A7" s="88"/>
      <c r="B7" s="88"/>
      <c r="C7" s="88"/>
      <c r="D7" s="88"/>
      <c r="E7" s="88"/>
      <c r="F7" s="88"/>
      <c r="G7" s="79"/>
      <c r="H7" s="79"/>
      <c r="I7" s="79"/>
      <c r="J7" s="114"/>
      <c r="K7" s="114"/>
      <c r="L7" s="86" t="str">
        <f>IF(RSL_County_JPCP_IRI_App1!L7=0,"",RSL_County_JPCP_IRI_App1!L7)</f>
        <v/>
      </c>
      <c r="M7" s="87" t="str">
        <f>IF(K7&lt;&gt;"",Sheet1_County_JPCP_IRI_App1!W58,"")</f>
        <v/>
      </c>
      <c r="N7" s="85"/>
    </row>
    <row r="8" spans="1:18" ht="15.75" x14ac:dyDescent="0.25">
      <c r="A8" s="88"/>
      <c r="B8" s="88"/>
      <c r="C8" s="88"/>
      <c r="D8" s="88"/>
      <c r="E8" s="88"/>
      <c r="F8" s="88"/>
      <c r="G8" s="79"/>
      <c r="H8" s="79"/>
      <c r="I8" s="79"/>
      <c r="J8" s="114"/>
      <c r="K8" s="114"/>
      <c r="L8" s="86" t="str">
        <f>IF(RSL_County_JPCP_IRI_App1!L8=0,"",RSL_County_JPCP_IRI_App1!L8)</f>
        <v/>
      </c>
      <c r="M8" s="87" t="str">
        <f>IF(K8&lt;&gt;"",Sheet1_County_JPCP_IRI_App1!W59,"")</f>
        <v/>
      </c>
      <c r="N8" s="85"/>
    </row>
    <row r="9" spans="1:18" ht="15.75" x14ac:dyDescent="0.25">
      <c r="A9" s="88"/>
      <c r="B9" s="88"/>
      <c r="C9" s="88"/>
      <c r="D9" s="88"/>
      <c r="E9" s="88"/>
      <c r="F9" s="88"/>
      <c r="G9" s="79"/>
      <c r="H9" s="79"/>
      <c r="I9" s="79"/>
      <c r="J9" s="114"/>
      <c r="K9" s="114"/>
      <c r="L9" s="86" t="str">
        <f>IF(RSL_County_JPCP_IRI_App1!L9=0,"",RSL_County_JPCP_IRI_App1!L9)</f>
        <v/>
      </c>
      <c r="M9" s="87" t="str">
        <f>IF(K9&lt;&gt;"",Sheet1_County_JPCP_IRI_App1!W60,"")</f>
        <v/>
      </c>
      <c r="N9" s="85"/>
    </row>
    <row r="10" spans="1:18" ht="15.75" x14ac:dyDescent="0.25">
      <c r="A10" s="88"/>
      <c r="B10" s="88"/>
      <c r="C10" s="88"/>
      <c r="D10" s="88"/>
      <c r="E10" s="88"/>
      <c r="F10" s="88"/>
      <c r="G10" s="79"/>
      <c r="H10" s="79"/>
      <c r="I10" s="79"/>
      <c r="J10" s="114"/>
      <c r="K10" s="114"/>
      <c r="L10" s="86" t="str">
        <f>IF(RSL_County_JPCP_IRI_App1!L10=0,"",RSL_County_JPCP_IRI_App1!L10)</f>
        <v/>
      </c>
      <c r="M10" s="87" t="str">
        <f>IF(K10&lt;&gt;"",Sheet1_County_JPCP_IRI_App1!W61,"")</f>
        <v/>
      </c>
      <c r="N10" s="85"/>
    </row>
    <row r="11" spans="1:18" ht="15.75" x14ac:dyDescent="0.25">
      <c r="A11" s="88"/>
      <c r="B11" s="88"/>
      <c r="C11" s="88"/>
      <c r="D11" s="88"/>
      <c r="E11" s="88"/>
      <c r="F11" s="88"/>
      <c r="G11" s="79"/>
      <c r="H11" s="79"/>
      <c r="I11" s="79"/>
      <c r="J11" s="114"/>
      <c r="K11" s="114"/>
      <c r="L11" s="86" t="str">
        <f>IF(RSL_County_JPCP_IRI_App1!L11=0,"",RSL_County_JPCP_IRI_App1!L11)</f>
        <v/>
      </c>
      <c r="M11" s="87" t="str">
        <f>IF(K11&lt;&gt;"",Sheet1_County_JPCP_IRI_App1!W62,"")</f>
        <v/>
      </c>
      <c r="N11" s="85"/>
    </row>
    <row r="12" spans="1:18" ht="15.75" x14ac:dyDescent="0.25">
      <c r="A12" s="88"/>
      <c r="B12" s="88"/>
      <c r="C12" s="88"/>
      <c r="D12" s="88"/>
      <c r="E12" s="88"/>
      <c r="F12" s="88"/>
      <c r="G12" s="79"/>
      <c r="H12" s="79"/>
      <c r="I12" s="79"/>
      <c r="J12" s="114"/>
      <c r="K12" s="114"/>
      <c r="L12" s="86" t="str">
        <f>IF(RSL_County_JPCP_IRI_App1!L12=0,"",RSL_County_JPCP_IRI_App1!L12)</f>
        <v/>
      </c>
      <c r="M12" s="87" t="str">
        <f>IF(K12&lt;&gt;"",Sheet1_County_JPCP_IRI_App1!W63,"")</f>
        <v/>
      </c>
      <c r="N12" s="85"/>
    </row>
    <row r="13" spans="1:18" ht="15.75" x14ac:dyDescent="0.25">
      <c r="A13" s="88"/>
      <c r="B13" s="88"/>
      <c r="C13" s="88"/>
      <c r="D13" s="88"/>
      <c r="E13" s="88"/>
      <c r="F13" s="88"/>
      <c r="G13" s="79"/>
      <c r="H13" s="79"/>
      <c r="I13" s="79"/>
      <c r="J13" s="114"/>
      <c r="K13" s="114"/>
      <c r="L13" s="86" t="str">
        <f>IF(RSL_County_JPCP_IRI_App1!L13=0,"",RSL_County_JPCP_IRI_App1!L13)</f>
        <v/>
      </c>
      <c r="M13" s="87" t="str">
        <f>IF(K13&lt;&gt;"",Sheet1_County_JPCP_IRI_App1!W64,"")</f>
        <v/>
      </c>
      <c r="N13" s="85"/>
    </row>
    <row r="14" spans="1:18" ht="15" customHeight="1" x14ac:dyDescent="0.25">
      <c r="A14" s="88"/>
      <c r="B14" s="80"/>
      <c r="C14" s="80"/>
      <c r="D14" s="80"/>
      <c r="E14" s="88"/>
      <c r="F14" s="88"/>
      <c r="G14" s="79"/>
      <c r="H14" s="79"/>
      <c r="I14" s="79"/>
      <c r="J14" s="114"/>
      <c r="K14" s="114"/>
      <c r="L14" s="86" t="str">
        <f>IF(RSL_County_JPCP_IRI_App1!L14=0,"",RSL_County_JPCP_IRI_App1!L14)</f>
        <v/>
      </c>
      <c r="M14" s="87" t="str">
        <f>IF(K14&lt;&gt;"",Sheet1_County_JPCP_IRI_App1!W65,"")</f>
        <v/>
      </c>
      <c r="N14" s="85"/>
      <c r="O14" s="67"/>
      <c r="P14" s="67"/>
      <c r="Q14" s="67"/>
      <c r="R14" s="67"/>
    </row>
    <row r="15" spans="1:18" ht="15" customHeight="1" x14ac:dyDescent="0.25">
      <c r="A15" s="88"/>
      <c r="B15" s="80"/>
      <c r="C15" s="80"/>
      <c r="D15" s="80"/>
      <c r="E15" s="88"/>
      <c r="F15" s="88"/>
      <c r="G15" s="79"/>
      <c r="H15" s="79"/>
      <c r="I15" s="79"/>
      <c r="J15" s="114"/>
      <c r="K15" s="114"/>
      <c r="L15" s="86" t="str">
        <f>IF(RSL_County_JPCP_IRI_App1!L15=0,"",RSL_County_JPCP_IRI_App1!L15)</f>
        <v/>
      </c>
      <c r="M15" s="87" t="str">
        <f>IF(K15&lt;&gt;"",Sheet1_County_JPCP_IRI_App1!W66,"")</f>
        <v/>
      </c>
      <c r="N15" s="85"/>
      <c r="O15" s="67"/>
      <c r="P15" s="67"/>
      <c r="Q15" s="67"/>
      <c r="R15" s="67"/>
    </row>
    <row r="16" spans="1:18" ht="15" customHeight="1" x14ac:dyDescent="0.25">
      <c r="A16" s="88"/>
      <c r="B16" s="80"/>
      <c r="C16" s="80"/>
      <c r="D16" s="80"/>
      <c r="E16" s="88"/>
      <c r="F16" s="88"/>
      <c r="G16" s="79"/>
      <c r="H16" s="79"/>
      <c r="I16" s="79"/>
      <c r="J16" s="114"/>
      <c r="K16" s="114"/>
      <c r="L16" s="86" t="str">
        <f>IF(RSL_County_JPCP_IRI_App1!L16=0,"",RSL_County_JPCP_IRI_App1!L16)</f>
        <v/>
      </c>
      <c r="M16" s="87" t="str">
        <f>IF(K16&lt;&gt;"",Sheet1_County_JPCP_IRI_App1!W67,"")</f>
        <v/>
      </c>
      <c r="N16" s="85"/>
      <c r="O16" s="67"/>
      <c r="P16" s="67"/>
      <c r="Q16" s="67"/>
      <c r="R16" s="67"/>
    </row>
    <row r="17" spans="1:18" ht="15.75" customHeight="1" thickBot="1" x14ac:dyDescent="0.3">
      <c r="A17" s="85"/>
      <c r="B17" s="80"/>
      <c r="C17" s="80"/>
      <c r="D17" s="80"/>
      <c r="E17" s="85"/>
      <c r="F17" s="85"/>
      <c r="G17" s="85"/>
      <c r="H17" s="85"/>
      <c r="I17" s="85"/>
      <c r="J17" s="85"/>
      <c r="K17" s="85"/>
      <c r="L17" s="85"/>
      <c r="M17" s="85"/>
      <c r="N17" s="85"/>
      <c r="O17" s="67"/>
      <c r="P17" s="67"/>
      <c r="Q17" s="67"/>
      <c r="R17" s="67"/>
    </row>
    <row r="18" spans="1:18" ht="15" customHeight="1" x14ac:dyDescent="0.25">
      <c r="A18" s="85"/>
      <c r="B18" s="80"/>
      <c r="C18" s="80"/>
      <c r="D18" s="80"/>
      <c r="E18" s="85"/>
      <c r="F18" s="241" t="s">
        <v>45</v>
      </c>
      <c r="G18" s="242"/>
      <c r="H18" s="242"/>
      <c r="I18" s="32">
        <v>140</v>
      </c>
      <c r="J18" s="85"/>
      <c r="K18" s="252" t="s">
        <v>701</v>
      </c>
      <c r="L18" s="252"/>
      <c r="M18" s="252"/>
      <c r="N18" s="252"/>
      <c r="O18" s="67"/>
      <c r="P18" s="67"/>
      <c r="Q18" s="67"/>
      <c r="R18" s="67"/>
    </row>
    <row r="19" spans="1:18" ht="15" customHeight="1" x14ac:dyDescent="0.25">
      <c r="A19" s="85"/>
      <c r="B19" s="80"/>
      <c r="C19" s="80"/>
      <c r="D19" s="80"/>
      <c r="E19" s="85"/>
      <c r="F19" s="246" t="s">
        <v>47</v>
      </c>
      <c r="G19" s="247"/>
      <c r="H19" s="248"/>
      <c r="I19" s="35"/>
      <c r="J19" s="85"/>
      <c r="K19" s="252"/>
      <c r="L19" s="252"/>
      <c r="M19" s="252"/>
      <c r="N19" s="252"/>
      <c r="O19" s="67"/>
      <c r="P19" s="67"/>
      <c r="Q19" s="67"/>
      <c r="R19" s="67"/>
    </row>
    <row r="20" spans="1:18" ht="15.75" customHeight="1" thickBot="1" x14ac:dyDescent="0.3">
      <c r="A20" s="85"/>
      <c r="B20" s="80"/>
      <c r="C20" s="80"/>
      <c r="D20" s="80"/>
      <c r="E20" s="85"/>
      <c r="F20" s="239" t="s">
        <v>48</v>
      </c>
      <c r="G20" s="240"/>
      <c r="H20" s="240"/>
      <c r="I20" s="36"/>
      <c r="J20" s="85"/>
      <c r="K20" s="252"/>
      <c r="L20" s="252"/>
      <c r="M20" s="252"/>
      <c r="N20" s="252"/>
      <c r="O20" s="67"/>
      <c r="P20" s="67"/>
      <c r="Q20" s="67"/>
      <c r="R20" s="67"/>
    </row>
    <row r="21" spans="1:18" ht="15.75" customHeight="1" thickBot="1" x14ac:dyDescent="0.3">
      <c r="A21" s="85"/>
      <c r="B21" s="80"/>
      <c r="C21" s="80"/>
      <c r="D21" s="80"/>
      <c r="E21" s="85"/>
      <c r="F21" s="85"/>
      <c r="G21" s="85"/>
      <c r="H21" s="85"/>
      <c r="I21" s="85"/>
      <c r="J21" s="85"/>
      <c r="K21" s="252"/>
      <c r="L21" s="252"/>
      <c r="M21" s="252"/>
      <c r="N21" s="252"/>
      <c r="O21" s="67"/>
      <c r="P21" s="67"/>
      <c r="Q21" s="67"/>
      <c r="R21" s="67"/>
    </row>
    <row r="22" spans="1:18" ht="15.75" customHeight="1" thickBot="1" x14ac:dyDescent="0.3">
      <c r="A22" s="85"/>
      <c r="B22" s="80"/>
      <c r="C22" s="80"/>
      <c r="D22" s="80"/>
      <c r="E22" s="85"/>
      <c r="F22" s="253" t="s">
        <v>702</v>
      </c>
      <c r="G22" s="254"/>
      <c r="H22" s="254"/>
      <c r="I22" s="89">
        <v>1</v>
      </c>
      <c r="J22" s="85"/>
      <c r="K22" s="85"/>
      <c r="L22" s="85"/>
      <c r="M22" s="85"/>
      <c r="N22" s="85"/>
      <c r="O22" s="67"/>
      <c r="P22" s="67"/>
      <c r="Q22" s="67"/>
      <c r="R22" s="67"/>
    </row>
    <row r="23" spans="1:18" ht="15" customHeight="1" x14ac:dyDescent="0.25">
      <c r="A23" s="85"/>
      <c r="B23" s="80"/>
      <c r="C23" s="80"/>
      <c r="D23" s="80"/>
      <c r="E23" s="85"/>
      <c r="F23" s="85"/>
      <c r="G23" s="85"/>
      <c r="H23" s="85"/>
      <c r="I23" s="85"/>
      <c r="J23" s="85"/>
      <c r="K23" s="85"/>
      <c r="L23" s="85"/>
      <c r="M23" s="85"/>
      <c r="N23" s="85"/>
      <c r="O23" s="67"/>
      <c r="P23" s="67"/>
      <c r="Q23" s="67"/>
      <c r="R23" s="67"/>
    </row>
    <row r="24" spans="1:18" x14ac:dyDescent="0.25">
      <c r="A24" s="85"/>
      <c r="B24" s="85"/>
      <c r="C24" s="85"/>
      <c r="D24" s="85"/>
      <c r="E24" s="85"/>
      <c r="F24" s="85"/>
      <c r="G24" s="85"/>
      <c r="H24" s="85"/>
      <c r="I24" s="85"/>
      <c r="J24" s="85"/>
      <c r="K24" s="85"/>
      <c r="L24" s="85"/>
      <c r="M24" s="85"/>
      <c r="N24" s="85"/>
    </row>
  </sheetData>
  <mergeCells count="5">
    <mergeCell ref="F18:H18"/>
    <mergeCell ref="K18:N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9217" r:id="rId3" name="Button 1">
              <controlPr defaultSize="0" print="0" autoFill="0" autoPict="0" macro="[0]!County_JPCP_IRI_App1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18" r:id="rId4" name="Button 2">
              <controlPr defaultSize="0" print="0" autoFill="0" autoPict="0" macro="[0]!County_JPCP_IRI_App1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19" r:id="rId5" name="Button 3">
              <controlPr defaultSize="0" print="0" autoFill="0" autoPict="0" macro="[0]!County_JPCP_IRI_App1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220" r:id="rId6" name="Button 4">
              <controlPr defaultSize="0" print="0" autoFill="0" autoPict="0" macro="[0]!County_JPCP_IRI_App1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0"/>
  <dimension ref="A1:Q24"/>
  <sheetViews>
    <sheetView showGridLines="0" zoomScale="80" zoomScaleNormal="80" workbookViewId="0">
      <selection activeCell="B16" sqref="B16:D23"/>
    </sheetView>
  </sheetViews>
  <sheetFormatPr defaultColWidth="0" defaultRowHeight="15" customHeight="1" zeroHeight="1" x14ac:dyDescent="0.25"/>
  <cols>
    <col min="1" max="1" width="22.5" style="121" customWidth="1"/>
    <col min="2" max="3" width="11.125" style="121" customWidth="1"/>
    <col min="4" max="7" width="9.375" style="121" customWidth="1"/>
    <col min="8" max="10" width="11.125" style="121" customWidth="1"/>
    <col min="11" max="13" width="9.375" style="121" customWidth="1"/>
    <col min="14" max="15" width="7.75" style="121" hidden="1" customWidth="1"/>
    <col min="16" max="16" width="9.875" style="121" hidden="1" customWidth="1"/>
    <col min="17" max="16384" width="7.75" style="121" hidden="1"/>
  </cols>
  <sheetData>
    <row r="1" spans="1:17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7" t="s">
        <v>731</v>
      </c>
      <c r="I1" s="116" t="s">
        <v>732</v>
      </c>
      <c r="J1" s="118" t="s">
        <v>733</v>
      </c>
      <c r="K1" s="115" t="s">
        <v>734</v>
      </c>
      <c r="L1" s="119" t="s">
        <v>40</v>
      </c>
      <c r="M1" s="120"/>
    </row>
    <row r="2" spans="1:17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122" t="str">
        <f>IF(RSL_County_JPCP_IRI_App2!K2=0,"",RSL_County_JPCP_IRI_App2!K2)</f>
        <v/>
      </c>
      <c r="L2" s="123" t="str">
        <f>IF(J2&lt;&gt;"",Sheet1_County_JPCP_IRI_App2!U53,"")</f>
        <v/>
      </c>
      <c r="M2" s="124"/>
      <c r="N2" s="125"/>
    </row>
    <row r="3" spans="1:17" ht="15.75" x14ac:dyDescent="0.25">
      <c r="A3" s="126"/>
      <c r="B3" s="126"/>
      <c r="C3" s="126"/>
      <c r="D3" s="126"/>
      <c r="E3" s="126"/>
      <c r="F3" s="126"/>
      <c r="G3" s="79"/>
      <c r="H3" s="79"/>
      <c r="I3" s="114"/>
      <c r="J3" s="114"/>
      <c r="K3" s="122" t="str">
        <f>IF(RSL_County_JPCP_IRI_App2!K3=0,"",RSL_County_JPCP_IRI_App2!K3)</f>
        <v/>
      </c>
      <c r="L3" s="123" t="str">
        <f>IF(J3&lt;&gt;"",Sheet1_County_JPCP_IRI_App2!U54,"")</f>
        <v/>
      </c>
      <c r="M3" s="124"/>
      <c r="N3" s="125"/>
    </row>
    <row r="4" spans="1:17" ht="15.75" x14ac:dyDescent="0.25">
      <c r="A4" s="126"/>
      <c r="B4" s="126"/>
      <c r="C4" s="126"/>
      <c r="D4" s="126"/>
      <c r="E4" s="126"/>
      <c r="F4" s="126"/>
      <c r="G4" s="79"/>
      <c r="H4" s="79"/>
      <c r="I4" s="114"/>
      <c r="J4" s="114"/>
      <c r="K4" s="122" t="str">
        <f>IF(RSL_County_JPCP_IRI_App2!K4=0,"",RSL_County_JPCP_IRI_App2!K4)</f>
        <v/>
      </c>
      <c r="L4" s="123" t="str">
        <f>IF(J4&lt;&gt;"",Sheet1_County_JPCP_IRI_App2!U55,"")</f>
        <v/>
      </c>
      <c r="M4" s="124"/>
      <c r="N4" s="125"/>
    </row>
    <row r="5" spans="1:17" ht="15.75" x14ac:dyDescent="0.25">
      <c r="A5" s="126"/>
      <c r="B5" s="126"/>
      <c r="C5" s="126"/>
      <c r="D5" s="126"/>
      <c r="E5" s="126"/>
      <c r="F5" s="126"/>
      <c r="G5" s="79"/>
      <c r="H5" s="79"/>
      <c r="I5" s="114"/>
      <c r="J5" s="114"/>
      <c r="K5" s="122" t="str">
        <f>IF(RSL_County_JPCP_IRI_App2!K5=0,"",RSL_County_JPCP_IRI_App2!K5)</f>
        <v/>
      </c>
      <c r="L5" s="123" t="str">
        <f>IF(J5&lt;&gt;"",Sheet1_County_JPCP_IRI_App2!U56,"")</f>
        <v/>
      </c>
      <c r="M5" s="124"/>
      <c r="N5" s="125"/>
    </row>
    <row r="6" spans="1:17" ht="15.75" x14ac:dyDescent="0.25">
      <c r="A6" s="126"/>
      <c r="B6" s="126"/>
      <c r="C6" s="126"/>
      <c r="D6" s="126"/>
      <c r="E6" s="126"/>
      <c r="F6" s="126"/>
      <c r="G6" s="79"/>
      <c r="H6" s="79"/>
      <c r="I6" s="114"/>
      <c r="J6" s="114"/>
      <c r="K6" s="122" t="str">
        <f>IF(RSL_County_JPCP_IRI_App2!K6=0,"",RSL_County_JPCP_IRI_App2!K6)</f>
        <v/>
      </c>
      <c r="L6" s="123" t="str">
        <f>IF(J6&lt;&gt;"",Sheet1_County_JPCP_IRI_App2!U57,"")</f>
        <v/>
      </c>
      <c r="M6" s="124"/>
      <c r="N6" s="125"/>
    </row>
    <row r="7" spans="1:17" ht="15.75" x14ac:dyDescent="0.25">
      <c r="A7" s="126"/>
      <c r="B7" s="126"/>
      <c r="C7" s="126"/>
      <c r="D7" s="126"/>
      <c r="E7" s="126"/>
      <c r="F7" s="126"/>
      <c r="G7" s="79"/>
      <c r="H7" s="79"/>
      <c r="I7" s="114"/>
      <c r="J7" s="114"/>
      <c r="K7" s="122" t="str">
        <f>IF(RSL_County_JPCP_IRI_App2!K7=0,"",RSL_County_JPCP_IRI_App2!K7)</f>
        <v/>
      </c>
      <c r="L7" s="123" t="str">
        <f>IF(J7&lt;&gt;"",Sheet1_County_JPCP_IRI_App2!U58,"")</f>
        <v/>
      </c>
      <c r="M7" s="124"/>
      <c r="N7" s="125"/>
    </row>
    <row r="8" spans="1:17" ht="15.75" x14ac:dyDescent="0.25">
      <c r="A8" s="126"/>
      <c r="B8" s="126"/>
      <c r="C8" s="126"/>
      <c r="D8" s="126"/>
      <c r="E8" s="126"/>
      <c r="F8" s="126"/>
      <c r="G8" s="79"/>
      <c r="H8" s="79"/>
      <c r="I8" s="114"/>
      <c r="J8" s="114"/>
      <c r="K8" s="122" t="str">
        <f>IF(RSL_County_JPCP_IRI_App2!K8=0,"",RSL_County_JPCP_IRI_App2!K8)</f>
        <v/>
      </c>
      <c r="L8" s="123" t="str">
        <f>IF(J8&lt;&gt;"",Sheet1_County_JPCP_IRI_App2!U59,"")</f>
        <v/>
      </c>
      <c r="M8" s="124"/>
      <c r="N8" s="125"/>
    </row>
    <row r="9" spans="1:17" ht="15.75" x14ac:dyDescent="0.25">
      <c r="A9" s="126"/>
      <c r="B9" s="126"/>
      <c r="C9" s="126"/>
      <c r="D9" s="126"/>
      <c r="E9" s="126"/>
      <c r="F9" s="126"/>
      <c r="G9" s="79"/>
      <c r="H9" s="79"/>
      <c r="I9" s="114"/>
      <c r="J9" s="114"/>
      <c r="K9" s="122" t="str">
        <f>IF(RSL_County_JPCP_IRI_App2!K9=0,"",RSL_County_JPCP_IRI_App2!K9)</f>
        <v/>
      </c>
      <c r="L9" s="123" t="str">
        <f>IF(J9&lt;&gt;"",Sheet1_County_JPCP_IRI_App2!U60,"")</f>
        <v/>
      </c>
      <c r="M9" s="124"/>
      <c r="N9" s="125"/>
    </row>
    <row r="10" spans="1:17" ht="15.75" x14ac:dyDescent="0.25">
      <c r="A10" s="126"/>
      <c r="B10" s="126"/>
      <c r="C10" s="126"/>
      <c r="D10" s="126"/>
      <c r="E10" s="126"/>
      <c r="F10" s="126"/>
      <c r="G10" s="79"/>
      <c r="H10" s="79"/>
      <c r="I10" s="114"/>
      <c r="J10" s="114"/>
      <c r="K10" s="122" t="str">
        <f>IF(RSL_County_JPCP_IRI_App2!K10=0,"",RSL_County_JPCP_IRI_App2!K10)</f>
        <v/>
      </c>
      <c r="L10" s="123" t="str">
        <f>IF(J10&lt;&gt;"",Sheet1_County_JPCP_IRI_App2!U61,"")</f>
        <v/>
      </c>
      <c r="M10" s="124"/>
      <c r="N10" s="125"/>
    </row>
    <row r="11" spans="1:17" ht="15.75" x14ac:dyDescent="0.25">
      <c r="A11" s="126"/>
      <c r="B11" s="126"/>
      <c r="C11" s="126"/>
      <c r="D11" s="126"/>
      <c r="E11" s="126"/>
      <c r="F11" s="126"/>
      <c r="G11" s="79"/>
      <c r="H11" s="79"/>
      <c r="I11" s="114"/>
      <c r="J11" s="114"/>
      <c r="K11" s="122" t="str">
        <f>IF(RSL_County_JPCP_IRI_App2!K11=0,"",RSL_County_JPCP_IRI_App2!K11)</f>
        <v/>
      </c>
      <c r="L11" s="123" t="str">
        <f>IF(J11&lt;&gt;"",Sheet1_County_JPCP_IRI_App2!U62,"")</f>
        <v/>
      </c>
      <c r="M11" s="124"/>
      <c r="N11" s="125"/>
    </row>
    <row r="12" spans="1:17" ht="15.75" x14ac:dyDescent="0.25">
      <c r="A12" s="126"/>
      <c r="B12" s="126"/>
      <c r="C12" s="126"/>
      <c r="D12" s="126"/>
      <c r="E12" s="126"/>
      <c r="F12" s="126"/>
      <c r="G12" s="79"/>
      <c r="H12" s="79"/>
      <c r="I12" s="114"/>
      <c r="J12" s="114"/>
      <c r="K12" s="122" t="str">
        <f>IF(RSL_County_JPCP_IRI_App2!K12=0,"",RSL_County_JPCP_IRI_App2!K12)</f>
        <v/>
      </c>
      <c r="L12" s="123" t="str">
        <f>IF(J12&lt;&gt;"",Sheet1_County_JPCP_IRI_App2!U63,"")</f>
        <v/>
      </c>
      <c r="M12" s="124"/>
      <c r="N12" s="125"/>
    </row>
    <row r="13" spans="1:17" ht="15.75" x14ac:dyDescent="0.25">
      <c r="A13" s="126"/>
      <c r="B13" s="126"/>
      <c r="C13" s="126"/>
      <c r="D13" s="126"/>
      <c r="E13" s="126"/>
      <c r="F13" s="126"/>
      <c r="G13" s="79"/>
      <c r="H13" s="79"/>
      <c r="I13" s="114"/>
      <c r="J13" s="114"/>
      <c r="K13" s="122" t="str">
        <f>IF(RSL_County_JPCP_IRI_App2!K13=0,"",RSL_County_JPCP_IRI_App2!K13)</f>
        <v/>
      </c>
      <c r="L13" s="123" t="str">
        <f>IF(J13&lt;&gt;"",Sheet1_County_JPCP_IRI_App2!U64,"")</f>
        <v/>
      </c>
      <c r="M13" s="124"/>
      <c r="N13" s="125"/>
    </row>
    <row r="14" spans="1:17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114"/>
      <c r="J14" s="114"/>
      <c r="K14" s="122" t="str">
        <f>IF(RSL_County_JPCP_IRI_App2!K14=0,"",RSL_County_JPCP_IRI_App2!K14)</f>
        <v/>
      </c>
      <c r="L14" s="123" t="str">
        <f>IF(J14&lt;&gt;"",Sheet1_County_JPCP_IRI_App2!U65,"")</f>
        <v/>
      </c>
      <c r="M14" s="124"/>
      <c r="N14" s="128"/>
      <c r="O14" s="129"/>
      <c r="P14" s="129"/>
      <c r="Q14" s="129"/>
    </row>
    <row r="15" spans="1:17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114"/>
      <c r="J15" s="114"/>
      <c r="K15" s="122" t="str">
        <f>IF(RSL_County_JPCP_IRI_App2!K15=0,"",RSL_County_JPCP_IRI_App2!K15)</f>
        <v/>
      </c>
      <c r="L15" s="123" t="str">
        <f>IF(J15&lt;&gt;"",Sheet1_County_JPCP_IRI_App2!U66,"")</f>
        <v/>
      </c>
      <c r="M15" s="124"/>
      <c r="N15" s="128"/>
      <c r="O15" s="129"/>
      <c r="P15" s="129"/>
      <c r="Q15" s="129"/>
    </row>
    <row r="16" spans="1:17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114"/>
      <c r="J16" s="114"/>
      <c r="K16" s="122" t="str">
        <f>IF(RSL_County_JPCP_IRI_App2!K16=0,"",RSL_County_JPCP_IRI_App2!K16)</f>
        <v/>
      </c>
      <c r="L16" s="123" t="str">
        <f>IF(J16&lt;&gt;"",Sheet1_County_JPCP_IRI_App2!U67,"")</f>
        <v/>
      </c>
      <c r="M16" s="124"/>
      <c r="N16" s="128"/>
      <c r="O16" s="129"/>
      <c r="P16" s="129"/>
      <c r="Q16" s="129"/>
    </row>
    <row r="17" spans="1:17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9"/>
      <c r="O17" s="129"/>
      <c r="P17" s="129"/>
      <c r="Q17" s="129"/>
    </row>
    <row r="18" spans="1:17" ht="15" customHeight="1" x14ac:dyDescent="0.25">
      <c r="A18" s="120"/>
      <c r="B18" s="80"/>
      <c r="C18" s="80"/>
      <c r="D18" s="80"/>
      <c r="E18" s="120"/>
      <c r="F18" s="255" t="s">
        <v>45</v>
      </c>
      <c r="G18" s="256"/>
      <c r="H18" s="256"/>
      <c r="I18" s="130"/>
      <c r="J18" s="257" t="s">
        <v>701</v>
      </c>
      <c r="K18" s="257"/>
      <c r="L18" s="257"/>
      <c r="M18" s="257"/>
      <c r="N18" s="129"/>
      <c r="O18" s="129"/>
      <c r="P18" s="129"/>
      <c r="Q18" s="129"/>
    </row>
    <row r="19" spans="1:17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257"/>
      <c r="K19" s="257"/>
      <c r="L19" s="257"/>
      <c r="M19" s="257"/>
      <c r="N19" s="129"/>
      <c r="O19" s="129"/>
      <c r="P19" s="129"/>
      <c r="Q19" s="129"/>
    </row>
    <row r="20" spans="1:17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257"/>
      <c r="K20" s="257"/>
      <c r="L20" s="257"/>
      <c r="M20" s="257"/>
      <c r="N20" s="129"/>
      <c r="O20" s="129"/>
      <c r="P20" s="129"/>
      <c r="Q20" s="129"/>
    </row>
    <row r="21" spans="1:17" ht="15.75" customHeight="1" x14ac:dyDescent="0.25">
      <c r="A21" s="120"/>
      <c r="B21" s="80"/>
      <c r="C21" s="80"/>
      <c r="D21" s="80"/>
      <c r="E21" s="120"/>
      <c r="F21" s="120"/>
      <c r="G21" s="120"/>
      <c r="H21" s="120"/>
      <c r="I21" s="120"/>
      <c r="J21" s="257"/>
      <c r="K21" s="257"/>
      <c r="L21" s="257"/>
      <c r="M21" s="257"/>
      <c r="N21" s="129"/>
      <c r="O21" s="129"/>
      <c r="P21" s="129"/>
      <c r="Q21" s="129"/>
    </row>
    <row r="22" spans="1:17" ht="15.75" customHeight="1" x14ac:dyDescent="0.25">
      <c r="A22" s="120"/>
      <c r="B22" s="80"/>
      <c r="C22" s="80"/>
      <c r="D22" s="80"/>
      <c r="E22" s="120"/>
      <c r="F22" s="127"/>
      <c r="G22" s="127"/>
      <c r="H22" s="127"/>
      <c r="I22" s="127"/>
      <c r="J22" s="120"/>
      <c r="K22" s="120"/>
      <c r="L22" s="120"/>
      <c r="M22" s="120"/>
      <c r="N22" s="129"/>
      <c r="O22" s="129"/>
      <c r="P22" s="129"/>
      <c r="Q22" s="129"/>
    </row>
    <row r="23" spans="1:17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9"/>
      <c r="O23" s="129"/>
      <c r="P23" s="129"/>
      <c r="Q23" s="129"/>
    </row>
    <row r="24" spans="1:17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</row>
  </sheetData>
  <mergeCells count="4">
    <mergeCell ref="F18:H18"/>
    <mergeCell ref="J18:M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3553" r:id="rId3" name="Button 1">
              <controlPr defaultSize="0" print="0" autoFill="0" autoPict="0" macro="[0]!County_JPCP_IRI_App2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54" r:id="rId4" name="Button 2">
              <controlPr defaultSize="0" print="0" autoFill="0" autoPict="0" macro="[0]!County_JPCP_IRI_App2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55" r:id="rId5" name="Button 3">
              <controlPr defaultSize="0" print="0" autoFill="0" autoPict="0" macro="[0]!County_JPCP_IRI_App2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56" r:id="rId6" name="Button 4">
              <controlPr defaultSize="0" print="0" autoFill="0" autoPict="0" macro="[0]!County_JPCP_IRI_App2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3"/>
  <dimension ref="A1:Q24"/>
  <sheetViews>
    <sheetView zoomScale="80" zoomScaleNormal="80" workbookViewId="0">
      <selection activeCell="B16" sqref="B16:D23"/>
    </sheetView>
  </sheetViews>
  <sheetFormatPr defaultColWidth="0" defaultRowHeight="15" customHeight="1" zeroHeight="1" x14ac:dyDescent="0.25"/>
  <cols>
    <col min="1" max="1" width="22.5" style="164" customWidth="1"/>
    <col min="2" max="2" width="12" style="164" customWidth="1"/>
    <col min="3" max="3" width="15.5" style="164" bestFit="1" customWidth="1"/>
    <col min="4" max="7" width="9.375" style="164" customWidth="1"/>
    <col min="8" max="8" width="14.625" style="164" customWidth="1"/>
    <col min="9" max="9" width="12.875" style="164" customWidth="1"/>
    <col min="10" max="14" width="9.375" style="164" customWidth="1"/>
    <col min="15" max="17" width="0" style="164" hidden="1" customWidth="1"/>
    <col min="18" max="16384" width="8" style="164" hidden="1"/>
  </cols>
  <sheetData>
    <row r="1" spans="1:17" ht="38.25" customHeight="1" thickBot="1" x14ac:dyDescent="0.3">
      <c r="A1" s="115" t="s">
        <v>33</v>
      </c>
      <c r="B1" s="161" t="s">
        <v>34</v>
      </c>
      <c r="C1" s="161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737</v>
      </c>
      <c r="I1" s="162" t="s">
        <v>697</v>
      </c>
      <c r="J1" s="117" t="s">
        <v>698</v>
      </c>
      <c r="K1" s="117" t="s">
        <v>699</v>
      </c>
      <c r="L1" s="117" t="s">
        <v>738</v>
      </c>
      <c r="M1" s="163" t="s">
        <v>40</v>
      </c>
      <c r="N1" s="120"/>
    </row>
    <row r="2" spans="1:17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65" t="str">
        <f>IF(RSL_PMIS_JPCP_IRI_App1!L2=0,"",RSL_PMIS_JPCP_IRI_App1!L2)</f>
        <v/>
      </c>
      <c r="M2" s="166" t="str">
        <f>IF(K2&lt;&gt;"",Sheet1_PMIS_JPCP_IRI_App1!W53,"")</f>
        <v/>
      </c>
      <c r="N2" s="120"/>
    </row>
    <row r="3" spans="1:17" ht="15.75" x14ac:dyDescent="0.25">
      <c r="A3" s="127"/>
      <c r="B3" s="127"/>
      <c r="C3" s="127"/>
      <c r="D3" s="127"/>
      <c r="E3" s="127"/>
      <c r="F3" s="127"/>
      <c r="G3" s="79"/>
      <c r="H3" s="79"/>
      <c r="I3" s="79"/>
      <c r="J3" s="114"/>
      <c r="K3" s="114"/>
      <c r="L3" s="165" t="str">
        <f>IF(RSL_PMIS_JPCP_IRI_App1!L3=0,"",RSL_PMIS_JPCP_IRI_App1!L3)</f>
        <v/>
      </c>
      <c r="M3" s="166" t="str">
        <f>IF(K3&lt;&gt;"",Sheet1_PMIS_JPCP_IRI_App1!W54,"")</f>
        <v/>
      </c>
      <c r="N3" s="120"/>
    </row>
    <row r="4" spans="1:17" ht="15.75" x14ac:dyDescent="0.25">
      <c r="A4" s="127"/>
      <c r="B4" s="127"/>
      <c r="C4" s="127"/>
      <c r="D4" s="127"/>
      <c r="E4" s="127"/>
      <c r="F4" s="127"/>
      <c r="G4" s="79"/>
      <c r="H4" s="79"/>
      <c r="I4" s="79"/>
      <c r="J4" s="114"/>
      <c r="K4" s="114"/>
      <c r="L4" s="165" t="str">
        <f>IF(RSL_PMIS_JPCP_IRI_App1!L4=0,"",RSL_PMIS_JPCP_IRI_App1!L4)</f>
        <v/>
      </c>
      <c r="M4" s="166" t="str">
        <f>IF(K4&lt;&gt;"",Sheet1_PMIS_JPCP_IRI_App1!W55,"")</f>
        <v/>
      </c>
      <c r="N4" s="120"/>
    </row>
    <row r="5" spans="1:17" ht="15.75" x14ac:dyDescent="0.25">
      <c r="A5" s="127"/>
      <c r="B5" s="127"/>
      <c r="C5" s="127"/>
      <c r="D5" s="127"/>
      <c r="E5" s="127"/>
      <c r="F5" s="127"/>
      <c r="G5" s="79"/>
      <c r="H5" s="79"/>
      <c r="I5" s="79"/>
      <c r="J5" s="114"/>
      <c r="K5" s="114"/>
      <c r="L5" s="165" t="str">
        <f>IF(RSL_PMIS_JPCP_IRI_App1!L5=0,"",RSL_PMIS_JPCP_IRI_App1!L5)</f>
        <v/>
      </c>
      <c r="M5" s="166" t="str">
        <f>IF(K5&lt;&gt;"",Sheet1_PMIS_JPCP_IRI_App1!W56,"")</f>
        <v/>
      </c>
      <c r="N5" s="120"/>
    </row>
    <row r="6" spans="1:17" ht="15.75" x14ac:dyDescent="0.25">
      <c r="A6" s="127"/>
      <c r="B6" s="127"/>
      <c r="C6" s="127"/>
      <c r="D6" s="127"/>
      <c r="E6" s="127"/>
      <c r="F6" s="127"/>
      <c r="G6" s="79"/>
      <c r="H6" s="79"/>
      <c r="I6" s="79"/>
      <c r="J6" s="114"/>
      <c r="K6" s="114"/>
      <c r="L6" s="165" t="str">
        <f>IF(RSL_PMIS_JPCP_IRI_App1!L6=0,"",RSL_PMIS_JPCP_IRI_App1!L6)</f>
        <v/>
      </c>
      <c r="M6" s="166" t="str">
        <f>IF(K6&lt;&gt;"",Sheet1_PMIS_JPCP_IRI_App1!W57,"")</f>
        <v/>
      </c>
      <c r="N6" s="120"/>
    </row>
    <row r="7" spans="1:17" ht="15.75" x14ac:dyDescent="0.25">
      <c r="A7" s="127"/>
      <c r="B7" s="127"/>
      <c r="C7" s="127"/>
      <c r="D7" s="127"/>
      <c r="E7" s="127"/>
      <c r="F7" s="127"/>
      <c r="G7" s="79"/>
      <c r="H7" s="79"/>
      <c r="I7" s="79"/>
      <c r="J7" s="114"/>
      <c r="K7" s="114"/>
      <c r="L7" s="165" t="str">
        <f>IF(RSL_PMIS_JPCP_IRI_App1!L7=0,"",RSL_PMIS_JPCP_IRI_App1!L7)</f>
        <v/>
      </c>
      <c r="M7" s="166" t="str">
        <f>IF(K7&lt;&gt;"",Sheet1_PMIS_JPCP_IRI_App1!W58,"")</f>
        <v/>
      </c>
      <c r="N7" s="120"/>
    </row>
    <row r="8" spans="1:17" ht="15.75" x14ac:dyDescent="0.25">
      <c r="A8" s="127"/>
      <c r="B8" s="127"/>
      <c r="C8" s="127"/>
      <c r="D8" s="127"/>
      <c r="E8" s="127"/>
      <c r="F8" s="127"/>
      <c r="G8" s="79"/>
      <c r="H8" s="79"/>
      <c r="I8" s="79"/>
      <c r="J8" s="114"/>
      <c r="K8" s="114"/>
      <c r="L8" s="165" t="str">
        <f>IF(RSL_PMIS_JPCP_IRI_App1!L8=0,"",RSL_PMIS_JPCP_IRI_App1!L8)</f>
        <v/>
      </c>
      <c r="M8" s="166" t="str">
        <f>IF(K8&lt;&gt;"",Sheet1_PMIS_JPCP_IRI_App1!W59,"")</f>
        <v/>
      </c>
      <c r="N8" s="120"/>
    </row>
    <row r="9" spans="1:17" ht="15.75" x14ac:dyDescent="0.25">
      <c r="A9" s="127"/>
      <c r="B9" s="127"/>
      <c r="C9" s="127"/>
      <c r="D9" s="127"/>
      <c r="E9" s="127"/>
      <c r="F9" s="127"/>
      <c r="G9" s="79"/>
      <c r="H9" s="79"/>
      <c r="I9" s="79"/>
      <c r="J9" s="114"/>
      <c r="K9" s="114"/>
      <c r="L9" s="165" t="str">
        <f>IF(RSL_PMIS_JPCP_IRI_App1!L9=0,"",RSL_PMIS_JPCP_IRI_App1!L9)</f>
        <v/>
      </c>
      <c r="M9" s="166" t="str">
        <f>IF(K9&lt;&gt;"",Sheet1_PMIS_JPCP_IRI_App1!W60,"")</f>
        <v/>
      </c>
      <c r="N9" s="120"/>
    </row>
    <row r="10" spans="1:17" ht="15.75" x14ac:dyDescent="0.25">
      <c r="A10" s="127"/>
      <c r="B10" s="127"/>
      <c r="C10" s="127"/>
      <c r="D10" s="127"/>
      <c r="E10" s="127"/>
      <c r="F10" s="127"/>
      <c r="G10" s="79"/>
      <c r="H10" s="79"/>
      <c r="I10" s="79"/>
      <c r="J10" s="114"/>
      <c r="K10" s="114"/>
      <c r="L10" s="165" t="str">
        <f>IF(RSL_PMIS_JPCP_IRI_App1!L10=0,"",RSL_PMIS_JPCP_IRI_App1!L10)</f>
        <v/>
      </c>
      <c r="M10" s="166" t="str">
        <f>IF(K10&lt;&gt;"",Sheet1_PMIS_JPCP_IRI_App1!W61,"")</f>
        <v/>
      </c>
      <c r="N10" s="120"/>
      <c r="O10" s="265"/>
      <c r="P10" s="265"/>
      <c r="Q10" s="265"/>
    </row>
    <row r="11" spans="1:17" ht="15.75" x14ac:dyDescent="0.25">
      <c r="A11" s="127"/>
      <c r="B11" s="127"/>
      <c r="C11" s="127"/>
      <c r="D11" s="127"/>
      <c r="E11" s="127"/>
      <c r="F11" s="127"/>
      <c r="G11" s="79"/>
      <c r="H11" s="79"/>
      <c r="I11" s="79"/>
      <c r="J11" s="114"/>
      <c r="K11" s="114"/>
      <c r="L11" s="165" t="str">
        <f>IF(RSL_PMIS_JPCP_IRI_App1!L11=0,"",RSL_PMIS_JPCP_IRI_App1!L11)</f>
        <v/>
      </c>
      <c r="M11" s="166" t="str">
        <f>IF(K11&lt;&gt;"",Sheet1_PMIS_JPCP_IRI_App1!W62,"")</f>
        <v/>
      </c>
      <c r="N11" s="120"/>
      <c r="O11" s="265"/>
      <c r="P11" s="265"/>
      <c r="Q11" s="265"/>
    </row>
    <row r="12" spans="1:17" ht="15.75" x14ac:dyDescent="0.25">
      <c r="A12" s="127"/>
      <c r="B12" s="127"/>
      <c r="C12" s="127"/>
      <c r="D12" s="127"/>
      <c r="E12" s="127"/>
      <c r="F12" s="127"/>
      <c r="G12" s="79"/>
      <c r="H12" s="79"/>
      <c r="I12" s="79"/>
      <c r="J12" s="114"/>
      <c r="K12" s="114"/>
      <c r="L12" s="165" t="str">
        <f>IF(RSL_PMIS_JPCP_IRI_App1!L12=0,"",RSL_PMIS_JPCP_IRI_App1!L12)</f>
        <v/>
      </c>
      <c r="M12" s="166" t="str">
        <f>IF(K12&lt;&gt;"",Sheet1_PMIS_JPCP_IRI_App1!W63,"")</f>
        <v/>
      </c>
      <c r="N12" s="120"/>
      <c r="O12" s="265"/>
      <c r="P12" s="265"/>
      <c r="Q12" s="265"/>
    </row>
    <row r="13" spans="1:17" ht="15.75" x14ac:dyDescent="0.25">
      <c r="A13" s="127"/>
      <c r="B13" s="127"/>
      <c r="C13" s="127"/>
      <c r="D13" s="127"/>
      <c r="E13" s="127"/>
      <c r="F13" s="127"/>
      <c r="G13" s="79"/>
      <c r="H13" s="79"/>
      <c r="I13" s="79"/>
      <c r="J13" s="114"/>
      <c r="K13" s="114"/>
      <c r="L13" s="165" t="str">
        <f>IF(RSL_PMIS_JPCP_IRI_App1!L13=0,"",RSL_PMIS_JPCP_IRI_App1!L13)</f>
        <v/>
      </c>
      <c r="M13" s="166" t="str">
        <f>IF(K13&lt;&gt;"",Sheet1_PMIS_JPCP_IRI_App1!W64,"")</f>
        <v/>
      </c>
      <c r="N13" s="120"/>
      <c r="O13" s="265"/>
      <c r="P13" s="265"/>
      <c r="Q13" s="265"/>
    </row>
    <row r="14" spans="1:17" ht="17.25" customHeight="1" x14ac:dyDescent="0.25">
      <c r="A14" s="127"/>
      <c r="B14" s="80"/>
      <c r="C14" s="80"/>
      <c r="D14" s="80"/>
      <c r="E14" s="127"/>
      <c r="F14" s="127"/>
      <c r="G14" s="79"/>
      <c r="H14" s="79"/>
      <c r="I14" s="79"/>
      <c r="J14" s="114"/>
      <c r="K14" s="114"/>
      <c r="L14" s="165" t="str">
        <f>IF(RSL_PMIS_JPCP_IRI_App1!L14=0,"",RSL_PMIS_JPCP_IRI_App1!L14)</f>
        <v/>
      </c>
      <c r="M14" s="166" t="str">
        <f>IF(K14&lt;&gt;"",Sheet1_PMIS_JPCP_IRI_App1!W65,"")</f>
        <v/>
      </c>
      <c r="N14" s="120"/>
    </row>
    <row r="15" spans="1:17" ht="17.25" customHeight="1" x14ac:dyDescent="0.25">
      <c r="A15" s="127"/>
      <c r="B15" s="80"/>
      <c r="C15" s="80"/>
      <c r="D15" s="80"/>
      <c r="E15" s="127"/>
      <c r="F15" s="127"/>
      <c r="G15" s="79"/>
      <c r="H15" s="79"/>
      <c r="I15" s="79"/>
      <c r="J15" s="114"/>
      <c r="K15" s="114"/>
      <c r="L15" s="165" t="str">
        <f>IF(RSL_PMIS_JPCP_IRI_App1!L15=0,"",RSL_PMIS_JPCP_IRI_App1!L15)</f>
        <v/>
      </c>
      <c r="M15" s="166" t="str">
        <f>IF(K15&lt;&gt;"",Sheet1_PMIS_JPCP_IRI_App1!W66,"")</f>
        <v/>
      </c>
      <c r="N15" s="120"/>
    </row>
    <row r="16" spans="1:17" ht="18" customHeight="1" thickBot="1" x14ac:dyDescent="0.3">
      <c r="A16" s="127"/>
      <c r="B16" s="80"/>
      <c r="C16" s="80"/>
      <c r="D16" s="80"/>
      <c r="E16" s="127"/>
      <c r="F16" s="127"/>
      <c r="G16" s="79"/>
      <c r="H16" s="79"/>
      <c r="I16" s="79"/>
      <c r="J16" s="114"/>
      <c r="K16" s="114"/>
      <c r="L16" s="167" t="str">
        <f>IF(RSL_PMIS_JPCP_IRI_App1!L16=0,"",RSL_PMIS_JPCP_IRI_App1!L16)</f>
        <v/>
      </c>
      <c r="M16" s="168" t="str">
        <f>IF(K16&lt;&gt;"",Sheet1_PMIS_JPCP_IRI_App1!W67,"")</f>
        <v/>
      </c>
      <c r="N16" s="120"/>
    </row>
    <row r="17" spans="1:14" ht="18" customHeight="1" thickBot="1" x14ac:dyDescent="0.3">
      <c r="A17" s="127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</row>
    <row r="18" spans="1:14" ht="17.25" customHeight="1" x14ac:dyDescent="0.25">
      <c r="A18" s="120"/>
      <c r="B18" s="80"/>
      <c r="C18" s="80"/>
      <c r="D18" s="80"/>
      <c r="E18" s="120"/>
      <c r="F18" s="255" t="s">
        <v>45</v>
      </c>
      <c r="G18" s="256"/>
      <c r="H18" s="256"/>
      <c r="I18" s="130"/>
      <c r="J18" s="120"/>
      <c r="K18" s="257" t="s">
        <v>701</v>
      </c>
      <c r="L18" s="257"/>
      <c r="M18" s="257"/>
      <c r="N18" s="257"/>
    </row>
    <row r="19" spans="1:14" ht="17.2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</row>
    <row r="20" spans="1:14" ht="18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</row>
    <row r="21" spans="1:14" ht="18" customHeight="1" thickBot="1" x14ac:dyDescent="0.3">
      <c r="A21" s="120"/>
      <c r="B21" s="80"/>
      <c r="C21" s="80"/>
      <c r="D21" s="80"/>
      <c r="E21" s="120"/>
      <c r="F21" s="169"/>
      <c r="G21" s="169"/>
      <c r="H21" s="169"/>
      <c r="I21" s="120"/>
      <c r="J21" s="120"/>
      <c r="K21" s="257"/>
      <c r="L21" s="257"/>
      <c r="M21" s="257"/>
      <c r="N21" s="257"/>
    </row>
    <row r="22" spans="1:14" ht="18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</row>
    <row r="23" spans="1:14" ht="17.2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</row>
    <row r="24" spans="1:14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6">
    <mergeCell ref="F22:H22"/>
    <mergeCell ref="O10:Q13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7649" r:id="rId3" name="Button 1">
              <controlPr defaultSize="0" print="0" autoFill="0" autoPict="0" macro="[0]!PMIS_JPCP_IRI_App1_CalculateFutureIRI">
                <anchor moveWithCells="1" sizeWithCells="1">
                  <from>
                    <xdr:col>0</xdr:col>
                    <xdr:colOff>1647825</xdr:colOff>
                    <xdr:row>2</xdr:row>
                    <xdr:rowOff>9525</xdr:rowOff>
                  </from>
                  <to>
                    <xdr:col>4</xdr:col>
                    <xdr:colOff>57150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7650" r:id="rId4" name="Button 2">
              <controlPr defaultSize="0" print="0" autoFill="0" autoPict="0" macro="[0]!PMIS_JPCP_IRI_App1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7651" r:id="rId5" name="Button 3">
              <controlPr defaultSize="0" print="0" autoFill="0" autoPict="0" macro="[0]!PMIS_JPCP_IRI_App1_ViewIRIModel">
                <anchor moveWithCells="1" sizeWithCells="1">
                  <from>
                    <xdr:col>0</xdr:col>
                    <xdr:colOff>1647825</xdr:colOff>
                    <xdr:row>5</xdr:row>
                    <xdr:rowOff>171450</xdr:rowOff>
                  </from>
                  <to>
                    <xdr:col>4</xdr:col>
                    <xdr:colOff>57150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7652" r:id="rId6" name="Button 4">
              <controlPr defaultSize="0" print="0" autoFill="0" autoPict="0" macro="[0]!PMIS_JPCP_IRI_App1_CalculateFutureRSL">
                <anchor moveWithCells="1" sizeWithCells="1">
                  <from>
                    <xdr:col>0</xdr:col>
                    <xdr:colOff>1657350</xdr:colOff>
                    <xdr:row>9</xdr:row>
                    <xdr:rowOff>171450</xdr:rowOff>
                  </from>
                  <to>
                    <xdr:col>4</xdr:col>
                    <xdr:colOff>66675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6"/>
  <dimension ref="A1:Q25"/>
  <sheetViews>
    <sheetView showGridLines="0" zoomScale="80" zoomScaleNormal="8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3.75" style="174" customWidth="1"/>
    <col min="9" max="10" width="11.125" style="174" customWidth="1"/>
    <col min="11" max="13" width="9.375" style="174" customWidth="1"/>
    <col min="14" max="15" width="7.75" style="174" hidden="1" customWidth="1"/>
    <col min="16" max="16" width="9.875" style="174" hidden="1" customWidth="1"/>
    <col min="17" max="16384" width="7.75" style="174" hidden="1"/>
  </cols>
  <sheetData>
    <row r="1" spans="1:17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7" t="s">
        <v>743</v>
      </c>
      <c r="I1" s="162" t="s">
        <v>732</v>
      </c>
      <c r="J1" s="118" t="s">
        <v>733</v>
      </c>
      <c r="K1" s="115" t="s">
        <v>734</v>
      </c>
      <c r="L1" s="119" t="s">
        <v>700</v>
      </c>
      <c r="M1" s="120"/>
    </row>
    <row r="2" spans="1:17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122" t="str">
        <f>IF(RSL_PMIS_JPCP_IRI_App2!K2=0,"",RSL_PMIS_JPCP_IRI_App2!K2)</f>
        <v/>
      </c>
      <c r="L2" s="123" t="str">
        <f>IF(J2&lt;&gt;"",Sheet1_PMIS_JPCP_IRI_App2!U53,"")</f>
        <v/>
      </c>
      <c r="M2" s="124"/>
      <c r="N2" s="175"/>
    </row>
    <row r="3" spans="1:17" ht="15.75" x14ac:dyDescent="0.25">
      <c r="A3" s="126"/>
      <c r="B3" s="126"/>
      <c r="C3" s="126"/>
      <c r="D3" s="126"/>
      <c r="E3" s="126"/>
      <c r="F3" s="126"/>
      <c r="G3" s="79"/>
      <c r="H3" s="79"/>
      <c r="I3" s="114"/>
      <c r="J3" s="114"/>
      <c r="K3" s="122" t="str">
        <f>IF(RSL_PMIS_JPCP_IRI_App2!K3=0,"",RSL_PMIS_JPCP_IRI_App2!K3)</f>
        <v/>
      </c>
      <c r="L3" s="123" t="str">
        <f>IF(J3&lt;&gt;"",Sheet1_PMIS_JPCP_IRI_App2!U54,"")</f>
        <v/>
      </c>
      <c r="M3" s="124"/>
      <c r="N3" s="175"/>
    </row>
    <row r="4" spans="1:17" ht="15.75" x14ac:dyDescent="0.25">
      <c r="A4" s="126"/>
      <c r="B4" s="126"/>
      <c r="C4" s="126"/>
      <c r="D4" s="126"/>
      <c r="E4" s="126"/>
      <c r="F4" s="126"/>
      <c r="G4" s="79"/>
      <c r="H4" s="79"/>
      <c r="I4" s="114"/>
      <c r="J4" s="114"/>
      <c r="K4" s="122" t="str">
        <f>IF(RSL_PMIS_JPCP_IRI_App2!K4=0,"",RSL_PMIS_JPCP_IRI_App2!K4)</f>
        <v/>
      </c>
      <c r="L4" s="123" t="str">
        <f>IF(J4&lt;&gt;"",Sheet1_PMIS_JPCP_IRI_App2!U55,"")</f>
        <v/>
      </c>
      <c r="M4" s="124"/>
      <c r="N4" s="175"/>
    </row>
    <row r="5" spans="1:17" ht="15.75" x14ac:dyDescent="0.25">
      <c r="A5" s="126"/>
      <c r="B5" s="126"/>
      <c r="C5" s="126"/>
      <c r="D5" s="126"/>
      <c r="E5" s="126"/>
      <c r="F5" s="126"/>
      <c r="G5" s="79"/>
      <c r="H5" s="79"/>
      <c r="I5" s="114"/>
      <c r="J5" s="114"/>
      <c r="K5" s="122" t="str">
        <f>IF(RSL_PMIS_JPCP_IRI_App2!K5=0,"",RSL_PMIS_JPCP_IRI_App2!K5)</f>
        <v/>
      </c>
      <c r="L5" s="123" t="str">
        <f>IF(J5&lt;&gt;"",Sheet1_PMIS_JPCP_IRI_App2!U56,"")</f>
        <v/>
      </c>
      <c r="M5" s="124"/>
      <c r="N5" s="175"/>
    </row>
    <row r="6" spans="1:17" ht="15.75" x14ac:dyDescent="0.25">
      <c r="A6" s="126"/>
      <c r="B6" s="126"/>
      <c r="C6" s="126"/>
      <c r="D6" s="126"/>
      <c r="E6" s="126"/>
      <c r="F6" s="126"/>
      <c r="G6" s="79"/>
      <c r="H6" s="79"/>
      <c r="I6" s="114"/>
      <c r="J6" s="114"/>
      <c r="K6" s="122" t="str">
        <f>IF(RSL_PMIS_JPCP_IRI_App2!K6=0,"",RSL_PMIS_JPCP_IRI_App2!K6)</f>
        <v/>
      </c>
      <c r="L6" s="123" t="str">
        <f>IF(J6&lt;&gt;"",Sheet1_PMIS_JPCP_IRI_App2!U57,"")</f>
        <v/>
      </c>
      <c r="M6" s="124"/>
      <c r="N6" s="175"/>
    </row>
    <row r="7" spans="1:17" ht="15.75" x14ac:dyDescent="0.25">
      <c r="A7" s="126"/>
      <c r="B7" s="126"/>
      <c r="C7" s="126"/>
      <c r="D7" s="126"/>
      <c r="E7" s="126"/>
      <c r="F7" s="126"/>
      <c r="G7" s="79"/>
      <c r="H7" s="79"/>
      <c r="I7" s="114"/>
      <c r="J7" s="114"/>
      <c r="K7" s="122" t="str">
        <f>IF(RSL_PMIS_JPCP_IRI_App2!K7=0,"",RSL_PMIS_JPCP_IRI_App2!K7)</f>
        <v/>
      </c>
      <c r="L7" s="123" t="str">
        <f>IF(J7&lt;&gt;"",Sheet1_PMIS_JPCP_IRI_App2!U58,"")</f>
        <v/>
      </c>
      <c r="M7" s="124"/>
      <c r="N7" s="175"/>
    </row>
    <row r="8" spans="1:17" ht="15.75" x14ac:dyDescent="0.25">
      <c r="A8" s="126"/>
      <c r="B8" s="126"/>
      <c r="C8" s="126"/>
      <c r="D8" s="126"/>
      <c r="E8" s="126"/>
      <c r="F8" s="126"/>
      <c r="G8" s="79"/>
      <c r="H8" s="79"/>
      <c r="I8" s="114"/>
      <c r="J8" s="114"/>
      <c r="K8" s="122" t="str">
        <f>IF(RSL_PMIS_JPCP_IRI_App2!K8=0,"",RSL_PMIS_JPCP_IRI_App2!K8)</f>
        <v/>
      </c>
      <c r="L8" s="123" t="str">
        <f>IF(J8&lt;&gt;"",Sheet1_PMIS_JPCP_IRI_App2!U59,"")</f>
        <v/>
      </c>
      <c r="M8" s="124"/>
      <c r="N8" s="175"/>
    </row>
    <row r="9" spans="1:17" ht="15.75" x14ac:dyDescent="0.25">
      <c r="A9" s="126"/>
      <c r="B9" s="126"/>
      <c r="C9" s="126"/>
      <c r="D9" s="126"/>
      <c r="E9" s="126"/>
      <c r="F9" s="126"/>
      <c r="G9" s="79"/>
      <c r="H9" s="79"/>
      <c r="I9" s="114"/>
      <c r="J9" s="114"/>
      <c r="K9" s="122" t="str">
        <f>IF(RSL_PMIS_JPCP_IRI_App2!K9=0,"",RSL_PMIS_JPCP_IRI_App2!K9)</f>
        <v/>
      </c>
      <c r="L9" s="123" t="str">
        <f>IF(J9&lt;&gt;"",Sheet1_PMIS_JPCP_IRI_App2!U60,"")</f>
        <v/>
      </c>
      <c r="M9" s="124"/>
      <c r="N9" s="175"/>
    </row>
    <row r="10" spans="1:17" ht="15.75" x14ac:dyDescent="0.25">
      <c r="A10" s="126"/>
      <c r="B10" s="126"/>
      <c r="C10" s="126"/>
      <c r="D10" s="126"/>
      <c r="E10" s="126"/>
      <c r="F10" s="126"/>
      <c r="G10" s="79"/>
      <c r="H10" s="79"/>
      <c r="I10" s="114"/>
      <c r="J10" s="114"/>
      <c r="K10" s="122" t="str">
        <f>IF(RSL_PMIS_JPCP_IRI_App2!K10=0,"",RSL_PMIS_JPCP_IRI_App2!K10)</f>
        <v/>
      </c>
      <c r="L10" s="123" t="str">
        <f>IF(J10&lt;&gt;"",Sheet1_PMIS_JPCP_IRI_App2!U61,"")</f>
        <v/>
      </c>
      <c r="M10" s="124"/>
      <c r="N10" s="175"/>
    </row>
    <row r="11" spans="1:17" ht="15.75" x14ac:dyDescent="0.25">
      <c r="A11" s="126"/>
      <c r="B11" s="126"/>
      <c r="C11" s="126"/>
      <c r="D11" s="126"/>
      <c r="E11" s="126"/>
      <c r="F11" s="126"/>
      <c r="G11" s="79"/>
      <c r="H11" s="79"/>
      <c r="I11" s="114"/>
      <c r="J11" s="114"/>
      <c r="K11" s="122" t="str">
        <f>IF(RSL_PMIS_JPCP_IRI_App2!K11=0,"",RSL_PMIS_JPCP_IRI_App2!K11)</f>
        <v/>
      </c>
      <c r="L11" s="123" t="str">
        <f>IF(J11&lt;&gt;"",Sheet1_PMIS_JPCP_IRI_App2!U62,"")</f>
        <v/>
      </c>
      <c r="M11" s="124"/>
      <c r="N11" s="175"/>
    </row>
    <row r="12" spans="1:17" ht="15.75" x14ac:dyDescent="0.25">
      <c r="A12" s="126"/>
      <c r="B12" s="126"/>
      <c r="C12" s="126"/>
      <c r="D12" s="126"/>
      <c r="E12" s="126"/>
      <c r="F12" s="126"/>
      <c r="G12" s="79"/>
      <c r="H12" s="79"/>
      <c r="I12" s="114"/>
      <c r="J12" s="114"/>
      <c r="K12" s="122" t="str">
        <f>IF(RSL_PMIS_JPCP_IRI_App2!K12=0,"",RSL_PMIS_JPCP_IRI_App2!K12)</f>
        <v/>
      </c>
      <c r="L12" s="123" t="str">
        <f>IF(J12&lt;&gt;"",Sheet1_PMIS_JPCP_IRI_App2!U63,"")</f>
        <v/>
      </c>
      <c r="M12" s="124"/>
      <c r="N12" s="175"/>
    </row>
    <row r="13" spans="1:17" ht="15.75" x14ac:dyDescent="0.25">
      <c r="A13" s="126"/>
      <c r="B13" s="126"/>
      <c r="C13" s="126"/>
      <c r="D13" s="126"/>
      <c r="E13" s="126"/>
      <c r="F13" s="126"/>
      <c r="G13" s="79"/>
      <c r="H13" s="79"/>
      <c r="I13" s="114"/>
      <c r="J13" s="114"/>
      <c r="K13" s="122" t="str">
        <f>IF(RSL_PMIS_JPCP_IRI_App2!K13=0,"",RSL_PMIS_JPCP_IRI_App2!K13)</f>
        <v/>
      </c>
      <c r="L13" s="123" t="str">
        <f>IF(J13&lt;&gt;"",Sheet1_PMIS_JPCP_IRI_App2!U64,"")</f>
        <v/>
      </c>
      <c r="M13" s="124"/>
      <c r="N13" s="175"/>
    </row>
    <row r="14" spans="1:17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114"/>
      <c r="J14" s="114"/>
      <c r="K14" s="122" t="str">
        <f>IF(RSL_PMIS_JPCP_IRI_App2!K14=0,"",RSL_PMIS_JPCP_IRI_App2!K14)</f>
        <v/>
      </c>
      <c r="L14" s="123" t="str">
        <f>IF(J14&lt;&gt;"",Sheet1_PMIS_JPCP_IRI_App2!U65,"")</f>
        <v/>
      </c>
      <c r="M14" s="124"/>
      <c r="N14" s="176"/>
      <c r="O14" s="135"/>
      <c r="P14" s="135"/>
      <c r="Q14" s="135"/>
    </row>
    <row r="15" spans="1:17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114"/>
      <c r="J15" s="114"/>
      <c r="K15" s="122" t="str">
        <f>IF(RSL_PMIS_JPCP_IRI_App2!K15=0,"",RSL_PMIS_JPCP_IRI_App2!K15)</f>
        <v/>
      </c>
      <c r="L15" s="123" t="str">
        <f>IF(J15&lt;&gt;"",Sheet1_PMIS_JPCP_IRI_App2!U66,"")</f>
        <v/>
      </c>
      <c r="M15" s="124"/>
      <c r="N15" s="176"/>
      <c r="O15" s="135"/>
      <c r="P15" s="135"/>
      <c r="Q15" s="135"/>
    </row>
    <row r="16" spans="1:17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114"/>
      <c r="J16" s="114"/>
      <c r="K16" s="122" t="str">
        <f>IF(RSL_PMIS_JPCP_IRI_App2!K16=0,"",RSL_PMIS_JPCP_IRI_App2!K16)</f>
        <v/>
      </c>
      <c r="L16" s="123" t="str">
        <f>IF(J16&lt;&gt;"",Sheet1_PMIS_JPCP_IRI_App2!U67,"")</f>
        <v/>
      </c>
      <c r="M16" s="124"/>
      <c r="N16" s="176"/>
      <c r="O16" s="135"/>
      <c r="P16" s="135"/>
      <c r="Q16" s="135"/>
    </row>
    <row r="17" spans="1:17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35"/>
      <c r="O17" s="135"/>
      <c r="P17" s="135"/>
      <c r="Q17" s="135"/>
    </row>
    <row r="18" spans="1:17" ht="15" customHeight="1" x14ac:dyDescent="0.25">
      <c r="A18" s="120"/>
      <c r="B18" s="80"/>
      <c r="C18" s="80"/>
      <c r="D18" s="80"/>
      <c r="E18" s="120"/>
      <c r="F18" s="255" t="s">
        <v>45</v>
      </c>
      <c r="G18" s="256"/>
      <c r="H18" s="256"/>
      <c r="I18" s="130"/>
      <c r="J18" s="257" t="s">
        <v>701</v>
      </c>
      <c r="K18" s="257"/>
      <c r="L18" s="257"/>
      <c r="M18" s="257"/>
      <c r="N18" s="135"/>
      <c r="O18" s="135"/>
      <c r="P18" s="135"/>
      <c r="Q18" s="135"/>
    </row>
    <row r="19" spans="1:17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257"/>
      <c r="K19" s="257"/>
      <c r="L19" s="257"/>
      <c r="M19" s="257"/>
      <c r="N19" s="135"/>
      <c r="O19" s="135"/>
      <c r="P19" s="135"/>
      <c r="Q19" s="135"/>
    </row>
    <row r="20" spans="1:17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257"/>
      <c r="K20" s="257"/>
      <c r="L20" s="257"/>
      <c r="M20" s="257"/>
      <c r="N20" s="135"/>
      <c r="O20" s="135"/>
      <c r="P20" s="135"/>
      <c r="Q20" s="135"/>
    </row>
    <row r="21" spans="1:17" ht="15.75" customHeight="1" x14ac:dyDescent="0.25">
      <c r="A21" s="120"/>
      <c r="B21" s="80"/>
      <c r="C21" s="80"/>
      <c r="D21" s="80"/>
      <c r="E21" s="120"/>
      <c r="F21" s="120"/>
      <c r="G21" s="120"/>
      <c r="H21" s="120"/>
      <c r="I21" s="120"/>
      <c r="J21" s="257"/>
      <c r="K21" s="257"/>
      <c r="L21" s="257"/>
      <c r="M21" s="257"/>
      <c r="N21" s="135"/>
      <c r="O21" s="135"/>
      <c r="P21" s="135"/>
      <c r="Q21" s="135"/>
    </row>
    <row r="22" spans="1:17" ht="15.75" customHeight="1" x14ac:dyDescent="0.25">
      <c r="A22" s="120"/>
      <c r="B22" s="80"/>
      <c r="C22" s="80"/>
      <c r="D22" s="80"/>
      <c r="E22" s="120"/>
      <c r="F22" s="120"/>
      <c r="G22" s="120"/>
      <c r="H22" s="120"/>
      <c r="I22" s="120"/>
      <c r="J22" s="120"/>
      <c r="K22" s="120"/>
      <c r="L22" s="120"/>
      <c r="M22" s="120"/>
      <c r="N22" s="135"/>
      <c r="O22" s="135"/>
      <c r="P22" s="135"/>
      <c r="Q22" s="135"/>
    </row>
    <row r="23" spans="1:17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35"/>
      <c r="O23" s="135"/>
      <c r="P23" s="135"/>
      <c r="Q23" s="135"/>
    </row>
    <row r="24" spans="1:17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</row>
    <row r="25" spans="1:17" ht="14.25" hidden="1" customHeight="1" x14ac:dyDescent="0.25"/>
  </sheetData>
  <mergeCells count="4">
    <mergeCell ref="F18:H18"/>
    <mergeCell ref="J18:M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1745" r:id="rId3" name="Button 1">
              <controlPr defaultSize="0" print="0" autoFill="0" autoPict="0" macro="[0]!PMIS_JPCP_IRI_App2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46" r:id="rId4" name="Button 2">
              <controlPr defaultSize="0" print="0" autoFill="0" autoPict="0" macro="[0]!PMIS_JPCP_IRI_App2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47" r:id="rId5" name="Button 3">
              <controlPr defaultSize="0" print="0" autoFill="0" autoPict="0" macro="[0]!PMIS_JPCP_IRI_App2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1748" r:id="rId6" name="Button 4">
              <controlPr defaultSize="0" print="0" autoFill="0" autoPict="0" macro="[0]!PMIS_JPCP_IRI_App2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9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4.875" style="174" customWidth="1"/>
    <col min="9" max="11" width="11.125" style="174" customWidth="1"/>
    <col min="12" max="12" width="9.375" style="174" customWidth="1"/>
    <col min="13" max="13" width="11.125" style="174" customWidth="1"/>
    <col min="14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696</v>
      </c>
      <c r="I1" s="116" t="s">
        <v>697</v>
      </c>
      <c r="J1" s="117" t="s">
        <v>746</v>
      </c>
      <c r="K1" s="117" t="s">
        <v>747</v>
      </c>
      <c r="L1" s="115" t="s">
        <v>42</v>
      </c>
      <c r="M1" s="163" t="s">
        <v>748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IF(RSL_County_JPCP_TCrack!L2=0,"",RSL_County_JPCP_TCrack!L2)</f>
        <v/>
      </c>
      <c r="M2" s="123" t="str">
        <f>IF(K2&lt;&gt;"",Sheet1_County_JPCP_TCrack!W53,"")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IF(RSL_County_JPCP_TCrack!L3=0,"",RSL_County_JPCP_TCrack!L3)</f>
        <v/>
      </c>
      <c r="M3" s="123" t="str">
        <f>IF(K3&lt;&gt;"",Sheet1_County_JPCP_TCrack!W54,"")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IF(RSL_County_JPCP_TCrack!L4=0,"",RSL_County_JPCP_TCrack!L4)</f>
        <v/>
      </c>
      <c r="M4" s="123" t="str">
        <f>IF(K4&lt;&gt;"",Sheet1_County_JPCP_TCrack!W55,"")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IF(RSL_County_JPCP_TCrack!L5=0,"",RSL_County_JPCP_TCrack!L5)</f>
        <v/>
      </c>
      <c r="M5" s="123" t="str">
        <f>IF(K5&lt;&gt;"",Sheet1_County_JPCP_TCrack!W56,"")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IF(RSL_County_JPCP_TCrack!L6=0,"",RSL_County_JPCP_TCrack!L6)</f>
        <v/>
      </c>
      <c r="M6" s="123" t="str">
        <f>IF(K6&lt;&gt;"",Sheet1_County_JPCP_TCrack!W57,"")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IF(RSL_County_JPCP_TCrack!L7=0,"",RSL_County_JPCP_TCrack!L7)</f>
        <v/>
      </c>
      <c r="M7" s="123" t="str">
        <f>IF(K7&lt;&gt;"",Sheet1_County_JPCP_TCrack!W58,"")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IF(RSL_County_JPCP_TCrack!L8=0,"",RSL_County_JPCP_TCrack!L8)</f>
        <v/>
      </c>
      <c r="M8" s="123" t="str">
        <f>IF(K8&lt;&gt;"",Sheet1_County_JPCP_TCrack!W59,"")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IF(RSL_County_JPCP_TCrack!L9=0,"",RSL_County_JPCP_TCrack!L9)</f>
        <v/>
      </c>
      <c r="M9" s="123" t="str">
        <f>IF(K9&lt;&gt;"",Sheet1_County_JPCP_TCrack!W60,"")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IF(RSL_County_JPCP_TCrack!L10=0,"",RSL_County_JPCP_TCrack!L10)</f>
        <v/>
      </c>
      <c r="M10" s="123" t="str">
        <f>IF(K10&lt;&gt;"",Sheet1_County_JPCP_TCrack!W61,"")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IF(RSL_County_JPCP_TCrack!L11=0,"",RSL_County_JPCP_TCrack!L11)</f>
        <v/>
      </c>
      <c r="M11" s="123" t="str">
        <f>IF(K11&lt;&gt;"",Sheet1_County_JPCP_TCrack!W62,"")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IF(RSL_County_JPCP_TCrack!L12=0,"",RSL_County_JPCP_TCrack!L12)</f>
        <v/>
      </c>
      <c r="M12" s="123" t="str">
        <f>IF(K12&lt;&gt;"",Sheet1_County_JPCP_TCrack!W63,"")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IF(RSL_County_JPCP_TCrack!L13=0,"",RSL_County_JPCP_TCrack!L13)</f>
        <v/>
      </c>
      <c r="M13" s="123" t="str">
        <f>IF(K13&lt;&gt;"",Sheet1_County_JPCP_TCrack!W64,"")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IF(RSL_County_JPCP_TCrack!L14=0,"",RSL_County_JPCP_TCrack!L14)</f>
        <v/>
      </c>
      <c r="M14" s="123" t="str">
        <f>IF(K14&lt;&gt;"",Sheet1_County_JPCP_TCrack!W65,"")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IF(RSL_County_JPCP_TCrack!L15=0,"",RSL_County_JPCP_TCrack!L15)</f>
        <v/>
      </c>
      <c r="M15" s="123" t="str">
        <f>IF(K15&lt;&gt;"",Sheet1_County_JPCP_TCrack!W66,"")</f>
        <v/>
      </c>
      <c r="N15" s="120"/>
      <c r="O15" s="135"/>
      <c r="P15" s="135"/>
      <c r="Q15" s="135"/>
      <c r="R15" s="135"/>
    </row>
    <row r="16" spans="1:18" ht="15" customHeight="1" thickBot="1" x14ac:dyDescent="0.3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IF(RSL_County_JPCP_TCrack!L16=0,"",RSL_County_JPCP_TCrack!L16)</f>
        <v/>
      </c>
      <c r="M16" s="123" t="str">
        <f>IF(K16&lt;&gt;"",Sheet1_County_JPCP_TCrack!W67,"")</f>
        <v/>
      </c>
      <c r="N16" s="120"/>
      <c r="O16" s="135"/>
      <c r="P16" s="135"/>
      <c r="Q16" s="135"/>
      <c r="R16" s="135"/>
    </row>
    <row r="17" spans="1:18" ht="15.75" customHeight="1" x14ac:dyDescent="0.25">
      <c r="A17" s="120"/>
      <c r="B17" s="80"/>
      <c r="C17" s="80"/>
      <c r="D17" s="80"/>
      <c r="E17" s="120"/>
      <c r="F17" s="255" t="s">
        <v>749</v>
      </c>
      <c r="G17" s="256"/>
      <c r="H17" s="256"/>
      <c r="I17" s="13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8" t="s">
        <v>750</v>
      </c>
      <c r="G18" s="259"/>
      <c r="H18" s="260"/>
      <c r="I18" s="177">
        <f>(((I17*5280*10)/(2))/100)/10</f>
        <v>0</v>
      </c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5841" r:id="rId3" name="Button 1">
              <controlPr defaultSize="0" print="0" autoFill="0" autoPict="0" macro="[0]!County_JPCP_TCrack_CalculateFutureT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842" r:id="rId4" name="Button 2">
              <controlPr defaultSize="0" print="0" autoFill="0" autoPict="0" macro="[0]!County_JPCP_TCrack_ViewT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843" r:id="rId5" name="Button 3">
              <controlPr defaultSize="0" print="0" autoFill="0" autoPict="0" macro="[0]!County_JPCP_T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5844" r:id="rId6" name="Button 4">
              <controlPr defaultSize="0" print="0" autoFill="0" autoPict="0" macro="[0]!County_JPCP_T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22"/>
  <dimension ref="A1:R24"/>
  <sheetViews>
    <sheetView showGridLines="0" zoomScale="80" zoomScaleNormal="8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6.375" style="174" bestFit="1" customWidth="1"/>
    <col min="9" max="9" width="11.625" style="174" customWidth="1"/>
    <col min="10" max="11" width="13.75" style="174" customWidth="1"/>
    <col min="12" max="12" width="9.375" style="174" customWidth="1"/>
    <col min="13" max="13" width="13.75" style="174" customWidth="1"/>
    <col min="14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737</v>
      </c>
      <c r="I1" s="116" t="s">
        <v>697</v>
      </c>
      <c r="J1" s="117" t="s">
        <v>762</v>
      </c>
      <c r="K1" s="117" t="s">
        <v>763</v>
      </c>
      <c r="L1" s="115" t="s">
        <v>734</v>
      </c>
      <c r="M1" s="163" t="s">
        <v>743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IF(RSL_PMIS_JPCP_TCrack!L2=0,"",RSL_PMIS_JPCP_TCrack!L2)</f>
        <v/>
      </c>
      <c r="M2" s="123" t="str">
        <f>IF(K2&lt;&gt;"",Sheet1_PMIS_JPCP_TCrack!W53,"")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IF(RSL_PMIS_JPCP_TCrack!L3=0,"",RSL_PMIS_JPCP_TCrack!L3)</f>
        <v/>
      </c>
      <c r="M3" s="123" t="str">
        <f>IF(K3&lt;&gt;"",Sheet1_PMIS_JPCP_TCrack!W54,"")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IF(RSL_PMIS_JPCP_TCrack!L4=0,"",RSL_PMIS_JPCP_TCrack!L4)</f>
        <v/>
      </c>
      <c r="M4" s="123" t="str">
        <f>IF(K4&lt;&gt;"",Sheet1_PMIS_JPCP_TCrack!W55,"")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IF(RSL_PMIS_JPCP_TCrack!L5=0,"",RSL_PMIS_JPCP_TCrack!L5)</f>
        <v/>
      </c>
      <c r="M5" s="123" t="str">
        <f>IF(K5&lt;&gt;"",Sheet1_PMIS_JPCP_TCrack!W56,"")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IF(RSL_PMIS_JPCP_TCrack!L6=0,"",RSL_PMIS_JPCP_TCrack!L6)</f>
        <v/>
      </c>
      <c r="M6" s="123" t="str">
        <f>IF(K6&lt;&gt;"",Sheet1_PMIS_JPCP_TCrack!W57,"")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IF(RSL_PMIS_JPCP_TCrack!L7=0,"",RSL_PMIS_JPCP_TCrack!L7)</f>
        <v/>
      </c>
      <c r="M7" s="123" t="str">
        <f>IF(K7&lt;&gt;"",Sheet1_PMIS_JPCP_TCrack!W58,"")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IF(RSL_PMIS_JPCP_TCrack!L8=0,"",RSL_PMIS_JPCP_TCrack!L8)</f>
        <v/>
      </c>
      <c r="M8" s="123" t="str">
        <f>IF(K8&lt;&gt;"",Sheet1_PMIS_JPCP_TCrack!W59,"")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IF(RSL_PMIS_JPCP_TCrack!L9=0,"",RSL_PMIS_JPCP_TCrack!L9)</f>
        <v/>
      </c>
      <c r="M9" s="123" t="str">
        <f>IF(K9&lt;&gt;"",Sheet1_PMIS_JPCP_TCrack!W60,"")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IF(RSL_PMIS_JPCP_TCrack!L10=0,"",RSL_PMIS_JPCP_TCrack!L10)</f>
        <v/>
      </c>
      <c r="M10" s="123" t="str">
        <f>IF(K10&lt;&gt;"",Sheet1_PMIS_JPCP_TCrack!W61,"")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IF(RSL_PMIS_JPCP_TCrack!L11=0,"",RSL_PMIS_JPCP_TCrack!L11)</f>
        <v/>
      </c>
      <c r="M11" s="123" t="str">
        <f>IF(K11&lt;&gt;"",Sheet1_PMIS_JPCP_TCrack!W62,"")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IF(RSL_PMIS_JPCP_TCrack!L12=0,"",RSL_PMIS_JPCP_TCrack!L12)</f>
        <v/>
      </c>
      <c r="M12" s="123" t="str">
        <f>IF(K12&lt;&gt;"",Sheet1_PMIS_JPCP_TCrack!W63,"")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IF(RSL_PMIS_JPCP_TCrack!L13=0,"",RSL_PMIS_JPCP_TCrack!L13)</f>
        <v/>
      </c>
      <c r="M13" s="123" t="str">
        <f>IF(K13&lt;&gt;"",Sheet1_PMIS_JPCP_TCrack!W64,"")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IF(RSL_PMIS_JPCP_TCrack!L14=0,"",RSL_PMIS_JPCP_TCrack!L14)</f>
        <v/>
      </c>
      <c r="M14" s="123" t="str">
        <f>IF(K14&lt;&gt;"",Sheet1_PMIS_JPCP_TCrack!W65,"")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IF(RSL_PMIS_JPCP_TCrack!L15=0,"",RSL_PMIS_JPCP_TCrack!L15)</f>
        <v/>
      </c>
      <c r="M15" s="123" t="str">
        <f>IF(K15&lt;&gt;"",Sheet1_PMIS_JPCP_TCrack!W66,"")</f>
        <v/>
      </c>
      <c r="N15" s="120"/>
      <c r="O15" s="135"/>
      <c r="P15" s="135"/>
      <c r="Q15" s="135"/>
      <c r="R15" s="135"/>
    </row>
    <row r="16" spans="1:18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IF(RSL_PMIS_JPCP_TCrack!L16=0,"",RSL_PMIS_JPCP_TCrack!L16)</f>
        <v/>
      </c>
      <c r="M16" s="123" t="str">
        <f>IF(K16&lt;&gt;"",Sheet1_PMIS_JPCP_TCrack!W67,"")</f>
        <v/>
      </c>
      <c r="N16" s="120"/>
      <c r="O16" s="135"/>
      <c r="P16" s="135"/>
      <c r="Q16" s="135"/>
      <c r="R16" s="135"/>
    </row>
    <row r="17" spans="1:18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5" t="s">
        <v>764</v>
      </c>
      <c r="G18" s="256"/>
      <c r="H18" s="256"/>
      <c r="I18" s="130"/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5">
    <mergeCell ref="F18:H18"/>
    <mergeCell ref="K18:N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9937" r:id="rId3" name="Button 1">
              <controlPr defaultSize="0" print="0" autoFill="0" autoPict="0" macro="[0]!PMIS_JPCP_TCrack_CalculateFutureT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9938" r:id="rId4" name="Button 2">
              <controlPr defaultSize="0" print="0" autoFill="0" autoPict="0" macro="[0]!PMIS_JPCP_TCrack_ViewT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9939" r:id="rId5" name="Button 3">
              <controlPr defaultSize="0" print="0" autoFill="0" autoPict="0" macro="[0]!PMIS_JPCP_T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9940" r:id="rId6" name="Button 4">
              <controlPr defaultSize="0" print="0" autoFill="0" autoPict="0" macro="[0]!PMIS_JPCP_T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25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696</v>
      </c>
      <c r="I1" s="116" t="s">
        <v>772</v>
      </c>
      <c r="J1" s="116" t="s">
        <v>732</v>
      </c>
      <c r="K1" s="118" t="s">
        <v>733</v>
      </c>
      <c r="L1" s="115" t="s">
        <v>734</v>
      </c>
      <c r="M1" s="119" t="s">
        <v>700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IF(RSL_County_HMA_IRI_App1!L2=0,"",RSL_County_HMA_IRI_App1!L2)</f>
        <v/>
      </c>
      <c r="M2" s="123" t="str">
        <f>IF(K2&lt;&gt;"",Sheet1_County_HMA_IRI_App1!W53,"")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IF(RSL_County_HMA_IRI_App1!L3=0,"",RSL_County_HMA_IRI_App1!L3)</f>
        <v/>
      </c>
      <c r="M3" s="123" t="str">
        <f>IF(K3&lt;&gt;"",Sheet1_County_HMA_IRI_App1!W54,"")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IF(RSL_County_HMA_IRI_App1!L4=0,"",RSL_County_HMA_IRI_App1!L4)</f>
        <v/>
      </c>
      <c r="M4" s="123" t="str">
        <f>IF(K4&lt;&gt;"",Sheet1_County_HMA_IRI_App1!W55,"")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IF(RSL_County_HMA_IRI_App1!L5=0,"",RSL_County_HMA_IRI_App1!L5)</f>
        <v/>
      </c>
      <c r="M5" s="123" t="str">
        <f>IF(K5&lt;&gt;"",Sheet1_County_HMA_IRI_App1!W56,"")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IF(RSL_County_HMA_IRI_App1!L6=0,"",RSL_County_HMA_IRI_App1!L6)</f>
        <v/>
      </c>
      <c r="M6" s="123" t="str">
        <f>IF(K6&lt;&gt;"",Sheet1_County_HMA_IRI_App1!W57,"")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IF(RSL_County_HMA_IRI_App1!L7=0,"",RSL_County_HMA_IRI_App1!L7)</f>
        <v/>
      </c>
      <c r="M7" s="123" t="str">
        <f>IF(K7&lt;&gt;"",Sheet1_County_HMA_IRI_App1!W58,"")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IF(RSL_County_HMA_IRI_App1!L8=0,"",RSL_County_HMA_IRI_App1!L8)</f>
        <v/>
      </c>
      <c r="M8" s="123" t="str">
        <f>IF(K8&lt;&gt;"",Sheet1_County_HMA_IRI_App1!W59,"")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IF(RSL_County_HMA_IRI_App1!L9=0,"",RSL_County_HMA_IRI_App1!L9)</f>
        <v/>
      </c>
      <c r="M9" s="123" t="str">
        <f>IF(K9&lt;&gt;"",Sheet1_County_HMA_IRI_App1!W60,"")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IF(RSL_County_HMA_IRI_App1!L10=0,"",RSL_County_HMA_IRI_App1!L10)</f>
        <v/>
      </c>
      <c r="M10" s="123" t="str">
        <f>IF(K10&lt;&gt;"",Sheet1_County_HMA_IRI_App1!W61,"")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IF(RSL_County_HMA_IRI_App1!L11=0,"",RSL_County_HMA_IRI_App1!L11)</f>
        <v/>
      </c>
      <c r="M11" s="123" t="str">
        <f>IF(K11&lt;&gt;"",Sheet1_County_HMA_IRI_App1!W62,"")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IF(RSL_County_HMA_IRI_App1!L12=0,"",RSL_County_HMA_IRI_App1!L12)</f>
        <v/>
      </c>
      <c r="M12" s="123" t="str">
        <f>IF(K12&lt;&gt;"",Sheet1_County_HMA_IRI_App1!W63,"")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IF(RSL_County_HMA_IRI_App1!L13=0,"",RSL_County_HMA_IRI_App1!L13)</f>
        <v/>
      </c>
      <c r="M13" s="123" t="str">
        <f>IF(K13&lt;&gt;"",Sheet1_County_HMA_IRI_App1!W64,"")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IF(RSL_County_HMA_IRI_App1!L14=0,"",RSL_County_HMA_IRI_App1!L14)</f>
        <v/>
      </c>
      <c r="M14" s="123" t="str">
        <f>IF(K14&lt;&gt;"",Sheet1_County_HMA_IRI_App1!W65,"")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IF(RSL_County_HMA_IRI_App1!L15=0,"",RSL_County_HMA_IRI_App1!L15)</f>
        <v/>
      </c>
      <c r="M15" s="123" t="str">
        <f>IF(K15&lt;&gt;"",Sheet1_County_HMA_IRI_App1!W66,"")</f>
        <v/>
      </c>
      <c r="N15" s="120"/>
      <c r="O15" s="135"/>
      <c r="P15" s="135"/>
      <c r="Q15" s="135"/>
      <c r="R15" s="135"/>
    </row>
    <row r="16" spans="1:18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IF(RSL_County_HMA_IRI_App1!L16=0,"",RSL_County_HMA_IRI_App1!L16)</f>
        <v/>
      </c>
      <c r="M16" s="123" t="str">
        <f>IF(K16&lt;&gt;"",Sheet1_County_HMA_IRI_App1!W67,"")</f>
        <v/>
      </c>
      <c r="N16" s="120"/>
      <c r="O16" s="135"/>
      <c r="P16" s="135"/>
      <c r="Q16" s="135"/>
      <c r="R16" s="135"/>
    </row>
    <row r="17" spans="1:18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5" t="s">
        <v>45</v>
      </c>
      <c r="G18" s="256"/>
      <c r="H18" s="256"/>
      <c r="I18" s="130"/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5">
    <mergeCell ref="F18:H18"/>
    <mergeCell ref="K18:N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4033" r:id="rId3" name="Button 1">
              <controlPr defaultSize="0" print="0" autoFill="0" autoPict="0" macro="[0]!County_HMA_IRI_App1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34" r:id="rId4" name="Button 2">
              <controlPr defaultSize="0" print="0" autoFill="0" autoPict="0" macro="[0]!County_HMA_IRI_App1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35" r:id="rId5" name="Button 3">
              <controlPr defaultSize="0" print="0" autoFill="0" autoPict="0" macro="[0]!County_HMA_IRI_App1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036" r:id="rId6" name="Button 4">
              <controlPr defaultSize="0" print="0" autoFill="0" autoPict="0" macro="[0]!County_HMA_IRI_App1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28"/>
  <dimension ref="A1:S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10" width="11.125" style="174" customWidth="1"/>
    <col min="11" max="15" width="9.375" style="174" customWidth="1"/>
    <col min="16" max="17" width="7.75" style="174" hidden="1" customWidth="1"/>
    <col min="18" max="18" width="9.875" style="174" hidden="1" customWidth="1"/>
    <col min="19" max="16384" width="7.75" style="174" hidden="1"/>
  </cols>
  <sheetData>
    <row r="1" spans="1:19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7" t="s">
        <v>778</v>
      </c>
      <c r="I1" s="117" t="s">
        <v>779</v>
      </c>
      <c r="J1" s="117" t="s">
        <v>780</v>
      </c>
      <c r="K1" s="116" t="s">
        <v>732</v>
      </c>
      <c r="L1" s="118" t="s">
        <v>733</v>
      </c>
      <c r="M1" s="115" t="s">
        <v>734</v>
      </c>
      <c r="N1" s="119" t="s">
        <v>40</v>
      </c>
      <c r="O1" s="120"/>
    </row>
    <row r="2" spans="1:19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79"/>
      <c r="M2" s="122" t="str">
        <f>IF(RSL_County_PMIS_HMA_IRI_App2!M2=0,"",RSL_County_PMIS_HMA_IRI_App2!M2)</f>
        <v/>
      </c>
      <c r="N2" s="123" t="str">
        <f>IF(L2&lt;&gt;"",Sheet1_County_PMIS_HMA_IRI_App2!Y53,"")</f>
        <v/>
      </c>
      <c r="O2" s="120"/>
    </row>
    <row r="3" spans="1:19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79"/>
      <c r="K3" s="114"/>
      <c r="L3" s="114"/>
      <c r="M3" s="122" t="str">
        <f>IF(RSL_County_PMIS_HMA_IRI_App2!M3=0,"",RSL_County_PMIS_HMA_IRI_App2!M3)</f>
        <v/>
      </c>
      <c r="N3" s="123" t="str">
        <f>IF(L3&lt;&gt;"",Sheet1_County_PMIS_HMA_IRI_App2!Y54,"")</f>
        <v/>
      </c>
      <c r="O3" s="120"/>
    </row>
    <row r="4" spans="1:19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79"/>
      <c r="K4" s="114"/>
      <c r="L4" s="114"/>
      <c r="M4" s="122" t="str">
        <f>IF(RSL_County_PMIS_HMA_IRI_App2!M4=0,"",RSL_County_PMIS_HMA_IRI_App2!M4)</f>
        <v/>
      </c>
      <c r="N4" s="123" t="str">
        <f>IF(L4&lt;&gt;"",Sheet1_County_PMIS_HMA_IRI_App2!Y55,"")</f>
        <v/>
      </c>
      <c r="O4" s="120"/>
    </row>
    <row r="5" spans="1:19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79"/>
      <c r="K5" s="114"/>
      <c r="L5" s="114"/>
      <c r="M5" s="122" t="str">
        <f>IF(RSL_County_PMIS_HMA_IRI_App2!M5=0,"",RSL_County_PMIS_HMA_IRI_App2!M5)</f>
        <v/>
      </c>
      <c r="N5" s="123" t="str">
        <f>IF(L5&lt;&gt;"",Sheet1_County_PMIS_HMA_IRI_App2!Y56,"")</f>
        <v/>
      </c>
      <c r="O5" s="120"/>
    </row>
    <row r="6" spans="1:19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79"/>
      <c r="K6" s="114"/>
      <c r="L6" s="114"/>
      <c r="M6" s="122" t="str">
        <f>IF(RSL_County_PMIS_HMA_IRI_App2!M6=0,"",RSL_County_PMIS_HMA_IRI_App2!M6)</f>
        <v/>
      </c>
      <c r="N6" s="123" t="str">
        <f>IF(L6&lt;&gt;"",Sheet1_County_PMIS_HMA_IRI_App2!Y57,"")</f>
        <v/>
      </c>
      <c r="O6" s="120"/>
    </row>
    <row r="7" spans="1:19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79"/>
      <c r="K7" s="114"/>
      <c r="L7" s="114"/>
      <c r="M7" s="122" t="str">
        <f>IF(RSL_County_PMIS_HMA_IRI_App2!M7=0,"",RSL_County_PMIS_HMA_IRI_App2!M7)</f>
        <v/>
      </c>
      <c r="N7" s="123" t="str">
        <f>IF(L7&lt;&gt;"",Sheet1_County_PMIS_HMA_IRI_App2!Y58,"")</f>
        <v/>
      </c>
      <c r="O7" s="120"/>
    </row>
    <row r="8" spans="1:19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79"/>
      <c r="K8" s="114"/>
      <c r="L8" s="114"/>
      <c r="M8" s="122" t="str">
        <f>IF(RSL_County_PMIS_HMA_IRI_App2!M8=0,"",RSL_County_PMIS_HMA_IRI_App2!M8)</f>
        <v/>
      </c>
      <c r="N8" s="123" t="str">
        <f>IF(L8&lt;&gt;"",Sheet1_County_PMIS_HMA_IRI_App2!Y59,"")</f>
        <v/>
      </c>
      <c r="O8" s="120"/>
    </row>
    <row r="9" spans="1:19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79"/>
      <c r="K9" s="114"/>
      <c r="L9" s="114"/>
      <c r="M9" s="122" t="str">
        <f>IF(RSL_County_PMIS_HMA_IRI_App2!M9=0,"",RSL_County_PMIS_HMA_IRI_App2!M9)</f>
        <v/>
      </c>
      <c r="N9" s="123" t="str">
        <f>IF(L9&lt;&gt;"",Sheet1_County_PMIS_HMA_IRI_App2!Y60,"")</f>
        <v/>
      </c>
      <c r="O9" s="120"/>
    </row>
    <row r="10" spans="1:19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79"/>
      <c r="K10" s="114"/>
      <c r="L10" s="114"/>
      <c r="M10" s="122" t="str">
        <f>IF(RSL_County_PMIS_HMA_IRI_App2!M10=0,"",RSL_County_PMIS_HMA_IRI_App2!M10)</f>
        <v/>
      </c>
      <c r="N10" s="123" t="str">
        <f>IF(L10&lt;&gt;"",Sheet1_County_PMIS_HMA_IRI_App2!Y61,"")</f>
        <v/>
      </c>
      <c r="O10" s="120"/>
    </row>
    <row r="11" spans="1:19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79"/>
      <c r="K11" s="114"/>
      <c r="L11" s="114"/>
      <c r="M11" s="122" t="str">
        <f>IF(RSL_County_PMIS_HMA_IRI_App2!M11=0,"",RSL_County_PMIS_HMA_IRI_App2!M11)</f>
        <v/>
      </c>
      <c r="N11" s="123" t="str">
        <f>IF(L11&lt;&gt;"",Sheet1_County_PMIS_HMA_IRI_App2!Y62,"")</f>
        <v/>
      </c>
      <c r="O11" s="120"/>
    </row>
    <row r="12" spans="1:19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79"/>
      <c r="K12" s="114"/>
      <c r="L12" s="114"/>
      <c r="M12" s="122" t="str">
        <f>IF(RSL_County_PMIS_HMA_IRI_App2!M12=0,"",RSL_County_PMIS_HMA_IRI_App2!M12)</f>
        <v/>
      </c>
      <c r="N12" s="123" t="str">
        <f>IF(L12&lt;&gt;"",Sheet1_County_PMIS_HMA_IRI_App2!Y63,"")</f>
        <v/>
      </c>
      <c r="O12" s="120"/>
    </row>
    <row r="13" spans="1:19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79"/>
      <c r="K13" s="114"/>
      <c r="L13" s="114"/>
      <c r="M13" s="122" t="str">
        <f>IF(RSL_County_PMIS_HMA_IRI_App2!M13=0,"",RSL_County_PMIS_HMA_IRI_App2!M13)</f>
        <v/>
      </c>
      <c r="N13" s="123" t="str">
        <f>IF(L13&lt;&gt;"",Sheet1_County_PMIS_HMA_IRI_App2!Y64,"")</f>
        <v/>
      </c>
      <c r="O13" s="120"/>
    </row>
    <row r="14" spans="1:19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79"/>
      <c r="K14" s="114"/>
      <c r="L14" s="114"/>
      <c r="M14" s="122" t="str">
        <f>IF(RSL_County_PMIS_HMA_IRI_App2!M14=0,"",RSL_County_PMIS_HMA_IRI_App2!M14)</f>
        <v/>
      </c>
      <c r="N14" s="123" t="str">
        <f>IF(L14&lt;&gt;"",Sheet1_County_PMIS_HMA_IRI_App2!Y65,"")</f>
        <v/>
      </c>
      <c r="O14" s="120"/>
      <c r="P14" s="135"/>
      <c r="Q14" s="135"/>
      <c r="R14" s="135"/>
      <c r="S14" s="135"/>
    </row>
    <row r="15" spans="1:19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79"/>
      <c r="K15" s="114"/>
      <c r="L15" s="114"/>
      <c r="M15" s="122" t="str">
        <f>IF(RSL_County_PMIS_HMA_IRI_App2!M15=0,"",RSL_County_PMIS_HMA_IRI_App2!M15)</f>
        <v/>
      </c>
      <c r="N15" s="123" t="str">
        <f>IF(L15&lt;&gt;"",Sheet1_County_PMIS_HMA_IRI_App2!Y66,"")</f>
        <v/>
      </c>
      <c r="O15" s="120"/>
      <c r="P15" s="135"/>
      <c r="Q15" s="135"/>
      <c r="R15" s="135"/>
      <c r="S15" s="135"/>
    </row>
    <row r="16" spans="1:19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79"/>
      <c r="J16" s="79"/>
      <c r="K16" s="114"/>
      <c r="L16" s="114"/>
      <c r="M16" s="122" t="str">
        <f>IF(RSL_County_PMIS_HMA_IRI_App2!M16=0,"",RSL_County_PMIS_HMA_IRI_App2!M16)</f>
        <v/>
      </c>
      <c r="N16" s="123" t="str">
        <f>IF(L16&lt;&gt;"",Sheet1_County_PMIS_HMA_IRI_App2!Y67,"")</f>
        <v/>
      </c>
      <c r="O16" s="120"/>
      <c r="P16" s="135"/>
      <c r="Q16" s="135"/>
      <c r="R16" s="135"/>
      <c r="S16" s="135"/>
    </row>
    <row r="17" spans="1:19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20"/>
      <c r="P17" s="135"/>
      <c r="Q17" s="135"/>
      <c r="R17" s="135"/>
      <c r="S17" s="135"/>
    </row>
    <row r="18" spans="1:19" ht="15" customHeight="1" x14ac:dyDescent="0.25">
      <c r="A18" s="120"/>
      <c r="B18" s="80"/>
      <c r="C18" s="80"/>
      <c r="D18" s="80"/>
      <c r="E18" s="120"/>
      <c r="F18" s="255" t="s">
        <v>45</v>
      </c>
      <c r="G18" s="256"/>
      <c r="H18" s="256"/>
      <c r="I18" s="130"/>
      <c r="J18" s="120"/>
      <c r="K18" s="120"/>
      <c r="L18" s="257" t="s">
        <v>701</v>
      </c>
      <c r="M18" s="257"/>
      <c r="N18" s="257"/>
      <c r="O18" s="257"/>
      <c r="P18" s="135"/>
      <c r="Q18" s="135"/>
      <c r="R18" s="135"/>
      <c r="S18" s="135"/>
    </row>
    <row r="19" spans="1:19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120"/>
      <c r="L19" s="257"/>
      <c r="M19" s="257"/>
      <c r="N19" s="257"/>
      <c r="O19" s="257"/>
      <c r="P19" s="135"/>
      <c r="Q19" s="135"/>
      <c r="R19" s="135"/>
      <c r="S19" s="135"/>
    </row>
    <row r="20" spans="1:19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120"/>
      <c r="L20" s="257"/>
      <c r="M20" s="257"/>
      <c r="N20" s="257"/>
      <c r="O20" s="257"/>
      <c r="P20" s="135"/>
      <c r="Q20" s="135"/>
      <c r="R20" s="135"/>
      <c r="S20" s="135"/>
    </row>
    <row r="21" spans="1:19" ht="15.75" customHeight="1" x14ac:dyDescent="0.25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120"/>
      <c r="L21" s="257"/>
      <c r="M21" s="257"/>
      <c r="N21" s="257"/>
      <c r="O21" s="257"/>
      <c r="P21" s="135"/>
      <c r="Q21" s="135"/>
      <c r="R21" s="135"/>
      <c r="S21" s="135"/>
    </row>
    <row r="22" spans="1:19" ht="15.75" customHeight="1" x14ac:dyDescent="0.25">
      <c r="A22" s="120"/>
      <c r="B22" s="80"/>
      <c r="C22" s="80"/>
      <c r="D22" s="80"/>
      <c r="E22" s="127"/>
      <c r="F22" s="127"/>
      <c r="G22" s="127"/>
      <c r="H22" s="127"/>
      <c r="I22" s="127"/>
      <c r="J22" s="120"/>
      <c r="K22" s="120"/>
      <c r="L22" s="120"/>
      <c r="M22" s="120"/>
      <c r="N22" s="120"/>
      <c r="O22" s="120"/>
      <c r="P22" s="135"/>
      <c r="Q22" s="135"/>
      <c r="R22" s="135"/>
      <c r="S22" s="135"/>
    </row>
    <row r="23" spans="1:19" ht="15" customHeight="1" x14ac:dyDescent="0.25">
      <c r="A23" s="120"/>
      <c r="B23" s="80"/>
      <c r="C23" s="80"/>
      <c r="D23" s="80"/>
      <c r="E23" s="127"/>
      <c r="F23" s="127"/>
      <c r="G23" s="127"/>
      <c r="H23" s="127"/>
      <c r="I23" s="127"/>
      <c r="J23" s="120"/>
      <c r="K23" s="120"/>
      <c r="L23" s="120"/>
      <c r="M23" s="120"/>
      <c r="N23" s="120"/>
      <c r="O23" s="120"/>
      <c r="P23" s="135"/>
      <c r="Q23" s="135"/>
      <c r="R23" s="135"/>
      <c r="S23" s="135"/>
    </row>
    <row r="24" spans="1:19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  <c r="O24" s="120"/>
    </row>
  </sheetData>
  <mergeCells count="4">
    <mergeCell ref="F18:H18"/>
    <mergeCell ref="L18:O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8129" r:id="rId3" name="Button 1">
              <controlPr defaultSize="0" print="0" autoFill="0" autoPict="0" macro="[0]!County_PMIS_HMA_IRI_App2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30" r:id="rId4" name="Button 2">
              <controlPr defaultSize="0" print="0" autoFill="0" autoPict="0" macro="[0]!County_PMIS_HMA_IRI_App2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31" r:id="rId5" name="Button 3">
              <controlPr defaultSize="0" print="0" autoFill="0" autoPict="0" macro="[0]!County_PMIS_HMA_IRI_App2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32" r:id="rId6" name="Button 4">
              <controlPr defaultSize="0" print="0" autoFill="0" autoPict="0" macro="[0]!County_PMIS_HMA_IRI_App2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31"/>
  <dimension ref="A1:Q24"/>
  <sheetViews>
    <sheetView workbookViewId="0">
      <selection activeCell="B16" sqref="B16:D23"/>
    </sheetView>
  </sheetViews>
  <sheetFormatPr defaultColWidth="0" defaultRowHeight="15" customHeight="1" zeroHeight="1" x14ac:dyDescent="0.25"/>
  <cols>
    <col min="1" max="1" width="22.5" style="164" customWidth="1"/>
    <col min="2" max="3" width="11.125" style="164" customWidth="1"/>
    <col min="4" max="7" width="9.375" style="164" customWidth="1"/>
    <col min="8" max="8" width="11.125" style="164" customWidth="1"/>
    <col min="9" max="9" width="11.875" style="164" customWidth="1"/>
    <col min="10" max="14" width="9.375" style="164" customWidth="1"/>
    <col min="15" max="17" width="0" style="164" hidden="1" customWidth="1"/>
    <col min="18" max="16384" width="8" style="164" hidden="1"/>
  </cols>
  <sheetData>
    <row r="1" spans="1:17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737</v>
      </c>
      <c r="I1" s="162" t="s">
        <v>772</v>
      </c>
      <c r="J1" s="117" t="s">
        <v>732</v>
      </c>
      <c r="K1" s="117" t="s">
        <v>733</v>
      </c>
      <c r="L1" s="117" t="s">
        <v>734</v>
      </c>
      <c r="M1" s="163" t="s">
        <v>40</v>
      </c>
      <c r="N1" s="120"/>
    </row>
    <row r="2" spans="1:17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65" t="str">
        <f>IF(RSL_PMIS_HMA_IRI_App1!L2=0,"",RSL_PMIS_HMA_IRI_App1!L2)</f>
        <v/>
      </c>
      <c r="M2" s="166" t="str">
        <f>IF(K2&lt;&gt;"",Sheet1_PMIS_HMA_IRI_App1!W53,"")</f>
        <v/>
      </c>
      <c r="N2" s="120"/>
    </row>
    <row r="3" spans="1:17" ht="15.75" x14ac:dyDescent="0.25">
      <c r="A3" s="127"/>
      <c r="B3" s="127"/>
      <c r="C3" s="127"/>
      <c r="D3" s="127"/>
      <c r="E3" s="127"/>
      <c r="F3" s="127"/>
      <c r="G3" s="79"/>
      <c r="H3" s="79"/>
      <c r="I3" s="79"/>
      <c r="J3" s="114"/>
      <c r="K3" s="114"/>
      <c r="L3" s="165" t="str">
        <f>IF(RSL_PMIS_HMA_IRI_App1!L3=0,"",RSL_PMIS_HMA_IRI_App1!L3)</f>
        <v/>
      </c>
      <c r="M3" s="166" t="str">
        <f>IF(K3&lt;&gt;"",Sheet1_PMIS_HMA_IRI_App1!W54,"")</f>
        <v/>
      </c>
      <c r="N3" s="120"/>
    </row>
    <row r="4" spans="1:17" ht="15.75" x14ac:dyDescent="0.25">
      <c r="A4" s="127"/>
      <c r="B4" s="127"/>
      <c r="C4" s="127"/>
      <c r="D4" s="127"/>
      <c r="E4" s="127"/>
      <c r="F4" s="127"/>
      <c r="G4" s="79"/>
      <c r="H4" s="79"/>
      <c r="I4" s="79"/>
      <c r="J4" s="114"/>
      <c r="K4" s="114"/>
      <c r="L4" s="165" t="str">
        <f>IF(RSL_PMIS_HMA_IRI_App1!L4=0,"",RSL_PMIS_HMA_IRI_App1!L4)</f>
        <v/>
      </c>
      <c r="M4" s="166" t="str">
        <f>IF(K4&lt;&gt;"",Sheet1_PMIS_HMA_IRI_App1!W55,"")</f>
        <v/>
      </c>
      <c r="N4" s="120"/>
    </row>
    <row r="5" spans="1:17" ht="15.75" x14ac:dyDescent="0.25">
      <c r="A5" s="127"/>
      <c r="B5" s="127"/>
      <c r="C5" s="127"/>
      <c r="D5" s="127"/>
      <c r="E5" s="127"/>
      <c r="F5" s="127"/>
      <c r="G5" s="79"/>
      <c r="H5" s="79"/>
      <c r="I5" s="79"/>
      <c r="J5" s="114"/>
      <c r="K5" s="114"/>
      <c r="L5" s="165" t="str">
        <f>IF(RSL_PMIS_HMA_IRI_App1!L5=0,"",RSL_PMIS_HMA_IRI_App1!L5)</f>
        <v/>
      </c>
      <c r="M5" s="166" t="str">
        <f>IF(K5&lt;&gt;"",Sheet1_PMIS_HMA_IRI_App1!W56,"")</f>
        <v/>
      </c>
      <c r="N5" s="120"/>
    </row>
    <row r="6" spans="1:17" ht="15.75" x14ac:dyDescent="0.25">
      <c r="A6" s="127"/>
      <c r="B6" s="127"/>
      <c r="C6" s="127"/>
      <c r="D6" s="127"/>
      <c r="E6" s="127"/>
      <c r="F6" s="127"/>
      <c r="G6" s="79"/>
      <c r="H6" s="79"/>
      <c r="I6" s="79"/>
      <c r="J6" s="114"/>
      <c r="K6" s="114"/>
      <c r="L6" s="165" t="str">
        <f>IF(RSL_PMIS_HMA_IRI_App1!L6=0,"",RSL_PMIS_HMA_IRI_App1!L6)</f>
        <v/>
      </c>
      <c r="M6" s="166" t="str">
        <f>IF(K6&lt;&gt;"",Sheet1_PMIS_HMA_IRI_App1!W57,"")</f>
        <v/>
      </c>
      <c r="N6" s="120"/>
    </row>
    <row r="7" spans="1:17" ht="15.75" x14ac:dyDescent="0.25">
      <c r="A7" s="127"/>
      <c r="B7" s="127"/>
      <c r="C7" s="127"/>
      <c r="D7" s="127"/>
      <c r="E7" s="127"/>
      <c r="F7" s="127"/>
      <c r="G7" s="79"/>
      <c r="H7" s="79"/>
      <c r="I7" s="79"/>
      <c r="J7" s="114"/>
      <c r="K7" s="114"/>
      <c r="L7" s="165" t="str">
        <f>IF(RSL_PMIS_HMA_IRI_App1!L7=0,"",RSL_PMIS_HMA_IRI_App1!L7)</f>
        <v/>
      </c>
      <c r="M7" s="166" t="str">
        <f>IF(K7&lt;&gt;"",Sheet1_PMIS_HMA_IRI_App1!W58,"")</f>
        <v/>
      </c>
      <c r="N7" s="120"/>
    </row>
    <row r="8" spans="1:17" ht="15.75" x14ac:dyDescent="0.25">
      <c r="A8" s="127"/>
      <c r="B8" s="127"/>
      <c r="C8" s="127"/>
      <c r="D8" s="127"/>
      <c r="E8" s="127"/>
      <c r="F8" s="127"/>
      <c r="G8" s="79"/>
      <c r="H8" s="79"/>
      <c r="I8" s="79"/>
      <c r="J8" s="114"/>
      <c r="K8" s="114"/>
      <c r="L8" s="165" t="str">
        <f>IF(RSL_PMIS_HMA_IRI_App1!L8=0,"",RSL_PMIS_HMA_IRI_App1!L8)</f>
        <v/>
      </c>
      <c r="M8" s="166" t="str">
        <f>IF(K8&lt;&gt;"",Sheet1_PMIS_HMA_IRI_App1!W59,"")</f>
        <v/>
      </c>
      <c r="N8" s="120"/>
    </row>
    <row r="9" spans="1:17" ht="15.75" x14ac:dyDescent="0.25">
      <c r="A9" s="127"/>
      <c r="B9" s="127"/>
      <c r="C9" s="127"/>
      <c r="D9" s="127"/>
      <c r="E9" s="127"/>
      <c r="F9" s="127"/>
      <c r="G9" s="79"/>
      <c r="H9" s="79"/>
      <c r="I9" s="79"/>
      <c r="J9" s="114"/>
      <c r="K9" s="114"/>
      <c r="L9" s="165" t="str">
        <f>IF(RSL_PMIS_HMA_IRI_App1!L9=0,"",RSL_PMIS_HMA_IRI_App1!L9)</f>
        <v/>
      </c>
      <c r="M9" s="166" t="str">
        <f>IF(K9&lt;&gt;"",Sheet1_PMIS_HMA_IRI_App1!W60,"")</f>
        <v/>
      </c>
      <c r="N9" s="120"/>
    </row>
    <row r="10" spans="1:17" ht="15.75" x14ac:dyDescent="0.25">
      <c r="A10" s="127"/>
      <c r="B10" s="127"/>
      <c r="C10" s="127"/>
      <c r="D10" s="127"/>
      <c r="E10" s="127"/>
      <c r="F10" s="127"/>
      <c r="G10" s="79"/>
      <c r="H10" s="79"/>
      <c r="I10" s="79"/>
      <c r="J10" s="114"/>
      <c r="K10" s="114"/>
      <c r="L10" s="165" t="str">
        <f>IF(RSL_PMIS_HMA_IRI_App1!L10=0,"",RSL_PMIS_HMA_IRI_App1!L10)</f>
        <v/>
      </c>
      <c r="M10" s="166" t="str">
        <f>IF(K10&lt;&gt;"",Sheet1_PMIS_HMA_IRI_App1!W61,"")</f>
        <v/>
      </c>
      <c r="N10" s="120"/>
      <c r="O10" s="265"/>
      <c r="P10" s="265"/>
      <c r="Q10" s="265"/>
    </row>
    <row r="11" spans="1:17" ht="15.75" x14ac:dyDescent="0.25">
      <c r="A11" s="127"/>
      <c r="B11" s="127"/>
      <c r="C11" s="127"/>
      <c r="D11" s="127"/>
      <c r="E11" s="127"/>
      <c r="F11" s="127"/>
      <c r="G11" s="79"/>
      <c r="H11" s="79"/>
      <c r="I11" s="79"/>
      <c r="J11" s="114"/>
      <c r="K11" s="114"/>
      <c r="L11" s="165" t="str">
        <f>IF(RSL_PMIS_HMA_IRI_App1!L11=0,"",RSL_PMIS_HMA_IRI_App1!L11)</f>
        <v/>
      </c>
      <c r="M11" s="166" t="str">
        <f>IF(K11&lt;&gt;"",Sheet1_PMIS_HMA_IRI_App1!W62,"")</f>
        <v/>
      </c>
      <c r="N11" s="120"/>
      <c r="O11" s="265"/>
      <c r="P11" s="265"/>
      <c r="Q11" s="265"/>
    </row>
    <row r="12" spans="1:17" ht="15.75" x14ac:dyDescent="0.25">
      <c r="A12" s="127"/>
      <c r="B12" s="127"/>
      <c r="C12" s="127"/>
      <c r="D12" s="127"/>
      <c r="E12" s="127"/>
      <c r="F12" s="127"/>
      <c r="G12" s="79"/>
      <c r="H12" s="79"/>
      <c r="I12" s="79"/>
      <c r="J12" s="114"/>
      <c r="K12" s="114"/>
      <c r="L12" s="165" t="str">
        <f>IF(RSL_PMIS_HMA_IRI_App1!L12=0,"",RSL_PMIS_HMA_IRI_App1!L12)</f>
        <v/>
      </c>
      <c r="M12" s="166" t="str">
        <f>IF(K12&lt;&gt;"",Sheet1_PMIS_HMA_IRI_App1!W63,"")</f>
        <v/>
      </c>
      <c r="N12" s="120"/>
      <c r="O12" s="265"/>
      <c r="P12" s="265"/>
      <c r="Q12" s="265"/>
    </row>
    <row r="13" spans="1:17" ht="15.75" x14ac:dyDescent="0.25">
      <c r="A13" s="127"/>
      <c r="B13" s="127"/>
      <c r="C13" s="127"/>
      <c r="D13" s="127"/>
      <c r="E13" s="127"/>
      <c r="F13" s="127"/>
      <c r="G13" s="79"/>
      <c r="H13" s="79"/>
      <c r="I13" s="79"/>
      <c r="J13" s="114"/>
      <c r="K13" s="114"/>
      <c r="L13" s="165" t="str">
        <f>IF(RSL_PMIS_HMA_IRI_App1!L13=0,"",RSL_PMIS_HMA_IRI_App1!L13)</f>
        <v/>
      </c>
      <c r="M13" s="166" t="str">
        <f>IF(K13&lt;&gt;"",Sheet1_PMIS_HMA_IRI_App1!W64,"")</f>
        <v/>
      </c>
      <c r="N13" s="120"/>
      <c r="O13" s="265"/>
      <c r="P13" s="265"/>
      <c r="Q13" s="265"/>
    </row>
    <row r="14" spans="1:17" ht="17.25" customHeight="1" x14ac:dyDescent="0.25">
      <c r="A14" s="127"/>
      <c r="B14" s="80"/>
      <c r="C14" s="80"/>
      <c r="D14" s="80"/>
      <c r="E14" s="127"/>
      <c r="F14" s="127"/>
      <c r="G14" s="79"/>
      <c r="H14" s="79"/>
      <c r="I14" s="79"/>
      <c r="J14" s="114"/>
      <c r="K14" s="114"/>
      <c r="L14" s="165" t="str">
        <f>IF(RSL_PMIS_HMA_IRI_App1!L14=0,"",RSL_PMIS_HMA_IRI_App1!L14)</f>
        <v/>
      </c>
      <c r="M14" s="166" t="str">
        <f>IF(K14&lt;&gt;"",Sheet1_PMIS_HMA_IRI_App1!W65,"")</f>
        <v/>
      </c>
      <c r="N14" s="120"/>
    </row>
    <row r="15" spans="1:17" ht="17.25" customHeight="1" x14ac:dyDescent="0.25">
      <c r="A15" s="127"/>
      <c r="B15" s="80"/>
      <c r="C15" s="80"/>
      <c r="D15" s="80"/>
      <c r="E15" s="127"/>
      <c r="F15" s="127"/>
      <c r="G15" s="79"/>
      <c r="H15" s="79"/>
      <c r="I15" s="79"/>
      <c r="J15" s="114"/>
      <c r="K15" s="114"/>
      <c r="L15" s="165" t="str">
        <f>IF(RSL_PMIS_HMA_IRI_App1!L15=0,"",RSL_PMIS_HMA_IRI_App1!L15)</f>
        <v/>
      </c>
      <c r="M15" s="166" t="str">
        <f>IF(K15&lt;&gt;"",Sheet1_PMIS_HMA_IRI_App1!W66,"")</f>
        <v/>
      </c>
      <c r="N15" s="120"/>
    </row>
    <row r="16" spans="1:17" ht="18" customHeight="1" thickBot="1" x14ac:dyDescent="0.3">
      <c r="A16" s="127"/>
      <c r="B16" s="80"/>
      <c r="C16" s="80"/>
      <c r="D16" s="80"/>
      <c r="E16" s="127"/>
      <c r="F16" s="127"/>
      <c r="G16" s="79"/>
      <c r="H16" s="79"/>
      <c r="I16" s="79"/>
      <c r="J16" s="114"/>
      <c r="K16" s="114"/>
      <c r="L16" s="167" t="str">
        <f>IF(RSL_PMIS_HMA_IRI_App1!L16=0,"",RSL_PMIS_HMA_IRI_App1!L16)</f>
        <v/>
      </c>
      <c r="M16" s="168" t="str">
        <f>IF(K16&lt;&gt;"",Sheet1_PMIS_HMA_IRI_App1!W67,"")</f>
        <v/>
      </c>
      <c r="N16" s="120"/>
    </row>
    <row r="17" spans="1:14" ht="18" customHeight="1" thickBot="1" x14ac:dyDescent="0.3">
      <c r="A17" s="127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</row>
    <row r="18" spans="1:14" ht="17.25" customHeight="1" x14ac:dyDescent="0.25">
      <c r="A18" s="120"/>
      <c r="B18" s="80"/>
      <c r="C18" s="80"/>
      <c r="D18" s="80"/>
      <c r="E18" s="120"/>
      <c r="F18" s="255" t="s">
        <v>45</v>
      </c>
      <c r="G18" s="256"/>
      <c r="H18" s="256"/>
      <c r="I18" s="130"/>
      <c r="J18" s="120"/>
      <c r="K18" s="257" t="s">
        <v>701</v>
      </c>
      <c r="L18" s="257"/>
      <c r="M18" s="257"/>
      <c r="N18" s="257"/>
    </row>
    <row r="19" spans="1:14" ht="17.2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</row>
    <row r="20" spans="1:14" ht="18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</row>
    <row r="21" spans="1:14" ht="18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</row>
    <row r="22" spans="1:14" ht="18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</row>
    <row r="23" spans="1:14" ht="17.2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</row>
    <row r="24" spans="1:14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6">
    <mergeCell ref="F22:H22"/>
    <mergeCell ref="O10:Q13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52225" r:id="rId3" name="Button 1">
              <controlPr defaultSize="0" print="0" autoFill="0" autoPict="0" macro="[0]!PMIS_HMA_IRI_App1_CalculateFutureIRI">
                <anchor moveWithCells="1" sizeWithCells="1">
                  <from>
                    <xdr:col>0</xdr:col>
                    <xdr:colOff>1647825</xdr:colOff>
                    <xdr:row>2</xdr:row>
                    <xdr:rowOff>9525</xdr:rowOff>
                  </from>
                  <to>
                    <xdr:col>4</xdr:col>
                    <xdr:colOff>57150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26" r:id="rId4" name="Button 2">
              <controlPr defaultSize="0" print="0" autoFill="0" autoPict="0" macro="[0]!PMIS_HMA_IRI_App1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27" r:id="rId5" name="Button 3">
              <controlPr defaultSize="0" print="0" autoFill="0" autoPict="0" macro="[0]!PMIS_HMA_IRI_App1_ViewIRIModel">
                <anchor moveWithCells="1" sizeWithCells="1">
                  <from>
                    <xdr:col>0</xdr:col>
                    <xdr:colOff>1647825</xdr:colOff>
                    <xdr:row>5</xdr:row>
                    <xdr:rowOff>171450</xdr:rowOff>
                  </from>
                  <to>
                    <xdr:col>4</xdr:col>
                    <xdr:colOff>57150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2228" r:id="rId6" name="Button 4">
              <controlPr defaultSize="0" print="0" autoFill="0" autoPict="0" macro="[0]!PMIS_HMA_IRI_App1_CalculateFutureRSL">
                <anchor moveWithCells="1" sizeWithCells="1">
                  <from>
                    <xdr:col>0</xdr:col>
                    <xdr:colOff>1657350</xdr:colOff>
                    <xdr:row>9</xdr:row>
                    <xdr:rowOff>171450</xdr:rowOff>
                  </from>
                  <to>
                    <xdr:col>4</xdr:col>
                    <xdr:colOff>66675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34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696</v>
      </c>
      <c r="I1" s="116" t="s">
        <v>772</v>
      </c>
      <c r="J1" s="178" t="s">
        <v>788</v>
      </c>
      <c r="K1" s="178" t="s">
        <v>789</v>
      </c>
      <c r="L1" s="115" t="s">
        <v>734</v>
      </c>
      <c r="M1" s="179" t="s">
        <v>778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IF(RSL_County_HMA_Rut!L2=0,"",RSL_County_HMA_Rut!L2)</f>
        <v/>
      </c>
      <c r="M2" s="123" t="str">
        <f>IF(K2&lt;&gt;"",Sheet1_County_HMA_Rut!W53,"")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IF(RSL_County_HMA_Rut!L3=0,"",RSL_County_HMA_Rut!L3)</f>
        <v/>
      </c>
      <c r="M3" s="123" t="str">
        <f>IF(K3&lt;&gt;"",Sheet1_County_HMA_Rut!W54,"")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IF(RSL_County_HMA_Rut!L4=0,"",RSL_County_HMA_Rut!L4)</f>
        <v/>
      </c>
      <c r="M4" s="123" t="str">
        <f>IF(K4&lt;&gt;"",Sheet1_County_HMA_Rut!W55,"")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IF(RSL_County_HMA_Rut!L5=0,"",RSL_County_HMA_Rut!L5)</f>
        <v/>
      </c>
      <c r="M5" s="123" t="str">
        <f>IF(K5&lt;&gt;"",Sheet1_County_HMA_Rut!W56,"")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IF(RSL_County_HMA_Rut!L6=0,"",RSL_County_HMA_Rut!L6)</f>
        <v/>
      </c>
      <c r="M6" s="123" t="str">
        <f>IF(K6&lt;&gt;"",Sheet1_County_HMA_Rut!W57,"")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IF(RSL_County_HMA_Rut!L7=0,"",RSL_County_HMA_Rut!L7)</f>
        <v/>
      </c>
      <c r="M7" s="123" t="str">
        <f>IF(K7&lt;&gt;"",Sheet1_County_HMA_Rut!W58,"")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IF(RSL_County_HMA_Rut!L8=0,"",RSL_County_HMA_Rut!L8)</f>
        <v/>
      </c>
      <c r="M8" s="123" t="str">
        <f>IF(K8&lt;&gt;"",Sheet1_County_HMA_Rut!W59,"")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IF(RSL_County_HMA_Rut!L9=0,"",RSL_County_HMA_Rut!L9)</f>
        <v/>
      </c>
      <c r="M9" s="123" t="str">
        <f>IF(K9&lt;&gt;"",Sheet1_County_HMA_Rut!W60,"")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IF(RSL_County_HMA_Rut!L10=0,"",RSL_County_HMA_Rut!L10)</f>
        <v/>
      </c>
      <c r="M10" s="123" t="str">
        <f>IF(K10&lt;&gt;"",Sheet1_County_HMA_Rut!W61,"")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IF(RSL_County_HMA_Rut!L11=0,"",RSL_County_HMA_Rut!L11)</f>
        <v/>
      </c>
      <c r="M11" s="123" t="str">
        <f>IF(K11&lt;&gt;"",Sheet1_County_HMA_Rut!W62,"")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IF(RSL_County_HMA_Rut!L12=0,"",RSL_County_HMA_Rut!L12)</f>
        <v/>
      </c>
      <c r="M12" s="123" t="str">
        <f>IF(K12&lt;&gt;"",Sheet1_County_HMA_Rut!W63,"")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IF(RSL_County_HMA_Rut!L13=0,"",RSL_County_HMA_Rut!L13)</f>
        <v/>
      </c>
      <c r="M13" s="123" t="str">
        <f>IF(K13&lt;&gt;"",Sheet1_County_HMA_Rut!W64,"")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IF(RSL_County_HMA_Rut!L14=0,"",RSL_County_HMA_Rut!L14)</f>
        <v/>
      </c>
      <c r="M14" s="123" t="str">
        <f>IF(K14&lt;&gt;"",Sheet1_County_HMA_Rut!W65,"")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IF(RSL_County_HMA_Rut!L15=0,"",RSL_County_HMA_Rut!L15)</f>
        <v/>
      </c>
      <c r="M15" s="123" t="str">
        <f>IF(K15&lt;&gt;"",Sheet1_County_HMA_Rut!W66,"")</f>
        <v/>
      </c>
      <c r="N15" s="120"/>
      <c r="O15" s="135"/>
      <c r="P15" s="135"/>
      <c r="Q15" s="135"/>
      <c r="R15" s="135"/>
    </row>
    <row r="16" spans="1:18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IF(RSL_County_HMA_Rut!L16=0,"",RSL_County_HMA_Rut!L16)</f>
        <v/>
      </c>
      <c r="M16" s="123" t="str">
        <f>IF(K16&lt;&gt;"",Sheet1_County_HMA_Rut!W67,"")</f>
        <v/>
      </c>
      <c r="N16" s="120"/>
      <c r="O16" s="135"/>
      <c r="P16" s="135"/>
      <c r="Q16" s="135"/>
      <c r="R16" s="135"/>
    </row>
    <row r="17" spans="1:18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5" t="s">
        <v>790</v>
      </c>
      <c r="G18" s="256"/>
      <c r="H18" s="256"/>
      <c r="I18" s="130"/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5">
    <mergeCell ref="F18:H18"/>
    <mergeCell ref="K18:N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56321" r:id="rId3" name="Button 1">
              <controlPr defaultSize="0" print="0" autoFill="0" autoPict="0" macro="[0]!County_HMA_Rut_CalculateFutureRUT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6322" r:id="rId4" name="Button 2">
              <controlPr defaultSize="0" print="0" autoFill="0" autoPict="0" macro="[0]!County_HMA_Rut_ViewRUT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6323" r:id="rId5" name="Button 3">
              <controlPr defaultSize="0" print="0" autoFill="0" autoPict="0" macro="[0]!County_HMA_Rut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6324" r:id="rId6" name="Button 4">
              <controlPr defaultSize="0" print="0" autoFill="0" autoPict="0" macro="[0]!County_HMA_Rut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37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737</v>
      </c>
      <c r="I1" s="116" t="s">
        <v>772</v>
      </c>
      <c r="J1" s="178" t="s">
        <v>788</v>
      </c>
      <c r="K1" s="178" t="s">
        <v>789</v>
      </c>
      <c r="L1" s="115" t="s">
        <v>734</v>
      </c>
      <c r="M1" s="179" t="s">
        <v>778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IF(RSL_PMIS_HMA_Rut!L2=0,"",RSL_PMIS_HMA_Rut!L2)</f>
        <v/>
      </c>
      <c r="M2" s="123" t="str">
        <f>IF(K2&lt;&gt;"",Sheet1_PMIS_HMA_Rut!W53,"")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IF(RSL_PMIS_HMA_Rut!L3=0,"",RSL_PMIS_HMA_Rut!L3)</f>
        <v/>
      </c>
      <c r="M3" s="123" t="str">
        <f>IF(K3&lt;&gt;"",Sheet1_PMIS_HMA_Rut!W54,"")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IF(RSL_PMIS_HMA_Rut!L4=0,"",RSL_PMIS_HMA_Rut!L4)</f>
        <v/>
      </c>
      <c r="M4" s="123" t="str">
        <f>IF(K4&lt;&gt;"",Sheet1_PMIS_HMA_Rut!W55,"")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IF(RSL_PMIS_HMA_Rut!L5=0,"",RSL_PMIS_HMA_Rut!L5)</f>
        <v/>
      </c>
      <c r="M5" s="123" t="str">
        <f>IF(K5&lt;&gt;"",Sheet1_PMIS_HMA_Rut!W56,"")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IF(RSL_PMIS_HMA_Rut!L6=0,"",RSL_PMIS_HMA_Rut!L6)</f>
        <v/>
      </c>
      <c r="M6" s="123" t="str">
        <f>IF(K6&lt;&gt;"",Sheet1_PMIS_HMA_Rut!W57,"")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IF(RSL_PMIS_HMA_Rut!L7=0,"",RSL_PMIS_HMA_Rut!L7)</f>
        <v/>
      </c>
      <c r="M7" s="123" t="str">
        <f>IF(K7&lt;&gt;"",Sheet1_PMIS_HMA_Rut!W58,"")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IF(RSL_PMIS_HMA_Rut!L8=0,"",RSL_PMIS_HMA_Rut!L8)</f>
        <v/>
      </c>
      <c r="M8" s="123" t="str">
        <f>IF(K8&lt;&gt;"",Sheet1_PMIS_HMA_Rut!W59,"")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IF(RSL_PMIS_HMA_Rut!L9=0,"",RSL_PMIS_HMA_Rut!L9)</f>
        <v/>
      </c>
      <c r="M9" s="123" t="str">
        <f>IF(K9&lt;&gt;"",Sheet1_PMIS_HMA_Rut!W60,"")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IF(RSL_PMIS_HMA_Rut!L10=0,"",RSL_PMIS_HMA_Rut!L10)</f>
        <v/>
      </c>
      <c r="M10" s="123" t="str">
        <f>IF(K10&lt;&gt;"",Sheet1_PMIS_HMA_Rut!W61,"")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IF(RSL_PMIS_HMA_Rut!L11=0,"",RSL_PMIS_HMA_Rut!L11)</f>
        <v/>
      </c>
      <c r="M11" s="123" t="str">
        <f>IF(K11&lt;&gt;"",Sheet1_PMIS_HMA_Rut!W62,"")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IF(RSL_PMIS_HMA_Rut!L12=0,"",RSL_PMIS_HMA_Rut!L12)</f>
        <v/>
      </c>
      <c r="M12" s="123" t="str">
        <f>IF(K12&lt;&gt;"",Sheet1_PMIS_HMA_Rut!W63,"")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IF(RSL_PMIS_HMA_Rut!L13=0,"",RSL_PMIS_HMA_Rut!L13)</f>
        <v/>
      </c>
      <c r="M13" s="123" t="str">
        <f>IF(K13&lt;&gt;"",Sheet1_PMIS_HMA_Rut!W64,"")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IF(RSL_PMIS_HMA_Rut!L14=0,"",RSL_PMIS_HMA_Rut!L14)</f>
        <v/>
      </c>
      <c r="M14" s="123" t="str">
        <f>IF(K14&lt;&gt;"",Sheet1_PMIS_HMA_Rut!W65,"")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IF(RSL_PMIS_HMA_Rut!L15=0,"",RSL_PMIS_HMA_Rut!L15)</f>
        <v/>
      </c>
      <c r="M15" s="123" t="str">
        <f>IF(K15&lt;&gt;"",Sheet1_PMIS_HMA_Rut!W66,"")</f>
        <v/>
      </c>
      <c r="N15" s="120"/>
      <c r="O15" s="135"/>
      <c r="P15" s="135"/>
      <c r="Q15" s="135"/>
      <c r="R15" s="135"/>
    </row>
    <row r="16" spans="1:18" ht="15" customHeight="1" x14ac:dyDescent="0.25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IF(RSL_PMIS_HMA_Rut!L16=0,"",RSL_PMIS_HMA_Rut!L16)</f>
        <v/>
      </c>
      <c r="M16" s="123" t="str">
        <f>IF(K16&lt;&gt;"",Sheet1_PMIS_HMA_Rut!W67,"")</f>
        <v/>
      </c>
      <c r="N16" s="120"/>
      <c r="O16" s="135"/>
      <c r="P16" s="135"/>
      <c r="Q16" s="135"/>
      <c r="R16" s="135"/>
    </row>
    <row r="17" spans="1:18" ht="15.75" customHeight="1" thickBot="1" x14ac:dyDescent="0.3">
      <c r="A17" s="120"/>
      <c r="B17" s="80"/>
      <c r="C17" s="80"/>
      <c r="D17" s="80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5" t="s">
        <v>790</v>
      </c>
      <c r="G18" s="256"/>
      <c r="H18" s="256"/>
      <c r="I18" s="130"/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5">
    <mergeCell ref="F18:H18"/>
    <mergeCell ref="K18:N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0417" r:id="rId3" name="Button 1">
              <controlPr defaultSize="0" print="0" autoFill="0" autoPict="0" macro="[0]!PMIS_HMA_Rut_CalculateFutureRUT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0418" r:id="rId4" name="Button 2">
              <controlPr defaultSize="0" print="0" autoFill="0" autoPict="0" macro="[0]!PMIS_HMA_Rut_ViewRUT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0419" r:id="rId5" name="Button 3">
              <controlPr defaultSize="0" print="0" autoFill="0" autoPict="0" macro="[0]!PMIS_HMA_Rut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0420" r:id="rId6" name="Button 4">
              <controlPr defaultSize="0" print="0" autoFill="0" autoPict="0" macro="[0]!PMIS_HMA_Rut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40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5.25" style="174" customWidth="1"/>
    <col min="9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696</v>
      </c>
      <c r="I1" s="116" t="s">
        <v>772</v>
      </c>
      <c r="J1" s="117" t="s">
        <v>800</v>
      </c>
      <c r="K1" s="117" t="s">
        <v>801</v>
      </c>
      <c r="L1" s="115" t="s">
        <v>734</v>
      </c>
      <c r="M1" s="163" t="s">
        <v>802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IF(RSL_County_HMA_TCrack!L2=0,"",RSL_County_HMA_TCrack!L2)</f>
        <v/>
      </c>
      <c r="M2" s="123" t="str">
        <f>IF(K2&lt;&gt;"",Sheet1_County_HMA_TCrack!W53,"")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IF(RSL_County_HMA_TCrack!L3=0,"",RSL_County_HMA_TCrack!L3)</f>
        <v/>
      </c>
      <c r="M3" s="123" t="str">
        <f>IF(K3&lt;&gt;"",Sheet1_County_HMA_TCrack!W54,"")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IF(RSL_County_HMA_TCrack!L4=0,"",RSL_County_HMA_TCrack!L4)</f>
        <v/>
      </c>
      <c r="M4" s="123" t="str">
        <f>IF(K4&lt;&gt;"",Sheet1_County_HMA_TCrack!W55,"")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IF(RSL_County_HMA_TCrack!L5=0,"",RSL_County_HMA_TCrack!L5)</f>
        <v/>
      </c>
      <c r="M5" s="123" t="str">
        <f>IF(K5&lt;&gt;"",Sheet1_County_HMA_TCrack!W56,"")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IF(RSL_County_HMA_TCrack!L6=0,"",RSL_County_HMA_TCrack!L6)</f>
        <v/>
      </c>
      <c r="M6" s="123" t="str">
        <f>IF(K6&lt;&gt;"",Sheet1_County_HMA_TCrack!W57,"")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IF(RSL_County_HMA_TCrack!L7=0,"",RSL_County_HMA_TCrack!L7)</f>
        <v/>
      </c>
      <c r="M7" s="123" t="str">
        <f>IF(K7&lt;&gt;"",Sheet1_County_HMA_TCrack!W58,"")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IF(RSL_County_HMA_TCrack!L8=0,"",RSL_County_HMA_TCrack!L8)</f>
        <v/>
      </c>
      <c r="M8" s="123" t="str">
        <f>IF(K8&lt;&gt;"",Sheet1_County_HMA_TCrack!W59,"")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IF(RSL_County_HMA_TCrack!L9=0,"",RSL_County_HMA_TCrack!L9)</f>
        <v/>
      </c>
      <c r="M9" s="123" t="str">
        <f>IF(K9&lt;&gt;"",Sheet1_County_HMA_TCrack!W60,"")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IF(RSL_County_HMA_TCrack!L10=0,"",RSL_County_HMA_TCrack!L10)</f>
        <v/>
      </c>
      <c r="M10" s="123" t="str">
        <f>IF(K10&lt;&gt;"",Sheet1_County_HMA_TCrack!W61,"")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IF(RSL_County_HMA_TCrack!L11=0,"",RSL_County_HMA_TCrack!L11)</f>
        <v/>
      </c>
      <c r="M11" s="123" t="str">
        <f>IF(K11&lt;&gt;"",Sheet1_County_HMA_TCrack!W62,"")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IF(RSL_County_HMA_TCrack!L12=0,"",RSL_County_HMA_TCrack!L12)</f>
        <v/>
      </c>
      <c r="M12" s="123" t="str">
        <f>IF(K12&lt;&gt;"",Sheet1_County_HMA_TCrack!W63,"")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IF(RSL_County_HMA_TCrack!L13=0,"",RSL_County_HMA_TCrack!L13)</f>
        <v/>
      </c>
      <c r="M13" s="123" t="str">
        <f>IF(K13&lt;&gt;"",Sheet1_County_HMA_TCrack!W64,"")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IF(RSL_County_HMA_TCrack!L14=0,"",RSL_County_HMA_TCrack!L14)</f>
        <v/>
      </c>
      <c r="M14" s="123" t="str">
        <f>IF(K14&lt;&gt;"",Sheet1_County_HMA_TCrack!W65,"")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IF(RSL_County_HMA_TCrack!L15=0,"",RSL_County_HMA_TCrack!L15)</f>
        <v/>
      </c>
      <c r="M15" s="123" t="str">
        <f>IF(K15&lt;&gt;"",Sheet1_County_HMA_TCrack!W66,"")</f>
        <v/>
      </c>
      <c r="N15" s="120"/>
      <c r="O15" s="135"/>
      <c r="P15" s="135"/>
      <c r="Q15" s="135"/>
      <c r="R15" s="135"/>
    </row>
    <row r="16" spans="1:18" ht="15" customHeight="1" thickBot="1" x14ac:dyDescent="0.3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IF(RSL_County_HMA_TCrack!L16=0,"",RSL_County_HMA_TCrack!L16)</f>
        <v/>
      </c>
      <c r="M16" s="123" t="str">
        <f>IF(K16&lt;&gt;"",Sheet1_County_HMA_TCrack!W67,"")</f>
        <v/>
      </c>
      <c r="N16" s="120"/>
      <c r="O16" s="135"/>
      <c r="P16" s="135"/>
      <c r="Q16" s="135"/>
      <c r="R16" s="135"/>
    </row>
    <row r="17" spans="1:18" ht="15.75" customHeight="1" thickBot="1" x14ac:dyDescent="0.3">
      <c r="A17" s="120"/>
      <c r="B17" s="80"/>
      <c r="C17" s="80"/>
      <c r="D17" s="80"/>
      <c r="E17" s="120"/>
      <c r="F17" s="255" t="s">
        <v>803</v>
      </c>
      <c r="G17" s="256"/>
      <c r="H17" s="256"/>
      <c r="I17" s="13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5" t="s">
        <v>804</v>
      </c>
      <c r="G18" s="256"/>
      <c r="H18" s="256"/>
      <c r="I18" s="177">
        <f>((I17*5280*10)/(2))/100</f>
        <v>0</v>
      </c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4513" r:id="rId3" name="Button 1">
              <controlPr defaultSize="0" print="0" autoFill="0" autoPict="0" macro="[0]!County_HMA_TCrack_CalculateFutureT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14" r:id="rId4" name="Button 2">
              <controlPr defaultSize="0" print="0" autoFill="0" autoPict="0" macro="[0]!County_HMA_TCrack_ViewT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15" r:id="rId5" name="Button 3">
              <controlPr defaultSize="0" print="0" autoFill="0" autoPict="0" macro="[0]!County_HMA_T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4516" r:id="rId6" name="Button 4">
              <controlPr defaultSize="0" print="0" autoFill="0" autoPict="0" macro="[0]!County_HMA_T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43"/>
  <dimension ref="A1:R30"/>
  <sheetViews>
    <sheetView showGridLines="0" tabSelected="1" zoomScale="90" zoomScaleNormal="90" workbookViewId="0">
      <selection activeCell="M24" sqref="M24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6.875" style="174" customWidth="1"/>
    <col min="9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737</v>
      </c>
      <c r="I1" s="116" t="s">
        <v>772</v>
      </c>
      <c r="J1" s="117" t="s">
        <v>800</v>
      </c>
      <c r="K1" s="117" t="s">
        <v>801</v>
      </c>
      <c r="L1" s="115" t="s">
        <v>734</v>
      </c>
      <c r="M1" s="163" t="s">
        <v>802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IF(RSL_PMIS_HMA_TCrack!L2=0,"",RSL_PMIS_HMA_TCrack!L2)</f>
        <v/>
      </c>
      <c r="M2" s="123" t="str">
        <f>IF(K2&lt;&gt;"",Sheet1_PMIS_HMA_TCrack!W53,"")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IF(RSL_PMIS_HMA_TCrack!L3=0,"",RSL_PMIS_HMA_TCrack!L3)</f>
        <v/>
      </c>
      <c r="M3" s="123" t="str">
        <f>IF(K3&lt;&gt;"",Sheet1_PMIS_HMA_TCrack!W54,"")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IF(RSL_PMIS_HMA_TCrack!L4=0,"",RSL_PMIS_HMA_TCrack!L4)</f>
        <v/>
      </c>
      <c r="M4" s="123" t="str">
        <f>IF(K4&lt;&gt;"",Sheet1_PMIS_HMA_TCrack!W55,"")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IF(RSL_PMIS_HMA_TCrack!L5=0,"",RSL_PMIS_HMA_TCrack!L5)</f>
        <v/>
      </c>
      <c r="M5" s="123" t="str">
        <f>IF(K5&lt;&gt;"",Sheet1_PMIS_HMA_TCrack!W56,"")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IF(RSL_PMIS_HMA_TCrack!L6=0,"",RSL_PMIS_HMA_TCrack!L6)</f>
        <v/>
      </c>
      <c r="M6" s="123" t="str">
        <f>IF(K6&lt;&gt;"",Sheet1_PMIS_HMA_TCrack!W57,"")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IF(RSL_PMIS_HMA_TCrack!L7=0,"",RSL_PMIS_HMA_TCrack!L7)</f>
        <v/>
      </c>
      <c r="M7" s="123" t="str">
        <f>IF(K7&lt;&gt;"",Sheet1_PMIS_HMA_TCrack!W58,"")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IF(RSL_PMIS_HMA_TCrack!L8=0,"",RSL_PMIS_HMA_TCrack!L8)</f>
        <v/>
      </c>
      <c r="M8" s="123" t="str">
        <f>IF(K8&lt;&gt;"",Sheet1_PMIS_HMA_TCrack!W59,"")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IF(RSL_PMIS_HMA_TCrack!L9=0,"",RSL_PMIS_HMA_TCrack!L9)</f>
        <v/>
      </c>
      <c r="M9" s="123" t="str">
        <f>IF(K9&lt;&gt;"",Sheet1_PMIS_HMA_TCrack!W60,"")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IF(RSL_PMIS_HMA_TCrack!L10=0,"",RSL_PMIS_HMA_TCrack!L10)</f>
        <v/>
      </c>
      <c r="M10" s="123" t="str">
        <f>IF(K10&lt;&gt;"",Sheet1_PMIS_HMA_TCrack!W61,"")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IF(RSL_PMIS_HMA_TCrack!L11=0,"",RSL_PMIS_HMA_TCrack!L11)</f>
        <v/>
      </c>
      <c r="M11" s="123" t="str">
        <f>IF(K11&lt;&gt;"",Sheet1_PMIS_HMA_TCrack!W62,"")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IF(RSL_PMIS_HMA_TCrack!L12=0,"",RSL_PMIS_HMA_TCrack!L12)</f>
        <v/>
      </c>
      <c r="M12" s="123" t="str">
        <f>IF(K12&lt;&gt;"",Sheet1_PMIS_HMA_TCrack!W63,"")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IF(RSL_PMIS_HMA_TCrack!L13=0,"",RSL_PMIS_HMA_TCrack!L13)</f>
        <v/>
      </c>
      <c r="M13" s="123" t="str">
        <f>IF(K13&lt;&gt;"",Sheet1_PMIS_HMA_TCrack!W64,"")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IF(RSL_PMIS_HMA_TCrack!L14=0,"",RSL_PMIS_HMA_TCrack!L14)</f>
        <v/>
      </c>
      <c r="M14" s="123" t="str">
        <f>IF(K14&lt;&gt;"",Sheet1_PMIS_HMA_TCrack!W65,"")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IF(RSL_PMIS_HMA_TCrack!L15=0,"",RSL_PMIS_HMA_TCrack!L15)</f>
        <v/>
      </c>
      <c r="M15" s="123" t="str">
        <f>IF(K15&lt;&gt;"",Sheet1_PMIS_HMA_TCrack!W66,"")</f>
        <v/>
      </c>
      <c r="N15" s="120"/>
      <c r="O15" s="135"/>
      <c r="P15" s="135"/>
      <c r="Q15" s="135"/>
      <c r="R15" s="135"/>
    </row>
    <row r="16" spans="1:18" ht="15" customHeight="1" thickBot="1" x14ac:dyDescent="0.3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IF(RSL_PMIS_HMA_TCrack!L16=0,"",RSL_PMIS_HMA_TCrack!L16)</f>
        <v/>
      </c>
      <c r="M16" s="123" t="str">
        <f>IF(K16&lt;&gt;"",Sheet1_PMIS_HMA_TCrack!W67,"")</f>
        <v/>
      </c>
      <c r="N16" s="120"/>
      <c r="O16" s="135"/>
      <c r="P16" s="135"/>
      <c r="Q16" s="135"/>
      <c r="R16" s="135"/>
    </row>
    <row r="17" spans="1:18" ht="15.75" customHeight="1" x14ac:dyDescent="0.25">
      <c r="A17" s="120"/>
      <c r="B17" s="80"/>
      <c r="C17" s="80"/>
      <c r="D17" s="80"/>
      <c r="E17" s="120"/>
      <c r="F17" s="255" t="s">
        <v>803</v>
      </c>
      <c r="G17" s="256"/>
      <c r="H17" s="256"/>
      <c r="I17" s="13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58" t="s">
        <v>804</v>
      </c>
      <c r="G18" s="259"/>
      <c r="H18" s="260"/>
      <c r="I18" s="177">
        <f>((I17*5280*10)/(2))/100</f>
        <v>0</v>
      </c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/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  <row r="25" spans="1:18" hidden="1" x14ac:dyDescent="0.25"/>
    <row r="26" spans="1:18" hidden="1" x14ac:dyDescent="0.25"/>
    <row r="27" spans="1:18" hidden="1" x14ac:dyDescent="0.25"/>
    <row r="28" spans="1:18" hidden="1" x14ac:dyDescent="0.25"/>
    <row r="29" spans="1:18" hidden="1" x14ac:dyDescent="0.25">
      <c r="H29" s="180"/>
    </row>
    <row r="30" spans="1:18" hidden="1" x14ac:dyDescent="0.25"/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8609" r:id="rId3" name="Button 1">
              <controlPr defaultSize="0" print="0" autoFill="0" autoPict="0" macro="[0]!PMIS_HMA_TCrack_CalculateFutureT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8610" r:id="rId4" name="Button 2">
              <controlPr defaultSize="0" print="0" autoFill="0" autoPict="0" macro="[0]!PMIS_HMA_TCrack_ViewT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8611" r:id="rId5" name="Button 3">
              <controlPr defaultSize="0" print="0" autoFill="0" autoPict="0" macro="[0]!PMIS_HMA_T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8612" r:id="rId6" name="Button 4">
              <controlPr defaultSize="0" print="0" autoFill="0" autoPict="0" macro="[0]!PMIS_HMA_T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46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1.75" style="174" customWidth="1"/>
    <col min="9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696</v>
      </c>
      <c r="I1" s="116" t="s">
        <v>772</v>
      </c>
      <c r="J1" s="117" t="s">
        <v>810</v>
      </c>
      <c r="K1" s="117" t="s">
        <v>811</v>
      </c>
      <c r="L1" s="115" t="s">
        <v>734</v>
      </c>
      <c r="M1" s="163" t="s">
        <v>779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IF(RSL_County_HMA_LCrack!L2=0,"",RSL_County_HMA_LCrack!L2)</f>
        <v/>
      </c>
      <c r="M2" s="123" t="str">
        <f>IF(K2&lt;&gt;"",Sheet1_County_HMA_LCrack!W53,"")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IF(RSL_County_HMA_LCrack!L3=0,"",RSL_County_HMA_LCrack!L3)</f>
        <v/>
      </c>
      <c r="M3" s="123" t="str">
        <f>IF(K3&lt;&gt;"",Sheet1_County_HMA_LCrack!W54,"")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IF(RSL_County_HMA_LCrack!L4=0,"",RSL_County_HMA_LCrack!L4)</f>
        <v/>
      </c>
      <c r="M4" s="123" t="str">
        <f>IF(K4&lt;&gt;"",Sheet1_County_HMA_LCrack!W55,"")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IF(RSL_County_HMA_LCrack!L5=0,"",RSL_County_HMA_LCrack!L5)</f>
        <v/>
      </c>
      <c r="M5" s="123" t="str">
        <f>IF(K5&lt;&gt;"",Sheet1_County_HMA_LCrack!W56,"")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IF(RSL_County_HMA_LCrack!L6=0,"",RSL_County_HMA_LCrack!L6)</f>
        <v/>
      </c>
      <c r="M6" s="123" t="str">
        <f>IF(K6&lt;&gt;"",Sheet1_County_HMA_LCrack!W57,"")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IF(RSL_County_HMA_LCrack!L7=0,"",RSL_County_HMA_LCrack!L7)</f>
        <v/>
      </c>
      <c r="M7" s="123" t="str">
        <f>IF(K7&lt;&gt;"",Sheet1_County_HMA_LCrack!W58,"")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IF(RSL_County_HMA_LCrack!L8=0,"",RSL_County_HMA_LCrack!L8)</f>
        <v/>
      </c>
      <c r="M8" s="123" t="str">
        <f>IF(K8&lt;&gt;"",Sheet1_County_HMA_LCrack!W59,"")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IF(RSL_County_HMA_LCrack!L9=0,"",RSL_County_HMA_LCrack!L9)</f>
        <v/>
      </c>
      <c r="M9" s="123" t="str">
        <f>IF(K9&lt;&gt;"",Sheet1_County_HMA_LCrack!W60,"")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IF(RSL_County_HMA_LCrack!L10=0,"",RSL_County_HMA_LCrack!L10)</f>
        <v/>
      </c>
      <c r="M10" s="123" t="str">
        <f>IF(K10&lt;&gt;"",Sheet1_County_HMA_LCrack!W61,"")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IF(RSL_County_HMA_LCrack!L11=0,"",RSL_County_HMA_LCrack!L11)</f>
        <v/>
      </c>
      <c r="M11" s="123" t="str">
        <f>IF(K11&lt;&gt;"",Sheet1_County_HMA_LCrack!W62,"")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IF(RSL_County_HMA_LCrack!L12=0,"",RSL_County_HMA_LCrack!L12)</f>
        <v/>
      </c>
      <c r="M12" s="123" t="str">
        <f>IF(K12&lt;&gt;"",Sheet1_County_HMA_LCrack!W63,"")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IF(RSL_County_HMA_LCrack!L13=0,"",RSL_County_HMA_LCrack!L13)</f>
        <v/>
      </c>
      <c r="M13" s="123" t="str">
        <f>IF(K13&lt;&gt;"",Sheet1_County_HMA_LCrack!W64,"")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IF(RSL_County_HMA_LCrack!L14=0,"",RSL_County_HMA_LCrack!L14)</f>
        <v/>
      </c>
      <c r="M14" s="123" t="str">
        <f>IF(K14&lt;&gt;"",Sheet1_County_HMA_LCrack!W65,"")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IF(RSL_County_HMA_LCrack!L15=0,"",RSL_County_HMA_LCrack!L15)</f>
        <v/>
      </c>
      <c r="M15" s="123" t="str">
        <f>IF(K15&lt;&gt;"",Sheet1_County_HMA_LCrack!W66,"")</f>
        <v/>
      </c>
      <c r="N15" s="120"/>
      <c r="O15" s="135"/>
      <c r="P15" s="135"/>
      <c r="Q15" s="135"/>
      <c r="R15" s="135"/>
    </row>
    <row r="16" spans="1:18" ht="15" customHeight="1" thickBot="1" x14ac:dyDescent="0.3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IF(RSL_County_HMA_LCrack!L16=0,"",RSL_County_HMA_LCrack!L16)</f>
        <v/>
      </c>
      <c r="M16" s="123" t="str">
        <f>IF(K16&lt;&gt;"",Sheet1_County_HMA_LCrack!W67,"")</f>
        <v/>
      </c>
      <c r="N16" s="120"/>
      <c r="O16" s="135"/>
      <c r="P16" s="135"/>
      <c r="Q16" s="135"/>
      <c r="R16" s="135"/>
    </row>
    <row r="17" spans="1:18" ht="15.75" customHeight="1" x14ac:dyDescent="0.25">
      <c r="A17" s="120"/>
      <c r="B17" s="80"/>
      <c r="C17" s="80"/>
      <c r="D17" s="80"/>
      <c r="E17" s="120"/>
      <c r="F17" s="255" t="s">
        <v>812</v>
      </c>
      <c r="G17" s="256"/>
      <c r="H17" s="256"/>
      <c r="I17" s="13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66" t="s">
        <v>813</v>
      </c>
      <c r="G18" s="267"/>
      <c r="H18" s="267"/>
      <c r="I18" s="181">
        <f>((I17*5280*10)/(2))/100</f>
        <v>0</v>
      </c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68" t="s">
        <v>47</v>
      </c>
      <c r="G19" s="269"/>
      <c r="H19" s="269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2705" r:id="rId3" name="Button 1">
              <controlPr defaultSize="0" print="0" autoFill="0" autoPict="0" macro="[0]!County_HMA_LCrack_CalculateFutureL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06" r:id="rId4" name="Button 2">
              <controlPr defaultSize="0" print="0" autoFill="0" autoPict="0" macro="[0]!County_HMA_LCrack_ViewL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07" r:id="rId5" name="Button 3">
              <controlPr defaultSize="0" print="0" autoFill="0" autoPict="0" macro="[0]!County_HMA_L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708" r:id="rId6" name="Button 4">
              <controlPr defaultSize="0" print="0" autoFill="0" autoPict="0" macro="[0]!County_HMA_L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49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174" customWidth="1"/>
    <col min="2" max="3" width="11.125" style="174" customWidth="1"/>
    <col min="4" max="7" width="9.375" style="174" customWidth="1"/>
    <col min="8" max="8" width="11.625" style="174" customWidth="1"/>
    <col min="9" max="9" width="11.125" style="174" customWidth="1"/>
    <col min="10" max="14" width="9.375" style="174" customWidth="1"/>
    <col min="15" max="16" width="7.75" style="174" hidden="1" customWidth="1"/>
    <col min="17" max="17" width="9.875" style="174" hidden="1" customWidth="1"/>
    <col min="18" max="16384" width="7.75" style="174" hidden="1"/>
  </cols>
  <sheetData>
    <row r="1" spans="1:18" ht="38.25" customHeight="1" thickBot="1" x14ac:dyDescent="0.3">
      <c r="A1" s="115" t="s">
        <v>33</v>
      </c>
      <c r="B1" s="116" t="s">
        <v>34</v>
      </c>
      <c r="C1" s="116" t="s">
        <v>35</v>
      </c>
      <c r="D1" s="116" t="s">
        <v>36</v>
      </c>
      <c r="E1" s="116" t="s">
        <v>37</v>
      </c>
      <c r="F1" s="116" t="s">
        <v>38</v>
      </c>
      <c r="G1" s="116" t="s">
        <v>39</v>
      </c>
      <c r="H1" s="116" t="s">
        <v>737</v>
      </c>
      <c r="I1" s="116" t="s">
        <v>772</v>
      </c>
      <c r="J1" s="117" t="s">
        <v>810</v>
      </c>
      <c r="K1" s="117" t="s">
        <v>811</v>
      </c>
      <c r="L1" s="115" t="s">
        <v>734</v>
      </c>
      <c r="M1" s="163" t="s">
        <v>779</v>
      </c>
      <c r="N1" s="120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22" t="str">
        <f>IF(RSL_PMIS_HMA_LCrack!L2=0,"",RSL_PMIS_HMA_LCrack!L2)</f>
        <v/>
      </c>
      <c r="M2" s="123" t="str">
        <f>IF(K2&lt;&gt;"",Sheet1_PMIS_HMA_LCrack!W53,"")</f>
        <v/>
      </c>
      <c r="N2" s="120"/>
    </row>
    <row r="3" spans="1:18" ht="15.75" x14ac:dyDescent="0.25">
      <c r="A3" s="126"/>
      <c r="B3" s="126"/>
      <c r="C3" s="126"/>
      <c r="D3" s="126"/>
      <c r="E3" s="126"/>
      <c r="F3" s="126"/>
      <c r="G3" s="79"/>
      <c r="H3" s="79"/>
      <c r="I3" s="79"/>
      <c r="J3" s="114"/>
      <c r="K3" s="114"/>
      <c r="L3" s="122" t="str">
        <f>IF(RSL_PMIS_HMA_LCrack!L3=0,"",RSL_PMIS_HMA_LCrack!L3)</f>
        <v/>
      </c>
      <c r="M3" s="123" t="str">
        <f>IF(K3&lt;&gt;"",Sheet1_PMIS_HMA_LCrack!W54,"")</f>
        <v/>
      </c>
      <c r="N3" s="120"/>
    </row>
    <row r="4" spans="1:18" ht="15.75" x14ac:dyDescent="0.25">
      <c r="A4" s="126"/>
      <c r="B4" s="126"/>
      <c r="C4" s="126"/>
      <c r="D4" s="126"/>
      <c r="E4" s="126"/>
      <c r="F4" s="126"/>
      <c r="G4" s="79"/>
      <c r="H4" s="79"/>
      <c r="I4" s="79"/>
      <c r="J4" s="114"/>
      <c r="K4" s="114"/>
      <c r="L4" s="122" t="str">
        <f>IF(RSL_PMIS_HMA_LCrack!L4=0,"",RSL_PMIS_HMA_LCrack!L4)</f>
        <v/>
      </c>
      <c r="M4" s="123" t="str">
        <f>IF(K4&lt;&gt;"",Sheet1_PMIS_HMA_LCrack!W55,"")</f>
        <v/>
      </c>
      <c r="N4" s="120"/>
    </row>
    <row r="5" spans="1:18" ht="15.75" x14ac:dyDescent="0.25">
      <c r="A5" s="126"/>
      <c r="B5" s="126"/>
      <c r="C5" s="126"/>
      <c r="D5" s="126"/>
      <c r="E5" s="126"/>
      <c r="F5" s="126"/>
      <c r="G5" s="79"/>
      <c r="H5" s="79"/>
      <c r="I5" s="79"/>
      <c r="J5" s="114"/>
      <c r="K5" s="114"/>
      <c r="L5" s="122" t="str">
        <f>IF(RSL_PMIS_HMA_LCrack!L5=0,"",RSL_PMIS_HMA_LCrack!L5)</f>
        <v/>
      </c>
      <c r="M5" s="123" t="str">
        <f>IF(K5&lt;&gt;"",Sheet1_PMIS_HMA_LCrack!W56,"")</f>
        <v/>
      </c>
      <c r="N5" s="120"/>
    </row>
    <row r="6" spans="1:18" ht="15.75" x14ac:dyDescent="0.25">
      <c r="A6" s="126"/>
      <c r="B6" s="126"/>
      <c r="C6" s="126"/>
      <c r="D6" s="126"/>
      <c r="E6" s="126"/>
      <c r="F6" s="126"/>
      <c r="G6" s="79"/>
      <c r="H6" s="79"/>
      <c r="I6" s="79"/>
      <c r="J6" s="114"/>
      <c r="K6" s="114"/>
      <c r="L6" s="122" t="str">
        <f>IF(RSL_PMIS_HMA_LCrack!L6=0,"",RSL_PMIS_HMA_LCrack!L6)</f>
        <v/>
      </c>
      <c r="M6" s="123" t="str">
        <f>IF(K6&lt;&gt;"",Sheet1_PMIS_HMA_LCrack!W57,"")</f>
        <v/>
      </c>
      <c r="N6" s="120"/>
    </row>
    <row r="7" spans="1:18" ht="15.75" x14ac:dyDescent="0.25">
      <c r="A7" s="126"/>
      <c r="B7" s="126"/>
      <c r="C7" s="126"/>
      <c r="D7" s="126"/>
      <c r="E7" s="126"/>
      <c r="F7" s="126"/>
      <c r="G7" s="79"/>
      <c r="H7" s="79"/>
      <c r="I7" s="79"/>
      <c r="J7" s="114"/>
      <c r="K7" s="114"/>
      <c r="L7" s="122" t="str">
        <f>IF(RSL_PMIS_HMA_LCrack!L7=0,"",RSL_PMIS_HMA_LCrack!L7)</f>
        <v/>
      </c>
      <c r="M7" s="123" t="str">
        <f>IF(K7&lt;&gt;"",Sheet1_PMIS_HMA_LCrack!W58,"")</f>
        <v/>
      </c>
      <c r="N7" s="120"/>
    </row>
    <row r="8" spans="1:18" ht="15.75" x14ac:dyDescent="0.25">
      <c r="A8" s="126"/>
      <c r="B8" s="126"/>
      <c r="C8" s="126"/>
      <c r="D8" s="126"/>
      <c r="E8" s="126"/>
      <c r="F8" s="126"/>
      <c r="G8" s="79"/>
      <c r="H8" s="79"/>
      <c r="I8" s="79"/>
      <c r="J8" s="114"/>
      <c r="K8" s="114"/>
      <c r="L8" s="122" t="str">
        <f>IF(RSL_PMIS_HMA_LCrack!L8=0,"",RSL_PMIS_HMA_LCrack!L8)</f>
        <v/>
      </c>
      <c r="M8" s="123" t="str">
        <f>IF(K8&lt;&gt;"",Sheet1_PMIS_HMA_LCrack!W59,"")</f>
        <v/>
      </c>
      <c r="N8" s="120"/>
    </row>
    <row r="9" spans="1:18" ht="15.75" x14ac:dyDescent="0.25">
      <c r="A9" s="126"/>
      <c r="B9" s="126"/>
      <c r="C9" s="126"/>
      <c r="D9" s="126"/>
      <c r="E9" s="126"/>
      <c r="F9" s="126"/>
      <c r="G9" s="79"/>
      <c r="H9" s="79"/>
      <c r="I9" s="79"/>
      <c r="J9" s="114"/>
      <c r="K9" s="114"/>
      <c r="L9" s="122" t="str">
        <f>IF(RSL_PMIS_HMA_LCrack!L9=0,"",RSL_PMIS_HMA_LCrack!L9)</f>
        <v/>
      </c>
      <c r="M9" s="123" t="str">
        <f>IF(K9&lt;&gt;"",Sheet1_PMIS_HMA_LCrack!W60,"")</f>
        <v/>
      </c>
      <c r="N9" s="120"/>
    </row>
    <row r="10" spans="1:18" ht="15.75" x14ac:dyDescent="0.25">
      <c r="A10" s="126"/>
      <c r="B10" s="126"/>
      <c r="C10" s="126"/>
      <c r="D10" s="126"/>
      <c r="E10" s="126"/>
      <c r="F10" s="126"/>
      <c r="G10" s="79"/>
      <c r="H10" s="79"/>
      <c r="I10" s="79"/>
      <c r="J10" s="114"/>
      <c r="K10" s="114"/>
      <c r="L10" s="122" t="str">
        <f>IF(RSL_PMIS_HMA_LCrack!L10=0,"",RSL_PMIS_HMA_LCrack!L10)</f>
        <v/>
      </c>
      <c r="M10" s="123" t="str">
        <f>IF(K10&lt;&gt;"",Sheet1_PMIS_HMA_LCrack!W61,"")</f>
        <v/>
      </c>
      <c r="N10" s="120"/>
    </row>
    <row r="11" spans="1:18" ht="15.75" x14ac:dyDescent="0.25">
      <c r="A11" s="126"/>
      <c r="B11" s="126"/>
      <c r="C11" s="126"/>
      <c r="D11" s="126"/>
      <c r="E11" s="126"/>
      <c r="F11" s="126"/>
      <c r="G11" s="79"/>
      <c r="H11" s="79"/>
      <c r="I11" s="79"/>
      <c r="J11" s="114"/>
      <c r="K11" s="114"/>
      <c r="L11" s="122" t="str">
        <f>IF(RSL_PMIS_HMA_LCrack!L11=0,"",RSL_PMIS_HMA_LCrack!L11)</f>
        <v/>
      </c>
      <c r="M11" s="123" t="str">
        <f>IF(K11&lt;&gt;"",Sheet1_PMIS_HMA_LCrack!W62,"")</f>
        <v/>
      </c>
      <c r="N11" s="120"/>
    </row>
    <row r="12" spans="1:18" ht="15.75" x14ac:dyDescent="0.25">
      <c r="A12" s="126"/>
      <c r="B12" s="126"/>
      <c r="C12" s="126"/>
      <c r="D12" s="126"/>
      <c r="E12" s="126"/>
      <c r="F12" s="126"/>
      <c r="G12" s="79"/>
      <c r="H12" s="79"/>
      <c r="I12" s="79"/>
      <c r="J12" s="114"/>
      <c r="K12" s="114"/>
      <c r="L12" s="122" t="str">
        <f>IF(RSL_PMIS_HMA_LCrack!L12=0,"",RSL_PMIS_HMA_LCrack!L12)</f>
        <v/>
      </c>
      <c r="M12" s="123" t="str">
        <f>IF(K12&lt;&gt;"",Sheet1_PMIS_HMA_LCrack!W63,"")</f>
        <v/>
      </c>
      <c r="N12" s="120"/>
    </row>
    <row r="13" spans="1:18" ht="15.75" x14ac:dyDescent="0.25">
      <c r="A13" s="126"/>
      <c r="B13" s="126"/>
      <c r="C13" s="126"/>
      <c r="D13" s="126"/>
      <c r="E13" s="126"/>
      <c r="F13" s="126"/>
      <c r="G13" s="79"/>
      <c r="H13" s="79"/>
      <c r="I13" s="79"/>
      <c r="J13" s="114"/>
      <c r="K13" s="114"/>
      <c r="L13" s="122" t="str">
        <f>IF(RSL_PMIS_HMA_LCrack!L13=0,"",RSL_PMIS_HMA_LCrack!L13)</f>
        <v/>
      </c>
      <c r="M13" s="123" t="str">
        <f>IF(K13&lt;&gt;"",Sheet1_PMIS_HMA_LCrack!W64,"")</f>
        <v/>
      </c>
      <c r="N13" s="120"/>
    </row>
    <row r="14" spans="1:18" ht="15" customHeight="1" x14ac:dyDescent="0.25">
      <c r="A14" s="126"/>
      <c r="B14" s="80"/>
      <c r="C14" s="80"/>
      <c r="D14" s="80"/>
      <c r="E14" s="126"/>
      <c r="F14" s="126"/>
      <c r="G14" s="79"/>
      <c r="H14" s="79"/>
      <c r="I14" s="79"/>
      <c r="J14" s="114"/>
      <c r="K14" s="114"/>
      <c r="L14" s="122" t="str">
        <f>IF(RSL_PMIS_HMA_LCrack!L14=0,"",RSL_PMIS_HMA_LCrack!L14)</f>
        <v/>
      </c>
      <c r="M14" s="123" t="str">
        <f>IF(K14&lt;&gt;"",Sheet1_PMIS_HMA_LCrack!W65,"")</f>
        <v/>
      </c>
      <c r="N14" s="120"/>
      <c r="O14" s="135"/>
      <c r="P14" s="135"/>
      <c r="Q14" s="135"/>
      <c r="R14" s="135"/>
    </row>
    <row r="15" spans="1:18" ht="15" customHeight="1" x14ac:dyDescent="0.25">
      <c r="A15" s="126"/>
      <c r="B15" s="80"/>
      <c r="C15" s="80"/>
      <c r="D15" s="80"/>
      <c r="E15" s="126"/>
      <c r="F15" s="126"/>
      <c r="G15" s="79"/>
      <c r="H15" s="79"/>
      <c r="I15" s="79"/>
      <c r="J15" s="114"/>
      <c r="K15" s="114"/>
      <c r="L15" s="122" t="str">
        <f>IF(RSL_PMIS_HMA_LCrack!L15=0,"",RSL_PMIS_HMA_LCrack!L15)</f>
        <v/>
      </c>
      <c r="M15" s="123" t="str">
        <f>IF(K15&lt;&gt;"",Sheet1_PMIS_HMA_LCrack!W66,"")</f>
        <v/>
      </c>
      <c r="N15" s="120"/>
      <c r="O15" s="135"/>
      <c r="P15" s="135"/>
      <c r="Q15" s="135"/>
      <c r="R15" s="135"/>
    </row>
    <row r="16" spans="1:18" ht="15" customHeight="1" thickBot="1" x14ac:dyDescent="0.3">
      <c r="A16" s="126"/>
      <c r="B16" s="80"/>
      <c r="C16" s="80"/>
      <c r="D16" s="80"/>
      <c r="E16" s="126"/>
      <c r="F16" s="126"/>
      <c r="G16" s="79"/>
      <c r="H16" s="79"/>
      <c r="I16" s="79"/>
      <c r="J16" s="114"/>
      <c r="K16" s="114"/>
      <c r="L16" s="122" t="str">
        <f>IF(RSL_PMIS_HMA_LCrack!L16=0,"",RSL_PMIS_HMA_LCrack!L16)</f>
        <v/>
      </c>
      <c r="M16" s="123" t="str">
        <f>IF(K16&lt;&gt;"",Sheet1_PMIS_HMA_LCrack!W67,"")</f>
        <v/>
      </c>
      <c r="N16" s="120"/>
      <c r="O16" s="135"/>
      <c r="P16" s="135"/>
      <c r="Q16" s="135"/>
      <c r="R16" s="135"/>
    </row>
    <row r="17" spans="1:18" ht="15.75" customHeight="1" x14ac:dyDescent="0.25">
      <c r="A17" s="120"/>
      <c r="B17" s="80"/>
      <c r="C17" s="80"/>
      <c r="D17" s="80"/>
      <c r="E17" s="120"/>
      <c r="F17" s="255" t="s">
        <v>812</v>
      </c>
      <c r="G17" s="256"/>
      <c r="H17" s="256"/>
      <c r="I17" s="130"/>
      <c r="J17" s="120"/>
      <c r="K17" s="120"/>
      <c r="L17" s="120"/>
      <c r="M17" s="120"/>
      <c r="N17" s="120"/>
      <c r="O17" s="135"/>
      <c r="P17" s="135"/>
      <c r="Q17" s="135"/>
      <c r="R17" s="135"/>
    </row>
    <row r="18" spans="1:18" ht="15" customHeight="1" x14ac:dyDescent="0.25">
      <c r="A18" s="120"/>
      <c r="B18" s="80"/>
      <c r="C18" s="80"/>
      <c r="D18" s="80"/>
      <c r="E18" s="120"/>
      <c r="F18" s="266" t="s">
        <v>813</v>
      </c>
      <c r="G18" s="267"/>
      <c r="H18" s="267"/>
      <c r="I18" s="181">
        <f>((I17*5280*10)/(2))/100</f>
        <v>0</v>
      </c>
      <c r="J18" s="120"/>
      <c r="K18" s="257" t="s">
        <v>701</v>
      </c>
      <c r="L18" s="257"/>
      <c r="M18" s="257"/>
      <c r="N18" s="257"/>
      <c r="O18" s="135"/>
      <c r="P18" s="135"/>
      <c r="Q18" s="135"/>
      <c r="R18" s="135"/>
    </row>
    <row r="19" spans="1:18" ht="15" customHeight="1" x14ac:dyDescent="0.25">
      <c r="A19" s="120"/>
      <c r="B19" s="80"/>
      <c r="C19" s="80"/>
      <c r="D19" s="80"/>
      <c r="E19" s="120"/>
      <c r="F19" s="258" t="s">
        <v>47</v>
      </c>
      <c r="G19" s="259"/>
      <c r="H19" s="260"/>
      <c r="I19" s="131"/>
      <c r="J19" s="120"/>
      <c r="K19" s="257"/>
      <c r="L19" s="257"/>
      <c r="M19" s="257"/>
      <c r="N19" s="257"/>
      <c r="O19" s="135"/>
      <c r="P19" s="135"/>
      <c r="Q19" s="135"/>
      <c r="R19" s="135"/>
    </row>
    <row r="20" spans="1:18" ht="15.75" customHeight="1" thickBot="1" x14ac:dyDescent="0.3">
      <c r="A20" s="120"/>
      <c r="B20" s="80"/>
      <c r="C20" s="80"/>
      <c r="D20" s="80"/>
      <c r="E20" s="120"/>
      <c r="F20" s="261" t="s">
        <v>48</v>
      </c>
      <c r="G20" s="262"/>
      <c r="H20" s="262"/>
      <c r="I20" s="132"/>
      <c r="J20" s="120"/>
      <c r="K20" s="257"/>
      <c r="L20" s="257"/>
      <c r="M20" s="257"/>
      <c r="N20" s="257"/>
      <c r="O20" s="135"/>
      <c r="P20" s="135"/>
      <c r="Q20" s="135"/>
      <c r="R20" s="135"/>
    </row>
    <row r="21" spans="1:18" ht="15.75" customHeight="1" thickBot="1" x14ac:dyDescent="0.3">
      <c r="A21" s="120"/>
      <c r="B21" s="80"/>
      <c r="C21" s="80"/>
      <c r="D21" s="80"/>
      <c r="E21" s="120"/>
      <c r="F21" s="120"/>
      <c r="G21" s="120"/>
      <c r="H21" s="120"/>
      <c r="I21" s="120"/>
      <c r="J21" s="120"/>
      <c r="K21" s="257"/>
      <c r="L21" s="257"/>
      <c r="M21" s="257"/>
      <c r="N21" s="257"/>
      <c r="O21" s="135"/>
      <c r="P21" s="135"/>
      <c r="Q21" s="135"/>
      <c r="R21" s="135"/>
    </row>
    <row r="22" spans="1:18" ht="15.75" customHeight="1" thickBot="1" x14ac:dyDescent="0.3">
      <c r="A22" s="120"/>
      <c r="B22" s="80"/>
      <c r="C22" s="80"/>
      <c r="D22" s="80"/>
      <c r="E22" s="120"/>
      <c r="F22" s="263" t="s">
        <v>702</v>
      </c>
      <c r="G22" s="264"/>
      <c r="H22" s="264"/>
      <c r="I22" s="170">
        <v>1</v>
      </c>
      <c r="J22" s="120"/>
      <c r="K22" s="120"/>
      <c r="L22" s="120"/>
      <c r="M22" s="120"/>
      <c r="N22" s="120"/>
      <c r="O22" s="135"/>
      <c r="P22" s="135"/>
      <c r="Q22" s="135"/>
      <c r="R22" s="135"/>
    </row>
    <row r="23" spans="1:18" ht="15" customHeight="1" x14ac:dyDescent="0.25">
      <c r="A23" s="120"/>
      <c r="B23" s="80"/>
      <c r="C23" s="80"/>
      <c r="D23" s="80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35"/>
      <c r="P23" s="135"/>
      <c r="Q23" s="135"/>
      <c r="R23" s="135"/>
    </row>
    <row r="24" spans="1:18" x14ac:dyDescent="0.25">
      <c r="A24" s="120"/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0"/>
    </row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6801" r:id="rId3" name="Button 1">
              <controlPr defaultSize="0" print="0" autoFill="0" autoPict="0" macro="[0]!PMIS_HMA_LCrack_CalculateFutureL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802" r:id="rId4" name="Button 2">
              <controlPr defaultSize="0" print="0" autoFill="0" autoPict="0" macro="[0]!PMIS_HMA_LCrack_ViewL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803" r:id="rId5" name="Button 3">
              <controlPr defaultSize="0" print="0" autoFill="0" autoPict="0" macro="[0]!PMIS_HMA_L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6804" r:id="rId6" name="Button 4">
              <controlPr defaultSize="0" print="0" autoFill="0" autoPict="0" macro="[0]!PMIS_HMA_L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52"/>
  <dimension ref="A1:Q24"/>
  <sheetViews>
    <sheetView workbookViewId="0">
      <selection activeCell="B16" sqref="B16:D23"/>
    </sheetView>
  </sheetViews>
  <sheetFormatPr defaultColWidth="0" defaultRowHeight="15" customHeight="1" zeroHeight="1" x14ac:dyDescent="0.25"/>
  <cols>
    <col min="1" max="1" width="22.5" style="188" customWidth="1"/>
    <col min="2" max="3" width="11.125" style="188" customWidth="1"/>
    <col min="4" max="7" width="9.375" style="188" customWidth="1"/>
    <col min="8" max="8" width="11.125" style="188" customWidth="1"/>
    <col min="9" max="9" width="11.875" style="188" customWidth="1"/>
    <col min="10" max="14" width="9.375" style="188" customWidth="1"/>
    <col min="15" max="17" width="0" style="188" hidden="1" customWidth="1"/>
    <col min="18" max="16384" width="8" style="188" hidden="1"/>
  </cols>
  <sheetData>
    <row r="1" spans="1:17" ht="38.25" customHeight="1" thickBot="1" x14ac:dyDescent="0.3">
      <c r="A1" s="182" t="s">
        <v>33</v>
      </c>
      <c r="B1" s="183" t="s">
        <v>34</v>
      </c>
      <c r="C1" s="183" t="s">
        <v>35</v>
      </c>
      <c r="D1" s="183" t="s">
        <v>36</v>
      </c>
      <c r="E1" s="183" t="s">
        <v>37</v>
      </c>
      <c r="F1" s="183" t="s">
        <v>38</v>
      </c>
      <c r="G1" s="183" t="s">
        <v>39</v>
      </c>
      <c r="H1" s="183" t="s">
        <v>737</v>
      </c>
      <c r="I1" s="184" t="s">
        <v>772</v>
      </c>
      <c r="J1" s="185" t="s">
        <v>732</v>
      </c>
      <c r="K1" s="185" t="s">
        <v>733</v>
      </c>
      <c r="L1" s="185" t="s">
        <v>734</v>
      </c>
      <c r="M1" s="186" t="s">
        <v>40</v>
      </c>
      <c r="N1" s="187"/>
    </row>
    <row r="2" spans="1:17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189" t="str">
        <f>IF(RSL_PMIS_ACoverJPCP_IRI_App1!L2=0,"",RSL_PMIS_ACoverJPCP_IRI_App1!L2)</f>
        <v/>
      </c>
      <c r="M2" s="190" t="str">
        <f>IF(K2&lt;&gt;"",Sheet1_PMIS_ACoverJPCP_IRI_App1!W53,"")</f>
        <v/>
      </c>
      <c r="N2" s="187"/>
    </row>
    <row r="3" spans="1:17" ht="15.75" x14ac:dyDescent="0.25">
      <c r="A3" s="191"/>
      <c r="B3" s="191"/>
      <c r="C3" s="191"/>
      <c r="D3" s="191"/>
      <c r="E3" s="191"/>
      <c r="F3" s="191"/>
      <c r="G3" s="79"/>
      <c r="H3" s="79"/>
      <c r="I3" s="79"/>
      <c r="J3" s="114"/>
      <c r="K3" s="114"/>
      <c r="L3" s="189" t="str">
        <f>IF(RSL_PMIS_ACoverJPCP_IRI_App1!L3=0,"",RSL_PMIS_ACoverJPCP_IRI_App1!L3)</f>
        <v/>
      </c>
      <c r="M3" s="190" t="str">
        <f>IF(K3&lt;&gt;"",Sheet1_PMIS_ACoverJPCP_IRI_App1!W54,"")</f>
        <v/>
      </c>
      <c r="N3" s="187"/>
    </row>
    <row r="4" spans="1:17" ht="15.75" x14ac:dyDescent="0.25">
      <c r="A4" s="191"/>
      <c r="B4" s="191"/>
      <c r="C4" s="191"/>
      <c r="D4" s="191"/>
      <c r="E4" s="191"/>
      <c r="F4" s="191"/>
      <c r="G4" s="79"/>
      <c r="H4" s="79"/>
      <c r="I4" s="79"/>
      <c r="J4" s="114"/>
      <c r="K4" s="114"/>
      <c r="L4" s="189" t="str">
        <f>IF(RSL_PMIS_ACoverJPCP_IRI_App1!L4=0,"",RSL_PMIS_ACoverJPCP_IRI_App1!L4)</f>
        <v/>
      </c>
      <c r="M4" s="190" t="str">
        <f>IF(K4&lt;&gt;"",Sheet1_PMIS_ACoverJPCP_IRI_App1!W55,"")</f>
        <v/>
      </c>
      <c r="N4" s="187"/>
    </row>
    <row r="5" spans="1:17" ht="15.75" x14ac:dyDescent="0.25">
      <c r="A5" s="191"/>
      <c r="B5" s="191"/>
      <c r="C5" s="191"/>
      <c r="D5" s="191"/>
      <c r="E5" s="191"/>
      <c r="F5" s="191"/>
      <c r="G5" s="79"/>
      <c r="H5" s="79"/>
      <c r="I5" s="79"/>
      <c r="J5" s="114"/>
      <c r="K5" s="114"/>
      <c r="L5" s="189" t="str">
        <f>IF(RSL_PMIS_ACoverJPCP_IRI_App1!L5=0,"",RSL_PMIS_ACoverJPCP_IRI_App1!L5)</f>
        <v/>
      </c>
      <c r="M5" s="190" t="str">
        <f>IF(K5&lt;&gt;"",Sheet1_PMIS_ACoverJPCP_IRI_App1!W56,"")</f>
        <v/>
      </c>
      <c r="N5" s="187"/>
    </row>
    <row r="6" spans="1:17" ht="15.75" x14ac:dyDescent="0.25">
      <c r="A6" s="191"/>
      <c r="B6" s="191"/>
      <c r="C6" s="191"/>
      <c r="D6" s="191"/>
      <c r="E6" s="191"/>
      <c r="F6" s="191"/>
      <c r="G6" s="79"/>
      <c r="H6" s="79"/>
      <c r="I6" s="79"/>
      <c r="J6" s="114"/>
      <c r="K6" s="114"/>
      <c r="L6" s="189" t="str">
        <f>IF(RSL_PMIS_ACoverJPCP_IRI_App1!L6=0,"",RSL_PMIS_ACoverJPCP_IRI_App1!L6)</f>
        <v/>
      </c>
      <c r="M6" s="190" t="str">
        <f>IF(K6&lt;&gt;"",Sheet1_PMIS_ACoverJPCP_IRI_App1!W57,"")</f>
        <v/>
      </c>
      <c r="N6" s="187"/>
    </row>
    <row r="7" spans="1:17" ht="15.75" x14ac:dyDescent="0.25">
      <c r="A7" s="191"/>
      <c r="B7" s="191"/>
      <c r="C7" s="191"/>
      <c r="D7" s="191"/>
      <c r="E7" s="191"/>
      <c r="F7" s="191"/>
      <c r="G7" s="79"/>
      <c r="H7" s="79"/>
      <c r="I7" s="79"/>
      <c r="J7" s="114"/>
      <c r="K7" s="114"/>
      <c r="L7" s="189" t="str">
        <f>IF(RSL_PMIS_ACoverJPCP_IRI_App1!L7=0,"",RSL_PMIS_ACoverJPCP_IRI_App1!L7)</f>
        <v/>
      </c>
      <c r="M7" s="190" t="str">
        <f>IF(K7&lt;&gt;"",Sheet1_PMIS_ACoverJPCP_IRI_App1!W58,"")</f>
        <v/>
      </c>
      <c r="N7" s="187"/>
    </row>
    <row r="8" spans="1:17" ht="15.75" x14ac:dyDescent="0.25">
      <c r="A8" s="191"/>
      <c r="B8" s="191"/>
      <c r="C8" s="191"/>
      <c r="D8" s="191"/>
      <c r="E8" s="191"/>
      <c r="F8" s="191"/>
      <c r="G8" s="79"/>
      <c r="H8" s="79"/>
      <c r="I8" s="79"/>
      <c r="J8" s="114"/>
      <c r="K8" s="114"/>
      <c r="L8" s="189" t="str">
        <f>IF(RSL_PMIS_ACoverJPCP_IRI_App1!L8=0,"",RSL_PMIS_ACoverJPCP_IRI_App1!L8)</f>
        <v/>
      </c>
      <c r="M8" s="190" t="str">
        <f>IF(K8&lt;&gt;"",Sheet1_PMIS_ACoverJPCP_IRI_App1!W59,"")</f>
        <v/>
      </c>
      <c r="N8" s="187"/>
    </row>
    <row r="9" spans="1:17" ht="15.75" x14ac:dyDescent="0.25">
      <c r="A9" s="191"/>
      <c r="B9" s="191"/>
      <c r="C9" s="191"/>
      <c r="D9" s="191"/>
      <c r="E9" s="191"/>
      <c r="F9" s="191"/>
      <c r="G9" s="79"/>
      <c r="H9" s="79"/>
      <c r="I9" s="79"/>
      <c r="J9" s="114"/>
      <c r="K9" s="114"/>
      <c r="L9" s="189" t="str">
        <f>IF(RSL_PMIS_ACoverJPCP_IRI_App1!L9=0,"",RSL_PMIS_ACoverJPCP_IRI_App1!L9)</f>
        <v/>
      </c>
      <c r="M9" s="190" t="str">
        <f>IF(K9&lt;&gt;"",Sheet1_PMIS_ACoverJPCP_IRI_App1!W60,"")</f>
        <v/>
      </c>
      <c r="N9" s="187"/>
    </row>
    <row r="10" spans="1:17" ht="15.75" x14ac:dyDescent="0.25">
      <c r="A10" s="191"/>
      <c r="B10" s="191"/>
      <c r="C10" s="191"/>
      <c r="D10" s="191"/>
      <c r="E10" s="191"/>
      <c r="F10" s="191"/>
      <c r="G10" s="79"/>
      <c r="H10" s="79"/>
      <c r="I10" s="79"/>
      <c r="J10" s="114"/>
      <c r="K10" s="114"/>
      <c r="L10" s="189" t="str">
        <f>IF(RSL_PMIS_ACoverJPCP_IRI_App1!L10=0,"",RSL_PMIS_ACoverJPCP_IRI_App1!L10)</f>
        <v/>
      </c>
      <c r="M10" s="190" t="str">
        <f>IF(K10&lt;&gt;"",Sheet1_PMIS_ACoverJPCP_IRI_App1!W61,"")</f>
        <v/>
      </c>
      <c r="N10" s="187"/>
      <c r="O10" s="272"/>
      <c r="P10" s="272"/>
      <c r="Q10" s="272"/>
    </row>
    <row r="11" spans="1:17" ht="15.75" x14ac:dyDescent="0.25">
      <c r="A11" s="191"/>
      <c r="B11" s="191"/>
      <c r="C11" s="191"/>
      <c r="D11" s="191"/>
      <c r="E11" s="191"/>
      <c r="F11" s="191"/>
      <c r="G11" s="79"/>
      <c r="H11" s="79"/>
      <c r="I11" s="79"/>
      <c r="J11" s="114"/>
      <c r="K11" s="114"/>
      <c r="L11" s="189" t="str">
        <f>IF(RSL_PMIS_ACoverJPCP_IRI_App1!L11=0,"",RSL_PMIS_ACoverJPCP_IRI_App1!L11)</f>
        <v/>
      </c>
      <c r="M11" s="190" t="str">
        <f>IF(K11&lt;&gt;"",Sheet1_PMIS_ACoverJPCP_IRI_App1!W62,"")</f>
        <v/>
      </c>
      <c r="N11" s="187"/>
      <c r="O11" s="272"/>
      <c r="P11" s="272"/>
      <c r="Q11" s="272"/>
    </row>
    <row r="12" spans="1:17" ht="15.75" x14ac:dyDescent="0.25">
      <c r="A12" s="191"/>
      <c r="B12" s="191"/>
      <c r="C12" s="191"/>
      <c r="D12" s="191"/>
      <c r="E12" s="191"/>
      <c r="F12" s="191"/>
      <c r="G12" s="79"/>
      <c r="H12" s="79"/>
      <c r="I12" s="79"/>
      <c r="J12" s="114"/>
      <c r="K12" s="114"/>
      <c r="L12" s="189" t="str">
        <f>IF(RSL_PMIS_ACoverJPCP_IRI_App1!L12=0,"",RSL_PMIS_ACoverJPCP_IRI_App1!L12)</f>
        <v/>
      </c>
      <c r="M12" s="190" t="str">
        <f>IF(K12&lt;&gt;"",Sheet1_PMIS_ACoverJPCP_IRI_App1!W63,"")</f>
        <v/>
      </c>
      <c r="N12" s="187"/>
      <c r="O12" s="272"/>
      <c r="P12" s="272"/>
      <c r="Q12" s="272"/>
    </row>
    <row r="13" spans="1:17" ht="15.75" x14ac:dyDescent="0.25">
      <c r="A13" s="191"/>
      <c r="B13" s="191"/>
      <c r="C13" s="191"/>
      <c r="D13" s="191"/>
      <c r="E13" s="191"/>
      <c r="F13" s="191"/>
      <c r="G13" s="79"/>
      <c r="H13" s="79"/>
      <c r="I13" s="79"/>
      <c r="J13" s="114"/>
      <c r="K13" s="114"/>
      <c r="L13" s="189" t="str">
        <f>IF(RSL_PMIS_ACoverJPCP_IRI_App1!L13=0,"",RSL_PMIS_ACoverJPCP_IRI_App1!L13)</f>
        <v/>
      </c>
      <c r="M13" s="190" t="str">
        <f>IF(K13&lt;&gt;"",Sheet1_PMIS_ACoverJPCP_IRI_App1!W64,"")</f>
        <v/>
      </c>
      <c r="N13" s="187"/>
      <c r="O13" s="272"/>
      <c r="P13" s="272"/>
      <c r="Q13" s="272"/>
    </row>
    <row r="14" spans="1:17" ht="17.25" customHeight="1" x14ac:dyDescent="0.25">
      <c r="A14" s="191"/>
      <c r="B14" s="80"/>
      <c r="C14" s="80"/>
      <c r="D14" s="80"/>
      <c r="E14" s="191"/>
      <c r="F14" s="191"/>
      <c r="G14" s="79"/>
      <c r="H14" s="79"/>
      <c r="I14" s="79"/>
      <c r="J14" s="114"/>
      <c r="K14" s="114"/>
      <c r="L14" s="189" t="str">
        <f>IF(RSL_PMIS_ACoverJPCP_IRI_App1!L14=0,"",RSL_PMIS_ACoverJPCP_IRI_App1!L14)</f>
        <v/>
      </c>
      <c r="M14" s="190" t="str">
        <f>IF(K14&lt;&gt;"",Sheet1_PMIS_ACoverJPCP_IRI_App1!W65,"")</f>
        <v/>
      </c>
      <c r="N14" s="187"/>
    </row>
    <row r="15" spans="1:17" ht="17.25" customHeight="1" x14ac:dyDescent="0.25">
      <c r="A15" s="191"/>
      <c r="B15" s="80"/>
      <c r="C15" s="80"/>
      <c r="D15" s="80"/>
      <c r="E15" s="191"/>
      <c r="F15" s="191"/>
      <c r="G15" s="79"/>
      <c r="H15" s="79"/>
      <c r="I15" s="79"/>
      <c r="J15" s="114"/>
      <c r="K15" s="114"/>
      <c r="L15" s="189" t="str">
        <f>IF(RSL_PMIS_ACoverJPCP_IRI_App1!L15=0,"",RSL_PMIS_ACoverJPCP_IRI_App1!L15)</f>
        <v/>
      </c>
      <c r="M15" s="190" t="str">
        <f>IF(K15&lt;&gt;"",Sheet1_PMIS_ACoverJPCP_IRI_App1!W66,"")</f>
        <v/>
      </c>
      <c r="N15" s="187"/>
    </row>
    <row r="16" spans="1:17" ht="18" customHeight="1" thickBot="1" x14ac:dyDescent="0.3">
      <c r="A16" s="191"/>
      <c r="B16" s="80"/>
      <c r="C16" s="80"/>
      <c r="D16" s="80"/>
      <c r="E16" s="191"/>
      <c r="F16" s="191"/>
      <c r="G16" s="79"/>
      <c r="H16" s="79"/>
      <c r="I16" s="79"/>
      <c r="J16" s="114"/>
      <c r="K16" s="114"/>
      <c r="L16" s="192" t="str">
        <f>IF(RSL_PMIS_ACoverJPCP_IRI_App1!L16=0,"",RSL_PMIS_ACoverJPCP_IRI_App1!L16)</f>
        <v/>
      </c>
      <c r="M16" s="193" t="str">
        <f>IF(K16&lt;&gt;"",Sheet1_PMIS_ACoverJPCP_IRI_App1!W67,"")</f>
        <v/>
      </c>
      <c r="N16" s="187"/>
    </row>
    <row r="17" spans="1:14" ht="18" customHeight="1" thickBot="1" x14ac:dyDescent="0.3">
      <c r="A17" s="191"/>
      <c r="B17" s="80"/>
      <c r="C17" s="80"/>
      <c r="D17" s="80"/>
      <c r="E17" s="187"/>
      <c r="F17" s="187"/>
      <c r="G17" s="187"/>
      <c r="H17" s="187"/>
      <c r="I17" s="187"/>
      <c r="J17" s="187"/>
      <c r="K17" s="187"/>
      <c r="L17" s="187"/>
      <c r="M17" s="187"/>
      <c r="N17" s="187"/>
    </row>
    <row r="18" spans="1:14" ht="17.25" customHeight="1" x14ac:dyDescent="0.25">
      <c r="A18" s="187"/>
      <c r="B18" s="80"/>
      <c r="C18" s="80"/>
      <c r="D18" s="80"/>
      <c r="E18" s="187"/>
      <c r="F18" s="273" t="s">
        <v>45</v>
      </c>
      <c r="G18" s="274"/>
      <c r="H18" s="274"/>
      <c r="I18" s="194"/>
      <c r="J18" s="187"/>
      <c r="K18" s="275" t="s">
        <v>701</v>
      </c>
      <c r="L18" s="275"/>
      <c r="M18" s="275"/>
      <c r="N18" s="275"/>
    </row>
    <row r="19" spans="1:14" ht="17.25" customHeight="1" x14ac:dyDescent="0.25">
      <c r="A19" s="187"/>
      <c r="B19" s="80"/>
      <c r="C19" s="80"/>
      <c r="D19" s="80"/>
      <c r="E19" s="187"/>
      <c r="F19" s="276" t="s">
        <v>47</v>
      </c>
      <c r="G19" s="277"/>
      <c r="H19" s="278"/>
      <c r="I19" s="195"/>
      <c r="J19" s="187"/>
      <c r="K19" s="275"/>
      <c r="L19" s="275"/>
      <c r="M19" s="275"/>
      <c r="N19" s="275"/>
    </row>
    <row r="20" spans="1:14" ht="18" customHeight="1" thickBot="1" x14ac:dyDescent="0.3">
      <c r="A20" s="187"/>
      <c r="B20" s="80"/>
      <c r="C20" s="80"/>
      <c r="D20" s="80"/>
      <c r="E20" s="187"/>
      <c r="F20" s="279" t="s">
        <v>48</v>
      </c>
      <c r="G20" s="280"/>
      <c r="H20" s="280"/>
      <c r="I20" s="196"/>
      <c r="J20" s="187"/>
      <c r="K20" s="275"/>
      <c r="L20" s="275"/>
      <c r="M20" s="275"/>
      <c r="N20" s="275"/>
    </row>
    <row r="21" spans="1:14" ht="18" customHeight="1" thickBot="1" x14ac:dyDescent="0.3">
      <c r="A21" s="187"/>
      <c r="B21" s="80"/>
      <c r="C21" s="80"/>
      <c r="D21" s="80"/>
      <c r="E21" s="187"/>
      <c r="F21" s="187"/>
      <c r="G21" s="187"/>
      <c r="H21" s="187"/>
      <c r="I21" s="187"/>
      <c r="J21" s="187"/>
      <c r="K21" s="275"/>
      <c r="L21" s="275"/>
      <c r="M21" s="275"/>
      <c r="N21" s="275"/>
    </row>
    <row r="22" spans="1:14" ht="18" customHeight="1" thickBot="1" x14ac:dyDescent="0.3">
      <c r="A22" s="187"/>
      <c r="B22" s="80"/>
      <c r="C22" s="80"/>
      <c r="D22" s="80"/>
      <c r="E22" s="187"/>
      <c r="F22" s="270" t="s">
        <v>702</v>
      </c>
      <c r="G22" s="271"/>
      <c r="H22" s="271"/>
      <c r="I22" s="197">
        <v>1</v>
      </c>
      <c r="J22" s="187"/>
      <c r="K22" s="187"/>
      <c r="L22" s="187"/>
      <c r="M22" s="187"/>
      <c r="N22" s="187"/>
    </row>
    <row r="23" spans="1:14" ht="17.25" customHeight="1" x14ac:dyDescent="0.25">
      <c r="A23" s="187"/>
      <c r="B23" s="80"/>
      <c r="C23" s="80"/>
      <c r="D23" s="80"/>
      <c r="E23" s="187"/>
      <c r="F23" s="187"/>
      <c r="G23" s="187"/>
      <c r="H23" s="187"/>
      <c r="I23" s="187"/>
      <c r="J23" s="187"/>
      <c r="K23" s="187"/>
      <c r="L23" s="187"/>
      <c r="M23" s="187"/>
      <c r="N23" s="187"/>
    </row>
    <row r="24" spans="1:14" x14ac:dyDescent="0.25">
      <c r="A24" s="187"/>
      <c r="B24" s="187"/>
      <c r="C24" s="187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</row>
  </sheetData>
  <mergeCells count="6">
    <mergeCell ref="F22:H22"/>
    <mergeCell ref="O10:Q13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95233" r:id="rId3" name="Button 1">
              <controlPr defaultSize="0" print="0" autoFill="0" autoPict="0" macro="[0]!PMIS_ACoverJPCP_IRI_App1_CalculateFutureIRI">
                <anchor moveWithCells="1" sizeWithCells="1">
                  <from>
                    <xdr:col>0</xdr:col>
                    <xdr:colOff>1647825</xdr:colOff>
                    <xdr:row>2</xdr:row>
                    <xdr:rowOff>9525</xdr:rowOff>
                  </from>
                  <to>
                    <xdr:col>4</xdr:col>
                    <xdr:colOff>57150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34" r:id="rId4" name="Button 2">
              <controlPr defaultSize="0" print="0" autoFill="0" autoPict="0" macro="[0]!PMIS_ACoverJPCP_IRI_App1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35" r:id="rId5" name="Button 3">
              <controlPr defaultSize="0" print="0" autoFill="0" autoPict="0" macro="[0]!PMIS_ACoverJPCP_IRI_App1_ViewIRIModel">
                <anchor moveWithCells="1" sizeWithCells="1">
                  <from>
                    <xdr:col>0</xdr:col>
                    <xdr:colOff>1647825</xdr:colOff>
                    <xdr:row>5</xdr:row>
                    <xdr:rowOff>171450</xdr:rowOff>
                  </from>
                  <to>
                    <xdr:col>4</xdr:col>
                    <xdr:colOff>57150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95236" r:id="rId6" name="Button 4">
              <controlPr defaultSize="0" print="0" autoFill="0" autoPict="0" macro="[0]!PMIS_ACoverJPCP_IRI_App1_CalculateFutureRSL">
                <anchor moveWithCells="1" sizeWithCells="1">
                  <from>
                    <xdr:col>0</xdr:col>
                    <xdr:colOff>1657350</xdr:colOff>
                    <xdr:row>9</xdr:row>
                    <xdr:rowOff>171450</xdr:rowOff>
                  </from>
                  <to>
                    <xdr:col>4</xdr:col>
                    <xdr:colOff>66675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55"/>
  <dimension ref="A1:S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224" customWidth="1"/>
    <col min="2" max="3" width="11.125" style="224" customWidth="1"/>
    <col min="4" max="7" width="9.375" style="224" customWidth="1"/>
    <col min="8" max="10" width="11.125" style="224" customWidth="1"/>
    <col min="11" max="15" width="9.375" style="224" customWidth="1"/>
    <col min="16" max="17" width="7.75" style="224" hidden="1" customWidth="1"/>
    <col min="18" max="18" width="9.875" style="224" hidden="1" customWidth="1"/>
    <col min="19" max="16384" width="7.75" style="224" hidden="1"/>
  </cols>
  <sheetData>
    <row r="1" spans="1:19" ht="38.25" customHeight="1" thickBot="1" x14ac:dyDescent="0.3">
      <c r="A1" s="182" t="s">
        <v>33</v>
      </c>
      <c r="B1" s="183" t="s">
        <v>34</v>
      </c>
      <c r="C1" s="183" t="s">
        <v>35</v>
      </c>
      <c r="D1" s="183" t="s">
        <v>36</v>
      </c>
      <c r="E1" s="183" t="s">
        <v>37</v>
      </c>
      <c r="F1" s="183" t="s">
        <v>38</v>
      </c>
      <c r="G1" s="183" t="s">
        <v>39</v>
      </c>
      <c r="H1" s="185" t="s">
        <v>778</v>
      </c>
      <c r="I1" s="185" t="s">
        <v>779</v>
      </c>
      <c r="J1" s="185" t="s">
        <v>780</v>
      </c>
      <c r="K1" s="183" t="s">
        <v>732</v>
      </c>
      <c r="L1" s="222" t="s">
        <v>733</v>
      </c>
      <c r="M1" s="182" t="s">
        <v>734</v>
      </c>
      <c r="N1" s="223" t="s">
        <v>40</v>
      </c>
      <c r="O1" s="187"/>
    </row>
    <row r="2" spans="1:19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79"/>
      <c r="M2" s="225" t="str">
        <f>IF(RSL_PMIS_ACoverJPCP_IRI_App2!M2=0,"",RSL_PMIS_ACoverJPCP_IRI_App2!M2)</f>
        <v/>
      </c>
      <c r="N2" s="226" t="str">
        <f>IF(L2&lt;&gt;"",Sheet1_PMIS_ACoverJPCP_IRI_App2!Y53,"")</f>
        <v/>
      </c>
      <c r="O2" s="187"/>
    </row>
    <row r="3" spans="1:19" ht="15.75" x14ac:dyDescent="0.25">
      <c r="A3" s="227"/>
      <c r="B3" s="227"/>
      <c r="C3" s="227"/>
      <c r="D3" s="227"/>
      <c r="E3" s="227"/>
      <c r="F3" s="227"/>
      <c r="G3" s="79"/>
      <c r="H3" s="79"/>
      <c r="I3" s="79"/>
      <c r="J3" s="79"/>
      <c r="K3" s="114"/>
      <c r="L3" s="114"/>
      <c r="M3" s="225" t="str">
        <f>IF(RSL_PMIS_ACoverJPCP_IRI_App2!M3=0,"",RSL_PMIS_ACoverJPCP_IRI_App2!M3)</f>
        <v/>
      </c>
      <c r="N3" s="226" t="str">
        <f>IF(L3&lt;&gt;"",Sheet1_PMIS_ACoverJPCP_IRI_App2!Y54,"")</f>
        <v/>
      </c>
      <c r="O3" s="187"/>
    </row>
    <row r="4" spans="1:19" ht="15.75" x14ac:dyDescent="0.25">
      <c r="A4" s="227"/>
      <c r="B4" s="227"/>
      <c r="C4" s="227"/>
      <c r="D4" s="227"/>
      <c r="E4" s="227"/>
      <c r="F4" s="227"/>
      <c r="G4" s="79"/>
      <c r="H4" s="79"/>
      <c r="I4" s="79"/>
      <c r="J4" s="79"/>
      <c r="K4" s="114"/>
      <c r="L4" s="114"/>
      <c r="M4" s="225" t="str">
        <f>IF(RSL_PMIS_ACoverJPCP_IRI_App2!M4=0,"",RSL_PMIS_ACoverJPCP_IRI_App2!M4)</f>
        <v/>
      </c>
      <c r="N4" s="226" t="str">
        <f>IF(L4&lt;&gt;"",Sheet1_PMIS_ACoverJPCP_IRI_App2!Y55,"")</f>
        <v/>
      </c>
      <c r="O4" s="187"/>
    </row>
    <row r="5" spans="1:19" ht="15.75" x14ac:dyDescent="0.25">
      <c r="A5" s="227"/>
      <c r="B5" s="227"/>
      <c r="C5" s="227"/>
      <c r="D5" s="227"/>
      <c r="E5" s="227"/>
      <c r="F5" s="227"/>
      <c r="G5" s="79"/>
      <c r="H5" s="79"/>
      <c r="I5" s="79"/>
      <c r="J5" s="79"/>
      <c r="K5" s="114"/>
      <c r="L5" s="114"/>
      <c r="M5" s="225" t="str">
        <f>IF(RSL_PMIS_ACoverJPCP_IRI_App2!M5=0,"",RSL_PMIS_ACoverJPCP_IRI_App2!M5)</f>
        <v/>
      </c>
      <c r="N5" s="226" t="str">
        <f>IF(L5&lt;&gt;"",Sheet1_PMIS_ACoverJPCP_IRI_App2!Y56,"")</f>
        <v/>
      </c>
      <c r="O5" s="187"/>
    </row>
    <row r="6" spans="1:19" ht="15.75" x14ac:dyDescent="0.25">
      <c r="A6" s="227"/>
      <c r="B6" s="227"/>
      <c r="C6" s="227"/>
      <c r="D6" s="227"/>
      <c r="E6" s="227"/>
      <c r="F6" s="227"/>
      <c r="G6" s="79"/>
      <c r="H6" s="79"/>
      <c r="I6" s="79"/>
      <c r="J6" s="79"/>
      <c r="K6" s="114"/>
      <c r="L6" s="114"/>
      <c r="M6" s="225" t="str">
        <f>IF(RSL_PMIS_ACoverJPCP_IRI_App2!M6=0,"",RSL_PMIS_ACoverJPCP_IRI_App2!M6)</f>
        <v/>
      </c>
      <c r="N6" s="226" t="str">
        <f>IF(L6&lt;&gt;"",Sheet1_PMIS_ACoverJPCP_IRI_App2!Y57,"")</f>
        <v/>
      </c>
      <c r="O6" s="187"/>
    </row>
    <row r="7" spans="1:19" ht="15.75" x14ac:dyDescent="0.25">
      <c r="A7" s="227"/>
      <c r="B7" s="227"/>
      <c r="C7" s="227"/>
      <c r="D7" s="227"/>
      <c r="E7" s="227"/>
      <c r="F7" s="227"/>
      <c r="G7" s="79"/>
      <c r="H7" s="79"/>
      <c r="I7" s="79"/>
      <c r="J7" s="79"/>
      <c r="K7" s="114"/>
      <c r="L7" s="114"/>
      <c r="M7" s="225" t="str">
        <f>IF(RSL_PMIS_ACoverJPCP_IRI_App2!M7=0,"",RSL_PMIS_ACoverJPCP_IRI_App2!M7)</f>
        <v/>
      </c>
      <c r="N7" s="226" t="str">
        <f>IF(L7&lt;&gt;"",Sheet1_PMIS_ACoverJPCP_IRI_App2!Y58,"")</f>
        <v/>
      </c>
      <c r="O7" s="187"/>
    </row>
    <row r="8" spans="1:19" ht="15.75" x14ac:dyDescent="0.25">
      <c r="A8" s="227"/>
      <c r="B8" s="227"/>
      <c r="C8" s="227"/>
      <c r="D8" s="227"/>
      <c r="E8" s="227"/>
      <c r="F8" s="227"/>
      <c r="G8" s="79"/>
      <c r="H8" s="79"/>
      <c r="I8" s="79"/>
      <c r="J8" s="79"/>
      <c r="K8" s="114"/>
      <c r="L8" s="114"/>
      <c r="M8" s="225" t="str">
        <f>IF(RSL_PMIS_ACoverJPCP_IRI_App2!M8=0,"",RSL_PMIS_ACoverJPCP_IRI_App2!M8)</f>
        <v/>
      </c>
      <c r="N8" s="226" t="str">
        <f>IF(L8&lt;&gt;"",Sheet1_PMIS_ACoverJPCP_IRI_App2!Y59,"")</f>
        <v/>
      </c>
      <c r="O8" s="187"/>
    </row>
    <row r="9" spans="1:19" ht="15.75" x14ac:dyDescent="0.25">
      <c r="A9" s="227"/>
      <c r="B9" s="227"/>
      <c r="C9" s="227"/>
      <c r="D9" s="227"/>
      <c r="E9" s="227"/>
      <c r="F9" s="227"/>
      <c r="G9" s="79"/>
      <c r="H9" s="79"/>
      <c r="I9" s="79"/>
      <c r="J9" s="79"/>
      <c r="K9" s="114"/>
      <c r="L9" s="114"/>
      <c r="M9" s="225" t="str">
        <f>IF(RSL_PMIS_ACoverJPCP_IRI_App2!M9=0,"",RSL_PMIS_ACoverJPCP_IRI_App2!M9)</f>
        <v/>
      </c>
      <c r="N9" s="226" t="str">
        <f>IF(L9&lt;&gt;"",Sheet1_PMIS_ACoverJPCP_IRI_App2!Y60,"")</f>
        <v/>
      </c>
      <c r="O9" s="187"/>
    </row>
    <row r="10" spans="1:19" ht="15.75" x14ac:dyDescent="0.25">
      <c r="A10" s="227"/>
      <c r="B10" s="227"/>
      <c r="C10" s="227"/>
      <c r="D10" s="227"/>
      <c r="E10" s="227"/>
      <c r="F10" s="227"/>
      <c r="G10" s="79"/>
      <c r="H10" s="79"/>
      <c r="I10" s="79"/>
      <c r="J10" s="79"/>
      <c r="K10" s="114"/>
      <c r="L10" s="114"/>
      <c r="M10" s="225" t="str">
        <f>IF(RSL_PMIS_ACoverJPCP_IRI_App2!M10=0,"",RSL_PMIS_ACoverJPCP_IRI_App2!M10)</f>
        <v/>
      </c>
      <c r="N10" s="226" t="str">
        <f>IF(L10&lt;&gt;"",Sheet1_PMIS_ACoverJPCP_IRI_App2!Y61,"")</f>
        <v/>
      </c>
      <c r="O10" s="187"/>
    </row>
    <row r="11" spans="1:19" ht="15.75" x14ac:dyDescent="0.25">
      <c r="A11" s="227"/>
      <c r="B11" s="227"/>
      <c r="C11" s="227"/>
      <c r="D11" s="227"/>
      <c r="E11" s="227"/>
      <c r="F11" s="227"/>
      <c r="G11" s="79"/>
      <c r="H11" s="79"/>
      <c r="I11" s="79"/>
      <c r="J11" s="79"/>
      <c r="K11" s="114"/>
      <c r="L11" s="114"/>
      <c r="M11" s="225" t="str">
        <f>IF(RSL_PMIS_ACoverJPCP_IRI_App2!M11=0,"",RSL_PMIS_ACoverJPCP_IRI_App2!M11)</f>
        <v/>
      </c>
      <c r="N11" s="226" t="str">
        <f>IF(L11&lt;&gt;"",Sheet1_PMIS_ACoverJPCP_IRI_App2!Y62,"")</f>
        <v/>
      </c>
      <c r="O11" s="187"/>
    </row>
    <row r="12" spans="1:19" ht="15.75" x14ac:dyDescent="0.25">
      <c r="A12" s="227"/>
      <c r="B12" s="227"/>
      <c r="C12" s="227"/>
      <c r="D12" s="227"/>
      <c r="E12" s="227"/>
      <c r="F12" s="227"/>
      <c r="G12" s="79"/>
      <c r="H12" s="79"/>
      <c r="I12" s="79"/>
      <c r="J12" s="79"/>
      <c r="K12" s="114"/>
      <c r="L12" s="114"/>
      <c r="M12" s="225" t="str">
        <f>IF(RSL_PMIS_ACoverJPCP_IRI_App2!M12=0,"",RSL_PMIS_ACoverJPCP_IRI_App2!M12)</f>
        <v/>
      </c>
      <c r="N12" s="226" t="str">
        <f>IF(L12&lt;&gt;"",Sheet1_PMIS_ACoverJPCP_IRI_App2!Y63,"")</f>
        <v/>
      </c>
      <c r="O12" s="187"/>
    </row>
    <row r="13" spans="1:19" ht="15.75" x14ac:dyDescent="0.25">
      <c r="A13" s="227"/>
      <c r="B13" s="227"/>
      <c r="C13" s="227"/>
      <c r="D13" s="227"/>
      <c r="E13" s="227"/>
      <c r="F13" s="227"/>
      <c r="G13" s="79"/>
      <c r="H13" s="79"/>
      <c r="I13" s="79"/>
      <c r="J13" s="79"/>
      <c r="K13" s="114"/>
      <c r="L13" s="114"/>
      <c r="M13" s="225" t="str">
        <f>IF(RSL_PMIS_ACoverJPCP_IRI_App2!M13=0,"",RSL_PMIS_ACoverJPCP_IRI_App2!M13)</f>
        <v/>
      </c>
      <c r="N13" s="226" t="str">
        <f>IF(L13&lt;&gt;"",Sheet1_PMIS_ACoverJPCP_IRI_App2!Y64,"")</f>
        <v/>
      </c>
      <c r="O13" s="187"/>
    </row>
    <row r="14" spans="1:19" ht="15" customHeight="1" x14ac:dyDescent="0.25">
      <c r="A14" s="227"/>
      <c r="B14" s="80"/>
      <c r="C14" s="80"/>
      <c r="D14" s="80"/>
      <c r="E14" s="227"/>
      <c r="F14" s="227"/>
      <c r="G14" s="79"/>
      <c r="H14" s="79"/>
      <c r="I14" s="79"/>
      <c r="J14" s="79"/>
      <c r="K14" s="114"/>
      <c r="L14" s="114"/>
      <c r="M14" s="225" t="str">
        <f>IF(RSL_PMIS_ACoverJPCP_IRI_App2!M14=0,"",RSL_PMIS_ACoverJPCP_IRI_App2!M14)</f>
        <v/>
      </c>
      <c r="N14" s="226" t="str">
        <f>IF(L14&lt;&gt;"",Sheet1_PMIS_ACoverJPCP_IRI_App2!Y65,"")</f>
        <v/>
      </c>
      <c r="O14" s="187"/>
      <c r="P14" s="228"/>
      <c r="Q14" s="228"/>
      <c r="R14" s="228"/>
      <c r="S14" s="228"/>
    </row>
    <row r="15" spans="1:19" ht="15" customHeight="1" x14ac:dyDescent="0.25">
      <c r="A15" s="227"/>
      <c r="B15" s="80"/>
      <c r="C15" s="80"/>
      <c r="D15" s="80"/>
      <c r="E15" s="227"/>
      <c r="F15" s="227"/>
      <c r="G15" s="79"/>
      <c r="H15" s="79"/>
      <c r="I15" s="79"/>
      <c r="J15" s="79"/>
      <c r="K15" s="114"/>
      <c r="L15" s="114"/>
      <c r="M15" s="225" t="str">
        <f>IF(RSL_PMIS_ACoverJPCP_IRI_App2!M15=0,"",RSL_PMIS_ACoverJPCP_IRI_App2!M15)</f>
        <v/>
      </c>
      <c r="N15" s="226" t="str">
        <f>IF(L15&lt;&gt;"",Sheet1_PMIS_ACoverJPCP_IRI_App2!Y66,"")</f>
        <v/>
      </c>
      <c r="O15" s="187"/>
      <c r="P15" s="228"/>
      <c r="Q15" s="228"/>
      <c r="R15" s="228"/>
      <c r="S15" s="228"/>
    </row>
    <row r="16" spans="1:19" ht="15" customHeight="1" x14ac:dyDescent="0.25">
      <c r="A16" s="227"/>
      <c r="B16" s="80"/>
      <c r="C16" s="80"/>
      <c r="D16" s="80"/>
      <c r="E16" s="227"/>
      <c r="F16" s="227"/>
      <c r="G16" s="79"/>
      <c r="H16" s="79"/>
      <c r="I16" s="79"/>
      <c r="J16" s="79"/>
      <c r="K16" s="114"/>
      <c r="L16" s="114"/>
      <c r="M16" s="225" t="str">
        <f>IF(RSL_PMIS_ACoverJPCP_IRI_App2!M16=0,"",RSL_PMIS_ACoverJPCP_IRI_App2!M16)</f>
        <v/>
      </c>
      <c r="N16" s="226" t="str">
        <f>IF(L16&lt;&gt;"",Sheet1_PMIS_ACoverJPCP_IRI_App2!Y67,"")</f>
        <v/>
      </c>
      <c r="O16" s="187"/>
      <c r="P16" s="228"/>
      <c r="Q16" s="228"/>
      <c r="R16" s="228"/>
      <c r="S16" s="228"/>
    </row>
    <row r="17" spans="1:19" ht="15.75" customHeight="1" thickBot="1" x14ac:dyDescent="0.3">
      <c r="A17" s="187"/>
      <c r="B17" s="80"/>
      <c r="C17" s="80"/>
      <c r="D17" s="80"/>
      <c r="E17" s="187"/>
      <c r="F17" s="187"/>
      <c r="G17" s="187"/>
      <c r="H17" s="187"/>
      <c r="I17" s="187"/>
      <c r="J17" s="187"/>
      <c r="K17" s="187"/>
      <c r="L17" s="187"/>
      <c r="M17" s="187"/>
      <c r="N17" s="187"/>
      <c r="O17" s="187"/>
      <c r="P17" s="228"/>
      <c r="Q17" s="228"/>
      <c r="R17" s="228"/>
      <c r="S17" s="228"/>
    </row>
    <row r="18" spans="1:19" ht="15" customHeight="1" x14ac:dyDescent="0.25">
      <c r="A18" s="187"/>
      <c r="B18" s="80"/>
      <c r="C18" s="80"/>
      <c r="D18" s="80"/>
      <c r="E18" s="187"/>
      <c r="F18" s="273" t="s">
        <v>45</v>
      </c>
      <c r="G18" s="274"/>
      <c r="H18" s="274"/>
      <c r="I18" s="194"/>
      <c r="J18" s="187"/>
      <c r="K18" s="187"/>
      <c r="L18" s="275" t="s">
        <v>701</v>
      </c>
      <c r="M18" s="275"/>
      <c r="N18" s="275"/>
      <c r="O18" s="275"/>
      <c r="P18" s="228"/>
      <c r="Q18" s="228"/>
      <c r="R18" s="228"/>
      <c r="S18" s="228"/>
    </row>
    <row r="19" spans="1:19" ht="15" customHeight="1" x14ac:dyDescent="0.25">
      <c r="A19" s="187"/>
      <c r="B19" s="80"/>
      <c r="C19" s="80"/>
      <c r="D19" s="80"/>
      <c r="E19" s="187"/>
      <c r="F19" s="276" t="s">
        <v>47</v>
      </c>
      <c r="G19" s="277"/>
      <c r="H19" s="278"/>
      <c r="I19" s="195"/>
      <c r="J19" s="187"/>
      <c r="K19" s="187"/>
      <c r="L19" s="275"/>
      <c r="M19" s="275"/>
      <c r="N19" s="275"/>
      <c r="O19" s="275"/>
      <c r="P19" s="228"/>
      <c r="Q19" s="228"/>
      <c r="R19" s="228"/>
      <c r="S19" s="228"/>
    </row>
    <row r="20" spans="1:19" ht="15.75" customHeight="1" thickBot="1" x14ac:dyDescent="0.3">
      <c r="A20" s="187"/>
      <c r="B20" s="80"/>
      <c r="C20" s="80"/>
      <c r="D20" s="80"/>
      <c r="E20" s="187"/>
      <c r="F20" s="279" t="s">
        <v>48</v>
      </c>
      <c r="G20" s="280"/>
      <c r="H20" s="280"/>
      <c r="I20" s="196"/>
      <c r="J20" s="187"/>
      <c r="K20" s="187"/>
      <c r="L20" s="275"/>
      <c r="M20" s="275"/>
      <c r="N20" s="275"/>
      <c r="O20" s="275"/>
      <c r="P20" s="228"/>
      <c r="Q20" s="228"/>
      <c r="R20" s="228"/>
      <c r="S20" s="228"/>
    </row>
    <row r="21" spans="1:19" ht="15.75" customHeight="1" x14ac:dyDescent="0.25">
      <c r="A21" s="187"/>
      <c r="B21" s="80"/>
      <c r="C21" s="80"/>
      <c r="D21" s="80"/>
      <c r="E21" s="191"/>
      <c r="F21" s="191"/>
      <c r="G21" s="191"/>
      <c r="H21" s="191"/>
      <c r="I21" s="191"/>
      <c r="J21" s="191"/>
      <c r="K21" s="187"/>
      <c r="L21" s="275"/>
      <c r="M21" s="275"/>
      <c r="N21" s="275"/>
      <c r="O21" s="275"/>
      <c r="P21" s="228"/>
      <c r="Q21" s="228"/>
      <c r="R21" s="228"/>
      <c r="S21" s="228"/>
    </row>
    <row r="22" spans="1:19" ht="15.75" customHeight="1" x14ac:dyDescent="0.25">
      <c r="A22" s="187"/>
      <c r="B22" s="80"/>
      <c r="C22" s="80"/>
      <c r="D22" s="80"/>
      <c r="E22" s="191"/>
      <c r="F22" s="191"/>
      <c r="G22" s="191"/>
      <c r="H22" s="191"/>
      <c r="I22" s="191"/>
      <c r="J22" s="191"/>
      <c r="K22" s="187"/>
      <c r="L22" s="187"/>
      <c r="M22" s="187"/>
      <c r="N22" s="187"/>
      <c r="O22" s="187"/>
      <c r="P22" s="228"/>
      <c r="Q22" s="228"/>
      <c r="R22" s="228"/>
      <c r="S22" s="228"/>
    </row>
    <row r="23" spans="1:19" ht="15" customHeight="1" x14ac:dyDescent="0.25">
      <c r="A23" s="187"/>
      <c r="B23" s="80"/>
      <c r="C23" s="80"/>
      <c r="D23" s="80"/>
      <c r="E23" s="191"/>
      <c r="F23" s="191"/>
      <c r="G23" s="191"/>
      <c r="H23" s="191"/>
      <c r="I23" s="191"/>
      <c r="J23" s="191"/>
      <c r="K23" s="187"/>
      <c r="L23" s="187"/>
      <c r="M23" s="187"/>
      <c r="N23" s="187"/>
      <c r="O23" s="187"/>
      <c r="P23" s="228"/>
      <c r="Q23" s="228"/>
      <c r="R23" s="228"/>
      <c r="S23" s="228"/>
    </row>
    <row r="24" spans="1:19" x14ac:dyDescent="0.25">
      <c r="A24" s="187"/>
      <c r="B24" s="187"/>
      <c r="C24" s="187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  <c r="O24" s="187"/>
    </row>
  </sheetData>
  <mergeCells count="4">
    <mergeCell ref="F18:H18"/>
    <mergeCell ref="L18:O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35169" r:id="rId3" name="Button 1">
              <controlPr defaultSize="0" print="0" autoFill="0" autoPict="0" macro="[0]!PMIS_ACoverJPCP_IRI_App2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170" r:id="rId4" name="Button 2">
              <controlPr defaultSize="0" print="0" autoFill="0" autoPict="0" macro="[0]!PMIS_ACoverJPCP_IRI_App2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171" r:id="rId5" name="Button 3">
              <controlPr defaultSize="0" print="0" autoFill="0" autoPict="0" macro="[0]!PMIS_ACoverJPCP_IRI_App2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5172" r:id="rId6" name="Button 4">
              <controlPr defaultSize="0" print="0" autoFill="0" autoPict="0" macro="[0]!PMIS_ACoverJPCP_IRI_App2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58"/>
  <dimension ref="A1:R24"/>
  <sheetViews>
    <sheetView showGridLines="0" zoomScale="90" zoomScaleNormal="90" workbookViewId="0">
      <selection activeCell="B16" sqref="B16:D23"/>
    </sheetView>
  </sheetViews>
  <sheetFormatPr defaultColWidth="0" defaultRowHeight="15" customHeight="1" zeroHeight="1" x14ac:dyDescent="0.25"/>
  <cols>
    <col min="1" max="1" width="22.5" style="224" customWidth="1"/>
    <col min="2" max="3" width="11.125" style="224" customWidth="1"/>
    <col min="4" max="7" width="9.375" style="224" customWidth="1"/>
    <col min="8" max="9" width="11.125" style="224" customWidth="1"/>
    <col min="10" max="14" width="9.375" style="224" customWidth="1"/>
    <col min="15" max="16" width="7.75" style="224" hidden="1" customWidth="1"/>
    <col min="17" max="17" width="9.875" style="224" hidden="1" customWidth="1"/>
    <col min="18" max="16384" width="7.75" style="224" hidden="1"/>
  </cols>
  <sheetData>
    <row r="1" spans="1:18" ht="38.25" customHeight="1" thickBot="1" x14ac:dyDescent="0.3">
      <c r="A1" s="182" t="s">
        <v>33</v>
      </c>
      <c r="B1" s="183" t="s">
        <v>34</v>
      </c>
      <c r="C1" s="183" t="s">
        <v>35</v>
      </c>
      <c r="D1" s="183" t="s">
        <v>36</v>
      </c>
      <c r="E1" s="183" t="s">
        <v>37</v>
      </c>
      <c r="F1" s="183" t="s">
        <v>38</v>
      </c>
      <c r="G1" s="183" t="s">
        <v>39</v>
      </c>
      <c r="H1" s="183" t="s">
        <v>737</v>
      </c>
      <c r="I1" s="183" t="s">
        <v>772</v>
      </c>
      <c r="J1" s="235" t="s">
        <v>788</v>
      </c>
      <c r="K1" s="235" t="s">
        <v>789</v>
      </c>
      <c r="L1" s="182" t="s">
        <v>734</v>
      </c>
      <c r="M1" s="236" t="s">
        <v>778</v>
      </c>
      <c r="N1" s="187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225" t="str">
        <f>IF(RSL_PMIS_ACoverJPCP_Rut!L2=0,"",RSL_PMIS_ACoverJPCP_Rut!L2)</f>
        <v/>
      </c>
      <c r="M2" s="226" t="str">
        <f>IF(K2&lt;&gt;"",Sheet1_PMIS_ACoverJPCP_Rut!W107,"")</f>
        <v/>
      </c>
      <c r="N2" s="187"/>
    </row>
    <row r="3" spans="1:18" ht="15.75" x14ac:dyDescent="0.25">
      <c r="A3" s="227"/>
      <c r="B3" s="227"/>
      <c r="C3" s="227"/>
      <c r="D3" s="227"/>
      <c r="E3" s="227"/>
      <c r="F3" s="227"/>
      <c r="G3" s="79"/>
      <c r="H3" s="79"/>
      <c r="I3" s="79"/>
      <c r="J3" s="114"/>
      <c r="K3" s="114"/>
      <c r="L3" s="225" t="str">
        <f>IF(RSL_PMIS_ACoverJPCP_Rut!L3=0,"",RSL_PMIS_ACoverJPCP_Rut!L3)</f>
        <v/>
      </c>
      <c r="M3" s="226" t="str">
        <f>IF(K3&lt;&gt;"",Sheet1_PMIS_ACoverJPCP_Rut!W108,"")</f>
        <v/>
      </c>
      <c r="N3" s="187"/>
    </row>
    <row r="4" spans="1:18" ht="15.75" x14ac:dyDescent="0.25">
      <c r="A4" s="227"/>
      <c r="B4" s="227"/>
      <c r="C4" s="227"/>
      <c r="D4" s="227"/>
      <c r="E4" s="227"/>
      <c r="F4" s="227"/>
      <c r="G4" s="79"/>
      <c r="H4" s="79"/>
      <c r="I4" s="79"/>
      <c r="J4" s="114"/>
      <c r="K4" s="114"/>
      <c r="L4" s="225" t="str">
        <f>IF(RSL_PMIS_ACoverJPCP_Rut!L4=0,"",RSL_PMIS_ACoverJPCP_Rut!L4)</f>
        <v/>
      </c>
      <c r="M4" s="226" t="str">
        <f>IF(K4&lt;&gt;"",Sheet1_PMIS_ACoverJPCP_Rut!W109,"")</f>
        <v/>
      </c>
      <c r="N4" s="187"/>
    </row>
    <row r="5" spans="1:18" ht="15.75" x14ac:dyDescent="0.25">
      <c r="A5" s="227"/>
      <c r="B5" s="227"/>
      <c r="C5" s="227"/>
      <c r="D5" s="227"/>
      <c r="E5" s="227"/>
      <c r="F5" s="227"/>
      <c r="G5" s="79"/>
      <c r="H5" s="79"/>
      <c r="I5" s="79"/>
      <c r="J5" s="114"/>
      <c r="K5" s="114"/>
      <c r="L5" s="225" t="str">
        <f>IF(RSL_PMIS_ACoverJPCP_Rut!L5=0,"",RSL_PMIS_ACoverJPCP_Rut!L5)</f>
        <v/>
      </c>
      <c r="M5" s="226" t="str">
        <f>IF(K5&lt;&gt;"",Sheet1_PMIS_ACoverJPCP_Rut!W110,"")</f>
        <v/>
      </c>
      <c r="N5" s="187"/>
    </row>
    <row r="6" spans="1:18" ht="15.75" x14ac:dyDescent="0.25">
      <c r="A6" s="227"/>
      <c r="B6" s="227"/>
      <c r="C6" s="227"/>
      <c r="D6" s="227"/>
      <c r="E6" s="227"/>
      <c r="F6" s="227"/>
      <c r="G6" s="79"/>
      <c r="H6" s="79"/>
      <c r="I6" s="79"/>
      <c r="J6" s="114"/>
      <c r="K6" s="114"/>
      <c r="L6" s="225" t="str">
        <f>IF(RSL_PMIS_ACoverJPCP_Rut!L6=0,"",RSL_PMIS_ACoverJPCP_Rut!L6)</f>
        <v/>
      </c>
      <c r="M6" s="226" t="str">
        <f>IF(K6&lt;&gt;"",Sheet1_PMIS_ACoverJPCP_Rut!W111,"")</f>
        <v/>
      </c>
      <c r="N6" s="187"/>
    </row>
    <row r="7" spans="1:18" ht="15.75" x14ac:dyDescent="0.25">
      <c r="A7" s="227"/>
      <c r="B7" s="227"/>
      <c r="C7" s="227"/>
      <c r="D7" s="227"/>
      <c r="E7" s="227"/>
      <c r="F7" s="227"/>
      <c r="G7" s="79"/>
      <c r="H7" s="79"/>
      <c r="I7" s="79"/>
      <c r="J7" s="114"/>
      <c r="K7" s="114"/>
      <c r="L7" s="225" t="str">
        <f>IF(RSL_PMIS_ACoverJPCP_Rut!L7=0,"",RSL_PMIS_ACoverJPCP_Rut!L7)</f>
        <v/>
      </c>
      <c r="M7" s="226" t="str">
        <f>IF(K7&lt;&gt;"",Sheet1_PMIS_ACoverJPCP_Rut!W112,"")</f>
        <v/>
      </c>
      <c r="N7" s="187"/>
    </row>
    <row r="8" spans="1:18" ht="15.75" x14ac:dyDescent="0.25">
      <c r="A8" s="227"/>
      <c r="B8" s="227"/>
      <c r="C8" s="227"/>
      <c r="D8" s="227"/>
      <c r="E8" s="227"/>
      <c r="F8" s="227"/>
      <c r="G8" s="79"/>
      <c r="H8" s="79"/>
      <c r="I8" s="79"/>
      <c r="J8" s="114"/>
      <c r="K8" s="114"/>
      <c r="L8" s="225" t="str">
        <f>IF(RSL_PMIS_ACoverJPCP_Rut!L8=0,"",RSL_PMIS_ACoverJPCP_Rut!L8)</f>
        <v/>
      </c>
      <c r="M8" s="226" t="str">
        <f>IF(K8&lt;&gt;"",Sheet1_PMIS_ACoverJPCP_Rut!W113,"")</f>
        <v/>
      </c>
      <c r="N8" s="187"/>
    </row>
    <row r="9" spans="1:18" ht="15.75" x14ac:dyDescent="0.25">
      <c r="A9" s="227"/>
      <c r="B9" s="227"/>
      <c r="C9" s="227"/>
      <c r="D9" s="227"/>
      <c r="E9" s="227"/>
      <c r="F9" s="227"/>
      <c r="G9" s="79"/>
      <c r="H9" s="79"/>
      <c r="I9" s="79"/>
      <c r="J9" s="114"/>
      <c r="K9" s="114"/>
      <c r="L9" s="225" t="str">
        <f>IF(RSL_PMIS_ACoverJPCP_Rut!L9=0,"",RSL_PMIS_ACoverJPCP_Rut!L9)</f>
        <v/>
      </c>
      <c r="M9" s="226" t="str">
        <f>IF(K9&lt;&gt;"",Sheet1_PMIS_ACoverJPCP_Rut!W114,"")</f>
        <v/>
      </c>
      <c r="N9" s="187"/>
    </row>
    <row r="10" spans="1:18" ht="15.75" x14ac:dyDescent="0.25">
      <c r="A10" s="227"/>
      <c r="B10" s="227"/>
      <c r="C10" s="227"/>
      <c r="D10" s="227"/>
      <c r="E10" s="227"/>
      <c r="F10" s="227"/>
      <c r="G10" s="79"/>
      <c r="H10" s="79"/>
      <c r="I10" s="79"/>
      <c r="J10" s="114"/>
      <c r="K10" s="114"/>
      <c r="L10" s="225" t="str">
        <f>IF(RSL_PMIS_ACoverJPCP_Rut!L10=0,"",RSL_PMIS_ACoverJPCP_Rut!L10)</f>
        <v/>
      </c>
      <c r="M10" s="226" t="str">
        <f>IF(K10&lt;&gt;"",Sheet1_PMIS_ACoverJPCP_Rut!W115,"")</f>
        <v/>
      </c>
      <c r="N10" s="187"/>
    </row>
    <row r="11" spans="1:18" ht="15.75" x14ac:dyDescent="0.25">
      <c r="A11" s="227"/>
      <c r="B11" s="227"/>
      <c r="C11" s="227"/>
      <c r="D11" s="227"/>
      <c r="E11" s="227"/>
      <c r="F11" s="227"/>
      <c r="G11" s="79"/>
      <c r="H11" s="79"/>
      <c r="I11" s="79"/>
      <c r="J11" s="114"/>
      <c r="K11" s="114"/>
      <c r="L11" s="225" t="str">
        <f>IF(RSL_PMIS_ACoverJPCP_Rut!L11=0,"",RSL_PMIS_ACoverJPCP_Rut!L11)</f>
        <v/>
      </c>
      <c r="M11" s="226" t="str">
        <f>IF(K11&lt;&gt;"",Sheet1_PMIS_ACoverJPCP_Rut!W116,"")</f>
        <v/>
      </c>
      <c r="N11" s="187"/>
    </row>
    <row r="12" spans="1:18" ht="15.75" x14ac:dyDescent="0.25">
      <c r="A12" s="227"/>
      <c r="B12" s="227"/>
      <c r="C12" s="227"/>
      <c r="D12" s="227"/>
      <c r="E12" s="227"/>
      <c r="F12" s="227"/>
      <c r="G12" s="79"/>
      <c r="H12" s="79"/>
      <c r="I12" s="79"/>
      <c r="J12" s="114"/>
      <c r="K12" s="114"/>
      <c r="L12" s="225" t="str">
        <f>IF(RSL_PMIS_ACoverJPCP_Rut!L12=0,"",RSL_PMIS_ACoverJPCP_Rut!L12)</f>
        <v/>
      </c>
      <c r="M12" s="226" t="str">
        <f>IF(K12&lt;&gt;"",Sheet1_PMIS_ACoverJPCP_Rut!W117,"")</f>
        <v/>
      </c>
      <c r="N12" s="187"/>
    </row>
    <row r="13" spans="1:18" ht="15.75" x14ac:dyDescent="0.25">
      <c r="A13" s="227"/>
      <c r="B13" s="227"/>
      <c r="C13" s="227"/>
      <c r="D13" s="227"/>
      <c r="E13" s="227"/>
      <c r="F13" s="227"/>
      <c r="G13" s="79"/>
      <c r="H13" s="79"/>
      <c r="I13" s="79"/>
      <c r="J13" s="114"/>
      <c r="K13" s="114"/>
      <c r="L13" s="225" t="str">
        <f>IF(RSL_PMIS_ACoverJPCP_Rut!L13=0,"",RSL_PMIS_ACoverJPCP_Rut!L13)</f>
        <v/>
      </c>
      <c r="M13" s="226" t="str">
        <f>IF(K13&lt;&gt;"",Sheet1_PMIS_ACoverJPCP_Rut!W118,"")</f>
        <v/>
      </c>
      <c r="N13" s="187"/>
    </row>
    <row r="14" spans="1:18" ht="15" customHeight="1" x14ac:dyDescent="0.25">
      <c r="A14" s="227"/>
      <c r="B14" s="80"/>
      <c r="C14" s="80"/>
      <c r="D14" s="80"/>
      <c r="E14" s="227"/>
      <c r="F14" s="227"/>
      <c r="G14" s="79"/>
      <c r="H14" s="79"/>
      <c r="I14" s="79"/>
      <c r="J14" s="114"/>
      <c r="K14" s="114"/>
      <c r="L14" s="225" t="str">
        <f>IF(RSL_PMIS_ACoverJPCP_Rut!L14=0,"",RSL_PMIS_ACoverJPCP_Rut!L14)</f>
        <v/>
      </c>
      <c r="M14" s="226" t="str">
        <f>IF(K14&lt;&gt;"",Sheet1_PMIS_ACoverJPCP_Rut!W119,"")</f>
        <v/>
      </c>
      <c r="N14" s="187"/>
      <c r="O14" s="228"/>
      <c r="P14" s="228"/>
      <c r="Q14" s="228"/>
      <c r="R14" s="228"/>
    </row>
    <row r="15" spans="1:18" ht="15" customHeight="1" x14ac:dyDescent="0.25">
      <c r="A15" s="227"/>
      <c r="B15" s="80"/>
      <c r="C15" s="80"/>
      <c r="D15" s="80"/>
      <c r="E15" s="227"/>
      <c r="F15" s="227"/>
      <c r="G15" s="79"/>
      <c r="H15" s="79"/>
      <c r="I15" s="79"/>
      <c r="J15" s="114"/>
      <c r="K15" s="114"/>
      <c r="L15" s="225" t="str">
        <f>IF(RSL_PMIS_ACoverJPCP_Rut!L15=0,"",RSL_PMIS_ACoverJPCP_Rut!L15)</f>
        <v/>
      </c>
      <c r="M15" s="226" t="str">
        <f>IF(K15&lt;&gt;"",Sheet1_PMIS_ACoverJPCP_Rut!W120,"")</f>
        <v/>
      </c>
      <c r="N15" s="187"/>
      <c r="O15" s="228"/>
      <c r="P15" s="228"/>
      <c r="Q15" s="228"/>
      <c r="R15" s="228"/>
    </row>
    <row r="16" spans="1:18" ht="15" customHeight="1" x14ac:dyDescent="0.25">
      <c r="A16" s="227"/>
      <c r="B16" s="80"/>
      <c r="C16" s="80"/>
      <c r="D16" s="80"/>
      <c r="E16" s="227"/>
      <c r="F16" s="227"/>
      <c r="G16" s="79"/>
      <c r="H16" s="79"/>
      <c r="I16" s="79"/>
      <c r="J16" s="114"/>
      <c r="K16" s="114"/>
      <c r="L16" s="225" t="str">
        <f>IF(RSL_PMIS_ACoverJPCP_Rut!L16=0,"",RSL_PMIS_ACoverJPCP_Rut!L16)</f>
        <v/>
      </c>
      <c r="M16" s="226" t="str">
        <f>IF(K16&lt;&gt;"",Sheet1_PMIS_ACoverJPCP_Rut!W121,"")</f>
        <v/>
      </c>
      <c r="N16" s="187"/>
      <c r="O16" s="228"/>
      <c r="P16" s="228"/>
      <c r="Q16" s="228"/>
      <c r="R16" s="228"/>
    </row>
    <row r="17" spans="1:18" ht="15.75" customHeight="1" thickBot="1" x14ac:dyDescent="0.3">
      <c r="A17" s="187"/>
      <c r="B17" s="80"/>
      <c r="C17" s="80"/>
      <c r="D17" s="80"/>
      <c r="E17" s="187"/>
      <c r="F17" s="187"/>
      <c r="G17" s="187"/>
      <c r="H17" s="187"/>
      <c r="I17" s="187"/>
      <c r="J17" s="187"/>
      <c r="K17" s="187"/>
      <c r="L17" s="187"/>
      <c r="M17" s="187"/>
      <c r="N17" s="187"/>
      <c r="O17" s="228"/>
      <c r="P17" s="228"/>
      <c r="Q17" s="228"/>
      <c r="R17" s="228"/>
    </row>
    <row r="18" spans="1:18" ht="15" customHeight="1" x14ac:dyDescent="0.25">
      <c r="A18" s="187"/>
      <c r="B18" s="80"/>
      <c r="C18" s="80"/>
      <c r="D18" s="80"/>
      <c r="E18" s="187"/>
      <c r="F18" s="273" t="s">
        <v>790</v>
      </c>
      <c r="G18" s="274"/>
      <c r="H18" s="274"/>
      <c r="I18" s="194"/>
      <c r="J18" s="187"/>
      <c r="K18" s="275" t="s">
        <v>701</v>
      </c>
      <c r="L18" s="275"/>
      <c r="M18" s="275"/>
      <c r="N18" s="275"/>
      <c r="O18" s="228"/>
      <c r="P18" s="228"/>
      <c r="Q18" s="228"/>
      <c r="R18" s="228"/>
    </row>
    <row r="19" spans="1:18" ht="15" customHeight="1" x14ac:dyDescent="0.25">
      <c r="A19" s="187"/>
      <c r="B19" s="80"/>
      <c r="C19" s="80"/>
      <c r="D19" s="80"/>
      <c r="E19" s="187"/>
      <c r="F19" s="276" t="s">
        <v>47</v>
      </c>
      <c r="G19" s="277"/>
      <c r="H19" s="278"/>
      <c r="I19" s="195"/>
      <c r="J19" s="187"/>
      <c r="K19" s="275"/>
      <c r="L19" s="275"/>
      <c r="M19" s="275"/>
      <c r="N19" s="275"/>
      <c r="O19" s="228"/>
      <c r="P19" s="228"/>
      <c r="Q19" s="228"/>
      <c r="R19" s="228"/>
    </row>
    <row r="20" spans="1:18" ht="15.75" customHeight="1" thickBot="1" x14ac:dyDescent="0.3">
      <c r="A20" s="187"/>
      <c r="B20" s="80"/>
      <c r="C20" s="80"/>
      <c r="D20" s="80"/>
      <c r="E20" s="187"/>
      <c r="F20" s="279" t="s">
        <v>48</v>
      </c>
      <c r="G20" s="280"/>
      <c r="H20" s="280"/>
      <c r="I20" s="196"/>
      <c r="J20" s="187"/>
      <c r="K20" s="275"/>
      <c r="L20" s="275"/>
      <c r="M20" s="275"/>
      <c r="N20" s="275"/>
      <c r="O20" s="228"/>
      <c r="P20" s="228"/>
      <c r="Q20" s="228"/>
      <c r="R20" s="228"/>
    </row>
    <row r="21" spans="1:18" ht="15.75" customHeight="1" thickBot="1" x14ac:dyDescent="0.3">
      <c r="A21" s="187"/>
      <c r="B21" s="80"/>
      <c r="C21" s="80"/>
      <c r="D21" s="80"/>
      <c r="E21" s="187"/>
      <c r="F21" s="187"/>
      <c r="G21" s="187"/>
      <c r="H21" s="187"/>
      <c r="I21" s="187"/>
      <c r="J21" s="187"/>
      <c r="K21" s="275"/>
      <c r="L21" s="275"/>
      <c r="M21" s="275"/>
      <c r="N21" s="275"/>
      <c r="O21" s="228"/>
      <c r="P21" s="228"/>
      <c r="Q21" s="228"/>
      <c r="R21" s="228"/>
    </row>
    <row r="22" spans="1:18" ht="15.75" customHeight="1" thickBot="1" x14ac:dyDescent="0.3">
      <c r="A22" s="187"/>
      <c r="B22" s="80"/>
      <c r="C22" s="80"/>
      <c r="D22" s="80"/>
      <c r="E22" s="187"/>
      <c r="F22" s="270" t="s">
        <v>702</v>
      </c>
      <c r="G22" s="271"/>
      <c r="H22" s="271"/>
      <c r="I22" s="197">
        <v>1</v>
      </c>
      <c r="J22" s="187"/>
      <c r="K22" s="187"/>
      <c r="L22" s="187"/>
      <c r="M22" s="187"/>
      <c r="N22" s="187"/>
      <c r="O22" s="228"/>
      <c r="P22" s="228"/>
      <c r="Q22" s="228"/>
      <c r="R22" s="228"/>
    </row>
    <row r="23" spans="1:18" ht="15" customHeight="1" x14ac:dyDescent="0.25">
      <c r="A23" s="187"/>
      <c r="B23" s="80"/>
      <c r="C23" s="80"/>
      <c r="D23" s="80"/>
      <c r="E23" s="187"/>
      <c r="F23" s="187"/>
      <c r="G23" s="187"/>
      <c r="H23" s="187"/>
      <c r="I23" s="187"/>
      <c r="J23" s="187"/>
      <c r="K23" s="187"/>
      <c r="L23" s="187"/>
      <c r="M23" s="187"/>
      <c r="N23" s="187"/>
      <c r="O23" s="228"/>
      <c r="P23" s="228"/>
      <c r="Q23" s="228"/>
      <c r="R23" s="228"/>
    </row>
    <row r="24" spans="1:18" x14ac:dyDescent="0.25">
      <c r="A24" s="187"/>
      <c r="B24" s="187"/>
      <c r="C24" s="187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</row>
  </sheetData>
  <mergeCells count="5">
    <mergeCell ref="F18:H18"/>
    <mergeCell ref="K18:N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39265" r:id="rId3" name="Button 1">
              <controlPr defaultSize="0" print="0" autoFill="0" autoPict="0" macro="[0]!PMIS_ACoverJPCP_Rut_CalculateFutureRUT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266" r:id="rId4" name="Button 2">
              <controlPr defaultSize="0" print="0" autoFill="0" autoPict="0" macro="[0]!PMIS_ACoverJPCP_Rut_ViewRUT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267" r:id="rId5" name="Button 3">
              <controlPr defaultSize="0" print="0" autoFill="0" autoPict="0" macro="[0]!PMIS_ACoverJPCP_Rut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9268" r:id="rId6" name="Button 4">
              <controlPr defaultSize="0" print="0" autoFill="0" autoPict="0" macro="[0]!PMIS_ACoverJPCP_Rut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61"/>
  <dimension ref="A1:R24"/>
  <sheetViews>
    <sheetView showGridLines="0" zoomScale="90" zoomScaleNormal="90" workbookViewId="0">
      <selection activeCell="M24" sqref="M24"/>
    </sheetView>
  </sheetViews>
  <sheetFormatPr defaultColWidth="0" defaultRowHeight="15" customHeight="1" zeroHeight="1" x14ac:dyDescent="0.25"/>
  <cols>
    <col min="1" max="1" width="22.5" style="224" customWidth="1"/>
    <col min="2" max="3" width="11.125" style="224" customWidth="1"/>
    <col min="4" max="7" width="9.375" style="224" customWidth="1"/>
    <col min="8" max="8" width="13.25" style="224" customWidth="1"/>
    <col min="9" max="9" width="11.125" style="224" customWidth="1"/>
    <col min="10" max="14" width="9.375" style="224" customWidth="1"/>
    <col min="15" max="16" width="7.75" style="224" hidden="1" customWidth="1"/>
    <col min="17" max="17" width="9.875" style="224" hidden="1" customWidth="1"/>
    <col min="18" max="16384" width="7.75" style="224" hidden="1"/>
  </cols>
  <sheetData>
    <row r="1" spans="1:18" ht="38.25" customHeight="1" thickBot="1" x14ac:dyDescent="0.3">
      <c r="A1" s="182" t="s">
        <v>33</v>
      </c>
      <c r="B1" s="183" t="s">
        <v>34</v>
      </c>
      <c r="C1" s="183" t="s">
        <v>35</v>
      </c>
      <c r="D1" s="183" t="s">
        <v>36</v>
      </c>
      <c r="E1" s="183" t="s">
        <v>37</v>
      </c>
      <c r="F1" s="183" t="s">
        <v>38</v>
      </c>
      <c r="G1" s="183" t="s">
        <v>39</v>
      </c>
      <c r="H1" s="183" t="s">
        <v>737</v>
      </c>
      <c r="I1" s="183" t="s">
        <v>772</v>
      </c>
      <c r="J1" s="185" t="s">
        <v>800</v>
      </c>
      <c r="K1" s="185" t="s">
        <v>801</v>
      </c>
      <c r="L1" s="182" t="s">
        <v>734</v>
      </c>
      <c r="M1" s="186" t="s">
        <v>802</v>
      </c>
      <c r="N1" s="187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225" t="str">
        <f>IF(RSL_PMIS_ACoverJPCP_TCrack!L2=0,"",RSL_PMIS_ACoverJPCP_TCrack!L2)</f>
        <v/>
      </c>
      <c r="M2" s="226" t="str">
        <f>IF(K2&lt;&gt;"",Sheet1_PMIS_ACoverJPCP_TCrack!W53,"")</f>
        <v/>
      </c>
      <c r="N2" s="187"/>
    </row>
    <row r="3" spans="1:18" ht="15.75" x14ac:dyDescent="0.25">
      <c r="A3" s="227"/>
      <c r="B3" s="227"/>
      <c r="C3" s="227"/>
      <c r="D3" s="227"/>
      <c r="E3" s="227"/>
      <c r="F3" s="227"/>
      <c r="G3" s="79"/>
      <c r="H3" s="79"/>
      <c r="I3" s="79"/>
      <c r="J3" s="114"/>
      <c r="K3" s="114"/>
      <c r="L3" s="225" t="str">
        <f>IF(RSL_PMIS_ACoverJPCP_TCrack!L3=0,"",RSL_PMIS_ACoverJPCP_TCrack!L3)</f>
        <v/>
      </c>
      <c r="M3" s="226" t="str">
        <f>IF(K3&lt;&gt;"",Sheet1_PMIS_ACoverJPCP_TCrack!W54,"")</f>
        <v/>
      </c>
      <c r="N3" s="187"/>
    </row>
    <row r="4" spans="1:18" ht="15.75" x14ac:dyDescent="0.25">
      <c r="A4" s="227"/>
      <c r="B4" s="227"/>
      <c r="C4" s="227"/>
      <c r="D4" s="227"/>
      <c r="E4" s="227"/>
      <c r="F4" s="227"/>
      <c r="G4" s="79"/>
      <c r="H4" s="79"/>
      <c r="I4" s="79"/>
      <c r="J4" s="114"/>
      <c r="K4" s="114"/>
      <c r="L4" s="225" t="str">
        <f>IF(RSL_PMIS_ACoverJPCP_TCrack!L4=0,"",RSL_PMIS_ACoverJPCP_TCrack!L4)</f>
        <v/>
      </c>
      <c r="M4" s="226" t="str">
        <f>IF(K4&lt;&gt;"",Sheet1_PMIS_ACoverJPCP_TCrack!W55,"")</f>
        <v/>
      </c>
      <c r="N4" s="187"/>
    </row>
    <row r="5" spans="1:18" ht="15.75" x14ac:dyDescent="0.25">
      <c r="A5" s="227"/>
      <c r="B5" s="227"/>
      <c r="C5" s="227"/>
      <c r="D5" s="227"/>
      <c r="E5" s="227"/>
      <c r="F5" s="227"/>
      <c r="G5" s="79"/>
      <c r="H5" s="79"/>
      <c r="I5" s="79"/>
      <c r="J5" s="114"/>
      <c r="K5" s="114"/>
      <c r="L5" s="225" t="str">
        <f>IF(RSL_PMIS_ACoverJPCP_TCrack!L5=0,"",RSL_PMIS_ACoverJPCP_TCrack!L5)</f>
        <v/>
      </c>
      <c r="M5" s="226" t="str">
        <f>IF(K5&lt;&gt;"",Sheet1_PMIS_ACoverJPCP_TCrack!W56,"")</f>
        <v/>
      </c>
      <c r="N5" s="187"/>
    </row>
    <row r="6" spans="1:18" ht="15.75" x14ac:dyDescent="0.25">
      <c r="A6" s="227"/>
      <c r="B6" s="227"/>
      <c r="C6" s="227"/>
      <c r="D6" s="227"/>
      <c r="E6" s="227"/>
      <c r="F6" s="227"/>
      <c r="G6" s="79"/>
      <c r="H6" s="79"/>
      <c r="I6" s="79"/>
      <c r="J6" s="114"/>
      <c r="K6" s="114"/>
      <c r="L6" s="225" t="str">
        <f>IF(RSL_PMIS_ACoverJPCP_TCrack!L6=0,"",RSL_PMIS_ACoverJPCP_TCrack!L6)</f>
        <v/>
      </c>
      <c r="M6" s="226" t="str">
        <f>IF(K6&lt;&gt;"",Sheet1_PMIS_ACoverJPCP_TCrack!W57,"")</f>
        <v/>
      </c>
      <c r="N6" s="187"/>
    </row>
    <row r="7" spans="1:18" ht="15.75" x14ac:dyDescent="0.25">
      <c r="A7" s="227"/>
      <c r="B7" s="227"/>
      <c r="C7" s="227"/>
      <c r="D7" s="227"/>
      <c r="E7" s="227"/>
      <c r="F7" s="227"/>
      <c r="G7" s="79"/>
      <c r="H7" s="79"/>
      <c r="I7" s="79"/>
      <c r="J7" s="114"/>
      <c r="K7" s="114"/>
      <c r="L7" s="225" t="str">
        <f>IF(RSL_PMIS_ACoverJPCP_TCrack!L7=0,"",RSL_PMIS_ACoverJPCP_TCrack!L7)</f>
        <v/>
      </c>
      <c r="M7" s="226" t="str">
        <f>IF(K7&lt;&gt;"",Sheet1_PMIS_ACoverJPCP_TCrack!W58,"")</f>
        <v/>
      </c>
      <c r="N7" s="187"/>
    </row>
    <row r="8" spans="1:18" ht="15.75" x14ac:dyDescent="0.25">
      <c r="A8" s="227"/>
      <c r="B8" s="227"/>
      <c r="C8" s="227"/>
      <c r="D8" s="227"/>
      <c r="E8" s="227"/>
      <c r="F8" s="227"/>
      <c r="G8" s="79"/>
      <c r="H8" s="79"/>
      <c r="I8" s="79"/>
      <c r="J8" s="114"/>
      <c r="K8" s="114"/>
      <c r="L8" s="225" t="str">
        <f>IF(RSL_PMIS_ACoverJPCP_TCrack!L8=0,"",RSL_PMIS_ACoverJPCP_TCrack!L8)</f>
        <v/>
      </c>
      <c r="M8" s="226" t="str">
        <f>IF(K8&lt;&gt;"",Sheet1_PMIS_ACoverJPCP_TCrack!W59,"")</f>
        <v/>
      </c>
      <c r="N8" s="187"/>
    </row>
    <row r="9" spans="1:18" ht="15.75" x14ac:dyDescent="0.25">
      <c r="A9" s="227"/>
      <c r="B9" s="227"/>
      <c r="C9" s="227"/>
      <c r="D9" s="227"/>
      <c r="E9" s="227"/>
      <c r="F9" s="227"/>
      <c r="G9" s="79"/>
      <c r="H9" s="79"/>
      <c r="I9" s="79"/>
      <c r="J9" s="114"/>
      <c r="K9" s="114"/>
      <c r="L9" s="225" t="str">
        <f>IF(RSL_PMIS_ACoverJPCP_TCrack!L9=0,"",RSL_PMIS_ACoverJPCP_TCrack!L9)</f>
        <v/>
      </c>
      <c r="M9" s="226" t="str">
        <f>IF(K9&lt;&gt;"",Sheet1_PMIS_ACoverJPCP_TCrack!W60,"")</f>
        <v/>
      </c>
      <c r="N9" s="187"/>
    </row>
    <row r="10" spans="1:18" ht="15.75" x14ac:dyDescent="0.25">
      <c r="A10" s="227"/>
      <c r="B10" s="227"/>
      <c r="C10" s="227"/>
      <c r="D10" s="227"/>
      <c r="E10" s="227"/>
      <c r="F10" s="227"/>
      <c r="G10" s="79"/>
      <c r="H10" s="79"/>
      <c r="I10" s="79"/>
      <c r="J10" s="114"/>
      <c r="K10" s="114"/>
      <c r="L10" s="225" t="str">
        <f>IF(RSL_PMIS_ACoverJPCP_TCrack!L10=0,"",RSL_PMIS_ACoverJPCP_TCrack!L10)</f>
        <v/>
      </c>
      <c r="M10" s="226" t="str">
        <f>IF(K10&lt;&gt;"",Sheet1_PMIS_ACoverJPCP_TCrack!W61,"")</f>
        <v/>
      </c>
      <c r="N10" s="187"/>
    </row>
    <row r="11" spans="1:18" ht="15.75" x14ac:dyDescent="0.25">
      <c r="A11" s="227"/>
      <c r="B11" s="227"/>
      <c r="C11" s="227"/>
      <c r="D11" s="227"/>
      <c r="E11" s="227"/>
      <c r="F11" s="227"/>
      <c r="G11" s="79"/>
      <c r="H11" s="79"/>
      <c r="I11" s="79"/>
      <c r="J11" s="114"/>
      <c r="K11" s="114"/>
      <c r="L11" s="225" t="str">
        <f>IF(RSL_PMIS_ACoverJPCP_TCrack!L11=0,"",RSL_PMIS_ACoverJPCP_TCrack!L11)</f>
        <v/>
      </c>
      <c r="M11" s="226" t="str">
        <f>IF(K11&lt;&gt;"",Sheet1_PMIS_ACoverJPCP_TCrack!W62,"")</f>
        <v/>
      </c>
      <c r="N11" s="187"/>
    </row>
    <row r="12" spans="1:18" ht="15.75" x14ac:dyDescent="0.25">
      <c r="A12" s="227"/>
      <c r="B12" s="227"/>
      <c r="C12" s="227"/>
      <c r="D12" s="227"/>
      <c r="E12" s="227"/>
      <c r="F12" s="227"/>
      <c r="G12" s="79"/>
      <c r="H12" s="79"/>
      <c r="I12" s="79"/>
      <c r="J12" s="114"/>
      <c r="K12" s="114"/>
      <c r="L12" s="225" t="str">
        <f>IF(RSL_PMIS_ACoverJPCP_TCrack!L12=0,"",RSL_PMIS_ACoverJPCP_TCrack!L12)</f>
        <v/>
      </c>
      <c r="M12" s="226" t="str">
        <f>IF(K12&lt;&gt;"",Sheet1_PMIS_ACoverJPCP_TCrack!W63,"")</f>
        <v/>
      </c>
      <c r="N12" s="187"/>
    </row>
    <row r="13" spans="1:18" ht="15.75" x14ac:dyDescent="0.25">
      <c r="A13" s="227"/>
      <c r="B13" s="227"/>
      <c r="C13" s="227"/>
      <c r="D13" s="227"/>
      <c r="E13" s="227"/>
      <c r="F13" s="227"/>
      <c r="G13" s="79"/>
      <c r="H13" s="79"/>
      <c r="I13" s="79"/>
      <c r="J13" s="114"/>
      <c r="K13" s="114"/>
      <c r="L13" s="225" t="str">
        <f>IF(RSL_PMIS_ACoverJPCP_TCrack!L13=0,"",RSL_PMIS_ACoverJPCP_TCrack!L13)</f>
        <v/>
      </c>
      <c r="M13" s="226" t="str">
        <f>IF(K13&lt;&gt;"",Sheet1_PMIS_ACoverJPCP_TCrack!W64,"")</f>
        <v/>
      </c>
      <c r="N13" s="187"/>
    </row>
    <row r="14" spans="1:18" ht="15" customHeight="1" x14ac:dyDescent="0.25">
      <c r="A14" s="227"/>
      <c r="B14" s="80"/>
      <c r="C14" s="80"/>
      <c r="D14" s="80"/>
      <c r="E14" s="227"/>
      <c r="F14" s="227"/>
      <c r="G14" s="79"/>
      <c r="H14" s="79"/>
      <c r="I14" s="79"/>
      <c r="J14" s="114"/>
      <c r="K14" s="114"/>
      <c r="L14" s="225" t="str">
        <f>IF(RSL_PMIS_ACoverJPCP_TCrack!L14=0,"",RSL_PMIS_ACoverJPCP_TCrack!L14)</f>
        <v/>
      </c>
      <c r="M14" s="226" t="str">
        <f>IF(K14&lt;&gt;"",Sheet1_PMIS_ACoverJPCP_TCrack!W65,"")</f>
        <v/>
      </c>
      <c r="N14" s="187"/>
      <c r="O14" s="228"/>
      <c r="P14" s="228"/>
      <c r="Q14" s="228"/>
      <c r="R14" s="228"/>
    </row>
    <row r="15" spans="1:18" ht="15" customHeight="1" x14ac:dyDescent="0.25">
      <c r="A15" s="227"/>
      <c r="B15" s="80"/>
      <c r="C15" s="80"/>
      <c r="D15" s="80"/>
      <c r="E15" s="227"/>
      <c r="F15" s="227"/>
      <c r="G15" s="79"/>
      <c r="H15" s="79"/>
      <c r="I15" s="79"/>
      <c r="J15" s="114"/>
      <c r="K15" s="114"/>
      <c r="L15" s="225" t="str">
        <f>IF(RSL_PMIS_ACoverJPCP_TCrack!L15=0,"",RSL_PMIS_ACoverJPCP_TCrack!L15)</f>
        <v/>
      </c>
      <c r="M15" s="226" t="str">
        <f>IF(K15&lt;&gt;"",Sheet1_PMIS_ACoverJPCP_TCrack!W66,"")</f>
        <v/>
      </c>
      <c r="N15" s="187"/>
      <c r="O15" s="228"/>
      <c r="P15" s="228"/>
      <c r="Q15" s="228"/>
      <c r="R15" s="228"/>
    </row>
    <row r="16" spans="1:18" ht="15" customHeight="1" thickBot="1" x14ac:dyDescent="0.3">
      <c r="A16" s="227"/>
      <c r="B16" s="80"/>
      <c r="C16" s="80"/>
      <c r="D16" s="80"/>
      <c r="E16" s="227"/>
      <c r="F16" s="227"/>
      <c r="G16" s="79"/>
      <c r="H16" s="79"/>
      <c r="I16" s="79"/>
      <c r="J16" s="114"/>
      <c r="K16" s="114"/>
      <c r="L16" s="225" t="str">
        <f>IF(RSL_PMIS_ACoverJPCP_TCrack!L16=0,"",RSL_PMIS_ACoverJPCP_TCrack!L16)</f>
        <v/>
      </c>
      <c r="M16" s="226" t="str">
        <f>IF(K16&lt;&gt;"",Sheet1_PMIS_ACoverJPCP_TCrack!W67,"")</f>
        <v/>
      </c>
      <c r="N16" s="187"/>
      <c r="O16" s="228"/>
      <c r="P16" s="228"/>
      <c r="Q16" s="228"/>
      <c r="R16" s="228"/>
    </row>
    <row r="17" spans="1:18" ht="15.75" customHeight="1" thickBot="1" x14ac:dyDescent="0.3">
      <c r="A17" s="187"/>
      <c r="B17" s="80"/>
      <c r="C17" s="80"/>
      <c r="D17" s="80"/>
      <c r="E17" s="187"/>
      <c r="F17" s="273" t="s">
        <v>803</v>
      </c>
      <c r="G17" s="274"/>
      <c r="H17" s="274"/>
      <c r="I17" s="194"/>
      <c r="J17" s="187"/>
      <c r="K17" s="187"/>
      <c r="L17" s="187"/>
      <c r="M17" s="187"/>
      <c r="N17" s="187"/>
      <c r="O17" s="228"/>
      <c r="P17" s="228"/>
      <c r="Q17" s="228"/>
      <c r="R17" s="228"/>
    </row>
    <row r="18" spans="1:18" ht="15" customHeight="1" x14ac:dyDescent="0.25">
      <c r="A18" s="187"/>
      <c r="B18" s="80"/>
      <c r="C18" s="80"/>
      <c r="D18" s="80"/>
      <c r="E18" s="187"/>
      <c r="F18" s="273" t="s">
        <v>804</v>
      </c>
      <c r="G18" s="274"/>
      <c r="H18" s="274"/>
      <c r="I18" s="237">
        <f>((I17*5280*10)/(2))/100</f>
        <v>0</v>
      </c>
      <c r="J18" s="187"/>
      <c r="K18" s="275" t="s">
        <v>701</v>
      </c>
      <c r="L18" s="275"/>
      <c r="M18" s="275"/>
      <c r="N18" s="275"/>
      <c r="O18" s="228"/>
      <c r="P18" s="228"/>
      <c r="Q18" s="228"/>
      <c r="R18" s="228"/>
    </row>
    <row r="19" spans="1:18" ht="15" customHeight="1" x14ac:dyDescent="0.25">
      <c r="A19" s="187"/>
      <c r="B19" s="80"/>
      <c r="C19" s="80"/>
      <c r="D19" s="80"/>
      <c r="E19" s="187"/>
      <c r="F19" s="276" t="s">
        <v>47</v>
      </c>
      <c r="G19" s="277"/>
      <c r="H19" s="278"/>
      <c r="I19" s="195"/>
      <c r="J19" s="187"/>
      <c r="K19" s="275"/>
      <c r="L19" s="275"/>
      <c r="M19" s="275"/>
      <c r="N19" s="275"/>
      <c r="O19" s="228"/>
      <c r="P19" s="228"/>
      <c r="Q19" s="228"/>
      <c r="R19" s="228"/>
    </row>
    <row r="20" spans="1:18" ht="15.75" customHeight="1" thickBot="1" x14ac:dyDescent="0.3">
      <c r="A20" s="187"/>
      <c r="B20" s="80"/>
      <c r="C20" s="80"/>
      <c r="D20" s="80"/>
      <c r="E20" s="187"/>
      <c r="F20" s="279" t="s">
        <v>48</v>
      </c>
      <c r="G20" s="280"/>
      <c r="H20" s="280"/>
      <c r="I20" s="196"/>
      <c r="J20" s="187"/>
      <c r="K20" s="275"/>
      <c r="L20" s="275"/>
      <c r="M20" s="275"/>
      <c r="N20" s="275"/>
      <c r="O20" s="228"/>
      <c r="P20" s="228"/>
      <c r="Q20" s="228"/>
      <c r="R20" s="228"/>
    </row>
    <row r="21" spans="1:18" ht="15.75" customHeight="1" thickBot="1" x14ac:dyDescent="0.3">
      <c r="A21" s="187"/>
      <c r="B21" s="80"/>
      <c r="C21" s="80"/>
      <c r="D21" s="80"/>
      <c r="E21" s="187"/>
      <c r="F21" s="187"/>
      <c r="G21" s="187"/>
      <c r="H21" s="187"/>
      <c r="I21" s="187"/>
      <c r="J21" s="187"/>
      <c r="K21" s="275"/>
      <c r="L21" s="275"/>
      <c r="M21" s="275"/>
      <c r="N21" s="275"/>
      <c r="O21" s="228"/>
      <c r="P21" s="228"/>
      <c r="Q21" s="228"/>
      <c r="R21" s="228"/>
    </row>
    <row r="22" spans="1:18" ht="15.75" customHeight="1" thickBot="1" x14ac:dyDescent="0.3">
      <c r="A22" s="187"/>
      <c r="B22" s="80"/>
      <c r="C22" s="80"/>
      <c r="D22" s="80"/>
      <c r="E22" s="187"/>
      <c r="F22" s="270" t="s">
        <v>702</v>
      </c>
      <c r="G22" s="271"/>
      <c r="H22" s="271"/>
      <c r="I22" s="197">
        <v>1</v>
      </c>
      <c r="J22" s="187"/>
      <c r="K22" s="187"/>
      <c r="L22" s="187"/>
      <c r="M22" s="187"/>
      <c r="N22" s="187"/>
      <c r="O22" s="228"/>
      <c r="P22" s="228"/>
      <c r="Q22" s="228"/>
      <c r="R22" s="228"/>
    </row>
    <row r="23" spans="1:18" ht="15" customHeight="1" x14ac:dyDescent="0.25">
      <c r="A23" s="187"/>
      <c r="B23" s="80"/>
      <c r="C23" s="80"/>
      <c r="D23" s="80"/>
      <c r="E23" s="187"/>
      <c r="F23" s="187"/>
      <c r="G23" s="187"/>
      <c r="H23" s="187"/>
      <c r="I23" s="187"/>
      <c r="J23" s="187"/>
      <c r="K23" s="187"/>
      <c r="L23" s="187"/>
      <c r="M23" s="187"/>
      <c r="N23" s="187"/>
      <c r="O23" s="228"/>
      <c r="P23" s="228"/>
      <c r="Q23" s="228"/>
      <c r="R23" s="228"/>
    </row>
    <row r="24" spans="1:18" x14ac:dyDescent="0.25">
      <c r="A24" s="187"/>
      <c r="B24" s="187"/>
      <c r="C24" s="187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</row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43361" r:id="rId3" name="Button 1">
              <controlPr defaultSize="0" print="0" autoFill="0" autoPict="0" macro="[0]!PMIS_ACoverJPCP_TCrack_CalculateFutureT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362" r:id="rId4" name="Button 2">
              <controlPr defaultSize="0" print="0" autoFill="0" autoPict="0" macro="[0]!PMIS_ACoverJPCP_TCrack_ViewT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363" r:id="rId5" name="Button 3">
              <controlPr defaultSize="0" print="0" autoFill="0" autoPict="0" macro="[0]!PMIS_ACoverJPCP_T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3364" r:id="rId6" name="Button 4">
              <controlPr defaultSize="0" print="0" autoFill="0" autoPict="0" macro="[0]!PMIS_ACoverJPCP_T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64"/>
  <dimension ref="A1:R24"/>
  <sheetViews>
    <sheetView showGridLines="0" zoomScale="90" zoomScaleNormal="90" workbookViewId="0">
      <selection activeCell="M24" sqref="M24"/>
    </sheetView>
  </sheetViews>
  <sheetFormatPr defaultColWidth="0" defaultRowHeight="15" customHeight="1" zeroHeight="1" x14ac:dyDescent="0.25"/>
  <cols>
    <col min="1" max="1" width="22.5" style="224" customWidth="1"/>
    <col min="2" max="3" width="11.125" style="224" customWidth="1"/>
    <col min="4" max="7" width="9.375" style="224" customWidth="1"/>
    <col min="8" max="8" width="12.125" style="224" customWidth="1"/>
    <col min="9" max="9" width="11.125" style="224" customWidth="1"/>
    <col min="10" max="14" width="9.375" style="224" customWidth="1"/>
    <col min="15" max="16" width="7.75" style="224" hidden="1" customWidth="1"/>
    <col min="17" max="17" width="9.875" style="224" hidden="1" customWidth="1"/>
    <col min="18" max="16384" width="7.75" style="224" hidden="1"/>
  </cols>
  <sheetData>
    <row r="1" spans="1:18" ht="38.25" customHeight="1" thickBot="1" x14ac:dyDescent="0.3">
      <c r="A1" s="182" t="s">
        <v>33</v>
      </c>
      <c r="B1" s="183" t="s">
        <v>34</v>
      </c>
      <c r="C1" s="183" t="s">
        <v>35</v>
      </c>
      <c r="D1" s="183" t="s">
        <v>36</v>
      </c>
      <c r="E1" s="183" t="s">
        <v>37</v>
      </c>
      <c r="F1" s="183" t="s">
        <v>38</v>
      </c>
      <c r="G1" s="183" t="s">
        <v>39</v>
      </c>
      <c r="H1" s="183" t="s">
        <v>737</v>
      </c>
      <c r="I1" s="183" t="s">
        <v>772</v>
      </c>
      <c r="J1" s="185" t="s">
        <v>810</v>
      </c>
      <c r="K1" s="185" t="s">
        <v>811</v>
      </c>
      <c r="L1" s="182" t="s">
        <v>42</v>
      </c>
      <c r="M1" s="186" t="s">
        <v>779</v>
      </c>
      <c r="N1" s="187"/>
    </row>
    <row r="2" spans="1:18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225" t="str">
        <f>IF(RSL_PMIS_ACoverJPCP_LCrack!L2=0,"",RSL_PMIS_ACoverJPCP_LCrack!L2)</f>
        <v/>
      </c>
      <c r="M2" s="226" t="str">
        <f>IF(K2&lt;&gt;"",Sheet1_PMIS_ACoverJPCP_LCrack!W65,"")</f>
        <v/>
      </c>
      <c r="N2" s="187"/>
    </row>
    <row r="3" spans="1:18" ht="15.75" x14ac:dyDescent="0.25">
      <c r="A3" s="227"/>
      <c r="B3" s="227"/>
      <c r="C3" s="227"/>
      <c r="D3" s="227"/>
      <c r="E3" s="227"/>
      <c r="F3" s="227"/>
      <c r="G3" s="79"/>
      <c r="H3" s="79"/>
      <c r="I3" s="79"/>
      <c r="J3" s="114"/>
      <c r="K3" s="114"/>
      <c r="L3" s="225" t="str">
        <f>IF(RSL_PMIS_ACoverJPCP_LCrack!L3=0,"",RSL_PMIS_ACoverJPCP_LCrack!L3)</f>
        <v/>
      </c>
      <c r="M3" s="226" t="str">
        <f>IF(K3&lt;&gt;"",Sheet1_PMIS_ACoverJPCP_LCrack!W66,"")</f>
        <v/>
      </c>
      <c r="N3" s="187"/>
    </row>
    <row r="4" spans="1:18" ht="15.75" x14ac:dyDescent="0.25">
      <c r="A4" s="227"/>
      <c r="B4" s="227"/>
      <c r="C4" s="227"/>
      <c r="D4" s="227"/>
      <c r="E4" s="227"/>
      <c r="F4" s="227"/>
      <c r="G4" s="79"/>
      <c r="H4" s="79"/>
      <c r="I4" s="79"/>
      <c r="J4" s="114"/>
      <c r="K4" s="114"/>
      <c r="L4" s="225" t="str">
        <f>IF(RSL_PMIS_ACoverJPCP_LCrack!L4=0,"",RSL_PMIS_ACoverJPCP_LCrack!L4)</f>
        <v/>
      </c>
      <c r="M4" s="226" t="str">
        <f>IF(K4&lt;&gt;"",Sheet1_PMIS_ACoverJPCP_LCrack!W67,"")</f>
        <v/>
      </c>
      <c r="N4" s="187"/>
    </row>
    <row r="5" spans="1:18" ht="15.75" x14ac:dyDescent="0.25">
      <c r="A5" s="227"/>
      <c r="B5" s="227"/>
      <c r="C5" s="227"/>
      <c r="D5" s="227"/>
      <c r="E5" s="227"/>
      <c r="F5" s="227"/>
      <c r="G5" s="79"/>
      <c r="H5" s="79"/>
      <c r="I5" s="79"/>
      <c r="J5" s="114"/>
      <c r="K5" s="114"/>
      <c r="L5" s="225" t="str">
        <f>IF(RSL_PMIS_ACoverJPCP_LCrack!L5=0,"",RSL_PMIS_ACoverJPCP_LCrack!L5)</f>
        <v/>
      </c>
      <c r="M5" s="226" t="str">
        <f>IF(K5&lt;&gt;"",Sheet1_PMIS_ACoverJPCP_LCrack!W68,"")</f>
        <v/>
      </c>
      <c r="N5" s="187"/>
    </row>
    <row r="6" spans="1:18" ht="15.75" x14ac:dyDescent="0.25">
      <c r="A6" s="227"/>
      <c r="B6" s="227"/>
      <c r="C6" s="227"/>
      <c r="D6" s="227"/>
      <c r="E6" s="227"/>
      <c r="F6" s="227"/>
      <c r="G6" s="79"/>
      <c r="H6" s="79"/>
      <c r="I6" s="79"/>
      <c r="J6" s="114"/>
      <c r="K6" s="114"/>
      <c r="L6" s="225" t="str">
        <f>IF(RSL_PMIS_ACoverJPCP_LCrack!L6=0,"",RSL_PMIS_ACoverJPCP_LCrack!L6)</f>
        <v/>
      </c>
      <c r="M6" s="226" t="str">
        <f>IF(K6&lt;&gt;"",Sheet1_PMIS_ACoverJPCP_LCrack!W69,"")</f>
        <v/>
      </c>
      <c r="N6" s="187"/>
    </row>
    <row r="7" spans="1:18" ht="15.75" x14ac:dyDescent="0.25">
      <c r="A7" s="227"/>
      <c r="B7" s="227"/>
      <c r="C7" s="227"/>
      <c r="D7" s="227"/>
      <c r="E7" s="227"/>
      <c r="F7" s="227"/>
      <c r="G7" s="79"/>
      <c r="H7" s="79"/>
      <c r="I7" s="79"/>
      <c r="J7" s="114"/>
      <c r="K7" s="114"/>
      <c r="L7" s="225" t="str">
        <f>IF(RSL_PMIS_ACoverJPCP_LCrack!L7=0,"",RSL_PMIS_ACoverJPCP_LCrack!L7)</f>
        <v/>
      </c>
      <c r="M7" s="226" t="str">
        <f>IF(K7&lt;&gt;"",Sheet1_PMIS_ACoverJPCP_LCrack!W70,"")</f>
        <v/>
      </c>
      <c r="N7" s="187"/>
    </row>
    <row r="8" spans="1:18" ht="15.75" x14ac:dyDescent="0.25">
      <c r="A8" s="227"/>
      <c r="B8" s="227"/>
      <c r="C8" s="227"/>
      <c r="D8" s="227"/>
      <c r="E8" s="227"/>
      <c r="F8" s="227"/>
      <c r="G8" s="79"/>
      <c r="H8" s="79"/>
      <c r="I8" s="79"/>
      <c r="J8" s="114"/>
      <c r="K8" s="114"/>
      <c r="L8" s="225" t="str">
        <f>IF(RSL_PMIS_ACoverJPCP_LCrack!L8=0,"",RSL_PMIS_ACoverJPCP_LCrack!L8)</f>
        <v/>
      </c>
      <c r="M8" s="226" t="str">
        <f>IF(K8&lt;&gt;"",Sheet1_PMIS_ACoverJPCP_LCrack!W71,"")</f>
        <v/>
      </c>
      <c r="N8" s="187"/>
    </row>
    <row r="9" spans="1:18" ht="15.75" x14ac:dyDescent="0.25">
      <c r="A9" s="227"/>
      <c r="B9" s="227"/>
      <c r="C9" s="227"/>
      <c r="D9" s="227"/>
      <c r="E9" s="227"/>
      <c r="F9" s="227"/>
      <c r="G9" s="79"/>
      <c r="H9" s="79"/>
      <c r="I9" s="79"/>
      <c r="J9" s="114"/>
      <c r="K9" s="114"/>
      <c r="L9" s="225" t="str">
        <f>IF(RSL_PMIS_ACoverJPCP_LCrack!L9=0,"",RSL_PMIS_ACoverJPCP_LCrack!L9)</f>
        <v/>
      </c>
      <c r="M9" s="226" t="str">
        <f>IF(K9&lt;&gt;"",Sheet1_PMIS_ACoverJPCP_LCrack!W72,"")</f>
        <v/>
      </c>
      <c r="N9" s="187"/>
    </row>
    <row r="10" spans="1:18" ht="15.75" x14ac:dyDescent="0.25">
      <c r="A10" s="227"/>
      <c r="B10" s="227"/>
      <c r="C10" s="227"/>
      <c r="D10" s="227"/>
      <c r="E10" s="227"/>
      <c r="F10" s="227"/>
      <c r="G10" s="79"/>
      <c r="H10" s="79"/>
      <c r="I10" s="79"/>
      <c r="J10" s="114"/>
      <c r="K10" s="114"/>
      <c r="L10" s="225" t="str">
        <f>IF(RSL_PMIS_ACoverJPCP_LCrack!L10=0,"",RSL_PMIS_ACoverJPCP_LCrack!L10)</f>
        <v/>
      </c>
      <c r="M10" s="226" t="str">
        <f>IF(K10&lt;&gt;"",Sheet1_PMIS_ACoverJPCP_LCrack!W73,"")</f>
        <v/>
      </c>
      <c r="N10" s="187"/>
    </row>
    <row r="11" spans="1:18" ht="15.75" x14ac:dyDescent="0.25">
      <c r="A11" s="227"/>
      <c r="B11" s="227"/>
      <c r="C11" s="227"/>
      <c r="D11" s="227"/>
      <c r="E11" s="227"/>
      <c r="F11" s="227"/>
      <c r="G11" s="79"/>
      <c r="H11" s="79"/>
      <c r="I11" s="79"/>
      <c r="J11" s="114"/>
      <c r="K11" s="114"/>
      <c r="L11" s="225" t="str">
        <f>IF(RSL_PMIS_ACoverJPCP_LCrack!L11=0,"",RSL_PMIS_ACoverJPCP_LCrack!L11)</f>
        <v/>
      </c>
      <c r="M11" s="226" t="str">
        <f>IF(K11&lt;&gt;"",Sheet1_PMIS_ACoverJPCP_LCrack!W74,"")</f>
        <v/>
      </c>
      <c r="N11" s="187"/>
    </row>
    <row r="12" spans="1:18" ht="15.75" x14ac:dyDescent="0.25">
      <c r="A12" s="227"/>
      <c r="B12" s="227"/>
      <c r="C12" s="227"/>
      <c r="D12" s="227"/>
      <c r="E12" s="227"/>
      <c r="F12" s="227"/>
      <c r="G12" s="79"/>
      <c r="H12" s="79"/>
      <c r="I12" s="79"/>
      <c r="J12" s="114"/>
      <c r="K12" s="114"/>
      <c r="L12" s="225" t="str">
        <f>IF(RSL_PMIS_ACoverJPCP_LCrack!L12=0,"",RSL_PMIS_ACoverJPCP_LCrack!L12)</f>
        <v/>
      </c>
      <c r="M12" s="226" t="str">
        <f>IF(K12&lt;&gt;"",Sheet1_PMIS_ACoverJPCP_LCrack!W75,"")</f>
        <v/>
      </c>
      <c r="N12" s="187"/>
    </row>
    <row r="13" spans="1:18" ht="15.75" x14ac:dyDescent="0.25">
      <c r="A13" s="227"/>
      <c r="B13" s="227"/>
      <c r="C13" s="227"/>
      <c r="D13" s="227"/>
      <c r="E13" s="227"/>
      <c r="F13" s="227"/>
      <c r="G13" s="79"/>
      <c r="H13" s="79"/>
      <c r="I13" s="79"/>
      <c r="J13" s="114"/>
      <c r="K13" s="114"/>
      <c r="L13" s="225" t="str">
        <f>IF(RSL_PMIS_ACoverJPCP_LCrack!L13=0,"",RSL_PMIS_ACoverJPCP_LCrack!L13)</f>
        <v/>
      </c>
      <c r="M13" s="226" t="str">
        <f>IF(K13&lt;&gt;"",Sheet1_PMIS_ACoverJPCP_LCrack!W76,"")</f>
        <v/>
      </c>
      <c r="N13" s="187"/>
    </row>
    <row r="14" spans="1:18" ht="15" customHeight="1" x14ac:dyDescent="0.25">
      <c r="A14" s="227"/>
      <c r="B14" s="80"/>
      <c r="C14" s="80"/>
      <c r="D14" s="80"/>
      <c r="E14" s="227"/>
      <c r="F14" s="227"/>
      <c r="G14" s="79"/>
      <c r="H14" s="79"/>
      <c r="I14" s="79"/>
      <c r="J14" s="114"/>
      <c r="K14" s="114"/>
      <c r="L14" s="225" t="str">
        <f>IF(RSL_PMIS_ACoverJPCP_LCrack!L14=0,"",RSL_PMIS_ACoverJPCP_LCrack!L14)</f>
        <v/>
      </c>
      <c r="M14" s="226" t="str">
        <f>IF(K14&lt;&gt;"",Sheet1_PMIS_ACoverJPCP_LCrack!W77,"")</f>
        <v/>
      </c>
      <c r="N14" s="187"/>
      <c r="O14" s="228"/>
      <c r="P14" s="228"/>
      <c r="Q14" s="228"/>
      <c r="R14" s="228"/>
    </row>
    <row r="15" spans="1:18" ht="15" customHeight="1" x14ac:dyDescent="0.25">
      <c r="A15" s="227"/>
      <c r="B15" s="80"/>
      <c r="C15" s="80"/>
      <c r="D15" s="80"/>
      <c r="E15" s="227"/>
      <c r="F15" s="227"/>
      <c r="G15" s="79"/>
      <c r="H15" s="79"/>
      <c r="I15" s="79"/>
      <c r="J15" s="114"/>
      <c r="K15" s="114"/>
      <c r="L15" s="225" t="str">
        <f>IF(RSL_PMIS_ACoverJPCP_LCrack!L15=0,"",RSL_PMIS_ACoverJPCP_LCrack!L15)</f>
        <v/>
      </c>
      <c r="M15" s="226" t="str">
        <f>IF(K15&lt;&gt;"",Sheet1_PMIS_ACoverJPCP_LCrack!W78,"")</f>
        <v/>
      </c>
      <c r="N15" s="187"/>
      <c r="O15" s="228"/>
      <c r="P15" s="228"/>
      <c r="Q15" s="228"/>
      <c r="R15" s="228"/>
    </row>
    <row r="16" spans="1:18" ht="15" customHeight="1" thickBot="1" x14ac:dyDescent="0.3">
      <c r="A16" s="227"/>
      <c r="B16" s="80"/>
      <c r="C16" s="80"/>
      <c r="D16" s="80"/>
      <c r="E16" s="227"/>
      <c r="F16" s="227"/>
      <c r="G16" s="79"/>
      <c r="H16" s="79"/>
      <c r="I16" s="79"/>
      <c r="J16" s="114"/>
      <c r="K16" s="114"/>
      <c r="L16" s="225" t="str">
        <f>IF(RSL_PMIS_ACoverJPCP_LCrack!L16=0,"",RSL_PMIS_ACoverJPCP_LCrack!L16)</f>
        <v/>
      </c>
      <c r="M16" s="226" t="str">
        <f>IF(K16&lt;&gt;"",Sheet1_PMIS_ACoverJPCP_LCrack!W79,"")</f>
        <v/>
      </c>
      <c r="N16" s="187"/>
      <c r="O16" s="228"/>
      <c r="P16" s="228"/>
      <c r="Q16" s="228"/>
      <c r="R16" s="228"/>
    </row>
    <row r="17" spans="1:18" ht="15.75" customHeight="1" x14ac:dyDescent="0.25">
      <c r="A17" s="187"/>
      <c r="B17" s="80"/>
      <c r="C17" s="80"/>
      <c r="D17" s="80"/>
      <c r="E17" s="187"/>
      <c r="F17" s="273" t="s">
        <v>812</v>
      </c>
      <c r="G17" s="274"/>
      <c r="H17" s="274"/>
      <c r="I17" s="194"/>
      <c r="J17" s="187"/>
      <c r="K17" s="187"/>
      <c r="L17" s="187"/>
      <c r="M17" s="187"/>
      <c r="N17" s="187"/>
      <c r="O17" s="228"/>
      <c r="P17" s="228"/>
      <c r="Q17" s="228"/>
      <c r="R17" s="228"/>
    </row>
    <row r="18" spans="1:18" ht="15" customHeight="1" x14ac:dyDescent="0.25">
      <c r="A18" s="187"/>
      <c r="B18" s="80"/>
      <c r="C18" s="80"/>
      <c r="D18" s="80"/>
      <c r="E18" s="187"/>
      <c r="F18" s="281" t="s">
        <v>813</v>
      </c>
      <c r="G18" s="282"/>
      <c r="H18" s="282"/>
      <c r="I18" s="238">
        <f>((I17*5280*10)/(2))/100</f>
        <v>0</v>
      </c>
      <c r="J18" s="187"/>
      <c r="K18" s="275" t="s">
        <v>701</v>
      </c>
      <c r="L18" s="275"/>
      <c r="M18" s="275"/>
      <c r="N18" s="275"/>
      <c r="O18" s="228"/>
      <c r="P18" s="228"/>
      <c r="Q18" s="228"/>
      <c r="R18" s="228"/>
    </row>
    <row r="19" spans="1:18" ht="15" customHeight="1" x14ac:dyDescent="0.25">
      <c r="A19" s="187"/>
      <c r="B19" s="80"/>
      <c r="C19" s="80"/>
      <c r="D19" s="80"/>
      <c r="E19" s="187"/>
      <c r="F19" s="276" t="s">
        <v>47</v>
      </c>
      <c r="G19" s="277"/>
      <c r="H19" s="278"/>
      <c r="I19" s="195"/>
      <c r="J19" s="187"/>
      <c r="K19" s="275"/>
      <c r="L19" s="275"/>
      <c r="M19" s="275"/>
      <c r="N19" s="275"/>
      <c r="O19" s="228"/>
      <c r="P19" s="228"/>
      <c r="Q19" s="228"/>
      <c r="R19" s="228"/>
    </row>
    <row r="20" spans="1:18" ht="15.75" customHeight="1" thickBot="1" x14ac:dyDescent="0.3">
      <c r="A20" s="187"/>
      <c r="B20" s="80"/>
      <c r="C20" s="80"/>
      <c r="D20" s="80"/>
      <c r="E20" s="187"/>
      <c r="F20" s="279" t="s">
        <v>48</v>
      </c>
      <c r="G20" s="280"/>
      <c r="H20" s="280"/>
      <c r="I20" s="196"/>
      <c r="J20" s="187"/>
      <c r="K20" s="275"/>
      <c r="L20" s="275"/>
      <c r="M20" s="275"/>
      <c r="N20" s="275"/>
      <c r="O20" s="228"/>
      <c r="P20" s="228"/>
      <c r="Q20" s="228"/>
      <c r="R20" s="228"/>
    </row>
    <row r="21" spans="1:18" ht="15.75" customHeight="1" thickBot="1" x14ac:dyDescent="0.3">
      <c r="A21" s="187"/>
      <c r="B21" s="80"/>
      <c r="C21" s="80"/>
      <c r="D21" s="80"/>
      <c r="E21" s="187"/>
      <c r="F21" s="187"/>
      <c r="G21" s="187"/>
      <c r="H21" s="187"/>
      <c r="I21" s="187"/>
      <c r="J21" s="187"/>
      <c r="K21" s="275"/>
      <c r="L21" s="275"/>
      <c r="M21" s="275"/>
      <c r="N21" s="275"/>
      <c r="O21" s="228"/>
      <c r="P21" s="228"/>
      <c r="Q21" s="228"/>
      <c r="R21" s="228"/>
    </row>
    <row r="22" spans="1:18" ht="15.75" customHeight="1" thickBot="1" x14ac:dyDescent="0.3">
      <c r="A22" s="187"/>
      <c r="B22" s="80"/>
      <c r="C22" s="80"/>
      <c r="D22" s="80"/>
      <c r="E22" s="187"/>
      <c r="F22" s="270" t="s">
        <v>702</v>
      </c>
      <c r="G22" s="271"/>
      <c r="H22" s="271"/>
      <c r="I22" s="197">
        <v>1</v>
      </c>
      <c r="J22" s="187"/>
      <c r="K22" s="187"/>
      <c r="L22" s="187"/>
      <c r="M22" s="187"/>
      <c r="N22" s="187"/>
      <c r="O22" s="228"/>
      <c r="P22" s="228"/>
      <c r="Q22" s="228"/>
      <c r="R22" s="228"/>
    </row>
    <row r="23" spans="1:18" ht="15" customHeight="1" x14ac:dyDescent="0.25">
      <c r="A23" s="187"/>
      <c r="B23" s="80"/>
      <c r="C23" s="80"/>
      <c r="D23" s="80"/>
      <c r="E23" s="187"/>
      <c r="F23" s="187"/>
      <c r="G23" s="187"/>
      <c r="H23" s="187"/>
      <c r="I23" s="187"/>
      <c r="J23" s="187"/>
      <c r="K23" s="187"/>
      <c r="L23" s="187"/>
      <c r="M23" s="187"/>
      <c r="N23" s="187"/>
      <c r="O23" s="228"/>
      <c r="P23" s="228"/>
      <c r="Q23" s="228"/>
      <c r="R23" s="228"/>
    </row>
    <row r="24" spans="1:18" x14ac:dyDescent="0.25">
      <c r="A24" s="187"/>
      <c r="B24" s="187"/>
      <c r="C24" s="187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</row>
  </sheetData>
  <mergeCells count="6">
    <mergeCell ref="F22:H22"/>
    <mergeCell ref="F17:H17"/>
    <mergeCell ref="F18:H18"/>
    <mergeCell ref="K18:N21"/>
    <mergeCell ref="F19:H19"/>
    <mergeCell ref="F20:H20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47457" r:id="rId3" name="Button 1">
              <controlPr defaultSize="0" print="0" autoFill="0" autoPict="0" macro="[0]!PMIS_ACoverJPCP_LCrack_CalculateFutureLCrack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458" r:id="rId4" name="Button 2">
              <controlPr defaultSize="0" print="0" autoFill="0" autoPict="0" macro="[0]!PMIS_ACoverJPCP_LCrack_ViewLCrack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459" r:id="rId5" name="Button 3">
              <controlPr defaultSize="0" print="0" autoFill="0" autoPict="0" macro="[0]!PMIS_ACoverJPCP_LCrack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47460" r:id="rId6" name="Button 4">
              <controlPr defaultSize="0" print="0" autoFill="0" autoPict="0" macro="[0]!PMIS_ACoverJPCP_LCrack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67"/>
  <dimension ref="A1:S24"/>
  <sheetViews>
    <sheetView showGridLines="0" zoomScale="90" zoomScaleNormal="90" workbookViewId="0">
      <selection activeCell="N24" sqref="N24"/>
    </sheetView>
  </sheetViews>
  <sheetFormatPr defaultColWidth="0" defaultRowHeight="15" customHeight="1" zeroHeight="1" x14ac:dyDescent="0.25"/>
  <cols>
    <col min="1" max="1" width="22.5" style="224" customWidth="1"/>
    <col min="2" max="3" width="11.125" style="224" customWidth="1"/>
    <col min="4" max="7" width="9.375" style="224" customWidth="1"/>
    <col min="8" max="10" width="11.125" style="224" customWidth="1"/>
    <col min="11" max="15" width="9.375" style="224" customWidth="1"/>
    <col min="16" max="17" width="7.75" style="224" hidden="1" customWidth="1"/>
    <col min="18" max="18" width="9.875" style="224" hidden="1" customWidth="1"/>
    <col min="19" max="16384" width="7.75" style="224" hidden="1"/>
  </cols>
  <sheetData>
    <row r="1" spans="1:19" ht="38.25" customHeight="1" thickBot="1" x14ac:dyDescent="0.3">
      <c r="A1" s="182" t="s">
        <v>33</v>
      </c>
      <c r="B1" s="183" t="s">
        <v>34</v>
      </c>
      <c r="C1" s="183" t="s">
        <v>35</v>
      </c>
      <c r="D1" s="183" t="s">
        <v>36</v>
      </c>
      <c r="E1" s="183" t="s">
        <v>37</v>
      </c>
      <c r="F1" s="183" t="s">
        <v>38</v>
      </c>
      <c r="G1" s="183" t="s">
        <v>39</v>
      </c>
      <c r="H1" s="185" t="s">
        <v>696</v>
      </c>
      <c r="I1" s="185" t="s">
        <v>827</v>
      </c>
      <c r="J1" s="185" t="s">
        <v>828</v>
      </c>
      <c r="K1" s="183" t="s">
        <v>732</v>
      </c>
      <c r="L1" s="222" t="s">
        <v>733</v>
      </c>
      <c r="M1" s="182" t="s">
        <v>734</v>
      </c>
      <c r="N1" s="223" t="s">
        <v>40</v>
      </c>
      <c r="O1" s="187"/>
    </row>
    <row r="2" spans="1:19" ht="15.75" x14ac:dyDescent="0.25">
      <c r="A2" s="79"/>
      <c r="B2" s="79"/>
      <c r="C2" s="79"/>
      <c r="D2" s="79"/>
      <c r="E2" s="79"/>
      <c r="F2" s="79"/>
      <c r="G2" s="79"/>
      <c r="H2" s="79"/>
      <c r="I2" s="79"/>
      <c r="J2" s="79"/>
      <c r="K2" s="79"/>
      <c r="L2" s="79"/>
      <c r="M2" s="225" t="str">
        <f>IF(RSL_County_PCCoverlay_IRI!M2=0,"",RSL_County_PCCoverlay_IRI!M2)</f>
        <v/>
      </c>
      <c r="N2" s="226" t="str">
        <f>IF(L2&lt;&gt;"",Sheet1_County_PCCoverlay_IRI!Y85,"")</f>
        <v/>
      </c>
      <c r="O2" s="187"/>
    </row>
    <row r="3" spans="1:19" ht="15.75" x14ac:dyDescent="0.25">
      <c r="A3" s="227"/>
      <c r="B3" s="227"/>
      <c r="C3" s="227"/>
      <c r="D3" s="227"/>
      <c r="E3" s="227"/>
      <c r="F3" s="227"/>
      <c r="G3" s="79"/>
      <c r="H3" s="79"/>
      <c r="I3" s="79"/>
      <c r="J3" s="79"/>
      <c r="K3" s="114"/>
      <c r="L3" s="114"/>
      <c r="M3" s="225" t="str">
        <f>IF(RSL_County_PCCoverlay_IRI!M3=0,"",RSL_County_PCCoverlay_IRI!M3)</f>
        <v/>
      </c>
      <c r="N3" s="226" t="str">
        <f>IF(L3&lt;&gt;"",Sheet1_County_PCCoverlay_IRI!Y86,"")</f>
        <v/>
      </c>
      <c r="O3" s="187"/>
    </row>
    <row r="4" spans="1:19" ht="15.75" x14ac:dyDescent="0.25">
      <c r="A4" s="227"/>
      <c r="B4" s="227"/>
      <c r="C4" s="227"/>
      <c r="D4" s="227"/>
      <c r="E4" s="227"/>
      <c r="F4" s="227"/>
      <c r="G4" s="79"/>
      <c r="H4" s="79"/>
      <c r="I4" s="79"/>
      <c r="J4" s="79"/>
      <c r="K4" s="114"/>
      <c r="L4" s="114"/>
      <c r="M4" s="225" t="str">
        <f>IF(RSL_County_PCCoverlay_IRI!M4=0,"",RSL_County_PCCoverlay_IRI!M4)</f>
        <v/>
      </c>
      <c r="N4" s="226" t="str">
        <f>IF(L4&lt;&gt;"",Sheet1_County_PCCoverlay_IRI!Y87,"")</f>
        <v/>
      </c>
      <c r="O4" s="187"/>
    </row>
    <row r="5" spans="1:19" ht="15.75" x14ac:dyDescent="0.25">
      <c r="A5" s="227"/>
      <c r="B5" s="227"/>
      <c r="C5" s="227"/>
      <c r="D5" s="227"/>
      <c r="E5" s="227"/>
      <c r="F5" s="227"/>
      <c r="G5" s="79"/>
      <c r="H5" s="79"/>
      <c r="I5" s="79"/>
      <c r="J5" s="79"/>
      <c r="K5" s="114"/>
      <c r="L5" s="114"/>
      <c r="M5" s="225" t="str">
        <f>IF(RSL_County_PCCoverlay_IRI!M5=0,"",RSL_County_PCCoverlay_IRI!M5)</f>
        <v/>
      </c>
      <c r="N5" s="226" t="str">
        <f>IF(L5&lt;&gt;"",Sheet1_County_PCCoverlay_IRI!Y88,"")</f>
        <v/>
      </c>
      <c r="O5" s="187"/>
    </row>
    <row r="6" spans="1:19" ht="15.75" x14ac:dyDescent="0.25">
      <c r="A6" s="227"/>
      <c r="B6" s="227"/>
      <c r="C6" s="227"/>
      <c r="D6" s="227"/>
      <c r="E6" s="227"/>
      <c r="F6" s="227"/>
      <c r="G6" s="79"/>
      <c r="H6" s="79"/>
      <c r="I6" s="79"/>
      <c r="J6" s="79"/>
      <c r="K6" s="114"/>
      <c r="L6" s="114"/>
      <c r="M6" s="225" t="str">
        <f>IF(RSL_County_PCCoverlay_IRI!M6=0,"",RSL_County_PCCoverlay_IRI!M6)</f>
        <v/>
      </c>
      <c r="N6" s="226" t="str">
        <f>IF(L6&lt;&gt;"",Sheet1_County_PCCoverlay_IRI!Y89,"")</f>
        <v/>
      </c>
      <c r="O6" s="187"/>
    </row>
    <row r="7" spans="1:19" ht="15.75" x14ac:dyDescent="0.25">
      <c r="A7" s="227"/>
      <c r="B7" s="227"/>
      <c r="C7" s="227"/>
      <c r="D7" s="227"/>
      <c r="E7" s="227"/>
      <c r="F7" s="227"/>
      <c r="G7" s="79"/>
      <c r="H7" s="79"/>
      <c r="I7" s="79"/>
      <c r="J7" s="79"/>
      <c r="K7" s="114"/>
      <c r="L7" s="114"/>
      <c r="M7" s="225" t="str">
        <f>IF(RSL_County_PCCoverlay_IRI!M7=0,"",RSL_County_PCCoverlay_IRI!M7)</f>
        <v/>
      </c>
      <c r="N7" s="226" t="str">
        <f>IF(L7&lt;&gt;"",Sheet1_County_PCCoverlay_IRI!Y90,"")</f>
        <v/>
      </c>
      <c r="O7" s="187"/>
    </row>
    <row r="8" spans="1:19" ht="15.75" x14ac:dyDescent="0.25">
      <c r="A8" s="227"/>
      <c r="B8" s="227"/>
      <c r="C8" s="227"/>
      <c r="D8" s="227"/>
      <c r="E8" s="227"/>
      <c r="F8" s="227"/>
      <c r="G8" s="79"/>
      <c r="H8" s="79"/>
      <c r="I8" s="79"/>
      <c r="J8" s="79"/>
      <c r="K8" s="114"/>
      <c r="L8" s="114"/>
      <c r="M8" s="225" t="str">
        <f>IF(RSL_County_PCCoverlay_IRI!M8=0,"",RSL_County_PCCoverlay_IRI!M8)</f>
        <v/>
      </c>
      <c r="N8" s="226" t="str">
        <f>IF(L8&lt;&gt;"",Sheet1_County_PCCoverlay_IRI!Y91,"")</f>
        <v/>
      </c>
      <c r="O8" s="187"/>
    </row>
    <row r="9" spans="1:19" ht="15.75" x14ac:dyDescent="0.25">
      <c r="A9" s="227"/>
      <c r="B9" s="227"/>
      <c r="C9" s="227"/>
      <c r="D9" s="227"/>
      <c r="E9" s="227"/>
      <c r="F9" s="227"/>
      <c r="G9" s="79"/>
      <c r="H9" s="79"/>
      <c r="I9" s="79"/>
      <c r="J9" s="79"/>
      <c r="K9" s="114"/>
      <c r="L9" s="114"/>
      <c r="M9" s="225" t="str">
        <f>IF(RSL_County_PCCoverlay_IRI!M9=0,"",RSL_County_PCCoverlay_IRI!M9)</f>
        <v/>
      </c>
      <c r="N9" s="226" t="str">
        <f>IF(L9&lt;&gt;"",Sheet1_County_PCCoverlay_IRI!Y92,"")</f>
        <v/>
      </c>
      <c r="O9" s="187"/>
    </row>
    <row r="10" spans="1:19" ht="15.75" x14ac:dyDescent="0.25">
      <c r="A10" s="227"/>
      <c r="B10" s="227"/>
      <c r="C10" s="227"/>
      <c r="D10" s="227"/>
      <c r="E10" s="227"/>
      <c r="F10" s="227"/>
      <c r="G10" s="79"/>
      <c r="H10" s="79"/>
      <c r="I10" s="79"/>
      <c r="J10" s="79"/>
      <c r="K10" s="114"/>
      <c r="L10" s="114"/>
      <c r="M10" s="225" t="str">
        <f>IF(RSL_County_PCCoverlay_IRI!M10=0,"",RSL_County_PCCoverlay_IRI!M10)</f>
        <v/>
      </c>
      <c r="N10" s="226" t="str">
        <f>IF(L10&lt;&gt;"",Sheet1_County_PCCoverlay_IRI!Y93,"")</f>
        <v/>
      </c>
      <c r="O10" s="187"/>
    </row>
    <row r="11" spans="1:19" ht="15.75" x14ac:dyDescent="0.25">
      <c r="A11" s="227"/>
      <c r="B11" s="227"/>
      <c r="C11" s="227"/>
      <c r="D11" s="227"/>
      <c r="E11" s="227"/>
      <c r="F11" s="227"/>
      <c r="G11" s="79"/>
      <c r="H11" s="79"/>
      <c r="I11" s="79"/>
      <c r="J11" s="79"/>
      <c r="K11" s="114"/>
      <c r="L11" s="114"/>
      <c r="M11" s="225" t="str">
        <f>IF(RSL_County_PCCoverlay_IRI!M11=0,"",RSL_County_PCCoverlay_IRI!M11)</f>
        <v/>
      </c>
      <c r="N11" s="226" t="str">
        <f>IF(L11&lt;&gt;"",Sheet1_County_PCCoverlay_IRI!Y94,"")</f>
        <v/>
      </c>
      <c r="O11" s="187"/>
    </row>
    <row r="12" spans="1:19" ht="15.75" x14ac:dyDescent="0.25">
      <c r="A12" s="227"/>
      <c r="B12" s="227"/>
      <c r="C12" s="227"/>
      <c r="D12" s="227"/>
      <c r="E12" s="227"/>
      <c r="F12" s="227"/>
      <c r="G12" s="79"/>
      <c r="H12" s="79"/>
      <c r="I12" s="79"/>
      <c r="J12" s="79"/>
      <c r="K12" s="114"/>
      <c r="L12" s="114"/>
      <c r="M12" s="225" t="str">
        <f>IF(RSL_County_PCCoverlay_IRI!M12=0,"",RSL_County_PCCoverlay_IRI!M12)</f>
        <v/>
      </c>
      <c r="N12" s="226" t="str">
        <f>IF(L12&lt;&gt;"",Sheet1_County_PCCoverlay_IRI!Y95,"")</f>
        <v/>
      </c>
      <c r="O12" s="187"/>
    </row>
    <row r="13" spans="1:19" ht="15.75" x14ac:dyDescent="0.25">
      <c r="A13" s="227"/>
      <c r="B13" s="227"/>
      <c r="C13" s="227"/>
      <c r="D13" s="227"/>
      <c r="E13" s="227"/>
      <c r="F13" s="227"/>
      <c r="G13" s="79"/>
      <c r="H13" s="79"/>
      <c r="I13" s="79"/>
      <c r="J13" s="79"/>
      <c r="K13" s="114"/>
      <c r="L13" s="114"/>
      <c r="M13" s="225" t="str">
        <f>IF(RSL_County_PCCoverlay_IRI!M13=0,"",RSL_County_PCCoverlay_IRI!M13)</f>
        <v/>
      </c>
      <c r="N13" s="226" t="str">
        <f>IF(L13&lt;&gt;"",Sheet1_County_PCCoverlay_IRI!Y96,"")</f>
        <v/>
      </c>
      <c r="O13" s="187"/>
    </row>
    <row r="14" spans="1:19" ht="15" customHeight="1" x14ac:dyDescent="0.25">
      <c r="A14" s="227"/>
      <c r="B14" s="80"/>
      <c r="C14" s="80"/>
      <c r="D14" s="80"/>
      <c r="E14" s="227"/>
      <c r="F14" s="227"/>
      <c r="G14" s="79"/>
      <c r="H14" s="79"/>
      <c r="I14" s="79"/>
      <c r="J14" s="79"/>
      <c r="K14" s="114"/>
      <c r="L14" s="114"/>
      <c r="M14" s="225" t="str">
        <f>IF(RSL_County_PCCoverlay_IRI!M14=0,"",RSL_County_PCCoverlay_IRI!M14)</f>
        <v/>
      </c>
      <c r="N14" s="226" t="str">
        <f>IF(L14&lt;&gt;"",Sheet1_County_PCCoverlay_IRI!Y97,"")</f>
        <v/>
      </c>
      <c r="O14" s="187"/>
      <c r="P14" s="228"/>
      <c r="Q14" s="228"/>
      <c r="R14" s="228"/>
      <c r="S14" s="228"/>
    </row>
    <row r="15" spans="1:19" ht="15" customHeight="1" x14ac:dyDescent="0.25">
      <c r="A15" s="227"/>
      <c r="B15" s="80"/>
      <c r="C15" s="80"/>
      <c r="D15" s="80"/>
      <c r="E15" s="227"/>
      <c r="F15" s="227"/>
      <c r="G15" s="79"/>
      <c r="H15" s="79"/>
      <c r="I15" s="79"/>
      <c r="J15" s="79"/>
      <c r="K15" s="114"/>
      <c r="L15" s="114"/>
      <c r="M15" s="225" t="str">
        <f>IF(RSL_County_PCCoverlay_IRI!M15=0,"",RSL_County_PCCoverlay_IRI!M15)</f>
        <v/>
      </c>
      <c r="N15" s="226" t="str">
        <f>IF(L15&lt;&gt;"",Sheet1_County_PCCoverlay_IRI!Y98,"")</f>
        <v/>
      </c>
      <c r="O15" s="187"/>
      <c r="P15" s="228"/>
      <c r="Q15" s="228"/>
      <c r="R15" s="228"/>
      <c r="S15" s="228"/>
    </row>
    <row r="16" spans="1:19" ht="15" customHeight="1" x14ac:dyDescent="0.25">
      <c r="A16" s="227"/>
      <c r="B16" s="80"/>
      <c r="C16" s="80"/>
      <c r="D16" s="80"/>
      <c r="E16" s="227"/>
      <c r="F16" s="227"/>
      <c r="G16" s="79"/>
      <c r="H16" s="79"/>
      <c r="I16" s="79"/>
      <c r="J16" s="79"/>
      <c r="K16" s="114"/>
      <c r="L16" s="114"/>
      <c r="M16" s="225" t="str">
        <f>IF(RSL_County_PCCoverlay_IRI!M16=0,"",RSL_County_PCCoverlay_IRI!M16)</f>
        <v/>
      </c>
      <c r="N16" s="226" t="str">
        <f>IF(L16&lt;&gt;"",Sheet1_County_PCCoverlay_IRI!Y99,"")</f>
        <v/>
      </c>
      <c r="O16" s="187"/>
      <c r="P16" s="228"/>
      <c r="Q16" s="228"/>
      <c r="R16" s="228"/>
      <c r="S16" s="228"/>
    </row>
    <row r="17" spans="1:19" ht="15.75" customHeight="1" thickBot="1" x14ac:dyDescent="0.3">
      <c r="A17" s="187"/>
      <c r="B17" s="80"/>
      <c r="C17" s="80"/>
      <c r="D17" s="80"/>
      <c r="E17" s="187"/>
      <c r="F17" s="187"/>
      <c r="G17" s="187"/>
      <c r="H17" s="187"/>
      <c r="I17" s="187"/>
      <c r="J17" s="187"/>
      <c r="K17" s="187"/>
      <c r="L17" s="187"/>
      <c r="M17" s="187"/>
      <c r="N17" s="187"/>
      <c r="O17" s="187"/>
      <c r="P17" s="228"/>
      <c r="Q17" s="228"/>
      <c r="R17" s="228"/>
      <c r="S17" s="228"/>
    </row>
    <row r="18" spans="1:19" ht="15" customHeight="1" x14ac:dyDescent="0.25">
      <c r="A18" s="187"/>
      <c r="B18" s="80"/>
      <c r="C18" s="80"/>
      <c r="D18" s="80"/>
      <c r="E18" s="187"/>
      <c r="F18" s="273" t="s">
        <v>45</v>
      </c>
      <c r="G18" s="274"/>
      <c r="H18" s="274"/>
      <c r="I18" s="194"/>
      <c r="J18" s="187"/>
      <c r="K18" s="187"/>
      <c r="L18" s="275" t="s">
        <v>701</v>
      </c>
      <c r="M18" s="275"/>
      <c r="N18" s="275"/>
      <c r="O18" s="275"/>
      <c r="P18" s="228"/>
      <c r="Q18" s="228"/>
      <c r="R18" s="228"/>
      <c r="S18" s="228"/>
    </row>
    <row r="19" spans="1:19" ht="15" customHeight="1" x14ac:dyDescent="0.25">
      <c r="A19" s="187"/>
      <c r="B19" s="80"/>
      <c r="C19" s="80"/>
      <c r="D19" s="80"/>
      <c r="E19" s="187"/>
      <c r="F19" s="276" t="s">
        <v>47</v>
      </c>
      <c r="G19" s="277"/>
      <c r="H19" s="278"/>
      <c r="I19" s="195"/>
      <c r="J19" s="187"/>
      <c r="K19" s="187"/>
      <c r="L19" s="275"/>
      <c r="M19" s="275"/>
      <c r="N19" s="275"/>
      <c r="O19" s="275"/>
      <c r="P19" s="228"/>
      <c r="Q19" s="228"/>
      <c r="R19" s="228"/>
      <c r="S19" s="228"/>
    </row>
    <row r="20" spans="1:19" ht="15.75" customHeight="1" thickBot="1" x14ac:dyDescent="0.3">
      <c r="A20" s="187"/>
      <c r="B20" s="80"/>
      <c r="C20" s="80"/>
      <c r="D20" s="80"/>
      <c r="E20" s="187"/>
      <c r="F20" s="279" t="s">
        <v>48</v>
      </c>
      <c r="G20" s="280"/>
      <c r="H20" s="280"/>
      <c r="I20" s="196"/>
      <c r="J20" s="187"/>
      <c r="K20" s="187"/>
      <c r="L20" s="275"/>
      <c r="M20" s="275"/>
      <c r="N20" s="275"/>
      <c r="O20" s="275"/>
      <c r="P20" s="228"/>
      <c r="Q20" s="228"/>
      <c r="R20" s="228"/>
      <c r="S20" s="228"/>
    </row>
    <row r="21" spans="1:19" ht="15.75" customHeight="1" thickBot="1" x14ac:dyDescent="0.3">
      <c r="A21" s="187"/>
      <c r="B21" s="80"/>
      <c r="C21" s="80"/>
      <c r="D21" s="80"/>
      <c r="E21" s="187"/>
      <c r="F21" s="187"/>
      <c r="G21" s="187"/>
      <c r="H21" s="187"/>
      <c r="I21" s="187"/>
      <c r="J21" s="187"/>
      <c r="K21" s="187"/>
      <c r="L21" s="275"/>
      <c r="M21" s="275"/>
      <c r="N21" s="275"/>
      <c r="O21" s="275"/>
      <c r="P21" s="228"/>
      <c r="Q21" s="228"/>
      <c r="R21" s="228"/>
      <c r="S21" s="228"/>
    </row>
    <row r="22" spans="1:19" ht="15.75" customHeight="1" thickBot="1" x14ac:dyDescent="0.3">
      <c r="A22" s="187"/>
      <c r="B22" s="80"/>
      <c r="C22" s="80"/>
      <c r="D22" s="80"/>
      <c r="E22" s="187"/>
      <c r="F22" s="270" t="s">
        <v>702</v>
      </c>
      <c r="G22" s="271"/>
      <c r="H22" s="271"/>
      <c r="I22" s="197">
        <v>1</v>
      </c>
      <c r="J22" s="187"/>
      <c r="K22" s="187"/>
      <c r="L22" s="187"/>
      <c r="M22" s="187"/>
      <c r="N22" s="187"/>
      <c r="O22" s="187"/>
      <c r="P22" s="228"/>
      <c r="Q22" s="228"/>
      <c r="R22" s="228"/>
      <c r="S22" s="228"/>
    </row>
    <row r="23" spans="1:19" ht="15" customHeight="1" x14ac:dyDescent="0.25">
      <c r="A23" s="187"/>
      <c r="B23" s="80"/>
      <c r="C23" s="80"/>
      <c r="D23" s="80"/>
      <c r="E23" s="187"/>
      <c r="F23" s="187"/>
      <c r="G23" s="187"/>
      <c r="H23" s="187"/>
      <c r="I23" s="187"/>
      <c r="J23" s="187"/>
      <c r="K23" s="187"/>
      <c r="L23" s="187"/>
      <c r="M23" s="187"/>
      <c r="N23" s="187"/>
      <c r="O23" s="187"/>
      <c r="P23" s="228"/>
      <c r="Q23" s="228"/>
      <c r="R23" s="228"/>
      <c r="S23" s="228"/>
    </row>
    <row r="24" spans="1:19" x14ac:dyDescent="0.25">
      <c r="A24" s="187"/>
      <c r="B24" s="187"/>
      <c r="C24" s="187"/>
      <c r="D24" s="187"/>
      <c r="E24" s="187"/>
      <c r="F24" s="187"/>
      <c r="G24" s="187"/>
      <c r="H24" s="187"/>
      <c r="I24" s="187"/>
      <c r="J24" s="187"/>
      <c r="K24" s="187"/>
      <c r="L24" s="187"/>
      <c r="M24" s="187"/>
      <c r="N24" s="187"/>
      <c r="O24" s="187"/>
    </row>
  </sheetData>
  <mergeCells count="5">
    <mergeCell ref="F18:H18"/>
    <mergeCell ref="L18:O21"/>
    <mergeCell ref="F19:H19"/>
    <mergeCell ref="F20:H20"/>
    <mergeCell ref="F22:H22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51553" r:id="rId3" name="Button 1">
              <controlPr defaultSize="0" print="0" autoFill="0" autoPict="0" macro="[0]!County_PCCoverlay_IRI_CalculateFutureIRI">
                <anchor moveWithCells="1" sizeWithCells="1">
                  <from>
                    <xdr:col>0</xdr:col>
                    <xdr:colOff>1657350</xdr:colOff>
                    <xdr:row>2</xdr:row>
                    <xdr:rowOff>9525</xdr:rowOff>
                  </from>
                  <to>
                    <xdr:col>4</xdr:col>
                    <xdr:colOff>66675</xdr:colOff>
                    <xdr:row>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554" r:id="rId4" name="Button 2">
              <controlPr defaultSize="0" print="0" autoFill="0" autoPict="0" macro="[0]!County_PCCoverlay_IRI_ViewIRIModel">
                <anchor moveWithCells="1" sizeWithCells="1">
                  <from>
                    <xdr:col>0</xdr:col>
                    <xdr:colOff>1647825</xdr:colOff>
                    <xdr:row>6</xdr:row>
                    <xdr:rowOff>0</xdr:rowOff>
                  </from>
                  <to>
                    <xdr:col>4</xdr:col>
                    <xdr:colOff>47625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555" r:id="rId5" name="Button 3">
              <controlPr defaultSize="0" print="0" autoFill="0" autoPict="0" macro="[0]!County_PCCoverlay_IRI_CalculateFutureRSL">
                <anchor moveWithCells="1" sizeWithCells="1">
                  <from>
                    <xdr:col>0</xdr:col>
                    <xdr:colOff>1657350</xdr:colOff>
                    <xdr:row>10</xdr:row>
                    <xdr:rowOff>19050</xdr:rowOff>
                  </from>
                  <to>
                    <xdr:col>4</xdr:col>
                    <xdr:colOff>66675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556" r:id="rId6" name="Button 4">
              <controlPr defaultSize="0" print="0" autoFill="0" autoPict="0" macro="[0]!County_PCCoverlay_IRI_Reset">
                <anchor moveWithCells="1" sizeWithCells="1">
                  <from>
                    <xdr:col>0</xdr:col>
                    <xdr:colOff>133350</xdr:colOff>
                    <xdr:row>21</xdr:row>
                    <xdr:rowOff>28575</xdr:rowOff>
                  </from>
                  <to>
                    <xdr:col>0</xdr:col>
                    <xdr:colOff>1390650</xdr:colOff>
                    <xdr:row>23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8"/>
  <dimension ref="A1:BC361"/>
  <sheetViews>
    <sheetView zoomScale="50" zoomScaleNormal="50" workbookViewId="0">
      <selection activeCell="P16" sqref="P16:P18"/>
    </sheetView>
  </sheetViews>
  <sheetFormatPr defaultColWidth="7.75" defaultRowHeight="15" x14ac:dyDescent="0.25"/>
  <cols>
    <col min="1" max="8" width="7.75" style="198"/>
    <col min="9" max="10" width="10.375" style="198" customWidth="1"/>
    <col min="11" max="11" width="11.875" style="198" customWidth="1"/>
    <col min="12" max="12" width="11" style="198" bestFit="1" customWidth="1"/>
    <col min="13" max="13" width="4.625" style="198" bestFit="1" customWidth="1"/>
    <col min="14" max="14" width="14.75" style="198" bestFit="1" customWidth="1"/>
    <col min="15" max="15" width="7.75" style="198"/>
    <col min="16" max="16" width="15.25" style="198" bestFit="1" customWidth="1"/>
    <col min="17" max="17" width="9.625" style="198" bestFit="1" customWidth="1"/>
    <col min="18" max="18" width="7.75" style="198"/>
    <col min="19" max="19" width="9.75" style="198" bestFit="1" customWidth="1"/>
    <col min="20" max="24" width="7.75" style="198"/>
    <col min="25" max="25" width="8.25" style="198" customWidth="1"/>
    <col min="26" max="16384" width="7.75" style="198"/>
  </cols>
  <sheetData>
    <row r="1" spans="1:55" x14ac:dyDescent="0.25">
      <c r="A1" s="198" t="str">
        <f>County_PCCoverlay_IRI!A1</f>
        <v>Project Name</v>
      </c>
      <c r="B1" s="198" t="str">
        <f>County_PCCoverlay_IRI!B1</f>
        <v>COUNAME</v>
      </c>
      <c r="C1" s="198" t="str">
        <f>County_PCCoverlay_IRI!C1</f>
        <v>PROJECT_NO</v>
      </c>
      <c r="D1" s="198" t="str">
        <f>County_PCCoverlay_IRI!D1</f>
        <v>BPRJ</v>
      </c>
      <c r="E1" s="198" t="str">
        <f>County_PCCoverlay_IRI!E1</f>
        <v>EPRJ</v>
      </c>
      <c r="F1" s="198" t="str">
        <f>County_PCCoverlay_IRI!F1</f>
        <v>CONYR</v>
      </c>
      <c r="G1" s="198" t="str">
        <f>County_PCCoverlay_IRI!G1</f>
        <v>DATAYR</v>
      </c>
      <c r="H1" s="198" t="str">
        <f>County_PCCoverlay_IRI!H1</f>
        <v>Accumulated AADTs</v>
      </c>
      <c r="I1" s="198" t="str">
        <f>County_PCCoverlay_IRI!I1</f>
        <v>Overlay Thickness (in)</v>
      </c>
      <c r="J1" s="198" t="str">
        <f>County_PCCoverlay_IRI!J1</f>
        <v>Joint Spacing (ft)</v>
      </c>
      <c r="K1" s="198" t="str">
        <f>County_PCCoverlay_IRI!K1</f>
        <v>IRIi-2 
(in/mile)</v>
      </c>
      <c r="L1" s="198" t="str">
        <f>County_PCCoverlay_IRI!L1</f>
        <v>IRIi-1 
(in/mile)</v>
      </c>
      <c r="M1" s="198" t="str">
        <f>County_PCCoverlay_IRI!M1</f>
        <v>Age
(years)</v>
      </c>
      <c r="N1" s="198" t="str">
        <f>County_PCCoverlay_IRI!N1</f>
        <v>IRIi 
(in/mile)</v>
      </c>
      <c r="P1" s="198" t="s">
        <v>703</v>
      </c>
      <c r="Q1" s="199" t="s">
        <v>51</v>
      </c>
      <c r="R1" s="198" t="s">
        <v>51</v>
      </c>
      <c r="S1" s="198" t="s">
        <v>781</v>
      </c>
      <c r="T1" s="198" t="s">
        <v>782</v>
      </c>
      <c r="U1" s="198" t="s">
        <v>783</v>
      </c>
      <c r="V1" s="198" t="s">
        <v>706</v>
      </c>
      <c r="W1" s="198" t="s">
        <v>707</v>
      </c>
      <c r="AB1" s="199" t="s">
        <v>708</v>
      </c>
      <c r="AW1" s="228"/>
      <c r="AX1" s="228"/>
      <c r="AY1" s="228"/>
      <c r="AZ1" s="228"/>
      <c r="BA1" s="228"/>
      <c r="BB1" s="228"/>
      <c r="BC1" s="228"/>
    </row>
    <row r="2" spans="1:55" x14ac:dyDescent="0.25">
      <c r="A2" s="198">
        <f>County_PCCoverlay_IRI!A2</f>
        <v>0</v>
      </c>
      <c r="B2" s="198">
        <f>County_PCCoverlay_IRI!B2</f>
        <v>0</v>
      </c>
      <c r="C2" s="198">
        <f>County_PCCoverlay_IRI!C2</f>
        <v>0</v>
      </c>
      <c r="D2" s="198">
        <f>County_PCCoverlay_IRI!D2</f>
        <v>0</v>
      </c>
      <c r="E2" s="198">
        <f>County_PCCoverlay_IRI!E2</f>
        <v>0</v>
      </c>
      <c r="F2" s="198">
        <f>County_PCCoverlay_IRI!F2</f>
        <v>0</v>
      </c>
      <c r="G2" s="198">
        <f>County_PCCoverlay_IRI!G2</f>
        <v>0</v>
      </c>
      <c r="H2" s="198">
        <f>County_PCCoverlay_IRI!H2</f>
        <v>0</v>
      </c>
      <c r="I2" s="198">
        <f>County_PCCoverlay_IRI!I2</f>
        <v>0</v>
      </c>
      <c r="J2" s="198">
        <f>County_PCCoverlay_IRI!J2</f>
        <v>0</v>
      </c>
      <c r="K2" s="198">
        <f>County_PCCoverlay_IRI!K2</f>
        <v>0</v>
      </c>
      <c r="L2" s="198">
        <f>County_PCCoverlay_IRI!L2</f>
        <v>0</v>
      </c>
      <c r="M2" s="198">
        <f>RSL_County_PCCoverlay_IRI!M2</f>
        <v>0</v>
      </c>
      <c r="N2" s="198" t="str">
        <f>County_PCCoverlay_IRI!N2</f>
        <v/>
      </c>
      <c r="O2" s="199" t="s">
        <v>709</v>
      </c>
      <c r="Q2" s="198" t="s">
        <v>710</v>
      </c>
      <c r="R2" s="198">
        <f>2*((M2-Q$3)/(Q$5-Q$3))-1</f>
        <v>-1.1666666666666667</v>
      </c>
      <c r="S2" s="201">
        <f>2*((H2-Q$8)/(Q$10-Q$8))-1</f>
        <v>-1.0026525198938991</v>
      </c>
      <c r="T2" s="198">
        <f>2*((I2-Q$13)/(Q$15-Q$13))-1</f>
        <v>-1.5</v>
      </c>
      <c r="U2" s="198">
        <f>2*((J2-Q$18)/(Q$20-Q$18))-1</f>
        <v>-1</v>
      </c>
      <c r="V2" s="198">
        <f>2*((K2-Q$23)/(Q$25-Q$23))-1</f>
        <v>-1.6393955198760517</v>
      </c>
      <c r="W2" s="198">
        <f>2*((L2-Q$28)/(Q$30-Q$28))-1</f>
        <v>-1.6554388059327685</v>
      </c>
      <c r="AB2" s="198">
        <v>-1.0968500000000001</v>
      </c>
      <c r="AC2" s="198">
        <v>-2.4537100000000001</v>
      </c>
      <c r="AD2" s="198">
        <v>-2.5612599999999999E-2</v>
      </c>
      <c r="AE2" s="198">
        <v>1.7358</v>
      </c>
      <c r="AF2" s="198">
        <v>-1.68605</v>
      </c>
      <c r="AG2" s="198">
        <v>0.40573700000000001</v>
      </c>
      <c r="AW2" s="228"/>
      <c r="AX2" s="228"/>
      <c r="AY2" s="228"/>
      <c r="AZ2" s="228"/>
      <c r="BA2" s="228"/>
      <c r="BB2" s="228"/>
      <c r="BC2" s="228"/>
    </row>
    <row r="3" spans="1:55" x14ac:dyDescent="0.25">
      <c r="A3" s="198">
        <f>County_PCCoverlay_IRI!A3</f>
        <v>0</v>
      </c>
      <c r="B3" s="198">
        <f>County_PCCoverlay_IRI!B3</f>
        <v>0</v>
      </c>
      <c r="C3" s="198">
        <f>County_PCCoverlay_IRI!C3</f>
        <v>0</v>
      </c>
      <c r="D3" s="198">
        <f>County_PCCoverlay_IRI!D3</f>
        <v>0</v>
      </c>
      <c r="E3" s="198">
        <f>County_PCCoverlay_IRI!E3</f>
        <v>0</v>
      </c>
      <c r="F3" s="198">
        <f>County_PCCoverlay_IRI!F3</f>
        <v>0</v>
      </c>
      <c r="G3" s="198">
        <f>County_PCCoverlay_IRI!G3</f>
        <v>0</v>
      </c>
      <c r="H3" s="198">
        <f>IF(County_PCCoverlay_IRI!H3="",H2+H2*(County_PCCoverlay_IRI!$I$22/100),County_PCCoverlay_IRI!H3)</f>
        <v>0</v>
      </c>
      <c r="I3" s="198">
        <f>IF(County_PCCoverlay_IRI!H3="",I2,County_PCCoverlay_IRI!I3)</f>
        <v>0</v>
      </c>
      <c r="J3" s="198">
        <f>County_PCCoverlay_IRI!J3</f>
        <v>0</v>
      </c>
      <c r="K3" s="198">
        <f>County_PCCoverlay_IRI!K3</f>
        <v>0</v>
      </c>
      <c r="L3" s="198">
        <f>County_PCCoverlay_IRI!L3</f>
        <v>0</v>
      </c>
      <c r="M3" s="198">
        <f>RSL_County_PCCoverlay_IRI!M3</f>
        <v>0</v>
      </c>
      <c r="N3" s="198" t="str">
        <f>County_PCCoverlay_IRI!N3</f>
        <v/>
      </c>
      <c r="O3" s="198">
        <v>65.117900000000006</v>
      </c>
      <c r="Q3" s="198">
        <v>4</v>
      </c>
      <c r="R3" s="198">
        <f t="shared" ref="R3:R66" si="0">2*((M3-Q$3)/(Q$5-Q$3))-1</f>
        <v>-1.1666666666666667</v>
      </c>
      <c r="S3" s="201">
        <f t="shared" ref="S3:S66" si="1">2*((H3-Q$8)/(Q$10-Q$8))-1</f>
        <v>-1.0026525198938991</v>
      </c>
      <c r="T3" s="198">
        <f t="shared" ref="T3:T66" si="2">2*((I3-Q$13)/(Q$15-Q$13))-1</f>
        <v>-1.5</v>
      </c>
      <c r="U3" s="198">
        <f t="shared" ref="U3:U66" si="3">2*((J3-Q$18)/(Q$20-Q$18))-1</f>
        <v>-1</v>
      </c>
      <c r="V3" s="198">
        <f t="shared" ref="V3:V66" si="4">2*((K3-Q$23)/(Q$25-Q$23))-1</f>
        <v>-1.6393955198760517</v>
      </c>
      <c r="W3" s="198">
        <f t="shared" ref="W3:W66" si="5">2*((L3-Q$28)/(Q$30-Q$28))-1</f>
        <v>-1.6554388059327685</v>
      </c>
      <c r="AB3" s="198">
        <v>1.94838</v>
      </c>
      <c r="AC3" s="198">
        <v>-0.87442600000000004</v>
      </c>
      <c r="AD3" s="198">
        <v>-0.73961100000000002</v>
      </c>
      <c r="AE3" s="198">
        <v>1.07673</v>
      </c>
      <c r="AF3" s="198">
        <v>-1.1897200000000001</v>
      </c>
      <c r="AG3" s="198">
        <v>-1.42337</v>
      </c>
      <c r="AW3" s="228"/>
      <c r="AX3" s="228"/>
      <c r="AY3" s="228"/>
      <c r="AZ3" s="228"/>
      <c r="BA3" s="228"/>
      <c r="BB3" s="228"/>
      <c r="BC3" s="228"/>
    </row>
    <row r="4" spans="1:55" x14ac:dyDescent="0.25">
      <c r="A4" s="198">
        <f>County_PCCoverlay_IRI!A4</f>
        <v>0</v>
      </c>
      <c r="B4" s="198">
        <f>County_PCCoverlay_IRI!B4</f>
        <v>0</v>
      </c>
      <c r="C4" s="198">
        <f>County_PCCoverlay_IRI!C4</f>
        <v>0</v>
      </c>
      <c r="D4" s="198">
        <f>County_PCCoverlay_IRI!D4</f>
        <v>0</v>
      </c>
      <c r="E4" s="198">
        <f>County_PCCoverlay_IRI!E4</f>
        <v>0</v>
      </c>
      <c r="F4" s="198">
        <f>County_PCCoverlay_IRI!F4</f>
        <v>0</v>
      </c>
      <c r="G4" s="198">
        <f>County_PCCoverlay_IRI!G4</f>
        <v>0</v>
      </c>
      <c r="H4" s="198">
        <f>IF(County_PCCoverlay_IRI!H4="",H3+H3*(County_PCCoverlay_IRI!$I$22/100),County_PCCoverlay_IRI!H4)</f>
        <v>0</v>
      </c>
      <c r="I4" s="198">
        <f>IF(County_PCCoverlay_IRI!H4="",I3,County_PCCoverlay_IRI!I4)</f>
        <v>0</v>
      </c>
      <c r="J4" s="198">
        <f>County_PCCoverlay_IRI!J4</f>
        <v>0</v>
      </c>
      <c r="K4" s="198">
        <f>County_PCCoverlay_IRI!K4</f>
        <v>0</v>
      </c>
      <c r="L4" s="198">
        <f>County_PCCoverlay_IRI!L4</f>
        <v>0</v>
      </c>
      <c r="M4" s="198">
        <f>RSL_County_PCCoverlay_IRI!M4</f>
        <v>0</v>
      </c>
      <c r="N4" s="198" t="str">
        <f>County_PCCoverlay_IRI!N4</f>
        <v/>
      </c>
      <c r="O4" s="199" t="s">
        <v>711</v>
      </c>
      <c r="Q4" s="198" t="s">
        <v>712</v>
      </c>
      <c r="R4" s="198">
        <f t="shared" si="0"/>
        <v>-1.1666666666666667</v>
      </c>
      <c r="S4" s="201">
        <f t="shared" si="1"/>
        <v>-1.0026525198938991</v>
      </c>
      <c r="T4" s="198">
        <f t="shared" si="2"/>
        <v>-1.5</v>
      </c>
      <c r="U4" s="198">
        <f t="shared" si="3"/>
        <v>-1</v>
      </c>
      <c r="V4" s="198">
        <f t="shared" si="4"/>
        <v>-1.6393955198760517</v>
      </c>
      <c r="W4" s="198">
        <f t="shared" si="5"/>
        <v>-1.6554388059327685</v>
      </c>
      <c r="AB4" s="198">
        <v>0.163553</v>
      </c>
      <c r="AC4" s="198">
        <v>2.6226799999999999</v>
      </c>
      <c r="AD4" s="198">
        <v>1.79758</v>
      </c>
      <c r="AE4" s="198">
        <v>0.32308799999999999</v>
      </c>
      <c r="AF4" s="198">
        <v>-0.43576500000000001</v>
      </c>
      <c r="AG4" s="198">
        <v>-0.32000400000000001</v>
      </c>
      <c r="AW4" s="228"/>
      <c r="AX4" s="228"/>
      <c r="AY4" s="228"/>
      <c r="AZ4" s="228"/>
      <c r="BA4" s="228"/>
      <c r="BB4" s="228"/>
      <c r="BC4" s="228"/>
    </row>
    <row r="5" spans="1:55" x14ac:dyDescent="0.25">
      <c r="A5" s="198">
        <f>County_PCCoverlay_IRI!A5</f>
        <v>0</v>
      </c>
      <c r="B5" s="198">
        <f>County_PCCoverlay_IRI!B5</f>
        <v>0</v>
      </c>
      <c r="C5" s="198">
        <f>County_PCCoverlay_IRI!C5</f>
        <v>0</v>
      </c>
      <c r="D5" s="198">
        <f>County_PCCoverlay_IRI!D5</f>
        <v>0</v>
      </c>
      <c r="E5" s="198">
        <f>County_PCCoverlay_IRI!E5</f>
        <v>0</v>
      </c>
      <c r="F5" s="198">
        <f>County_PCCoverlay_IRI!F5</f>
        <v>0</v>
      </c>
      <c r="G5" s="198">
        <f>County_PCCoverlay_IRI!G5</f>
        <v>0</v>
      </c>
      <c r="H5" s="198">
        <f>IF(County_PCCoverlay_IRI!H5="",H4+H4*(County_PCCoverlay_IRI!$I$22/100),County_PCCoverlay_IRI!H5)</f>
        <v>0</v>
      </c>
      <c r="I5" s="198">
        <f>IF(County_PCCoverlay_IRI!H5="",I4,County_PCCoverlay_IRI!I5)</f>
        <v>0</v>
      </c>
      <c r="J5" s="198">
        <f>County_PCCoverlay_IRI!J5</f>
        <v>0</v>
      </c>
      <c r="K5" s="198">
        <f>County_PCCoverlay_IRI!K5</f>
        <v>0</v>
      </c>
      <c r="L5" s="198">
        <f>County_PCCoverlay_IRI!L5</f>
        <v>0</v>
      </c>
      <c r="M5" s="198">
        <f>RSL_County_PCCoverlay_IRI!M5</f>
        <v>0</v>
      </c>
      <c r="N5" s="198" t="str">
        <f>County_PCCoverlay_IRI!N5</f>
        <v/>
      </c>
      <c r="O5" s="198">
        <v>259.18700000000001</v>
      </c>
      <c r="Q5" s="198">
        <v>52</v>
      </c>
      <c r="R5" s="198">
        <f t="shared" si="0"/>
        <v>-1.1666666666666667</v>
      </c>
      <c r="S5" s="201">
        <f t="shared" si="1"/>
        <v>-1.0026525198938991</v>
      </c>
      <c r="T5" s="198">
        <f t="shared" si="2"/>
        <v>-1.5</v>
      </c>
      <c r="U5" s="198">
        <f t="shared" si="3"/>
        <v>-1</v>
      </c>
      <c r="V5" s="198">
        <f t="shared" si="4"/>
        <v>-1.6393955198760517</v>
      </c>
      <c r="W5" s="198">
        <f t="shared" si="5"/>
        <v>-1.6554388059327685</v>
      </c>
      <c r="AB5" s="198">
        <v>-0.496591</v>
      </c>
      <c r="AC5" s="198">
        <v>-1.1991499999999999</v>
      </c>
      <c r="AD5" s="198">
        <v>-3.6920399999999999E-2</v>
      </c>
      <c r="AE5" s="198">
        <v>0.58896099999999996</v>
      </c>
      <c r="AF5" s="198">
        <v>-2.9208599999999998</v>
      </c>
      <c r="AG5" s="198">
        <v>5.1412100000000001</v>
      </c>
      <c r="AW5" s="228"/>
      <c r="AX5" s="228"/>
      <c r="AY5" s="228"/>
      <c r="AZ5" s="228"/>
      <c r="BA5" s="228"/>
      <c r="BB5" s="228"/>
      <c r="BC5" s="228"/>
    </row>
    <row r="6" spans="1:55" x14ac:dyDescent="0.25">
      <c r="A6" s="198">
        <f>County_PCCoverlay_IRI!A6</f>
        <v>0</v>
      </c>
      <c r="B6" s="198">
        <f>County_PCCoverlay_IRI!B6</f>
        <v>0</v>
      </c>
      <c r="C6" s="198">
        <f>County_PCCoverlay_IRI!C6</f>
        <v>0</v>
      </c>
      <c r="D6" s="198">
        <f>County_PCCoverlay_IRI!D6</f>
        <v>0</v>
      </c>
      <c r="E6" s="198">
        <f>County_PCCoverlay_IRI!E6</f>
        <v>0</v>
      </c>
      <c r="F6" s="198">
        <f>County_PCCoverlay_IRI!F6</f>
        <v>0</v>
      </c>
      <c r="G6" s="198">
        <f>County_PCCoverlay_IRI!G6</f>
        <v>0</v>
      </c>
      <c r="H6" s="198">
        <f>IF(County_PCCoverlay_IRI!H6="",H5+H5*(County_PCCoverlay_IRI!$I$22/100),County_PCCoverlay_IRI!H6)</f>
        <v>0</v>
      </c>
      <c r="I6" s="198">
        <f>IF(County_PCCoverlay_IRI!H6="",I5,County_PCCoverlay_IRI!I6)</f>
        <v>0</v>
      </c>
      <c r="J6" s="198">
        <f>County_PCCoverlay_IRI!J6</f>
        <v>0</v>
      </c>
      <c r="K6" s="198">
        <f>County_PCCoverlay_IRI!K6</f>
        <v>0</v>
      </c>
      <c r="L6" s="198">
        <f>County_PCCoverlay_IRI!L6</f>
        <v>0</v>
      </c>
      <c r="M6" s="198">
        <f>RSL_County_PCCoverlay_IRI!M6</f>
        <v>0</v>
      </c>
      <c r="N6" s="198" t="str">
        <f>County_PCCoverlay_IRI!N6</f>
        <v/>
      </c>
      <c r="Q6" s="199" t="s">
        <v>829</v>
      </c>
      <c r="R6" s="198">
        <f t="shared" si="0"/>
        <v>-1.1666666666666667</v>
      </c>
      <c r="S6" s="201">
        <f t="shared" si="1"/>
        <v>-1.0026525198938991</v>
      </c>
      <c r="T6" s="198">
        <f t="shared" si="2"/>
        <v>-1.5</v>
      </c>
      <c r="U6" s="198">
        <f t="shared" si="3"/>
        <v>-1</v>
      </c>
      <c r="V6" s="198">
        <f t="shared" si="4"/>
        <v>-1.6393955198760517</v>
      </c>
      <c r="W6" s="198">
        <f t="shared" si="5"/>
        <v>-1.6554388059327685</v>
      </c>
      <c r="AB6" s="198">
        <v>-3.0611599999999999E-2</v>
      </c>
      <c r="AC6" s="198">
        <v>7.65179E-2</v>
      </c>
      <c r="AD6" s="198">
        <v>1.66594</v>
      </c>
      <c r="AE6" s="198">
        <v>-0.65468599999999999</v>
      </c>
      <c r="AF6" s="198">
        <v>5.9037199999999999</v>
      </c>
      <c r="AG6" s="198">
        <v>-8.6882999999999999</v>
      </c>
      <c r="AW6" s="228"/>
      <c r="AX6" s="228"/>
      <c r="AY6" s="228"/>
      <c r="AZ6" s="228"/>
      <c r="BA6" s="228"/>
      <c r="BB6" s="228"/>
      <c r="BC6" s="228"/>
    </row>
    <row r="7" spans="1:55" x14ac:dyDescent="0.25">
      <c r="A7" s="198">
        <f>County_PCCoverlay_IRI!A7</f>
        <v>0</v>
      </c>
      <c r="B7" s="198">
        <f>County_PCCoverlay_IRI!B7</f>
        <v>0</v>
      </c>
      <c r="C7" s="198">
        <f>County_PCCoverlay_IRI!C7</f>
        <v>0</v>
      </c>
      <c r="D7" s="198">
        <f>County_PCCoverlay_IRI!D7</f>
        <v>0</v>
      </c>
      <c r="E7" s="198">
        <f>County_PCCoverlay_IRI!E7</f>
        <v>0</v>
      </c>
      <c r="F7" s="198">
        <f>County_PCCoverlay_IRI!F7</f>
        <v>0</v>
      </c>
      <c r="G7" s="198">
        <f>County_PCCoverlay_IRI!G7</f>
        <v>0</v>
      </c>
      <c r="H7" s="198">
        <f>IF(County_PCCoverlay_IRI!H7="",H6+H6*(County_PCCoverlay_IRI!$I$22/100),County_PCCoverlay_IRI!H7)</f>
        <v>0</v>
      </c>
      <c r="I7" s="198">
        <f>IF(County_PCCoverlay_IRI!H7="",I6,County_PCCoverlay_IRI!I7)</f>
        <v>0</v>
      </c>
      <c r="J7" s="198">
        <f>County_PCCoverlay_IRI!J7</f>
        <v>0</v>
      </c>
      <c r="K7" s="198">
        <f>County_PCCoverlay_IRI!K7</f>
        <v>0</v>
      </c>
      <c r="L7" s="198">
        <f>County_PCCoverlay_IRI!L7</f>
        <v>0</v>
      </c>
      <c r="M7" s="198">
        <f>RSL_County_PCCoverlay_IRI!M7</f>
        <v>0</v>
      </c>
      <c r="N7" s="198" t="str">
        <f>County_PCCoverlay_IRI!N7</f>
        <v/>
      </c>
      <c r="Q7" s="198" t="s">
        <v>710</v>
      </c>
      <c r="R7" s="198">
        <f t="shared" si="0"/>
        <v>-1.1666666666666667</v>
      </c>
      <c r="S7" s="201">
        <f t="shared" si="1"/>
        <v>-1.0026525198938991</v>
      </c>
      <c r="T7" s="198">
        <f t="shared" si="2"/>
        <v>-1.5</v>
      </c>
      <c r="U7" s="198">
        <f t="shared" si="3"/>
        <v>-1</v>
      </c>
      <c r="V7" s="198">
        <f t="shared" si="4"/>
        <v>-1.6393955198760517</v>
      </c>
      <c r="W7" s="198">
        <f t="shared" si="5"/>
        <v>-1.6554388059327685</v>
      </c>
      <c r="AB7" s="198">
        <v>-0.14188500000000001</v>
      </c>
      <c r="AC7" s="198">
        <v>3.0759799999999999</v>
      </c>
      <c r="AD7" s="198">
        <v>-0.24993599999999999</v>
      </c>
      <c r="AE7" s="198">
        <v>-1.6278999999999999</v>
      </c>
      <c r="AF7" s="198">
        <v>2.9877199999999999</v>
      </c>
      <c r="AG7" s="198">
        <v>-0.354354</v>
      </c>
      <c r="AW7" s="228"/>
      <c r="AX7" s="228"/>
      <c r="AY7" s="228"/>
      <c r="AZ7" s="228"/>
      <c r="BA7" s="228"/>
      <c r="BB7" s="228"/>
      <c r="BC7" s="228"/>
    </row>
    <row r="8" spans="1:55" x14ac:dyDescent="0.25">
      <c r="A8" s="198">
        <f>County_PCCoverlay_IRI!A8</f>
        <v>0</v>
      </c>
      <c r="B8" s="198">
        <f>County_PCCoverlay_IRI!B8</f>
        <v>0</v>
      </c>
      <c r="C8" s="198">
        <f>County_PCCoverlay_IRI!C8</f>
        <v>0</v>
      </c>
      <c r="D8" s="198">
        <f>County_PCCoverlay_IRI!D8</f>
        <v>0</v>
      </c>
      <c r="E8" s="198">
        <f>County_PCCoverlay_IRI!E8</f>
        <v>0</v>
      </c>
      <c r="F8" s="198">
        <f>County_PCCoverlay_IRI!F8</f>
        <v>0</v>
      </c>
      <c r="G8" s="198">
        <f>County_PCCoverlay_IRI!G8</f>
        <v>0</v>
      </c>
      <c r="H8" s="198">
        <f>IF(County_PCCoverlay_IRI!H8="",H7+H7*(County_PCCoverlay_IRI!$I$22/100),County_PCCoverlay_IRI!H8)</f>
        <v>0</v>
      </c>
      <c r="I8" s="198">
        <f>IF(County_PCCoverlay_IRI!H8="",I7,County_PCCoverlay_IRI!I8)</f>
        <v>0</v>
      </c>
      <c r="J8" s="198">
        <f>County_PCCoverlay_IRI!J8</f>
        <v>0</v>
      </c>
      <c r="K8" s="198">
        <f>County_PCCoverlay_IRI!K8</f>
        <v>0</v>
      </c>
      <c r="L8" s="198">
        <f>County_PCCoverlay_IRI!L8</f>
        <v>0</v>
      </c>
      <c r="M8" s="198">
        <f>RSL_County_PCCoverlay_IRI!M8</f>
        <v>0</v>
      </c>
      <c r="N8" s="198" t="str">
        <f>County_PCCoverlay_IRI!N8</f>
        <v/>
      </c>
      <c r="Q8" s="198">
        <v>120</v>
      </c>
      <c r="R8" s="198">
        <f t="shared" si="0"/>
        <v>-1.1666666666666667</v>
      </c>
      <c r="S8" s="201">
        <f t="shared" si="1"/>
        <v>-1.0026525198938991</v>
      </c>
      <c r="T8" s="198">
        <f t="shared" si="2"/>
        <v>-1.5</v>
      </c>
      <c r="U8" s="198">
        <f t="shared" si="3"/>
        <v>-1</v>
      </c>
      <c r="V8" s="198">
        <f t="shared" si="4"/>
        <v>-1.6393955198760517</v>
      </c>
      <c r="W8" s="198">
        <f t="shared" si="5"/>
        <v>-1.6554388059327685</v>
      </c>
      <c r="AB8" s="198">
        <v>-1.38707</v>
      </c>
      <c r="AC8" s="198">
        <v>0.69403400000000004</v>
      </c>
      <c r="AD8" s="198">
        <v>0.69659599999999999</v>
      </c>
      <c r="AE8" s="198">
        <v>-1.36775</v>
      </c>
      <c r="AF8" s="198">
        <v>-0.19342500000000001</v>
      </c>
      <c r="AG8" s="198">
        <v>-2.8625400000000001</v>
      </c>
      <c r="AW8" s="228"/>
      <c r="AX8" s="228"/>
      <c r="AY8" s="228"/>
      <c r="AZ8" s="228"/>
      <c r="BA8" s="228"/>
      <c r="BB8" s="228"/>
      <c r="BC8" s="228"/>
    </row>
    <row r="9" spans="1:55" x14ac:dyDescent="0.25">
      <c r="A9" s="198">
        <f>County_PCCoverlay_IRI!A9</f>
        <v>0</v>
      </c>
      <c r="B9" s="198">
        <f>County_PCCoverlay_IRI!B9</f>
        <v>0</v>
      </c>
      <c r="C9" s="198">
        <f>County_PCCoverlay_IRI!C9</f>
        <v>0</v>
      </c>
      <c r="D9" s="198">
        <f>County_PCCoverlay_IRI!D9</f>
        <v>0</v>
      </c>
      <c r="E9" s="198">
        <f>County_PCCoverlay_IRI!E9</f>
        <v>0</v>
      </c>
      <c r="F9" s="198">
        <f>County_PCCoverlay_IRI!F9</f>
        <v>0</v>
      </c>
      <c r="G9" s="198">
        <f>County_PCCoverlay_IRI!G9</f>
        <v>0</v>
      </c>
      <c r="H9" s="198">
        <f>IF(County_PCCoverlay_IRI!H9="",H8+H8*(County_PCCoverlay_IRI!$I$22/100),County_PCCoverlay_IRI!H9)</f>
        <v>0</v>
      </c>
      <c r="I9" s="198">
        <f>IF(County_PCCoverlay_IRI!H9="",I8,County_PCCoverlay_IRI!I9)</f>
        <v>0</v>
      </c>
      <c r="J9" s="198">
        <f>County_PCCoverlay_IRI!J9</f>
        <v>0</v>
      </c>
      <c r="K9" s="198">
        <f>County_PCCoverlay_IRI!K9</f>
        <v>0</v>
      </c>
      <c r="L9" s="198">
        <f>County_PCCoverlay_IRI!L9</f>
        <v>0</v>
      </c>
      <c r="M9" s="198">
        <f>RSL_County_PCCoverlay_IRI!M9</f>
        <v>0</v>
      </c>
      <c r="N9" s="198" t="str">
        <f>County_PCCoverlay_IRI!N9</f>
        <v/>
      </c>
      <c r="Q9" s="198" t="s">
        <v>712</v>
      </c>
      <c r="R9" s="198">
        <f t="shared" si="0"/>
        <v>-1.1666666666666667</v>
      </c>
      <c r="S9" s="201">
        <f t="shared" si="1"/>
        <v>-1.0026525198938991</v>
      </c>
      <c r="T9" s="198">
        <f t="shared" si="2"/>
        <v>-1.5</v>
      </c>
      <c r="U9" s="198">
        <f t="shared" si="3"/>
        <v>-1</v>
      </c>
      <c r="V9" s="198">
        <f t="shared" si="4"/>
        <v>-1.6393955198760517</v>
      </c>
      <c r="W9" s="198">
        <f t="shared" si="5"/>
        <v>-1.6554388059327685</v>
      </c>
      <c r="AB9" s="198">
        <v>-1.1109</v>
      </c>
      <c r="AC9" s="198">
        <v>0.93206500000000003</v>
      </c>
      <c r="AD9" s="198">
        <v>2.5484300000000002</v>
      </c>
      <c r="AE9" s="198">
        <v>0.47336499999999998</v>
      </c>
      <c r="AF9" s="198">
        <v>8.8671500000000005</v>
      </c>
      <c r="AG9" s="198">
        <v>-6.8693099999999996</v>
      </c>
      <c r="AW9" s="228"/>
      <c r="AX9" s="228"/>
      <c r="AY9" s="228"/>
      <c r="AZ9" s="228"/>
      <c r="BA9" s="228"/>
      <c r="BB9" s="228"/>
      <c r="BC9" s="228"/>
    </row>
    <row r="10" spans="1:55" x14ac:dyDescent="0.25">
      <c r="A10" s="198">
        <f>County_PCCoverlay_IRI!A10</f>
        <v>0</v>
      </c>
      <c r="B10" s="198">
        <f>County_PCCoverlay_IRI!B10</f>
        <v>0</v>
      </c>
      <c r="C10" s="198">
        <f>County_PCCoverlay_IRI!C10</f>
        <v>0</v>
      </c>
      <c r="D10" s="198">
        <f>County_PCCoverlay_IRI!D10</f>
        <v>0</v>
      </c>
      <c r="E10" s="198">
        <f>County_PCCoverlay_IRI!E10</f>
        <v>0</v>
      </c>
      <c r="F10" s="198">
        <f>County_PCCoverlay_IRI!F10</f>
        <v>0</v>
      </c>
      <c r="G10" s="198">
        <f>County_PCCoverlay_IRI!G10</f>
        <v>0</v>
      </c>
      <c r="H10" s="198">
        <f>IF(County_PCCoverlay_IRI!H10="",H9+H9*(County_PCCoverlay_IRI!$I$22/100),County_PCCoverlay_IRI!H10)</f>
        <v>0</v>
      </c>
      <c r="I10" s="198">
        <f>IF(County_PCCoverlay_IRI!H10="",I9,County_PCCoverlay_IRI!I10)</f>
        <v>0</v>
      </c>
      <c r="J10" s="198">
        <f>County_PCCoverlay_IRI!J10</f>
        <v>0</v>
      </c>
      <c r="K10" s="198">
        <f>County_PCCoverlay_IRI!K10</f>
        <v>0</v>
      </c>
      <c r="L10" s="198">
        <f>County_PCCoverlay_IRI!L10</f>
        <v>0</v>
      </c>
      <c r="M10" s="198">
        <f>RSL_County_PCCoverlay_IRI!M10</f>
        <v>0</v>
      </c>
      <c r="N10" s="198" t="str">
        <f>County_PCCoverlay_IRI!N10</f>
        <v/>
      </c>
      <c r="Q10" s="201">
        <v>90600</v>
      </c>
      <c r="R10" s="198">
        <f t="shared" si="0"/>
        <v>-1.1666666666666667</v>
      </c>
      <c r="S10" s="201">
        <f t="shared" si="1"/>
        <v>-1.0026525198938991</v>
      </c>
      <c r="T10" s="198">
        <f t="shared" si="2"/>
        <v>-1.5</v>
      </c>
      <c r="U10" s="198">
        <f t="shared" si="3"/>
        <v>-1</v>
      </c>
      <c r="V10" s="198">
        <f t="shared" si="4"/>
        <v>-1.6393955198760517</v>
      </c>
      <c r="W10" s="198">
        <f t="shared" si="5"/>
        <v>-1.6554388059327685</v>
      </c>
      <c r="AB10" s="198">
        <v>7.9674999999999996E-2</v>
      </c>
      <c r="AC10" s="198">
        <v>-0.97009100000000004</v>
      </c>
      <c r="AD10" s="198">
        <v>-0.35997200000000001</v>
      </c>
      <c r="AE10" s="198">
        <v>0.44089299999999998</v>
      </c>
      <c r="AF10" s="198">
        <v>-6.9921800000000003</v>
      </c>
      <c r="AG10" s="198">
        <v>7.5712599999999997</v>
      </c>
      <c r="AW10" s="228"/>
      <c r="AX10" s="228"/>
      <c r="AY10" s="228"/>
      <c r="AZ10" s="228"/>
      <c r="BA10" s="228"/>
      <c r="BB10" s="228"/>
      <c r="BC10" s="228"/>
    </row>
    <row r="11" spans="1:55" x14ac:dyDescent="0.25">
      <c r="A11" s="198">
        <f>County_PCCoverlay_IRI!A11</f>
        <v>0</v>
      </c>
      <c r="B11" s="198">
        <f>County_PCCoverlay_IRI!B11</f>
        <v>0</v>
      </c>
      <c r="C11" s="198">
        <f>County_PCCoverlay_IRI!C11</f>
        <v>0</v>
      </c>
      <c r="D11" s="198">
        <f>County_PCCoverlay_IRI!D11</f>
        <v>0</v>
      </c>
      <c r="E11" s="198">
        <f>County_PCCoverlay_IRI!E11</f>
        <v>0</v>
      </c>
      <c r="F11" s="198">
        <f>County_PCCoverlay_IRI!F11</f>
        <v>0</v>
      </c>
      <c r="G11" s="198">
        <f>County_PCCoverlay_IRI!G11</f>
        <v>0</v>
      </c>
      <c r="H11" s="198">
        <f>IF(County_PCCoverlay_IRI!H11="",H10+H10*(County_PCCoverlay_IRI!$I$22/100),County_PCCoverlay_IRI!H11)</f>
        <v>0</v>
      </c>
      <c r="I11" s="198">
        <f>IF(County_PCCoverlay_IRI!H11="",I10,County_PCCoverlay_IRI!I11)</f>
        <v>0</v>
      </c>
      <c r="J11" s="198">
        <f>County_PCCoverlay_IRI!J11</f>
        <v>0</v>
      </c>
      <c r="K11" s="198">
        <f>County_PCCoverlay_IRI!K11</f>
        <v>0</v>
      </c>
      <c r="L11" s="198">
        <f>County_PCCoverlay_IRI!L11</f>
        <v>0</v>
      </c>
      <c r="M11" s="198">
        <f>RSL_County_PCCoverlay_IRI!M11</f>
        <v>0</v>
      </c>
      <c r="N11" s="198" t="str">
        <f>County_PCCoverlay_IRI!N11</f>
        <v/>
      </c>
      <c r="Q11" s="199" t="s">
        <v>714</v>
      </c>
      <c r="R11" s="198">
        <f t="shared" si="0"/>
        <v>-1.1666666666666667</v>
      </c>
      <c r="S11" s="201">
        <f t="shared" si="1"/>
        <v>-1.0026525198938991</v>
      </c>
      <c r="T11" s="198">
        <f t="shared" si="2"/>
        <v>-1.5</v>
      </c>
      <c r="U11" s="198">
        <f t="shared" si="3"/>
        <v>-1</v>
      </c>
      <c r="V11" s="198">
        <f t="shared" si="4"/>
        <v>-1.6393955198760517</v>
      </c>
      <c r="W11" s="198">
        <f t="shared" si="5"/>
        <v>-1.6554388059327685</v>
      </c>
      <c r="AB11" s="198">
        <v>-3.07681</v>
      </c>
      <c r="AC11" s="198">
        <v>-1.4111800000000001</v>
      </c>
      <c r="AD11" s="198">
        <v>-1.83145</v>
      </c>
      <c r="AE11" s="198">
        <v>1.2675000000000001</v>
      </c>
      <c r="AF11" s="198">
        <v>-3.18621</v>
      </c>
      <c r="AG11" s="198">
        <v>-0.59812699999999996</v>
      </c>
      <c r="AW11" s="228"/>
      <c r="AX11" s="228"/>
      <c r="AY11" s="228"/>
      <c r="AZ11" s="228"/>
      <c r="BA11" s="228"/>
      <c r="BB11" s="228"/>
      <c r="BC11" s="228"/>
    </row>
    <row r="12" spans="1:55" x14ac:dyDescent="0.25">
      <c r="A12" s="198">
        <f>County_PCCoverlay_IRI!A12</f>
        <v>0</v>
      </c>
      <c r="B12" s="198">
        <f>County_PCCoverlay_IRI!B12</f>
        <v>0</v>
      </c>
      <c r="C12" s="198">
        <f>County_PCCoverlay_IRI!C12</f>
        <v>0</v>
      </c>
      <c r="D12" s="198">
        <f>County_PCCoverlay_IRI!D12</f>
        <v>0</v>
      </c>
      <c r="E12" s="198">
        <f>County_PCCoverlay_IRI!E12</f>
        <v>0</v>
      </c>
      <c r="F12" s="198">
        <f>County_PCCoverlay_IRI!F12</f>
        <v>0</v>
      </c>
      <c r="G12" s="198">
        <f>County_PCCoverlay_IRI!G12</f>
        <v>0</v>
      </c>
      <c r="H12" s="198">
        <f>IF(County_PCCoverlay_IRI!H12="",H11+H11*(County_PCCoverlay_IRI!$I$22/100),County_PCCoverlay_IRI!H12)</f>
        <v>0</v>
      </c>
      <c r="I12" s="198">
        <f>IF(County_PCCoverlay_IRI!H12="",I11,County_PCCoverlay_IRI!I12)</f>
        <v>0</v>
      </c>
      <c r="J12" s="198">
        <f>County_PCCoverlay_IRI!J12</f>
        <v>0</v>
      </c>
      <c r="K12" s="198">
        <f>County_PCCoverlay_IRI!K12</f>
        <v>0</v>
      </c>
      <c r="L12" s="198">
        <f>County_PCCoverlay_IRI!L12</f>
        <v>0</v>
      </c>
      <c r="M12" s="198">
        <f>RSL_County_PCCoverlay_IRI!M12</f>
        <v>0</v>
      </c>
      <c r="N12" s="198" t="str">
        <f>County_PCCoverlay_IRI!N12</f>
        <v/>
      </c>
      <c r="Q12" s="198" t="s">
        <v>710</v>
      </c>
      <c r="R12" s="198">
        <f t="shared" si="0"/>
        <v>-1.1666666666666667</v>
      </c>
      <c r="S12" s="201">
        <f t="shared" si="1"/>
        <v>-1.0026525198938991</v>
      </c>
      <c r="T12" s="198">
        <f t="shared" si="2"/>
        <v>-1.5</v>
      </c>
      <c r="U12" s="198">
        <f t="shared" si="3"/>
        <v>-1</v>
      </c>
      <c r="V12" s="198">
        <f t="shared" si="4"/>
        <v>-1.6393955198760517</v>
      </c>
      <c r="W12" s="198">
        <f t="shared" si="5"/>
        <v>-1.6554388059327685</v>
      </c>
      <c r="AB12" s="198">
        <v>-5.6683799999999999E-2</v>
      </c>
      <c r="AC12" s="198">
        <v>-0.89195199999999997</v>
      </c>
      <c r="AD12" s="198">
        <v>7.23028E-2</v>
      </c>
      <c r="AE12" s="198">
        <v>1.86321</v>
      </c>
      <c r="AF12" s="198">
        <v>0.58617600000000003</v>
      </c>
      <c r="AG12" s="198">
        <v>-1.9201900000000001</v>
      </c>
      <c r="AW12" s="228"/>
      <c r="AX12" s="228"/>
      <c r="AY12" s="228"/>
      <c r="AZ12" s="228"/>
      <c r="BA12" s="228"/>
      <c r="BB12" s="228"/>
      <c r="BC12" s="228"/>
    </row>
    <row r="13" spans="1:55" x14ac:dyDescent="0.25">
      <c r="A13" s="198">
        <f>County_PCCoverlay_IRI!A13</f>
        <v>0</v>
      </c>
      <c r="B13" s="198">
        <f>County_PCCoverlay_IRI!B13</f>
        <v>0</v>
      </c>
      <c r="C13" s="198">
        <f>County_PCCoverlay_IRI!C13</f>
        <v>0</v>
      </c>
      <c r="D13" s="198">
        <f>County_PCCoverlay_IRI!D13</f>
        <v>0</v>
      </c>
      <c r="E13" s="198">
        <f>County_PCCoverlay_IRI!E13</f>
        <v>0</v>
      </c>
      <c r="F13" s="198">
        <f>County_PCCoverlay_IRI!F13</f>
        <v>0</v>
      </c>
      <c r="G13" s="198">
        <f>County_PCCoverlay_IRI!G13</f>
        <v>0</v>
      </c>
      <c r="H13" s="198">
        <f>IF(County_PCCoverlay_IRI!H13="",H12+H12*(County_PCCoverlay_IRI!$I$22/100),County_PCCoverlay_IRI!H13)</f>
        <v>0</v>
      </c>
      <c r="I13" s="198">
        <f>IF(County_PCCoverlay_IRI!H13="",I12,County_PCCoverlay_IRI!I13)</f>
        <v>0</v>
      </c>
      <c r="J13" s="198">
        <f>County_PCCoverlay_IRI!J13</f>
        <v>0</v>
      </c>
      <c r="K13" s="198">
        <f>County_PCCoverlay_IRI!K13</f>
        <v>0</v>
      </c>
      <c r="L13" s="198">
        <f>County_PCCoverlay_IRI!L13</f>
        <v>0</v>
      </c>
      <c r="M13" s="198">
        <f>RSL_County_PCCoverlay_IRI!M13</f>
        <v>0</v>
      </c>
      <c r="N13" s="198" t="str">
        <f>County_PCCoverlay_IRI!N13</f>
        <v/>
      </c>
      <c r="Q13" s="198">
        <v>2</v>
      </c>
      <c r="R13" s="198">
        <f t="shared" si="0"/>
        <v>-1.1666666666666667</v>
      </c>
      <c r="S13" s="201">
        <f t="shared" si="1"/>
        <v>-1.0026525198938991</v>
      </c>
      <c r="T13" s="198">
        <f t="shared" si="2"/>
        <v>-1.5</v>
      </c>
      <c r="U13" s="198">
        <f t="shared" si="3"/>
        <v>-1</v>
      </c>
      <c r="V13" s="198">
        <f t="shared" si="4"/>
        <v>-1.6393955198760517</v>
      </c>
      <c r="W13" s="198">
        <f t="shared" si="5"/>
        <v>-1.6554388059327685</v>
      </c>
      <c r="AB13" s="198">
        <v>-0.16364899999999999</v>
      </c>
      <c r="AC13" s="198">
        <v>2.19313</v>
      </c>
      <c r="AD13" s="198">
        <v>-1.73573</v>
      </c>
      <c r="AE13" s="198">
        <v>-0.28589100000000001</v>
      </c>
      <c r="AF13" s="198">
        <v>4.4325799999999997</v>
      </c>
      <c r="AG13" s="198">
        <v>-1.71156</v>
      </c>
      <c r="AW13" s="228"/>
      <c r="AX13" s="228"/>
      <c r="AY13" s="228"/>
      <c r="AZ13" s="228"/>
      <c r="BA13" s="228"/>
      <c r="BB13" s="228"/>
      <c r="BC13" s="228"/>
    </row>
    <row r="14" spans="1:55" x14ac:dyDescent="0.25">
      <c r="A14" s="198">
        <f>County_PCCoverlay_IRI!A14</f>
        <v>0</v>
      </c>
      <c r="B14" s="198">
        <f>County_PCCoverlay_IRI!B14</f>
        <v>0</v>
      </c>
      <c r="C14" s="198">
        <f>County_PCCoverlay_IRI!C14</f>
        <v>0</v>
      </c>
      <c r="D14" s="198">
        <f>County_PCCoverlay_IRI!D14</f>
        <v>0</v>
      </c>
      <c r="E14" s="198">
        <f>County_PCCoverlay_IRI!E14</f>
        <v>0</v>
      </c>
      <c r="F14" s="198">
        <f>County_PCCoverlay_IRI!F14</f>
        <v>0</v>
      </c>
      <c r="G14" s="198">
        <f>County_PCCoverlay_IRI!G14</f>
        <v>0</v>
      </c>
      <c r="H14" s="198">
        <f>IF(County_PCCoverlay_IRI!H14="",H13+H13*(County_PCCoverlay_IRI!$I$22/100),County_PCCoverlay_IRI!H14)</f>
        <v>0</v>
      </c>
      <c r="I14" s="198">
        <f>IF(County_PCCoverlay_IRI!H14="",I13,County_PCCoverlay_IRI!I14)</f>
        <v>0</v>
      </c>
      <c r="J14" s="198">
        <f>County_PCCoverlay_IRI!J14</f>
        <v>0</v>
      </c>
      <c r="K14" s="198">
        <f>County_PCCoverlay_IRI!K14</f>
        <v>0</v>
      </c>
      <c r="L14" s="198">
        <f>County_PCCoverlay_IRI!L14</f>
        <v>0</v>
      </c>
      <c r="M14" s="198">
        <f>RSL_County_PCCoverlay_IRI!M14</f>
        <v>0</v>
      </c>
      <c r="N14" s="198" t="str">
        <f>County_PCCoverlay_IRI!N14</f>
        <v/>
      </c>
      <c r="Q14" s="198" t="s">
        <v>712</v>
      </c>
      <c r="R14" s="198">
        <f t="shared" si="0"/>
        <v>-1.1666666666666667</v>
      </c>
      <c r="S14" s="201">
        <f t="shared" si="1"/>
        <v>-1.0026525198938991</v>
      </c>
      <c r="T14" s="198">
        <f t="shared" si="2"/>
        <v>-1.5</v>
      </c>
      <c r="U14" s="198">
        <f t="shared" si="3"/>
        <v>-1</v>
      </c>
      <c r="V14" s="198">
        <f t="shared" si="4"/>
        <v>-1.6393955198760517</v>
      </c>
      <c r="W14" s="198">
        <f t="shared" si="5"/>
        <v>-1.6554388059327685</v>
      </c>
      <c r="AB14" s="198">
        <v>-1.0752900000000001</v>
      </c>
      <c r="AC14" s="198">
        <v>2.9608500000000002</v>
      </c>
      <c r="AD14" s="198">
        <v>-2.10202</v>
      </c>
      <c r="AE14" s="198">
        <v>0.32598899999999997</v>
      </c>
      <c r="AF14" s="198">
        <v>2.2668400000000002</v>
      </c>
      <c r="AG14" s="198">
        <v>-2.0727699999999998</v>
      </c>
      <c r="AW14" s="228"/>
      <c r="AX14" s="228"/>
      <c r="AY14" s="228"/>
      <c r="AZ14" s="228"/>
      <c r="BA14" s="228"/>
      <c r="BB14" s="228"/>
      <c r="BC14" s="228"/>
    </row>
    <row r="15" spans="1:55" x14ac:dyDescent="0.25">
      <c r="A15" s="198">
        <f>County_PCCoverlay_IRI!A15</f>
        <v>0</v>
      </c>
      <c r="B15" s="198">
        <f>County_PCCoverlay_IRI!B15</f>
        <v>0</v>
      </c>
      <c r="C15" s="198">
        <f>County_PCCoverlay_IRI!C15</f>
        <v>0</v>
      </c>
      <c r="D15" s="198">
        <f>County_PCCoverlay_IRI!D15</f>
        <v>0</v>
      </c>
      <c r="E15" s="198">
        <f>County_PCCoverlay_IRI!E15</f>
        <v>0</v>
      </c>
      <c r="F15" s="198">
        <f>County_PCCoverlay_IRI!F15</f>
        <v>0</v>
      </c>
      <c r="G15" s="198">
        <f>County_PCCoverlay_IRI!G15</f>
        <v>0</v>
      </c>
      <c r="H15" s="198">
        <f>IF(County_PCCoverlay_IRI!H15="",H14+H14*(County_PCCoverlay_IRI!$I$22/100),County_PCCoverlay_IRI!H15)</f>
        <v>0</v>
      </c>
      <c r="I15" s="198">
        <f>IF(County_PCCoverlay_IRI!H15="",I14,County_PCCoverlay_IRI!I15)</f>
        <v>0</v>
      </c>
      <c r="J15" s="198">
        <f>County_PCCoverlay_IRI!J15</f>
        <v>0</v>
      </c>
      <c r="K15" s="198">
        <f>County_PCCoverlay_IRI!K15</f>
        <v>0</v>
      </c>
      <c r="L15" s="198">
        <f>County_PCCoverlay_IRI!L15</f>
        <v>0</v>
      </c>
      <c r="M15" s="198">
        <f>RSL_County_PCCoverlay_IRI!M15</f>
        <v>0</v>
      </c>
      <c r="N15" s="198" t="str">
        <f>County_PCCoverlay_IRI!N15</f>
        <v/>
      </c>
      <c r="Q15" s="198">
        <v>10</v>
      </c>
      <c r="R15" s="198">
        <f t="shared" si="0"/>
        <v>-1.1666666666666667</v>
      </c>
      <c r="S15" s="201">
        <f t="shared" si="1"/>
        <v>-1.0026525198938991</v>
      </c>
      <c r="T15" s="198">
        <f t="shared" si="2"/>
        <v>-1.5</v>
      </c>
      <c r="U15" s="198">
        <f t="shared" si="3"/>
        <v>-1</v>
      </c>
      <c r="V15" s="198">
        <f t="shared" si="4"/>
        <v>-1.6393955198760517</v>
      </c>
      <c r="W15" s="198">
        <f t="shared" si="5"/>
        <v>-1.6554388059327685</v>
      </c>
      <c r="AB15" s="198">
        <v>-1.11623E-2</v>
      </c>
      <c r="AC15" s="198">
        <v>-0.44229099999999999</v>
      </c>
      <c r="AD15" s="198">
        <v>-6.8067000000000003E-2</v>
      </c>
      <c r="AE15" s="198">
        <v>0.265656</v>
      </c>
      <c r="AF15" s="198">
        <v>-1.59453</v>
      </c>
      <c r="AG15" s="198">
        <v>1.02532</v>
      </c>
      <c r="AW15" s="228"/>
      <c r="AX15" s="228"/>
      <c r="AY15" s="228"/>
      <c r="AZ15" s="228"/>
      <c r="BA15" s="228"/>
      <c r="BB15" s="228"/>
      <c r="BC15" s="228"/>
    </row>
    <row r="16" spans="1:55" x14ac:dyDescent="0.25">
      <c r="A16" s="198">
        <f>County_PCCoverlay_IRI!A16</f>
        <v>0</v>
      </c>
      <c r="B16" s="198">
        <f>County_PCCoverlay_IRI!B16</f>
        <v>0</v>
      </c>
      <c r="C16" s="198">
        <f>County_PCCoverlay_IRI!C16</f>
        <v>0</v>
      </c>
      <c r="D16" s="198">
        <f>County_PCCoverlay_IRI!D16</f>
        <v>0</v>
      </c>
      <c r="E16" s="198">
        <f>County_PCCoverlay_IRI!E16</f>
        <v>0</v>
      </c>
      <c r="F16" s="198">
        <f>County_PCCoverlay_IRI!F16</f>
        <v>0</v>
      </c>
      <c r="G16" s="198">
        <f>County_PCCoverlay_IRI!G16</f>
        <v>0</v>
      </c>
      <c r="H16" s="198">
        <f>IF(County_PCCoverlay_IRI!H16="",H15+H15*(County_PCCoverlay_IRI!$I$22/100),County_PCCoverlay_IRI!H16)</f>
        <v>0</v>
      </c>
      <c r="I16" s="198">
        <f>IF(County_PCCoverlay_IRI!H16="",I15,County_PCCoverlay_IRI!I16)</f>
        <v>0</v>
      </c>
      <c r="J16" s="198">
        <f>County_PCCoverlay_IRI!J16</f>
        <v>0</v>
      </c>
      <c r="K16" s="198">
        <f>County_PCCoverlay_IRI!K16</f>
        <v>0</v>
      </c>
      <c r="L16" s="198">
        <f>County_PCCoverlay_IRI!L16</f>
        <v>0</v>
      </c>
      <c r="M16" s="198">
        <f>RSL_County_PCCoverlay_IRI!M16</f>
        <v>0</v>
      </c>
      <c r="N16" s="198" t="str">
        <f>County_PCCoverlay_IRI!N16</f>
        <v/>
      </c>
      <c r="Q16" s="199" t="s">
        <v>830</v>
      </c>
      <c r="R16" s="198">
        <f t="shared" si="0"/>
        <v>-1.1666666666666667</v>
      </c>
      <c r="S16" s="201">
        <f t="shared" si="1"/>
        <v>-1.0026525198938991</v>
      </c>
      <c r="T16" s="198">
        <f t="shared" si="2"/>
        <v>-1.5</v>
      </c>
      <c r="U16" s="198">
        <f t="shared" si="3"/>
        <v>-1</v>
      </c>
      <c r="V16" s="198">
        <f t="shared" si="4"/>
        <v>-1.6393955198760517</v>
      </c>
      <c r="W16" s="198">
        <f t="shared" si="5"/>
        <v>-1.6554388059327685</v>
      </c>
      <c r="AB16" s="198">
        <v>-0.35642000000000001</v>
      </c>
      <c r="AC16" s="198">
        <v>-0.22506799999999999</v>
      </c>
      <c r="AD16" s="198">
        <v>0.53576199999999996</v>
      </c>
      <c r="AE16" s="198">
        <v>0.70601800000000003</v>
      </c>
      <c r="AF16" s="198">
        <v>-1.3164100000000001</v>
      </c>
      <c r="AG16" s="198">
        <v>1.9244699999999999</v>
      </c>
      <c r="AW16" s="228"/>
      <c r="AX16" s="228"/>
      <c r="AY16" s="228"/>
      <c r="AZ16" s="228"/>
      <c r="BA16" s="228"/>
      <c r="BB16" s="228"/>
      <c r="BC16" s="228"/>
    </row>
    <row r="17" spans="17:55" x14ac:dyDescent="0.25">
      <c r="Q17" s="198" t="s">
        <v>710</v>
      </c>
      <c r="R17" s="198">
        <f t="shared" si="0"/>
        <v>-1.1666666666666667</v>
      </c>
      <c r="S17" s="201">
        <f t="shared" si="1"/>
        <v>-1.0026525198938991</v>
      </c>
      <c r="T17" s="198">
        <f t="shared" si="2"/>
        <v>-1.5</v>
      </c>
      <c r="U17" s="198">
        <f t="shared" si="3"/>
        <v>-1</v>
      </c>
      <c r="V17" s="198">
        <f t="shared" si="4"/>
        <v>-1.6393955198760517</v>
      </c>
      <c r="W17" s="198">
        <f t="shared" si="5"/>
        <v>-1.6554388059327685</v>
      </c>
      <c r="X17" s="199" t="s">
        <v>715</v>
      </c>
      <c r="Y17" s="198" t="s">
        <v>716</v>
      </c>
      <c r="AW17" s="228"/>
      <c r="AX17" s="228"/>
      <c r="AY17" s="228"/>
      <c r="AZ17" s="228"/>
      <c r="BA17" s="228"/>
      <c r="BB17" s="228"/>
      <c r="BC17" s="228"/>
    </row>
    <row r="18" spans="17:55" x14ac:dyDescent="0.25">
      <c r="Q18" s="198">
        <v>0</v>
      </c>
      <c r="R18" s="198">
        <f t="shared" si="0"/>
        <v>-1.1666666666666667</v>
      </c>
      <c r="S18" s="201">
        <f t="shared" si="1"/>
        <v>-1.0026525198938991</v>
      </c>
      <c r="T18" s="198">
        <f t="shared" si="2"/>
        <v>-1.5</v>
      </c>
      <c r="U18" s="198">
        <f t="shared" si="3"/>
        <v>-1</v>
      </c>
      <c r="V18" s="198">
        <f t="shared" si="4"/>
        <v>-1.6393955198760517</v>
      </c>
      <c r="W18" s="198">
        <f t="shared" si="5"/>
        <v>-1.6554388059327685</v>
      </c>
      <c r="X18" s="198">
        <v>4.4543720000000002</v>
      </c>
      <c r="Y18" s="198">
        <f t="array" ref="Y18:AT32">MMULT(AB2:AG16,TRANSPOSE(R2:W23))</f>
        <v>4.1349257894064655</v>
      </c>
      <c r="Z18" s="198">
        <v>4.1349257894064655</v>
      </c>
      <c r="AA18" s="198">
        <v>4.1349257894064655</v>
      </c>
      <c r="AB18" s="198">
        <v>4.1349257894064655</v>
      </c>
      <c r="AC18" s="198">
        <v>4.1349257894064655</v>
      </c>
      <c r="AD18" s="198">
        <v>4.1349257894064655</v>
      </c>
      <c r="AE18" s="198">
        <v>4.1349257894064655</v>
      </c>
      <c r="AF18" s="198">
        <v>4.1349257894064655</v>
      </c>
      <c r="AG18" s="198">
        <v>4.1349257894064655</v>
      </c>
      <c r="AH18" s="198">
        <v>4.1349257894064655</v>
      </c>
      <c r="AI18" s="198">
        <v>4.1349257894064655</v>
      </c>
      <c r="AJ18" s="198">
        <v>4.1349257894064655</v>
      </c>
      <c r="AK18" s="198">
        <v>4.1349257894064655</v>
      </c>
      <c r="AL18" s="198">
        <v>4.1349257894064655</v>
      </c>
      <c r="AM18" s="198">
        <v>4.1349257894064655</v>
      </c>
      <c r="AN18" s="198">
        <v>4.1349257894064655</v>
      </c>
      <c r="AO18" s="198">
        <v>4.1349257894064655</v>
      </c>
      <c r="AP18" s="198">
        <v>4.1349257894064655</v>
      </c>
      <c r="AQ18" s="198">
        <v>4.1349257894064655</v>
      </c>
      <c r="AR18" s="198">
        <v>4.1349257894064655</v>
      </c>
      <c r="AS18" s="198">
        <v>4.1349257894064655</v>
      </c>
      <c r="AT18" s="198">
        <v>4.1349257894064655</v>
      </c>
      <c r="AW18" s="228"/>
      <c r="AX18" s="228"/>
      <c r="AY18" s="228"/>
      <c r="AZ18" s="228"/>
      <c r="BA18" s="228"/>
      <c r="BB18" s="228"/>
      <c r="BC18" s="228"/>
    </row>
    <row r="19" spans="17:55" x14ac:dyDescent="0.25">
      <c r="Q19" s="198" t="s">
        <v>712</v>
      </c>
      <c r="R19" s="198">
        <f t="shared" si="0"/>
        <v>-1.1666666666666667</v>
      </c>
      <c r="S19" s="201">
        <f t="shared" si="1"/>
        <v>-1.0026525198938991</v>
      </c>
      <c r="T19" s="198">
        <f t="shared" si="2"/>
        <v>-1.5</v>
      </c>
      <c r="U19" s="198">
        <f t="shared" si="3"/>
        <v>-1</v>
      </c>
      <c r="V19" s="198">
        <f t="shared" si="4"/>
        <v>-1.6393955198760517</v>
      </c>
      <c r="W19" s="198">
        <f t="shared" si="5"/>
        <v>-1.6554388059327685</v>
      </c>
      <c r="X19" s="198">
        <v>-0.80752999999999997</v>
      </c>
      <c r="Y19" s="198">
        <v>2.9430455034682037</v>
      </c>
      <c r="Z19" s="198">
        <v>2.9430455034682037</v>
      </c>
      <c r="AA19" s="198">
        <v>2.9430455034682037</v>
      </c>
      <c r="AB19" s="198">
        <v>2.9430455034682037</v>
      </c>
      <c r="AC19" s="198">
        <v>2.9430455034682037</v>
      </c>
      <c r="AD19" s="198">
        <v>2.9430455034682037</v>
      </c>
      <c r="AE19" s="198">
        <v>2.9430455034682037</v>
      </c>
      <c r="AF19" s="198">
        <v>2.9430455034682037</v>
      </c>
      <c r="AG19" s="198">
        <v>2.9430455034682037</v>
      </c>
      <c r="AH19" s="198">
        <v>2.9430455034682037</v>
      </c>
      <c r="AI19" s="198">
        <v>2.9430455034682037</v>
      </c>
      <c r="AJ19" s="198">
        <v>2.9430455034682037</v>
      </c>
      <c r="AK19" s="198">
        <v>2.9430455034682037</v>
      </c>
      <c r="AL19" s="198">
        <v>2.9430455034682037</v>
      </c>
      <c r="AM19" s="198">
        <v>2.9430455034682037</v>
      </c>
      <c r="AN19" s="198">
        <v>2.9430455034682037</v>
      </c>
      <c r="AO19" s="198">
        <v>2.9430455034682037</v>
      </c>
      <c r="AP19" s="198">
        <v>2.9430455034682037</v>
      </c>
      <c r="AQ19" s="198">
        <v>2.9430455034682037</v>
      </c>
      <c r="AR19" s="198">
        <v>2.9430455034682037</v>
      </c>
      <c r="AS19" s="198">
        <v>2.9430455034682037</v>
      </c>
      <c r="AT19" s="198">
        <v>2.9430455034682037</v>
      </c>
      <c r="AW19" s="228"/>
      <c r="AX19" s="228"/>
      <c r="AY19" s="228"/>
      <c r="AZ19" s="228"/>
      <c r="BA19" s="228"/>
      <c r="BB19" s="228"/>
      <c r="BC19" s="228"/>
    </row>
    <row r="20" spans="17:55" x14ac:dyDescent="0.25">
      <c r="Q20" s="198">
        <v>40</v>
      </c>
      <c r="R20" s="198">
        <f t="shared" si="0"/>
        <v>-1.1666666666666667</v>
      </c>
      <c r="S20" s="201">
        <f t="shared" si="1"/>
        <v>-1.0026525198938991</v>
      </c>
      <c r="T20" s="198">
        <f t="shared" si="2"/>
        <v>-1.5</v>
      </c>
      <c r="U20" s="198">
        <f t="shared" si="3"/>
        <v>-1</v>
      </c>
      <c r="V20" s="198">
        <f t="shared" si="4"/>
        <v>-1.6393955198760517</v>
      </c>
      <c r="W20" s="198">
        <f t="shared" si="5"/>
        <v>-1.6554388059327685</v>
      </c>
      <c r="X20" s="198">
        <v>-3.5194860000000001</v>
      </c>
      <c r="Y20" s="198">
        <v>-4.5957683158361675</v>
      </c>
      <c r="Z20" s="198">
        <v>-4.5957683158361675</v>
      </c>
      <c r="AA20" s="198">
        <v>-4.5957683158361675</v>
      </c>
      <c r="AB20" s="198">
        <v>-4.5957683158361675</v>
      </c>
      <c r="AC20" s="198">
        <v>-4.5957683158361675</v>
      </c>
      <c r="AD20" s="198">
        <v>-4.5957683158361675</v>
      </c>
      <c r="AE20" s="198">
        <v>-4.5957683158361675</v>
      </c>
      <c r="AF20" s="198">
        <v>-4.5957683158361675</v>
      </c>
      <c r="AG20" s="198">
        <v>-4.5957683158361675</v>
      </c>
      <c r="AH20" s="198">
        <v>-4.5957683158361675</v>
      </c>
      <c r="AI20" s="198">
        <v>-4.5957683158361675</v>
      </c>
      <c r="AJ20" s="198">
        <v>-4.5957683158361675</v>
      </c>
      <c r="AK20" s="198">
        <v>-4.5957683158361675</v>
      </c>
      <c r="AL20" s="198">
        <v>-4.5957683158361675</v>
      </c>
      <c r="AM20" s="198">
        <v>-4.5957683158361675</v>
      </c>
      <c r="AN20" s="198">
        <v>-4.5957683158361675</v>
      </c>
      <c r="AO20" s="198">
        <v>-4.5957683158361675</v>
      </c>
      <c r="AP20" s="198">
        <v>-4.5957683158361675</v>
      </c>
      <c r="AQ20" s="198">
        <v>-4.5957683158361675</v>
      </c>
      <c r="AR20" s="198">
        <v>-4.5957683158361675</v>
      </c>
      <c r="AS20" s="198">
        <v>-4.5957683158361675</v>
      </c>
      <c r="AT20" s="198">
        <v>-4.5957683158361675</v>
      </c>
      <c r="AW20" s="228"/>
      <c r="AX20" s="228"/>
      <c r="AY20" s="228"/>
      <c r="AZ20" s="228"/>
      <c r="BA20" s="228"/>
      <c r="BB20" s="228"/>
      <c r="BC20" s="228"/>
    </row>
    <row r="21" spans="17:55" x14ac:dyDescent="0.25">
      <c r="Q21" s="199" t="s">
        <v>706</v>
      </c>
      <c r="R21" s="198">
        <f t="shared" si="0"/>
        <v>-1.1666666666666667</v>
      </c>
      <c r="S21" s="201">
        <f t="shared" si="1"/>
        <v>-1.0026525198938991</v>
      </c>
      <c r="T21" s="198">
        <f t="shared" si="2"/>
        <v>-1.5</v>
      </c>
      <c r="U21" s="198">
        <f t="shared" si="3"/>
        <v>-1</v>
      </c>
      <c r="V21" s="198">
        <f t="shared" si="4"/>
        <v>-1.6393955198760517</v>
      </c>
      <c r="W21" s="198">
        <f t="shared" si="5"/>
        <v>-1.6554388059327685</v>
      </c>
      <c r="X21" s="198">
        <v>0.322127</v>
      </c>
      <c r="Y21" s="198">
        <v>-2.4744072093670084</v>
      </c>
      <c r="Z21" s="198">
        <v>-2.4744072093670084</v>
      </c>
      <c r="AA21" s="198">
        <v>-2.4744072093670084</v>
      </c>
      <c r="AB21" s="198">
        <v>-2.4744072093670084</v>
      </c>
      <c r="AC21" s="198">
        <v>-2.4744072093670084</v>
      </c>
      <c r="AD21" s="198">
        <v>-2.4744072093670084</v>
      </c>
      <c r="AE21" s="198">
        <v>-2.4744072093670084</v>
      </c>
      <c r="AF21" s="198">
        <v>-2.4744072093670084</v>
      </c>
      <c r="AG21" s="198">
        <v>-2.4744072093670084</v>
      </c>
      <c r="AH21" s="198">
        <v>-2.4744072093670084</v>
      </c>
      <c r="AI21" s="198">
        <v>-2.4744072093670084</v>
      </c>
      <c r="AJ21" s="198">
        <v>-2.4744072093670084</v>
      </c>
      <c r="AK21" s="198">
        <v>-2.4744072093670084</v>
      </c>
      <c r="AL21" s="198">
        <v>-2.4744072093670084</v>
      </c>
      <c r="AM21" s="198">
        <v>-2.4744072093670084</v>
      </c>
      <c r="AN21" s="198">
        <v>-2.4744072093670084</v>
      </c>
      <c r="AO21" s="198">
        <v>-2.4744072093670084</v>
      </c>
      <c r="AP21" s="198">
        <v>-2.4744072093670084</v>
      </c>
      <c r="AQ21" s="198">
        <v>-2.4744072093670084</v>
      </c>
      <c r="AR21" s="198">
        <v>-2.4744072093670084</v>
      </c>
      <c r="AS21" s="198">
        <v>-2.4744072093670084</v>
      </c>
      <c r="AT21" s="198">
        <v>-2.4744072093670084</v>
      </c>
      <c r="AW21" s="228"/>
      <c r="AX21" s="228"/>
      <c r="AY21" s="228"/>
      <c r="AZ21" s="228"/>
      <c r="BA21" s="228"/>
      <c r="BB21" s="228"/>
      <c r="BC21" s="228"/>
    </row>
    <row r="22" spans="17:55" x14ac:dyDescent="0.25">
      <c r="Q22" s="198" t="s">
        <v>710</v>
      </c>
      <c r="R22" s="198">
        <f t="shared" si="0"/>
        <v>-1.1666666666666667</v>
      </c>
      <c r="S22" s="201">
        <f t="shared" si="1"/>
        <v>-1.0026525198938991</v>
      </c>
      <c r="T22" s="198">
        <f t="shared" si="2"/>
        <v>-1.5</v>
      </c>
      <c r="U22" s="198">
        <f t="shared" si="3"/>
        <v>-1</v>
      </c>
      <c r="V22" s="198">
        <f t="shared" si="4"/>
        <v>-1.6393955198760517</v>
      </c>
      <c r="W22" s="198">
        <f t="shared" si="5"/>
        <v>-1.6554388059327685</v>
      </c>
      <c r="X22" s="198">
        <v>1.0498449999999999</v>
      </c>
      <c r="Y22" s="198">
        <v>2.8191855270643718</v>
      </c>
      <c r="Z22" s="198">
        <v>2.8191855270643718</v>
      </c>
      <c r="AA22" s="198">
        <v>2.8191855270643718</v>
      </c>
      <c r="AB22" s="198">
        <v>2.8191855270643718</v>
      </c>
      <c r="AC22" s="198">
        <v>2.8191855270643718</v>
      </c>
      <c r="AD22" s="198">
        <v>2.8191855270643718</v>
      </c>
      <c r="AE22" s="198">
        <v>2.8191855270643718</v>
      </c>
      <c r="AF22" s="198">
        <v>2.8191855270643718</v>
      </c>
      <c r="AG22" s="198">
        <v>2.8191855270643718</v>
      </c>
      <c r="AH22" s="198">
        <v>2.8191855270643718</v>
      </c>
      <c r="AI22" s="198">
        <v>2.8191855270643718</v>
      </c>
      <c r="AJ22" s="198">
        <v>2.8191855270643718</v>
      </c>
      <c r="AK22" s="198">
        <v>2.8191855270643718</v>
      </c>
      <c r="AL22" s="198">
        <v>2.8191855270643718</v>
      </c>
      <c r="AM22" s="198">
        <v>2.8191855270643718</v>
      </c>
      <c r="AN22" s="198">
        <v>2.8191855270643718</v>
      </c>
      <c r="AO22" s="198">
        <v>2.8191855270643718</v>
      </c>
      <c r="AP22" s="198">
        <v>2.8191855270643718</v>
      </c>
      <c r="AQ22" s="198">
        <v>2.8191855270643718</v>
      </c>
      <c r="AR22" s="198">
        <v>2.8191855270643718</v>
      </c>
      <c r="AS22" s="198">
        <v>2.8191855270643718</v>
      </c>
      <c r="AT22" s="198">
        <v>2.8191855270643718</v>
      </c>
      <c r="AW22" s="228"/>
      <c r="AX22" s="228"/>
      <c r="AY22" s="228"/>
      <c r="AZ22" s="228"/>
      <c r="BA22" s="228"/>
      <c r="BB22" s="228"/>
      <c r="BC22" s="228"/>
    </row>
    <row r="23" spans="17:55" x14ac:dyDescent="0.25">
      <c r="Q23" s="198">
        <v>60.499699999999997</v>
      </c>
      <c r="R23" s="198">
        <f t="shared" si="0"/>
        <v>-1.1666666666666667</v>
      </c>
      <c r="S23" s="201">
        <f t="shared" si="1"/>
        <v>-1.0026525198938991</v>
      </c>
      <c r="T23" s="198">
        <f t="shared" si="2"/>
        <v>-1.5</v>
      </c>
      <c r="U23" s="198">
        <f t="shared" si="3"/>
        <v>-1</v>
      </c>
      <c r="V23" s="198">
        <f t="shared" si="4"/>
        <v>-1.6393955198760517</v>
      </c>
      <c r="W23" s="198">
        <f t="shared" si="5"/>
        <v>-1.6554388059327685</v>
      </c>
      <c r="X23" s="198">
        <v>3.1897730000000002</v>
      </c>
      <c r="Y23" s="198">
        <v>-5.2272460181498133</v>
      </c>
      <c r="Z23" s="198">
        <v>-5.2272460181498133</v>
      </c>
      <c r="AA23" s="198">
        <v>-5.2272460181498133</v>
      </c>
      <c r="AB23" s="198">
        <v>-5.2272460181498133</v>
      </c>
      <c r="AC23" s="198">
        <v>-5.2272460181498133</v>
      </c>
      <c r="AD23" s="198">
        <v>-5.2272460181498133</v>
      </c>
      <c r="AE23" s="198">
        <v>-5.2272460181498133</v>
      </c>
      <c r="AF23" s="198">
        <v>-5.2272460181498133</v>
      </c>
      <c r="AG23" s="198">
        <v>-5.2272460181498133</v>
      </c>
      <c r="AH23" s="198">
        <v>-5.2272460181498133</v>
      </c>
      <c r="AI23" s="198">
        <v>-5.2272460181498133</v>
      </c>
      <c r="AJ23" s="198">
        <v>-5.2272460181498133</v>
      </c>
      <c r="AK23" s="198">
        <v>-5.2272460181498133</v>
      </c>
      <c r="AL23" s="198">
        <v>-5.2272460181498133</v>
      </c>
      <c r="AM23" s="198">
        <v>-5.2272460181498133</v>
      </c>
      <c r="AN23" s="198">
        <v>-5.2272460181498133</v>
      </c>
      <c r="AO23" s="198">
        <v>-5.2272460181498133</v>
      </c>
      <c r="AP23" s="198">
        <v>-5.2272460181498133</v>
      </c>
      <c r="AQ23" s="198">
        <v>-5.2272460181498133</v>
      </c>
      <c r="AR23" s="198">
        <v>-5.2272460181498133</v>
      </c>
      <c r="AS23" s="198">
        <v>-5.2272460181498133</v>
      </c>
      <c r="AT23" s="198">
        <v>-5.2272460181498133</v>
      </c>
      <c r="AW23" s="228"/>
      <c r="AX23" s="228"/>
      <c r="AY23" s="228"/>
      <c r="AZ23" s="228"/>
      <c r="BA23" s="228"/>
      <c r="BB23" s="228"/>
      <c r="BC23" s="228"/>
    </row>
    <row r="24" spans="17:55" x14ac:dyDescent="0.25">
      <c r="Q24" s="198" t="s">
        <v>712</v>
      </c>
      <c r="R24" s="198">
        <f t="shared" si="0"/>
        <v>-1.1666666666666667</v>
      </c>
      <c r="S24" s="201">
        <f t="shared" si="1"/>
        <v>-1.0026525198938991</v>
      </c>
      <c r="T24" s="198">
        <f t="shared" si="2"/>
        <v>-1.5</v>
      </c>
      <c r="U24" s="198">
        <f t="shared" si="3"/>
        <v>-1</v>
      </c>
      <c r="V24" s="198">
        <f t="shared" si="4"/>
        <v>-1.6393955198760517</v>
      </c>
      <c r="W24" s="198">
        <f t="shared" si="5"/>
        <v>-1.6554388059327685</v>
      </c>
      <c r="X24" s="198">
        <v>-1.3876539999999999</v>
      </c>
      <c r="Y24" s="198">
        <v>6.3010892723081042</v>
      </c>
      <c r="Z24" s="198">
        <v>6.3010892723081042</v>
      </c>
      <c r="AA24" s="198">
        <v>6.3010892723081042</v>
      </c>
      <c r="AB24" s="198">
        <v>6.3010892723081042</v>
      </c>
      <c r="AC24" s="198">
        <v>6.3010892723081042</v>
      </c>
      <c r="AD24" s="198">
        <v>6.3010892723081042</v>
      </c>
      <c r="AE24" s="198">
        <v>6.3010892723081042</v>
      </c>
      <c r="AF24" s="198">
        <v>6.3010892723081042</v>
      </c>
      <c r="AG24" s="198">
        <v>6.3010892723081042</v>
      </c>
      <c r="AH24" s="198">
        <v>6.3010892723081042</v>
      </c>
      <c r="AI24" s="198">
        <v>6.3010892723081042</v>
      </c>
      <c r="AJ24" s="198">
        <v>6.3010892723081042</v>
      </c>
      <c r="AK24" s="198">
        <v>6.3010892723081042</v>
      </c>
      <c r="AL24" s="198">
        <v>6.3010892723081042</v>
      </c>
      <c r="AM24" s="198">
        <v>6.3010892723081042</v>
      </c>
      <c r="AN24" s="198">
        <v>6.3010892723081042</v>
      </c>
      <c r="AO24" s="198">
        <v>6.3010892723081042</v>
      </c>
      <c r="AP24" s="198">
        <v>6.3010892723081042</v>
      </c>
      <c r="AQ24" s="198">
        <v>6.3010892723081042</v>
      </c>
      <c r="AR24" s="198">
        <v>6.3010892723081042</v>
      </c>
      <c r="AS24" s="198">
        <v>6.3010892723081042</v>
      </c>
      <c r="AT24" s="198">
        <v>6.3010892723081042</v>
      </c>
      <c r="AW24" s="228"/>
      <c r="AX24" s="228"/>
      <c r="AY24" s="228"/>
      <c r="AZ24" s="228"/>
      <c r="BA24" s="228"/>
      <c r="BB24" s="228"/>
      <c r="BC24" s="228"/>
    </row>
    <row r="25" spans="17:55" x14ac:dyDescent="0.25">
      <c r="Q25" s="198">
        <v>249.74</v>
      </c>
      <c r="R25" s="198">
        <f t="shared" si="0"/>
        <v>-1.1666666666666667</v>
      </c>
      <c r="S25" s="201">
        <f t="shared" si="1"/>
        <v>-1.0026525198938991</v>
      </c>
      <c r="T25" s="198">
        <f t="shared" si="2"/>
        <v>-1.5</v>
      </c>
      <c r="U25" s="198">
        <f t="shared" si="3"/>
        <v>-1</v>
      </c>
      <c r="V25" s="198">
        <f t="shared" si="4"/>
        <v>-1.6393955198760517</v>
      </c>
      <c r="W25" s="198">
        <f t="shared" si="5"/>
        <v>-1.6554388059327685</v>
      </c>
      <c r="X25" s="198">
        <v>-1.4310290000000001</v>
      </c>
      <c r="Y25" s="198">
        <v>-7.0995409610418143</v>
      </c>
      <c r="Z25" s="198">
        <v>-7.0995409610418143</v>
      </c>
      <c r="AA25" s="198">
        <v>-7.0995409610418143</v>
      </c>
      <c r="AB25" s="198">
        <v>-7.0995409610418143</v>
      </c>
      <c r="AC25" s="198">
        <v>-7.0995409610418143</v>
      </c>
      <c r="AD25" s="198">
        <v>-7.0995409610418143</v>
      </c>
      <c r="AE25" s="198">
        <v>-7.0995409610418143</v>
      </c>
      <c r="AF25" s="198">
        <v>-7.0995409610418143</v>
      </c>
      <c r="AG25" s="198">
        <v>-7.0995409610418143</v>
      </c>
      <c r="AH25" s="198">
        <v>-7.0995409610418143</v>
      </c>
      <c r="AI25" s="198">
        <v>-7.0995409610418143</v>
      </c>
      <c r="AJ25" s="198">
        <v>-7.0995409610418143</v>
      </c>
      <c r="AK25" s="198">
        <v>-7.0995409610418143</v>
      </c>
      <c r="AL25" s="198">
        <v>-7.0995409610418143</v>
      </c>
      <c r="AM25" s="198">
        <v>-7.0995409610418143</v>
      </c>
      <c r="AN25" s="198">
        <v>-7.0995409610418143</v>
      </c>
      <c r="AO25" s="198">
        <v>-7.0995409610418143</v>
      </c>
      <c r="AP25" s="198">
        <v>-7.0995409610418143</v>
      </c>
      <c r="AQ25" s="198">
        <v>-7.0995409610418143</v>
      </c>
      <c r="AR25" s="198">
        <v>-7.0995409610418143</v>
      </c>
      <c r="AS25" s="198">
        <v>-7.0995409610418143</v>
      </c>
      <c r="AT25" s="198">
        <v>-7.0995409610418143</v>
      </c>
      <c r="AW25" s="228"/>
      <c r="AX25" s="228"/>
      <c r="AY25" s="228"/>
      <c r="AZ25" s="228"/>
      <c r="BA25" s="228"/>
      <c r="BB25" s="228"/>
      <c r="BC25" s="228"/>
    </row>
    <row r="26" spans="17:55" x14ac:dyDescent="0.25">
      <c r="Q26" s="199" t="s">
        <v>707</v>
      </c>
      <c r="R26" s="198">
        <f t="shared" si="0"/>
        <v>-1.1666666666666667</v>
      </c>
      <c r="S26" s="201">
        <f t="shared" si="1"/>
        <v>-1.0026525198938991</v>
      </c>
      <c r="T26" s="198">
        <f t="shared" si="2"/>
        <v>-1.5</v>
      </c>
      <c r="U26" s="198">
        <f t="shared" si="3"/>
        <v>-1</v>
      </c>
      <c r="V26" s="198">
        <f t="shared" si="4"/>
        <v>-1.6393955198760517</v>
      </c>
      <c r="W26" s="198">
        <f t="shared" si="5"/>
        <v>-1.6554388059327685</v>
      </c>
      <c r="X26" s="198">
        <v>-0.37659300000000001</v>
      </c>
      <c r="Y26" s="198">
        <v>-9.2034028629875309E-2</v>
      </c>
      <c r="Z26" s="198">
        <v>-9.2034028629875309E-2</v>
      </c>
      <c r="AA26" s="198">
        <v>-9.2034028629875309E-2</v>
      </c>
      <c r="AB26" s="198">
        <v>-9.2034028629875309E-2</v>
      </c>
      <c r="AC26" s="198">
        <v>-9.2034028629875309E-2</v>
      </c>
      <c r="AD26" s="198">
        <v>-9.2034028629875309E-2</v>
      </c>
      <c r="AE26" s="198">
        <v>-9.2034028629875309E-2</v>
      </c>
      <c r="AF26" s="198">
        <v>-9.2034028629875309E-2</v>
      </c>
      <c r="AG26" s="198">
        <v>-9.2034028629875309E-2</v>
      </c>
      <c r="AH26" s="198">
        <v>-9.2034028629875309E-2</v>
      </c>
      <c r="AI26" s="198">
        <v>-9.2034028629875309E-2</v>
      </c>
      <c r="AJ26" s="198">
        <v>-9.2034028629875309E-2</v>
      </c>
      <c r="AK26" s="198">
        <v>-9.2034028629875309E-2</v>
      </c>
      <c r="AL26" s="198">
        <v>-9.2034028629875309E-2</v>
      </c>
      <c r="AM26" s="198">
        <v>-9.2034028629875309E-2</v>
      </c>
      <c r="AN26" s="198">
        <v>-9.2034028629875309E-2</v>
      </c>
      <c r="AO26" s="198">
        <v>-9.2034028629875309E-2</v>
      </c>
      <c r="AP26" s="198">
        <v>-9.2034028629875309E-2</v>
      </c>
      <c r="AQ26" s="198">
        <v>-9.2034028629875309E-2</v>
      </c>
      <c r="AR26" s="198">
        <v>-9.2034028629875309E-2</v>
      </c>
      <c r="AS26" s="198">
        <v>-9.2034028629875309E-2</v>
      </c>
      <c r="AT26" s="198">
        <v>-9.2034028629875309E-2</v>
      </c>
      <c r="AW26" s="228"/>
      <c r="AX26" s="228"/>
      <c r="AY26" s="228"/>
      <c r="AZ26" s="228"/>
      <c r="BA26" s="228"/>
      <c r="BB26" s="228"/>
      <c r="BC26" s="228"/>
    </row>
    <row r="27" spans="17:55" x14ac:dyDescent="0.25">
      <c r="Q27" s="198" t="s">
        <v>710</v>
      </c>
      <c r="R27" s="198">
        <f t="shared" si="0"/>
        <v>-1.1666666666666667</v>
      </c>
      <c r="S27" s="201">
        <f t="shared" si="1"/>
        <v>-1.0026525198938991</v>
      </c>
      <c r="T27" s="198">
        <f t="shared" si="2"/>
        <v>-1.5</v>
      </c>
      <c r="U27" s="198">
        <f t="shared" si="3"/>
        <v>-1</v>
      </c>
      <c r="V27" s="198">
        <f t="shared" si="4"/>
        <v>-1.6393955198760517</v>
      </c>
      <c r="W27" s="198">
        <f t="shared" si="5"/>
        <v>-1.6554388059327685</v>
      </c>
      <c r="X27" s="198">
        <v>-2.7213919999999998</v>
      </c>
      <c r="Y27" s="198">
        <v>12.697830895750963</v>
      </c>
      <c r="Z27" s="198">
        <v>12.697830895750963</v>
      </c>
      <c r="AA27" s="198">
        <v>12.697830895750963</v>
      </c>
      <c r="AB27" s="198">
        <v>12.697830895750963</v>
      </c>
      <c r="AC27" s="198">
        <v>12.697830895750963</v>
      </c>
      <c r="AD27" s="198">
        <v>12.697830895750963</v>
      </c>
      <c r="AE27" s="198">
        <v>12.697830895750963</v>
      </c>
      <c r="AF27" s="198">
        <v>12.697830895750963</v>
      </c>
      <c r="AG27" s="198">
        <v>12.697830895750963</v>
      </c>
      <c r="AH27" s="198">
        <v>12.697830895750963</v>
      </c>
      <c r="AI27" s="198">
        <v>12.697830895750963</v>
      </c>
      <c r="AJ27" s="198">
        <v>12.697830895750963</v>
      </c>
      <c r="AK27" s="198">
        <v>12.697830895750963</v>
      </c>
      <c r="AL27" s="198">
        <v>12.697830895750963</v>
      </c>
      <c r="AM27" s="198">
        <v>12.697830895750963</v>
      </c>
      <c r="AN27" s="198">
        <v>12.697830895750963</v>
      </c>
      <c r="AO27" s="198">
        <v>12.697830895750963</v>
      </c>
      <c r="AP27" s="198">
        <v>12.697830895750963</v>
      </c>
      <c r="AQ27" s="198">
        <v>12.697830895750963</v>
      </c>
      <c r="AR27" s="198">
        <v>12.697830895750963</v>
      </c>
      <c r="AS27" s="198">
        <v>12.697830895750963</v>
      </c>
      <c r="AT27" s="198">
        <v>12.697830895750963</v>
      </c>
      <c r="AW27" s="228"/>
      <c r="AX27" s="228"/>
      <c r="AY27" s="228"/>
      <c r="AZ27" s="228"/>
      <c r="BA27" s="228"/>
      <c r="BB27" s="228"/>
      <c r="BC27" s="228"/>
    </row>
    <row r="28" spans="17:55" x14ac:dyDescent="0.25">
      <c r="Q28" s="198">
        <v>62.808799999999998</v>
      </c>
      <c r="R28" s="198">
        <f t="shared" si="0"/>
        <v>-1.1666666666666667</v>
      </c>
      <c r="S28" s="201">
        <f t="shared" si="1"/>
        <v>-1.0026525198938991</v>
      </c>
      <c r="T28" s="198">
        <f t="shared" si="2"/>
        <v>-1.5</v>
      </c>
      <c r="U28" s="198">
        <f t="shared" si="3"/>
        <v>-1</v>
      </c>
      <c r="V28" s="198">
        <f t="shared" si="4"/>
        <v>-1.6393955198760517</v>
      </c>
      <c r="W28" s="198">
        <f t="shared" si="5"/>
        <v>-1.6554388059327685</v>
      </c>
      <c r="X28" s="198">
        <v>-2.1883370000000002</v>
      </c>
      <c r="Y28" s="198">
        <v>1.2065675529295814</v>
      </c>
      <c r="Z28" s="198">
        <v>1.2065675529295814</v>
      </c>
      <c r="AA28" s="198">
        <v>1.2065675529295814</v>
      </c>
      <c r="AB28" s="198">
        <v>1.2065675529295814</v>
      </c>
      <c r="AC28" s="198">
        <v>1.2065675529295814</v>
      </c>
      <c r="AD28" s="198">
        <v>1.2065675529295814</v>
      </c>
      <c r="AE28" s="198">
        <v>1.2065675529295814</v>
      </c>
      <c r="AF28" s="198">
        <v>1.2065675529295814</v>
      </c>
      <c r="AG28" s="198">
        <v>1.2065675529295814</v>
      </c>
      <c r="AH28" s="198">
        <v>1.2065675529295814</v>
      </c>
      <c r="AI28" s="198">
        <v>1.2065675529295814</v>
      </c>
      <c r="AJ28" s="198">
        <v>1.2065675529295814</v>
      </c>
      <c r="AK28" s="198">
        <v>1.2065675529295814</v>
      </c>
      <c r="AL28" s="198">
        <v>1.2065675529295814</v>
      </c>
      <c r="AM28" s="198">
        <v>1.2065675529295814</v>
      </c>
      <c r="AN28" s="198">
        <v>1.2065675529295814</v>
      </c>
      <c r="AO28" s="198">
        <v>1.2065675529295814</v>
      </c>
      <c r="AP28" s="198">
        <v>1.2065675529295814</v>
      </c>
      <c r="AQ28" s="198">
        <v>1.2065675529295814</v>
      </c>
      <c r="AR28" s="198">
        <v>1.2065675529295814</v>
      </c>
      <c r="AS28" s="198">
        <v>1.2065675529295814</v>
      </c>
      <c r="AT28" s="198">
        <v>1.2065675529295814</v>
      </c>
      <c r="AW28" s="228"/>
      <c r="AX28" s="228"/>
      <c r="AY28" s="228"/>
      <c r="AZ28" s="228"/>
      <c r="BA28" s="228"/>
      <c r="BB28" s="228"/>
      <c r="BC28" s="228"/>
    </row>
    <row r="29" spans="17:55" x14ac:dyDescent="0.25">
      <c r="Q29" s="198" t="s">
        <v>712</v>
      </c>
      <c r="R29" s="198">
        <f t="shared" si="0"/>
        <v>-1.1666666666666667</v>
      </c>
      <c r="S29" s="201">
        <f t="shared" si="1"/>
        <v>-1.0026525198938991</v>
      </c>
      <c r="T29" s="198">
        <f t="shared" si="2"/>
        <v>-1.5</v>
      </c>
      <c r="U29" s="198">
        <f t="shared" si="3"/>
        <v>-1</v>
      </c>
      <c r="V29" s="198">
        <f t="shared" si="4"/>
        <v>-1.6393955198760517</v>
      </c>
      <c r="W29" s="198">
        <f t="shared" si="5"/>
        <v>-1.6554388059327685</v>
      </c>
      <c r="X29" s="198">
        <v>0.74299300000000001</v>
      </c>
      <c r="Y29" s="198">
        <v>-3.5519064384314736</v>
      </c>
      <c r="Z29" s="198">
        <v>-3.5519064384314736</v>
      </c>
      <c r="AA29" s="198">
        <v>-3.5519064384314736</v>
      </c>
      <c r="AB29" s="198">
        <v>-3.5519064384314736</v>
      </c>
      <c r="AC29" s="198">
        <v>-3.5519064384314736</v>
      </c>
      <c r="AD29" s="198">
        <v>-3.5519064384314736</v>
      </c>
      <c r="AE29" s="198">
        <v>-3.5519064384314736</v>
      </c>
      <c r="AF29" s="198">
        <v>-3.5519064384314736</v>
      </c>
      <c r="AG29" s="198">
        <v>-3.5519064384314736</v>
      </c>
      <c r="AH29" s="198">
        <v>-3.5519064384314736</v>
      </c>
      <c r="AI29" s="198">
        <v>-3.5519064384314736</v>
      </c>
      <c r="AJ29" s="198">
        <v>-3.5519064384314736</v>
      </c>
      <c r="AK29" s="198">
        <v>-3.5519064384314736</v>
      </c>
      <c r="AL29" s="198">
        <v>-3.5519064384314736</v>
      </c>
      <c r="AM29" s="198">
        <v>-3.5519064384314736</v>
      </c>
      <c r="AN29" s="198">
        <v>-3.5519064384314736</v>
      </c>
      <c r="AO29" s="198">
        <v>-3.5519064384314736</v>
      </c>
      <c r="AP29" s="198">
        <v>-3.5519064384314736</v>
      </c>
      <c r="AQ29" s="198">
        <v>-3.5519064384314736</v>
      </c>
      <c r="AR29" s="198">
        <v>-3.5519064384314736</v>
      </c>
      <c r="AS29" s="198">
        <v>-3.5519064384314736</v>
      </c>
      <c r="AT29" s="198">
        <v>-3.5519064384314736</v>
      </c>
      <c r="AW29" s="228"/>
      <c r="AX29" s="228"/>
      <c r="AY29" s="228"/>
      <c r="AZ29" s="228"/>
      <c r="BA29" s="228"/>
      <c r="BB29" s="228"/>
      <c r="BC29" s="228"/>
    </row>
    <row r="30" spans="17:55" x14ac:dyDescent="0.25">
      <c r="Q30" s="198">
        <v>254.46299999999999</v>
      </c>
      <c r="R30" s="198">
        <f t="shared" si="0"/>
        <v>-1.1666666666666667</v>
      </c>
      <c r="S30" s="201">
        <f t="shared" si="1"/>
        <v>-1.0026525198938991</v>
      </c>
      <c r="T30" s="198">
        <f t="shared" si="2"/>
        <v>-1.5</v>
      </c>
      <c r="U30" s="198">
        <f t="shared" si="3"/>
        <v>-1</v>
      </c>
      <c r="V30" s="198">
        <f t="shared" si="4"/>
        <v>-1.6393955198760517</v>
      </c>
      <c r="W30" s="198">
        <f t="shared" si="5"/>
        <v>-1.6554388059327685</v>
      </c>
      <c r="X30" s="198">
        <v>-2.5559729999999998</v>
      </c>
      <c r="Y30" s="198">
        <v>0.82793883996958373</v>
      </c>
      <c r="Z30" s="198">
        <v>0.82793883996958373</v>
      </c>
      <c r="AA30" s="198">
        <v>0.82793883996958373</v>
      </c>
      <c r="AB30" s="198">
        <v>0.82793883996958373</v>
      </c>
      <c r="AC30" s="198">
        <v>0.82793883996958373</v>
      </c>
      <c r="AD30" s="198">
        <v>0.82793883996958373</v>
      </c>
      <c r="AE30" s="198">
        <v>0.82793883996958373</v>
      </c>
      <c r="AF30" s="198">
        <v>0.82793883996958373</v>
      </c>
      <c r="AG30" s="198">
        <v>0.82793883996958373</v>
      </c>
      <c r="AH30" s="198">
        <v>0.82793883996958373</v>
      </c>
      <c r="AI30" s="198">
        <v>0.82793883996958373</v>
      </c>
      <c r="AJ30" s="198">
        <v>0.82793883996958373</v>
      </c>
      <c r="AK30" s="198">
        <v>0.82793883996958373</v>
      </c>
      <c r="AL30" s="198">
        <v>0.82793883996958373</v>
      </c>
      <c r="AM30" s="198">
        <v>0.82793883996958373</v>
      </c>
      <c r="AN30" s="198">
        <v>0.82793883996958373</v>
      </c>
      <c r="AO30" s="198">
        <v>0.82793883996958373</v>
      </c>
      <c r="AP30" s="198">
        <v>0.82793883996958373</v>
      </c>
      <c r="AQ30" s="198">
        <v>0.82793883996958373</v>
      </c>
      <c r="AR30" s="198">
        <v>0.82793883996958373</v>
      </c>
      <c r="AS30" s="198">
        <v>0.82793883996958373</v>
      </c>
      <c r="AT30" s="198">
        <v>0.82793883996958373</v>
      </c>
      <c r="AW30" s="228"/>
      <c r="AX30" s="228"/>
      <c r="AY30" s="228"/>
      <c r="AZ30" s="228"/>
      <c r="BA30" s="228"/>
      <c r="BB30" s="228"/>
      <c r="BC30" s="228"/>
    </row>
    <row r="31" spans="17:55" x14ac:dyDescent="0.25">
      <c r="R31" s="198">
        <f t="shared" si="0"/>
        <v>-1.1666666666666667</v>
      </c>
      <c r="S31" s="201">
        <f t="shared" si="1"/>
        <v>-1.0026525198938991</v>
      </c>
      <c r="T31" s="198">
        <f t="shared" si="2"/>
        <v>-1.5</v>
      </c>
      <c r="U31" s="198">
        <f t="shared" si="3"/>
        <v>-1</v>
      </c>
      <c r="V31" s="198">
        <f t="shared" si="4"/>
        <v>-1.6393955198760517</v>
      </c>
      <c r="W31" s="198">
        <f t="shared" si="5"/>
        <v>-1.6554388059327685</v>
      </c>
      <c r="X31" s="198">
        <v>-0.27940700000000002</v>
      </c>
      <c r="Y31" s="198">
        <v>1.2096421908187003</v>
      </c>
      <c r="Z31" s="198">
        <v>1.2096421908187003</v>
      </c>
      <c r="AA31" s="198">
        <v>1.2096421908187003</v>
      </c>
      <c r="AB31" s="198">
        <v>1.2096421908187003</v>
      </c>
      <c r="AC31" s="198">
        <v>1.2096421908187003</v>
      </c>
      <c r="AD31" s="198">
        <v>1.2096421908187003</v>
      </c>
      <c r="AE31" s="198">
        <v>1.2096421908187003</v>
      </c>
      <c r="AF31" s="198">
        <v>1.2096421908187003</v>
      </c>
      <c r="AG31" s="198">
        <v>1.2096421908187003</v>
      </c>
      <c r="AH31" s="198">
        <v>1.2096421908187003</v>
      </c>
      <c r="AI31" s="198">
        <v>1.2096421908187003</v>
      </c>
      <c r="AJ31" s="198">
        <v>1.2096421908187003</v>
      </c>
      <c r="AK31" s="198">
        <v>1.2096421908187003</v>
      </c>
      <c r="AL31" s="198">
        <v>1.2096421908187003</v>
      </c>
      <c r="AM31" s="198">
        <v>1.2096421908187003</v>
      </c>
      <c r="AN31" s="198">
        <v>1.2096421908187003</v>
      </c>
      <c r="AO31" s="198">
        <v>1.2096421908187003</v>
      </c>
      <c r="AP31" s="198">
        <v>1.2096421908187003</v>
      </c>
      <c r="AQ31" s="198">
        <v>1.2096421908187003</v>
      </c>
      <c r="AR31" s="198">
        <v>1.2096421908187003</v>
      </c>
      <c r="AS31" s="198">
        <v>1.2096421908187003</v>
      </c>
      <c r="AT31" s="198">
        <v>1.2096421908187003</v>
      </c>
      <c r="AW31" s="228"/>
      <c r="AX31" s="229"/>
      <c r="AY31" s="228"/>
      <c r="AZ31" s="228"/>
      <c r="BA31" s="228"/>
      <c r="BB31" s="228"/>
      <c r="BC31" s="228"/>
    </row>
    <row r="32" spans="17:55" x14ac:dyDescent="0.25">
      <c r="R32" s="198">
        <f t="shared" si="0"/>
        <v>-1.1666666666666667</v>
      </c>
      <c r="S32" s="201">
        <f t="shared" si="1"/>
        <v>-1.0026525198938991</v>
      </c>
      <c r="T32" s="198">
        <f t="shared" si="2"/>
        <v>-1.5</v>
      </c>
      <c r="U32" s="198">
        <f t="shared" si="3"/>
        <v>-1</v>
      </c>
      <c r="V32" s="198">
        <f t="shared" si="4"/>
        <v>-1.6393955198760517</v>
      </c>
      <c r="W32" s="198">
        <f t="shared" si="5"/>
        <v>-1.6554388059327685</v>
      </c>
      <c r="X32" s="198">
        <v>-1.6923049999999999</v>
      </c>
      <c r="Y32" s="198">
        <v>-1.8958983318525882</v>
      </c>
      <c r="Z32" s="198">
        <v>-1.8958983318525882</v>
      </c>
      <c r="AA32" s="198">
        <v>-1.8958983318525882</v>
      </c>
      <c r="AB32" s="198">
        <v>-1.8958983318525882</v>
      </c>
      <c r="AC32" s="198">
        <v>-1.8958983318525882</v>
      </c>
      <c r="AD32" s="198">
        <v>-1.8958983318525882</v>
      </c>
      <c r="AE32" s="198">
        <v>-1.8958983318525882</v>
      </c>
      <c r="AF32" s="198">
        <v>-1.8958983318525882</v>
      </c>
      <c r="AG32" s="198">
        <v>-1.8958983318525882</v>
      </c>
      <c r="AH32" s="198">
        <v>-1.8958983318525882</v>
      </c>
      <c r="AI32" s="198">
        <v>-1.8958983318525882</v>
      </c>
      <c r="AJ32" s="198">
        <v>-1.8958983318525882</v>
      </c>
      <c r="AK32" s="198">
        <v>-1.8958983318525882</v>
      </c>
      <c r="AL32" s="198">
        <v>-1.8958983318525882</v>
      </c>
      <c r="AM32" s="198">
        <v>-1.8958983318525882</v>
      </c>
      <c r="AN32" s="198">
        <v>-1.8958983318525882</v>
      </c>
      <c r="AO32" s="198">
        <v>-1.8958983318525882</v>
      </c>
      <c r="AP32" s="198">
        <v>-1.8958983318525882</v>
      </c>
      <c r="AQ32" s="198">
        <v>-1.8958983318525882</v>
      </c>
      <c r="AR32" s="198">
        <v>-1.8958983318525882</v>
      </c>
      <c r="AS32" s="198">
        <v>-1.8958983318525882</v>
      </c>
      <c r="AT32" s="198">
        <v>-1.8958983318525882</v>
      </c>
      <c r="AW32" s="228"/>
      <c r="AX32" s="228"/>
      <c r="AY32" s="228"/>
      <c r="AZ32" s="228"/>
      <c r="BA32" s="228"/>
      <c r="BB32" s="228"/>
      <c r="BC32" s="228"/>
    </row>
    <row r="33" spans="18:55" x14ac:dyDescent="0.25">
      <c r="R33" s="198">
        <f t="shared" si="0"/>
        <v>-1.1666666666666667</v>
      </c>
      <c r="S33" s="201">
        <f t="shared" si="1"/>
        <v>-1.0026525198938991</v>
      </c>
      <c r="T33" s="198">
        <f t="shared" si="2"/>
        <v>-1.5</v>
      </c>
      <c r="U33" s="198">
        <f t="shared" si="3"/>
        <v>-1</v>
      </c>
      <c r="V33" s="198">
        <f t="shared" si="4"/>
        <v>-1.6393955198760517</v>
      </c>
      <c r="W33" s="198">
        <f t="shared" si="5"/>
        <v>-1.6554388059327685</v>
      </c>
      <c r="AW33" s="228"/>
      <c r="AX33" s="228"/>
      <c r="AY33" s="228"/>
      <c r="AZ33" s="228"/>
      <c r="BA33" s="228"/>
      <c r="BB33" s="228"/>
      <c r="BC33" s="228"/>
    </row>
    <row r="34" spans="18:55" x14ac:dyDescent="0.25">
      <c r="R34" s="198">
        <f t="shared" si="0"/>
        <v>-1.1666666666666667</v>
      </c>
      <c r="S34" s="201">
        <f t="shared" si="1"/>
        <v>-1.0026525198938991</v>
      </c>
      <c r="T34" s="198">
        <f t="shared" si="2"/>
        <v>-1.5</v>
      </c>
      <c r="U34" s="198">
        <f t="shared" si="3"/>
        <v>-1</v>
      </c>
      <c r="V34" s="198">
        <f t="shared" si="4"/>
        <v>-1.6393955198760517</v>
      </c>
      <c r="W34" s="198">
        <f t="shared" si="5"/>
        <v>-1.6554388059327685</v>
      </c>
      <c r="AW34" s="228"/>
      <c r="AX34" s="228"/>
      <c r="AY34" s="228"/>
      <c r="AZ34" s="228"/>
      <c r="BA34" s="228"/>
      <c r="BB34" s="228"/>
      <c r="BC34" s="228"/>
    </row>
    <row r="35" spans="18:55" x14ac:dyDescent="0.25">
      <c r="R35" s="198">
        <f t="shared" si="0"/>
        <v>-1.1666666666666667</v>
      </c>
      <c r="S35" s="201">
        <f t="shared" si="1"/>
        <v>-1.0026525198938991</v>
      </c>
      <c r="T35" s="198">
        <f t="shared" si="2"/>
        <v>-1.5</v>
      </c>
      <c r="U35" s="198">
        <f t="shared" si="3"/>
        <v>-1</v>
      </c>
      <c r="V35" s="198">
        <f t="shared" si="4"/>
        <v>-1.6393955198760517</v>
      </c>
      <c r="W35" s="198">
        <f t="shared" si="5"/>
        <v>-1.6554388059327685</v>
      </c>
      <c r="AW35" s="228"/>
      <c r="AX35" s="228"/>
      <c r="AY35" s="228"/>
      <c r="AZ35" s="228"/>
      <c r="BA35" s="228"/>
      <c r="BB35" s="228"/>
      <c r="BC35" s="228"/>
    </row>
    <row r="36" spans="18:55" x14ac:dyDescent="0.25">
      <c r="R36" s="198">
        <f t="shared" si="0"/>
        <v>-1.1666666666666667</v>
      </c>
      <c r="S36" s="201">
        <f t="shared" si="1"/>
        <v>-1.0026525198938991</v>
      </c>
      <c r="T36" s="198">
        <f t="shared" si="2"/>
        <v>-1.5</v>
      </c>
      <c r="U36" s="198">
        <f t="shared" si="3"/>
        <v>-1</v>
      </c>
      <c r="V36" s="198">
        <f t="shared" si="4"/>
        <v>-1.6393955198760517</v>
      </c>
      <c r="W36" s="198">
        <f t="shared" si="5"/>
        <v>-1.6554388059327685</v>
      </c>
      <c r="Y36" s="198" t="s">
        <v>717</v>
      </c>
      <c r="AW36" s="228"/>
      <c r="AX36" s="228"/>
      <c r="AY36" s="228"/>
      <c r="AZ36" s="228"/>
      <c r="BA36" s="228"/>
      <c r="BB36" s="228"/>
      <c r="BC36" s="228"/>
    </row>
    <row r="37" spans="18:55" x14ac:dyDescent="0.25">
      <c r="R37" s="198">
        <f t="shared" si="0"/>
        <v>-1.1666666666666667</v>
      </c>
      <c r="S37" s="201">
        <f t="shared" si="1"/>
        <v>-1.0026525198938991</v>
      </c>
      <c r="T37" s="198">
        <f t="shared" si="2"/>
        <v>-1.5</v>
      </c>
      <c r="U37" s="198">
        <f t="shared" si="3"/>
        <v>-1</v>
      </c>
      <c r="V37" s="198">
        <f t="shared" si="4"/>
        <v>-1.6393955198760517</v>
      </c>
      <c r="W37" s="198">
        <f t="shared" si="5"/>
        <v>-1.6554388059327685</v>
      </c>
      <c r="Y37" s="198">
        <f t="array" ref="Y37:AT51">(X18:X32)+Y18:AT32</f>
        <v>8.5892977894064657</v>
      </c>
      <c r="Z37" s="198">
        <v>8.5892977894064657</v>
      </c>
      <c r="AA37" s="198">
        <v>8.5892977894064657</v>
      </c>
      <c r="AB37" s="198">
        <v>8.5892977894064657</v>
      </c>
      <c r="AC37" s="198">
        <v>8.5892977894064657</v>
      </c>
      <c r="AD37" s="198">
        <v>8.5892977894064657</v>
      </c>
      <c r="AE37" s="198">
        <v>8.5892977894064657</v>
      </c>
      <c r="AF37" s="198">
        <v>8.5892977894064657</v>
      </c>
      <c r="AG37" s="198">
        <v>8.5892977894064657</v>
      </c>
      <c r="AH37" s="198">
        <v>8.5892977894064657</v>
      </c>
      <c r="AI37" s="198">
        <v>8.5892977894064657</v>
      </c>
      <c r="AJ37" s="198">
        <v>8.5892977894064657</v>
      </c>
      <c r="AK37" s="198">
        <v>8.5892977894064657</v>
      </c>
      <c r="AL37" s="198">
        <v>8.5892977894064657</v>
      </c>
      <c r="AM37" s="198">
        <v>8.5892977894064657</v>
      </c>
      <c r="AN37" s="198">
        <v>8.5892977894064657</v>
      </c>
      <c r="AO37" s="198">
        <v>8.5892977894064657</v>
      </c>
      <c r="AP37" s="198">
        <v>8.5892977894064657</v>
      </c>
      <c r="AQ37" s="198">
        <v>8.5892977894064657</v>
      </c>
      <c r="AR37" s="198">
        <v>8.5892977894064657</v>
      </c>
      <c r="AS37" s="198">
        <v>8.5892977894064657</v>
      </c>
      <c r="AT37" s="198">
        <v>8.5892977894064657</v>
      </c>
      <c r="AW37" s="228"/>
      <c r="AX37" s="228"/>
      <c r="AY37" s="228"/>
      <c r="AZ37" s="228"/>
      <c r="BA37" s="228"/>
      <c r="BB37" s="228"/>
      <c r="BC37" s="228"/>
    </row>
    <row r="38" spans="18:55" x14ac:dyDescent="0.25">
      <c r="R38" s="198">
        <f t="shared" si="0"/>
        <v>-1.1666666666666667</v>
      </c>
      <c r="S38" s="201">
        <f t="shared" si="1"/>
        <v>-1.0026525198938991</v>
      </c>
      <c r="T38" s="198">
        <f t="shared" si="2"/>
        <v>-1.5</v>
      </c>
      <c r="U38" s="198">
        <f t="shared" si="3"/>
        <v>-1</v>
      </c>
      <c r="V38" s="198">
        <f t="shared" si="4"/>
        <v>-1.6393955198760517</v>
      </c>
      <c r="W38" s="198">
        <f t="shared" si="5"/>
        <v>-1.6554388059327685</v>
      </c>
      <c r="Y38" s="198">
        <v>2.1355155034682038</v>
      </c>
      <c r="Z38" s="198">
        <v>2.1355155034682038</v>
      </c>
      <c r="AA38" s="198">
        <v>2.1355155034682038</v>
      </c>
      <c r="AB38" s="198">
        <v>2.1355155034682038</v>
      </c>
      <c r="AC38" s="198">
        <v>2.1355155034682038</v>
      </c>
      <c r="AD38" s="198">
        <v>2.1355155034682038</v>
      </c>
      <c r="AE38" s="198">
        <v>2.1355155034682038</v>
      </c>
      <c r="AF38" s="198">
        <v>2.1355155034682038</v>
      </c>
      <c r="AG38" s="198">
        <v>2.1355155034682038</v>
      </c>
      <c r="AH38" s="198">
        <v>2.1355155034682038</v>
      </c>
      <c r="AI38" s="198">
        <v>2.1355155034682038</v>
      </c>
      <c r="AJ38" s="198">
        <v>2.1355155034682038</v>
      </c>
      <c r="AK38" s="198">
        <v>2.1355155034682038</v>
      </c>
      <c r="AL38" s="198">
        <v>2.1355155034682038</v>
      </c>
      <c r="AM38" s="198">
        <v>2.1355155034682038</v>
      </c>
      <c r="AN38" s="198">
        <v>2.1355155034682038</v>
      </c>
      <c r="AO38" s="198">
        <v>2.1355155034682038</v>
      </c>
      <c r="AP38" s="198">
        <v>2.1355155034682038</v>
      </c>
      <c r="AQ38" s="198">
        <v>2.1355155034682038</v>
      </c>
      <c r="AR38" s="198">
        <v>2.1355155034682038</v>
      </c>
      <c r="AS38" s="198">
        <v>2.1355155034682038</v>
      </c>
      <c r="AT38" s="198">
        <v>2.1355155034682038</v>
      </c>
      <c r="AW38" s="228"/>
      <c r="AX38" s="228"/>
      <c r="AY38" s="228"/>
      <c r="AZ38" s="228"/>
      <c r="BA38" s="228"/>
      <c r="BB38" s="228"/>
      <c r="BC38" s="228"/>
    </row>
    <row r="39" spans="18:55" x14ac:dyDescent="0.25">
      <c r="R39" s="198">
        <f t="shared" si="0"/>
        <v>-1.1666666666666667</v>
      </c>
      <c r="S39" s="201">
        <f t="shared" si="1"/>
        <v>-1.0026525198938991</v>
      </c>
      <c r="T39" s="198">
        <f t="shared" si="2"/>
        <v>-1.5</v>
      </c>
      <c r="U39" s="198">
        <f t="shared" si="3"/>
        <v>-1</v>
      </c>
      <c r="V39" s="198">
        <f t="shared" si="4"/>
        <v>-1.6393955198760517</v>
      </c>
      <c r="W39" s="198">
        <f t="shared" si="5"/>
        <v>-1.6554388059327685</v>
      </c>
      <c r="Y39" s="198">
        <v>-8.1152543158361681</v>
      </c>
      <c r="Z39" s="198">
        <v>-8.1152543158361681</v>
      </c>
      <c r="AA39" s="198">
        <v>-8.1152543158361681</v>
      </c>
      <c r="AB39" s="198">
        <v>-8.1152543158361681</v>
      </c>
      <c r="AC39" s="198">
        <v>-8.1152543158361681</v>
      </c>
      <c r="AD39" s="198">
        <v>-8.1152543158361681</v>
      </c>
      <c r="AE39" s="198">
        <v>-8.1152543158361681</v>
      </c>
      <c r="AF39" s="198">
        <v>-8.1152543158361681</v>
      </c>
      <c r="AG39" s="198">
        <v>-8.1152543158361681</v>
      </c>
      <c r="AH39" s="198">
        <v>-8.1152543158361681</v>
      </c>
      <c r="AI39" s="198">
        <v>-8.1152543158361681</v>
      </c>
      <c r="AJ39" s="198">
        <v>-8.1152543158361681</v>
      </c>
      <c r="AK39" s="198">
        <v>-8.1152543158361681</v>
      </c>
      <c r="AL39" s="198">
        <v>-8.1152543158361681</v>
      </c>
      <c r="AM39" s="198">
        <v>-8.1152543158361681</v>
      </c>
      <c r="AN39" s="198">
        <v>-8.1152543158361681</v>
      </c>
      <c r="AO39" s="198">
        <v>-8.1152543158361681</v>
      </c>
      <c r="AP39" s="198">
        <v>-8.1152543158361681</v>
      </c>
      <c r="AQ39" s="198">
        <v>-8.1152543158361681</v>
      </c>
      <c r="AR39" s="198">
        <v>-8.1152543158361681</v>
      </c>
      <c r="AS39" s="198">
        <v>-8.1152543158361681</v>
      </c>
      <c r="AT39" s="198">
        <v>-8.1152543158361681</v>
      </c>
      <c r="AW39" s="228"/>
      <c r="AX39" s="228"/>
      <c r="AY39" s="228"/>
      <c r="AZ39" s="228"/>
      <c r="BA39" s="228"/>
      <c r="BB39" s="228"/>
      <c r="BC39" s="228"/>
    </row>
    <row r="40" spans="18:55" x14ac:dyDescent="0.25">
      <c r="R40" s="198">
        <f t="shared" si="0"/>
        <v>-1.1666666666666667</v>
      </c>
      <c r="S40" s="201">
        <f t="shared" si="1"/>
        <v>-1.0026525198938991</v>
      </c>
      <c r="T40" s="198">
        <f t="shared" si="2"/>
        <v>-1.5</v>
      </c>
      <c r="U40" s="198">
        <f t="shared" si="3"/>
        <v>-1</v>
      </c>
      <c r="V40" s="198">
        <f t="shared" si="4"/>
        <v>-1.6393955198760517</v>
      </c>
      <c r="W40" s="198">
        <f t="shared" si="5"/>
        <v>-1.6554388059327685</v>
      </c>
      <c r="Y40" s="198">
        <v>-2.1522802093670084</v>
      </c>
      <c r="Z40" s="198">
        <v>-2.1522802093670084</v>
      </c>
      <c r="AA40" s="198">
        <v>-2.1522802093670084</v>
      </c>
      <c r="AB40" s="198">
        <v>-2.1522802093670084</v>
      </c>
      <c r="AC40" s="198">
        <v>-2.1522802093670084</v>
      </c>
      <c r="AD40" s="198">
        <v>-2.1522802093670084</v>
      </c>
      <c r="AE40" s="198">
        <v>-2.1522802093670084</v>
      </c>
      <c r="AF40" s="198">
        <v>-2.1522802093670084</v>
      </c>
      <c r="AG40" s="198">
        <v>-2.1522802093670084</v>
      </c>
      <c r="AH40" s="198">
        <v>-2.1522802093670084</v>
      </c>
      <c r="AI40" s="198">
        <v>-2.1522802093670084</v>
      </c>
      <c r="AJ40" s="198">
        <v>-2.1522802093670084</v>
      </c>
      <c r="AK40" s="198">
        <v>-2.1522802093670084</v>
      </c>
      <c r="AL40" s="198">
        <v>-2.1522802093670084</v>
      </c>
      <c r="AM40" s="198">
        <v>-2.1522802093670084</v>
      </c>
      <c r="AN40" s="198">
        <v>-2.1522802093670084</v>
      </c>
      <c r="AO40" s="198">
        <v>-2.1522802093670084</v>
      </c>
      <c r="AP40" s="198">
        <v>-2.1522802093670084</v>
      </c>
      <c r="AQ40" s="198">
        <v>-2.1522802093670084</v>
      </c>
      <c r="AR40" s="198">
        <v>-2.1522802093670084</v>
      </c>
      <c r="AS40" s="198">
        <v>-2.1522802093670084</v>
      </c>
      <c r="AT40" s="198">
        <v>-2.1522802093670084</v>
      </c>
      <c r="AW40" s="228"/>
      <c r="AX40" s="228"/>
      <c r="AY40" s="228"/>
      <c r="AZ40" s="228"/>
      <c r="BA40" s="228"/>
      <c r="BB40" s="228"/>
      <c r="BC40" s="228"/>
    </row>
    <row r="41" spans="18:55" x14ac:dyDescent="0.25">
      <c r="R41" s="198">
        <f t="shared" si="0"/>
        <v>-1.1666666666666667</v>
      </c>
      <c r="S41" s="201">
        <f t="shared" si="1"/>
        <v>-1.0026525198938991</v>
      </c>
      <c r="T41" s="198">
        <f t="shared" si="2"/>
        <v>-1.5</v>
      </c>
      <c r="U41" s="198">
        <f t="shared" si="3"/>
        <v>-1</v>
      </c>
      <c r="V41" s="198">
        <f t="shared" si="4"/>
        <v>-1.6393955198760517</v>
      </c>
      <c r="W41" s="198">
        <f t="shared" si="5"/>
        <v>-1.6554388059327685</v>
      </c>
      <c r="Y41" s="198">
        <v>3.8690305270643717</v>
      </c>
      <c r="Z41" s="198">
        <v>3.8690305270643717</v>
      </c>
      <c r="AA41" s="198">
        <v>3.8690305270643717</v>
      </c>
      <c r="AB41" s="198">
        <v>3.8690305270643717</v>
      </c>
      <c r="AC41" s="198">
        <v>3.8690305270643717</v>
      </c>
      <c r="AD41" s="198">
        <v>3.8690305270643717</v>
      </c>
      <c r="AE41" s="198">
        <v>3.8690305270643717</v>
      </c>
      <c r="AF41" s="198">
        <v>3.8690305270643717</v>
      </c>
      <c r="AG41" s="198">
        <v>3.8690305270643717</v>
      </c>
      <c r="AH41" s="198">
        <v>3.8690305270643717</v>
      </c>
      <c r="AI41" s="198">
        <v>3.8690305270643717</v>
      </c>
      <c r="AJ41" s="198">
        <v>3.8690305270643717</v>
      </c>
      <c r="AK41" s="198">
        <v>3.8690305270643717</v>
      </c>
      <c r="AL41" s="198">
        <v>3.8690305270643717</v>
      </c>
      <c r="AM41" s="198">
        <v>3.8690305270643717</v>
      </c>
      <c r="AN41" s="198">
        <v>3.8690305270643717</v>
      </c>
      <c r="AO41" s="198">
        <v>3.8690305270643717</v>
      </c>
      <c r="AP41" s="198">
        <v>3.8690305270643717</v>
      </c>
      <c r="AQ41" s="198">
        <v>3.8690305270643717</v>
      </c>
      <c r="AR41" s="198">
        <v>3.8690305270643717</v>
      </c>
      <c r="AS41" s="198">
        <v>3.8690305270643717</v>
      </c>
      <c r="AT41" s="198">
        <v>3.8690305270643717</v>
      </c>
      <c r="AW41" s="228"/>
      <c r="AX41" s="228"/>
      <c r="AY41" s="228"/>
      <c r="AZ41" s="228"/>
      <c r="BA41" s="228"/>
      <c r="BB41" s="228"/>
      <c r="BC41" s="228"/>
    </row>
    <row r="42" spans="18:55" x14ac:dyDescent="0.25">
      <c r="R42" s="198">
        <f t="shared" si="0"/>
        <v>-1.1666666666666667</v>
      </c>
      <c r="S42" s="201">
        <f t="shared" si="1"/>
        <v>-1.0026525198938991</v>
      </c>
      <c r="T42" s="198">
        <f t="shared" si="2"/>
        <v>-1.5</v>
      </c>
      <c r="U42" s="198">
        <f t="shared" si="3"/>
        <v>-1</v>
      </c>
      <c r="V42" s="198">
        <f t="shared" si="4"/>
        <v>-1.6393955198760517</v>
      </c>
      <c r="W42" s="198">
        <f t="shared" si="5"/>
        <v>-1.6554388059327685</v>
      </c>
      <c r="Y42" s="198">
        <v>-2.0374730181498131</v>
      </c>
      <c r="Z42" s="198">
        <v>-2.0374730181498131</v>
      </c>
      <c r="AA42" s="198">
        <v>-2.0374730181498131</v>
      </c>
      <c r="AB42" s="198">
        <v>-2.0374730181498131</v>
      </c>
      <c r="AC42" s="198">
        <v>-2.0374730181498131</v>
      </c>
      <c r="AD42" s="198">
        <v>-2.0374730181498131</v>
      </c>
      <c r="AE42" s="198">
        <v>-2.0374730181498131</v>
      </c>
      <c r="AF42" s="198">
        <v>-2.0374730181498131</v>
      </c>
      <c r="AG42" s="198">
        <v>-2.0374730181498131</v>
      </c>
      <c r="AH42" s="198">
        <v>-2.0374730181498131</v>
      </c>
      <c r="AI42" s="198">
        <v>-2.0374730181498131</v>
      </c>
      <c r="AJ42" s="198">
        <v>-2.0374730181498131</v>
      </c>
      <c r="AK42" s="198">
        <v>-2.0374730181498131</v>
      </c>
      <c r="AL42" s="198">
        <v>-2.0374730181498131</v>
      </c>
      <c r="AM42" s="198">
        <v>-2.0374730181498131</v>
      </c>
      <c r="AN42" s="198">
        <v>-2.0374730181498131</v>
      </c>
      <c r="AO42" s="198">
        <v>-2.0374730181498131</v>
      </c>
      <c r="AP42" s="198">
        <v>-2.0374730181498131</v>
      </c>
      <c r="AQ42" s="198">
        <v>-2.0374730181498131</v>
      </c>
      <c r="AR42" s="198">
        <v>-2.0374730181498131</v>
      </c>
      <c r="AS42" s="198">
        <v>-2.0374730181498131</v>
      </c>
      <c r="AT42" s="198">
        <v>-2.0374730181498131</v>
      </c>
      <c r="AW42" s="228"/>
      <c r="AX42" s="228"/>
      <c r="AY42" s="228"/>
      <c r="AZ42" s="228"/>
      <c r="BA42" s="228"/>
      <c r="BB42" s="228"/>
      <c r="BC42" s="228"/>
    </row>
    <row r="43" spans="18:55" x14ac:dyDescent="0.25">
      <c r="R43" s="198">
        <f t="shared" si="0"/>
        <v>-1.1666666666666667</v>
      </c>
      <c r="S43" s="201">
        <f t="shared" si="1"/>
        <v>-1.0026525198938991</v>
      </c>
      <c r="T43" s="198">
        <f t="shared" si="2"/>
        <v>-1.5</v>
      </c>
      <c r="U43" s="198">
        <f t="shared" si="3"/>
        <v>-1</v>
      </c>
      <c r="V43" s="198">
        <f t="shared" si="4"/>
        <v>-1.6393955198760517</v>
      </c>
      <c r="W43" s="198">
        <f t="shared" si="5"/>
        <v>-1.6554388059327685</v>
      </c>
      <c r="Y43" s="198">
        <v>4.9134352723081047</v>
      </c>
      <c r="Z43" s="198">
        <v>4.9134352723081047</v>
      </c>
      <c r="AA43" s="198">
        <v>4.9134352723081047</v>
      </c>
      <c r="AB43" s="198">
        <v>4.9134352723081047</v>
      </c>
      <c r="AC43" s="198">
        <v>4.9134352723081047</v>
      </c>
      <c r="AD43" s="198">
        <v>4.9134352723081047</v>
      </c>
      <c r="AE43" s="198">
        <v>4.9134352723081047</v>
      </c>
      <c r="AF43" s="198">
        <v>4.9134352723081047</v>
      </c>
      <c r="AG43" s="198">
        <v>4.9134352723081047</v>
      </c>
      <c r="AH43" s="198">
        <v>4.9134352723081047</v>
      </c>
      <c r="AI43" s="198">
        <v>4.9134352723081047</v>
      </c>
      <c r="AJ43" s="198">
        <v>4.9134352723081047</v>
      </c>
      <c r="AK43" s="198">
        <v>4.9134352723081047</v>
      </c>
      <c r="AL43" s="198">
        <v>4.9134352723081047</v>
      </c>
      <c r="AM43" s="198">
        <v>4.9134352723081047</v>
      </c>
      <c r="AN43" s="198">
        <v>4.9134352723081047</v>
      </c>
      <c r="AO43" s="198">
        <v>4.9134352723081047</v>
      </c>
      <c r="AP43" s="198">
        <v>4.9134352723081047</v>
      </c>
      <c r="AQ43" s="198">
        <v>4.9134352723081047</v>
      </c>
      <c r="AR43" s="198">
        <v>4.9134352723081047</v>
      </c>
      <c r="AS43" s="198">
        <v>4.9134352723081047</v>
      </c>
      <c r="AT43" s="198">
        <v>4.9134352723081047</v>
      </c>
      <c r="AW43" s="228"/>
      <c r="AX43" s="228"/>
      <c r="AY43" s="228"/>
      <c r="AZ43" s="228"/>
      <c r="BA43" s="228"/>
      <c r="BB43" s="228"/>
      <c r="BC43" s="228"/>
    </row>
    <row r="44" spans="18:55" x14ac:dyDescent="0.25">
      <c r="R44" s="198">
        <f t="shared" si="0"/>
        <v>-1.1666666666666667</v>
      </c>
      <c r="S44" s="201">
        <f t="shared" si="1"/>
        <v>-1.0026525198938991</v>
      </c>
      <c r="T44" s="198">
        <f t="shared" si="2"/>
        <v>-1.5</v>
      </c>
      <c r="U44" s="198">
        <f t="shared" si="3"/>
        <v>-1</v>
      </c>
      <c r="V44" s="198">
        <f t="shared" si="4"/>
        <v>-1.6393955198760517</v>
      </c>
      <c r="W44" s="198">
        <f t="shared" si="5"/>
        <v>-1.6554388059327685</v>
      </c>
      <c r="Y44" s="198">
        <v>-8.5305699610418149</v>
      </c>
      <c r="Z44" s="198">
        <v>-8.5305699610418149</v>
      </c>
      <c r="AA44" s="198">
        <v>-8.5305699610418149</v>
      </c>
      <c r="AB44" s="198">
        <v>-8.5305699610418149</v>
      </c>
      <c r="AC44" s="198">
        <v>-8.5305699610418149</v>
      </c>
      <c r="AD44" s="198">
        <v>-8.5305699610418149</v>
      </c>
      <c r="AE44" s="198">
        <v>-8.5305699610418149</v>
      </c>
      <c r="AF44" s="198">
        <v>-8.5305699610418149</v>
      </c>
      <c r="AG44" s="198">
        <v>-8.5305699610418149</v>
      </c>
      <c r="AH44" s="198">
        <v>-8.5305699610418149</v>
      </c>
      <c r="AI44" s="198">
        <v>-8.5305699610418149</v>
      </c>
      <c r="AJ44" s="198">
        <v>-8.5305699610418149</v>
      </c>
      <c r="AK44" s="198">
        <v>-8.5305699610418149</v>
      </c>
      <c r="AL44" s="198">
        <v>-8.5305699610418149</v>
      </c>
      <c r="AM44" s="198">
        <v>-8.5305699610418149</v>
      </c>
      <c r="AN44" s="198">
        <v>-8.5305699610418149</v>
      </c>
      <c r="AO44" s="198">
        <v>-8.5305699610418149</v>
      </c>
      <c r="AP44" s="198">
        <v>-8.5305699610418149</v>
      </c>
      <c r="AQ44" s="198">
        <v>-8.5305699610418149</v>
      </c>
      <c r="AR44" s="198">
        <v>-8.5305699610418149</v>
      </c>
      <c r="AS44" s="198">
        <v>-8.5305699610418149</v>
      </c>
      <c r="AT44" s="198">
        <v>-8.5305699610418149</v>
      </c>
      <c r="AW44" s="228"/>
      <c r="AX44" s="228"/>
      <c r="AY44" s="228"/>
      <c r="AZ44" s="228"/>
      <c r="BA44" s="228"/>
      <c r="BB44" s="228"/>
      <c r="BC44" s="228"/>
    </row>
    <row r="45" spans="18:55" x14ac:dyDescent="0.25">
      <c r="R45" s="198">
        <f t="shared" si="0"/>
        <v>-1.1666666666666667</v>
      </c>
      <c r="S45" s="201">
        <f t="shared" si="1"/>
        <v>-1.0026525198938991</v>
      </c>
      <c r="T45" s="198">
        <f t="shared" si="2"/>
        <v>-1.5</v>
      </c>
      <c r="U45" s="198">
        <f t="shared" si="3"/>
        <v>-1</v>
      </c>
      <c r="V45" s="198">
        <f t="shared" si="4"/>
        <v>-1.6393955198760517</v>
      </c>
      <c r="W45" s="198">
        <f t="shared" si="5"/>
        <v>-1.6554388059327685</v>
      </c>
      <c r="Y45" s="198">
        <v>-0.46862702862987532</v>
      </c>
      <c r="Z45" s="198">
        <v>-0.46862702862987532</v>
      </c>
      <c r="AA45" s="198">
        <v>-0.46862702862987532</v>
      </c>
      <c r="AB45" s="198">
        <v>-0.46862702862987532</v>
      </c>
      <c r="AC45" s="198">
        <v>-0.46862702862987532</v>
      </c>
      <c r="AD45" s="198">
        <v>-0.46862702862987532</v>
      </c>
      <c r="AE45" s="198">
        <v>-0.46862702862987532</v>
      </c>
      <c r="AF45" s="198">
        <v>-0.46862702862987532</v>
      </c>
      <c r="AG45" s="198">
        <v>-0.46862702862987532</v>
      </c>
      <c r="AH45" s="198">
        <v>-0.46862702862987532</v>
      </c>
      <c r="AI45" s="198">
        <v>-0.46862702862987532</v>
      </c>
      <c r="AJ45" s="198">
        <v>-0.46862702862987532</v>
      </c>
      <c r="AK45" s="198">
        <v>-0.46862702862987532</v>
      </c>
      <c r="AL45" s="198">
        <v>-0.46862702862987532</v>
      </c>
      <c r="AM45" s="198">
        <v>-0.46862702862987532</v>
      </c>
      <c r="AN45" s="198">
        <v>-0.46862702862987532</v>
      </c>
      <c r="AO45" s="198">
        <v>-0.46862702862987532</v>
      </c>
      <c r="AP45" s="198">
        <v>-0.46862702862987532</v>
      </c>
      <c r="AQ45" s="198">
        <v>-0.46862702862987532</v>
      </c>
      <c r="AR45" s="198">
        <v>-0.46862702862987532</v>
      </c>
      <c r="AS45" s="198">
        <v>-0.46862702862987532</v>
      </c>
      <c r="AT45" s="198">
        <v>-0.46862702862987532</v>
      </c>
      <c r="AW45" s="228"/>
      <c r="AX45" s="228"/>
      <c r="AY45" s="228"/>
      <c r="AZ45" s="228"/>
      <c r="BA45" s="228"/>
      <c r="BB45" s="228"/>
      <c r="BC45" s="228"/>
    </row>
    <row r="46" spans="18:55" x14ac:dyDescent="0.25">
      <c r="R46" s="198">
        <f t="shared" si="0"/>
        <v>-1.1666666666666667</v>
      </c>
      <c r="S46" s="201">
        <f t="shared" si="1"/>
        <v>-1.0026525198938991</v>
      </c>
      <c r="T46" s="198">
        <f t="shared" si="2"/>
        <v>-1.5</v>
      </c>
      <c r="U46" s="198">
        <f t="shared" si="3"/>
        <v>-1</v>
      </c>
      <c r="V46" s="198">
        <f t="shared" si="4"/>
        <v>-1.6393955198760517</v>
      </c>
      <c r="W46" s="198">
        <f t="shared" si="5"/>
        <v>-1.6554388059327685</v>
      </c>
      <c r="Y46" s="198">
        <v>9.9764388957509631</v>
      </c>
      <c r="Z46" s="198">
        <v>9.9764388957509631</v>
      </c>
      <c r="AA46" s="198">
        <v>9.9764388957509631</v>
      </c>
      <c r="AB46" s="198">
        <v>9.9764388957509631</v>
      </c>
      <c r="AC46" s="198">
        <v>9.9764388957509631</v>
      </c>
      <c r="AD46" s="198">
        <v>9.9764388957509631</v>
      </c>
      <c r="AE46" s="198">
        <v>9.9764388957509631</v>
      </c>
      <c r="AF46" s="198">
        <v>9.9764388957509631</v>
      </c>
      <c r="AG46" s="198">
        <v>9.9764388957509631</v>
      </c>
      <c r="AH46" s="198">
        <v>9.9764388957509631</v>
      </c>
      <c r="AI46" s="198">
        <v>9.9764388957509631</v>
      </c>
      <c r="AJ46" s="198">
        <v>9.9764388957509631</v>
      </c>
      <c r="AK46" s="198">
        <v>9.9764388957509631</v>
      </c>
      <c r="AL46" s="198">
        <v>9.9764388957509631</v>
      </c>
      <c r="AM46" s="198">
        <v>9.9764388957509631</v>
      </c>
      <c r="AN46" s="198">
        <v>9.9764388957509631</v>
      </c>
      <c r="AO46" s="198">
        <v>9.9764388957509631</v>
      </c>
      <c r="AP46" s="198">
        <v>9.9764388957509631</v>
      </c>
      <c r="AQ46" s="198">
        <v>9.9764388957509631</v>
      </c>
      <c r="AR46" s="198">
        <v>9.9764388957509631</v>
      </c>
      <c r="AS46" s="198">
        <v>9.9764388957509631</v>
      </c>
      <c r="AT46" s="198">
        <v>9.9764388957509631</v>
      </c>
      <c r="AW46" s="228"/>
      <c r="AX46" s="228"/>
      <c r="AY46" s="228"/>
      <c r="AZ46" s="228"/>
      <c r="BA46" s="228"/>
      <c r="BB46" s="228"/>
      <c r="BC46" s="228"/>
    </row>
    <row r="47" spans="18:55" x14ac:dyDescent="0.25">
      <c r="R47" s="198">
        <f t="shared" si="0"/>
        <v>-1.1666666666666667</v>
      </c>
      <c r="S47" s="201">
        <f t="shared" si="1"/>
        <v>-1.0026525198938991</v>
      </c>
      <c r="T47" s="198">
        <f t="shared" si="2"/>
        <v>-1.5</v>
      </c>
      <c r="U47" s="198">
        <f t="shared" si="3"/>
        <v>-1</v>
      </c>
      <c r="V47" s="198">
        <f t="shared" si="4"/>
        <v>-1.6393955198760517</v>
      </c>
      <c r="W47" s="198">
        <f t="shared" si="5"/>
        <v>-1.6554388059327685</v>
      </c>
      <c r="Y47" s="198">
        <v>-0.9817694470704188</v>
      </c>
      <c r="Z47" s="198">
        <v>-0.9817694470704188</v>
      </c>
      <c r="AA47" s="198">
        <v>-0.9817694470704188</v>
      </c>
      <c r="AB47" s="198">
        <v>-0.9817694470704188</v>
      </c>
      <c r="AC47" s="198">
        <v>-0.9817694470704188</v>
      </c>
      <c r="AD47" s="198">
        <v>-0.9817694470704188</v>
      </c>
      <c r="AE47" s="198">
        <v>-0.9817694470704188</v>
      </c>
      <c r="AF47" s="198">
        <v>-0.9817694470704188</v>
      </c>
      <c r="AG47" s="198">
        <v>-0.9817694470704188</v>
      </c>
      <c r="AH47" s="198">
        <v>-0.9817694470704188</v>
      </c>
      <c r="AI47" s="198">
        <v>-0.9817694470704188</v>
      </c>
      <c r="AJ47" s="198">
        <v>-0.9817694470704188</v>
      </c>
      <c r="AK47" s="198">
        <v>-0.9817694470704188</v>
      </c>
      <c r="AL47" s="198">
        <v>-0.9817694470704188</v>
      </c>
      <c r="AM47" s="198">
        <v>-0.9817694470704188</v>
      </c>
      <c r="AN47" s="198">
        <v>-0.9817694470704188</v>
      </c>
      <c r="AO47" s="198">
        <v>-0.9817694470704188</v>
      </c>
      <c r="AP47" s="198">
        <v>-0.9817694470704188</v>
      </c>
      <c r="AQ47" s="198">
        <v>-0.9817694470704188</v>
      </c>
      <c r="AR47" s="198">
        <v>-0.9817694470704188</v>
      </c>
      <c r="AS47" s="198">
        <v>-0.9817694470704188</v>
      </c>
      <c r="AT47" s="198">
        <v>-0.9817694470704188</v>
      </c>
      <c r="AW47" s="228"/>
      <c r="AX47" s="228"/>
      <c r="AY47" s="228"/>
      <c r="AZ47" s="228"/>
      <c r="BA47" s="228"/>
      <c r="BB47" s="228"/>
      <c r="BC47" s="228"/>
    </row>
    <row r="48" spans="18:55" x14ac:dyDescent="0.25">
      <c r="R48" s="198">
        <f t="shared" si="0"/>
        <v>-1.1666666666666667</v>
      </c>
      <c r="S48" s="201">
        <f t="shared" si="1"/>
        <v>-1.0026525198938991</v>
      </c>
      <c r="T48" s="198">
        <f t="shared" si="2"/>
        <v>-1.5</v>
      </c>
      <c r="U48" s="198">
        <f t="shared" si="3"/>
        <v>-1</v>
      </c>
      <c r="V48" s="198">
        <f t="shared" si="4"/>
        <v>-1.6393955198760517</v>
      </c>
      <c r="W48" s="198">
        <f t="shared" si="5"/>
        <v>-1.6554388059327685</v>
      </c>
      <c r="Y48" s="198">
        <v>-2.8089134384314738</v>
      </c>
      <c r="Z48" s="198">
        <v>-2.8089134384314738</v>
      </c>
      <c r="AA48" s="198">
        <v>-2.8089134384314738</v>
      </c>
      <c r="AB48" s="198">
        <v>-2.8089134384314738</v>
      </c>
      <c r="AC48" s="198">
        <v>-2.8089134384314738</v>
      </c>
      <c r="AD48" s="198">
        <v>-2.8089134384314738</v>
      </c>
      <c r="AE48" s="198">
        <v>-2.8089134384314738</v>
      </c>
      <c r="AF48" s="198">
        <v>-2.8089134384314738</v>
      </c>
      <c r="AG48" s="198">
        <v>-2.8089134384314738</v>
      </c>
      <c r="AH48" s="198">
        <v>-2.8089134384314738</v>
      </c>
      <c r="AI48" s="198">
        <v>-2.8089134384314738</v>
      </c>
      <c r="AJ48" s="198">
        <v>-2.8089134384314738</v>
      </c>
      <c r="AK48" s="198">
        <v>-2.8089134384314738</v>
      </c>
      <c r="AL48" s="198">
        <v>-2.8089134384314738</v>
      </c>
      <c r="AM48" s="198">
        <v>-2.8089134384314738</v>
      </c>
      <c r="AN48" s="198">
        <v>-2.8089134384314738</v>
      </c>
      <c r="AO48" s="198">
        <v>-2.8089134384314738</v>
      </c>
      <c r="AP48" s="198">
        <v>-2.8089134384314738</v>
      </c>
      <c r="AQ48" s="198">
        <v>-2.8089134384314738</v>
      </c>
      <c r="AR48" s="198">
        <v>-2.8089134384314738</v>
      </c>
      <c r="AS48" s="198">
        <v>-2.8089134384314738</v>
      </c>
      <c r="AT48" s="198">
        <v>-2.8089134384314738</v>
      </c>
      <c r="AW48" s="228"/>
      <c r="AX48" s="228"/>
      <c r="AY48" s="228"/>
      <c r="AZ48" s="228"/>
      <c r="BA48" s="228"/>
      <c r="BB48" s="228"/>
      <c r="BC48" s="228"/>
    </row>
    <row r="49" spans="18:55" x14ac:dyDescent="0.25">
      <c r="R49" s="198">
        <f t="shared" si="0"/>
        <v>-1.1666666666666667</v>
      </c>
      <c r="S49" s="201">
        <f t="shared" si="1"/>
        <v>-1.0026525198938991</v>
      </c>
      <c r="T49" s="198">
        <f t="shared" si="2"/>
        <v>-1.5</v>
      </c>
      <c r="U49" s="198">
        <f t="shared" si="3"/>
        <v>-1</v>
      </c>
      <c r="V49" s="198">
        <f t="shared" si="4"/>
        <v>-1.6393955198760517</v>
      </c>
      <c r="W49" s="198">
        <f t="shared" si="5"/>
        <v>-1.6554388059327685</v>
      </c>
      <c r="Y49" s="198">
        <v>-1.7280341600304161</v>
      </c>
      <c r="Z49" s="198">
        <v>-1.7280341600304161</v>
      </c>
      <c r="AA49" s="198">
        <v>-1.7280341600304161</v>
      </c>
      <c r="AB49" s="198">
        <v>-1.7280341600304161</v>
      </c>
      <c r="AC49" s="198">
        <v>-1.7280341600304161</v>
      </c>
      <c r="AD49" s="198">
        <v>-1.7280341600304161</v>
      </c>
      <c r="AE49" s="198">
        <v>-1.7280341600304161</v>
      </c>
      <c r="AF49" s="198">
        <v>-1.7280341600304161</v>
      </c>
      <c r="AG49" s="198">
        <v>-1.7280341600304161</v>
      </c>
      <c r="AH49" s="198">
        <v>-1.7280341600304161</v>
      </c>
      <c r="AI49" s="198">
        <v>-1.7280341600304161</v>
      </c>
      <c r="AJ49" s="198">
        <v>-1.7280341600304161</v>
      </c>
      <c r="AK49" s="198">
        <v>-1.7280341600304161</v>
      </c>
      <c r="AL49" s="198">
        <v>-1.7280341600304161</v>
      </c>
      <c r="AM49" s="198">
        <v>-1.7280341600304161</v>
      </c>
      <c r="AN49" s="198">
        <v>-1.7280341600304161</v>
      </c>
      <c r="AO49" s="198">
        <v>-1.7280341600304161</v>
      </c>
      <c r="AP49" s="198">
        <v>-1.7280341600304161</v>
      </c>
      <c r="AQ49" s="198">
        <v>-1.7280341600304161</v>
      </c>
      <c r="AR49" s="198">
        <v>-1.7280341600304161</v>
      </c>
      <c r="AS49" s="198">
        <v>-1.7280341600304161</v>
      </c>
      <c r="AT49" s="198">
        <v>-1.7280341600304161</v>
      </c>
      <c r="AW49" s="228"/>
      <c r="AX49" s="228"/>
      <c r="AY49" s="228"/>
      <c r="AZ49" s="228"/>
      <c r="BA49" s="228"/>
      <c r="BB49" s="228"/>
      <c r="BC49" s="228"/>
    </row>
    <row r="50" spans="18:55" x14ac:dyDescent="0.25">
      <c r="R50" s="198">
        <f t="shared" si="0"/>
        <v>-1.1666666666666667</v>
      </c>
      <c r="S50" s="201">
        <f t="shared" si="1"/>
        <v>-1.0026525198938991</v>
      </c>
      <c r="T50" s="198">
        <f t="shared" si="2"/>
        <v>-1.5</v>
      </c>
      <c r="U50" s="198">
        <f t="shared" si="3"/>
        <v>-1</v>
      </c>
      <c r="V50" s="198">
        <f t="shared" si="4"/>
        <v>-1.6393955198760517</v>
      </c>
      <c r="W50" s="198">
        <f t="shared" si="5"/>
        <v>-1.6554388059327685</v>
      </c>
      <c r="Y50" s="198">
        <v>0.93023519081870032</v>
      </c>
      <c r="Z50" s="198">
        <v>0.93023519081870032</v>
      </c>
      <c r="AA50" s="198">
        <v>0.93023519081870032</v>
      </c>
      <c r="AB50" s="198">
        <v>0.93023519081870032</v>
      </c>
      <c r="AC50" s="198">
        <v>0.93023519081870032</v>
      </c>
      <c r="AD50" s="198">
        <v>0.93023519081870032</v>
      </c>
      <c r="AE50" s="198">
        <v>0.93023519081870032</v>
      </c>
      <c r="AF50" s="198">
        <v>0.93023519081870032</v>
      </c>
      <c r="AG50" s="198">
        <v>0.93023519081870032</v>
      </c>
      <c r="AH50" s="198">
        <v>0.93023519081870032</v>
      </c>
      <c r="AI50" s="198">
        <v>0.93023519081870032</v>
      </c>
      <c r="AJ50" s="198">
        <v>0.93023519081870032</v>
      </c>
      <c r="AK50" s="198">
        <v>0.93023519081870032</v>
      </c>
      <c r="AL50" s="198">
        <v>0.93023519081870032</v>
      </c>
      <c r="AM50" s="198">
        <v>0.93023519081870032</v>
      </c>
      <c r="AN50" s="198">
        <v>0.93023519081870032</v>
      </c>
      <c r="AO50" s="198">
        <v>0.93023519081870032</v>
      </c>
      <c r="AP50" s="198">
        <v>0.93023519081870032</v>
      </c>
      <c r="AQ50" s="198">
        <v>0.93023519081870032</v>
      </c>
      <c r="AR50" s="198">
        <v>0.93023519081870032</v>
      </c>
      <c r="AS50" s="198">
        <v>0.93023519081870032</v>
      </c>
      <c r="AT50" s="198">
        <v>0.93023519081870032</v>
      </c>
      <c r="AW50" s="228"/>
      <c r="AX50" s="228"/>
      <c r="AY50" s="228"/>
      <c r="AZ50" s="228"/>
      <c r="BA50" s="228"/>
      <c r="BB50" s="228"/>
      <c r="BC50" s="228"/>
    </row>
    <row r="51" spans="18:55" x14ac:dyDescent="0.25">
      <c r="R51" s="198">
        <f t="shared" si="0"/>
        <v>-1.1666666666666667</v>
      </c>
      <c r="S51" s="201">
        <f t="shared" si="1"/>
        <v>-1.0026525198938991</v>
      </c>
      <c r="T51" s="198">
        <f t="shared" si="2"/>
        <v>-1.5</v>
      </c>
      <c r="U51" s="198">
        <f t="shared" si="3"/>
        <v>-1</v>
      </c>
      <c r="V51" s="198">
        <f t="shared" si="4"/>
        <v>-1.6393955198760517</v>
      </c>
      <c r="W51" s="198">
        <f t="shared" si="5"/>
        <v>-1.6554388059327685</v>
      </c>
      <c r="Y51" s="198">
        <v>-3.5882033318525881</v>
      </c>
      <c r="Z51" s="198">
        <v>-3.5882033318525881</v>
      </c>
      <c r="AA51" s="198">
        <v>-3.5882033318525881</v>
      </c>
      <c r="AB51" s="198">
        <v>-3.5882033318525881</v>
      </c>
      <c r="AC51" s="198">
        <v>-3.5882033318525881</v>
      </c>
      <c r="AD51" s="198">
        <v>-3.5882033318525881</v>
      </c>
      <c r="AE51" s="198">
        <v>-3.5882033318525881</v>
      </c>
      <c r="AF51" s="198">
        <v>-3.5882033318525881</v>
      </c>
      <c r="AG51" s="198">
        <v>-3.5882033318525881</v>
      </c>
      <c r="AH51" s="198">
        <v>-3.5882033318525881</v>
      </c>
      <c r="AI51" s="198">
        <v>-3.5882033318525881</v>
      </c>
      <c r="AJ51" s="198">
        <v>-3.5882033318525881</v>
      </c>
      <c r="AK51" s="198">
        <v>-3.5882033318525881</v>
      </c>
      <c r="AL51" s="198">
        <v>-3.5882033318525881</v>
      </c>
      <c r="AM51" s="198">
        <v>-3.5882033318525881</v>
      </c>
      <c r="AN51" s="198">
        <v>-3.5882033318525881</v>
      </c>
      <c r="AO51" s="198">
        <v>-3.5882033318525881</v>
      </c>
      <c r="AP51" s="198">
        <v>-3.5882033318525881</v>
      </c>
      <c r="AQ51" s="198">
        <v>-3.5882033318525881</v>
      </c>
      <c r="AR51" s="198">
        <v>-3.5882033318525881</v>
      </c>
      <c r="AS51" s="198">
        <v>-3.5882033318525881</v>
      </c>
      <c r="AT51" s="198">
        <v>-3.5882033318525881</v>
      </c>
      <c r="AW51" s="228"/>
      <c r="AX51" s="228"/>
      <c r="AY51" s="228"/>
      <c r="AZ51" s="228"/>
      <c r="BA51" s="228"/>
      <c r="BB51" s="228"/>
      <c r="BC51" s="228"/>
    </row>
    <row r="52" spans="18:55" x14ac:dyDescent="0.25">
      <c r="R52" s="198">
        <f t="shared" si="0"/>
        <v>-1.1666666666666667</v>
      </c>
      <c r="S52" s="201">
        <f t="shared" si="1"/>
        <v>-1.0026525198938991</v>
      </c>
      <c r="T52" s="198">
        <f t="shared" si="2"/>
        <v>-1.5</v>
      </c>
      <c r="U52" s="198">
        <f t="shared" si="3"/>
        <v>-1</v>
      </c>
      <c r="V52" s="198">
        <f t="shared" si="4"/>
        <v>-1.6393955198760517</v>
      </c>
      <c r="W52" s="198">
        <f t="shared" si="5"/>
        <v>-1.6554388059327685</v>
      </c>
      <c r="AW52" s="228"/>
      <c r="AX52" s="228"/>
      <c r="AY52" s="228"/>
      <c r="AZ52" s="228"/>
      <c r="BA52" s="228"/>
      <c r="BB52" s="228"/>
      <c r="BC52" s="228"/>
    </row>
    <row r="53" spans="18:55" x14ac:dyDescent="0.25">
      <c r="R53" s="198">
        <f t="shared" si="0"/>
        <v>-1.1666666666666667</v>
      </c>
      <c r="S53" s="201">
        <f t="shared" si="1"/>
        <v>-1.0026525198938991</v>
      </c>
      <c r="T53" s="198">
        <f t="shared" si="2"/>
        <v>-1.5</v>
      </c>
      <c r="U53" s="198">
        <f t="shared" si="3"/>
        <v>-1</v>
      </c>
      <c r="V53" s="198">
        <f t="shared" si="4"/>
        <v>-1.6393955198760517</v>
      </c>
      <c r="W53" s="198">
        <f t="shared" si="5"/>
        <v>-1.6554388059327685</v>
      </c>
      <c r="AW53" s="228"/>
      <c r="AX53" s="228"/>
      <c r="AY53" s="228"/>
      <c r="AZ53" s="228"/>
      <c r="BA53" s="228"/>
      <c r="BB53" s="228"/>
      <c r="BC53" s="228"/>
    </row>
    <row r="54" spans="18:55" x14ac:dyDescent="0.25">
      <c r="R54" s="198">
        <f t="shared" si="0"/>
        <v>-1.1666666666666667</v>
      </c>
      <c r="S54" s="201">
        <f t="shared" si="1"/>
        <v>-1.0026525198938991</v>
      </c>
      <c r="T54" s="198">
        <f t="shared" si="2"/>
        <v>-1.5</v>
      </c>
      <c r="U54" s="198">
        <f t="shared" si="3"/>
        <v>-1</v>
      </c>
      <c r="V54" s="198">
        <f t="shared" si="4"/>
        <v>-1.6393955198760517</v>
      </c>
      <c r="W54" s="198">
        <f t="shared" si="5"/>
        <v>-1.6554388059327685</v>
      </c>
      <c r="AW54" s="228"/>
      <c r="AX54" s="228"/>
      <c r="AY54" s="228"/>
      <c r="AZ54" s="228"/>
      <c r="BA54" s="228"/>
      <c r="BB54" s="228"/>
      <c r="BC54" s="228"/>
    </row>
    <row r="55" spans="18:55" x14ac:dyDescent="0.25">
      <c r="R55" s="198">
        <f t="shared" si="0"/>
        <v>-1.1666666666666667</v>
      </c>
      <c r="S55" s="201">
        <f t="shared" si="1"/>
        <v>-1.0026525198938991</v>
      </c>
      <c r="T55" s="198">
        <f t="shared" si="2"/>
        <v>-1.5</v>
      </c>
      <c r="U55" s="198">
        <f t="shared" si="3"/>
        <v>-1</v>
      </c>
      <c r="V55" s="198">
        <f t="shared" si="4"/>
        <v>-1.6393955198760517</v>
      </c>
      <c r="W55" s="198">
        <f t="shared" si="5"/>
        <v>-1.6554388059327685</v>
      </c>
      <c r="Y55" s="198" t="s">
        <v>718</v>
      </c>
    </row>
    <row r="56" spans="18:55" x14ac:dyDescent="0.25">
      <c r="R56" s="198">
        <f t="shared" si="0"/>
        <v>-1.1666666666666667</v>
      </c>
      <c r="S56" s="201">
        <f t="shared" si="1"/>
        <v>-1.0026525198938991</v>
      </c>
      <c r="T56" s="198">
        <f t="shared" si="2"/>
        <v>-1.5</v>
      </c>
      <c r="U56" s="198">
        <f t="shared" si="3"/>
        <v>-1</v>
      </c>
      <c r="V56" s="198">
        <f t="shared" si="4"/>
        <v>-1.6393955198760517</v>
      </c>
      <c r="W56" s="198">
        <f t="shared" si="5"/>
        <v>-1.6554388059327685</v>
      </c>
      <c r="Y56" s="198">
        <f>2/(1+EXP(-2*Y37))-1</f>
        <v>0.99999993074347215</v>
      </c>
      <c r="Z56" s="198">
        <f t="shared" ref="Z56:AT68" si="6">2/(1+EXP(-2*Z37))-1</f>
        <v>0.99999993074347215</v>
      </c>
      <c r="AA56" s="198">
        <f t="shared" si="6"/>
        <v>0.99999993074347215</v>
      </c>
      <c r="AB56" s="198">
        <f t="shared" si="6"/>
        <v>0.99999993074347215</v>
      </c>
      <c r="AC56" s="198">
        <f t="shared" si="6"/>
        <v>0.99999993074347215</v>
      </c>
      <c r="AD56" s="198">
        <f t="shared" si="6"/>
        <v>0.99999993074347215</v>
      </c>
      <c r="AE56" s="198">
        <f t="shared" si="6"/>
        <v>0.99999993074347215</v>
      </c>
      <c r="AF56" s="198">
        <f t="shared" si="6"/>
        <v>0.99999993074347215</v>
      </c>
      <c r="AG56" s="198">
        <f t="shared" si="6"/>
        <v>0.99999993074347215</v>
      </c>
      <c r="AH56" s="198">
        <f t="shared" si="6"/>
        <v>0.99999993074347215</v>
      </c>
      <c r="AI56" s="198">
        <f t="shared" si="6"/>
        <v>0.99999993074347215</v>
      </c>
      <c r="AJ56" s="198">
        <f t="shared" si="6"/>
        <v>0.99999993074347215</v>
      </c>
      <c r="AK56" s="198">
        <f t="shared" si="6"/>
        <v>0.99999993074347215</v>
      </c>
      <c r="AL56" s="198">
        <f t="shared" si="6"/>
        <v>0.99999993074347215</v>
      </c>
      <c r="AM56" s="198">
        <f t="shared" si="6"/>
        <v>0.99999993074347215</v>
      </c>
      <c r="AN56" s="198">
        <f t="shared" si="6"/>
        <v>0.99999993074347215</v>
      </c>
      <c r="AO56" s="198">
        <f t="shared" si="6"/>
        <v>0.99999993074347215</v>
      </c>
      <c r="AP56" s="198">
        <f t="shared" si="6"/>
        <v>0.99999993074347215</v>
      </c>
      <c r="AQ56" s="198">
        <f t="shared" si="6"/>
        <v>0.99999993074347215</v>
      </c>
      <c r="AR56" s="198">
        <f t="shared" si="6"/>
        <v>0.99999993074347215</v>
      </c>
      <c r="AS56" s="198">
        <f t="shared" si="6"/>
        <v>0.99999993074347215</v>
      </c>
      <c r="AT56" s="198">
        <f t="shared" si="6"/>
        <v>0.99999993074347215</v>
      </c>
    </row>
    <row r="57" spans="18:55" x14ac:dyDescent="0.25">
      <c r="R57" s="198">
        <f t="shared" si="0"/>
        <v>-1.1666666666666667</v>
      </c>
      <c r="S57" s="201">
        <f t="shared" si="1"/>
        <v>-1.0026525198938991</v>
      </c>
      <c r="T57" s="198">
        <f t="shared" si="2"/>
        <v>-1.5</v>
      </c>
      <c r="U57" s="198">
        <f t="shared" si="3"/>
        <v>-1</v>
      </c>
      <c r="V57" s="198">
        <f t="shared" si="4"/>
        <v>-1.6393955198760517</v>
      </c>
      <c r="W57" s="198">
        <f t="shared" si="5"/>
        <v>-1.6554388059327685</v>
      </c>
      <c r="Y57" s="198">
        <f t="shared" ref="Y57:AN70" si="7">2/(1+EXP(-2*Y38))-1</f>
        <v>0.97245004995778195</v>
      </c>
      <c r="Z57" s="198">
        <f t="shared" si="7"/>
        <v>0.97245004995778195</v>
      </c>
      <c r="AA57" s="198">
        <f t="shared" si="7"/>
        <v>0.97245004995778195</v>
      </c>
      <c r="AB57" s="198">
        <f t="shared" si="7"/>
        <v>0.97245004995778195</v>
      </c>
      <c r="AC57" s="198">
        <f t="shared" si="7"/>
        <v>0.97245004995778195</v>
      </c>
      <c r="AD57" s="198">
        <f t="shared" si="7"/>
        <v>0.97245004995778195</v>
      </c>
      <c r="AE57" s="198">
        <f t="shared" si="7"/>
        <v>0.97245004995778195</v>
      </c>
      <c r="AF57" s="198">
        <f t="shared" si="7"/>
        <v>0.97245004995778195</v>
      </c>
      <c r="AG57" s="198">
        <f t="shared" si="7"/>
        <v>0.97245004995778195</v>
      </c>
      <c r="AH57" s="198">
        <f t="shared" si="7"/>
        <v>0.97245004995778195</v>
      </c>
      <c r="AI57" s="198">
        <f t="shared" si="7"/>
        <v>0.97245004995778195</v>
      </c>
      <c r="AJ57" s="198">
        <f t="shared" si="7"/>
        <v>0.97245004995778195</v>
      </c>
      <c r="AK57" s="198">
        <f t="shared" si="7"/>
        <v>0.97245004995778195</v>
      </c>
      <c r="AL57" s="198">
        <f t="shared" si="7"/>
        <v>0.97245004995778195</v>
      </c>
      <c r="AM57" s="198">
        <f t="shared" si="7"/>
        <v>0.97245004995778195</v>
      </c>
      <c r="AN57" s="198">
        <f t="shared" si="7"/>
        <v>0.97245004995778195</v>
      </c>
      <c r="AO57" s="198">
        <f t="shared" si="6"/>
        <v>0.97245004995778195</v>
      </c>
      <c r="AP57" s="198">
        <f t="shared" si="6"/>
        <v>0.97245004995778195</v>
      </c>
      <c r="AQ57" s="198">
        <f t="shared" si="6"/>
        <v>0.97245004995778195</v>
      </c>
      <c r="AR57" s="198">
        <f t="shared" si="6"/>
        <v>0.97245004995778195</v>
      </c>
      <c r="AS57" s="198">
        <f t="shared" si="6"/>
        <v>0.97245004995778195</v>
      </c>
      <c r="AT57" s="198">
        <f t="shared" si="6"/>
        <v>0.97245004995778195</v>
      </c>
    </row>
    <row r="58" spans="18:55" x14ac:dyDescent="0.25">
      <c r="R58" s="198">
        <f t="shared" si="0"/>
        <v>-1.1666666666666667</v>
      </c>
      <c r="S58" s="201">
        <f t="shared" si="1"/>
        <v>-1.0026525198938991</v>
      </c>
      <c r="T58" s="198">
        <f t="shared" si="2"/>
        <v>-1.5</v>
      </c>
      <c r="U58" s="198">
        <f t="shared" si="3"/>
        <v>-1</v>
      </c>
      <c r="V58" s="198">
        <f t="shared" si="4"/>
        <v>-1.6393955198760517</v>
      </c>
      <c r="W58" s="198">
        <f t="shared" si="5"/>
        <v>-1.6554388059327685</v>
      </c>
      <c r="Y58" s="198">
        <f t="shared" si="7"/>
        <v>-0.99999982126499387</v>
      </c>
      <c r="Z58" s="198">
        <f t="shared" si="6"/>
        <v>-0.99999982126499387</v>
      </c>
      <c r="AA58" s="198">
        <f t="shared" si="6"/>
        <v>-0.99999982126499387</v>
      </c>
      <c r="AB58" s="198">
        <f t="shared" si="6"/>
        <v>-0.99999982126499387</v>
      </c>
      <c r="AC58" s="198">
        <f t="shared" si="6"/>
        <v>-0.99999982126499387</v>
      </c>
      <c r="AD58" s="198">
        <f t="shared" si="6"/>
        <v>-0.99999982126499387</v>
      </c>
      <c r="AE58" s="198">
        <f t="shared" si="6"/>
        <v>-0.99999982126499387</v>
      </c>
      <c r="AF58" s="198">
        <f t="shared" si="6"/>
        <v>-0.99999982126499387</v>
      </c>
      <c r="AG58" s="198">
        <f t="shared" si="6"/>
        <v>-0.99999982126499387</v>
      </c>
      <c r="AH58" s="198">
        <f t="shared" si="6"/>
        <v>-0.99999982126499387</v>
      </c>
      <c r="AI58" s="198">
        <f t="shared" si="6"/>
        <v>-0.99999982126499387</v>
      </c>
      <c r="AJ58" s="198">
        <f t="shared" si="6"/>
        <v>-0.99999982126499387</v>
      </c>
      <c r="AK58" s="198">
        <f t="shared" si="6"/>
        <v>-0.99999982126499387</v>
      </c>
      <c r="AL58" s="198">
        <f t="shared" si="6"/>
        <v>-0.99999982126499387</v>
      </c>
      <c r="AM58" s="198">
        <f t="shared" si="6"/>
        <v>-0.99999982126499387</v>
      </c>
      <c r="AN58" s="198">
        <f t="shared" si="6"/>
        <v>-0.99999982126499387</v>
      </c>
      <c r="AO58" s="198">
        <f t="shared" si="6"/>
        <v>-0.99999982126499387</v>
      </c>
      <c r="AP58" s="198">
        <f t="shared" si="6"/>
        <v>-0.99999982126499387</v>
      </c>
      <c r="AQ58" s="198">
        <f t="shared" si="6"/>
        <v>-0.99999982126499387</v>
      </c>
      <c r="AR58" s="198">
        <f t="shared" si="6"/>
        <v>-0.99999982126499387</v>
      </c>
      <c r="AS58" s="198">
        <f t="shared" si="6"/>
        <v>-0.99999982126499387</v>
      </c>
      <c r="AT58" s="198">
        <f t="shared" si="6"/>
        <v>-0.99999982126499387</v>
      </c>
    </row>
    <row r="59" spans="18:55" x14ac:dyDescent="0.25">
      <c r="R59" s="198">
        <f t="shared" si="0"/>
        <v>-1.1666666666666667</v>
      </c>
      <c r="S59" s="201">
        <f t="shared" si="1"/>
        <v>-1.0026525198938991</v>
      </c>
      <c r="T59" s="198">
        <f t="shared" si="2"/>
        <v>-1.5</v>
      </c>
      <c r="U59" s="198">
        <f t="shared" si="3"/>
        <v>-1</v>
      </c>
      <c r="V59" s="198">
        <f t="shared" si="4"/>
        <v>-1.6393955198760517</v>
      </c>
      <c r="W59" s="198">
        <f t="shared" si="5"/>
        <v>-1.6554388059327685</v>
      </c>
      <c r="Y59" s="198">
        <f t="shared" si="7"/>
        <v>-0.97334636275726649</v>
      </c>
      <c r="Z59" s="198">
        <f t="shared" si="6"/>
        <v>-0.97334636275726649</v>
      </c>
      <c r="AA59" s="198">
        <f t="shared" si="6"/>
        <v>-0.97334636275726649</v>
      </c>
      <c r="AB59" s="198">
        <f t="shared" si="6"/>
        <v>-0.97334636275726649</v>
      </c>
      <c r="AC59" s="198">
        <f t="shared" si="6"/>
        <v>-0.97334636275726649</v>
      </c>
      <c r="AD59" s="198">
        <f t="shared" si="6"/>
        <v>-0.97334636275726649</v>
      </c>
      <c r="AE59" s="198">
        <f t="shared" si="6"/>
        <v>-0.97334636275726649</v>
      </c>
      <c r="AF59" s="198">
        <f t="shared" si="6"/>
        <v>-0.97334636275726649</v>
      </c>
      <c r="AG59" s="198">
        <f t="shared" si="6"/>
        <v>-0.97334636275726649</v>
      </c>
      <c r="AH59" s="198">
        <f t="shared" si="6"/>
        <v>-0.97334636275726649</v>
      </c>
      <c r="AI59" s="198">
        <f t="shared" si="6"/>
        <v>-0.97334636275726649</v>
      </c>
      <c r="AJ59" s="198">
        <f t="shared" si="6"/>
        <v>-0.97334636275726649</v>
      </c>
      <c r="AK59" s="198">
        <f t="shared" si="6"/>
        <v>-0.97334636275726649</v>
      </c>
      <c r="AL59" s="198">
        <f t="shared" si="6"/>
        <v>-0.97334636275726649</v>
      </c>
      <c r="AM59" s="198">
        <f t="shared" si="6"/>
        <v>-0.97334636275726649</v>
      </c>
      <c r="AN59" s="198">
        <f t="shared" si="6"/>
        <v>-0.97334636275726649</v>
      </c>
      <c r="AO59" s="198">
        <f t="shared" si="6"/>
        <v>-0.97334636275726649</v>
      </c>
      <c r="AP59" s="198">
        <f t="shared" si="6"/>
        <v>-0.97334636275726649</v>
      </c>
      <c r="AQ59" s="198">
        <f t="shared" si="6"/>
        <v>-0.97334636275726649</v>
      </c>
      <c r="AR59" s="198">
        <f t="shared" si="6"/>
        <v>-0.97334636275726649</v>
      </c>
      <c r="AS59" s="198">
        <f t="shared" si="6"/>
        <v>-0.97334636275726649</v>
      </c>
      <c r="AT59" s="198">
        <f t="shared" si="6"/>
        <v>-0.97334636275726649</v>
      </c>
    </row>
    <row r="60" spans="18:55" x14ac:dyDescent="0.25">
      <c r="R60" s="198">
        <f t="shared" si="0"/>
        <v>-1.1666666666666667</v>
      </c>
      <c r="S60" s="201">
        <f t="shared" si="1"/>
        <v>-1.0026525198938991</v>
      </c>
      <c r="T60" s="198">
        <f t="shared" si="2"/>
        <v>-1.5</v>
      </c>
      <c r="U60" s="198">
        <f t="shared" si="3"/>
        <v>-1</v>
      </c>
      <c r="V60" s="198">
        <f t="shared" si="4"/>
        <v>-1.6393955198760517</v>
      </c>
      <c r="W60" s="198">
        <f t="shared" si="5"/>
        <v>-1.6554388059327685</v>
      </c>
      <c r="Y60" s="198">
        <f t="shared" si="7"/>
        <v>0.99912854793253647</v>
      </c>
      <c r="Z60" s="198">
        <f t="shared" si="6"/>
        <v>0.99912854793253647</v>
      </c>
      <c r="AA60" s="198">
        <f t="shared" si="6"/>
        <v>0.99912854793253647</v>
      </c>
      <c r="AB60" s="198">
        <f t="shared" si="6"/>
        <v>0.99912854793253647</v>
      </c>
      <c r="AC60" s="198">
        <f t="shared" si="6"/>
        <v>0.99912854793253647</v>
      </c>
      <c r="AD60" s="198">
        <f t="shared" si="6"/>
        <v>0.99912854793253647</v>
      </c>
      <c r="AE60" s="198">
        <f t="shared" si="6"/>
        <v>0.99912854793253647</v>
      </c>
      <c r="AF60" s="198">
        <f t="shared" si="6"/>
        <v>0.99912854793253647</v>
      </c>
      <c r="AG60" s="198">
        <f t="shared" si="6"/>
        <v>0.99912854793253647</v>
      </c>
      <c r="AH60" s="198">
        <f t="shared" si="6"/>
        <v>0.99912854793253647</v>
      </c>
      <c r="AI60" s="198">
        <f t="shared" si="6"/>
        <v>0.99912854793253647</v>
      </c>
      <c r="AJ60" s="198">
        <f t="shared" si="6"/>
        <v>0.99912854793253647</v>
      </c>
      <c r="AK60" s="198">
        <f t="shared" si="6"/>
        <v>0.99912854793253647</v>
      </c>
      <c r="AL60" s="198">
        <f t="shared" si="6"/>
        <v>0.99912854793253647</v>
      </c>
      <c r="AM60" s="198">
        <f t="shared" si="6"/>
        <v>0.99912854793253647</v>
      </c>
      <c r="AN60" s="198">
        <f t="shared" si="6"/>
        <v>0.99912854793253647</v>
      </c>
      <c r="AO60" s="198">
        <f t="shared" si="6"/>
        <v>0.99912854793253647</v>
      </c>
      <c r="AP60" s="198">
        <f t="shared" si="6"/>
        <v>0.99912854793253647</v>
      </c>
      <c r="AQ60" s="198">
        <f t="shared" si="6"/>
        <v>0.99912854793253647</v>
      </c>
      <c r="AR60" s="198">
        <f t="shared" si="6"/>
        <v>0.99912854793253647</v>
      </c>
      <c r="AS60" s="198">
        <f t="shared" si="6"/>
        <v>0.99912854793253647</v>
      </c>
      <c r="AT60" s="198">
        <f t="shared" si="6"/>
        <v>0.99912854793253647</v>
      </c>
    </row>
    <row r="61" spans="18:55" x14ac:dyDescent="0.25">
      <c r="R61" s="198">
        <f t="shared" si="0"/>
        <v>-1.1666666666666667</v>
      </c>
      <c r="S61" s="201">
        <f t="shared" si="1"/>
        <v>-1.0026525198938991</v>
      </c>
      <c r="T61" s="198">
        <f t="shared" si="2"/>
        <v>-1.5</v>
      </c>
      <c r="U61" s="198">
        <f t="shared" si="3"/>
        <v>-1</v>
      </c>
      <c r="V61" s="198">
        <f t="shared" si="4"/>
        <v>-1.6393955198760517</v>
      </c>
      <c r="W61" s="198">
        <f t="shared" si="5"/>
        <v>-1.6554388059327685</v>
      </c>
      <c r="Y61" s="198">
        <f t="shared" si="7"/>
        <v>-0.96658161960901334</v>
      </c>
      <c r="Z61" s="198">
        <f t="shared" si="6"/>
        <v>-0.96658161960901334</v>
      </c>
      <c r="AA61" s="198">
        <f t="shared" si="6"/>
        <v>-0.96658161960901334</v>
      </c>
      <c r="AB61" s="198">
        <f t="shared" si="6"/>
        <v>-0.96658161960901334</v>
      </c>
      <c r="AC61" s="198">
        <f t="shared" si="6"/>
        <v>-0.96658161960901334</v>
      </c>
      <c r="AD61" s="198">
        <f t="shared" si="6"/>
        <v>-0.96658161960901334</v>
      </c>
      <c r="AE61" s="198">
        <f t="shared" si="6"/>
        <v>-0.96658161960901334</v>
      </c>
      <c r="AF61" s="198">
        <f t="shared" si="6"/>
        <v>-0.96658161960901334</v>
      </c>
      <c r="AG61" s="198">
        <f t="shared" si="6"/>
        <v>-0.96658161960901334</v>
      </c>
      <c r="AH61" s="198">
        <f t="shared" si="6"/>
        <v>-0.96658161960901334</v>
      </c>
      <c r="AI61" s="198">
        <f t="shared" si="6"/>
        <v>-0.96658161960901334</v>
      </c>
      <c r="AJ61" s="198">
        <f t="shared" si="6"/>
        <v>-0.96658161960901334</v>
      </c>
      <c r="AK61" s="198">
        <f t="shared" si="6"/>
        <v>-0.96658161960901334</v>
      </c>
      <c r="AL61" s="198">
        <f t="shared" si="6"/>
        <v>-0.96658161960901334</v>
      </c>
      <c r="AM61" s="198">
        <f t="shared" si="6"/>
        <v>-0.96658161960901334</v>
      </c>
      <c r="AN61" s="198">
        <f t="shared" si="6"/>
        <v>-0.96658161960901334</v>
      </c>
      <c r="AO61" s="198">
        <f t="shared" si="6"/>
        <v>-0.96658161960901334</v>
      </c>
      <c r="AP61" s="198">
        <f t="shared" si="6"/>
        <v>-0.96658161960901334</v>
      </c>
      <c r="AQ61" s="198">
        <f t="shared" si="6"/>
        <v>-0.96658161960901334</v>
      </c>
      <c r="AR61" s="198">
        <f t="shared" si="6"/>
        <v>-0.96658161960901334</v>
      </c>
      <c r="AS61" s="198">
        <f t="shared" si="6"/>
        <v>-0.96658161960901334</v>
      </c>
      <c r="AT61" s="198">
        <f t="shared" si="6"/>
        <v>-0.96658161960901334</v>
      </c>
    </row>
    <row r="62" spans="18:55" x14ac:dyDescent="0.25">
      <c r="R62" s="198">
        <f t="shared" si="0"/>
        <v>-1.1666666666666667</v>
      </c>
      <c r="S62" s="201">
        <f t="shared" si="1"/>
        <v>-1.0026525198938991</v>
      </c>
      <c r="T62" s="198">
        <f t="shared" si="2"/>
        <v>-1.5</v>
      </c>
      <c r="U62" s="198">
        <f t="shared" si="3"/>
        <v>-1</v>
      </c>
      <c r="V62" s="198">
        <f t="shared" si="4"/>
        <v>-1.6393955198760517</v>
      </c>
      <c r="W62" s="198">
        <f t="shared" si="5"/>
        <v>-1.6554388059327685</v>
      </c>
      <c r="Y62" s="198">
        <f t="shared" si="7"/>
        <v>0.99989204297687051</v>
      </c>
      <c r="Z62" s="198">
        <f t="shared" si="6"/>
        <v>0.99989204297687051</v>
      </c>
      <c r="AA62" s="198">
        <f t="shared" si="6"/>
        <v>0.99989204297687051</v>
      </c>
      <c r="AB62" s="198">
        <f t="shared" si="6"/>
        <v>0.99989204297687051</v>
      </c>
      <c r="AC62" s="198">
        <f t="shared" si="6"/>
        <v>0.99989204297687051</v>
      </c>
      <c r="AD62" s="198">
        <f t="shared" si="6"/>
        <v>0.99989204297687051</v>
      </c>
      <c r="AE62" s="198">
        <f t="shared" si="6"/>
        <v>0.99989204297687051</v>
      </c>
      <c r="AF62" s="198">
        <f t="shared" si="6"/>
        <v>0.99989204297687051</v>
      </c>
      <c r="AG62" s="198">
        <f t="shared" si="6"/>
        <v>0.99989204297687051</v>
      </c>
      <c r="AH62" s="198">
        <f t="shared" si="6"/>
        <v>0.99989204297687051</v>
      </c>
      <c r="AI62" s="198">
        <f t="shared" si="6"/>
        <v>0.99989204297687051</v>
      </c>
      <c r="AJ62" s="198">
        <f t="shared" si="6"/>
        <v>0.99989204297687051</v>
      </c>
      <c r="AK62" s="198">
        <f t="shared" si="6"/>
        <v>0.99989204297687051</v>
      </c>
      <c r="AL62" s="198">
        <f t="shared" si="6"/>
        <v>0.99989204297687051</v>
      </c>
      <c r="AM62" s="198">
        <f t="shared" si="6"/>
        <v>0.99989204297687051</v>
      </c>
      <c r="AN62" s="198">
        <f t="shared" si="6"/>
        <v>0.99989204297687051</v>
      </c>
      <c r="AO62" s="198">
        <f t="shared" si="6"/>
        <v>0.99989204297687051</v>
      </c>
      <c r="AP62" s="198">
        <f t="shared" si="6"/>
        <v>0.99989204297687051</v>
      </c>
      <c r="AQ62" s="198">
        <f t="shared" si="6"/>
        <v>0.99989204297687051</v>
      </c>
      <c r="AR62" s="198">
        <f t="shared" si="6"/>
        <v>0.99989204297687051</v>
      </c>
      <c r="AS62" s="198">
        <f t="shared" si="6"/>
        <v>0.99989204297687051</v>
      </c>
      <c r="AT62" s="198">
        <f t="shared" si="6"/>
        <v>0.99989204297687051</v>
      </c>
    </row>
    <row r="63" spans="18:55" x14ac:dyDescent="0.25">
      <c r="R63" s="198">
        <f t="shared" si="0"/>
        <v>-1.1666666666666667</v>
      </c>
      <c r="S63" s="201">
        <f t="shared" si="1"/>
        <v>-1.0026525198938991</v>
      </c>
      <c r="T63" s="198">
        <f t="shared" si="2"/>
        <v>-1.5</v>
      </c>
      <c r="U63" s="198">
        <f t="shared" si="3"/>
        <v>-1</v>
      </c>
      <c r="V63" s="198">
        <f t="shared" si="4"/>
        <v>-1.6393955198760517</v>
      </c>
      <c r="W63" s="198">
        <f t="shared" si="5"/>
        <v>-1.6554388059327685</v>
      </c>
      <c r="Y63" s="198">
        <f t="shared" si="7"/>
        <v>-0.99999992211190969</v>
      </c>
      <c r="Z63" s="198">
        <f t="shared" si="6"/>
        <v>-0.99999992211190969</v>
      </c>
      <c r="AA63" s="198">
        <f t="shared" si="6"/>
        <v>-0.99999992211190969</v>
      </c>
      <c r="AB63" s="198">
        <f t="shared" si="6"/>
        <v>-0.99999992211190969</v>
      </c>
      <c r="AC63" s="198">
        <f t="shared" si="6"/>
        <v>-0.99999992211190969</v>
      </c>
      <c r="AD63" s="198">
        <f t="shared" si="6"/>
        <v>-0.99999992211190969</v>
      </c>
      <c r="AE63" s="198">
        <f t="shared" si="6"/>
        <v>-0.99999992211190969</v>
      </c>
      <c r="AF63" s="198">
        <f t="shared" si="6"/>
        <v>-0.99999992211190969</v>
      </c>
      <c r="AG63" s="198">
        <f t="shared" si="6"/>
        <v>-0.99999992211190969</v>
      </c>
      <c r="AH63" s="198">
        <f t="shared" si="6"/>
        <v>-0.99999992211190969</v>
      </c>
      <c r="AI63" s="198">
        <f t="shared" si="6"/>
        <v>-0.99999992211190969</v>
      </c>
      <c r="AJ63" s="198">
        <f t="shared" si="6"/>
        <v>-0.99999992211190969</v>
      </c>
      <c r="AK63" s="198">
        <f t="shared" si="6"/>
        <v>-0.99999992211190969</v>
      </c>
      <c r="AL63" s="198">
        <f t="shared" si="6"/>
        <v>-0.99999992211190969</v>
      </c>
      <c r="AM63" s="198">
        <f t="shared" si="6"/>
        <v>-0.99999992211190969</v>
      </c>
      <c r="AN63" s="198">
        <f t="shared" si="6"/>
        <v>-0.99999992211190969</v>
      </c>
      <c r="AO63" s="198">
        <f t="shared" si="6"/>
        <v>-0.99999992211190969</v>
      </c>
      <c r="AP63" s="198">
        <f t="shared" si="6"/>
        <v>-0.99999992211190969</v>
      </c>
      <c r="AQ63" s="198">
        <f t="shared" si="6"/>
        <v>-0.99999992211190969</v>
      </c>
      <c r="AR63" s="198">
        <f t="shared" si="6"/>
        <v>-0.99999992211190969</v>
      </c>
      <c r="AS63" s="198">
        <f t="shared" si="6"/>
        <v>-0.99999992211190969</v>
      </c>
      <c r="AT63" s="198">
        <f t="shared" si="6"/>
        <v>-0.99999992211190969</v>
      </c>
    </row>
    <row r="64" spans="18:55" x14ac:dyDescent="0.25">
      <c r="R64" s="198">
        <f t="shared" si="0"/>
        <v>-1.1666666666666667</v>
      </c>
      <c r="S64" s="201">
        <f t="shared" si="1"/>
        <v>-1.0026525198938991</v>
      </c>
      <c r="T64" s="198">
        <f t="shared" si="2"/>
        <v>-1.5</v>
      </c>
      <c r="U64" s="198">
        <f t="shared" si="3"/>
        <v>-1</v>
      </c>
      <c r="V64" s="198">
        <f t="shared" si="4"/>
        <v>-1.6393955198760517</v>
      </c>
      <c r="W64" s="198">
        <f t="shared" si="5"/>
        <v>-1.6554388059327685</v>
      </c>
      <c r="Y64" s="198">
        <f t="shared" si="7"/>
        <v>-0.43708931243828741</v>
      </c>
      <c r="Z64" s="198">
        <f t="shared" si="6"/>
        <v>-0.43708931243828741</v>
      </c>
      <c r="AA64" s="198">
        <f t="shared" si="6"/>
        <v>-0.43708931243828741</v>
      </c>
      <c r="AB64" s="198">
        <f t="shared" si="6"/>
        <v>-0.43708931243828741</v>
      </c>
      <c r="AC64" s="198">
        <f t="shared" si="6"/>
        <v>-0.43708931243828741</v>
      </c>
      <c r="AD64" s="198">
        <f t="shared" si="6"/>
        <v>-0.43708931243828741</v>
      </c>
      <c r="AE64" s="198">
        <f t="shared" si="6"/>
        <v>-0.43708931243828741</v>
      </c>
      <c r="AF64" s="198">
        <f t="shared" si="6"/>
        <v>-0.43708931243828741</v>
      </c>
      <c r="AG64" s="198">
        <f t="shared" si="6"/>
        <v>-0.43708931243828741</v>
      </c>
      <c r="AH64" s="198">
        <f t="shared" si="6"/>
        <v>-0.43708931243828741</v>
      </c>
      <c r="AI64" s="198">
        <f t="shared" si="6"/>
        <v>-0.43708931243828741</v>
      </c>
      <c r="AJ64" s="198">
        <f t="shared" si="6"/>
        <v>-0.43708931243828741</v>
      </c>
      <c r="AK64" s="198">
        <f t="shared" si="6"/>
        <v>-0.43708931243828741</v>
      </c>
      <c r="AL64" s="198">
        <f t="shared" si="6"/>
        <v>-0.43708931243828741</v>
      </c>
      <c r="AM64" s="198">
        <f t="shared" si="6"/>
        <v>-0.43708931243828741</v>
      </c>
      <c r="AN64" s="198">
        <f t="shared" si="6"/>
        <v>-0.43708931243828741</v>
      </c>
      <c r="AO64" s="198">
        <f t="shared" si="6"/>
        <v>-0.43708931243828741</v>
      </c>
      <c r="AP64" s="198">
        <f t="shared" si="6"/>
        <v>-0.43708931243828741</v>
      </c>
      <c r="AQ64" s="198">
        <f t="shared" si="6"/>
        <v>-0.43708931243828741</v>
      </c>
      <c r="AR64" s="198">
        <f t="shared" si="6"/>
        <v>-0.43708931243828741</v>
      </c>
      <c r="AS64" s="198">
        <f t="shared" si="6"/>
        <v>-0.43708931243828741</v>
      </c>
      <c r="AT64" s="198">
        <f t="shared" si="6"/>
        <v>-0.43708931243828741</v>
      </c>
    </row>
    <row r="65" spans="18:46" x14ac:dyDescent="0.25">
      <c r="R65" s="198">
        <f t="shared" si="0"/>
        <v>-1.1666666666666667</v>
      </c>
      <c r="S65" s="201">
        <f t="shared" si="1"/>
        <v>-1.0026525198938991</v>
      </c>
      <c r="T65" s="198">
        <f t="shared" si="2"/>
        <v>-1.5</v>
      </c>
      <c r="U65" s="198">
        <f t="shared" si="3"/>
        <v>-1</v>
      </c>
      <c r="V65" s="198">
        <f t="shared" si="4"/>
        <v>-1.6393955198760517</v>
      </c>
      <c r="W65" s="198">
        <f t="shared" si="5"/>
        <v>-1.6554388059327685</v>
      </c>
      <c r="Y65" s="198">
        <f t="shared" si="7"/>
        <v>0.99999999567879083</v>
      </c>
      <c r="Z65" s="198">
        <f t="shared" si="6"/>
        <v>0.99999999567879083</v>
      </c>
      <c r="AA65" s="198">
        <f t="shared" si="6"/>
        <v>0.99999999567879083</v>
      </c>
      <c r="AB65" s="198">
        <f t="shared" si="6"/>
        <v>0.99999999567879083</v>
      </c>
      <c r="AC65" s="198">
        <f t="shared" si="6"/>
        <v>0.99999999567879083</v>
      </c>
      <c r="AD65" s="198">
        <f t="shared" si="6"/>
        <v>0.99999999567879083</v>
      </c>
      <c r="AE65" s="198">
        <f t="shared" si="6"/>
        <v>0.99999999567879083</v>
      </c>
      <c r="AF65" s="198">
        <f t="shared" si="6"/>
        <v>0.99999999567879083</v>
      </c>
      <c r="AG65" s="198">
        <f t="shared" si="6"/>
        <v>0.99999999567879083</v>
      </c>
      <c r="AH65" s="198">
        <f t="shared" si="6"/>
        <v>0.99999999567879083</v>
      </c>
      <c r="AI65" s="198">
        <f t="shared" si="6"/>
        <v>0.99999999567879083</v>
      </c>
      <c r="AJ65" s="198">
        <f t="shared" si="6"/>
        <v>0.99999999567879083</v>
      </c>
      <c r="AK65" s="198">
        <f t="shared" si="6"/>
        <v>0.99999999567879083</v>
      </c>
      <c r="AL65" s="198">
        <f t="shared" si="6"/>
        <v>0.99999999567879083</v>
      </c>
      <c r="AM65" s="198">
        <f t="shared" si="6"/>
        <v>0.99999999567879083</v>
      </c>
      <c r="AN65" s="198">
        <f t="shared" si="6"/>
        <v>0.99999999567879083</v>
      </c>
      <c r="AO65" s="198">
        <f t="shared" si="6"/>
        <v>0.99999999567879083</v>
      </c>
      <c r="AP65" s="198">
        <f t="shared" si="6"/>
        <v>0.99999999567879083</v>
      </c>
      <c r="AQ65" s="198">
        <f t="shared" si="6"/>
        <v>0.99999999567879083</v>
      </c>
      <c r="AR65" s="198">
        <f t="shared" si="6"/>
        <v>0.99999999567879083</v>
      </c>
      <c r="AS65" s="198">
        <f t="shared" si="6"/>
        <v>0.99999999567879083</v>
      </c>
      <c r="AT65" s="198">
        <f t="shared" si="6"/>
        <v>0.99999999567879083</v>
      </c>
    </row>
    <row r="66" spans="18:46" x14ac:dyDescent="0.25">
      <c r="R66" s="198">
        <f t="shared" si="0"/>
        <v>-1.1666666666666667</v>
      </c>
      <c r="S66" s="201">
        <f t="shared" si="1"/>
        <v>-1.0026525198938991</v>
      </c>
      <c r="T66" s="198">
        <f t="shared" si="2"/>
        <v>-1.5</v>
      </c>
      <c r="U66" s="198">
        <f t="shared" si="3"/>
        <v>-1</v>
      </c>
      <c r="V66" s="198">
        <f t="shared" si="4"/>
        <v>-1.6393955198760517</v>
      </c>
      <c r="W66" s="198">
        <f t="shared" si="5"/>
        <v>-1.6554388059327685</v>
      </c>
      <c r="Y66" s="198">
        <f t="shared" si="7"/>
        <v>-0.75383086378192965</v>
      </c>
      <c r="Z66" s="198">
        <f t="shared" si="6"/>
        <v>-0.75383086378192965</v>
      </c>
      <c r="AA66" s="198">
        <f t="shared" si="6"/>
        <v>-0.75383086378192965</v>
      </c>
      <c r="AB66" s="198">
        <f t="shared" si="6"/>
        <v>-0.75383086378192965</v>
      </c>
      <c r="AC66" s="198">
        <f t="shared" si="6"/>
        <v>-0.75383086378192965</v>
      </c>
      <c r="AD66" s="198">
        <f t="shared" si="6"/>
        <v>-0.75383086378192965</v>
      </c>
      <c r="AE66" s="198">
        <f t="shared" si="6"/>
        <v>-0.75383086378192965</v>
      </c>
      <c r="AF66" s="198">
        <f t="shared" si="6"/>
        <v>-0.75383086378192965</v>
      </c>
      <c r="AG66" s="198">
        <f t="shared" si="6"/>
        <v>-0.75383086378192965</v>
      </c>
      <c r="AH66" s="198">
        <f t="shared" si="6"/>
        <v>-0.75383086378192965</v>
      </c>
      <c r="AI66" s="198">
        <f t="shared" si="6"/>
        <v>-0.75383086378192965</v>
      </c>
      <c r="AJ66" s="198">
        <f t="shared" si="6"/>
        <v>-0.75383086378192965</v>
      </c>
      <c r="AK66" s="198">
        <f t="shared" si="6"/>
        <v>-0.75383086378192965</v>
      </c>
      <c r="AL66" s="198">
        <f t="shared" si="6"/>
        <v>-0.75383086378192965</v>
      </c>
      <c r="AM66" s="198">
        <f t="shared" si="6"/>
        <v>-0.75383086378192965</v>
      </c>
      <c r="AN66" s="198">
        <f t="shared" si="6"/>
        <v>-0.75383086378192965</v>
      </c>
      <c r="AO66" s="198">
        <f t="shared" si="6"/>
        <v>-0.75383086378192965</v>
      </c>
      <c r="AP66" s="198">
        <f t="shared" si="6"/>
        <v>-0.75383086378192965</v>
      </c>
      <c r="AQ66" s="198">
        <f t="shared" si="6"/>
        <v>-0.75383086378192965</v>
      </c>
      <c r="AR66" s="198">
        <f t="shared" si="6"/>
        <v>-0.75383086378192965</v>
      </c>
      <c r="AS66" s="198">
        <f t="shared" si="6"/>
        <v>-0.75383086378192965</v>
      </c>
      <c r="AT66" s="198">
        <f t="shared" si="6"/>
        <v>-0.75383086378192965</v>
      </c>
    </row>
    <row r="67" spans="18:46" x14ac:dyDescent="0.25">
      <c r="R67" s="198">
        <f t="shared" ref="R67:R130" si="8">2*((M67-Q$3)/(Q$5-Q$3))-1</f>
        <v>-1.1666666666666667</v>
      </c>
      <c r="S67" s="201">
        <f t="shared" ref="S67:S130" si="9">2*((H67-Q$8)/(Q$10-Q$8))-1</f>
        <v>-1.0026525198938991</v>
      </c>
      <c r="T67" s="198">
        <f t="shared" ref="T67:T130" si="10">2*((I67-Q$13)/(Q$15-Q$13))-1</f>
        <v>-1.5</v>
      </c>
      <c r="U67" s="198">
        <f t="shared" ref="U67:U130" si="11">2*((J67-Q$18)/(Q$20-Q$18))-1</f>
        <v>-1</v>
      </c>
      <c r="V67" s="198">
        <f t="shared" ref="V67:V130" si="12">2*((K67-Q$23)/(Q$25-Q$23))-1</f>
        <v>-1.6393955198760517</v>
      </c>
      <c r="W67" s="198">
        <f t="shared" ref="W67:W130" si="13">2*((L67-Q$28)/(Q$30-Q$28))-1</f>
        <v>-1.6554388059327685</v>
      </c>
      <c r="Y67" s="198">
        <f t="shared" si="7"/>
        <v>-0.99276124204934113</v>
      </c>
      <c r="Z67" s="198">
        <f t="shared" si="6"/>
        <v>-0.99276124204934113</v>
      </c>
      <c r="AA67" s="198">
        <f t="shared" si="6"/>
        <v>-0.99276124204934113</v>
      </c>
      <c r="AB67" s="198">
        <f t="shared" si="6"/>
        <v>-0.99276124204934113</v>
      </c>
      <c r="AC67" s="198">
        <f t="shared" si="6"/>
        <v>-0.99276124204934113</v>
      </c>
      <c r="AD67" s="198">
        <f t="shared" si="6"/>
        <v>-0.99276124204934113</v>
      </c>
      <c r="AE67" s="198">
        <f t="shared" si="6"/>
        <v>-0.99276124204934113</v>
      </c>
      <c r="AF67" s="198">
        <f t="shared" si="6"/>
        <v>-0.99276124204934113</v>
      </c>
      <c r="AG67" s="198">
        <f t="shared" si="6"/>
        <v>-0.99276124204934113</v>
      </c>
      <c r="AH67" s="198">
        <f t="shared" si="6"/>
        <v>-0.99276124204934113</v>
      </c>
      <c r="AI67" s="198">
        <f t="shared" si="6"/>
        <v>-0.99276124204934113</v>
      </c>
      <c r="AJ67" s="198">
        <f t="shared" si="6"/>
        <v>-0.99276124204934113</v>
      </c>
      <c r="AK67" s="198">
        <f t="shared" si="6"/>
        <v>-0.99276124204934113</v>
      </c>
      <c r="AL67" s="198">
        <f t="shared" si="6"/>
        <v>-0.99276124204934113</v>
      </c>
      <c r="AM67" s="198">
        <f t="shared" si="6"/>
        <v>-0.99276124204934113</v>
      </c>
      <c r="AN67" s="198">
        <f t="shared" si="6"/>
        <v>-0.99276124204934113</v>
      </c>
      <c r="AO67" s="198">
        <f t="shared" si="6"/>
        <v>-0.99276124204934113</v>
      </c>
      <c r="AP67" s="198">
        <f t="shared" si="6"/>
        <v>-0.99276124204934113</v>
      </c>
      <c r="AQ67" s="198">
        <f t="shared" si="6"/>
        <v>-0.99276124204934113</v>
      </c>
      <c r="AR67" s="198">
        <f t="shared" si="6"/>
        <v>-0.99276124204934113</v>
      </c>
      <c r="AS67" s="198">
        <f t="shared" si="6"/>
        <v>-0.99276124204934113</v>
      </c>
      <c r="AT67" s="198">
        <f t="shared" si="6"/>
        <v>-0.99276124204934113</v>
      </c>
    </row>
    <row r="68" spans="18:46" x14ac:dyDescent="0.25">
      <c r="R68" s="198">
        <f t="shared" si="8"/>
        <v>-1.1666666666666667</v>
      </c>
      <c r="S68" s="201">
        <f t="shared" si="9"/>
        <v>-1.0026525198938991</v>
      </c>
      <c r="T68" s="198">
        <f t="shared" si="10"/>
        <v>-1.5</v>
      </c>
      <c r="U68" s="198">
        <f t="shared" si="11"/>
        <v>-1</v>
      </c>
      <c r="V68" s="198">
        <f t="shared" si="12"/>
        <v>-1.6393955198760517</v>
      </c>
      <c r="W68" s="198">
        <f t="shared" si="13"/>
        <v>-1.6554388059327685</v>
      </c>
      <c r="Y68" s="198">
        <f t="shared" si="7"/>
        <v>-0.93882319304208017</v>
      </c>
      <c r="Z68" s="198">
        <f t="shared" si="6"/>
        <v>-0.93882319304208017</v>
      </c>
      <c r="AA68" s="198">
        <f t="shared" si="6"/>
        <v>-0.93882319304208017</v>
      </c>
      <c r="AB68" s="198">
        <f t="shared" si="6"/>
        <v>-0.93882319304208017</v>
      </c>
      <c r="AC68" s="198">
        <f t="shared" si="6"/>
        <v>-0.93882319304208017</v>
      </c>
      <c r="AD68" s="198">
        <f t="shared" si="6"/>
        <v>-0.93882319304208017</v>
      </c>
      <c r="AE68" s="198">
        <f t="shared" si="6"/>
        <v>-0.93882319304208017</v>
      </c>
      <c r="AF68" s="198">
        <f t="shared" si="6"/>
        <v>-0.93882319304208017</v>
      </c>
      <c r="AG68" s="198">
        <f t="shared" si="6"/>
        <v>-0.93882319304208017</v>
      </c>
      <c r="AH68" s="198">
        <f t="shared" si="6"/>
        <v>-0.93882319304208017</v>
      </c>
      <c r="AI68" s="198">
        <f t="shared" si="6"/>
        <v>-0.93882319304208017</v>
      </c>
      <c r="AJ68" s="198">
        <f t="shared" si="6"/>
        <v>-0.93882319304208017</v>
      </c>
      <c r="AK68" s="198">
        <f t="shared" si="6"/>
        <v>-0.93882319304208017</v>
      </c>
      <c r="AL68" s="198">
        <f t="shared" si="6"/>
        <v>-0.93882319304208017</v>
      </c>
      <c r="AM68" s="198">
        <f t="shared" si="6"/>
        <v>-0.93882319304208017</v>
      </c>
      <c r="AN68" s="198">
        <f t="shared" si="6"/>
        <v>-0.93882319304208017</v>
      </c>
      <c r="AO68" s="198">
        <f t="shared" si="6"/>
        <v>-0.93882319304208017</v>
      </c>
      <c r="AP68" s="198">
        <f t="shared" si="6"/>
        <v>-0.93882319304208017</v>
      </c>
      <c r="AQ68" s="198">
        <f t="shared" si="6"/>
        <v>-0.93882319304208017</v>
      </c>
      <c r="AR68" s="198">
        <f t="shared" ref="Z68:AT70" si="14">2/(1+EXP(-2*AR49))-1</f>
        <v>-0.93882319304208017</v>
      </c>
      <c r="AS68" s="198">
        <f t="shared" si="14"/>
        <v>-0.93882319304208017</v>
      </c>
      <c r="AT68" s="198">
        <f t="shared" si="14"/>
        <v>-0.93882319304208017</v>
      </c>
    </row>
    <row r="69" spans="18:46" x14ac:dyDescent="0.25">
      <c r="R69" s="198">
        <f t="shared" si="8"/>
        <v>-1.1666666666666667</v>
      </c>
      <c r="S69" s="201">
        <f t="shared" si="9"/>
        <v>-1.0026525198938991</v>
      </c>
      <c r="T69" s="198">
        <f t="shared" si="10"/>
        <v>-1.5</v>
      </c>
      <c r="U69" s="198">
        <f t="shared" si="11"/>
        <v>-1</v>
      </c>
      <c r="V69" s="198">
        <f t="shared" si="12"/>
        <v>-1.6393955198760517</v>
      </c>
      <c r="W69" s="198">
        <f t="shared" si="13"/>
        <v>-1.6554388059327685</v>
      </c>
      <c r="Y69" s="198">
        <f t="shared" si="7"/>
        <v>0.73070353087274387</v>
      </c>
      <c r="Z69" s="198">
        <f t="shared" si="14"/>
        <v>0.73070353087274387</v>
      </c>
      <c r="AA69" s="198">
        <f t="shared" si="14"/>
        <v>0.73070353087274387</v>
      </c>
      <c r="AB69" s="198">
        <f t="shared" si="14"/>
        <v>0.73070353087274387</v>
      </c>
      <c r="AC69" s="198">
        <f t="shared" si="14"/>
        <v>0.73070353087274387</v>
      </c>
      <c r="AD69" s="198">
        <f t="shared" si="14"/>
        <v>0.73070353087274387</v>
      </c>
      <c r="AE69" s="198">
        <f t="shared" si="14"/>
        <v>0.73070353087274387</v>
      </c>
      <c r="AF69" s="198">
        <f t="shared" si="14"/>
        <v>0.73070353087274387</v>
      </c>
      <c r="AG69" s="198">
        <f t="shared" si="14"/>
        <v>0.73070353087274387</v>
      </c>
      <c r="AH69" s="198">
        <f t="shared" si="14"/>
        <v>0.73070353087274387</v>
      </c>
      <c r="AI69" s="198">
        <f t="shared" si="14"/>
        <v>0.73070353087274387</v>
      </c>
      <c r="AJ69" s="198">
        <f t="shared" si="14"/>
        <v>0.73070353087274387</v>
      </c>
      <c r="AK69" s="198">
        <f t="shared" si="14"/>
        <v>0.73070353087274387</v>
      </c>
      <c r="AL69" s="198">
        <f t="shared" si="14"/>
        <v>0.73070353087274387</v>
      </c>
      <c r="AM69" s="198">
        <f t="shared" si="14"/>
        <v>0.73070353087274387</v>
      </c>
      <c r="AN69" s="198">
        <f t="shared" si="14"/>
        <v>0.73070353087274387</v>
      </c>
      <c r="AO69" s="198">
        <f t="shared" si="14"/>
        <v>0.73070353087274387</v>
      </c>
      <c r="AP69" s="198">
        <f t="shared" si="14"/>
        <v>0.73070353087274387</v>
      </c>
      <c r="AQ69" s="198">
        <f t="shared" si="14"/>
        <v>0.73070353087274387</v>
      </c>
      <c r="AR69" s="198">
        <f t="shared" si="14"/>
        <v>0.73070353087274387</v>
      </c>
      <c r="AS69" s="198">
        <f t="shared" si="14"/>
        <v>0.73070353087274387</v>
      </c>
      <c r="AT69" s="198">
        <f t="shared" si="14"/>
        <v>0.73070353087274387</v>
      </c>
    </row>
    <row r="70" spans="18:46" x14ac:dyDescent="0.25">
      <c r="R70" s="198">
        <f t="shared" si="8"/>
        <v>-1.1666666666666667</v>
      </c>
      <c r="S70" s="201">
        <f t="shared" si="9"/>
        <v>-1.0026525198938991</v>
      </c>
      <c r="T70" s="198">
        <f t="shared" si="10"/>
        <v>-1.5</v>
      </c>
      <c r="U70" s="198">
        <f t="shared" si="11"/>
        <v>-1</v>
      </c>
      <c r="V70" s="198">
        <f t="shared" si="12"/>
        <v>-1.6393955198760517</v>
      </c>
      <c r="W70" s="198">
        <f t="shared" si="13"/>
        <v>-1.6554388059327685</v>
      </c>
      <c r="Y70" s="198">
        <f t="shared" si="7"/>
        <v>-0.99847234836351917</v>
      </c>
      <c r="Z70" s="198">
        <f t="shared" si="14"/>
        <v>-0.99847234836351917</v>
      </c>
      <c r="AA70" s="198">
        <f t="shared" si="14"/>
        <v>-0.99847234836351917</v>
      </c>
      <c r="AB70" s="198">
        <f t="shared" si="14"/>
        <v>-0.99847234836351917</v>
      </c>
      <c r="AC70" s="198">
        <f t="shared" si="14"/>
        <v>-0.99847234836351917</v>
      </c>
      <c r="AD70" s="198">
        <f t="shared" si="14"/>
        <v>-0.99847234836351917</v>
      </c>
      <c r="AE70" s="198">
        <f t="shared" si="14"/>
        <v>-0.99847234836351917</v>
      </c>
      <c r="AF70" s="198">
        <f t="shared" si="14"/>
        <v>-0.99847234836351917</v>
      </c>
      <c r="AG70" s="198">
        <f t="shared" si="14"/>
        <v>-0.99847234836351917</v>
      </c>
      <c r="AH70" s="198">
        <f t="shared" si="14"/>
        <v>-0.99847234836351917</v>
      </c>
      <c r="AI70" s="198">
        <f t="shared" si="14"/>
        <v>-0.99847234836351917</v>
      </c>
      <c r="AJ70" s="198">
        <f t="shared" si="14"/>
        <v>-0.99847234836351917</v>
      </c>
      <c r="AK70" s="198">
        <f t="shared" si="14"/>
        <v>-0.99847234836351917</v>
      </c>
      <c r="AL70" s="198">
        <f t="shared" si="14"/>
        <v>-0.99847234836351917</v>
      </c>
      <c r="AM70" s="198">
        <f t="shared" si="14"/>
        <v>-0.99847234836351917</v>
      </c>
      <c r="AN70" s="198">
        <f t="shared" si="14"/>
        <v>-0.99847234836351917</v>
      </c>
      <c r="AO70" s="198">
        <f t="shared" si="14"/>
        <v>-0.99847234836351917</v>
      </c>
      <c r="AP70" s="198">
        <f t="shared" si="14"/>
        <v>-0.99847234836351917</v>
      </c>
      <c r="AQ70" s="198">
        <f t="shared" si="14"/>
        <v>-0.99847234836351917</v>
      </c>
      <c r="AR70" s="198">
        <f t="shared" si="14"/>
        <v>-0.99847234836351917</v>
      </c>
      <c r="AS70" s="198">
        <f t="shared" si="14"/>
        <v>-0.99847234836351917</v>
      </c>
      <c r="AT70" s="198">
        <f t="shared" si="14"/>
        <v>-0.99847234836351917</v>
      </c>
    </row>
    <row r="71" spans="18:46" x14ac:dyDescent="0.25">
      <c r="R71" s="198">
        <f t="shared" si="8"/>
        <v>-1.1666666666666667</v>
      </c>
      <c r="S71" s="201">
        <f t="shared" si="9"/>
        <v>-1.0026525198938991</v>
      </c>
      <c r="T71" s="198">
        <f t="shared" si="10"/>
        <v>-1.5</v>
      </c>
      <c r="U71" s="198">
        <f t="shared" si="11"/>
        <v>-1</v>
      </c>
      <c r="V71" s="198">
        <f t="shared" si="12"/>
        <v>-1.6393955198760517</v>
      </c>
      <c r="W71" s="198">
        <f t="shared" si="13"/>
        <v>-1.6554388059327685</v>
      </c>
    </row>
    <row r="72" spans="18:46" x14ac:dyDescent="0.25">
      <c r="R72" s="198">
        <f t="shared" si="8"/>
        <v>-1.1666666666666667</v>
      </c>
      <c r="S72" s="201">
        <f t="shared" si="9"/>
        <v>-1.0026525198938991</v>
      </c>
      <c r="T72" s="198">
        <f t="shared" si="10"/>
        <v>-1.5</v>
      </c>
      <c r="U72" s="198">
        <f t="shared" si="11"/>
        <v>-1</v>
      </c>
      <c r="V72" s="198">
        <f t="shared" si="12"/>
        <v>-1.6393955198760517</v>
      </c>
      <c r="W72" s="198">
        <f t="shared" si="13"/>
        <v>-1.6554388059327685</v>
      </c>
    </row>
    <row r="73" spans="18:46" x14ac:dyDescent="0.25">
      <c r="R73" s="198">
        <f t="shared" si="8"/>
        <v>-1.1666666666666667</v>
      </c>
      <c r="S73" s="201">
        <f t="shared" si="9"/>
        <v>-1.0026525198938991</v>
      </c>
      <c r="T73" s="198">
        <f t="shared" si="10"/>
        <v>-1.5</v>
      </c>
      <c r="U73" s="198">
        <f t="shared" si="11"/>
        <v>-1</v>
      </c>
      <c r="V73" s="198">
        <f t="shared" si="12"/>
        <v>-1.6393955198760517</v>
      </c>
      <c r="W73" s="198">
        <f t="shared" si="13"/>
        <v>-1.6554388059327685</v>
      </c>
      <c r="Y73" s="199" t="s">
        <v>719</v>
      </c>
      <c r="Z73" s="199" t="s">
        <v>720</v>
      </c>
    </row>
    <row r="74" spans="18:46" x14ac:dyDescent="0.25">
      <c r="R74" s="198">
        <f t="shared" si="8"/>
        <v>-1.1666666666666667</v>
      </c>
      <c r="S74" s="201">
        <f t="shared" si="9"/>
        <v>-1.0026525198938991</v>
      </c>
      <c r="T74" s="198">
        <f t="shared" si="10"/>
        <v>-1.5</v>
      </c>
      <c r="U74" s="198">
        <f t="shared" si="11"/>
        <v>-1</v>
      </c>
      <c r="V74" s="198">
        <f t="shared" si="12"/>
        <v>-1.6393955198760517</v>
      </c>
      <c r="W74" s="198">
        <f t="shared" si="13"/>
        <v>-1.6554388059327685</v>
      </c>
      <c r="Y74" s="198">
        <v>-0.33954000000000001</v>
      </c>
      <c r="Z74" s="198">
        <v>0.87991699999999995</v>
      </c>
      <c r="AA74" s="198">
        <v>-6.4877800000000003E-3</v>
      </c>
      <c r="AB74" s="198">
        <v>0.11551</v>
      </c>
      <c r="AC74" s="198">
        <v>6.8329299999999996E-2</v>
      </c>
      <c r="AD74" s="198">
        <v>-0.15448700000000001</v>
      </c>
      <c r="AE74" s="198">
        <v>-3.9673800000000002E-2</v>
      </c>
      <c r="AF74" s="198">
        <v>-2.7751000000000001E-2</v>
      </c>
      <c r="AG74" s="198">
        <v>-7.3925099999999994E-2</v>
      </c>
      <c r="AH74" s="198">
        <v>0.32118000000000002</v>
      </c>
      <c r="AI74" s="198">
        <v>7.1878100000000002E-3</v>
      </c>
      <c r="AJ74" s="198">
        <v>-1.99341E-2</v>
      </c>
      <c r="AK74" s="198">
        <v>-0.112165</v>
      </c>
      <c r="AL74" s="198">
        <v>-0.18002199999999999</v>
      </c>
      <c r="AM74" s="198">
        <v>-1.2805800000000001</v>
      </c>
      <c r="AN74" s="198">
        <v>0.82703000000000004</v>
      </c>
    </row>
    <row r="75" spans="18:46" x14ac:dyDescent="0.25">
      <c r="R75" s="198">
        <f t="shared" si="8"/>
        <v>-1.1666666666666667</v>
      </c>
      <c r="S75" s="201">
        <f t="shared" si="9"/>
        <v>-1.0026525198938991</v>
      </c>
      <c r="T75" s="198">
        <f t="shared" si="10"/>
        <v>-1.5</v>
      </c>
      <c r="U75" s="198">
        <f t="shared" si="11"/>
        <v>-1</v>
      </c>
      <c r="V75" s="198">
        <f t="shared" si="12"/>
        <v>-1.6393955198760517</v>
      </c>
      <c r="W75" s="198">
        <f t="shared" si="13"/>
        <v>-1.6554388059327685</v>
      </c>
    </row>
    <row r="76" spans="18:46" x14ac:dyDescent="0.25">
      <c r="R76" s="198">
        <f t="shared" si="8"/>
        <v>-1.1666666666666667</v>
      </c>
      <c r="S76" s="201">
        <f t="shared" si="9"/>
        <v>-1.0026525198938991</v>
      </c>
      <c r="T76" s="198">
        <f t="shared" si="10"/>
        <v>-1.5</v>
      </c>
      <c r="U76" s="198">
        <f t="shared" si="11"/>
        <v>-1</v>
      </c>
      <c r="V76" s="198">
        <f t="shared" si="12"/>
        <v>-1.6393955198760517</v>
      </c>
      <c r="W76" s="198">
        <f t="shared" si="13"/>
        <v>-1.6554388059327685</v>
      </c>
      <c r="Y76" s="198" t="s">
        <v>721</v>
      </c>
    </row>
    <row r="77" spans="18:46" x14ac:dyDescent="0.25">
      <c r="R77" s="198">
        <f t="shared" si="8"/>
        <v>-1.1666666666666667</v>
      </c>
      <c r="S77" s="201">
        <f t="shared" si="9"/>
        <v>-1.0026525198938991</v>
      </c>
      <c r="T77" s="198">
        <f t="shared" si="10"/>
        <v>-1.5</v>
      </c>
      <c r="U77" s="198">
        <f t="shared" si="11"/>
        <v>-1</v>
      </c>
      <c r="V77" s="198">
        <f t="shared" si="12"/>
        <v>-1.6393955198760517</v>
      </c>
      <c r="W77" s="198">
        <f t="shared" si="13"/>
        <v>-1.6554388059327685</v>
      </c>
      <c r="Y77" s="198">
        <f t="array" ref="Y77:AT77">MMULT(Z74:AN74,Y56:AT70)</f>
        <v>-0.97753608970921424</v>
      </c>
      <c r="Z77" s="198">
        <v>-0.97753608970921424</v>
      </c>
      <c r="AA77" s="198">
        <v>-0.97753608970921424</v>
      </c>
      <c r="AB77" s="198">
        <v>-0.97753608970921424</v>
      </c>
      <c r="AC77" s="198">
        <v>-0.97753608970921424</v>
      </c>
      <c r="AD77" s="198">
        <v>-0.97753608970921424</v>
      </c>
      <c r="AE77" s="198">
        <v>-0.97753608970921424</v>
      </c>
      <c r="AF77" s="198">
        <v>-0.97753608970921424</v>
      </c>
      <c r="AG77" s="198">
        <v>-0.97753608970921424</v>
      </c>
      <c r="AH77" s="198">
        <v>-0.97753608970921424</v>
      </c>
      <c r="AI77" s="198">
        <v>-0.97753608970921424</v>
      </c>
      <c r="AJ77" s="198">
        <v>-0.97753608970921424</v>
      </c>
      <c r="AK77" s="198">
        <v>-0.97753608970921424</v>
      </c>
      <c r="AL77" s="198">
        <v>-0.97753608970921424</v>
      </c>
      <c r="AM77" s="198">
        <v>-0.97753608970921424</v>
      </c>
      <c r="AN77" s="198">
        <v>-0.97753608970921424</v>
      </c>
      <c r="AO77" s="198">
        <v>-0.97753608970921424</v>
      </c>
      <c r="AP77" s="198">
        <v>-0.97753608970921424</v>
      </c>
      <c r="AQ77" s="198">
        <v>-0.97753608970921424</v>
      </c>
      <c r="AR77" s="198">
        <v>-0.97753608970921424</v>
      </c>
      <c r="AS77" s="198">
        <v>-0.97753608970921424</v>
      </c>
      <c r="AT77" s="198">
        <v>-0.97753608970921424</v>
      </c>
    </row>
    <row r="78" spans="18:46" x14ac:dyDescent="0.25">
      <c r="R78" s="198">
        <f t="shared" si="8"/>
        <v>-1.1666666666666667</v>
      </c>
      <c r="S78" s="201">
        <f t="shared" si="9"/>
        <v>-1.0026525198938991</v>
      </c>
      <c r="T78" s="198">
        <f t="shared" si="10"/>
        <v>-1.5</v>
      </c>
      <c r="U78" s="198">
        <f t="shared" si="11"/>
        <v>-1</v>
      </c>
      <c r="V78" s="198">
        <f t="shared" si="12"/>
        <v>-1.6393955198760517</v>
      </c>
      <c r="W78" s="198">
        <f t="shared" si="13"/>
        <v>-1.6554388059327685</v>
      </c>
    </row>
    <row r="79" spans="18:46" x14ac:dyDescent="0.25">
      <c r="R79" s="198">
        <f t="shared" si="8"/>
        <v>-1.1666666666666667</v>
      </c>
      <c r="S79" s="201">
        <f t="shared" si="9"/>
        <v>-1.0026525198938991</v>
      </c>
      <c r="T79" s="198">
        <f t="shared" si="10"/>
        <v>-1.5</v>
      </c>
      <c r="U79" s="198">
        <f t="shared" si="11"/>
        <v>-1</v>
      </c>
      <c r="V79" s="198">
        <f t="shared" si="12"/>
        <v>-1.6393955198760517</v>
      </c>
      <c r="W79" s="198">
        <f t="shared" si="13"/>
        <v>-1.6554388059327685</v>
      </c>
      <c r="Y79" s="198" t="s">
        <v>722</v>
      </c>
    </row>
    <row r="80" spans="18:46" x14ac:dyDescent="0.25">
      <c r="R80" s="198">
        <f t="shared" si="8"/>
        <v>-1.1666666666666667</v>
      </c>
      <c r="S80" s="201">
        <f t="shared" si="9"/>
        <v>-1.0026525198938991</v>
      </c>
      <c r="T80" s="198">
        <f t="shared" si="10"/>
        <v>-1.5</v>
      </c>
      <c r="U80" s="198">
        <f t="shared" si="11"/>
        <v>-1</v>
      </c>
      <c r="V80" s="198">
        <f t="shared" si="12"/>
        <v>-1.6393955198760517</v>
      </c>
      <c r="W80" s="198">
        <f t="shared" si="13"/>
        <v>-1.6554388059327685</v>
      </c>
      <c r="Y80" s="198">
        <f t="array" ref="Y80:AT80">(Y74)+Y77:AT77</f>
        <v>-1.3170760897092142</v>
      </c>
      <c r="Z80" s="198">
        <v>-1.3170760897092142</v>
      </c>
      <c r="AA80" s="198">
        <v>-1.3170760897092142</v>
      </c>
      <c r="AB80" s="198">
        <v>-1.3170760897092142</v>
      </c>
      <c r="AC80" s="198">
        <v>-1.3170760897092142</v>
      </c>
      <c r="AD80" s="198">
        <v>-1.3170760897092142</v>
      </c>
      <c r="AE80" s="198">
        <v>-1.3170760897092142</v>
      </c>
      <c r="AF80" s="198">
        <v>-1.3170760897092142</v>
      </c>
      <c r="AG80" s="198">
        <v>-1.3170760897092142</v>
      </c>
      <c r="AH80" s="198">
        <v>-1.3170760897092142</v>
      </c>
      <c r="AI80" s="198">
        <v>-1.3170760897092142</v>
      </c>
      <c r="AJ80" s="198">
        <v>-1.3170760897092142</v>
      </c>
      <c r="AK80" s="198">
        <v>-1.3170760897092142</v>
      </c>
      <c r="AL80" s="198">
        <v>-1.3170760897092142</v>
      </c>
      <c r="AM80" s="198">
        <v>-1.3170760897092142</v>
      </c>
      <c r="AN80" s="198">
        <v>-1.3170760897092142</v>
      </c>
      <c r="AO80" s="198">
        <v>-1.3170760897092142</v>
      </c>
      <c r="AP80" s="198">
        <v>-1.3170760897092142</v>
      </c>
      <c r="AQ80" s="198">
        <v>-1.3170760897092142</v>
      </c>
      <c r="AR80" s="198">
        <v>-1.3170760897092142</v>
      </c>
      <c r="AS80" s="198">
        <v>-1.3170760897092142</v>
      </c>
      <c r="AT80" s="198">
        <v>-1.3170760897092142</v>
      </c>
    </row>
    <row r="81" spans="18:46" x14ac:dyDescent="0.25">
      <c r="R81" s="198">
        <f t="shared" si="8"/>
        <v>-1.1666666666666667</v>
      </c>
      <c r="S81" s="201">
        <f t="shared" si="9"/>
        <v>-1.0026525198938991</v>
      </c>
      <c r="T81" s="198">
        <f t="shared" si="10"/>
        <v>-1.5</v>
      </c>
      <c r="U81" s="198">
        <f t="shared" si="11"/>
        <v>-1</v>
      </c>
      <c r="V81" s="198">
        <f t="shared" si="12"/>
        <v>-1.6393955198760517</v>
      </c>
      <c r="W81" s="198">
        <f t="shared" si="13"/>
        <v>-1.6554388059327685</v>
      </c>
    </row>
    <row r="82" spans="18:46" x14ac:dyDescent="0.25">
      <c r="R82" s="198">
        <f t="shared" si="8"/>
        <v>-1.1666666666666667</v>
      </c>
      <c r="S82" s="201">
        <f t="shared" si="9"/>
        <v>-1.0026525198938991</v>
      </c>
      <c r="T82" s="198">
        <f t="shared" si="10"/>
        <v>-1.5</v>
      </c>
      <c r="U82" s="198">
        <f t="shared" si="11"/>
        <v>-1</v>
      </c>
      <c r="V82" s="198">
        <f t="shared" si="12"/>
        <v>-1.6393955198760517</v>
      </c>
      <c r="W82" s="198">
        <f t="shared" si="13"/>
        <v>-1.6554388059327685</v>
      </c>
      <c r="Y82" s="198" t="s">
        <v>723</v>
      </c>
    </row>
    <row r="83" spans="18:46" x14ac:dyDescent="0.25">
      <c r="R83" s="198">
        <f t="shared" si="8"/>
        <v>-1.1666666666666667</v>
      </c>
      <c r="S83" s="201">
        <f t="shared" si="9"/>
        <v>-1.0026525198938991</v>
      </c>
      <c r="T83" s="198">
        <f t="shared" si="10"/>
        <v>-1.5</v>
      </c>
      <c r="U83" s="198">
        <f t="shared" si="11"/>
        <v>-1</v>
      </c>
      <c r="V83" s="198">
        <f t="shared" si="12"/>
        <v>-1.6393955198760517</v>
      </c>
      <c r="W83" s="198">
        <f t="shared" si="13"/>
        <v>-1.6554388059327685</v>
      </c>
      <c r="Y83" s="198">
        <f>(Y80+1)*(($O$5-$O$3)/2)+$O$3</f>
        <v>34.350564319306777</v>
      </c>
      <c r="Z83" s="198">
        <f t="shared" ref="Z83:AT83" si="15">(Z80+1)*(($O$5-$O$3)/2)+$O$3</f>
        <v>34.350564319306777</v>
      </c>
      <c r="AA83" s="198">
        <f t="shared" si="15"/>
        <v>34.350564319306777</v>
      </c>
      <c r="AB83" s="198">
        <f t="shared" si="15"/>
        <v>34.350564319306777</v>
      </c>
      <c r="AC83" s="198">
        <f t="shared" si="15"/>
        <v>34.350564319306777</v>
      </c>
      <c r="AD83" s="198">
        <f t="shared" si="15"/>
        <v>34.350564319306777</v>
      </c>
      <c r="AE83" s="198">
        <f t="shared" si="15"/>
        <v>34.350564319306777</v>
      </c>
      <c r="AF83" s="198">
        <f t="shared" si="15"/>
        <v>34.350564319306777</v>
      </c>
      <c r="AG83" s="198">
        <f t="shared" si="15"/>
        <v>34.350564319306777</v>
      </c>
      <c r="AH83" s="198">
        <f t="shared" si="15"/>
        <v>34.350564319306777</v>
      </c>
      <c r="AI83" s="198">
        <f t="shared" si="15"/>
        <v>34.350564319306777</v>
      </c>
      <c r="AJ83" s="198">
        <f t="shared" si="15"/>
        <v>34.350564319306777</v>
      </c>
      <c r="AK83" s="198">
        <f t="shared" si="15"/>
        <v>34.350564319306777</v>
      </c>
      <c r="AL83" s="198">
        <f t="shared" si="15"/>
        <v>34.350564319306777</v>
      </c>
      <c r="AM83" s="198">
        <f t="shared" si="15"/>
        <v>34.350564319306777</v>
      </c>
      <c r="AN83" s="198">
        <f t="shared" si="15"/>
        <v>34.350564319306777</v>
      </c>
      <c r="AO83" s="198">
        <f t="shared" si="15"/>
        <v>34.350564319306777</v>
      </c>
      <c r="AP83" s="198">
        <f t="shared" si="15"/>
        <v>34.350564319306777</v>
      </c>
      <c r="AQ83" s="198">
        <f t="shared" si="15"/>
        <v>34.350564319306777</v>
      </c>
      <c r="AR83" s="198">
        <f t="shared" si="15"/>
        <v>34.350564319306777</v>
      </c>
      <c r="AS83" s="198">
        <f t="shared" si="15"/>
        <v>34.350564319306777</v>
      </c>
      <c r="AT83" s="198">
        <f t="shared" si="15"/>
        <v>34.350564319306777</v>
      </c>
    </row>
    <row r="84" spans="18:46" x14ac:dyDescent="0.25">
      <c r="R84" s="198">
        <f t="shared" si="8"/>
        <v>-1.1666666666666667</v>
      </c>
      <c r="S84" s="201">
        <f t="shared" si="9"/>
        <v>-1.0026525198938991</v>
      </c>
      <c r="T84" s="198">
        <f t="shared" si="10"/>
        <v>-1.5</v>
      </c>
      <c r="U84" s="198">
        <f t="shared" si="11"/>
        <v>-1</v>
      </c>
      <c r="V84" s="198">
        <f t="shared" si="12"/>
        <v>-1.6393955198760517</v>
      </c>
      <c r="W84" s="198">
        <f t="shared" si="13"/>
        <v>-1.6554388059327685</v>
      </c>
      <c r="Y84" s="198" t="s">
        <v>724</v>
      </c>
    </row>
    <row r="85" spans="18:46" x14ac:dyDescent="0.25">
      <c r="R85" s="198">
        <f t="shared" si="8"/>
        <v>-1.1666666666666667</v>
      </c>
      <c r="S85" s="201">
        <f t="shared" si="9"/>
        <v>-1.0026525198938991</v>
      </c>
      <c r="T85" s="198">
        <f t="shared" si="10"/>
        <v>-1.5</v>
      </c>
      <c r="U85" s="198">
        <f t="shared" si="11"/>
        <v>-1</v>
      </c>
      <c r="V85" s="198">
        <f t="shared" si="12"/>
        <v>-1.6393955198760517</v>
      </c>
      <c r="W85" s="198">
        <f t="shared" si="13"/>
        <v>-1.6554388059327685</v>
      </c>
      <c r="Y85" s="198">
        <f t="array" ref="Y85:Y123">TRANSPOSE(Y83:AT83)</f>
        <v>34.350564319306777</v>
      </c>
    </row>
    <row r="86" spans="18:46" x14ac:dyDescent="0.25">
      <c r="R86" s="198">
        <f t="shared" si="8"/>
        <v>-1.1666666666666667</v>
      </c>
      <c r="S86" s="201">
        <f t="shared" si="9"/>
        <v>-1.0026525198938991</v>
      </c>
      <c r="T86" s="198">
        <f t="shared" si="10"/>
        <v>-1.5</v>
      </c>
      <c r="U86" s="198">
        <f t="shared" si="11"/>
        <v>-1</v>
      </c>
      <c r="V86" s="198">
        <f t="shared" si="12"/>
        <v>-1.6393955198760517</v>
      </c>
      <c r="W86" s="198">
        <f t="shared" si="13"/>
        <v>-1.6554388059327685</v>
      </c>
      <c r="Y86" s="198">
        <v>34.350564319306777</v>
      </c>
    </row>
    <row r="87" spans="18:46" x14ac:dyDescent="0.25">
      <c r="R87" s="198">
        <f t="shared" si="8"/>
        <v>-1.1666666666666667</v>
      </c>
      <c r="S87" s="201">
        <f t="shared" si="9"/>
        <v>-1.0026525198938991</v>
      </c>
      <c r="T87" s="198">
        <f t="shared" si="10"/>
        <v>-1.5</v>
      </c>
      <c r="U87" s="198">
        <f t="shared" si="11"/>
        <v>-1</v>
      </c>
      <c r="V87" s="198">
        <f t="shared" si="12"/>
        <v>-1.6393955198760517</v>
      </c>
      <c r="W87" s="198">
        <f t="shared" si="13"/>
        <v>-1.6554388059327685</v>
      </c>
      <c r="Y87" s="198">
        <v>34.350564319306777</v>
      </c>
    </row>
    <row r="88" spans="18:46" x14ac:dyDescent="0.25">
      <c r="R88" s="198">
        <f t="shared" si="8"/>
        <v>-1.1666666666666667</v>
      </c>
      <c r="S88" s="201">
        <f t="shared" si="9"/>
        <v>-1.0026525198938991</v>
      </c>
      <c r="T88" s="198">
        <f t="shared" si="10"/>
        <v>-1.5</v>
      </c>
      <c r="U88" s="198">
        <f t="shared" si="11"/>
        <v>-1</v>
      </c>
      <c r="V88" s="198">
        <f t="shared" si="12"/>
        <v>-1.6393955198760517</v>
      </c>
      <c r="W88" s="198">
        <f t="shared" si="13"/>
        <v>-1.6554388059327685</v>
      </c>
      <c r="Y88" s="198">
        <v>34.350564319306777</v>
      </c>
    </row>
    <row r="89" spans="18:46" x14ac:dyDescent="0.25">
      <c r="R89" s="198">
        <f t="shared" si="8"/>
        <v>-1.1666666666666667</v>
      </c>
      <c r="S89" s="201">
        <f t="shared" si="9"/>
        <v>-1.0026525198938991</v>
      </c>
      <c r="T89" s="198">
        <f t="shared" si="10"/>
        <v>-1.5</v>
      </c>
      <c r="U89" s="198">
        <f t="shared" si="11"/>
        <v>-1</v>
      </c>
      <c r="V89" s="198">
        <f t="shared" si="12"/>
        <v>-1.6393955198760517</v>
      </c>
      <c r="W89" s="198">
        <f t="shared" si="13"/>
        <v>-1.6554388059327685</v>
      </c>
      <c r="Y89" s="198">
        <v>34.350564319306777</v>
      </c>
    </row>
    <row r="90" spans="18:46" x14ac:dyDescent="0.25">
      <c r="R90" s="198">
        <f t="shared" si="8"/>
        <v>-1.1666666666666667</v>
      </c>
      <c r="S90" s="201">
        <f t="shared" si="9"/>
        <v>-1.0026525198938991</v>
      </c>
      <c r="T90" s="198">
        <f t="shared" si="10"/>
        <v>-1.5</v>
      </c>
      <c r="U90" s="198">
        <f t="shared" si="11"/>
        <v>-1</v>
      </c>
      <c r="V90" s="198">
        <f t="shared" si="12"/>
        <v>-1.6393955198760517</v>
      </c>
      <c r="W90" s="198">
        <f t="shared" si="13"/>
        <v>-1.6554388059327685</v>
      </c>
      <c r="Y90" s="198">
        <v>34.350564319306777</v>
      </c>
    </row>
    <row r="91" spans="18:46" x14ac:dyDescent="0.25">
      <c r="R91" s="198">
        <f t="shared" si="8"/>
        <v>-1.1666666666666667</v>
      </c>
      <c r="S91" s="201">
        <f t="shared" si="9"/>
        <v>-1.0026525198938991</v>
      </c>
      <c r="T91" s="198">
        <f t="shared" si="10"/>
        <v>-1.5</v>
      </c>
      <c r="U91" s="198">
        <f t="shared" si="11"/>
        <v>-1</v>
      </c>
      <c r="V91" s="198">
        <f t="shared" si="12"/>
        <v>-1.6393955198760517</v>
      </c>
      <c r="W91" s="198">
        <f t="shared" si="13"/>
        <v>-1.6554388059327685</v>
      </c>
      <c r="Y91" s="198">
        <v>34.350564319306777</v>
      </c>
    </row>
    <row r="92" spans="18:46" x14ac:dyDescent="0.25">
      <c r="R92" s="198">
        <f t="shared" si="8"/>
        <v>-1.1666666666666667</v>
      </c>
      <c r="S92" s="201">
        <f t="shared" si="9"/>
        <v>-1.0026525198938991</v>
      </c>
      <c r="T92" s="198">
        <f t="shared" si="10"/>
        <v>-1.5</v>
      </c>
      <c r="U92" s="198">
        <f t="shared" si="11"/>
        <v>-1</v>
      </c>
      <c r="V92" s="198">
        <f t="shared" si="12"/>
        <v>-1.6393955198760517</v>
      </c>
      <c r="W92" s="198">
        <f t="shared" si="13"/>
        <v>-1.6554388059327685</v>
      </c>
      <c r="Y92" s="198">
        <v>34.350564319306777</v>
      </c>
    </row>
    <row r="93" spans="18:46" x14ac:dyDescent="0.25">
      <c r="R93" s="198">
        <f t="shared" si="8"/>
        <v>-1.1666666666666667</v>
      </c>
      <c r="S93" s="201">
        <f t="shared" si="9"/>
        <v>-1.0026525198938991</v>
      </c>
      <c r="T93" s="198">
        <f t="shared" si="10"/>
        <v>-1.5</v>
      </c>
      <c r="U93" s="198">
        <f t="shared" si="11"/>
        <v>-1</v>
      </c>
      <c r="V93" s="198">
        <f t="shared" si="12"/>
        <v>-1.6393955198760517</v>
      </c>
      <c r="W93" s="198">
        <f t="shared" si="13"/>
        <v>-1.6554388059327685</v>
      </c>
      <c r="Y93" s="198">
        <v>34.350564319306777</v>
      </c>
    </row>
    <row r="94" spans="18:46" x14ac:dyDescent="0.25">
      <c r="R94" s="198">
        <f t="shared" si="8"/>
        <v>-1.1666666666666667</v>
      </c>
      <c r="S94" s="201">
        <f t="shared" si="9"/>
        <v>-1.0026525198938991</v>
      </c>
      <c r="T94" s="198">
        <f t="shared" si="10"/>
        <v>-1.5</v>
      </c>
      <c r="U94" s="198">
        <f t="shared" si="11"/>
        <v>-1</v>
      </c>
      <c r="V94" s="198">
        <f t="shared" si="12"/>
        <v>-1.6393955198760517</v>
      </c>
      <c r="W94" s="198">
        <f t="shared" si="13"/>
        <v>-1.6554388059327685</v>
      </c>
      <c r="Y94" s="198">
        <v>34.350564319306777</v>
      </c>
    </row>
    <row r="95" spans="18:46" x14ac:dyDescent="0.25">
      <c r="R95" s="198">
        <f t="shared" si="8"/>
        <v>-1.1666666666666667</v>
      </c>
      <c r="S95" s="201">
        <f t="shared" si="9"/>
        <v>-1.0026525198938991</v>
      </c>
      <c r="T95" s="198">
        <f t="shared" si="10"/>
        <v>-1.5</v>
      </c>
      <c r="U95" s="198">
        <f t="shared" si="11"/>
        <v>-1</v>
      </c>
      <c r="V95" s="198">
        <f t="shared" si="12"/>
        <v>-1.6393955198760517</v>
      </c>
      <c r="W95" s="198">
        <f t="shared" si="13"/>
        <v>-1.6554388059327685</v>
      </c>
      <c r="Y95" s="198">
        <v>34.350564319306777</v>
      </c>
    </row>
    <row r="96" spans="18:46" x14ac:dyDescent="0.25">
      <c r="R96" s="198">
        <f t="shared" si="8"/>
        <v>-1.1666666666666667</v>
      </c>
      <c r="S96" s="201">
        <f t="shared" si="9"/>
        <v>-1.0026525198938991</v>
      </c>
      <c r="T96" s="198">
        <f t="shared" si="10"/>
        <v>-1.5</v>
      </c>
      <c r="U96" s="198">
        <f t="shared" si="11"/>
        <v>-1</v>
      </c>
      <c r="V96" s="198">
        <f t="shared" si="12"/>
        <v>-1.6393955198760517</v>
      </c>
      <c r="W96" s="198">
        <f t="shared" si="13"/>
        <v>-1.6554388059327685</v>
      </c>
      <c r="Y96" s="198">
        <v>34.350564319306777</v>
      </c>
    </row>
    <row r="97" spans="18:25" x14ac:dyDescent="0.25">
      <c r="R97" s="198">
        <f t="shared" si="8"/>
        <v>-1.1666666666666667</v>
      </c>
      <c r="S97" s="201">
        <f t="shared" si="9"/>
        <v>-1.0026525198938991</v>
      </c>
      <c r="T97" s="198">
        <f t="shared" si="10"/>
        <v>-1.5</v>
      </c>
      <c r="U97" s="198">
        <f t="shared" si="11"/>
        <v>-1</v>
      </c>
      <c r="V97" s="198">
        <f t="shared" si="12"/>
        <v>-1.6393955198760517</v>
      </c>
      <c r="W97" s="198">
        <f t="shared" si="13"/>
        <v>-1.6554388059327685</v>
      </c>
      <c r="Y97" s="198">
        <v>34.350564319306777</v>
      </c>
    </row>
    <row r="98" spans="18:25" x14ac:dyDescent="0.25">
      <c r="R98" s="198">
        <f t="shared" si="8"/>
        <v>-1.1666666666666667</v>
      </c>
      <c r="S98" s="201">
        <f t="shared" si="9"/>
        <v>-1.0026525198938991</v>
      </c>
      <c r="T98" s="198">
        <f t="shared" si="10"/>
        <v>-1.5</v>
      </c>
      <c r="U98" s="198">
        <f t="shared" si="11"/>
        <v>-1</v>
      </c>
      <c r="V98" s="198">
        <f t="shared" si="12"/>
        <v>-1.6393955198760517</v>
      </c>
      <c r="W98" s="198">
        <f t="shared" si="13"/>
        <v>-1.6554388059327685</v>
      </c>
      <c r="Y98" s="198">
        <v>34.350564319306777</v>
      </c>
    </row>
    <row r="99" spans="18:25" x14ac:dyDescent="0.25">
      <c r="R99" s="198">
        <f t="shared" si="8"/>
        <v>-1.1666666666666667</v>
      </c>
      <c r="S99" s="201">
        <f t="shared" si="9"/>
        <v>-1.0026525198938991</v>
      </c>
      <c r="T99" s="198">
        <f t="shared" si="10"/>
        <v>-1.5</v>
      </c>
      <c r="U99" s="198">
        <f t="shared" si="11"/>
        <v>-1</v>
      </c>
      <c r="V99" s="198">
        <f t="shared" si="12"/>
        <v>-1.6393955198760517</v>
      </c>
      <c r="W99" s="198">
        <f t="shared" si="13"/>
        <v>-1.6554388059327685</v>
      </c>
      <c r="Y99" s="198">
        <v>34.350564319306777</v>
      </c>
    </row>
    <row r="100" spans="18:25" x14ac:dyDescent="0.25">
      <c r="R100" s="198">
        <f t="shared" si="8"/>
        <v>-1.1666666666666667</v>
      </c>
      <c r="S100" s="201">
        <f t="shared" si="9"/>
        <v>-1.0026525198938991</v>
      </c>
      <c r="T100" s="198">
        <f t="shared" si="10"/>
        <v>-1.5</v>
      </c>
      <c r="U100" s="198">
        <f t="shared" si="11"/>
        <v>-1</v>
      </c>
      <c r="V100" s="198">
        <f t="shared" si="12"/>
        <v>-1.6393955198760517</v>
      </c>
      <c r="W100" s="198">
        <f t="shared" si="13"/>
        <v>-1.6554388059327685</v>
      </c>
      <c r="Y100" s="198">
        <v>34.350564319306777</v>
      </c>
    </row>
    <row r="101" spans="18:25" x14ac:dyDescent="0.25">
      <c r="R101" s="198">
        <f t="shared" si="8"/>
        <v>-1.1666666666666667</v>
      </c>
      <c r="S101" s="201">
        <f t="shared" si="9"/>
        <v>-1.0026525198938991</v>
      </c>
      <c r="T101" s="198">
        <f t="shared" si="10"/>
        <v>-1.5</v>
      </c>
      <c r="U101" s="198">
        <f t="shared" si="11"/>
        <v>-1</v>
      </c>
      <c r="V101" s="198">
        <f t="shared" si="12"/>
        <v>-1.6393955198760517</v>
      </c>
      <c r="W101" s="198">
        <f t="shared" si="13"/>
        <v>-1.6554388059327685</v>
      </c>
      <c r="Y101" s="198">
        <v>34.350564319306777</v>
      </c>
    </row>
    <row r="102" spans="18:25" x14ac:dyDescent="0.25">
      <c r="R102" s="198">
        <f t="shared" si="8"/>
        <v>-1.1666666666666667</v>
      </c>
      <c r="S102" s="201">
        <f t="shared" si="9"/>
        <v>-1.0026525198938991</v>
      </c>
      <c r="T102" s="198">
        <f t="shared" si="10"/>
        <v>-1.5</v>
      </c>
      <c r="U102" s="198">
        <f t="shared" si="11"/>
        <v>-1</v>
      </c>
      <c r="V102" s="198">
        <f t="shared" si="12"/>
        <v>-1.6393955198760517</v>
      </c>
      <c r="W102" s="198">
        <f t="shared" si="13"/>
        <v>-1.6554388059327685</v>
      </c>
      <c r="Y102" s="198">
        <v>34.350564319306777</v>
      </c>
    </row>
    <row r="103" spans="18:25" x14ac:dyDescent="0.25">
      <c r="R103" s="198">
        <f t="shared" si="8"/>
        <v>-1.1666666666666667</v>
      </c>
      <c r="S103" s="201">
        <f t="shared" si="9"/>
        <v>-1.0026525198938991</v>
      </c>
      <c r="T103" s="198">
        <f t="shared" si="10"/>
        <v>-1.5</v>
      </c>
      <c r="U103" s="198">
        <f t="shared" si="11"/>
        <v>-1</v>
      </c>
      <c r="V103" s="198">
        <f t="shared" si="12"/>
        <v>-1.6393955198760517</v>
      </c>
      <c r="W103" s="198">
        <f t="shared" si="13"/>
        <v>-1.6554388059327685</v>
      </c>
      <c r="Y103" s="198">
        <v>34.350564319306777</v>
      </c>
    </row>
    <row r="104" spans="18:25" x14ac:dyDescent="0.25">
      <c r="R104" s="198">
        <f t="shared" si="8"/>
        <v>-1.1666666666666667</v>
      </c>
      <c r="S104" s="201">
        <f t="shared" si="9"/>
        <v>-1.0026525198938991</v>
      </c>
      <c r="T104" s="198">
        <f t="shared" si="10"/>
        <v>-1.5</v>
      </c>
      <c r="U104" s="198">
        <f t="shared" si="11"/>
        <v>-1</v>
      </c>
      <c r="V104" s="198">
        <f t="shared" si="12"/>
        <v>-1.6393955198760517</v>
      </c>
      <c r="W104" s="198">
        <f t="shared" si="13"/>
        <v>-1.6554388059327685</v>
      </c>
      <c r="Y104" s="198">
        <v>34.350564319306777</v>
      </c>
    </row>
    <row r="105" spans="18:25" x14ac:dyDescent="0.25">
      <c r="R105" s="198">
        <f t="shared" si="8"/>
        <v>-1.1666666666666667</v>
      </c>
      <c r="S105" s="201">
        <f t="shared" si="9"/>
        <v>-1.0026525198938991</v>
      </c>
      <c r="T105" s="198">
        <f t="shared" si="10"/>
        <v>-1.5</v>
      </c>
      <c r="U105" s="198">
        <f t="shared" si="11"/>
        <v>-1</v>
      </c>
      <c r="V105" s="198">
        <f t="shared" si="12"/>
        <v>-1.6393955198760517</v>
      </c>
      <c r="W105" s="198">
        <f t="shared" si="13"/>
        <v>-1.6554388059327685</v>
      </c>
      <c r="Y105" s="198">
        <v>34.350564319306777</v>
      </c>
    </row>
    <row r="106" spans="18:25" x14ac:dyDescent="0.25">
      <c r="R106" s="198">
        <f t="shared" si="8"/>
        <v>-1.1666666666666667</v>
      </c>
      <c r="S106" s="201">
        <f t="shared" si="9"/>
        <v>-1.0026525198938991</v>
      </c>
      <c r="T106" s="198">
        <f t="shared" si="10"/>
        <v>-1.5</v>
      </c>
      <c r="U106" s="198">
        <f t="shared" si="11"/>
        <v>-1</v>
      </c>
      <c r="V106" s="198">
        <f t="shared" si="12"/>
        <v>-1.6393955198760517</v>
      </c>
      <c r="W106" s="198">
        <f t="shared" si="13"/>
        <v>-1.6554388059327685</v>
      </c>
      <c r="Y106" s="198">
        <v>34.350564319306777</v>
      </c>
    </row>
    <row r="107" spans="18:25" x14ac:dyDescent="0.25">
      <c r="R107" s="198">
        <f t="shared" si="8"/>
        <v>-1.1666666666666667</v>
      </c>
      <c r="S107" s="201">
        <f t="shared" si="9"/>
        <v>-1.0026525198938991</v>
      </c>
      <c r="T107" s="198">
        <f t="shared" si="10"/>
        <v>-1.5</v>
      </c>
      <c r="U107" s="198">
        <f t="shared" si="11"/>
        <v>-1</v>
      </c>
      <c r="V107" s="198">
        <f t="shared" si="12"/>
        <v>-1.6393955198760517</v>
      </c>
      <c r="W107" s="198">
        <f t="shared" si="13"/>
        <v>-1.6554388059327685</v>
      </c>
      <c r="Y107" s="198" t="e">
        <v>#N/A</v>
      </c>
    </row>
    <row r="108" spans="18:25" x14ac:dyDescent="0.25">
      <c r="R108" s="198">
        <f t="shared" si="8"/>
        <v>-1.1666666666666667</v>
      </c>
      <c r="S108" s="201">
        <f t="shared" si="9"/>
        <v>-1.0026525198938991</v>
      </c>
      <c r="T108" s="198">
        <f t="shared" si="10"/>
        <v>-1.5</v>
      </c>
      <c r="U108" s="198">
        <f t="shared" si="11"/>
        <v>-1</v>
      </c>
      <c r="V108" s="198">
        <f t="shared" si="12"/>
        <v>-1.6393955198760517</v>
      </c>
      <c r="W108" s="198">
        <f t="shared" si="13"/>
        <v>-1.6554388059327685</v>
      </c>
      <c r="Y108" s="198" t="e">
        <v>#N/A</v>
      </c>
    </row>
    <row r="109" spans="18:25" x14ac:dyDescent="0.25">
      <c r="R109" s="198">
        <f t="shared" si="8"/>
        <v>-1.1666666666666667</v>
      </c>
      <c r="S109" s="201">
        <f t="shared" si="9"/>
        <v>-1.0026525198938991</v>
      </c>
      <c r="T109" s="198">
        <f t="shared" si="10"/>
        <v>-1.5</v>
      </c>
      <c r="U109" s="198">
        <f t="shared" si="11"/>
        <v>-1</v>
      </c>
      <c r="V109" s="198">
        <f t="shared" si="12"/>
        <v>-1.6393955198760517</v>
      </c>
      <c r="W109" s="198">
        <f t="shared" si="13"/>
        <v>-1.6554388059327685</v>
      </c>
      <c r="Y109" s="198" t="e">
        <v>#N/A</v>
      </c>
    </row>
    <row r="110" spans="18:25" x14ac:dyDescent="0.25">
      <c r="R110" s="198">
        <f t="shared" si="8"/>
        <v>-1.1666666666666667</v>
      </c>
      <c r="S110" s="201">
        <f t="shared" si="9"/>
        <v>-1.0026525198938991</v>
      </c>
      <c r="T110" s="198">
        <f t="shared" si="10"/>
        <v>-1.5</v>
      </c>
      <c r="U110" s="198">
        <f t="shared" si="11"/>
        <v>-1</v>
      </c>
      <c r="V110" s="198">
        <f t="shared" si="12"/>
        <v>-1.6393955198760517</v>
      </c>
      <c r="W110" s="198">
        <f t="shared" si="13"/>
        <v>-1.6554388059327685</v>
      </c>
      <c r="Y110" s="198" t="e">
        <v>#N/A</v>
      </c>
    </row>
    <row r="111" spans="18:25" x14ac:dyDescent="0.25">
      <c r="R111" s="198">
        <f t="shared" si="8"/>
        <v>-1.1666666666666667</v>
      </c>
      <c r="S111" s="201">
        <f t="shared" si="9"/>
        <v>-1.0026525198938991</v>
      </c>
      <c r="T111" s="198">
        <f t="shared" si="10"/>
        <v>-1.5</v>
      </c>
      <c r="U111" s="198">
        <f t="shared" si="11"/>
        <v>-1</v>
      </c>
      <c r="V111" s="198">
        <f t="shared" si="12"/>
        <v>-1.6393955198760517</v>
      </c>
      <c r="W111" s="198">
        <f t="shared" si="13"/>
        <v>-1.6554388059327685</v>
      </c>
      <c r="Y111" s="198" t="e">
        <v>#N/A</v>
      </c>
    </row>
    <row r="112" spans="18:25" x14ac:dyDescent="0.25">
      <c r="R112" s="198">
        <f t="shared" si="8"/>
        <v>-1.1666666666666667</v>
      </c>
      <c r="S112" s="201">
        <f t="shared" si="9"/>
        <v>-1.0026525198938991</v>
      </c>
      <c r="T112" s="198">
        <f t="shared" si="10"/>
        <v>-1.5</v>
      </c>
      <c r="U112" s="198">
        <f t="shared" si="11"/>
        <v>-1</v>
      </c>
      <c r="V112" s="198">
        <f t="shared" si="12"/>
        <v>-1.6393955198760517</v>
      </c>
      <c r="W112" s="198">
        <f t="shared" si="13"/>
        <v>-1.6554388059327685</v>
      </c>
      <c r="Y112" s="198" t="e">
        <v>#N/A</v>
      </c>
    </row>
    <row r="113" spans="18:25" x14ac:dyDescent="0.25">
      <c r="R113" s="198">
        <f t="shared" si="8"/>
        <v>-1.1666666666666667</v>
      </c>
      <c r="S113" s="201">
        <f t="shared" si="9"/>
        <v>-1.0026525198938991</v>
      </c>
      <c r="T113" s="198">
        <f t="shared" si="10"/>
        <v>-1.5</v>
      </c>
      <c r="U113" s="198">
        <f t="shared" si="11"/>
        <v>-1</v>
      </c>
      <c r="V113" s="198">
        <f t="shared" si="12"/>
        <v>-1.6393955198760517</v>
      </c>
      <c r="W113" s="198">
        <f t="shared" si="13"/>
        <v>-1.6554388059327685</v>
      </c>
      <c r="Y113" s="198" t="e">
        <v>#N/A</v>
      </c>
    </row>
    <row r="114" spans="18:25" x14ac:dyDescent="0.25">
      <c r="R114" s="198">
        <f t="shared" si="8"/>
        <v>-1.1666666666666667</v>
      </c>
      <c r="S114" s="201">
        <f t="shared" si="9"/>
        <v>-1.0026525198938991</v>
      </c>
      <c r="T114" s="198">
        <f t="shared" si="10"/>
        <v>-1.5</v>
      </c>
      <c r="U114" s="198">
        <f t="shared" si="11"/>
        <v>-1</v>
      </c>
      <c r="V114" s="198">
        <f t="shared" si="12"/>
        <v>-1.6393955198760517</v>
      </c>
      <c r="W114" s="198">
        <f t="shared" si="13"/>
        <v>-1.6554388059327685</v>
      </c>
      <c r="Y114" s="198" t="e">
        <v>#N/A</v>
      </c>
    </row>
    <row r="115" spans="18:25" x14ac:dyDescent="0.25">
      <c r="R115" s="198">
        <f t="shared" si="8"/>
        <v>-1.1666666666666667</v>
      </c>
      <c r="S115" s="201">
        <f t="shared" si="9"/>
        <v>-1.0026525198938991</v>
      </c>
      <c r="T115" s="198">
        <f t="shared" si="10"/>
        <v>-1.5</v>
      </c>
      <c r="U115" s="198">
        <f t="shared" si="11"/>
        <v>-1</v>
      </c>
      <c r="V115" s="198">
        <f t="shared" si="12"/>
        <v>-1.6393955198760517</v>
      </c>
      <c r="W115" s="198">
        <f t="shared" si="13"/>
        <v>-1.6554388059327685</v>
      </c>
      <c r="Y115" s="198" t="e">
        <v>#N/A</v>
      </c>
    </row>
    <row r="116" spans="18:25" x14ac:dyDescent="0.25">
      <c r="R116" s="198">
        <f t="shared" si="8"/>
        <v>-1.1666666666666667</v>
      </c>
      <c r="S116" s="201">
        <f t="shared" si="9"/>
        <v>-1.0026525198938991</v>
      </c>
      <c r="T116" s="198">
        <f t="shared" si="10"/>
        <v>-1.5</v>
      </c>
      <c r="U116" s="198">
        <f t="shared" si="11"/>
        <v>-1</v>
      </c>
      <c r="V116" s="198">
        <f t="shared" si="12"/>
        <v>-1.6393955198760517</v>
      </c>
      <c r="W116" s="198">
        <f t="shared" si="13"/>
        <v>-1.6554388059327685</v>
      </c>
      <c r="Y116" s="198" t="e">
        <v>#N/A</v>
      </c>
    </row>
    <row r="117" spans="18:25" x14ac:dyDescent="0.25">
      <c r="R117" s="198">
        <f t="shared" si="8"/>
        <v>-1.1666666666666667</v>
      </c>
      <c r="S117" s="201">
        <f t="shared" si="9"/>
        <v>-1.0026525198938991</v>
      </c>
      <c r="T117" s="198">
        <f t="shared" si="10"/>
        <v>-1.5</v>
      </c>
      <c r="U117" s="198">
        <f t="shared" si="11"/>
        <v>-1</v>
      </c>
      <c r="V117" s="198">
        <f t="shared" si="12"/>
        <v>-1.6393955198760517</v>
      </c>
      <c r="W117" s="198">
        <f t="shared" si="13"/>
        <v>-1.6554388059327685</v>
      </c>
      <c r="Y117" s="198" t="e">
        <v>#N/A</v>
      </c>
    </row>
    <row r="118" spans="18:25" x14ac:dyDescent="0.25">
      <c r="R118" s="198">
        <f t="shared" si="8"/>
        <v>-1.1666666666666667</v>
      </c>
      <c r="S118" s="201">
        <f t="shared" si="9"/>
        <v>-1.0026525198938991</v>
      </c>
      <c r="T118" s="198">
        <f t="shared" si="10"/>
        <v>-1.5</v>
      </c>
      <c r="U118" s="198">
        <f t="shared" si="11"/>
        <v>-1</v>
      </c>
      <c r="V118" s="198">
        <f t="shared" si="12"/>
        <v>-1.6393955198760517</v>
      </c>
      <c r="W118" s="198">
        <f t="shared" si="13"/>
        <v>-1.6554388059327685</v>
      </c>
      <c r="Y118" s="198" t="e">
        <v>#N/A</v>
      </c>
    </row>
    <row r="119" spans="18:25" x14ac:dyDescent="0.25">
      <c r="R119" s="198">
        <f t="shared" si="8"/>
        <v>-1.1666666666666667</v>
      </c>
      <c r="S119" s="201">
        <f t="shared" si="9"/>
        <v>-1.0026525198938991</v>
      </c>
      <c r="T119" s="198">
        <f t="shared" si="10"/>
        <v>-1.5</v>
      </c>
      <c r="U119" s="198">
        <f t="shared" si="11"/>
        <v>-1</v>
      </c>
      <c r="V119" s="198">
        <f t="shared" si="12"/>
        <v>-1.6393955198760517</v>
      </c>
      <c r="W119" s="198">
        <f t="shared" si="13"/>
        <v>-1.6554388059327685</v>
      </c>
      <c r="Y119" s="198" t="e">
        <v>#N/A</v>
      </c>
    </row>
    <row r="120" spans="18:25" x14ac:dyDescent="0.25">
      <c r="R120" s="198">
        <f t="shared" si="8"/>
        <v>-1.1666666666666667</v>
      </c>
      <c r="S120" s="201">
        <f t="shared" si="9"/>
        <v>-1.0026525198938991</v>
      </c>
      <c r="T120" s="198">
        <f t="shared" si="10"/>
        <v>-1.5</v>
      </c>
      <c r="U120" s="198">
        <f t="shared" si="11"/>
        <v>-1</v>
      </c>
      <c r="V120" s="198">
        <f t="shared" si="12"/>
        <v>-1.6393955198760517</v>
      </c>
      <c r="W120" s="198">
        <f t="shared" si="13"/>
        <v>-1.6554388059327685</v>
      </c>
      <c r="Y120" s="198" t="e">
        <v>#N/A</v>
      </c>
    </row>
    <row r="121" spans="18:25" x14ac:dyDescent="0.25">
      <c r="R121" s="198">
        <f t="shared" si="8"/>
        <v>-1.1666666666666667</v>
      </c>
      <c r="S121" s="201">
        <f t="shared" si="9"/>
        <v>-1.0026525198938991</v>
      </c>
      <c r="T121" s="198">
        <f t="shared" si="10"/>
        <v>-1.5</v>
      </c>
      <c r="U121" s="198">
        <f t="shared" si="11"/>
        <v>-1</v>
      </c>
      <c r="V121" s="198">
        <f t="shared" si="12"/>
        <v>-1.6393955198760517</v>
      </c>
      <c r="W121" s="198">
        <f t="shared" si="13"/>
        <v>-1.6554388059327685</v>
      </c>
      <c r="Y121" s="198" t="e">
        <v>#N/A</v>
      </c>
    </row>
    <row r="122" spans="18:25" x14ac:dyDescent="0.25">
      <c r="R122" s="198">
        <f t="shared" si="8"/>
        <v>-1.1666666666666667</v>
      </c>
      <c r="S122" s="201">
        <f t="shared" si="9"/>
        <v>-1.0026525198938991</v>
      </c>
      <c r="T122" s="198">
        <f t="shared" si="10"/>
        <v>-1.5</v>
      </c>
      <c r="U122" s="198">
        <f t="shared" si="11"/>
        <v>-1</v>
      </c>
      <c r="V122" s="198">
        <f t="shared" si="12"/>
        <v>-1.6393955198760517</v>
      </c>
      <c r="W122" s="198">
        <f t="shared" si="13"/>
        <v>-1.6554388059327685</v>
      </c>
      <c r="Y122" s="198" t="e">
        <v>#N/A</v>
      </c>
    </row>
    <row r="123" spans="18:25" x14ac:dyDescent="0.25">
      <c r="R123" s="198">
        <f t="shared" si="8"/>
        <v>-1.1666666666666667</v>
      </c>
      <c r="S123" s="201">
        <f t="shared" si="9"/>
        <v>-1.0026525198938991</v>
      </c>
      <c r="T123" s="198">
        <f t="shared" si="10"/>
        <v>-1.5</v>
      </c>
      <c r="U123" s="198">
        <f t="shared" si="11"/>
        <v>-1</v>
      </c>
      <c r="V123" s="198">
        <f t="shared" si="12"/>
        <v>-1.6393955198760517</v>
      </c>
      <c r="W123" s="198">
        <f t="shared" si="13"/>
        <v>-1.6554388059327685</v>
      </c>
      <c r="Y123" s="198" t="e">
        <v>#N/A</v>
      </c>
    </row>
    <row r="124" spans="18:25" x14ac:dyDescent="0.25">
      <c r="R124" s="198">
        <f t="shared" si="8"/>
        <v>-1.1666666666666667</v>
      </c>
      <c r="S124" s="201">
        <f t="shared" si="9"/>
        <v>-1.0026525198938991</v>
      </c>
      <c r="T124" s="198">
        <f t="shared" si="10"/>
        <v>-1.5</v>
      </c>
      <c r="U124" s="198">
        <f t="shared" si="11"/>
        <v>-1</v>
      </c>
      <c r="V124" s="198">
        <f t="shared" si="12"/>
        <v>-1.6393955198760517</v>
      </c>
      <c r="W124" s="198">
        <f t="shared" si="13"/>
        <v>-1.6554388059327685</v>
      </c>
    </row>
    <row r="125" spans="18:25" x14ac:dyDescent="0.25">
      <c r="R125" s="198">
        <f t="shared" si="8"/>
        <v>-1.1666666666666667</v>
      </c>
      <c r="S125" s="201">
        <f t="shared" si="9"/>
        <v>-1.0026525198938991</v>
      </c>
      <c r="T125" s="198">
        <f t="shared" si="10"/>
        <v>-1.5</v>
      </c>
      <c r="U125" s="198">
        <f t="shared" si="11"/>
        <v>-1</v>
      </c>
      <c r="V125" s="198">
        <f t="shared" si="12"/>
        <v>-1.6393955198760517</v>
      </c>
      <c r="W125" s="198">
        <f t="shared" si="13"/>
        <v>-1.6554388059327685</v>
      </c>
    </row>
    <row r="126" spans="18:25" x14ac:dyDescent="0.25">
      <c r="R126" s="198">
        <f t="shared" si="8"/>
        <v>-1.1666666666666667</v>
      </c>
      <c r="S126" s="201">
        <f t="shared" si="9"/>
        <v>-1.0026525198938991</v>
      </c>
      <c r="T126" s="198">
        <f t="shared" si="10"/>
        <v>-1.5</v>
      </c>
      <c r="U126" s="198">
        <f t="shared" si="11"/>
        <v>-1</v>
      </c>
      <c r="V126" s="198">
        <f t="shared" si="12"/>
        <v>-1.6393955198760517</v>
      </c>
      <c r="W126" s="198">
        <f t="shared" si="13"/>
        <v>-1.6554388059327685</v>
      </c>
    </row>
    <row r="127" spans="18:25" x14ac:dyDescent="0.25">
      <c r="R127" s="198">
        <f t="shared" si="8"/>
        <v>-1.1666666666666667</v>
      </c>
      <c r="S127" s="201">
        <f t="shared" si="9"/>
        <v>-1.0026525198938991</v>
      </c>
      <c r="T127" s="198">
        <f t="shared" si="10"/>
        <v>-1.5</v>
      </c>
      <c r="U127" s="198">
        <f t="shared" si="11"/>
        <v>-1</v>
      </c>
      <c r="V127" s="198">
        <f t="shared" si="12"/>
        <v>-1.6393955198760517</v>
      </c>
      <c r="W127" s="198">
        <f t="shared" si="13"/>
        <v>-1.6554388059327685</v>
      </c>
    </row>
    <row r="128" spans="18:25" x14ac:dyDescent="0.25">
      <c r="R128" s="198">
        <f t="shared" si="8"/>
        <v>-1.1666666666666667</v>
      </c>
      <c r="S128" s="201">
        <f t="shared" si="9"/>
        <v>-1.0026525198938991</v>
      </c>
      <c r="T128" s="198">
        <f t="shared" si="10"/>
        <v>-1.5</v>
      </c>
      <c r="U128" s="198">
        <f t="shared" si="11"/>
        <v>-1</v>
      </c>
      <c r="V128" s="198">
        <f t="shared" si="12"/>
        <v>-1.6393955198760517</v>
      </c>
      <c r="W128" s="198">
        <f t="shared" si="13"/>
        <v>-1.6554388059327685</v>
      </c>
    </row>
    <row r="129" spans="18:23" x14ac:dyDescent="0.25">
      <c r="R129" s="198">
        <f t="shared" si="8"/>
        <v>-1.1666666666666667</v>
      </c>
      <c r="S129" s="201">
        <f t="shared" si="9"/>
        <v>-1.0026525198938991</v>
      </c>
      <c r="T129" s="198">
        <f t="shared" si="10"/>
        <v>-1.5</v>
      </c>
      <c r="U129" s="198">
        <f t="shared" si="11"/>
        <v>-1</v>
      </c>
      <c r="V129" s="198">
        <f t="shared" si="12"/>
        <v>-1.6393955198760517</v>
      </c>
      <c r="W129" s="198">
        <f t="shared" si="13"/>
        <v>-1.6554388059327685</v>
      </c>
    </row>
    <row r="130" spans="18:23" x14ac:dyDescent="0.25">
      <c r="R130" s="198">
        <f t="shared" si="8"/>
        <v>-1.1666666666666667</v>
      </c>
      <c r="S130" s="201">
        <f t="shared" si="9"/>
        <v>-1.0026525198938991</v>
      </c>
      <c r="T130" s="198">
        <f t="shared" si="10"/>
        <v>-1.5</v>
      </c>
      <c r="U130" s="198">
        <f t="shared" si="11"/>
        <v>-1</v>
      </c>
      <c r="V130" s="198">
        <f t="shared" si="12"/>
        <v>-1.6393955198760517</v>
      </c>
      <c r="W130" s="198">
        <f t="shared" si="13"/>
        <v>-1.6554388059327685</v>
      </c>
    </row>
    <row r="131" spans="18:23" x14ac:dyDescent="0.25">
      <c r="R131" s="198">
        <f t="shared" ref="R131:R194" si="16">2*((M131-Q$3)/(Q$5-Q$3))-1</f>
        <v>-1.1666666666666667</v>
      </c>
      <c r="S131" s="201">
        <f t="shared" ref="S131:S194" si="17">2*((H131-Q$8)/(Q$10-Q$8))-1</f>
        <v>-1.0026525198938991</v>
      </c>
      <c r="T131" s="198">
        <f t="shared" ref="T131:T194" si="18">2*((I131-Q$13)/(Q$15-Q$13))-1</f>
        <v>-1.5</v>
      </c>
      <c r="U131" s="198">
        <f t="shared" ref="U131:U194" si="19">2*((J131-Q$18)/(Q$20-Q$18))-1</f>
        <v>-1</v>
      </c>
      <c r="V131" s="198">
        <f t="shared" ref="V131:V194" si="20">2*((K131-Q$23)/(Q$25-Q$23))-1</f>
        <v>-1.6393955198760517</v>
      </c>
      <c r="W131" s="198">
        <f t="shared" ref="W131:W194" si="21">2*((L131-Q$28)/(Q$30-Q$28))-1</f>
        <v>-1.6554388059327685</v>
      </c>
    </row>
    <row r="132" spans="18:23" x14ac:dyDescent="0.25">
      <c r="R132" s="198">
        <f t="shared" si="16"/>
        <v>-1.1666666666666667</v>
      </c>
      <c r="S132" s="201">
        <f t="shared" si="17"/>
        <v>-1.0026525198938991</v>
      </c>
      <c r="T132" s="198">
        <f t="shared" si="18"/>
        <v>-1.5</v>
      </c>
      <c r="U132" s="198">
        <f t="shared" si="19"/>
        <v>-1</v>
      </c>
      <c r="V132" s="198">
        <f t="shared" si="20"/>
        <v>-1.6393955198760517</v>
      </c>
      <c r="W132" s="198">
        <f t="shared" si="21"/>
        <v>-1.6554388059327685</v>
      </c>
    </row>
    <row r="133" spans="18:23" x14ac:dyDescent="0.25">
      <c r="R133" s="198">
        <f t="shared" si="16"/>
        <v>-1.1666666666666667</v>
      </c>
      <c r="S133" s="201">
        <f t="shared" si="17"/>
        <v>-1.0026525198938991</v>
      </c>
      <c r="T133" s="198">
        <f t="shared" si="18"/>
        <v>-1.5</v>
      </c>
      <c r="U133" s="198">
        <f t="shared" si="19"/>
        <v>-1</v>
      </c>
      <c r="V133" s="198">
        <f t="shared" si="20"/>
        <v>-1.6393955198760517</v>
      </c>
      <c r="W133" s="198">
        <f t="shared" si="21"/>
        <v>-1.6554388059327685</v>
      </c>
    </row>
    <row r="134" spans="18:23" x14ac:dyDescent="0.25">
      <c r="R134" s="198">
        <f t="shared" si="16"/>
        <v>-1.1666666666666667</v>
      </c>
      <c r="S134" s="201">
        <f t="shared" si="17"/>
        <v>-1.0026525198938991</v>
      </c>
      <c r="T134" s="198">
        <f t="shared" si="18"/>
        <v>-1.5</v>
      </c>
      <c r="U134" s="198">
        <f t="shared" si="19"/>
        <v>-1</v>
      </c>
      <c r="V134" s="198">
        <f t="shared" si="20"/>
        <v>-1.6393955198760517</v>
      </c>
      <c r="W134" s="198">
        <f t="shared" si="21"/>
        <v>-1.6554388059327685</v>
      </c>
    </row>
    <row r="135" spans="18:23" x14ac:dyDescent="0.25">
      <c r="R135" s="198">
        <f t="shared" si="16"/>
        <v>-1.1666666666666667</v>
      </c>
      <c r="S135" s="201">
        <f t="shared" si="17"/>
        <v>-1.0026525198938991</v>
      </c>
      <c r="T135" s="198">
        <f t="shared" si="18"/>
        <v>-1.5</v>
      </c>
      <c r="U135" s="198">
        <f t="shared" si="19"/>
        <v>-1</v>
      </c>
      <c r="V135" s="198">
        <f t="shared" si="20"/>
        <v>-1.6393955198760517</v>
      </c>
      <c r="W135" s="198">
        <f t="shared" si="21"/>
        <v>-1.6554388059327685</v>
      </c>
    </row>
    <row r="136" spans="18:23" x14ac:dyDescent="0.25">
      <c r="R136" s="198">
        <f t="shared" si="16"/>
        <v>-1.1666666666666667</v>
      </c>
      <c r="S136" s="201">
        <f t="shared" si="17"/>
        <v>-1.0026525198938991</v>
      </c>
      <c r="T136" s="198">
        <f t="shared" si="18"/>
        <v>-1.5</v>
      </c>
      <c r="U136" s="198">
        <f t="shared" si="19"/>
        <v>-1</v>
      </c>
      <c r="V136" s="198">
        <f t="shared" si="20"/>
        <v>-1.6393955198760517</v>
      </c>
      <c r="W136" s="198">
        <f t="shared" si="21"/>
        <v>-1.6554388059327685</v>
      </c>
    </row>
    <row r="137" spans="18:23" x14ac:dyDescent="0.25">
      <c r="R137" s="198">
        <f t="shared" si="16"/>
        <v>-1.1666666666666667</v>
      </c>
      <c r="S137" s="201">
        <f t="shared" si="17"/>
        <v>-1.0026525198938991</v>
      </c>
      <c r="T137" s="198">
        <f t="shared" si="18"/>
        <v>-1.5</v>
      </c>
      <c r="U137" s="198">
        <f t="shared" si="19"/>
        <v>-1</v>
      </c>
      <c r="V137" s="198">
        <f t="shared" si="20"/>
        <v>-1.6393955198760517</v>
      </c>
      <c r="W137" s="198">
        <f t="shared" si="21"/>
        <v>-1.6554388059327685</v>
      </c>
    </row>
    <row r="138" spans="18:23" x14ac:dyDescent="0.25">
      <c r="R138" s="198">
        <f t="shared" si="16"/>
        <v>-1.1666666666666667</v>
      </c>
      <c r="S138" s="201">
        <f t="shared" si="17"/>
        <v>-1.0026525198938991</v>
      </c>
      <c r="T138" s="198">
        <f t="shared" si="18"/>
        <v>-1.5</v>
      </c>
      <c r="U138" s="198">
        <f t="shared" si="19"/>
        <v>-1</v>
      </c>
      <c r="V138" s="198">
        <f t="shared" si="20"/>
        <v>-1.6393955198760517</v>
      </c>
      <c r="W138" s="198">
        <f t="shared" si="21"/>
        <v>-1.6554388059327685</v>
      </c>
    </row>
    <row r="139" spans="18:23" x14ac:dyDescent="0.25">
      <c r="R139" s="198">
        <f t="shared" si="16"/>
        <v>-1.1666666666666667</v>
      </c>
      <c r="S139" s="201">
        <f t="shared" si="17"/>
        <v>-1.0026525198938991</v>
      </c>
      <c r="T139" s="198">
        <f t="shared" si="18"/>
        <v>-1.5</v>
      </c>
      <c r="U139" s="198">
        <f t="shared" si="19"/>
        <v>-1</v>
      </c>
      <c r="V139" s="198">
        <f t="shared" si="20"/>
        <v>-1.6393955198760517</v>
      </c>
      <c r="W139" s="198">
        <f t="shared" si="21"/>
        <v>-1.6554388059327685</v>
      </c>
    </row>
    <row r="140" spans="18:23" x14ac:dyDescent="0.25">
      <c r="R140" s="198">
        <f t="shared" si="16"/>
        <v>-1.1666666666666667</v>
      </c>
      <c r="S140" s="201">
        <f t="shared" si="17"/>
        <v>-1.0026525198938991</v>
      </c>
      <c r="T140" s="198">
        <f t="shared" si="18"/>
        <v>-1.5</v>
      </c>
      <c r="U140" s="198">
        <f t="shared" si="19"/>
        <v>-1</v>
      </c>
      <c r="V140" s="198">
        <f t="shared" si="20"/>
        <v>-1.6393955198760517</v>
      </c>
      <c r="W140" s="198">
        <f t="shared" si="21"/>
        <v>-1.6554388059327685</v>
      </c>
    </row>
    <row r="141" spans="18:23" x14ac:dyDescent="0.25">
      <c r="R141" s="198">
        <f t="shared" si="16"/>
        <v>-1.1666666666666667</v>
      </c>
      <c r="S141" s="201">
        <f t="shared" si="17"/>
        <v>-1.0026525198938991</v>
      </c>
      <c r="T141" s="198">
        <f t="shared" si="18"/>
        <v>-1.5</v>
      </c>
      <c r="U141" s="198">
        <f t="shared" si="19"/>
        <v>-1</v>
      </c>
      <c r="V141" s="198">
        <f t="shared" si="20"/>
        <v>-1.6393955198760517</v>
      </c>
      <c r="W141" s="198">
        <f t="shared" si="21"/>
        <v>-1.6554388059327685</v>
      </c>
    </row>
    <row r="142" spans="18:23" x14ac:dyDescent="0.25">
      <c r="R142" s="198">
        <f t="shared" si="16"/>
        <v>-1.1666666666666667</v>
      </c>
      <c r="S142" s="201">
        <f t="shared" si="17"/>
        <v>-1.0026525198938991</v>
      </c>
      <c r="T142" s="198">
        <f t="shared" si="18"/>
        <v>-1.5</v>
      </c>
      <c r="U142" s="198">
        <f t="shared" si="19"/>
        <v>-1</v>
      </c>
      <c r="V142" s="198">
        <f t="shared" si="20"/>
        <v>-1.6393955198760517</v>
      </c>
      <c r="W142" s="198">
        <f t="shared" si="21"/>
        <v>-1.6554388059327685</v>
      </c>
    </row>
    <row r="143" spans="18:23" x14ac:dyDescent="0.25">
      <c r="R143" s="198">
        <f t="shared" si="16"/>
        <v>-1.1666666666666667</v>
      </c>
      <c r="S143" s="201">
        <f t="shared" si="17"/>
        <v>-1.0026525198938991</v>
      </c>
      <c r="T143" s="198">
        <f t="shared" si="18"/>
        <v>-1.5</v>
      </c>
      <c r="U143" s="198">
        <f t="shared" si="19"/>
        <v>-1</v>
      </c>
      <c r="V143" s="198">
        <f t="shared" si="20"/>
        <v>-1.6393955198760517</v>
      </c>
      <c r="W143" s="198">
        <f t="shared" si="21"/>
        <v>-1.6554388059327685</v>
      </c>
    </row>
    <row r="144" spans="18:23" x14ac:dyDescent="0.25">
      <c r="R144" s="198">
        <f t="shared" si="16"/>
        <v>-1.1666666666666667</v>
      </c>
      <c r="S144" s="201">
        <f t="shared" si="17"/>
        <v>-1.0026525198938991</v>
      </c>
      <c r="T144" s="198">
        <f t="shared" si="18"/>
        <v>-1.5</v>
      </c>
      <c r="U144" s="198">
        <f t="shared" si="19"/>
        <v>-1</v>
      </c>
      <c r="V144" s="198">
        <f t="shared" si="20"/>
        <v>-1.6393955198760517</v>
      </c>
      <c r="W144" s="198">
        <f t="shared" si="21"/>
        <v>-1.6554388059327685</v>
      </c>
    </row>
    <row r="145" spans="18:23" x14ac:dyDescent="0.25">
      <c r="R145" s="198">
        <f t="shared" si="16"/>
        <v>-1.1666666666666667</v>
      </c>
      <c r="S145" s="201">
        <f t="shared" si="17"/>
        <v>-1.0026525198938991</v>
      </c>
      <c r="T145" s="198">
        <f t="shared" si="18"/>
        <v>-1.5</v>
      </c>
      <c r="U145" s="198">
        <f t="shared" si="19"/>
        <v>-1</v>
      </c>
      <c r="V145" s="198">
        <f t="shared" si="20"/>
        <v>-1.6393955198760517</v>
      </c>
      <c r="W145" s="198">
        <f t="shared" si="21"/>
        <v>-1.6554388059327685</v>
      </c>
    </row>
    <row r="146" spans="18:23" x14ac:dyDescent="0.25">
      <c r="R146" s="198">
        <f t="shared" si="16"/>
        <v>-1.1666666666666667</v>
      </c>
      <c r="S146" s="201">
        <f t="shared" si="17"/>
        <v>-1.0026525198938991</v>
      </c>
      <c r="T146" s="198">
        <f t="shared" si="18"/>
        <v>-1.5</v>
      </c>
      <c r="U146" s="198">
        <f t="shared" si="19"/>
        <v>-1</v>
      </c>
      <c r="V146" s="198">
        <f t="shared" si="20"/>
        <v>-1.6393955198760517</v>
      </c>
      <c r="W146" s="198">
        <f t="shared" si="21"/>
        <v>-1.6554388059327685</v>
      </c>
    </row>
    <row r="147" spans="18:23" x14ac:dyDescent="0.25">
      <c r="R147" s="198">
        <f t="shared" si="16"/>
        <v>-1.1666666666666667</v>
      </c>
      <c r="S147" s="201">
        <f t="shared" si="17"/>
        <v>-1.0026525198938991</v>
      </c>
      <c r="T147" s="198">
        <f t="shared" si="18"/>
        <v>-1.5</v>
      </c>
      <c r="U147" s="198">
        <f t="shared" si="19"/>
        <v>-1</v>
      </c>
      <c r="V147" s="198">
        <f t="shared" si="20"/>
        <v>-1.6393955198760517</v>
      </c>
      <c r="W147" s="198">
        <f t="shared" si="21"/>
        <v>-1.6554388059327685</v>
      </c>
    </row>
    <row r="148" spans="18:23" x14ac:dyDescent="0.25">
      <c r="R148" s="198">
        <f t="shared" si="16"/>
        <v>-1.1666666666666667</v>
      </c>
      <c r="S148" s="201">
        <f t="shared" si="17"/>
        <v>-1.0026525198938991</v>
      </c>
      <c r="T148" s="198">
        <f t="shared" si="18"/>
        <v>-1.5</v>
      </c>
      <c r="U148" s="198">
        <f t="shared" si="19"/>
        <v>-1</v>
      </c>
      <c r="V148" s="198">
        <f t="shared" si="20"/>
        <v>-1.6393955198760517</v>
      </c>
      <c r="W148" s="198">
        <f t="shared" si="21"/>
        <v>-1.6554388059327685</v>
      </c>
    </row>
    <row r="149" spans="18:23" x14ac:dyDescent="0.25">
      <c r="R149" s="198">
        <f t="shared" si="16"/>
        <v>-1.1666666666666667</v>
      </c>
      <c r="S149" s="201">
        <f t="shared" si="17"/>
        <v>-1.0026525198938991</v>
      </c>
      <c r="T149" s="198">
        <f t="shared" si="18"/>
        <v>-1.5</v>
      </c>
      <c r="U149" s="198">
        <f t="shared" si="19"/>
        <v>-1</v>
      </c>
      <c r="V149" s="198">
        <f t="shared" si="20"/>
        <v>-1.6393955198760517</v>
      </c>
      <c r="W149" s="198">
        <f t="shared" si="21"/>
        <v>-1.6554388059327685</v>
      </c>
    </row>
    <row r="150" spans="18:23" x14ac:dyDescent="0.25">
      <c r="R150" s="198">
        <f t="shared" si="16"/>
        <v>-1.1666666666666667</v>
      </c>
      <c r="S150" s="201">
        <f t="shared" si="17"/>
        <v>-1.0026525198938991</v>
      </c>
      <c r="T150" s="198">
        <f t="shared" si="18"/>
        <v>-1.5</v>
      </c>
      <c r="U150" s="198">
        <f t="shared" si="19"/>
        <v>-1</v>
      </c>
      <c r="V150" s="198">
        <f t="shared" si="20"/>
        <v>-1.6393955198760517</v>
      </c>
      <c r="W150" s="198">
        <f t="shared" si="21"/>
        <v>-1.6554388059327685</v>
      </c>
    </row>
    <row r="151" spans="18:23" x14ac:dyDescent="0.25">
      <c r="R151" s="198">
        <f t="shared" si="16"/>
        <v>-1.1666666666666667</v>
      </c>
      <c r="S151" s="201">
        <f t="shared" si="17"/>
        <v>-1.0026525198938991</v>
      </c>
      <c r="T151" s="198">
        <f t="shared" si="18"/>
        <v>-1.5</v>
      </c>
      <c r="U151" s="198">
        <f t="shared" si="19"/>
        <v>-1</v>
      </c>
      <c r="V151" s="198">
        <f t="shared" si="20"/>
        <v>-1.6393955198760517</v>
      </c>
      <c r="W151" s="198">
        <f t="shared" si="21"/>
        <v>-1.6554388059327685</v>
      </c>
    </row>
    <row r="152" spans="18:23" x14ac:dyDescent="0.25">
      <c r="R152" s="198">
        <f t="shared" si="16"/>
        <v>-1.1666666666666667</v>
      </c>
      <c r="S152" s="201">
        <f t="shared" si="17"/>
        <v>-1.0026525198938991</v>
      </c>
      <c r="T152" s="198">
        <f t="shared" si="18"/>
        <v>-1.5</v>
      </c>
      <c r="U152" s="198">
        <f t="shared" si="19"/>
        <v>-1</v>
      </c>
      <c r="V152" s="198">
        <f t="shared" si="20"/>
        <v>-1.6393955198760517</v>
      </c>
      <c r="W152" s="198">
        <f t="shared" si="21"/>
        <v>-1.6554388059327685</v>
      </c>
    </row>
    <row r="153" spans="18:23" x14ac:dyDescent="0.25">
      <c r="R153" s="198">
        <f t="shared" si="16"/>
        <v>-1.1666666666666667</v>
      </c>
      <c r="S153" s="201">
        <f t="shared" si="17"/>
        <v>-1.0026525198938991</v>
      </c>
      <c r="T153" s="198">
        <f t="shared" si="18"/>
        <v>-1.5</v>
      </c>
      <c r="U153" s="198">
        <f t="shared" si="19"/>
        <v>-1</v>
      </c>
      <c r="V153" s="198">
        <f t="shared" si="20"/>
        <v>-1.6393955198760517</v>
      </c>
      <c r="W153" s="198">
        <f t="shared" si="21"/>
        <v>-1.6554388059327685</v>
      </c>
    </row>
    <row r="154" spans="18:23" x14ac:dyDescent="0.25">
      <c r="R154" s="198">
        <f t="shared" si="16"/>
        <v>-1.1666666666666667</v>
      </c>
      <c r="S154" s="201">
        <f t="shared" si="17"/>
        <v>-1.0026525198938991</v>
      </c>
      <c r="T154" s="198">
        <f t="shared" si="18"/>
        <v>-1.5</v>
      </c>
      <c r="U154" s="198">
        <f t="shared" si="19"/>
        <v>-1</v>
      </c>
      <c r="V154" s="198">
        <f t="shared" si="20"/>
        <v>-1.6393955198760517</v>
      </c>
      <c r="W154" s="198">
        <f t="shared" si="21"/>
        <v>-1.6554388059327685</v>
      </c>
    </row>
    <row r="155" spans="18:23" x14ac:dyDescent="0.25">
      <c r="R155" s="198">
        <f t="shared" si="16"/>
        <v>-1.1666666666666667</v>
      </c>
      <c r="S155" s="201">
        <f t="shared" si="17"/>
        <v>-1.0026525198938991</v>
      </c>
      <c r="T155" s="198">
        <f t="shared" si="18"/>
        <v>-1.5</v>
      </c>
      <c r="U155" s="198">
        <f t="shared" si="19"/>
        <v>-1</v>
      </c>
      <c r="V155" s="198">
        <f t="shared" si="20"/>
        <v>-1.6393955198760517</v>
      </c>
      <c r="W155" s="198">
        <f t="shared" si="21"/>
        <v>-1.6554388059327685</v>
      </c>
    </row>
    <row r="156" spans="18:23" x14ac:dyDescent="0.25">
      <c r="R156" s="198">
        <f t="shared" si="16"/>
        <v>-1.1666666666666667</v>
      </c>
      <c r="S156" s="201">
        <f t="shared" si="17"/>
        <v>-1.0026525198938991</v>
      </c>
      <c r="T156" s="198">
        <f t="shared" si="18"/>
        <v>-1.5</v>
      </c>
      <c r="U156" s="198">
        <f t="shared" si="19"/>
        <v>-1</v>
      </c>
      <c r="V156" s="198">
        <f t="shared" si="20"/>
        <v>-1.6393955198760517</v>
      </c>
      <c r="W156" s="198">
        <f t="shared" si="21"/>
        <v>-1.6554388059327685</v>
      </c>
    </row>
    <row r="157" spans="18:23" x14ac:dyDescent="0.25">
      <c r="R157" s="198">
        <f t="shared" si="16"/>
        <v>-1.1666666666666667</v>
      </c>
      <c r="S157" s="201">
        <f t="shared" si="17"/>
        <v>-1.0026525198938991</v>
      </c>
      <c r="T157" s="198">
        <f t="shared" si="18"/>
        <v>-1.5</v>
      </c>
      <c r="U157" s="198">
        <f t="shared" si="19"/>
        <v>-1</v>
      </c>
      <c r="V157" s="198">
        <f t="shared" si="20"/>
        <v>-1.6393955198760517</v>
      </c>
      <c r="W157" s="198">
        <f t="shared" si="21"/>
        <v>-1.6554388059327685</v>
      </c>
    </row>
    <row r="158" spans="18:23" x14ac:dyDescent="0.25">
      <c r="R158" s="198">
        <f t="shared" si="16"/>
        <v>-1.1666666666666667</v>
      </c>
      <c r="S158" s="201">
        <f t="shared" si="17"/>
        <v>-1.0026525198938991</v>
      </c>
      <c r="T158" s="198">
        <f t="shared" si="18"/>
        <v>-1.5</v>
      </c>
      <c r="U158" s="198">
        <f t="shared" si="19"/>
        <v>-1</v>
      </c>
      <c r="V158" s="198">
        <f t="shared" si="20"/>
        <v>-1.6393955198760517</v>
      </c>
      <c r="W158" s="198">
        <f t="shared" si="21"/>
        <v>-1.6554388059327685</v>
      </c>
    </row>
    <row r="159" spans="18:23" x14ac:dyDescent="0.25">
      <c r="R159" s="198">
        <f t="shared" si="16"/>
        <v>-1.1666666666666667</v>
      </c>
      <c r="S159" s="201">
        <f t="shared" si="17"/>
        <v>-1.0026525198938991</v>
      </c>
      <c r="T159" s="198">
        <f t="shared" si="18"/>
        <v>-1.5</v>
      </c>
      <c r="U159" s="198">
        <f t="shared" si="19"/>
        <v>-1</v>
      </c>
      <c r="V159" s="198">
        <f t="shared" si="20"/>
        <v>-1.6393955198760517</v>
      </c>
      <c r="W159" s="198">
        <f t="shared" si="21"/>
        <v>-1.6554388059327685</v>
      </c>
    </row>
    <row r="160" spans="18:23" x14ac:dyDescent="0.25">
      <c r="R160" s="198">
        <f t="shared" si="16"/>
        <v>-1.1666666666666667</v>
      </c>
      <c r="S160" s="201">
        <f t="shared" si="17"/>
        <v>-1.0026525198938991</v>
      </c>
      <c r="T160" s="198">
        <f t="shared" si="18"/>
        <v>-1.5</v>
      </c>
      <c r="U160" s="198">
        <f t="shared" si="19"/>
        <v>-1</v>
      </c>
      <c r="V160" s="198">
        <f t="shared" si="20"/>
        <v>-1.6393955198760517</v>
      </c>
      <c r="W160" s="198">
        <f t="shared" si="21"/>
        <v>-1.6554388059327685</v>
      </c>
    </row>
    <row r="161" spans="18:23" x14ac:dyDescent="0.25">
      <c r="R161" s="198">
        <f t="shared" si="16"/>
        <v>-1.1666666666666667</v>
      </c>
      <c r="S161" s="201">
        <f t="shared" si="17"/>
        <v>-1.0026525198938991</v>
      </c>
      <c r="T161" s="198">
        <f t="shared" si="18"/>
        <v>-1.5</v>
      </c>
      <c r="U161" s="198">
        <f t="shared" si="19"/>
        <v>-1</v>
      </c>
      <c r="V161" s="198">
        <f t="shared" si="20"/>
        <v>-1.6393955198760517</v>
      </c>
      <c r="W161" s="198">
        <f t="shared" si="21"/>
        <v>-1.6554388059327685</v>
      </c>
    </row>
    <row r="162" spans="18:23" x14ac:dyDescent="0.25">
      <c r="R162" s="198">
        <f t="shared" si="16"/>
        <v>-1.1666666666666667</v>
      </c>
      <c r="S162" s="201">
        <f t="shared" si="17"/>
        <v>-1.0026525198938991</v>
      </c>
      <c r="T162" s="198">
        <f t="shared" si="18"/>
        <v>-1.5</v>
      </c>
      <c r="U162" s="198">
        <f t="shared" si="19"/>
        <v>-1</v>
      </c>
      <c r="V162" s="198">
        <f t="shared" si="20"/>
        <v>-1.6393955198760517</v>
      </c>
      <c r="W162" s="198">
        <f t="shared" si="21"/>
        <v>-1.6554388059327685</v>
      </c>
    </row>
    <row r="163" spans="18:23" x14ac:dyDescent="0.25">
      <c r="R163" s="198">
        <f t="shared" si="16"/>
        <v>-1.1666666666666667</v>
      </c>
      <c r="S163" s="201">
        <f t="shared" si="17"/>
        <v>-1.0026525198938991</v>
      </c>
      <c r="T163" s="198">
        <f t="shared" si="18"/>
        <v>-1.5</v>
      </c>
      <c r="U163" s="198">
        <f t="shared" si="19"/>
        <v>-1</v>
      </c>
      <c r="V163" s="198">
        <f t="shared" si="20"/>
        <v>-1.6393955198760517</v>
      </c>
      <c r="W163" s="198">
        <f t="shared" si="21"/>
        <v>-1.6554388059327685</v>
      </c>
    </row>
    <row r="164" spans="18:23" x14ac:dyDescent="0.25">
      <c r="R164" s="198">
        <f t="shared" si="16"/>
        <v>-1.1666666666666667</v>
      </c>
      <c r="S164" s="201">
        <f t="shared" si="17"/>
        <v>-1.0026525198938991</v>
      </c>
      <c r="T164" s="198">
        <f t="shared" si="18"/>
        <v>-1.5</v>
      </c>
      <c r="U164" s="198">
        <f t="shared" si="19"/>
        <v>-1</v>
      </c>
      <c r="V164" s="198">
        <f t="shared" si="20"/>
        <v>-1.6393955198760517</v>
      </c>
      <c r="W164" s="198">
        <f t="shared" si="21"/>
        <v>-1.6554388059327685</v>
      </c>
    </row>
    <row r="165" spans="18:23" x14ac:dyDescent="0.25">
      <c r="R165" s="198">
        <f t="shared" si="16"/>
        <v>-1.1666666666666667</v>
      </c>
      <c r="S165" s="201">
        <f t="shared" si="17"/>
        <v>-1.0026525198938991</v>
      </c>
      <c r="T165" s="198">
        <f t="shared" si="18"/>
        <v>-1.5</v>
      </c>
      <c r="U165" s="198">
        <f t="shared" si="19"/>
        <v>-1</v>
      </c>
      <c r="V165" s="198">
        <f t="shared" si="20"/>
        <v>-1.6393955198760517</v>
      </c>
      <c r="W165" s="198">
        <f t="shared" si="21"/>
        <v>-1.6554388059327685</v>
      </c>
    </row>
    <row r="166" spans="18:23" x14ac:dyDescent="0.25">
      <c r="R166" s="198">
        <f t="shared" si="16"/>
        <v>-1.1666666666666667</v>
      </c>
      <c r="S166" s="201">
        <f t="shared" si="17"/>
        <v>-1.0026525198938991</v>
      </c>
      <c r="T166" s="198">
        <f t="shared" si="18"/>
        <v>-1.5</v>
      </c>
      <c r="U166" s="198">
        <f t="shared" si="19"/>
        <v>-1</v>
      </c>
      <c r="V166" s="198">
        <f t="shared" si="20"/>
        <v>-1.6393955198760517</v>
      </c>
      <c r="W166" s="198">
        <f t="shared" si="21"/>
        <v>-1.6554388059327685</v>
      </c>
    </row>
    <row r="167" spans="18:23" x14ac:dyDescent="0.25">
      <c r="R167" s="198">
        <f t="shared" si="16"/>
        <v>-1.1666666666666667</v>
      </c>
      <c r="S167" s="201">
        <f t="shared" si="17"/>
        <v>-1.0026525198938991</v>
      </c>
      <c r="T167" s="198">
        <f t="shared" si="18"/>
        <v>-1.5</v>
      </c>
      <c r="U167" s="198">
        <f t="shared" si="19"/>
        <v>-1</v>
      </c>
      <c r="V167" s="198">
        <f t="shared" si="20"/>
        <v>-1.6393955198760517</v>
      </c>
      <c r="W167" s="198">
        <f t="shared" si="21"/>
        <v>-1.6554388059327685</v>
      </c>
    </row>
    <row r="168" spans="18:23" x14ac:dyDescent="0.25">
      <c r="R168" s="198">
        <f t="shared" si="16"/>
        <v>-1.1666666666666667</v>
      </c>
      <c r="S168" s="201">
        <f t="shared" si="17"/>
        <v>-1.0026525198938991</v>
      </c>
      <c r="T168" s="198">
        <f t="shared" si="18"/>
        <v>-1.5</v>
      </c>
      <c r="U168" s="198">
        <f t="shared" si="19"/>
        <v>-1</v>
      </c>
      <c r="V168" s="198">
        <f t="shared" si="20"/>
        <v>-1.6393955198760517</v>
      </c>
      <c r="W168" s="198">
        <f t="shared" si="21"/>
        <v>-1.6554388059327685</v>
      </c>
    </row>
    <row r="169" spans="18:23" x14ac:dyDescent="0.25">
      <c r="R169" s="198">
        <f t="shared" si="16"/>
        <v>-1.1666666666666667</v>
      </c>
      <c r="S169" s="201">
        <f t="shared" si="17"/>
        <v>-1.0026525198938991</v>
      </c>
      <c r="T169" s="198">
        <f t="shared" si="18"/>
        <v>-1.5</v>
      </c>
      <c r="U169" s="198">
        <f t="shared" si="19"/>
        <v>-1</v>
      </c>
      <c r="V169" s="198">
        <f t="shared" si="20"/>
        <v>-1.6393955198760517</v>
      </c>
      <c r="W169" s="198">
        <f t="shared" si="21"/>
        <v>-1.6554388059327685</v>
      </c>
    </row>
    <row r="170" spans="18:23" x14ac:dyDescent="0.25">
      <c r="R170" s="198">
        <f t="shared" si="16"/>
        <v>-1.1666666666666667</v>
      </c>
      <c r="S170" s="201">
        <f t="shared" si="17"/>
        <v>-1.0026525198938991</v>
      </c>
      <c r="T170" s="198">
        <f t="shared" si="18"/>
        <v>-1.5</v>
      </c>
      <c r="U170" s="198">
        <f t="shared" si="19"/>
        <v>-1</v>
      </c>
      <c r="V170" s="198">
        <f t="shared" si="20"/>
        <v>-1.6393955198760517</v>
      </c>
      <c r="W170" s="198">
        <f t="shared" si="21"/>
        <v>-1.6554388059327685</v>
      </c>
    </row>
    <row r="171" spans="18:23" x14ac:dyDescent="0.25">
      <c r="R171" s="198">
        <f t="shared" si="16"/>
        <v>-1.1666666666666667</v>
      </c>
      <c r="S171" s="201">
        <f t="shared" si="17"/>
        <v>-1.0026525198938991</v>
      </c>
      <c r="T171" s="198">
        <f t="shared" si="18"/>
        <v>-1.5</v>
      </c>
      <c r="U171" s="198">
        <f t="shared" si="19"/>
        <v>-1</v>
      </c>
      <c r="V171" s="198">
        <f t="shared" si="20"/>
        <v>-1.6393955198760517</v>
      </c>
      <c r="W171" s="198">
        <f t="shared" si="21"/>
        <v>-1.6554388059327685</v>
      </c>
    </row>
    <row r="172" spans="18:23" x14ac:dyDescent="0.25">
      <c r="R172" s="198">
        <f t="shared" si="16"/>
        <v>-1.1666666666666667</v>
      </c>
      <c r="S172" s="201">
        <f t="shared" si="17"/>
        <v>-1.0026525198938991</v>
      </c>
      <c r="T172" s="198">
        <f t="shared" si="18"/>
        <v>-1.5</v>
      </c>
      <c r="U172" s="198">
        <f t="shared" si="19"/>
        <v>-1</v>
      </c>
      <c r="V172" s="198">
        <f t="shared" si="20"/>
        <v>-1.6393955198760517</v>
      </c>
      <c r="W172" s="198">
        <f t="shared" si="21"/>
        <v>-1.6554388059327685</v>
      </c>
    </row>
    <row r="173" spans="18:23" x14ac:dyDescent="0.25">
      <c r="R173" s="198">
        <f t="shared" si="16"/>
        <v>-1.1666666666666667</v>
      </c>
      <c r="S173" s="201">
        <f t="shared" si="17"/>
        <v>-1.0026525198938991</v>
      </c>
      <c r="T173" s="198">
        <f t="shared" si="18"/>
        <v>-1.5</v>
      </c>
      <c r="U173" s="198">
        <f t="shared" si="19"/>
        <v>-1</v>
      </c>
      <c r="V173" s="198">
        <f t="shared" si="20"/>
        <v>-1.6393955198760517</v>
      </c>
      <c r="W173" s="198">
        <f t="shared" si="21"/>
        <v>-1.6554388059327685</v>
      </c>
    </row>
    <row r="174" spans="18:23" x14ac:dyDescent="0.25">
      <c r="R174" s="198">
        <f t="shared" si="16"/>
        <v>-1.1666666666666667</v>
      </c>
      <c r="S174" s="201">
        <f t="shared" si="17"/>
        <v>-1.0026525198938991</v>
      </c>
      <c r="T174" s="198">
        <f t="shared" si="18"/>
        <v>-1.5</v>
      </c>
      <c r="U174" s="198">
        <f t="shared" si="19"/>
        <v>-1</v>
      </c>
      <c r="V174" s="198">
        <f t="shared" si="20"/>
        <v>-1.6393955198760517</v>
      </c>
      <c r="W174" s="198">
        <f t="shared" si="21"/>
        <v>-1.6554388059327685</v>
      </c>
    </row>
    <row r="175" spans="18:23" x14ac:dyDescent="0.25">
      <c r="R175" s="198">
        <f t="shared" si="16"/>
        <v>-1.1666666666666667</v>
      </c>
      <c r="S175" s="201">
        <f t="shared" si="17"/>
        <v>-1.0026525198938991</v>
      </c>
      <c r="T175" s="198">
        <f t="shared" si="18"/>
        <v>-1.5</v>
      </c>
      <c r="U175" s="198">
        <f t="shared" si="19"/>
        <v>-1</v>
      </c>
      <c r="V175" s="198">
        <f t="shared" si="20"/>
        <v>-1.6393955198760517</v>
      </c>
      <c r="W175" s="198">
        <f t="shared" si="21"/>
        <v>-1.6554388059327685</v>
      </c>
    </row>
    <row r="176" spans="18:23" x14ac:dyDescent="0.25">
      <c r="R176" s="198">
        <f t="shared" si="16"/>
        <v>-1.1666666666666667</v>
      </c>
      <c r="S176" s="201">
        <f t="shared" si="17"/>
        <v>-1.0026525198938991</v>
      </c>
      <c r="T176" s="198">
        <f t="shared" si="18"/>
        <v>-1.5</v>
      </c>
      <c r="U176" s="198">
        <f t="shared" si="19"/>
        <v>-1</v>
      </c>
      <c r="V176" s="198">
        <f t="shared" si="20"/>
        <v>-1.6393955198760517</v>
      </c>
      <c r="W176" s="198">
        <f t="shared" si="21"/>
        <v>-1.6554388059327685</v>
      </c>
    </row>
    <row r="177" spans="18:23" x14ac:dyDescent="0.25">
      <c r="R177" s="198">
        <f t="shared" si="16"/>
        <v>-1.1666666666666667</v>
      </c>
      <c r="S177" s="201">
        <f t="shared" si="17"/>
        <v>-1.0026525198938991</v>
      </c>
      <c r="T177" s="198">
        <f t="shared" si="18"/>
        <v>-1.5</v>
      </c>
      <c r="U177" s="198">
        <f t="shared" si="19"/>
        <v>-1</v>
      </c>
      <c r="V177" s="198">
        <f t="shared" si="20"/>
        <v>-1.6393955198760517</v>
      </c>
      <c r="W177" s="198">
        <f t="shared" si="21"/>
        <v>-1.6554388059327685</v>
      </c>
    </row>
    <row r="178" spans="18:23" x14ac:dyDescent="0.25">
      <c r="R178" s="198">
        <f t="shared" si="16"/>
        <v>-1.1666666666666667</v>
      </c>
      <c r="S178" s="201">
        <f t="shared" si="17"/>
        <v>-1.0026525198938991</v>
      </c>
      <c r="T178" s="198">
        <f t="shared" si="18"/>
        <v>-1.5</v>
      </c>
      <c r="U178" s="198">
        <f t="shared" si="19"/>
        <v>-1</v>
      </c>
      <c r="V178" s="198">
        <f t="shared" si="20"/>
        <v>-1.6393955198760517</v>
      </c>
      <c r="W178" s="198">
        <f t="shared" si="21"/>
        <v>-1.6554388059327685</v>
      </c>
    </row>
    <row r="179" spans="18:23" x14ac:dyDescent="0.25">
      <c r="R179" s="198">
        <f t="shared" si="16"/>
        <v>-1.1666666666666667</v>
      </c>
      <c r="S179" s="201">
        <f t="shared" si="17"/>
        <v>-1.0026525198938991</v>
      </c>
      <c r="T179" s="198">
        <f t="shared" si="18"/>
        <v>-1.5</v>
      </c>
      <c r="U179" s="198">
        <f t="shared" si="19"/>
        <v>-1</v>
      </c>
      <c r="V179" s="198">
        <f t="shared" si="20"/>
        <v>-1.6393955198760517</v>
      </c>
      <c r="W179" s="198">
        <f t="shared" si="21"/>
        <v>-1.6554388059327685</v>
      </c>
    </row>
    <row r="180" spans="18:23" x14ac:dyDescent="0.25">
      <c r="R180" s="198">
        <f t="shared" si="16"/>
        <v>-1.1666666666666667</v>
      </c>
      <c r="S180" s="201">
        <f t="shared" si="17"/>
        <v>-1.0026525198938991</v>
      </c>
      <c r="T180" s="198">
        <f t="shared" si="18"/>
        <v>-1.5</v>
      </c>
      <c r="U180" s="198">
        <f t="shared" si="19"/>
        <v>-1</v>
      </c>
      <c r="V180" s="198">
        <f t="shared" si="20"/>
        <v>-1.6393955198760517</v>
      </c>
      <c r="W180" s="198">
        <f t="shared" si="21"/>
        <v>-1.6554388059327685</v>
      </c>
    </row>
    <row r="181" spans="18:23" x14ac:dyDescent="0.25">
      <c r="R181" s="198">
        <f t="shared" si="16"/>
        <v>-1.1666666666666667</v>
      </c>
      <c r="S181" s="201">
        <f t="shared" si="17"/>
        <v>-1.0026525198938991</v>
      </c>
      <c r="T181" s="198">
        <f t="shared" si="18"/>
        <v>-1.5</v>
      </c>
      <c r="U181" s="198">
        <f t="shared" si="19"/>
        <v>-1</v>
      </c>
      <c r="V181" s="198">
        <f t="shared" si="20"/>
        <v>-1.6393955198760517</v>
      </c>
      <c r="W181" s="198">
        <f t="shared" si="21"/>
        <v>-1.6554388059327685</v>
      </c>
    </row>
    <row r="182" spans="18:23" x14ac:dyDescent="0.25">
      <c r="R182" s="198">
        <f t="shared" si="16"/>
        <v>-1.1666666666666667</v>
      </c>
      <c r="S182" s="201">
        <f t="shared" si="17"/>
        <v>-1.0026525198938991</v>
      </c>
      <c r="T182" s="198">
        <f t="shared" si="18"/>
        <v>-1.5</v>
      </c>
      <c r="U182" s="198">
        <f t="shared" si="19"/>
        <v>-1</v>
      </c>
      <c r="V182" s="198">
        <f t="shared" si="20"/>
        <v>-1.6393955198760517</v>
      </c>
      <c r="W182" s="198">
        <f t="shared" si="21"/>
        <v>-1.6554388059327685</v>
      </c>
    </row>
    <row r="183" spans="18:23" x14ac:dyDescent="0.25">
      <c r="R183" s="198">
        <f t="shared" si="16"/>
        <v>-1.1666666666666667</v>
      </c>
      <c r="S183" s="201">
        <f t="shared" si="17"/>
        <v>-1.0026525198938991</v>
      </c>
      <c r="T183" s="198">
        <f t="shared" si="18"/>
        <v>-1.5</v>
      </c>
      <c r="U183" s="198">
        <f t="shared" si="19"/>
        <v>-1</v>
      </c>
      <c r="V183" s="198">
        <f t="shared" si="20"/>
        <v>-1.6393955198760517</v>
      </c>
      <c r="W183" s="198">
        <f t="shared" si="21"/>
        <v>-1.6554388059327685</v>
      </c>
    </row>
    <row r="184" spans="18:23" x14ac:dyDescent="0.25">
      <c r="R184" s="198">
        <f t="shared" si="16"/>
        <v>-1.1666666666666667</v>
      </c>
      <c r="S184" s="201">
        <f t="shared" si="17"/>
        <v>-1.0026525198938991</v>
      </c>
      <c r="T184" s="198">
        <f t="shared" si="18"/>
        <v>-1.5</v>
      </c>
      <c r="U184" s="198">
        <f t="shared" si="19"/>
        <v>-1</v>
      </c>
      <c r="V184" s="198">
        <f t="shared" si="20"/>
        <v>-1.6393955198760517</v>
      </c>
      <c r="W184" s="198">
        <f t="shared" si="21"/>
        <v>-1.6554388059327685</v>
      </c>
    </row>
    <row r="185" spans="18:23" x14ac:dyDescent="0.25">
      <c r="R185" s="198">
        <f t="shared" si="16"/>
        <v>-1.1666666666666667</v>
      </c>
      <c r="S185" s="201">
        <f t="shared" si="17"/>
        <v>-1.0026525198938991</v>
      </c>
      <c r="T185" s="198">
        <f t="shared" si="18"/>
        <v>-1.5</v>
      </c>
      <c r="U185" s="198">
        <f t="shared" si="19"/>
        <v>-1</v>
      </c>
      <c r="V185" s="198">
        <f t="shared" si="20"/>
        <v>-1.6393955198760517</v>
      </c>
      <c r="W185" s="198">
        <f t="shared" si="21"/>
        <v>-1.6554388059327685</v>
      </c>
    </row>
    <row r="186" spans="18:23" x14ac:dyDescent="0.25">
      <c r="R186" s="198">
        <f t="shared" si="16"/>
        <v>-1.1666666666666667</v>
      </c>
      <c r="S186" s="201">
        <f t="shared" si="17"/>
        <v>-1.0026525198938991</v>
      </c>
      <c r="T186" s="198">
        <f t="shared" si="18"/>
        <v>-1.5</v>
      </c>
      <c r="U186" s="198">
        <f t="shared" si="19"/>
        <v>-1</v>
      </c>
      <c r="V186" s="198">
        <f t="shared" si="20"/>
        <v>-1.6393955198760517</v>
      </c>
      <c r="W186" s="198">
        <f t="shared" si="21"/>
        <v>-1.6554388059327685</v>
      </c>
    </row>
    <row r="187" spans="18:23" x14ac:dyDescent="0.25">
      <c r="R187" s="198">
        <f t="shared" si="16"/>
        <v>-1.1666666666666667</v>
      </c>
      <c r="S187" s="201">
        <f t="shared" si="17"/>
        <v>-1.0026525198938991</v>
      </c>
      <c r="T187" s="198">
        <f t="shared" si="18"/>
        <v>-1.5</v>
      </c>
      <c r="U187" s="198">
        <f t="shared" si="19"/>
        <v>-1</v>
      </c>
      <c r="V187" s="198">
        <f t="shared" si="20"/>
        <v>-1.6393955198760517</v>
      </c>
      <c r="W187" s="198">
        <f t="shared" si="21"/>
        <v>-1.6554388059327685</v>
      </c>
    </row>
    <row r="188" spans="18:23" x14ac:dyDescent="0.25">
      <c r="R188" s="198">
        <f t="shared" si="16"/>
        <v>-1.1666666666666667</v>
      </c>
      <c r="S188" s="201">
        <f t="shared" si="17"/>
        <v>-1.0026525198938991</v>
      </c>
      <c r="T188" s="198">
        <f t="shared" si="18"/>
        <v>-1.5</v>
      </c>
      <c r="U188" s="198">
        <f t="shared" si="19"/>
        <v>-1</v>
      </c>
      <c r="V188" s="198">
        <f t="shared" si="20"/>
        <v>-1.6393955198760517</v>
      </c>
      <c r="W188" s="198">
        <f t="shared" si="21"/>
        <v>-1.6554388059327685</v>
      </c>
    </row>
    <row r="189" spans="18:23" x14ac:dyDescent="0.25">
      <c r="R189" s="198">
        <f t="shared" si="16"/>
        <v>-1.1666666666666667</v>
      </c>
      <c r="S189" s="201">
        <f t="shared" si="17"/>
        <v>-1.0026525198938991</v>
      </c>
      <c r="T189" s="198">
        <f t="shared" si="18"/>
        <v>-1.5</v>
      </c>
      <c r="U189" s="198">
        <f t="shared" si="19"/>
        <v>-1</v>
      </c>
      <c r="V189" s="198">
        <f t="shared" si="20"/>
        <v>-1.6393955198760517</v>
      </c>
      <c r="W189" s="198">
        <f t="shared" si="21"/>
        <v>-1.6554388059327685</v>
      </c>
    </row>
    <row r="190" spans="18:23" x14ac:dyDescent="0.25">
      <c r="R190" s="198">
        <f t="shared" si="16"/>
        <v>-1.1666666666666667</v>
      </c>
      <c r="S190" s="201">
        <f t="shared" si="17"/>
        <v>-1.0026525198938991</v>
      </c>
      <c r="T190" s="198">
        <f t="shared" si="18"/>
        <v>-1.5</v>
      </c>
      <c r="U190" s="198">
        <f t="shared" si="19"/>
        <v>-1</v>
      </c>
      <c r="V190" s="198">
        <f t="shared" si="20"/>
        <v>-1.6393955198760517</v>
      </c>
      <c r="W190" s="198">
        <f t="shared" si="21"/>
        <v>-1.6554388059327685</v>
      </c>
    </row>
    <row r="191" spans="18:23" x14ac:dyDescent="0.25">
      <c r="R191" s="198">
        <f t="shared" si="16"/>
        <v>-1.1666666666666667</v>
      </c>
      <c r="S191" s="201">
        <f t="shared" si="17"/>
        <v>-1.0026525198938991</v>
      </c>
      <c r="T191" s="198">
        <f t="shared" si="18"/>
        <v>-1.5</v>
      </c>
      <c r="U191" s="198">
        <f t="shared" si="19"/>
        <v>-1</v>
      </c>
      <c r="V191" s="198">
        <f t="shared" si="20"/>
        <v>-1.6393955198760517</v>
      </c>
      <c r="W191" s="198">
        <f t="shared" si="21"/>
        <v>-1.6554388059327685</v>
      </c>
    </row>
    <row r="192" spans="18:23" x14ac:dyDescent="0.25">
      <c r="R192" s="198">
        <f t="shared" si="16"/>
        <v>-1.1666666666666667</v>
      </c>
      <c r="S192" s="201">
        <f t="shared" si="17"/>
        <v>-1.0026525198938991</v>
      </c>
      <c r="T192" s="198">
        <f t="shared" si="18"/>
        <v>-1.5</v>
      </c>
      <c r="U192" s="198">
        <f t="shared" si="19"/>
        <v>-1</v>
      </c>
      <c r="V192" s="198">
        <f t="shared" si="20"/>
        <v>-1.6393955198760517</v>
      </c>
      <c r="W192" s="198">
        <f t="shared" si="21"/>
        <v>-1.6554388059327685</v>
      </c>
    </row>
    <row r="193" spans="18:23" x14ac:dyDescent="0.25">
      <c r="R193" s="198">
        <f t="shared" si="16"/>
        <v>-1.1666666666666667</v>
      </c>
      <c r="S193" s="201">
        <f t="shared" si="17"/>
        <v>-1.0026525198938991</v>
      </c>
      <c r="T193" s="198">
        <f t="shared" si="18"/>
        <v>-1.5</v>
      </c>
      <c r="U193" s="198">
        <f t="shared" si="19"/>
        <v>-1</v>
      </c>
      <c r="V193" s="198">
        <f t="shared" si="20"/>
        <v>-1.6393955198760517</v>
      </c>
      <c r="W193" s="198">
        <f t="shared" si="21"/>
        <v>-1.6554388059327685</v>
      </c>
    </row>
    <row r="194" spans="18:23" x14ac:dyDescent="0.25">
      <c r="R194" s="198">
        <f t="shared" si="16"/>
        <v>-1.1666666666666667</v>
      </c>
      <c r="S194" s="201">
        <f t="shared" si="17"/>
        <v>-1.0026525198938991</v>
      </c>
      <c r="T194" s="198">
        <f t="shared" si="18"/>
        <v>-1.5</v>
      </c>
      <c r="U194" s="198">
        <f t="shared" si="19"/>
        <v>-1</v>
      </c>
      <c r="V194" s="198">
        <f t="shared" si="20"/>
        <v>-1.6393955198760517</v>
      </c>
      <c r="W194" s="198">
        <f t="shared" si="21"/>
        <v>-1.6554388059327685</v>
      </c>
    </row>
    <row r="195" spans="18:23" x14ac:dyDescent="0.25">
      <c r="R195" s="198">
        <f t="shared" ref="R195:R258" si="22">2*((M195-Q$3)/(Q$5-Q$3))-1</f>
        <v>-1.1666666666666667</v>
      </c>
      <c r="S195" s="201">
        <f t="shared" ref="S195:S258" si="23">2*((H195-Q$8)/(Q$10-Q$8))-1</f>
        <v>-1.0026525198938991</v>
      </c>
      <c r="T195" s="198">
        <f t="shared" ref="T195:T258" si="24">2*((I195-Q$13)/(Q$15-Q$13))-1</f>
        <v>-1.5</v>
      </c>
      <c r="U195" s="198">
        <f t="shared" ref="U195:U258" si="25">2*((J195-Q$18)/(Q$20-Q$18))-1</f>
        <v>-1</v>
      </c>
      <c r="V195" s="198">
        <f t="shared" ref="V195:V258" si="26">2*((K195-Q$23)/(Q$25-Q$23))-1</f>
        <v>-1.6393955198760517</v>
      </c>
      <c r="W195" s="198">
        <f t="shared" ref="W195:W258" si="27">2*((L195-Q$28)/(Q$30-Q$28))-1</f>
        <v>-1.6554388059327685</v>
      </c>
    </row>
    <row r="196" spans="18:23" x14ac:dyDescent="0.25">
      <c r="R196" s="198">
        <f t="shared" si="22"/>
        <v>-1.1666666666666667</v>
      </c>
      <c r="S196" s="201">
        <f t="shared" si="23"/>
        <v>-1.0026525198938991</v>
      </c>
      <c r="T196" s="198">
        <f t="shared" si="24"/>
        <v>-1.5</v>
      </c>
      <c r="U196" s="198">
        <f t="shared" si="25"/>
        <v>-1</v>
      </c>
      <c r="V196" s="198">
        <f t="shared" si="26"/>
        <v>-1.6393955198760517</v>
      </c>
      <c r="W196" s="198">
        <f t="shared" si="27"/>
        <v>-1.6554388059327685</v>
      </c>
    </row>
    <row r="197" spans="18:23" x14ac:dyDescent="0.25">
      <c r="R197" s="198">
        <f t="shared" si="22"/>
        <v>-1.1666666666666667</v>
      </c>
      <c r="S197" s="201">
        <f t="shared" si="23"/>
        <v>-1.0026525198938991</v>
      </c>
      <c r="T197" s="198">
        <f t="shared" si="24"/>
        <v>-1.5</v>
      </c>
      <c r="U197" s="198">
        <f t="shared" si="25"/>
        <v>-1</v>
      </c>
      <c r="V197" s="198">
        <f t="shared" si="26"/>
        <v>-1.6393955198760517</v>
      </c>
      <c r="W197" s="198">
        <f t="shared" si="27"/>
        <v>-1.6554388059327685</v>
      </c>
    </row>
    <row r="198" spans="18:23" x14ac:dyDescent="0.25">
      <c r="R198" s="198">
        <f t="shared" si="22"/>
        <v>-1.1666666666666667</v>
      </c>
      <c r="S198" s="201">
        <f t="shared" si="23"/>
        <v>-1.0026525198938991</v>
      </c>
      <c r="T198" s="198">
        <f t="shared" si="24"/>
        <v>-1.5</v>
      </c>
      <c r="U198" s="198">
        <f t="shared" si="25"/>
        <v>-1</v>
      </c>
      <c r="V198" s="198">
        <f t="shared" si="26"/>
        <v>-1.6393955198760517</v>
      </c>
      <c r="W198" s="198">
        <f t="shared" si="27"/>
        <v>-1.6554388059327685</v>
      </c>
    </row>
    <row r="199" spans="18:23" x14ac:dyDescent="0.25">
      <c r="R199" s="198">
        <f t="shared" si="22"/>
        <v>-1.1666666666666667</v>
      </c>
      <c r="S199" s="201">
        <f t="shared" si="23"/>
        <v>-1.0026525198938991</v>
      </c>
      <c r="T199" s="198">
        <f t="shared" si="24"/>
        <v>-1.5</v>
      </c>
      <c r="U199" s="198">
        <f t="shared" si="25"/>
        <v>-1</v>
      </c>
      <c r="V199" s="198">
        <f t="shared" si="26"/>
        <v>-1.6393955198760517</v>
      </c>
      <c r="W199" s="198">
        <f t="shared" si="27"/>
        <v>-1.6554388059327685</v>
      </c>
    </row>
    <row r="200" spans="18:23" x14ac:dyDescent="0.25">
      <c r="R200" s="198">
        <f t="shared" si="22"/>
        <v>-1.1666666666666667</v>
      </c>
      <c r="S200" s="201">
        <f t="shared" si="23"/>
        <v>-1.0026525198938991</v>
      </c>
      <c r="T200" s="198">
        <f t="shared" si="24"/>
        <v>-1.5</v>
      </c>
      <c r="U200" s="198">
        <f t="shared" si="25"/>
        <v>-1</v>
      </c>
      <c r="V200" s="198">
        <f t="shared" si="26"/>
        <v>-1.6393955198760517</v>
      </c>
      <c r="W200" s="198">
        <f t="shared" si="27"/>
        <v>-1.6554388059327685</v>
      </c>
    </row>
    <row r="201" spans="18:23" x14ac:dyDescent="0.25">
      <c r="R201" s="198">
        <f t="shared" si="22"/>
        <v>-1.1666666666666667</v>
      </c>
      <c r="S201" s="201">
        <f t="shared" si="23"/>
        <v>-1.0026525198938991</v>
      </c>
      <c r="T201" s="198">
        <f t="shared" si="24"/>
        <v>-1.5</v>
      </c>
      <c r="U201" s="198">
        <f t="shared" si="25"/>
        <v>-1</v>
      </c>
      <c r="V201" s="198">
        <f t="shared" si="26"/>
        <v>-1.6393955198760517</v>
      </c>
      <c r="W201" s="198">
        <f t="shared" si="27"/>
        <v>-1.6554388059327685</v>
      </c>
    </row>
    <row r="202" spans="18:23" x14ac:dyDescent="0.25">
      <c r="R202" s="198">
        <f t="shared" si="22"/>
        <v>-1.1666666666666667</v>
      </c>
      <c r="S202" s="201">
        <f t="shared" si="23"/>
        <v>-1.0026525198938991</v>
      </c>
      <c r="T202" s="198">
        <f t="shared" si="24"/>
        <v>-1.5</v>
      </c>
      <c r="U202" s="198">
        <f t="shared" si="25"/>
        <v>-1</v>
      </c>
      <c r="V202" s="198">
        <f t="shared" si="26"/>
        <v>-1.6393955198760517</v>
      </c>
      <c r="W202" s="198">
        <f t="shared" si="27"/>
        <v>-1.6554388059327685</v>
      </c>
    </row>
    <row r="203" spans="18:23" x14ac:dyDescent="0.25">
      <c r="R203" s="198">
        <f t="shared" si="22"/>
        <v>-1.1666666666666667</v>
      </c>
      <c r="S203" s="201">
        <f t="shared" si="23"/>
        <v>-1.0026525198938991</v>
      </c>
      <c r="T203" s="198">
        <f t="shared" si="24"/>
        <v>-1.5</v>
      </c>
      <c r="U203" s="198">
        <f t="shared" si="25"/>
        <v>-1</v>
      </c>
      <c r="V203" s="198">
        <f t="shared" si="26"/>
        <v>-1.6393955198760517</v>
      </c>
      <c r="W203" s="198">
        <f t="shared" si="27"/>
        <v>-1.6554388059327685</v>
      </c>
    </row>
    <row r="204" spans="18:23" x14ac:dyDescent="0.25">
      <c r="R204" s="198">
        <f t="shared" si="22"/>
        <v>-1.1666666666666667</v>
      </c>
      <c r="S204" s="201">
        <f t="shared" si="23"/>
        <v>-1.0026525198938991</v>
      </c>
      <c r="T204" s="198">
        <f t="shared" si="24"/>
        <v>-1.5</v>
      </c>
      <c r="U204" s="198">
        <f t="shared" si="25"/>
        <v>-1</v>
      </c>
      <c r="V204" s="198">
        <f t="shared" si="26"/>
        <v>-1.6393955198760517</v>
      </c>
      <c r="W204" s="198">
        <f t="shared" si="27"/>
        <v>-1.6554388059327685</v>
      </c>
    </row>
    <row r="205" spans="18:23" x14ac:dyDescent="0.25">
      <c r="R205" s="198">
        <f t="shared" si="22"/>
        <v>-1.1666666666666667</v>
      </c>
      <c r="S205" s="201">
        <f t="shared" si="23"/>
        <v>-1.0026525198938991</v>
      </c>
      <c r="T205" s="198">
        <f t="shared" si="24"/>
        <v>-1.5</v>
      </c>
      <c r="U205" s="198">
        <f t="shared" si="25"/>
        <v>-1</v>
      </c>
      <c r="V205" s="198">
        <f t="shared" si="26"/>
        <v>-1.6393955198760517</v>
      </c>
      <c r="W205" s="198">
        <f t="shared" si="27"/>
        <v>-1.6554388059327685</v>
      </c>
    </row>
    <row r="206" spans="18:23" x14ac:dyDescent="0.25">
      <c r="R206" s="198">
        <f t="shared" si="22"/>
        <v>-1.1666666666666667</v>
      </c>
      <c r="S206" s="201">
        <f t="shared" si="23"/>
        <v>-1.0026525198938991</v>
      </c>
      <c r="T206" s="198">
        <f t="shared" si="24"/>
        <v>-1.5</v>
      </c>
      <c r="U206" s="198">
        <f t="shared" si="25"/>
        <v>-1</v>
      </c>
      <c r="V206" s="198">
        <f t="shared" si="26"/>
        <v>-1.6393955198760517</v>
      </c>
      <c r="W206" s="198">
        <f t="shared" si="27"/>
        <v>-1.6554388059327685</v>
      </c>
    </row>
    <row r="207" spans="18:23" x14ac:dyDescent="0.25">
      <c r="R207" s="198">
        <f t="shared" si="22"/>
        <v>-1.1666666666666667</v>
      </c>
      <c r="S207" s="201">
        <f t="shared" si="23"/>
        <v>-1.0026525198938991</v>
      </c>
      <c r="T207" s="198">
        <f t="shared" si="24"/>
        <v>-1.5</v>
      </c>
      <c r="U207" s="198">
        <f t="shared" si="25"/>
        <v>-1</v>
      </c>
      <c r="V207" s="198">
        <f t="shared" si="26"/>
        <v>-1.6393955198760517</v>
      </c>
      <c r="W207" s="198">
        <f t="shared" si="27"/>
        <v>-1.6554388059327685</v>
      </c>
    </row>
    <row r="208" spans="18:23" x14ac:dyDescent="0.25">
      <c r="R208" s="198">
        <f t="shared" si="22"/>
        <v>-1.1666666666666667</v>
      </c>
      <c r="S208" s="201">
        <f t="shared" si="23"/>
        <v>-1.0026525198938991</v>
      </c>
      <c r="T208" s="198">
        <f t="shared" si="24"/>
        <v>-1.5</v>
      </c>
      <c r="U208" s="198">
        <f t="shared" si="25"/>
        <v>-1</v>
      </c>
      <c r="V208" s="198">
        <f t="shared" si="26"/>
        <v>-1.6393955198760517</v>
      </c>
      <c r="W208" s="198">
        <f t="shared" si="27"/>
        <v>-1.6554388059327685</v>
      </c>
    </row>
    <row r="209" spans="18:23" x14ac:dyDescent="0.25">
      <c r="R209" s="198">
        <f t="shared" si="22"/>
        <v>-1.1666666666666667</v>
      </c>
      <c r="S209" s="201">
        <f t="shared" si="23"/>
        <v>-1.0026525198938991</v>
      </c>
      <c r="T209" s="198">
        <f t="shared" si="24"/>
        <v>-1.5</v>
      </c>
      <c r="U209" s="198">
        <f t="shared" si="25"/>
        <v>-1</v>
      </c>
      <c r="V209" s="198">
        <f t="shared" si="26"/>
        <v>-1.6393955198760517</v>
      </c>
      <c r="W209" s="198">
        <f t="shared" si="27"/>
        <v>-1.6554388059327685</v>
      </c>
    </row>
    <row r="210" spans="18:23" x14ac:dyDescent="0.25">
      <c r="R210" s="198">
        <f t="shared" si="22"/>
        <v>-1.1666666666666667</v>
      </c>
      <c r="S210" s="201">
        <f t="shared" si="23"/>
        <v>-1.0026525198938991</v>
      </c>
      <c r="T210" s="198">
        <f t="shared" si="24"/>
        <v>-1.5</v>
      </c>
      <c r="U210" s="198">
        <f t="shared" si="25"/>
        <v>-1</v>
      </c>
      <c r="V210" s="198">
        <f t="shared" si="26"/>
        <v>-1.6393955198760517</v>
      </c>
      <c r="W210" s="198">
        <f t="shared" si="27"/>
        <v>-1.6554388059327685</v>
      </c>
    </row>
    <row r="211" spans="18:23" x14ac:dyDescent="0.25">
      <c r="R211" s="198">
        <f t="shared" si="22"/>
        <v>-1.1666666666666667</v>
      </c>
      <c r="S211" s="201">
        <f t="shared" si="23"/>
        <v>-1.0026525198938991</v>
      </c>
      <c r="T211" s="198">
        <f t="shared" si="24"/>
        <v>-1.5</v>
      </c>
      <c r="U211" s="198">
        <f t="shared" si="25"/>
        <v>-1</v>
      </c>
      <c r="V211" s="198">
        <f t="shared" si="26"/>
        <v>-1.6393955198760517</v>
      </c>
      <c r="W211" s="198">
        <f t="shared" si="27"/>
        <v>-1.6554388059327685</v>
      </c>
    </row>
    <row r="212" spans="18:23" x14ac:dyDescent="0.25">
      <c r="R212" s="198">
        <f t="shared" si="22"/>
        <v>-1.1666666666666667</v>
      </c>
      <c r="S212" s="201">
        <f t="shared" si="23"/>
        <v>-1.0026525198938991</v>
      </c>
      <c r="T212" s="198">
        <f t="shared" si="24"/>
        <v>-1.5</v>
      </c>
      <c r="U212" s="198">
        <f t="shared" si="25"/>
        <v>-1</v>
      </c>
      <c r="V212" s="198">
        <f t="shared" si="26"/>
        <v>-1.6393955198760517</v>
      </c>
      <c r="W212" s="198">
        <f t="shared" si="27"/>
        <v>-1.6554388059327685</v>
      </c>
    </row>
    <row r="213" spans="18:23" x14ac:dyDescent="0.25">
      <c r="R213" s="198">
        <f t="shared" si="22"/>
        <v>-1.1666666666666667</v>
      </c>
      <c r="S213" s="201">
        <f t="shared" si="23"/>
        <v>-1.0026525198938991</v>
      </c>
      <c r="T213" s="198">
        <f t="shared" si="24"/>
        <v>-1.5</v>
      </c>
      <c r="U213" s="198">
        <f t="shared" si="25"/>
        <v>-1</v>
      </c>
      <c r="V213" s="198">
        <f t="shared" si="26"/>
        <v>-1.6393955198760517</v>
      </c>
      <c r="W213" s="198">
        <f t="shared" si="27"/>
        <v>-1.6554388059327685</v>
      </c>
    </row>
    <row r="214" spans="18:23" x14ac:dyDescent="0.25">
      <c r="R214" s="198">
        <f t="shared" si="22"/>
        <v>-1.1666666666666667</v>
      </c>
      <c r="S214" s="201">
        <f t="shared" si="23"/>
        <v>-1.0026525198938991</v>
      </c>
      <c r="T214" s="198">
        <f t="shared" si="24"/>
        <v>-1.5</v>
      </c>
      <c r="U214" s="198">
        <f t="shared" si="25"/>
        <v>-1</v>
      </c>
      <c r="V214" s="198">
        <f t="shared" si="26"/>
        <v>-1.6393955198760517</v>
      </c>
      <c r="W214" s="198">
        <f t="shared" si="27"/>
        <v>-1.6554388059327685</v>
      </c>
    </row>
    <row r="215" spans="18:23" x14ac:dyDescent="0.25">
      <c r="R215" s="198">
        <f t="shared" si="22"/>
        <v>-1.1666666666666667</v>
      </c>
      <c r="S215" s="201">
        <f t="shared" si="23"/>
        <v>-1.0026525198938991</v>
      </c>
      <c r="T215" s="198">
        <f t="shared" si="24"/>
        <v>-1.5</v>
      </c>
      <c r="U215" s="198">
        <f t="shared" si="25"/>
        <v>-1</v>
      </c>
      <c r="V215" s="198">
        <f t="shared" si="26"/>
        <v>-1.6393955198760517</v>
      </c>
      <c r="W215" s="198">
        <f t="shared" si="27"/>
        <v>-1.6554388059327685</v>
      </c>
    </row>
    <row r="216" spans="18:23" x14ac:dyDescent="0.25">
      <c r="R216" s="198">
        <f t="shared" si="22"/>
        <v>-1.1666666666666667</v>
      </c>
      <c r="S216" s="201">
        <f t="shared" si="23"/>
        <v>-1.0026525198938991</v>
      </c>
      <c r="T216" s="198">
        <f t="shared" si="24"/>
        <v>-1.5</v>
      </c>
      <c r="U216" s="198">
        <f t="shared" si="25"/>
        <v>-1</v>
      </c>
      <c r="V216" s="198">
        <f t="shared" si="26"/>
        <v>-1.6393955198760517</v>
      </c>
      <c r="W216" s="198">
        <f t="shared" si="27"/>
        <v>-1.6554388059327685</v>
      </c>
    </row>
    <row r="217" spans="18:23" x14ac:dyDescent="0.25">
      <c r="R217" s="198">
        <f t="shared" si="22"/>
        <v>-1.1666666666666667</v>
      </c>
      <c r="S217" s="201">
        <f t="shared" si="23"/>
        <v>-1.0026525198938991</v>
      </c>
      <c r="T217" s="198">
        <f t="shared" si="24"/>
        <v>-1.5</v>
      </c>
      <c r="U217" s="198">
        <f t="shared" si="25"/>
        <v>-1</v>
      </c>
      <c r="V217" s="198">
        <f t="shared" si="26"/>
        <v>-1.6393955198760517</v>
      </c>
      <c r="W217" s="198">
        <f t="shared" si="27"/>
        <v>-1.6554388059327685</v>
      </c>
    </row>
    <row r="218" spans="18:23" x14ac:dyDescent="0.25">
      <c r="R218" s="198">
        <f t="shared" si="22"/>
        <v>-1.1666666666666667</v>
      </c>
      <c r="S218" s="201">
        <f t="shared" si="23"/>
        <v>-1.0026525198938991</v>
      </c>
      <c r="T218" s="198">
        <f t="shared" si="24"/>
        <v>-1.5</v>
      </c>
      <c r="U218" s="198">
        <f t="shared" si="25"/>
        <v>-1</v>
      </c>
      <c r="V218" s="198">
        <f t="shared" si="26"/>
        <v>-1.6393955198760517</v>
      </c>
      <c r="W218" s="198">
        <f t="shared" si="27"/>
        <v>-1.6554388059327685</v>
      </c>
    </row>
    <row r="219" spans="18:23" x14ac:dyDescent="0.25">
      <c r="R219" s="198">
        <f t="shared" si="22"/>
        <v>-1.1666666666666667</v>
      </c>
      <c r="S219" s="201">
        <f t="shared" si="23"/>
        <v>-1.0026525198938991</v>
      </c>
      <c r="T219" s="198">
        <f t="shared" si="24"/>
        <v>-1.5</v>
      </c>
      <c r="U219" s="198">
        <f t="shared" si="25"/>
        <v>-1</v>
      </c>
      <c r="V219" s="198">
        <f t="shared" si="26"/>
        <v>-1.6393955198760517</v>
      </c>
      <c r="W219" s="198">
        <f t="shared" si="27"/>
        <v>-1.6554388059327685</v>
      </c>
    </row>
    <row r="220" spans="18:23" x14ac:dyDescent="0.25">
      <c r="R220" s="198">
        <f t="shared" si="22"/>
        <v>-1.1666666666666667</v>
      </c>
      <c r="S220" s="201">
        <f t="shared" si="23"/>
        <v>-1.0026525198938991</v>
      </c>
      <c r="T220" s="198">
        <f t="shared" si="24"/>
        <v>-1.5</v>
      </c>
      <c r="U220" s="198">
        <f t="shared" si="25"/>
        <v>-1</v>
      </c>
      <c r="V220" s="198">
        <f t="shared" si="26"/>
        <v>-1.6393955198760517</v>
      </c>
      <c r="W220" s="198">
        <f t="shared" si="27"/>
        <v>-1.6554388059327685</v>
      </c>
    </row>
    <row r="221" spans="18:23" x14ac:dyDescent="0.25">
      <c r="R221" s="198">
        <f t="shared" si="22"/>
        <v>-1.1666666666666667</v>
      </c>
      <c r="S221" s="201">
        <f t="shared" si="23"/>
        <v>-1.0026525198938991</v>
      </c>
      <c r="T221" s="198">
        <f t="shared" si="24"/>
        <v>-1.5</v>
      </c>
      <c r="U221" s="198">
        <f t="shared" si="25"/>
        <v>-1</v>
      </c>
      <c r="V221" s="198">
        <f t="shared" si="26"/>
        <v>-1.6393955198760517</v>
      </c>
      <c r="W221" s="198">
        <f t="shared" si="27"/>
        <v>-1.6554388059327685</v>
      </c>
    </row>
    <row r="222" spans="18:23" x14ac:dyDescent="0.25">
      <c r="R222" s="198">
        <f t="shared" si="22"/>
        <v>-1.1666666666666667</v>
      </c>
      <c r="S222" s="201">
        <f t="shared" si="23"/>
        <v>-1.0026525198938991</v>
      </c>
      <c r="T222" s="198">
        <f t="shared" si="24"/>
        <v>-1.5</v>
      </c>
      <c r="U222" s="198">
        <f t="shared" si="25"/>
        <v>-1</v>
      </c>
      <c r="V222" s="198">
        <f t="shared" si="26"/>
        <v>-1.6393955198760517</v>
      </c>
      <c r="W222" s="198">
        <f t="shared" si="27"/>
        <v>-1.6554388059327685</v>
      </c>
    </row>
    <row r="223" spans="18:23" x14ac:dyDescent="0.25">
      <c r="R223" s="198">
        <f t="shared" si="22"/>
        <v>-1.1666666666666667</v>
      </c>
      <c r="S223" s="201">
        <f t="shared" si="23"/>
        <v>-1.0026525198938991</v>
      </c>
      <c r="T223" s="198">
        <f t="shared" si="24"/>
        <v>-1.5</v>
      </c>
      <c r="U223" s="198">
        <f t="shared" si="25"/>
        <v>-1</v>
      </c>
      <c r="V223" s="198">
        <f t="shared" si="26"/>
        <v>-1.6393955198760517</v>
      </c>
      <c r="W223" s="198">
        <f t="shared" si="27"/>
        <v>-1.6554388059327685</v>
      </c>
    </row>
    <row r="224" spans="18:23" x14ac:dyDescent="0.25">
      <c r="R224" s="198">
        <f t="shared" si="22"/>
        <v>-1.1666666666666667</v>
      </c>
      <c r="S224" s="201">
        <f t="shared" si="23"/>
        <v>-1.0026525198938991</v>
      </c>
      <c r="T224" s="198">
        <f t="shared" si="24"/>
        <v>-1.5</v>
      </c>
      <c r="U224" s="198">
        <f t="shared" si="25"/>
        <v>-1</v>
      </c>
      <c r="V224" s="198">
        <f t="shared" si="26"/>
        <v>-1.6393955198760517</v>
      </c>
      <c r="W224" s="198">
        <f t="shared" si="27"/>
        <v>-1.6554388059327685</v>
      </c>
    </row>
    <row r="225" spans="18:23" x14ac:dyDescent="0.25">
      <c r="R225" s="198">
        <f t="shared" si="22"/>
        <v>-1.1666666666666667</v>
      </c>
      <c r="S225" s="201">
        <f t="shared" si="23"/>
        <v>-1.0026525198938991</v>
      </c>
      <c r="T225" s="198">
        <f t="shared" si="24"/>
        <v>-1.5</v>
      </c>
      <c r="U225" s="198">
        <f t="shared" si="25"/>
        <v>-1</v>
      </c>
      <c r="V225" s="198">
        <f t="shared" si="26"/>
        <v>-1.6393955198760517</v>
      </c>
      <c r="W225" s="198">
        <f t="shared" si="27"/>
        <v>-1.6554388059327685</v>
      </c>
    </row>
    <row r="226" spans="18:23" x14ac:dyDescent="0.25">
      <c r="R226" s="198">
        <f t="shared" si="22"/>
        <v>-1.1666666666666667</v>
      </c>
      <c r="S226" s="201">
        <f t="shared" si="23"/>
        <v>-1.0026525198938991</v>
      </c>
      <c r="T226" s="198">
        <f t="shared" si="24"/>
        <v>-1.5</v>
      </c>
      <c r="U226" s="198">
        <f t="shared" si="25"/>
        <v>-1</v>
      </c>
      <c r="V226" s="198">
        <f t="shared" si="26"/>
        <v>-1.6393955198760517</v>
      </c>
      <c r="W226" s="198">
        <f t="shared" si="27"/>
        <v>-1.6554388059327685</v>
      </c>
    </row>
    <row r="227" spans="18:23" x14ac:dyDescent="0.25">
      <c r="R227" s="198">
        <f t="shared" si="22"/>
        <v>-1.1666666666666667</v>
      </c>
      <c r="S227" s="201">
        <f t="shared" si="23"/>
        <v>-1.0026525198938991</v>
      </c>
      <c r="T227" s="198">
        <f t="shared" si="24"/>
        <v>-1.5</v>
      </c>
      <c r="U227" s="198">
        <f t="shared" si="25"/>
        <v>-1</v>
      </c>
      <c r="V227" s="198">
        <f t="shared" si="26"/>
        <v>-1.6393955198760517</v>
      </c>
      <c r="W227" s="198">
        <f t="shared" si="27"/>
        <v>-1.6554388059327685</v>
      </c>
    </row>
    <row r="228" spans="18:23" x14ac:dyDescent="0.25">
      <c r="R228" s="198">
        <f t="shared" si="22"/>
        <v>-1.1666666666666667</v>
      </c>
      <c r="S228" s="201">
        <f t="shared" si="23"/>
        <v>-1.0026525198938991</v>
      </c>
      <c r="T228" s="198">
        <f t="shared" si="24"/>
        <v>-1.5</v>
      </c>
      <c r="U228" s="198">
        <f t="shared" si="25"/>
        <v>-1</v>
      </c>
      <c r="V228" s="198">
        <f t="shared" si="26"/>
        <v>-1.6393955198760517</v>
      </c>
      <c r="W228" s="198">
        <f t="shared" si="27"/>
        <v>-1.6554388059327685</v>
      </c>
    </row>
    <row r="229" spans="18:23" x14ac:dyDescent="0.25">
      <c r="R229" s="198">
        <f t="shared" si="22"/>
        <v>-1.1666666666666667</v>
      </c>
      <c r="S229" s="201">
        <f t="shared" si="23"/>
        <v>-1.0026525198938991</v>
      </c>
      <c r="T229" s="198">
        <f t="shared" si="24"/>
        <v>-1.5</v>
      </c>
      <c r="U229" s="198">
        <f t="shared" si="25"/>
        <v>-1</v>
      </c>
      <c r="V229" s="198">
        <f t="shared" si="26"/>
        <v>-1.6393955198760517</v>
      </c>
      <c r="W229" s="198">
        <f t="shared" si="27"/>
        <v>-1.6554388059327685</v>
      </c>
    </row>
    <row r="230" spans="18:23" x14ac:dyDescent="0.25">
      <c r="R230" s="198">
        <f t="shared" si="22"/>
        <v>-1.1666666666666667</v>
      </c>
      <c r="S230" s="201">
        <f t="shared" si="23"/>
        <v>-1.0026525198938991</v>
      </c>
      <c r="T230" s="198">
        <f t="shared" si="24"/>
        <v>-1.5</v>
      </c>
      <c r="U230" s="198">
        <f t="shared" si="25"/>
        <v>-1</v>
      </c>
      <c r="V230" s="198">
        <f t="shared" si="26"/>
        <v>-1.6393955198760517</v>
      </c>
      <c r="W230" s="198">
        <f t="shared" si="27"/>
        <v>-1.6554388059327685</v>
      </c>
    </row>
    <row r="231" spans="18:23" x14ac:dyDescent="0.25">
      <c r="R231" s="198">
        <f t="shared" si="22"/>
        <v>-1.1666666666666667</v>
      </c>
      <c r="S231" s="201">
        <f t="shared" si="23"/>
        <v>-1.0026525198938991</v>
      </c>
      <c r="T231" s="198">
        <f t="shared" si="24"/>
        <v>-1.5</v>
      </c>
      <c r="U231" s="198">
        <f t="shared" si="25"/>
        <v>-1</v>
      </c>
      <c r="V231" s="198">
        <f t="shared" si="26"/>
        <v>-1.6393955198760517</v>
      </c>
      <c r="W231" s="198">
        <f t="shared" si="27"/>
        <v>-1.6554388059327685</v>
      </c>
    </row>
    <row r="232" spans="18:23" x14ac:dyDescent="0.25">
      <c r="R232" s="198">
        <f t="shared" si="22"/>
        <v>-1.1666666666666667</v>
      </c>
      <c r="S232" s="201">
        <f t="shared" si="23"/>
        <v>-1.0026525198938991</v>
      </c>
      <c r="T232" s="198">
        <f t="shared" si="24"/>
        <v>-1.5</v>
      </c>
      <c r="U232" s="198">
        <f t="shared" si="25"/>
        <v>-1</v>
      </c>
      <c r="V232" s="198">
        <f t="shared" si="26"/>
        <v>-1.6393955198760517</v>
      </c>
      <c r="W232" s="198">
        <f t="shared" si="27"/>
        <v>-1.6554388059327685</v>
      </c>
    </row>
    <row r="233" spans="18:23" x14ac:dyDescent="0.25">
      <c r="R233" s="198">
        <f t="shared" si="22"/>
        <v>-1.1666666666666667</v>
      </c>
      <c r="S233" s="201">
        <f t="shared" si="23"/>
        <v>-1.0026525198938991</v>
      </c>
      <c r="T233" s="198">
        <f t="shared" si="24"/>
        <v>-1.5</v>
      </c>
      <c r="U233" s="198">
        <f t="shared" si="25"/>
        <v>-1</v>
      </c>
      <c r="V233" s="198">
        <f t="shared" si="26"/>
        <v>-1.6393955198760517</v>
      </c>
      <c r="W233" s="198">
        <f t="shared" si="27"/>
        <v>-1.6554388059327685</v>
      </c>
    </row>
    <row r="234" spans="18:23" x14ac:dyDescent="0.25">
      <c r="R234" s="198">
        <f t="shared" si="22"/>
        <v>-1.1666666666666667</v>
      </c>
      <c r="S234" s="201">
        <f t="shared" si="23"/>
        <v>-1.0026525198938991</v>
      </c>
      <c r="T234" s="198">
        <f t="shared" si="24"/>
        <v>-1.5</v>
      </c>
      <c r="U234" s="198">
        <f t="shared" si="25"/>
        <v>-1</v>
      </c>
      <c r="V234" s="198">
        <f t="shared" si="26"/>
        <v>-1.6393955198760517</v>
      </c>
      <c r="W234" s="198">
        <f t="shared" si="27"/>
        <v>-1.6554388059327685</v>
      </c>
    </row>
    <row r="235" spans="18:23" x14ac:dyDescent="0.25">
      <c r="R235" s="198">
        <f t="shared" si="22"/>
        <v>-1.1666666666666667</v>
      </c>
      <c r="S235" s="201">
        <f t="shared" si="23"/>
        <v>-1.0026525198938991</v>
      </c>
      <c r="T235" s="198">
        <f t="shared" si="24"/>
        <v>-1.5</v>
      </c>
      <c r="U235" s="198">
        <f t="shared" si="25"/>
        <v>-1</v>
      </c>
      <c r="V235" s="198">
        <f t="shared" si="26"/>
        <v>-1.6393955198760517</v>
      </c>
      <c r="W235" s="198">
        <f t="shared" si="27"/>
        <v>-1.6554388059327685</v>
      </c>
    </row>
    <row r="236" spans="18:23" x14ac:dyDescent="0.25">
      <c r="R236" s="198">
        <f t="shared" si="22"/>
        <v>-1.1666666666666667</v>
      </c>
      <c r="S236" s="201">
        <f t="shared" si="23"/>
        <v>-1.0026525198938991</v>
      </c>
      <c r="T236" s="198">
        <f t="shared" si="24"/>
        <v>-1.5</v>
      </c>
      <c r="U236" s="198">
        <f t="shared" si="25"/>
        <v>-1</v>
      </c>
      <c r="V236" s="198">
        <f t="shared" si="26"/>
        <v>-1.6393955198760517</v>
      </c>
      <c r="W236" s="198">
        <f t="shared" si="27"/>
        <v>-1.6554388059327685</v>
      </c>
    </row>
    <row r="237" spans="18:23" x14ac:dyDescent="0.25">
      <c r="R237" s="198">
        <f t="shared" si="22"/>
        <v>-1.1666666666666667</v>
      </c>
      <c r="S237" s="201">
        <f t="shared" si="23"/>
        <v>-1.0026525198938991</v>
      </c>
      <c r="T237" s="198">
        <f t="shared" si="24"/>
        <v>-1.5</v>
      </c>
      <c r="U237" s="198">
        <f t="shared" si="25"/>
        <v>-1</v>
      </c>
      <c r="V237" s="198">
        <f t="shared" si="26"/>
        <v>-1.6393955198760517</v>
      </c>
      <c r="W237" s="198">
        <f t="shared" si="27"/>
        <v>-1.6554388059327685</v>
      </c>
    </row>
    <row r="238" spans="18:23" x14ac:dyDescent="0.25">
      <c r="R238" s="198">
        <f t="shared" si="22"/>
        <v>-1.1666666666666667</v>
      </c>
      <c r="S238" s="201">
        <f t="shared" si="23"/>
        <v>-1.0026525198938991</v>
      </c>
      <c r="T238" s="198">
        <f t="shared" si="24"/>
        <v>-1.5</v>
      </c>
      <c r="U238" s="198">
        <f t="shared" si="25"/>
        <v>-1</v>
      </c>
      <c r="V238" s="198">
        <f t="shared" si="26"/>
        <v>-1.6393955198760517</v>
      </c>
      <c r="W238" s="198">
        <f t="shared" si="27"/>
        <v>-1.6554388059327685</v>
      </c>
    </row>
    <row r="239" spans="18:23" x14ac:dyDescent="0.25">
      <c r="R239" s="198">
        <f t="shared" si="22"/>
        <v>-1.1666666666666667</v>
      </c>
      <c r="S239" s="201">
        <f t="shared" si="23"/>
        <v>-1.0026525198938991</v>
      </c>
      <c r="T239" s="198">
        <f t="shared" si="24"/>
        <v>-1.5</v>
      </c>
      <c r="U239" s="198">
        <f t="shared" si="25"/>
        <v>-1</v>
      </c>
      <c r="V239" s="198">
        <f t="shared" si="26"/>
        <v>-1.6393955198760517</v>
      </c>
      <c r="W239" s="198">
        <f t="shared" si="27"/>
        <v>-1.6554388059327685</v>
      </c>
    </row>
    <row r="240" spans="18:23" x14ac:dyDescent="0.25">
      <c r="R240" s="198">
        <f t="shared" si="22"/>
        <v>-1.1666666666666667</v>
      </c>
      <c r="S240" s="201">
        <f t="shared" si="23"/>
        <v>-1.0026525198938991</v>
      </c>
      <c r="T240" s="198">
        <f t="shared" si="24"/>
        <v>-1.5</v>
      </c>
      <c r="U240" s="198">
        <f t="shared" si="25"/>
        <v>-1</v>
      </c>
      <c r="V240" s="198">
        <f t="shared" si="26"/>
        <v>-1.6393955198760517</v>
      </c>
      <c r="W240" s="198">
        <f t="shared" si="27"/>
        <v>-1.6554388059327685</v>
      </c>
    </row>
    <row r="241" spans="18:23" x14ac:dyDescent="0.25">
      <c r="R241" s="198">
        <f t="shared" si="22"/>
        <v>-1.1666666666666667</v>
      </c>
      <c r="S241" s="201">
        <f t="shared" si="23"/>
        <v>-1.0026525198938991</v>
      </c>
      <c r="T241" s="198">
        <f t="shared" si="24"/>
        <v>-1.5</v>
      </c>
      <c r="U241" s="198">
        <f t="shared" si="25"/>
        <v>-1</v>
      </c>
      <c r="V241" s="198">
        <f t="shared" si="26"/>
        <v>-1.6393955198760517</v>
      </c>
      <c r="W241" s="198">
        <f t="shared" si="27"/>
        <v>-1.6554388059327685</v>
      </c>
    </row>
    <row r="242" spans="18:23" x14ac:dyDescent="0.25">
      <c r="R242" s="198">
        <f t="shared" si="22"/>
        <v>-1.1666666666666667</v>
      </c>
      <c r="S242" s="201">
        <f t="shared" si="23"/>
        <v>-1.0026525198938991</v>
      </c>
      <c r="T242" s="198">
        <f t="shared" si="24"/>
        <v>-1.5</v>
      </c>
      <c r="U242" s="198">
        <f t="shared" si="25"/>
        <v>-1</v>
      </c>
      <c r="V242" s="198">
        <f t="shared" si="26"/>
        <v>-1.6393955198760517</v>
      </c>
      <c r="W242" s="198">
        <f t="shared" si="27"/>
        <v>-1.6554388059327685</v>
      </c>
    </row>
    <row r="243" spans="18:23" x14ac:dyDescent="0.25">
      <c r="R243" s="198">
        <f t="shared" si="22"/>
        <v>-1.1666666666666667</v>
      </c>
      <c r="S243" s="201">
        <f t="shared" si="23"/>
        <v>-1.0026525198938991</v>
      </c>
      <c r="T243" s="198">
        <f t="shared" si="24"/>
        <v>-1.5</v>
      </c>
      <c r="U243" s="198">
        <f t="shared" si="25"/>
        <v>-1</v>
      </c>
      <c r="V243" s="198">
        <f t="shared" si="26"/>
        <v>-1.6393955198760517</v>
      </c>
      <c r="W243" s="198">
        <f t="shared" si="27"/>
        <v>-1.6554388059327685</v>
      </c>
    </row>
    <row r="244" spans="18:23" x14ac:dyDescent="0.25">
      <c r="R244" s="198">
        <f t="shared" si="22"/>
        <v>-1.1666666666666667</v>
      </c>
      <c r="S244" s="201">
        <f t="shared" si="23"/>
        <v>-1.0026525198938991</v>
      </c>
      <c r="T244" s="198">
        <f t="shared" si="24"/>
        <v>-1.5</v>
      </c>
      <c r="U244" s="198">
        <f t="shared" si="25"/>
        <v>-1</v>
      </c>
      <c r="V244" s="198">
        <f t="shared" si="26"/>
        <v>-1.6393955198760517</v>
      </c>
      <c r="W244" s="198">
        <f t="shared" si="27"/>
        <v>-1.6554388059327685</v>
      </c>
    </row>
    <row r="245" spans="18:23" x14ac:dyDescent="0.25">
      <c r="R245" s="198">
        <f t="shared" si="22"/>
        <v>-1.1666666666666667</v>
      </c>
      <c r="S245" s="201">
        <f t="shared" si="23"/>
        <v>-1.0026525198938991</v>
      </c>
      <c r="T245" s="198">
        <f t="shared" si="24"/>
        <v>-1.5</v>
      </c>
      <c r="U245" s="198">
        <f t="shared" si="25"/>
        <v>-1</v>
      </c>
      <c r="V245" s="198">
        <f t="shared" si="26"/>
        <v>-1.6393955198760517</v>
      </c>
      <c r="W245" s="198">
        <f t="shared" si="27"/>
        <v>-1.6554388059327685</v>
      </c>
    </row>
    <row r="246" spans="18:23" x14ac:dyDescent="0.25">
      <c r="R246" s="198">
        <f t="shared" si="22"/>
        <v>-1.1666666666666667</v>
      </c>
      <c r="S246" s="201">
        <f t="shared" si="23"/>
        <v>-1.0026525198938991</v>
      </c>
      <c r="T246" s="198">
        <f t="shared" si="24"/>
        <v>-1.5</v>
      </c>
      <c r="U246" s="198">
        <f t="shared" si="25"/>
        <v>-1</v>
      </c>
      <c r="V246" s="198">
        <f t="shared" si="26"/>
        <v>-1.6393955198760517</v>
      </c>
      <c r="W246" s="198">
        <f t="shared" si="27"/>
        <v>-1.6554388059327685</v>
      </c>
    </row>
    <row r="247" spans="18:23" x14ac:dyDescent="0.25">
      <c r="R247" s="198">
        <f t="shared" si="22"/>
        <v>-1.1666666666666667</v>
      </c>
      <c r="S247" s="201">
        <f t="shared" si="23"/>
        <v>-1.0026525198938991</v>
      </c>
      <c r="T247" s="198">
        <f t="shared" si="24"/>
        <v>-1.5</v>
      </c>
      <c r="U247" s="198">
        <f t="shared" si="25"/>
        <v>-1</v>
      </c>
      <c r="V247" s="198">
        <f t="shared" si="26"/>
        <v>-1.6393955198760517</v>
      </c>
      <c r="W247" s="198">
        <f t="shared" si="27"/>
        <v>-1.6554388059327685</v>
      </c>
    </row>
    <row r="248" spans="18:23" x14ac:dyDescent="0.25">
      <c r="R248" s="198">
        <f t="shared" si="22"/>
        <v>-1.1666666666666667</v>
      </c>
      <c r="S248" s="201">
        <f t="shared" si="23"/>
        <v>-1.0026525198938991</v>
      </c>
      <c r="T248" s="198">
        <f t="shared" si="24"/>
        <v>-1.5</v>
      </c>
      <c r="U248" s="198">
        <f t="shared" si="25"/>
        <v>-1</v>
      </c>
      <c r="V248" s="198">
        <f t="shared" si="26"/>
        <v>-1.6393955198760517</v>
      </c>
      <c r="W248" s="198">
        <f t="shared" si="27"/>
        <v>-1.6554388059327685</v>
      </c>
    </row>
    <row r="249" spans="18:23" x14ac:dyDescent="0.25">
      <c r="R249" s="198">
        <f t="shared" si="22"/>
        <v>-1.1666666666666667</v>
      </c>
      <c r="S249" s="201">
        <f t="shared" si="23"/>
        <v>-1.0026525198938991</v>
      </c>
      <c r="T249" s="198">
        <f t="shared" si="24"/>
        <v>-1.5</v>
      </c>
      <c r="U249" s="198">
        <f t="shared" si="25"/>
        <v>-1</v>
      </c>
      <c r="V249" s="198">
        <f t="shared" si="26"/>
        <v>-1.6393955198760517</v>
      </c>
      <c r="W249" s="198">
        <f t="shared" si="27"/>
        <v>-1.6554388059327685</v>
      </c>
    </row>
    <row r="250" spans="18:23" x14ac:dyDescent="0.25">
      <c r="R250" s="198">
        <f t="shared" si="22"/>
        <v>-1.1666666666666667</v>
      </c>
      <c r="S250" s="201">
        <f t="shared" si="23"/>
        <v>-1.0026525198938991</v>
      </c>
      <c r="T250" s="198">
        <f t="shared" si="24"/>
        <v>-1.5</v>
      </c>
      <c r="U250" s="198">
        <f t="shared" si="25"/>
        <v>-1</v>
      </c>
      <c r="V250" s="198">
        <f t="shared" si="26"/>
        <v>-1.6393955198760517</v>
      </c>
      <c r="W250" s="198">
        <f t="shared" si="27"/>
        <v>-1.6554388059327685</v>
      </c>
    </row>
    <row r="251" spans="18:23" x14ac:dyDescent="0.25">
      <c r="R251" s="198">
        <f t="shared" si="22"/>
        <v>-1.1666666666666667</v>
      </c>
      <c r="S251" s="201">
        <f t="shared" si="23"/>
        <v>-1.0026525198938991</v>
      </c>
      <c r="T251" s="198">
        <f t="shared" si="24"/>
        <v>-1.5</v>
      </c>
      <c r="U251" s="198">
        <f t="shared" si="25"/>
        <v>-1</v>
      </c>
      <c r="V251" s="198">
        <f t="shared" si="26"/>
        <v>-1.6393955198760517</v>
      </c>
      <c r="W251" s="198">
        <f t="shared" si="27"/>
        <v>-1.6554388059327685</v>
      </c>
    </row>
    <row r="252" spans="18:23" x14ac:dyDescent="0.25">
      <c r="R252" s="198">
        <f t="shared" si="22"/>
        <v>-1.1666666666666667</v>
      </c>
      <c r="S252" s="201">
        <f t="shared" si="23"/>
        <v>-1.0026525198938991</v>
      </c>
      <c r="T252" s="198">
        <f t="shared" si="24"/>
        <v>-1.5</v>
      </c>
      <c r="U252" s="198">
        <f t="shared" si="25"/>
        <v>-1</v>
      </c>
      <c r="V252" s="198">
        <f t="shared" si="26"/>
        <v>-1.6393955198760517</v>
      </c>
      <c r="W252" s="198">
        <f t="shared" si="27"/>
        <v>-1.6554388059327685</v>
      </c>
    </row>
    <row r="253" spans="18:23" x14ac:dyDescent="0.25">
      <c r="R253" s="198">
        <f t="shared" si="22"/>
        <v>-1.1666666666666667</v>
      </c>
      <c r="S253" s="201">
        <f t="shared" si="23"/>
        <v>-1.0026525198938991</v>
      </c>
      <c r="T253" s="198">
        <f t="shared" si="24"/>
        <v>-1.5</v>
      </c>
      <c r="U253" s="198">
        <f t="shared" si="25"/>
        <v>-1</v>
      </c>
      <c r="V253" s="198">
        <f t="shared" si="26"/>
        <v>-1.6393955198760517</v>
      </c>
      <c r="W253" s="198">
        <f t="shared" si="27"/>
        <v>-1.6554388059327685</v>
      </c>
    </row>
    <row r="254" spans="18:23" x14ac:dyDescent="0.25">
      <c r="R254" s="198">
        <f t="shared" si="22"/>
        <v>-1.1666666666666667</v>
      </c>
      <c r="S254" s="201">
        <f t="shared" si="23"/>
        <v>-1.0026525198938991</v>
      </c>
      <c r="T254" s="198">
        <f t="shared" si="24"/>
        <v>-1.5</v>
      </c>
      <c r="U254" s="198">
        <f t="shared" si="25"/>
        <v>-1</v>
      </c>
      <c r="V254" s="198">
        <f t="shared" si="26"/>
        <v>-1.6393955198760517</v>
      </c>
      <c r="W254" s="198">
        <f t="shared" si="27"/>
        <v>-1.6554388059327685</v>
      </c>
    </row>
    <row r="255" spans="18:23" x14ac:dyDescent="0.25">
      <c r="R255" s="198">
        <f t="shared" si="22"/>
        <v>-1.1666666666666667</v>
      </c>
      <c r="S255" s="201">
        <f t="shared" si="23"/>
        <v>-1.0026525198938991</v>
      </c>
      <c r="T255" s="198">
        <f t="shared" si="24"/>
        <v>-1.5</v>
      </c>
      <c r="U255" s="198">
        <f t="shared" si="25"/>
        <v>-1</v>
      </c>
      <c r="V255" s="198">
        <f t="shared" si="26"/>
        <v>-1.6393955198760517</v>
      </c>
      <c r="W255" s="198">
        <f t="shared" si="27"/>
        <v>-1.6554388059327685</v>
      </c>
    </row>
    <row r="256" spans="18:23" x14ac:dyDescent="0.25">
      <c r="R256" s="198">
        <f t="shared" si="22"/>
        <v>-1.1666666666666667</v>
      </c>
      <c r="S256" s="201">
        <f t="shared" si="23"/>
        <v>-1.0026525198938991</v>
      </c>
      <c r="T256" s="198">
        <f t="shared" si="24"/>
        <v>-1.5</v>
      </c>
      <c r="U256" s="198">
        <f t="shared" si="25"/>
        <v>-1</v>
      </c>
      <c r="V256" s="198">
        <f t="shared" si="26"/>
        <v>-1.6393955198760517</v>
      </c>
      <c r="W256" s="198">
        <f t="shared" si="27"/>
        <v>-1.6554388059327685</v>
      </c>
    </row>
    <row r="257" spans="18:23" x14ac:dyDescent="0.25">
      <c r="R257" s="198">
        <f t="shared" si="22"/>
        <v>-1.1666666666666667</v>
      </c>
      <c r="S257" s="201">
        <f t="shared" si="23"/>
        <v>-1.0026525198938991</v>
      </c>
      <c r="T257" s="198">
        <f t="shared" si="24"/>
        <v>-1.5</v>
      </c>
      <c r="U257" s="198">
        <f t="shared" si="25"/>
        <v>-1</v>
      </c>
      <c r="V257" s="198">
        <f t="shared" si="26"/>
        <v>-1.6393955198760517</v>
      </c>
      <c r="W257" s="198">
        <f t="shared" si="27"/>
        <v>-1.6554388059327685</v>
      </c>
    </row>
    <row r="258" spans="18:23" x14ac:dyDescent="0.25">
      <c r="R258" s="198">
        <f t="shared" si="22"/>
        <v>-1.1666666666666667</v>
      </c>
      <c r="S258" s="201">
        <f t="shared" si="23"/>
        <v>-1.0026525198938991</v>
      </c>
      <c r="T258" s="198">
        <f t="shared" si="24"/>
        <v>-1.5</v>
      </c>
      <c r="U258" s="198">
        <f t="shared" si="25"/>
        <v>-1</v>
      </c>
      <c r="V258" s="198">
        <f t="shared" si="26"/>
        <v>-1.6393955198760517</v>
      </c>
      <c r="W258" s="198">
        <f t="shared" si="27"/>
        <v>-1.6554388059327685</v>
      </c>
    </row>
    <row r="259" spans="18:23" x14ac:dyDescent="0.25">
      <c r="R259" s="198">
        <f t="shared" ref="R259:R322" si="28">2*((M259-Q$3)/(Q$5-Q$3))-1</f>
        <v>-1.1666666666666667</v>
      </c>
      <c r="S259" s="201">
        <f t="shared" ref="S259:S322" si="29">2*((H259-Q$8)/(Q$10-Q$8))-1</f>
        <v>-1.0026525198938991</v>
      </c>
      <c r="T259" s="198">
        <f t="shared" ref="T259:T322" si="30">2*((I259-Q$13)/(Q$15-Q$13))-1</f>
        <v>-1.5</v>
      </c>
      <c r="U259" s="198">
        <f t="shared" ref="U259:U322" si="31">2*((J259-Q$18)/(Q$20-Q$18))-1</f>
        <v>-1</v>
      </c>
      <c r="V259" s="198">
        <f t="shared" ref="V259:V322" si="32">2*((K259-Q$23)/(Q$25-Q$23))-1</f>
        <v>-1.6393955198760517</v>
      </c>
      <c r="W259" s="198">
        <f t="shared" ref="W259:W322" si="33">2*((L259-Q$28)/(Q$30-Q$28))-1</f>
        <v>-1.6554388059327685</v>
      </c>
    </row>
    <row r="260" spans="18:23" x14ac:dyDescent="0.25">
      <c r="R260" s="198">
        <f t="shared" si="28"/>
        <v>-1.1666666666666667</v>
      </c>
      <c r="S260" s="201">
        <f t="shared" si="29"/>
        <v>-1.0026525198938991</v>
      </c>
      <c r="T260" s="198">
        <f t="shared" si="30"/>
        <v>-1.5</v>
      </c>
      <c r="U260" s="198">
        <f t="shared" si="31"/>
        <v>-1</v>
      </c>
      <c r="V260" s="198">
        <f t="shared" si="32"/>
        <v>-1.6393955198760517</v>
      </c>
      <c r="W260" s="198">
        <f t="shared" si="33"/>
        <v>-1.6554388059327685</v>
      </c>
    </row>
    <row r="261" spans="18:23" x14ac:dyDescent="0.25">
      <c r="R261" s="198">
        <f t="shared" si="28"/>
        <v>-1.1666666666666667</v>
      </c>
      <c r="S261" s="201">
        <f t="shared" si="29"/>
        <v>-1.0026525198938991</v>
      </c>
      <c r="T261" s="198">
        <f t="shared" si="30"/>
        <v>-1.5</v>
      </c>
      <c r="U261" s="198">
        <f t="shared" si="31"/>
        <v>-1</v>
      </c>
      <c r="V261" s="198">
        <f t="shared" si="32"/>
        <v>-1.6393955198760517</v>
      </c>
      <c r="W261" s="198">
        <f t="shared" si="33"/>
        <v>-1.6554388059327685</v>
      </c>
    </row>
    <row r="262" spans="18:23" x14ac:dyDescent="0.25">
      <c r="R262" s="198">
        <f t="shared" si="28"/>
        <v>-1.1666666666666667</v>
      </c>
      <c r="S262" s="201">
        <f t="shared" si="29"/>
        <v>-1.0026525198938991</v>
      </c>
      <c r="T262" s="198">
        <f t="shared" si="30"/>
        <v>-1.5</v>
      </c>
      <c r="U262" s="198">
        <f t="shared" si="31"/>
        <v>-1</v>
      </c>
      <c r="V262" s="198">
        <f t="shared" si="32"/>
        <v>-1.6393955198760517</v>
      </c>
      <c r="W262" s="198">
        <f t="shared" si="33"/>
        <v>-1.6554388059327685</v>
      </c>
    </row>
    <row r="263" spans="18:23" x14ac:dyDescent="0.25">
      <c r="R263" s="198">
        <f t="shared" si="28"/>
        <v>-1.1666666666666667</v>
      </c>
      <c r="S263" s="201">
        <f t="shared" si="29"/>
        <v>-1.0026525198938991</v>
      </c>
      <c r="T263" s="198">
        <f t="shared" si="30"/>
        <v>-1.5</v>
      </c>
      <c r="U263" s="198">
        <f t="shared" si="31"/>
        <v>-1</v>
      </c>
      <c r="V263" s="198">
        <f t="shared" si="32"/>
        <v>-1.6393955198760517</v>
      </c>
      <c r="W263" s="198">
        <f t="shared" si="33"/>
        <v>-1.6554388059327685</v>
      </c>
    </row>
    <row r="264" spans="18:23" x14ac:dyDescent="0.25">
      <c r="R264" s="198">
        <f t="shared" si="28"/>
        <v>-1.1666666666666667</v>
      </c>
      <c r="S264" s="201">
        <f t="shared" si="29"/>
        <v>-1.0026525198938991</v>
      </c>
      <c r="T264" s="198">
        <f t="shared" si="30"/>
        <v>-1.5</v>
      </c>
      <c r="U264" s="198">
        <f t="shared" si="31"/>
        <v>-1</v>
      </c>
      <c r="V264" s="198">
        <f t="shared" si="32"/>
        <v>-1.6393955198760517</v>
      </c>
      <c r="W264" s="198">
        <f t="shared" si="33"/>
        <v>-1.6554388059327685</v>
      </c>
    </row>
    <row r="265" spans="18:23" x14ac:dyDescent="0.25">
      <c r="R265" s="198">
        <f t="shared" si="28"/>
        <v>-1.1666666666666667</v>
      </c>
      <c r="S265" s="201">
        <f t="shared" si="29"/>
        <v>-1.0026525198938991</v>
      </c>
      <c r="T265" s="198">
        <f t="shared" si="30"/>
        <v>-1.5</v>
      </c>
      <c r="U265" s="198">
        <f t="shared" si="31"/>
        <v>-1</v>
      </c>
      <c r="V265" s="198">
        <f t="shared" si="32"/>
        <v>-1.6393955198760517</v>
      </c>
      <c r="W265" s="198">
        <f t="shared" si="33"/>
        <v>-1.6554388059327685</v>
      </c>
    </row>
    <row r="266" spans="18:23" x14ac:dyDescent="0.25">
      <c r="R266" s="198">
        <f t="shared" si="28"/>
        <v>-1.1666666666666667</v>
      </c>
      <c r="S266" s="201">
        <f t="shared" si="29"/>
        <v>-1.0026525198938991</v>
      </c>
      <c r="T266" s="198">
        <f t="shared" si="30"/>
        <v>-1.5</v>
      </c>
      <c r="U266" s="198">
        <f t="shared" si="31"/>
        <v>-1</v>
      </c>
      <c r="V266" s="198">
        <f t="shared" si="32"/>
        <v>-1.6393955198760517</v>
      </c>
      <c r="W266" s="198">
        <f t="shared" si="33"/>
        <v>-1.6554388059327685</v>
      </c>
    </row>
    <row r="267" spans="18:23" x14ac:dyDescent="0.25">
      <c r="R267" s="198">
        <f t="shared" si="28"/>
        <v>-1.1666666666666667</v>
      </c>
      <c r="S267" s="201">
        <f t="shared" si="29"/>
        <v>-1.0026525198938991</v>
      </c>
      <c r="T267" s="198">
        <f t="shared" si="30"/>
        <v>-1.5</v>
      </c>
      <c r="U267" s="198">
        <f t="shared" si="31"/>
        <v>-1</v>
      </c>
      <c r="V267" s="198">
        <f t="shared" si="32"/>
        <v>-1.6393955198760517</v>
      </c>
      <c r="W267" s="198">
        <f t="shared" si="33"/>
        <v>-1.6554388059327685</v>
      </c>
    </row>
    <row r="268" spans="18:23" x14ac:dyDescent="0.25">
      <c r="R268" s="198">
        <f t="shared" si="28"/>
        <v>-1.1666666666666667</v>
      </c>
      <c r="S268" s="201">
        <f t="shared" si="29"/>
        <v>-1.0026525198938991</v>
      </c>
      <c r="T268" s="198">
        <f t="shared" si="30"/>
        <v>-1.5</v>
      </c>
      <c r="U268" s="198">
        <f t="shared" si="31"/>
        <v>-1</v>
      </c>
      <c r="V268" s="198">
        <f t="shared" si="32"/>
        <v>-1.6393955198760517</v>
      </c>
      <c r="W268" s="198">
        <f t="shared" si="33"/>
        <v>-1.6554388059327685</v>
      </c>
    </row>
    <row r="269" spans="18:23" x14ac:dyDescent="0.25">
      <c r="R269" s="198">
        <f t="shared" si="28"/>
        <v>-1.1666666666666667</v>
      </c>
      <c r="S269" s="201">
        <f t="shared" si="29"/>
        <v>-1.0026525198938991</v>
      </c>
      <c r="T269" s="198">
        <f t="shared" si="30"/>
        <v>-1.5</v>
      </c>
      <c r="U269" s="198">
        <f t="shared" si="31"/>
        <v>-1</v>
      </c>
      <c r="V269" s="198">
        <f t="shared" si="32"/>
        <v>-1.6393955198760517</v>
      </c>
      <c r="W269" s="198">
        <f t="shared" si="33"/>
        <v>-1.6554388059327685</v>
      </c>
    </row>
    <row r="270" spans="18:23" x14ac:dyDescent="0.25">
      <c r="R270" s="198">
        <f t="shared" si="28"/>
        <v>-1.1666666666666667</v>
      </c>
      <c r="S270" s="201">
        <f t="shared" si="29"/>
        <v>-1.0026525198938991</v>
      </c>
      <c r="T270" s="198">
        <f t="shared" si="30"/>
        <v>-1.5</v>
      </c>
      <c r="U270" s="198">
        <f t="shared" si="31"/>
        <v>-1</v>
      </c>
      <c r="V270" s="198">
        <f t="shared" si="32"/>
        <v>-1.6393955198760517</v>
      </c>
      <c r="W270" s="198">
        <f t="shared" si="33"/>
        <v>-1.6554388059327685</v>
      </c>
    </row>
    <row r="271" spans="18:23" x14ac:dyDescent="0.25">
      <c r="R271" s="198">
        <f t="shared" si="28"/>
        <v>-1.1666666666666667</v>
      </c>
      <c r="S271" s="201">
        <f t="shared" si="29"/>
        <v>-1.0026525198938991</v>
      </c>
      <c r="T271" s="198">
        <f t="shared" si="30"/>
        <v>-1.5</v>
      </c>
      <c r="U271" s="198">
        <f t="shared" si="31"/>
        <v>-1</v>
      </c>
      <c r="V271" s="198">
        <f t="shared" si="32"/>
        <v>-1.6393955198760517</v>
      </c>
      <c r="W271" s="198">
        <f t="shared" si="33"/>
        <v>-1.6554388059327685</v>
      </c>
    </row>
    <row r="272" spans="18:23" x14ac:dyDescent="0.25">
      <c r="R272" s="198">
        <f t="shared" si="28"/>
        <v>-1.1666666666666667</v>
      </c>
      <c r="S272" s="201">
        <f t="shared" si="29"/>
        <v>-1.0026525198938991</v>
      </c>
      <c r="T272" s="198">
        <f t="shared" si="30"/>
        <v>-1.5</v>
      </c>
      <c r="U272" s="198">
        <f t="shared" si="31"/>
        <v>-1</v>
      </c>
      <c r="V272" s="198">
        <f t="shared" si="32"/>
        <v>-1.6393955198760517</v>
      </c>
      <c r="W272" s="198">
        <f t="shared" si="33"/>
        <v>-1.6554388059327685</v>
      </c>
    </row>
    <row r="273" spans="18:23" x14ac:dyDescent="0.25">
      <c r="R273" s="198">
        <f t="shared" si="28"/>
        <v>-1.1666666666666667</v>
      </c>
      <c r="S273" s="201">
        <f t="shared" si="29"/>
        <v>-1.0026525198938991</v>
      </c>
      <c r="T273" s="198">
        <f t="shared" si="30"/>
        <v>-1.5</v>
      </c>
      <c r="U273" s="198">
        <f t="shared" si="31"/>
        <v>-1</v>
      </c>
      <c r="V273" s="198">
        <f t="shared" si="32"/>
        <v>-1.6393955198760517</v>
      </c>
      <c r="W273" s="198">
        <f t="shared" si="33"/>
        <v>-1.6554388059327685</v>
      </c>
    </row>
    <row r="274" spans="18:23" x14ac:dyDescent="0.25">
      <c r="R274" s="198">
        <f t="shared" si="28"/>
        <v>-1.1666666666666667</v>
      </c>
      <c r="S274" s="201">
        <f t="shared" si="29"/>
        <v>-1.0026525198938991</v>
      </c>
      <c r="T274" s="198">
        <f t="shared" si="30"/>
        <v>-1.5</v>
      </c>
      <c r="U274" s="198">
        <f t="shared" si="31"/>
        <v>-1</v>
      </c>
      <c r="V274" s="198">
        <f t="shared" si="32"/>
        <v>-1.6393955198760517</v>
      </c>
      <c r="W274" s="198">
        <f t="shared" si="33"/>
        <v>-1.6554388059327685</v>
      </c>
    </row>
    <row r="275" spans="18:23" x14ac:dyDescent="0.25">
      <c r="R275" s="198">
        <f t="shared" si="28"/>
        <v>-1.1666666666666667</v>
      </c>
      <c r="S275" s="201">
        <f t="shared" si="29"/>
        <v>-1.0026525198938991</v>
      </c>
      <c r="T275" s="198">
        <f t="shared" si="30"/>
        <v>-1.5</v>
      </c>
      <c r="U275" s="198">
        <f t="shared" si="31"/>
        <v>-1</v>
      </c>
      <c r="V275" s="198">
        <f t="shared" si="32"/>
        <v>-1.6393955198760517</v>
      </c>
      <c r="W275" s="198">
        <f t="shared" si="33"/>
        <v>-1.6554388059327685</v>
      </c>
    </row>
    <row r="276" spans="18:23" x14ac:dyDescent="0.25">
      <c r="R276" s="198">
        <f t="shared" si="28"/>
        <v>-1.1666666666666667</v>
      </c>
      <c r="S276" s="201">
        <f t="shared" si="29"/>
        <v>-1.0026525198938991</v>
      </c>
      <c r="T276" s="198">
        <f t="shared" si="30"/>
        <v>-1.5</v>
      </c>
      <c r="U276" s="198">
        <f t="shared" si="31"/>
        <v>-1</v>
      </c>
      <c r="V276" s="198">
        <f t="shared" si="32"/>
        <v>-1.6393955198760517</v>
      </c>
      <c r="W276" s="198">
        <f t="shared" si="33"/>
        <v>-1.6554388059327685</v>
      </c>
    </row>
    <row r="277" spans="18:23" x14ac:dyDescent="0.25">
      <c r="R277" s="198">
        <f t="shared" si="28"/>
        <v>-1.1666666666666667</v>
      </c>
      <c r="S277" s="201">
        <f t="shared" si="29"/>
        <v>-1.0026525198938991</v>
      </c>
      <c r="T277" s="198">
        <f t="shared" si="30"/>
        <v>-1.5</v>
      </c>
      <c r="U277" s="198">
        <f t="shared" si="31"/>
        <v>-1</v>
      </c>
      <c r="V277" s="198">
        <f t="shared" si="32"/>
        <v>-1.6393955198760517</v>
      </c>
      <c r="W277" s="198">
        <f t="shared" si="33"/>
        <v>-1.6554388059327685</v>
      </c>
    </row>
    <row r="278" spans="18:23" x14ac:dyDescent="0.25">
      <c r="R278" s="198">
        <f t="shared" si="28"/>
        <v>-1.1666666666666667</v>
      </c>
      <c r="S278" s="201">
        <f t="shared" si="29"/>
        <v>-1.0026525198938991</v>
      </c>
      <c r="T278" s="198">
        <f t="shared" si="30"/>
        <v>-1.5</v>
      </c>
      <c r="U278" s="198">
        <f t="shared" si="31"/>
        <v>-1</v>
      </c>
      <c r="V278" s="198">
        <f t="shared" si="32"/>
        <v>-1.6393955198760517</v>
      </c>
      <c r="W278" s="198">
        <f t="shared" si="33"/>
        <v>-1.6554388059327685</v>
      </c>
    </row>
    <row r="279" spans="18:23" x14ac:dyDescent="0.25">
      <c r="R279" s="198">
        <f t="shared" si="28"/>
        <v>-1.1666666666666667</v>
      </c>
      <c r="S279" s="201">
        <f t="shared" si="29"/>
        <v>-1.0026525198938991</v>
      </c>
      <c r="T279" s="198">
        <f t="shared" si="30"/>
        <v>-1.5</v>
      </c>
      <c r="U279" s="198">
        <f t="shared" si="31"/>
        <v>-1</v>
      </c>
      <c r="V279" s="198">
        <f t="shared" si="32"/>
        <v>-1.6393955198760517</v>
      </c>
      <c r="W279" s="198">
        <f t="shared" si="33"/>
        <v>-1.6554388059327685</v>
      </c>
    </row>
    <row r="280" spans="18:23" x14ac:dyDescent="0.25">
      <c r="R280" s="198">
        <f t="shared" si="28"/>
        <v>-1.1666666666666667</v>
      </c>
      <c r="S280" s="201">
        <f t="shared" si="29"/>
        <v>-1.0026525198938991</v>
      </c>
      <c r="T280" s="198">
        <f t="shared" si="30"/>
        <v>-1.5</v>
      </c>
      <c r="U280" s="198">
        <f t="shared" si="31"/>
        <v>-1</v>
      </c>
      <c r="V280" s="198">
        <f t="shared" si="32"/>
        <v>-1.6393955198760517</v>
      </c>
      <c r="W280" s="198">
        <f t="shared" si="33"/>
        <v>-1.6554388059327685</v>
      </c>
    </row>
    <row r="281" spans="18:23" x14ac:dyDescent="0.25">
      <c r="R281" s="198">
        <f t="shared" si="28"/>
        <v>-1.1666666666666667</v>
      </c>
      <c r="S281" s="201">
        <f t="shared" si="29"/>
        <v>-1.0026525198938991</v>
      </c>
      <c r="T281" s="198">
        <f t="shared" si="30"/>
        <v>-1.5</v>
      </c>
      <c r="U281" s="198">
        <f t="shared" si="31"/>
        <v>-1</v>
      </c>
      <c r="V281" s="198">
        <f t="shared" si="32"/>
        <v>-1.6393955198760517</v>
      </c>
      <c r="W281" s="198">
        <f t="shared" si="33"/>
        <v>-1.6554388059327685</v>
      </c>
    </row>
    <row r="282" spans="18:23" x14ac:dyDescent="0.25">
      <c r="R282" s="198">
        <f t="shared" si="28"/>
        <v>-1.1666666666666667</v>
      </c>
      <c r="S282" s="201">
        <f t="shared" si="29"/>
        <v>-1.0026525198938991</v>
      </c>
      <c r="T282" s="198">
        <f t="shared" si="30"/>
        <v>-1.5</v>
      </c>
      <c r="U282" s="198">
        <f t="shared" si="31"/>
        <v>-1</v>
      </c>
      <c r="V282" s="198">
        <f t="shared" si="32"/>
        <v>-1.6393955198760517</v>
      </c>
      <c r="W282" s="198">
        <f t="shared" si="33"/>
        <v>-1.6554388059327685</v>
      </c>
    </row>
    <row r="283" spans="18:23" x14ac:dyDescent="0.25">
      <c r="R283" s="198">
        <f t="shared" si="28"/>
        <v>-1.1666666666666667</v>
      </c>
      <c r="S283" s="201">
        <f t="shared" si="29"/>
        <v>-1.0026525198938991</v>
      </c>
      <c r="T283" s="198">
        <f t="shared" si="30"/>
        <v>-1.5</v>
      </c>
      <c r="U283" s="198">
        <f t="shared" si="31"/>
        <v>-1</v>
      </c>
      <c r="V283" s="198">
        <f t="shared" si="32"/>
        <v>-1.6393955198760517</v>
      </c>
      <c r="W283" s="198">
        <f t="shared" si="33"/>
        <v>-1.6554388059327685</v>
      </c>
    </row>
    <row r="284" spans="18:23" x14ac:dyDescent="0.25">
      <c r="R284" s="198">
        <f t="shared" si="28"/>
        <v>-1.1666666666666667</v>
      </c>
      <c r="S284" s="201">
        <f t="shared" si="29"/>
        <v>-1.0026525198938991</v>
      </c>
      <c r="T284" s="198">
        <f t="shared" si="30"/>
        <v>-1.5</v>
      </c>
      <c r="U284" s="198">
        <f t="shared" si="31"/>
        <v>-1</v>
      </c>
      <c r="V284" s="198">
        <f t="shared" si="32"/>
        <v>-1.6393955198760517</v>
      </c>
      <c r="W284" s="198">
        <f t="shared" si="33"/>
        <v>-1.6554388059327685</v>
      </c>
    </row>
    <row r="285" spans="18:23" x14ac:dyDescent="0.25">
      <c r="R285" s="198">
        <f t="shared" si="28"/>
        <v>-1.1666666666666667</v>
      </c>
      <c r="S285" s="201">
        <f t="shared" si="29"/>
        <v>-1.0026525198938991</v>
      </c>
      <c r="T285" s="198">
        <f t="shared" si="30"/>
        <v>-1.5</v>
      </c>
      <c r="U285" s="198">
        <f t="shared" si="31"/>
        <v>-1</v>
      </c>
      <c r="V285" s="198">
        <f t="shared" si="32"/>
        <v>-1.6393955198760517</v>
      </c>
      <c r="W285" s="198">
        <f t="shared" si="33"/>
        <v>-1.6554388059327685</v>
      </c>
    </row>
    <row r="286" spans="18:23" x14ac:dyDescent="0.25">
      <c r="R286" s="198">
        <f t="shared" si="28"/>
        <v>-1.1666666666666667</v>
      </c>
      <c r="S286" s="201">
        <f t="shared" si="29"/>
        <v>-1.0026525198938991</v>
      </c>
      <c r="T286" s="198">
        <f t="shared" si="30"/>
        <v>-1.5</v>
      </c>
      <c r="U286" s="198">
        <f t="shared" si="31"/>
        <v>-1</v>
      </c>
      <c r="V286" s="198">
        <f t="shared" si="32"/>
        <v>-1.6393955198760517</v>
      </c>
      <c r="W286" s="198">
        <f t="shared" si="33"/>
        <v>-1.6554388059327685</v>
      </c>
    </row>
    <row r="287" spans="18:23" x14ac:dyDescent="0.25">
      <c r="R287" s="198">
        <f t="shared" si="28"/>
        <v>-1.1666666666666667</v>
      </c>
      <c r="S287" s="201">
        <f t="shared" si="29"/>
        <v>-1.0026525198938991</v>
      </c>
      <c r="T287" s="198">
        <f t="shared" si="30"/>
        <v>-1.5</v>
      </c>
      <c r="U287" s="198">
        <f t="shared" si="31"/>
        <v>-1</v>
      </c>
      <c r="V287" s="198">
        <f t="shared" si="32"/>
        <v>-1.6393955198760517</v>
      </c>
      <c r="W287" s="198">
        <f t="shared" si="33"/>
        <v>-1.6554388059327685</v>
      </c>
    </row>
    <row r="288" spans="18:23" x14ac:dyDescent="0.25">
      <c r="R288" s="198">
        <f t="shared" si="28"/>
        <v>-1.1666666666666667</v>
      </c>
      <c r="S288" s="201">
        <f t="shared" si="29"/>
        <v>-1.0026525198938991</v>
      </c>
      <c r="T288" s="198">
        <f t="shared" si="30"/>
        <v>-1.5</v>
      </c>
      <c r="U288" s="198">
        <f t="shared" si="31"/>
        <v>-1</v>
      </c>
      <c r="V288" s="198">
        <f t="shared" si="32"/>
        <v>-1.6393955198760517</v>
      </c>
      <c r="W288" s="198">
        <f t="shared" si="33"/>
        <v>-1.6554388059327685</v>
      </c>
    </row>
    <row r="289" spans="18:23" x14ac:dyDescent="0.25">
      <c r="R289" s="198">
        <f t="shared" si="28"/>
        <v>-1.1666666666666667</v>
      </c>
      <c r="S289" s="201">
        <f t="shared" si="29"/>
        <v>-1.0026525198938991</v>
      </c>
      <c r="T289" s="198">
        <f t="shared" si="30"/>
        <v>-1.5</v>
      </c>
      <c r="U289" s="198">
        <f t="shared" si="31"/>
        <v>-1</v>
      </c>
      <c r="V289" s="198">
        <f t="shared" si="32"/>
        <v>-1.6393955198760517</v>
      </c>
      <c r="W289" s="198">
        <f t="shared" si="33"/>
        <v>-1.6554388059327685</v>
      </c>
    </row>
    <row r="290" spans="18:23" x14ac:dyDescent="0.25">
      <c r="R290" s="198">
        <f t="shared" si="28"/>
        <v>-1.1666666666666667</v>
      </c>
      <c r="S290" s="201">
        <f t="shared" si="29"/>
        <v>-1.0026525198938991</v>
      </c>
      <c r="T290" s="198">
        <f t="shared" si="30"/>
        <v>-1.5</v>
      </c>
      <c r="U290" s="198">
        <f t="shared" si="31"/>
        <v>-1</v>
      </c>
      <c r="V290" s="198">
        <f t="shared" si="32"/>
        <v>-1.6393955198760517</v>
      </c>
      <c r="W290" s="198">
        <f t="shared" si="33"/>
        <v>-1.6554388059327685</v>
      </c>
    </row>
    <row r="291" spans="18:23" x14ac:dyDescent="0.25">
      <c r="R291" s="198">
        <f t="shared" si="28"/>
        <v>-1.1666666666666667</v>
      </c>
      <c r="S291" s="201">
        <f t="shared" si="29"/>
        <v>-1.0026525198938991</v>
      </c>
      <c r="T291" s="198">
        <f t="shared" si="30"/>
        <v>-1.5</v>
      </c>
      <c r="U291" s="198">
        <f t="shared" si="31"/>
        <v>-1</v>
      </c>
      <c r="V291" s="198">
        <f t="shared" si="32"/>
        <v>-1.6393955198760517</v>
      </c>
      <c r="W291" s="198">
        <f t="shared" si="33"/>
        <v>-1.6554388059327685</v>
      </c>
    </row>
    <row r="292" spans="18:23" x14ac:dyDescent="0.25">
      <c r="R292" s="198">
        <f t="shared" si="28"/>
        <v>-1.1666666666666667</v>
      </c>
      <c r="S292" s="201">
        <f t="shared" si="29"/>
        <v>-1.0026525198938991</v>
      </c>
      <c r="T292" s="198">
        <f t="shared" si="30"/>
        <v>-1.5</v>
      </c>
      <c r="U292" s="198">
        <f t="shared" si="31"/>
        <v>-1</v>
      </c>
      <c r="V292" s="198">
        <f t="shared" si="32"/>
        <v>-1.6393955198760517</v>
      </c>
      <c r="W292" s="198">
        <f t="shared" si="33"/>
        <v>-1.6554388059327685</v>
      </c>
    </row>
    <row r="293" spans="18:23" x14ac:dyDescent="0.25">
      <c r="R293" s="198">
        <f t="shared" si="28"/>
        <v>-1.1666666666666667</v>
      </c>
      <c r="S293" s="201">
        <f t="shared" si="29"/>
        <v>-1.0026525198938991</v>
      </c>
      <c r="T293" s="198">
        <f t="shared" si="30"/>
        <v>-1.5</v>
      </c>
      <c r="U293" s="198">
        <f t="shared" si="31"/>
        <v>-1</v>
      </c>
      <c r="V293" s="198">
        <f t="shared" si="32"/>
        <v>-1.6393955198760517</v>
      </c>
      <c r="W293" s="198">
        <f t="shared" si="33"/>
        <v>-1.6554388059327685</v>
      </c>
    </row>
    <row r="294" spans="18:23" x14ac:dyDescent="0.25">
      <c r="R294" s="198">
        <f t="shared" si="28"/>
        <v>-1.1666666666666667</v>
      </c>
      <c r="S294" s="201">
        <f t="shared" si="29"/>
        <v>-1.0026525198938991</v>
      </c>
      <c r="T294" s="198">
        <f t="shared" si="30"/>
        <v>-1.5</v>
      </c>
      <c r="U294" s="198">
        <f t="shared" si="31"/>
        <v>-1</v>
      </c>
      <c r="V294" s="198">
        <f t="shared" si="32"/>
        <v>-1.6393955198760517</v>
      </c>
      <c r="W294" s="198">
        <f t="shared" si="33"/>
        <v>-1.6554388059327685</v>
      </c>
    </row>
    <row r="295" spans="18:23" x14ac:dyDescent="0.25">
      <c r="R295" s="198">
        <f t="shared" si="28"/>
        <v>-1.1666666666666667</v>
      </c>
      <c r="S295" s="201">
        <f t="shared" si="29"/>
        <v>-1.0026525198938991</v>
      </c>
      <c r="T295" s="198">
        <f t="shared" si="30"/>
        <v>-1.5</v>
      </c>
      <c r="U295" s="198">
        <f t="shared" si="31"/>
        <v>-1</v>
      </c>
      <c r="V295" s="198">
        <f t="shared" si="32"/>
        <v>-1.6393955198760517</v>
      </c>
      <c r="W295" s="198">
        <f t="shared" si="33"/>
        <v>-1.6554388059327685</v>
      </c>
    </row>
    <row r="296" spans="18:23" x14ac:dyDescent="0.25">
      <c r="R296" s="198">
        <f t="shared" si="28"/>
        <v>-1.1666666666666667</v>
      </c>
      <c r="S296" s="201">
        <f t="shared" si="29"/>
        <v>-1.0026525198938991</v>
      </c>
      <c r="T296" s="198">
        <f t="shared" si="30"/>
        <v>-1.5</v>
      </c>
      <c r="U296" s="198">
        <f t="shared" si="31"/>
        <v>-1</v>
      </c>
      <c r="V296" s="198">
        <f t="shared" si="32"/>
        <v>-1.6393955198760517</v>
      </c>
      <c r="W296" s="198">
        <f t="shared" si="33"/>
        <v>-1.6554388059327685</v>
      </c>
    </row>
    <row r="297" spans="18:23" x14ac:dyDescent="0.25">
      <c r="R297" s="198">
        <f t="shared" si="28"/>
        <v>-1.1666666666666667</v>
      </c>
      <c r="S297" s="201">
        <f t="shared" si="29"/>
        <v>-1.0026525198938991</v>
      </c>
      <c r="T297" s="198">
        <f t="shared" si="30"/>
        <v>-1.5</v>
      </c>
      <c r="U297" s="198">
        <f t="shared" si="31"/>
        <v>-1</v>
      </c>
      <c r="V297" s="198">
        <f t="shared" si="32"/>
        <v>-1.6393955198760517</v>
      </c>
      <c r="W297" s="198">
        <f t="shared" si="33"/>
        <v>-1.6554388059327685</v>
      </c>
    </row>
    <row r="298" spans="18:23" x14ac:dyDescent="0.25">
      <c r="R298" s="198">
        <f t="shared" si="28"/>
        <v>-1.1666666666666667</v>
      </c>
      <c r="S298" s="201">
        <f t="shared" si="29"/>
        <v>-1.0026525198938991</v>
      </c>
      <c r="T298" s="198">
        <f t="shared" si="30"/>
        <v>-1.5</v>
      </c>
      <c r="U298" s="198">
        <f t="shared" si="31"/>
        <v>-1</v>
      </c>
      <c r="V298" s="198">
        <f t="shared" si="32"/>
        <v>-1.6393955198760517</v>
      </c>
      <c r="W298" s="198">
        <f t="shared" si="33"/>
        <v>-1.6554388059327685</v>
      </c>
    </row>
    <row r="299" spans="18:23" x14ac:dyDescent="0.25">
      <c r="R299" s="198">
        <f t="shared" si="28"/>
        <v>-1.1666666666666667</v>
      </c>
      <c r="S299" s="201">
        <f t="shared" si="29"/>
        <v>-1.0026525198938991</v>
      </c>
      <c r="T299" s="198">
        <f t="shared" si="30"/>
        <v>-1.5</v>
      </c>
      <c r="U299" s="198">
        <f t="shared" si="31"/>
        <v>-1</v>
      </c>
      <c r="V299" s="198">
        <f t="shared" si="32"/>
        <v>-1.6393955198760517</v>
      </c>
      <c r="W299" s="198">
        <f t="shared" si="33"/>
        <v>-1.6554388059327685</v>
      </c>
    </row>
    <row r="300" spans="18:23" x14ac:dyDescent="0.25">
      <c r="R300" s="198">
        <f t="shared" si="28"/>
        <v>-1.1666666666666667</v>
      </c>
      <c r="S300" s="201">
        <f t="shared" si="29"/>
        <v>-1.0026525198938991</v>
      </c>
      <c r="T300" s="198">
        <f t="shared" si="30"/>
        <v>-1.5</v>
      </c>
      <c r="U300" s="198">
        <f t="shared" si="31"/>
        <v>-1</v>
      </c>
      <c r="V300" s="198">
        <f t="shared" si="32"/>
        <v>-1.6393955198760517</v>
      </c>
      <c r="W300" s="198">
        <f t="shared" si="33"/>
        <v>-1.6554388059327685</v>
      </c>
    </row>
    <row r="301" spans="18:23" x14ac:dyDescent="0.25">
      <c r="R301" s="198">
        <f t="shared" si="28"/>
        <v>-1.1666666666666667</v>
      </c>
      <c r="S301" s="201">
        <f t="shared" si="29"/>
        <v>-1.0026525198938991</v>
      </c>
      <c r="T301" s="198">
        <f t="shared" si="30"/>
        <v>-1.5</v>
      </c>
      <c r="U301" s="198">
        <f t="shared" si="31"/>
        <v>-1</v>
      </c>
      <c r="V301" s="198">
        <f t="shared" si="32"/>
        <v>-1.6393955198760517</v>
      </c>
      <c r="W301" s="198">
        <f t="shared" si="33"/>
        <v>-1.6554388059327685</v>
      </c>
    </row>
    <row r="302" spans="18:23" x14ac:dyDescent="0.25">
      <c r="R302" s="198">
        <f t="shared" si="28"/>
        <v>-1.1666666666666667</v>
      </c>
      <c r="S302" s="201">
        <f t="shared" si="29"/>
        <v>-1.0026525198938991</v>
      </c>
      <c r="T302" s="198">
        <f t="shared" si="30"/>
        <v>-1.5</v>
      </c>
      <c r="U302" s="198">
        <f t="shared" si="31"/>
        <v>-1</v>
      </c>
      <c r="V302" s="198">
        <f t="shared" si="32"/>
        <v>-1.6393955198760517</v>
      </c>
      <c r="W302" s="198">
        <f t="shared" si="33"/>
        <v>-1.6554388059327685</v>
      </c>
    </row>
    <row r="303" spans="18:23" x14ac:dyDescent="0.25">
      <c r="R303" s="198">
        <f t="shared" si="28"/>
        <v>-1.1666666666666667</v>
      </c>
      <c r="S303" s="201">
        <f t="shared" si="29"/>
        <v>-1.0026525198938991</v>
      </c>
      <c r="T303" s="198">
        <f t="shared" si="30"/>
        <v>-1.5</v>
      </c>
      <c r="U303" s="198">
        <f t="shared" si="31"/>
        <v>-1</v>
      </c>
      <c r="V303" s="198">
        <f t="shared" si="32"/>
        <v>-1.6393955198760517</v>
      </c>
      <c r="W303" s="198">
        <f t="shared" si="33"/>
        <v>-1.6554388059327685</v>
      </c>
    </row>
    <row r="304" spans="18:23" x14ac:dyDescent="0.25">
      <c r="R304" s="198">
        <f t="shared" si="28"/>
        <v>-1.1666666666666667</v>
      </c>
      <c r="S304" s="201">
        <f t="shared" si="29"/>
        <v>-1.0026525198938991</v>
      </c>
      <c r="T304" s="198">
        <f t="shared" si="30"/>
        <v>-1.5</v>
      </c>
      <c r="U304" s="198">
        <f t="shared" si="31"/>
        <v>-1</v>
      </c>
      <c r="V304" s="198">
        <f t="shared" si="32"/>
        <v>-1.6393955198760517</v>
      </c>
      <c r="W304" s="198">
        <f t="shared" si="33"/>
        <v>-1.6554388059327685</v>
      </c>
    </row>
    <row r="305" spans="18:23" x14ac:dyDescent="0.25">
      <c r="R305" s="198">
        <f t="shared" si="28"/>
        <v>-1.1666666666666667</v>
      </c>
      <c r="S305" s="201">
        <f t="shared" si="29"/>
        <v>-1.0026525198938991</v>
      </c>
      <c r="T305" s="198">
        <f t="shared" si="30"/>
        <v>-1.5</v>
      </c>
      <c r="U305" s="198">
        <f t="shared" si="31"/>
        <v>-1</v>
      </c>
      <c r="V305" s="198">
        <f t="shared" si="32"/>
        <v>-1.6393955198760517</v>
      </c>
      <c r="W305" s="198">
        <f t="shared" si="33"/>
        <v>-1.6554388059327685</v>
      </c>
    </row>
    <row r="306" spans="18:23" x14ac:dyDescent="0.25">
      <c r="R306" s="198">
        <f t="shared" si="28"/>
        <v>-1.1666666666666667</v>
      </c>
      <c r="S306" s="201">
        <f t="shared" si="29"/>
        <v>-1.0026525198938991</v>
      </c>
      <c r="T306" s="198">
        <f t="shared" si="30"/>
        <v>-1.5</v>
      </c>
      <c r="U306" s="198">
        <f t="shared" si="31"/>
        <v>-1</v>
      </c>
      <c r="V306" s="198">
        <f t="shared" si="32"/>
        <v>-1.6393955198760517</v>
      </c>
      <c r="W306" s="198">
        <f t="shared" si="33"/>
        <v>-1.6554388059327685</v>
      </c>
    </row>
    <row r="307" spans="18:23" x14ac:dyDescent="0.25">
      <c r="R307" s="198">
        <f t="shared" si="28"/>
        <v>-1.1666666666666667</v>
      </c>
      <c r="S307" s="201">
        <f t="shared" si="29"/>
        <v>-1.0026525198938991</v>
      </c>
      <c r="T307" s="198">
        <f t="shared" si="30"/>
        <v>-1.5</v>
      </c>
      <c r="U307" s="198">
        <f t="shared" si="31"/>
        <v>-1</v>
      </c>
      <c r="V307" s="198">
        <f t="shared" si="32"/>
        <v>-1.6393955198760517</v>
      </c>
      <c r="W307" s="198">
        <f t="shared" si="33"/>
        <v>-1.6554388059327685</v>
      </c>
    </row>
    <row r="308" spans="18:23" x14ac:dyDescent="0.25">
      <c r="R308" s="198">
        <f t="shared" si="28"/>
        <v>-1.1666666666666667</v>
      </c>
      <c r="S308" s="201">
        <f t="shared" si="29"/>
        <v>-1.0026525198938991</v>
      </c>
      <c r="T308" s="198">
        <f t="shared" si="30"/>
        <v>-1.5</v>
      </c>
      <c r="U308" s="198">
        <f t="shared" si="31"/>
        <v>-1</v>
      </c>
      <c r="V308" s="198">
        <f t="shared" si="32"/>
        <v>-1.6393955198760517</v>
      </c>
      <c r="W308" s="198">
        <f t="shared" si="33"/>
        <v>-1.6554388059327685</v>
      </c>
    </row>
    <row r="309" spans="18:23" x14ac:dyDescent="0.25">
      <c r="R309" s="198">
        <f t="shared" si="28"/>
        <v>-1.1666666666666667</v>
      </c>
      <c r="S309" s="201">
        <f t="shared" si="29"/>
        <v>-1.0026525198938991</v>
      </c>
      <c r="T309" s="198">
        <f t="shared" si="30"/>
        <v>-1.5</v>
      </c>
      <c r="U309" s="198">
        <f t="shared" si="31"/>
        <v>-1</v>
      </c>
      <c r="V309" s="198">
        <f t="shared" si="32"/>
        <v>-1.6393955198760517</v>
      </c>
      <c r="W309" s="198">
        <f t="shared" si="33"/>
        <v>-1.6554388059327685</v>
      </c>
    </row>
    <row r="310" spans="18:23" x14ac:dyDescent="0.25">
      <c r="R310" s="198">
        <f t="shared" si="28"/>
        <v>-1.1666666666666667</v>
      </c>
      <c r="S310" s="201">
        <f t="shared" si="29"/>
        <v>-1.0026525198938991</v>
      </c>
      <c r="T310" s="198">
        <f t="shared" si="30"/>
        <v>-1.5</v>
      </c>
      <c r="U310" s="198">
        <f t="shared" si="31"/>
        <v>-1</v>
      </c>
      <c r="V310" s="198">
        <f t="shared" si="32"/>
        <v>-1.6393955198760517</v>
      </c>
      <c r="W310" s="198">
        <f t="shared" si="33"/>
        <v>-1.6554388059327685</v>
      </c>
    </row>
    <row r="311" spans="18:23" x14ac:dyDescent="0.25">
      <c r="R311" s="198">
        <f t="shared" si="28"/>
        <v>-1.1666666666666667</v>
      </c>
      <c r="S311" s="201">
        <f t="shared" si="29"/>
        <v>-1.0026525198938991</v>
      </c>
      <c r="T311" s="198">
        <f t="shared" si="30"/>
        <v>-1.5</v>
      </c>
      <c r="U311" s="198">
        <f t="shared" si="31"/>
        <v>-1</v>
      </c>
      <c r="V311" s="198">
        <f t="shared" si="32"/>
        <v>-1.6393955198760517</v>
      </c>
      <c r="W311" s="198">
        <f t="shared" si="33"/>
        <v>-1.6554388059327685</v>
      </c>
    </row>
    <row r="312" spans="18:23" x14ac:dyDescent="0.25">
      <c r="R312" s="198">
        <f t="shared" si="28"/>
        <v>-1.1666666666666667</v>
      </c>
      <c r="S312" s="201">
        <f t="shared" si="29"/>
        <v>-1.0026525198938991</v>
      </c>
      <c r="T312" s="198">
        <f t="shared" si="30"/>
        <v>-1.5</v>
      </c>
      <c r="U312" s="198">
        <f t="shared" si="31"/>
        <v>-1</v>
      </c>
      <c r="V312" s="198">
        <f t="shared" si="32"/>
        <v>-1.6393955198760517</v>
      </c>
      <c r="W312" s="198">
        <f t="shared" si="33"/>
        <v>-1.6554388059327685</v>
      </c>
    </row>
    <row r="313" spans="18:23" x14ac:dyDescent="0.25">
      <c r="R313" s="198">
        <f t="shared" si="28"/>
        <v>-1.1666666666666667</v>
      </c>
      <c r="S313" s="201">
        <f t="shared" si="29"/>
        <v>-1.0026525198938991</v>
      </c>
      <c r="T313" s="198">
        <f t="shared" si="30"/>
        <v>-1.5</v>
      </c>
      <c r="U313" s="198">
        <f t="shared" si="31"/>
        <v>-1</v>
      </c>
      <c r="V313" s="198">
        <f t="shared" si="32"/>
        <v>-1.6393955198760517</v>
      </c>
      <c r="W313" s="198">
        <f t="shared" si="33"/>
        <v>-1.6554388059327685</v>
      </c>
    </row>
    <row r="314" spans="18:23" x14ac:dyDescent="0.25">
      <c r="R314" s="198">
        <f t="shared" si="28"/>
        <v>-1.1666666666666667</v>
      </c>
      <c r="S314" s="201">
        <f t="shared" si="29"/>
        <v>-1.0026525198938991</v>
      </c>
      <c r="T314" s="198">
        <f t="shared" si="30"/>
        <v>-1.5</v>
      </c>
      <c r="U314" s="198">
        <f t="shared" si="31"/>
        <v>-1</v>
      </c>
      <c r="V314" s="198">
        <f t="shared" si="32"/>
        <v>-1.6393955198760517</v>
      </c>
      <c r="W314" s="198">
        <f t="shared" si="33"/>
        <v>-1.6554388059327685</v>
      </c>
    </row>
    <row r="315" spans="18:23" x14ac:dyDescent="0.25">
      <c r="R315" s="198">
        <f t="shared" si="28"/>
        <v>-1.1666666666666667</v>
      </c>
      <c r="S315" s="201">
        <f t="shared" si="29"/>
        <v>-1.0026525198938991</v>
      </c>
      <c r="T315" s="198">
        <f t="shared" si="30"/>
        <v>-1.5</v>
      </c>
      <c r="U315" s="198">
        <f t="shared" si="31"/>
        <v>-1</v>
      </c>
      <c r="V315" s="198">
        <f t="shared" si="32"/>
        <v>-1.6393955198760517</v>
      </c>
      <c r="W315" s="198">
        <f t="shared" si="33"/>
        <v>-1.6554388059327685</v>
      </c>
    </row>
    <row r="316" spans="18:23" x14ac:dyDescent="0.25">
      <c r="R316" s="198">
        <f t="shared" si="28"/>
        <v>-1.1666666666666667</v>
      </c>
      <c r="S316" s="201">
        <f t="shared" si="29"/>
        <v>-1.0026525198938991</v>
      </c>
      <c r="T316" s="198">
        <f t="shared" si="30"/>
        <v>-1.5</v>
      </c>
      <c r="U316" s="198">
        <f t="shared" si="31"/>
        <v>-1</v>
      </c>
      <c r="V316" s="198">
        <f t="shared" si="32"/>
        <v>-1.6393955198760517</v>
      </c>
      <c r="W316" s="198">
        <f t="shared" si="33"/>
        <v>-1.6554388059327685</v>
      </c>
    </row>
    <row r="317" spans="18:23" x14ac:dyDescent="0.25">
      <c r="R317" s="198">
        <f t="shared" si="28"/>
        <v>-1.1666666666666667</v>
      </c>
      <c r="S317" s="201">
        <f t="shared" si="29"/>
        <v>-1.0026525198938991</v>
      </c>
      <c r="T317" s="198">
        <f t="shared" si="30"/>
        <v>-1.5</v>
      </c>
      <c r="U317" s="198">
        <f t="shared" si="31"/>
        <v>-1</v>
      </c>
      <c r="V317" s="198">
        <f t="shared" si="32"/>
        <v>-1.6393955198760517</v>
      </c>
      <c r="W317" s="198">
        <f t="shared" si="33"/>
        <v>-1.6554388059327685</v>
      </c>
    </row>
    <row r="318" spans="18:23" x14ac:dyDescent="0.25">
      <c r="R318" s="198">
        <f t="shared" si="28"/>
        <v>-1.1666666666666667</v>
      </c>
      <c r="S318" s="201">
        <f t="shared" si="29"/>
        <v>-1.0026525198938991</v>
      </c>
      <c r="T318" s="198">
        <f t="shared" si="30"/>
        <v>-1.5</v>
      </c>
      <c r="U318" s="198">
        <f t="shared" si="31"/>
        <v>-1</v>
      </c>
      <c r="V318" s="198">
        <f t="shared" si="32"/>
        <v>-1.6393955198760517</v>
      </c>
      <c r="W318" s="198">
        <f t="shared" si="33"/>
        <v>-1.6554388059327685</v>
      </c>
    </row>
    <row r="319" spans="18:23" x14ac:dyDescent="0.25">
      <c r="R319" s="198">
        <f t="shared" si="28"/>
        <v>-1.1666666666666667</v>
      </c>
      <c r="S319" s="201">
        <f t="shared" si="29"/>
        <v>-1.0026525198938991</v>
      </c>
      <c r="T319" s="198">
        <f t="shared" si="30"/>
        <v>-1.5</v>
      </c>
      <c r="U319" s="198">
        <f t="shared" si="31"/>
        <v>-1</v>
      </c>
      <c r="V319" s="198">
        <f t="shared" si="32"/>
        <v>-1.6393955198760517</v>
      </c>
      <c r="W319" s="198">
        <f t="shared" si="33"/>
        <v>-1.6554388059327685</v>
      </c>
    </row>
    <row r="320" spans="18:23" x14ac:dyDescent="0.25">
      <c r="R320" s="198">
        <f t="shared" si="28"/>
        <v>-1.1666666666666667</v>
      </c>
      <c r="S320" s="201">
        <f t="shared" si="29"/>
        <v>-1.0026525198938991</v>
      </c>
      <c r="T320" s="198">
        <f t="shared" si="30"/>
        <v>-1.5</v>
      </c>
      <c r="U320" s="198">
        <f t="shared" si="31"/>
        <v>-1</v>
      </c>
      <c r="V320" s="198">
        <f t="shared" si="32"/>
        <v>-1.6393955198760517</v>
      </c>
      <c r="W320" s="198">
        <f t="shared" si="33"/>
        <v>-1.6554388059327685</v>
      </c>
    </row>
    <row r="321" spans="18:23" x14ac:dyDescent="0.25">
      <c r="R321" s="198">
        <f t="shared" si="28"/>
        <v>-1.1666666666666667</v>
      </c>
      <c r="S321" s="201">
        <f t="shared" si="29"/>
        <v>-1.0026525198938991</v>
      </c>
      <c r="T321" s="198">
        <f t="shared" si="30"/>
        <v>-1.5</v>
      </c>
      <c r="U321" s="198">
        <f t="shared" si="31"/>
        <v>-1</v>
      </c>
      <c r="V321" s="198">
        <f t="shared" si="32"/>
        <v>-1.6393955198760517</v>
      </c>
      <c r="W321" s="198">
        <f t="shared" si="33"/>
        <v>-1.6554388059327685</v>
      </c>
    </row>
    <row r="322" spans="18:23" x14ac:dyDescent="0.25">
      <c r="R322" s="198">
        <f t="shared" si="28"/>
        <v>-1.1666666666666667</v>
      </c>
      <c r="S322" s="201">
        <f t="shared" si="29"/>
        <v>-1.0026525198938991</v>
      </c>
      <c r="T322" s="198">
        <f t="shared" si="30"/>
        <v>-1.5</v>
      </c>
      <c r="U322" s="198">
        <f t="shared" si="31"/>
        <v>-1</v>
      </c>
      <c r="V322" s="198">
        <f t="shared" si="32"/>
        <v>-1.6393955198760517</v>
      </c>
      <c r="W322" s="198">
        <f t="shared" si="33"/>
        <v>-1.6554388059327685</v>
      </c>
    </row>
    <row r="323" spans="18:23" x14ac:dyDescent="0.25">
      <c r="R323" s="198">
        <f t="shared" ref="R323:R361" si="34">2*((M323-Q$3)/(Q$5-Q$3))-1</f>
        <v>-1.1666666666666667</v>
      </c>
      <c r="S323" s="201">
        <f t="shared" ref="S323:S361" si="35">2*((H323-Q$8)/(Q$10-Q$8))-1</f>
        <v>-1.0026525198938991</v>
      </c>
      <c r="T323" s="198">
        <f t="shared" ref="T323:T361" si="36">2*((I323-Q$13)/(Q$15-Q$13))-1</f>
        <v>-1.5</v>
      </c>
      <c r="U323" s="198">
        <f t="shared" ref="U323:U361" si="37">2*((J323-Q$18)/(Q$20-Q$18))-1</f>
        <v>-1</v>
      </c>
      <c r="V323" s="198">
        <f t="shared" ref="V323:V361" si="38">2*((K323-Q$23)/(Q$25-Q$23))-1</f>
        <v>-1.6393955198760517</v>
      </c>
      <c r="W323" s="198">
        <f t="shared" ref="W323:W361" si="39">2*((L323-Q$28)/(Q$30-Q$28))-1</f>
        <v>-1.6554388059327685</v>
      </c>
    </row>
    <row r="324" spans="18:23" x14ac:dyDescent="0.25">
      <c r="R324" s="198">
        <f t="shared" si="34"/>
        <v>-1.1666666666666667</v>
      </c>
      <c r="S324" s="201">
        <f t="shared" si="35"/>
        <v>-1.0026525198938991</v>
      </c>
      <c r="T324" s="198">
        <f t="shared" si="36"/>
        <v>-1.5</v>
      </c>
      <c r="U324" s="198">
        <f t="shared" si="37"/>
        <v>-1</v>
      </c>
      <c r="V324" s="198">
        <f t="shared" si="38"/>
        <v>-1.6393955198760517</v>
      </c>
      <c r="W324" s="198">
        <f t="shared" si="39"/>
        <v>-1.6554388059327685</v>
      </c>
    </row>
    <row r="325" spans="18:23" x14ac:dyDescent="0.25">
      <c r="R325" s="198">
        <f t="shared" si="34"/>
        <v>-1.1666666666666667</v>
      </c>
      <c r="S325" s="201">
        <f t="shared" si="35"/>
        <v>-1.0026525198938991</v>
      </c>
      <c r="T325" s="198">
        <f t="shared" si="36"/>
        <v>-1.5</v>
      </c>
      <c r="U325" s="198">
        <f t="shared" si="37"/>
        <v>-1</v>
      </c>
      <c r="V325" s="198">
        <f t="shared" si="38"/>
        <v>-1.6393955198760517</v>
      </c>
      <c r="W325" s="198">
        <f t="shared" si="39"/>
        <v>-1.6554388059327685</v>
      </c>
    </row>
    <row r="326" spans="18:23" x14ac:dyDescent="0.25">
      <c r="R326" s="198">
        <f t="shared" si="34"/>
        <v>-1.1666666666666667</v>
      </c>
      <c r="S326" s="201">
        <f t="shared" si="35"/>
        <v>-1.0026525198938991</v>
      </c>
      <c r="T326" s="198">
        <f t="shared" si="36"/>
        <v>-1.5</v>
      </c>
      <c r="U326" s="198">
        <f t="shared" si="37"/>
        <v>-1</v>
      </c>
      <c r="V326" s="198">
        <f t="shared" si="38"/>
        <v>-1.6393955198760517</v>
      </c>
      <c r="W326" s="198">
        <f t="shared" si="39"/>
        <v>-1.6554388059327685</v>
      </c>
    </row>
    <row r="327" spans="18:23" x14ac:dyDescent="0.25">
      <c r="R327" s="198">
        <f t="shared" si="34"/>
        <v>-1.1666666666666667</v>
      </c>
      <c r="S327" s="201">
        <f t="shared" si="35"/>
        <v>-1.0026525198938991</v>
      </c>
      <c r="T327" s="198">
        <f t="shared" si="36"/>
        <v>-1.5</v>
      </c>
      <c r="U327" s="198">
        <f t="shared" si="37"/>
        <v>-1</v>
      </c>
      <c r="V327" s="198">
        <f t="shared" si="38"/>
        <v>-1.6393955198760517</v>
      </c>
      <c r="W327" s="198">
        <f t="shared" si="39"/>
        <v>-1.6554388059327685</v>
      </c>
    </row>
    <row r="328" spans="18:23" x14ac:dyDescent="0.25">
      <c r="R328" s="198">
        <f t="shared" si="34"/>
        <v>-1.1666666666666667</v>
      </c>
      <c r="S328" s="201">
        <f t="shared" si="35"/>
        <v>-1.0026525198938991</v>
      </c>
      <c r="T328" s="198">
        <f t="shared" si="36"/>
        <v>-1.5</v>
      </c>
      <c r="U328" s="198">
        <f t="shared" si="37"/>
        <v>-1</v>
      </c>
      <c r="V328" s="198">
        <f t="shared" si="38"/>
        <v>-1.6393955198760517</v>
      </c>
      <c r="W328" s="198">
        <f t="shared" si="39"/>
        <v>-1.6554388059327685</v>
      </c>
    </row>
    <row r="329" spans="18:23" x14ac:dyDescent="0.25">
      <c r="R329" s="198">
        <f t="shared" si="34"/>
        <v>-1.1666666666666667</v>
      </c>
      <c r="S329" s="201">
        <f t="shared" si="35"/>
        <v>-1.0026525198938991</v>
      </c>
      <c r="T329" s="198">
        <f t="shared" si="36"/>
        <v>-1.5</v>
      </c>
      <c r="U329" s="198">
        <f t="shared" si="37"/>
        <v>-1</v>
      </c>
      <c r="V329" s="198">
        <f t="shared" si="38"/>
        <v>-1.6393955198760517</v>
      </c>
      <c r="W329" s="198">
        <f t="shared" si="39"/>
        <v>-1.6554388059327685</v>
      </c>
    </row>
    <row r="330" spans="18:23" x14ac:dyDescent="0.25">
      <c r="R330" s="198">
        <f t="shared" si="34"/>
        <v>-1.1666666666666667</v>
      </c>
      <c r="S330" s="201">
        <f t="shared" si="35"/>
        <v>-1.0026525198938991</v>
      </c>
      <c r="T330" s="198">
        <f t="shared" si="36"/>
        <v>-1.5</v>
      </c>
      <c r="U330" s="198">
        <f t="shared" si="37"/>
        <v>-1</v>
      </c>
      <c r="V330" s="198">
        <f t="shared" si="38"/>
        <v>-1.6393955198760517</v>
      </c>
      <c r="W330" s="198">
        <f t="shared" si="39"/>
        <v>-1.6554388059327685</v>
      </c>
    </row>
    <row r="331" spans="18:23" x14ac:dyDescent="0.25">
      <c r="R331" s="198">
        <f t="shared" si="34"/>
        <v>-1.1666666666666667</v>
      </c>
      <c r="S331" s="201">
        <f t="shared" si="35"/>
        <v>-1.0026525198938991</v>
      </c>
      <c r="T331" s="198">
        <f t="shared" si="36"/>
        <v>-1.5</v>
      </c>
      <c r="U331" s="198">
        <f t="shared" si="37"/>
        <v>-1</v>
      </c>
      <c r="V331" s="198">
        <f t="shared" si="38"/>
        <v>-1.6393955198760517</v>
      </c>
      <c r="W331" s="198">
        <f t="shared" si="39"/>
        <v>-1.6554388059327685</v>
      </c>
    </row>
    <row r="332" spans="18:23" x14ac:dyDescent="0.25">
      <c r="R332" s="198">
        <f t="shared" si="34"/>
        <v>-1.1666666666666667</v>
      </c>
      <c r="S332" s="201">
        <f t="shared" si="35"/>
        <v>-1.0026525198938991</v>
      </c>
      <c r="T332" s="198">
        <f t="shared" si="36"/>
        <v>-1.5</v>
      </c>
      <c r="U332" s="198">
        <f t="shared" si="37"/>
        <v>-1</v>
      </c>
      <c r="V332" s="198">
        <f t="shared" si="38"/>
        <v>-1.6393955198760517</v>
      </c>
      <c r="W332" s="198">
        <f t="shared" si="39"/>
        <v>-1.6554388059327685</v>
      </c>
    </row>
    <row r="333" spans="18:23" x14ac:dyDescent="0.25">
      <c r="R333" s="198">
        <f t="shared" si="34"/>
        <v>-1.1666666666666667</v>
      </c>
      <c r="S333" s="201">
        <f t="shared" si="35"/>
        <v>-1.0026525198938991</v>
      </c>
      <c r="T333" s="198">
        <f t="shared" si="36"/>
        <v>-1.5</v>
      </c>
      <c r="U333" s="198">
        <f t="shared" si="37"/>
        <v>-1</v>
      </c>
      <c r="V333" s="198">
        <f t="shared" si="38"/>
        <v>-1.6393955198760517</v>
      </c>
      <c r="W333" s="198">
        <f t="shared" si="39"/>
        <v>-1.6554388059327685</v>
      </c>
    </row>
    <row r="334" spans="18:23" x14ac:dyDescent="0.25">
      <c r="R334" s="198">
        <f t="shared" si="34"/>
        <v>-1.1666666666666667</v>
      </c>
      <c r="S334" s="201">
        <f t="shared" si="35"/>
        <v>-1.0026525198938991</v>
      </c>
      <c r="T334" s="198">
        <f t="shared" si="36"/>
        <v>-1.5</v>
      </c>
      <c r="U334" s="198">
        <f t="shared" si="37"/>
        <v>-1</v>
      </c>
      <c r="V334" s="198">
        <f t="shared" si="38"/>
        <v>-1.6393955198760517</v>
      </c>
      <c r="W334" s="198">
        <f t="shared" si="39"/>
        <v>-1.6554388059327685</v>
      </c>
    </row>
    <row r="335" spans="18:23" x14ac:dyDescent="0.25">
      <c r="R335" s="198">
        <f t="shared" si="34"/>
        <v>-1.1666666666666667</v>
      </c>
      <c r="S335" s="201">
        <f t="shared" si="35"/>
        <v>-1.0026525198938991</v>
      </c>
      <c r="T335" s="198">
        <f t="shared" si="36"/>
        <v>-1.5</v>
      </c>
      <c r="U335" s="198">
        <f t="shared" si="37"/>
        <v>-1</v>
      </c>
      <c r="V335" s="198">
        <f t="shared" si="38"/>
        <v>-1.6393955198760517</v>
      </c>
      <c r="W335" s="198">
        <f t="shared" si="39"/>
        <v>-1.6554388059327685</v>
      </c>
    </row>
    <row r="336" spans="18:23" x14ac:dyDescent="0.25">
      <c r="R336" s="198">
        <f t="shared" si="34"/>
        <v>-1.1666666666666667</v>
      </c>
      <c r="S336" s="201">
        <f t="shared" si="35"/>
        <v>-1.0026525198938991</v>
      </c>
      <c r="T336" s="198">
        <f t="shared" si="36"/>
        <v>-1.5</v>
      </c>
      <c r="U336" s="198">
        <f t="shared" si="37"/>
        <v>-1</v>
      </c>
      <c r="V336" s="198">
        <f t="shared" si="38"/>
        <v>-1.6393955198760517</v>
      </c>
      <c r="W336" s="198">
        <f t="shared" si="39"/>
        <v>-1.6554388059327685</v>
      </c>
    </row>
    <row r="337" spans="18:23" x14ac:dyDescent="0.25">
      <c r="R337" s="198">
        <f t="shared" si="34"/>
        <v>-1.1666666666666667</v>
      </c>
      <c r="S337" s="201">
        <f t="shared" si="35"/>
        <v>-1.0026525198938991</v>
      </c>
      <c r="T337" s="198">
        <f t="shared" si="36"/>
        <v>-1.5</v>
      </c>
      <c r="U337" s="198">
        <f t="shared" si="37"/>
        <v>-1</v>
      </c>
      <c r="V337" s="198">
        <f t="shared" si="38"/>
        <v>-1.6393955198760517</v>
      </c>
      <c r="W337" s="198">
        <f t="shared" si="39"/>
        <v>-1.6554388059327685</v>
      </c>
    </row>
    <row r="338" spans="18:23" x14ac:dyDescent="0.25">
      <c r="R338" s="198">
        <f t="shared" si="34"/>
        <v>-1.1666666666666667</v>
      </c>
      <c r="S338" s="201">
        <f t="shared" si="35"/>
        <v>-1.0026525198938991</v>
      </c>
      <c r="T338" s="198">
        <f t="shared" si="36"/>
        <v>-1.5</v>
      </c>
      <c r="U338" s="198">
        <f t="shared" si="37"/>
        <v>-1</v>
      </c>
      <c r="V338" s="198">
        <f t="shared" si="38"/>
        <v>-1.6393955198760517</v>
      </c>
      <c r="W338" s="198">
        <f t="shared" si="39"/>
        <v>-1.6554388059327685</v>
      </c>
    </row>
    <row r="339" spans="18:23" x14ac:dyDescent="0.25">
      <c r="R339" s="198">
        <f t="shared" si="34"/>
        <v>-1.1666666666666667</v>
      </c>
      <c r="S339" s="201">
        <f t="shared" si="35"/>
        <v>-1.0026525198938991</v>
      </c>
      <c r="T339" s="198">
        <f t="shared" si="36"/>
        <v>-1.5</v>
      </c>
      <c r="U339" s="198">
        <f t="shared" si="37"/>
        <v>-1</v>
      </c>
      <c r="V339" s="198">
        <f t="shared" si="38"/>
        <v>-1.6393955198760517</v>
      </c>
      <c r="W339" s="198">
        <f t="shared" si="39"/>
        <v>-1.6554388059327685</v>
      </c>
    </row>
    <row r="340" spans="18:23" x14ac:dyDescent="0.25">
      <c r="R340" s="198">
        <f t="shared" si="34"/>
        <v>-1.1666666666666667</v>
      </c>
      <c r="S340" s="201">
        <f t="shared" si="35"/>
        <v>-1.0026525198938991</v>
      </c>
      <c r="T340" s="198">
        <f t="shared" si="36"/>
        <v>-1.5</v>
      </c>
      <c r="U340" s="198">
        <f t="shared" si="37"/>
        <v>-1</v>
      </c>
      <c r="V340" s="198">
        <f t="shared" si="38"/>
        <v>-1.6393955198760517</v>
      </c>
      <c r="W340" s="198">
        <f t="shared" si="39"/>
        <v>-1.6554388059327685</v>
      </c>
    </row>
    <row r="341" spans="18:23" x14ac:dyDescent="0.25">
      <c r="R341" s="198">
        <f t="shared" si="34"/>
        <v>-1.1666666666666667</v>
      </c>
      <c r="S341" s="201">
        <f t="shared" si="35"/>
        <v>-1.0026525198938991</v>
      </c>
      <c r="T341" s="198">
        <f t="shared" si="36"/>
        <v>-1.5</v>
      </c>
      <c r="U341" s="198">
        <f t="shared" si="37"/>
        <v>-1</v>
      </c>
      <c r="V341" s="198">
        <f t="shared" si="38"/>
        <v>-1.6393955198760517</v>
      </c>
      <c r="W341" s="198">
        <f t="shared" si="39"/>
        <v>-1.6554388059327685</v>
      </c>
    </row>
    <row r="342" spans="18:23" x14ac:dyDescent="0.25">
      <c r="R342" s="198">
        <f t="shared" si="34"/>
        <v>-1.1666666666666667</v>
      </c>
      <c r="S342" s="201">
        <f t="shared" si="35"/>
        <v>-1.0026525198938991</v>
      </c>
      <c r="T342" s="198">
        <f t="shared" si="36"/>
        <v>-1.5</v>
      </c>
      <c r="U342" s="198">
        <f t="shared" si="37"/>
        <v>-1</v>
      </c>
      <c r="V342" s="198">
        <f t="shared" si="38"/>
        <v>-1.6393955198760517</v>
      </c>
      <c r="W342" s="198">
        <f t="shared" si="39"/>
        <v>-1.6554388059327685</v>
      </c>
    </row>
    <row r="343" spans="18:23" x14ac:dyDescent="0.25">
      <c r="R343" s="198">
        <f t="shared" si="34"/>
        <v>-1.1666666666666667</v>
      </c>
      <c r="S343" s="201">
        <f t="shared" si="35"/>
        <v>-1.0026525198938991</v>
      </c>
      <c r="T343" s="198">
        <f t="shared" si="36"/>
        <v>-1.5</v>
      </c>
      <c r="U343" s="198">
        <f t="shared" si="37"/>
        <v>-1</v>
      </c>
      <c r="V343" s="198">
        <f t="shared" si="38"/>
        <v>-1.6393955198760517</v>
      </c>
      <c r="W343" s="198">
        <f t="shared" si="39"/>
        <v>-1.6554388059327685</v>
      </c>
    </row>
    <row r="344" spans="18:23" x14ac:dyDescent="0.25">
      <c r="R344" s="198">
        <f t="shared" si="34"/>
        <v>-1.1666666666666667</v>
      </c>
      <c r="S344" s="201">
        <f t="shared" si="35"/>
        <v>-1.0026525198938991</v>
      </c>
      <c r="T344" s="198">
        <f t="shared" si="36"/>
        <v>-1.5</v>
      </c>
      <c r="U344" s="198">
        <f t="shared" si="37"/>
        <v>-1</v>
      </c>
      <c r="V344" s="198">
        <f t="shared" si="38"/>
        <v>-1.6393955198760517</v>
      </c>
      <c r="W344" s="198">
        <f t="shared" si="39"/>
        <v>-1.6554388059327685</v>
      </c>
    </row>
    <row r="345" spans="18:23" x14ac:dyDescent="0.25">
      <c r="R345" s="198">
        <f t="shared" si="34"/>
        <v>-1.1666666666666667</v>
      </c>
      <c r="S345" s="201">
        <f t="shared" si="35"/>
        <v>-1.0026525198938991</v>
      </c>
      <c r="T345" s="198">
        <f t="shared" si="36"/>
        <v>-1.5</v>
      </c>
      <c r="U345" s="198">
        <f t="shared" si="37"/>
        <v>-1</v>
      </c>
      <c r="V345" s="198">
        <f t="shared" si="38"/>
        <v>-1.6393955198760517</v>
      </c>
      <c r="W345" s="198">
        <f t="shared" si="39"/>
        <v>-1.6554388059327685</v>
      </c>
    </row>
    <row r="346" spans="18:23" x14ac:dyDescent="0.25">
      <c r="R346" s="198">
        <f t="shared" si="34"/>
        <v>-1.1666666666666667</v>
      </c>
      <c r="S346" s="201">
        <f t="shared" si="35"/>
        <v>-1.0026525198938991</v>
      </c>
      <c r="T346" s="198">
        <f t="shared" si="36"/>
        <v>-1.5</v>
      </c>
      <c r="U346" s="198">
        <f t="shared" si="37"/>
        <v>-1</v>
      </c>
      <c r="V346" s="198">
        <f t="shared" si="38"/>
        <v>-1.6393955198760517</v>
      </c>
      <c r="W346" s="198">
        <f t="shared" si="39"/>
        <v>-1.6554388059327685</v>
      </c>
    </row>
    <row r="347" spans="18:23" x14ac:dyDescent="0.25">
      <c r="R347" s="198">
        <f t="shared" si="34"/>
        <v>-1.1666666666666667</v>
      </c>
      <c r="S347" s="201">
        <f t="shared" si="35"/>
        <v>-1.0026525198938991</v>
      </c>
      <c r="T347" s="198">
        <f t="shared" si="36"/>
        <v>-1.5</v>
      </c>
      <c r="U347" s="198">
        <f t="shared" si="37"/>
        <v>-1</v>
      </c>
      <c r="V347" s="198">
        <f t="shared" si="38"/>
        <v>-1.6393955198760517</v>
      </c>
      <c r="W347" s="198">
        <f t="shared" si="39"/>
        <v>-1.6554388059327685</v>
      </c>
    </row>
    <row r="348" spans="18:23" x14ac:dyDescent="0.25">
      <c r="R348" s="198">
        <f t="shared" si="34"/>
        <v>-1.1666666666666667</v>
      </c>
      <c r="S348" s="201">
        <f t="shared" si="35"/>
        <v>-1.0026525198938991</v>
      </c>
      <c r="T348" s="198">
        <f t="shared" si="36"/>
        <v>-1.5</v>
      </c>
      <c r="U348" s="198">
        <f t="shared" si="37"/>
        <v>-1</v>
      </c>
      <c r="V348" s="198">
        <f t="shared" si="38"/>
        <v>-1.6393955198760517</v>
      </c>
      <c r="W348" s="198">
        <f t="shared" si="39"/>
        <v>-1.6554388059327685</v>
      </c>
    </row>
    <row r="349" spans="18:23" x14ac:dyDescent="0.25">
      <c r="R349" s="198">
        <f t="shared" si="34"/>
        <v>-1.1666666666666667</v>
      </c>
      <c r="S349" s="201">
        <f t="shared" si="35"/>
        <v>-1.0026525198938991</v>
      </c>
      <c r="T349" s="198">
        <f t="shared" si="36"/>
        <v>-1.5</v>
      </c>
      <c r="U349" s="198">
        <f t="shared" si="37"/>
        <v>-1</v>
      </c>
      <c r="V349" s="198">
        <f t="shared" si="38"/>
        <v>-1.6393955198760517</v>
      </c>
      <c r="W349" s="198">
        <f t="shared" si="39"/>
        <v>-1.6554388059327685</v>
      </c>
    </row>
    <row r="350" spans="18:23" x14ac:dyDescent="0.25">
      <c r="R350" s="198">
        <f t="shared" si="34"/>
        <v>-1.1666666666666667</v>
      </c>
      <c r="S350" s="201">
        <f t="shared" si="35"/>
        <v>-1.0026525198938991</v>
      </c>
      <c r="T350" s="198">
        <f t="shared" si="36"/>
        <v>-1.5</v>
      </c>
      <c r="U350" s="198">
        <f t="shared" si="37"/>
        <v>-1</v>
      </c>
      <c r="V350" s="198">
        <f t="shared" si="38"/>
        <v>-1.6393955198760517</v>
      </c>
      <c r="W350" s="198">
        <f t="shared" si="39"/>
        <v>-1.6554388059327685</v>
      </c>
    </row>
    <row r="351" spans="18:23" x14ac:dyDescent="0.25">
      <c r="R351" s="198">
        <f t="shared" si="34"/>
        <v>-1.1666666666666667</v>
      </c>
      <c r="S351" s="201">
        <f t="shared" si="35"/>
        <v>-1.0026525198938991</v>
      </c>
      <c r="T351" s="198">
        <f t="shared" si="36"/>
        <v>-1.5</v>
      </c>
      <c r="U351" s="198">
        <f t="shared" si="37"/>
        <v>-1</v>
      </c>
      <c r="V351" s="198">
        <f t="shared" si="38"/>
        <v>-1.6393955198760517</v>
      </c>
      <c r="W351" s="198">
        <f t="shared" si="39"/>
        <v>-1.6554388059327685</v>
      </c>
    </row>
    <row r="352" spans="18:23" x14ac:dyDescent="0.25">
      <c r="R352" s="198">
        <f t="shared" si="34"/>
        <v>-1.1666666666666667</v>
      </c>
      <c r="S352" s="201">
        <f t="shared" si="35"/>
        <v>-1.0026525198938991</v>
      </c>
      <c r="T352" s="198">
        <f t="shared" si="36"/>
        <v>-1.5</v>
      </c>
      <c r="U352" s="198">
        <f t="shared" si="37"/>
        <v>-1</v>
      </c>
      <c r="V352" s="198">
        <f t="shared" si="38"/>
        <v>-1.6393955198760517</v>
      </c>
      <c r="W352" s="198">
        <f t="shared" si="39"/>
        <v>-1.6554388059327685</v>
      </c>
    </row>
    <row r="353" spans="18:23" x14ac:dyDescent="0.25">
      <c r="R353" s="198">
        <f t="shared" si="34"/>
        <v>-1.1666666666666667</v>
      </c>
      <c r="S353" s="201">
        <f t="shared" si="35"/>
        <v>-1.0026525198938991</v>
      </c>
      <c r="T353" s="198">
        <f t="shared" si="36"/>
        <v>-1.5</v>
      </c>
      <c r="U353" s="198">
        <f t="shared" si="37"/>
        <v>-1</v>
      </c>
      <c r="V353" s="198">
        <f t="shared" si="38"/>
        <v>-1.6393955198760517</v>
      </c>
      <c r="W353" s="198">
        <f t="shared" si="39"/>
        <v>-1.6554388059327685</v>
      </c>
    </row>
    <row r="354" spans="18:23" x14ac:dyDescent="0.25">
      <c r="R354" s="198">
        <f t="shared" si="34"/>
        <v>-1.1666666666666667</v>
      </c>
      <c r="S354" s="201">
        <f t="shared" si="35"/>
        <v>-1.0026525198938991</v>
      </c>
      <c r="T354" s="198">
        <f t="shared" si="36"/>
        <v>-1.5</v>
      </c>
      <c r="U354" s="198">
        <f t="shared" si="37"/>
        <v>-1</v>
      </c>
      <c r="V354" s="198">
        <f t="shared" si="38"/>
        <v>-1.6393955198760517</v>
      </c>
      <c r="W354" s="198">
        <f t="shared" si="39"/>
        <v>-1.6554388059327685</v>
      </c>
    </row>
    <row r="355" spans="18:23" x14ac:dyDescent="0.25">
      <c r="R355" s="198">
        <f t="shared" si="34"/>
        <v>-1.1666666666666667</v>
      </c>
      <c r="S355" s="201">
        <f t="shared" si="35"/>
        <v>-1.0026525198938991</v>
      </c>
      <c r="T355" s="198">
        <f t="shared" si="36"/>
        <v>-1.5</v>
      </c>
      <c r="U355" s="198">
        <f t="shared" si="37"/>
        <v>-1</v>
      </c>
      <c r="V355" s="198">
        <f t="shared" si="38"/>
        <v>-1.6393955198760517</v>
      </c>
      <c r="W355" s="198">
        <f t="shared" si="39"/>
        <v>-1.6554388059327685</v>
      </c>
    </row>
    <row r="356" spans="18:23" x14ac:dyDescent="0.25">
      <c r="R356" s="198">
        <f t="shared" si="34"/>
        <v>-1.1666666666666667</v>
      </c>
      <c r="S356" s="201">
        <f t="shared" si="35"/>
        <v>-1.0026525198938991</v>
      </c>
      <c r="T356" s="198">
        <f t="shared" si="36"/>
        <v>-1.5</v>
      </c>
      <c r="U356" s="198">
        <f t="shared" si="37"/>
        <v>-1</v>
      </c>
      <c r="V356" s="198">
        <f t="shared" si="38"/>
        <v>-1.6393955198760517</v>
      </c>
      <c r="W356" s="198">
        <f t="shared" si="39"/>
        <v>-1.6554388059327685</v>
      </c>
    </row>
    <row r="357" spans="18:23" x14ac:dyDescent="0.25">
      <c r="R357" s="198">
        <f t="shared" si="34"/>
        <v>-1.1666666666666667</v>
      </c>
      <c r="S357" s="201">
        <f t="shared" si="35"/>
        <v>-1.0026525198938991</v>
      </c>
      <c r="T357" s="198">
        <f t="shared" si="36"/>
        <v>-1.5</v>
      </c>
      <c r="U357" s="198">
        <f t="shared" si="37"/>
        <v>-1</v>
      </c>
      <c r="V357" s="198">
        <f t="shared" si="38"/>
        <v>-1.6393955198760517</v>
      </c>
      <c r="W357" s="198">
        <f t="shared" si="39"/>
        <v>-1.6554388059327685</v>
      </c>
    </row>
    <row r="358" spans="18:23" x14ac:dyDescent="0.25">
      <c r="R358" s="198">
        <f t="shared" si="34"/>
        <v>-1.1666666666666667</v>
      </c>
      <c r="S358" s="201">
        <f t="shared" si="35"/>
        <v>-1.0026525198938991</v>
      </c>
      <c r="T358" s="198">
        <f t="shared" si="36"/>
        <v>-1.5</v>
      </c>
      <c r="U358" s="198">
        <f t="shared" si="37"/>
        <v>-1</v>
      </c>
      <c r="V358" s="198">
        <f t="shared" si="38"/>
        <v>-1.6393955198760517</v>
      </c>
      <c r="W358" s="198">
        <f t="shared" si="39"/>
        <v>-1.6554388059327685</v>
      </c>
    </row>
    <row r="359" spans="18:23" x14ac:dyDescent="0.25">
      <c r="R359" s="198">
        <f t="shared" si="34"/>
        <v>-1.1666666666666667</v>
      </c>
      <c r="S359" s="201">
        <f t="shared" si="35"/>
        <v>-1.0026525198938991</v>
      </c>
      <c r="T359" s="198">
        <f t="shared" si="36"/>
        <v>-1.5</v>
      </c>
      <c r="U359" s="198">
        <f t="shared" si="37"/>
        <v>-1</v>
      </c>
      <c r="V359" s="198">
        <f t="shared" si="38"/>
        <v>-1.6393955198760517</v>
      </c>
      <c r="W359" s="198">
        <f t="shared" si="39"/>
        <v>-1.6554388059327685</v>
      </c>
    </row>
    <row r="360" spans="18:23" x14ac:dyDescent="0.25">
      <c r="R360" s="198">
        <f t="shared" si="34"/>
        <v>-1.1666666666666667</v>
      </c>
      <c r="S360" s="201">
        <f t="shared" si="35"/>
        <v>-1.0026525198938991</v>
      </c>
      <c r="T360" s="198">
        <f t="shared" si="36"/>
        <v>-1.5</v>
      </c>
      <c r="U360" s="198">
        <f t="shared" si="37"/>
        <v>-1</v>
      </c>
      <c r="V360" s="198">
        <f t="shared" si="38"/>
        <v>-1.6393955198760517</v>
      </c>
      <c r="W360" s="198">
        <f t="shared" si="39"/>
        <v>-1.6554388059327685</v>
      </c>
    </row>
    <row r="361" spans="18:23" x14ac:dyDescent="0.25">
      <c r="R361" s="198">
        <f t="shared" si="34"/>
        <v>-1.1666666666666667</v>
      </c>
      <c r="S361" s="201">
        <f t="shared" si="35"/>
        <v>-1.0026525198938991</v>
      </c>
      <c r="T361" s="198">
        <f t="shared" si="36"/>
        <v>-1.5</v>
      </c>
      <c r="U361" s="198">
        <f t="shared" si="37"/>
        <v>-1</v>
      </c>
      <c r="V361" s="198">
        <f t="shared" si="38"/>
        <v>-1.6393955198760517</v>
      </c>
      <c r="W361" s="198">
        <f t="shared" si="39"/>
        <v>-1.6554388059327685</v>
      </c>
    </row>
  </sheetData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9"/>
  <dimension ref="A1:X18"/>
  <sheetViews>
    <sheetView topLeftCell="E1" zoomScale="80" zoomScaleNormal="80" workbookViewId="0">
      <selection activeCell="P16" sqref="P16:P18"/>
    </sheetView>
  </sheetViews>
  <sheetFormatPr defaultRowHeight="15" x14ac:dyDescent="0.25"/>
  <cols>
    <col min="1" max="1" width="9" style="202"/>
    <col min="2" max="2" width="22.75" style="202" bestFit="1" customWidth="1"/>
    <col min="3" max="3" width="5.125" style="202" bestFit="1" customWidth="1"/>
    <col min="4" max="12" width="9" style="202"/>
    <col min="13" max="13" width="11.875" style="202" bestFit="1" customWidth="1"/>
    <col min="14" max="14" width="10.75" style="202" bestFit="1" customWidth="1"/>
    <col min="15" max="15" width="10.75" style="202" customWidth="1"/>
    <col min="16" max="16" width="21.75" style="202" customWidth="1"/>
    <col min="17" max="17" width="9" style="202"/>
    <col min="18" max="18" width="13.5" style="202" customWidth="1"/>
    <col min="19" max="16384" width="9" style="202"/>
  </cols>
  <sheetData>
    <row r="1" spans="1:24" ht="15.75" thickBot="1" x14ac:dyDescent="0.3">
      <c r="A1" s="202" t="str">
        <f>County_PCCoverlay_IRI!A1</f>
        <v>Project Name</v>
      </c>
      <c r="B1" s="202" t="str">
        <f>County_PCCoverlay_IRI!B1</f>
        <v>COUNAME</v>
      </c>
      <c r="C1" s="230" t="str">
        <f>County_PCCoverlay_IRI!C1</f>
        <v>PROJECT_NO</v>
      </c>
      <c r="D1" s="206" t="str">
        <f>County_PCCoverlay_IRI!D1</f>
        <v>BPRJ</v>
      </c>
      <c r="E1" s="206" t="str">
        <f>County_PCCoverlay_IRI!E1</f>
        <v>EPRJ</v>
      </c>
      <c r="F1" s="206" t="str">
        <f>County_PCCoverlay_IRI!F1</f>
        <v>CONYR</v>
      </c>
      <c r="G1" s="206" t="str">
        <f>County_PCCoverlay_IRI!G1</f>
        <v>DATAYR</v>
      </c>
      <c r="H1" s="205" t="str">
        <f>County_PCCoverlay_IRI!H1</f>
        <v>Accumulated AADTs</v>
      </c>
      <c r="I1" s="205" t="str">
        <f>County_PCCoverlay_IRI!I1</f>
        <v>Overlay Thickness (in)</v>
      </c>
      <c r="J1" s="205" t="str">
        <f>County_PCCoverlay_IRI!J1</f>
        <v>Joint Spacing (ft)</v>
      </c>
      <c r="K1" s="206" t="str">
        <f>County_PCCoverlay_IRI!K1</f>
        <v>IRIi-2 
(in/mile)</v>
      </c>
      <c r="L1" s="206" t="str">
        <f>County_PCCoverlay_IRI!L1</f>
        <v>IRIi-1 
(in/mile)</v>
      </c>
      <c r="M1" s="205" t="s">
        <v>51</v>
      </c>
      <c r="N1" s="207" t="s">
        <v>53</v>
      </c>
      <c r="U1" s="202" t="s">
        <v>725</v>
      </c>
      <c r="V1" s="202" t="s">
        <v>726</v>
      </c>
      <c r="W1" s="202" t="s">
        <v>727</v>
      </c>
      <c r="X1" s="202" t="s">
        <v>728</v>
      </c>
    </row>
    <row r="2" spans="1:24" ht="15.75" thickBot="1" x14ac:dyDescent="0.3">
      <c r="A2" s="202" t="str">
        <f>IF(County_PCCoverlay_IRI!A2&lt;&gt;"",County_PCCoverlay_IRI!A2,"")</f>
        <v/>
      </c>
      <c r="B2" s="202" t="str">
        <f>IF(County_PCCoverlay_IRI!B2&lt;&gt;"",County_PCCoverlay_IRI!B2,"")</f>
        <v/>
      </c>
      <c r="C2" s="231" t="str">
        <f>IF(County_PCCoverlay_IRI!C2&lt;&gt;"",County_PCCoverlay_IRI!C2,"")</f>
        <v/>
      </c>
      <c r="D2" s="205" t="str">
        <f>IF(County_PCCoverlay_IRI!D2&lt;&gt;"",County_PCCoverlay_IRI!D2,"")</f>
        <v/>
      </c>
      <c r="E2" s="205" t="str">
        <f>IF(County_PCCoverlay_IRI!E2&lt;&gt;"",County_PCCoverlay_IRI!E2,"")</f>
        <v/>
      </c>
      <c r="F2" s="205" t="str">
        <f>IF(County_PCCoverlay_IRI!F2&lt;&gt;"",County_PCCoverlay_IRI!F2,"")</f>
        <v/>
      </c>
      <c r="G2" s="205" t="str">
        <f>IF(County_PCCoverlay_IRI!G2&lt;&gt;"",County_PCCoverlay_IRI!G2,"")</f>
        <v/>
      </c>
      <c r="H2" s="205">
        <f>County_PCCoverlay_IRI!H2</f>
        <v>0</v>
      </c>
      <c r="I2" s="205">
        <f>County_PCCoverlay_IRI!I2</f>
        <v>0</v>
      </c>
      <c r="J2" s="205">
        <f>County_PCCoverlay_IRI!J2</f>
        <v>0</v>
      </c>
      <c r="K2" s="206">
        <f>County_PCCoverlay_IRI!K2</f>
        <v>0</v>
      </c>
      <c r="L2" s="206">
        <f>County_PCCoverlay_IRI!L2</f>
        <v>0</v>
      </c>
      <c r="M2" s="205">
        <f>IFERROR(U2,0)</f>
        <v>0</v>
      </c>
      <c r="N2" s="208" t="str">
        <f>County_PCCoverlay_IRI!N2</f>
        <v/>
      </c>
      <c r="O2" s="205"/>
      <c r="P2" s="209" t="s">
        <v>65</v>
      </c>
      <c r="Q2" s="210" t="str">
        <f>IF(County_PCCoverlay_IRI!I18="","",County_PCCoverlay_IRI!I18)</f>
        <v/>
      </c>
      <c r="U2" s="202" t="e">
        <f>IF(G2&lt;&gt;"",G2-$F$2,U1+1)</f>
        <v>#VALUE!</v>
      </c>
      <c r="V2" s="202" t="str">
        <f>IF(G2="","",IF(G2&lt;&gt;"",G2-$F$2,V1+1))</f>
        <v/>
      </c>
      <c r="W2" s="202">
        <f>M2-2</f>
        <v>-2</v>
      </c>
      <c r="X2" s="202">
        <f>M2-1</f>
        <v>-1</v>
      </c>
    </row>
    <row r="3" spans="1:24" x14ac:dyDescent="0.25">
      <c r="A3" s="202" t="str">
        <f>IF(County_PCCoverlay_IRI!A3&lt;&gt;"",County_PCCoverlay_IRI!A3,"")</f>
        <v/>
      </c>
      <c r="B3" s="202" t="str">
        <f>IF(County_PCCoverlay_IRI!B3&lt;&gt;"",County_PCCoverlay_IRI!B3,"")</f>
        <v/>
      </c>
      <c r="C3" s="231" t="str">
        <f>IF(County_PCCoverlay_IRI!C3&lt;&gt;"",County_PCCoverlay_IRI!C3,"")</f>
        <v/>
      </c>
      <c r="D3" s="205" t="str">
        <f>IF(County_PCCoverlay_IRI!D3&lt;&gt;"",County_PCCoverlay_IRI!D3,"")</f>
        <v/>
      </c>
      <c r="E3" s="205" t="str">
        <f>IF(County_PCCoverlay_IRI!E3&lt;&gt;"",County_PCCoverlay_IRI!E3,"")</f>
        <v/>
      </c>
      <c r="F3" s="205" t="str">
        <f>IF(County_PCCoverlay_IRI!F3&lt;&gt;"",County_PCCoverlay_IRI!F3,"")</f>
        <v/>
      </c>
      <c r="G3" s="205" t="str">
        <f>IF(County_PCCoverlay_IRI!G3&lt;&gt;"",County_PCCoverlay_IRI!G3,"")</f>
        <v/>
      </c>
      <c r="H3" s="205">
        <f>County_PCCoverlay_IRI!H3</f>
        <v>0</v>
      </c>
      <c r="I3" s="205">
        <f>County_PCCoverlay_IRI!I3</f>
        <v>0</v>
      </c>
      <c r="J3" s="205">
        <f>County_PCCoverlay_IRI!J3</f>
        <v>0</v>
      </c>
      <c r="K3" s="205"/>
      <c r="L3" s="205"/>
      <c r="M3" s="205">
        <f t="shared" ref="M3:M16" si="0">IFERROR(U3,0)</f>
        <v>0</v>
      </c>
      <c r="N3" s="208" t="str">
        <f>County_PCCoverlay_IRI!N3</f>
        <v/>
      </c>
      <c r="P3" s="209" t="s">
        <v>66</v>
      </c>
      <c r="Q3" s="210" t="str">
        <f>IF(County_PCCoverlay_IRI!I19="","",County_PCCoverlay_IRI!I19)</f>
        <v/>
      </c>
      <c r="U3" s="202" t="e">
        <f t="shared" ref="U3:U16" si="1">IF(G3&lt;&gt;"",G3-$F$2,U2+1)</f>
        <v>#VALUE!</v>
      </c>
      <c r="V3" s="202" t="str">
        <f t="shared" ref="V3:V16" si="2">IF(G3="","",IF(G3&lt;&gt;"",G3-$F$2,V2+1))</f>
        <v/>
      </c>
    </row>
    <row r="4" spans="1:24" x14ac:dyDescent="0.25">
      <c r="A4" s="202" t="str">
        <f>IF(County_PCCoverlay_IRI!A4&lt;&gt;"",County_PCCoverlay_IRI!A4,"")</f>
        <v/>
      </c>
      <c r="B4" s="202" t="str">
        <f>IF(County_PCCoverlay_IRI!B4&lt;&gt;"",County_PCCoverlay_IRI!B4,"")</f>
        <v/>
      </c>
      <c r="C4" s="231" t="str">
        <f>IF(County_PCCoverlay_IRI!C4&lt;&gt;"",County_PCCoverlay_IRI!C4,"")</f>
        <v/>
      </c>
      <c r="D4" s="205" t="str">
        <f>IF(County_PCCoverlay_IRI!D4&lt;&gt;"",County_PCCoverlay_IRI!D4,"")</f>
        <v/>
      </c>
      <c r="E4" s="205" t="str">
        <f>IF(County_PCCoverlay_IRI!E4&lt;&gt;"",County_PCCoverlay_IRI!E4,"")</f>
        <v/>
      </c>
      <c r="F4" s="205" t="str">
        <f>IF(County_PCCoverlay_IRI!F4&lt;&gt;"",County_PCCoverlay_IRI!F4,"")</f>
        <v/>
      </c>
      <c r="G4" s="205" t="str">
        <f>IF(County_PCCoverlay_IRI!G4&lt;&gt;"",County_PCCoverlay_IRI!G4,"")</f>
        <v/>
      </c>
      <c r="H4" s="205">
        <f>County_PCCoverlay_IRI!H4</f>
        <v>0</v>
      </c>
      <c r="I4" s="205">
        <f>County_PCCoverlay_IRI!I4</f>
        <v>0</v>
      </c>
      <c r="J4" s="205">
        <f>County_PCCoverlay_IRI!J4</f>
        <v>0</v>
      </c>
      <c r="K4" s="205"/>
      <c r="L4" s="205"/>
      <c r="M4" s="205">
        <f t="shared" si="0"/>
        <v>0</v>
      </c>
      <c r="N4" s="208" t="str">
        <f>County_PCCoverlay_IRI!N4</f>
        <v/>
      </c>
      <c r="O4" s="205"/>
      <c r="P4" s="209" t="s">
        <v>67</v>
      </c>
      <c r="Q4" s="210" t="e">
        <f>LOOKUP(2,1/(V2:V16&lt;&gt;""),V2:V16)</f>
        <v>#N/A</v>
      </c>
      <c r="U4" s="202" t="e">
        <f t="shared" si="1"/>
        <v>#VALUE!</v>
      </c>
      <c r="V4" s="202" t="str">
        <f t="shared" si="2"/>
        <v/>
      </c>
    </row>
    <row r="5" spans="1:24" x14ac:dyDescent="0.25">
      <c r="A5" s="202" t="str">
        <f>IF(County_PCCoverlay_IRI!A5&lt;&gt;"",County_PCCoverlay_IRI!A5,"")</f>
        <v/>
      </c>
      <c r="B5" s="202" t="str">
        <f>IF(County_PCCoverlay_IRI!B5&lt;&gt;"",County_PCCoverlay_IRI!B5,"")</f>
        <v/>
      </c>
      <c r="C5" s="231" t="str">
        <f>IF(County_PCCoverlay_IRI!C5&lt;&gt;"",County_PCCoverlay_IRI!C5,"")</f>
        <v/>
      </c>
      <c r="D5" s="205" t="str">
        <f>IF(County_PCCoverlay_IRI!D5&lt;&gt;"",County_PCCoverlay_IRI!D5,"")</f>
        <v/>
      </c>
      <c r="E5" s="205" t="str">
        <f>IF(County_PCCoverlay_IRI!E5&lt;&gt;"",County_PCCoverlay_IRI!E5,"")</f>
        <v/>
      </c>
      <c r="F5" s="205" t="str">
        <f>IF(County_PCCoverlay_IRI!F5&lt;&gt;"",County_PCCoverlay_IRI!F5,"")</f>
        <v/>
      </c>
      <c r="G5" s="205" t="str">
        <f>IF(County_PCCoverlay_IRI!G5&lt;&gt;"",County_PCCoverlay_IRI!G5,"")</f>
        <v/>
      </c>
      <c r="H5" s="205">
        <f>County_PCCoverlay_IRI!H5</f>
        <v>0</v>
      </c>
      <c r="I5" s="205">
        <f>County_PCCoverlay_IRI!I5</f>
        <v>0</v>
      </c>
      <c r="J5" s="205">
        <f>County_PCCoverlay_IRI!J5</f>
        <v>0</v>
      </c>
      <c r="K5" s="205"/>
      <c r="L5" s="205"/>
      <c r="M5" s="205">
        <f t="shared" si="0"/>
        <v>0</v>
      </c>
      <c r="N5" s="208" t="str">
        <f>County_PCCoverlay_IRI!N5</f>
        <v/>
      </c>
      <c r="O5" s="205"/>
      <c r="P5" s="209" t="s">
        <v>68</v>
      </c>
      <c r="Q5" s="210" t="str">
        <f>IF(County_PCCoverlay_IRI!I20&lt;&gt;"",(County_PCCoverlay_IRI!I20-LOOKUP(2,1/(G2:G16&lt;&gt;""),G2:G16))+Q4,"")</f>
        <v/>
      </c>
      <c r="U5" s="202" t="e">
        <f t="shared" si="1"/>
        <v>#VALUE!</v>
      </c>
      <c r="V5" s="202" t="str">
        <f t="shared" si="2"/>
        <v/>
      </c>
    </row>
    <row r="6" spans="1:24" x14ac:dyDescent="0.25">
      <c r="A6" s="202" t="str">
        <f>IF(County_PCCoverlay_IRI!A6&lt;&gt;"",County_PCCoverlay_IRI!A6,"")</f>
        <v/>
      </c>
      <c r="B6" s="202" t="str">
        <f>IF(County_PCCoverlay_IRI!B6&lt;&gt;"",County_PCCoverlay_IRI!B6,"")</f>
        <v/>
      </c>
      <c r="C6" s="231" t="str">
        <f>IF(County_PCCoverlay_IRI!C6&lt;&gt;"",County_PCCoverlay_IRI!C6,"")</f>
        <v/>
      </c>
      <c r="D6" s="205" t="str">
        <f>IF(County_PCCoverlay_IRI!D6&lt;&gt;"",County_PCCoverlay_IRI!D6,"")</f>
        <v/>
      </c>
      <c r="E6" s="205" t="str">
        <f>IF(County_PCCoverlay_IRI!E6&lt;&gt;"",County_PCCoverlay_IRI!E6,"")</f>
        <v/>
      </c>
      <c r="F6" s="205" t="str">
        <f>IF(County_PCCoverlay_IRI!F6&lt;&gt;"",County_PCCoverlay_IRI!F6,"")</f>
        <v/>
      </c>
      <c r="G6" s="205" t="str">
        <f>IF(County_PCCoverlay_IRI!G6&lt;&gt;"",County_PCCoverlay_IRI!G6,"")</f>
        <v/>
      </c>
      <c r="H6" s="205">
        <f>County_PCCoverlay_IRI!H6</f>
        <v>0</v>
      </c>
      <c r="I6" s="205">
        <f>County_PCCoverlay_IRI!I6</f>
        <v>0</v>
      </c>
      <c r="J6" s="205">
        <f>County_PCCoverlay_IRI!J6</f>
        <v>0</v>
      </c>
      <c r="K6" s="205"/>
      <c r="L6" s="205"/>
      <c r="M6" s="205">
        <f t="shared" si="0"/>
        <v>0</v>
      </c>
      <c r="N6" s="208" t="str">
        <f>County_PCCoverlay_IRI!N6</f>
        <v/>
      </c>
      <c r="O6" s="205"/>
      <c r="P6" s="211" t="s">
        <v>69</v>
      </c>
      <c r="Q6" s="212"/>
      <c r="R6" s="212"/>
      <c r="S6" s="212"/>
      <c r="U6" s="202" t="e">
        <f t="shared" si="1"/>
        <v>#VALUE!</v>
      </c>
      <c r="V6" s="202" t="str">
        <f t="shared" si="2"/>
        <v/>
      </c>
    </row>
    <row r="7" spans="1:24" x14ac:dyDescent="0.25">
      <c r="A7" s="202" t="str">
        <f>IF(County_PCCoverlay_IRI!A7&lt;&gt;"",County_PCCoverlay_IRI!A7,"")</f>
        <v/>
      </c>
      <c r="B7" s="202" t="str">
        <f>IF(County_PCCoverlay_IRI!B7&lt;&gt;"",County_PCCoverlay_IRI!B7,"")</f>
        <v/>
      </c>
      <c r="C7" s="231" t="str">
        <f>IF(County_PCCoverlay_IRI!C7&lt;&gt;"",County_PCCoverlay_IRI!C7,"")</f>
        <v/>
      </c>
      <c r="D7" s="205" t="str">
        <f>IF(County_PCCoverlay_IRI!D7&lt;&gt;"",County_PCCoverlay_IRI!D7,"")</f>
        <v/>
      </c>
      <c r="E7" s="205" t="str">
        <f>IF(County_PCCoverlay_IRI!E7&lt;&gt;"",County_PCCoverlay_IRI!E7,"")</f>
        <v/>
      </c>
      <c r="F7" s="205" t="str">
        <f>IF(County_PCCoverlay_IRI!F7&lt;&gt;"",County_PCCoverlay_IRI!F7,"")</f>
        <v/>
      </c>
      <c r="G7" s="205" t="str">
        <f>IF(County_PCCoverlay_IRI!G7&lt;&gt;"",County_PCCoverlay_IRI!G7,"")</f>
        <v/>
      </c>
      <c r="H7" s="205">
        <f>County_PCCoverlay_IRI!H7</f>
        <v>0</v>
      </c>
      <c r="I7" s="205">
        <f>County_PCCoverlay_IRI!I7</f>
        <v>0</v>
      </c>
      <c r="J7" s="205">
        <f>County_PCCoverlay_IRI!J7</f>
        <v>0</v>
      </c>
      <c r="K7" s="205"/>
      <c r="L7" s="205"/>
      <c r="M7" s="205">
        <f t="shared" si="0"/>
        <v>0</v>
      </c>
      <c r="N7" s="208" t="str">
        <f>County_PCCoverlay_IRI!N7</f>
        <v/>
      </c>
      <c r="O7" s="205"/>
      <c r="P7" s="202" t="s">
        <v>70</v>
      </c>
      <c r="Q7" s="213" t="str">
        <f t="array" ref="Q7">IF(Q2="","",
IF(LOOKUP(2,1/(K2:L2&lt;&gt;""),K2:L2)&gt;Q2,"Entered IRI already exceeded threshold limit!",
IF(AND(Q2&lt;&gt;"",N16&gt;Q2),INDEX(M2:M16,MATCH(TRUE,$N$2:$N$16&gt;Q2,0)),"IRI predictions do not reach the threshold limit!")))</f>
        <v/>
      </c>
      <c r="U7" s="202" t="e">
        <f t="shared" si="1"/>
        <v>#VALUE!</v>
      </c>
      <c r="V7" s="202" t="str">
        <f t="shared" si="2"/>
        <v/>
      </c>
    </row>
    <row r="8" spans="1:24" x14ac:dyDescent="0.25">
      <c r="A8" s="202" t="str">
        <f>IF(County_PCCoverlay_IRI!A8&lt;&gt;"",County_PCCoverlay_IRI!A8,"")</f>
        <v/>
      </c>
      <c r="B8" s="202" t="str">
        <f>IF(County_PCCoverlay_IRI!B8&lt;&gt;"",County_PCCoverlay_IRI!B8,"")</f>
        <v/>
      </c>
      <c r="C8" s="231" t="str">
        <f>IF(County_PCCoverlay_IRI!C8&lt;&gt;"",County_PCCoverlay_IRI!C8,"")</f>
        <v/>
      </c>
      <c r="D8" s="205" t="str">
        <f>IF(County_PCCoverlay_IRI!D8&lt;&gt;"",County_PCCoverlay_IRI!D8,"")</f>
        <v/>
      </c>
      <c r="E8" s="205" t="str">
        <f>IF(County_PCCoverlay_IRI!E8&lt;&gt;"",County_PCCoverlay_IRI!E8,"")</f>
        <v/>
      </c>
      <c r="F8" s="205" t="str">
        <f>IF(County_PCCoverlay_IRI!F8&lt;&gt;"",County_PCCoverlay_IRI!F8,"")</f>
        <v/>
      </c>
      <c r="G8" s="205" t="str">
        <f>IF(County_PCCoverlay_IRI!G8&lt;&gt;"",County_PCCoverlay_IRI!G8,"")</f>
        <v/>
      </c>
      <c r="H8" s="205">
        <f>County_PCCoverlay_IRI!H8</f>
        <v>0</v>
      </c>
      <c r="I8" s="205">
        <f>County_PCCoverlay_IRI!I8</f>
        <v>0</v>
      </c>
      <c r="J8" s="205">
        <f>County_PCCoverlay_IRI!J8</f>
        <v>0</v>
      </c>
      <c r="K8" s="205"/>
      <c r="L8" s="205"/>
      <c r="M8" s="205">
        <f t="shared" si="0"/>
        <v>0</v>
      </c>
      <c r="N8" s="208" t="str">
        <f>County_PCCoverlay_IRI!N8</f>
        <v/>
      </c>
      <c r="O8" s="205"/>
      <c r="P8" s="202" t="s">
        <v>71</v>
      </c>
      <c r="Q8" s="214" t="str">
        <f>IF(ISTEXT(Q7),"",IF(Q5&lt;&gt;"",Q7-Q5,Q7-Q4))</f>
        <v/>
      </c>
      <c r="R8" s="215" t="str">
        <f>IF(Q8&lt;&gt;"",ROUND(Q8,1),"")</f>
        <v/>
      </c>
      <c r="U8" s="202" t="e">
        <f t="shared" si="1"/>
        <v>#VALUE!</v>
      </c>
      <c r="V8" s="202" t="str">
        <f t="shared" si="2"/>
        <v/>
      </c>
    </row>
    <row r="9" spans="1:24" ht="13.5" customHeight="1" x14ac:dyDescent="0.25">
      <c r="A9" s="202" t="str">
        <f>IF(County_PCCoverlay_IRI!A9&lt;&gt;"",County_PCCoverlay_IRI!A9,"")</f>
        <v/>
      </c>
      <c r="B9" s="202" t="str">
        <f>IF(County_PCCoverlay_IRI!B9&lt;&gt;"",County_PCCoverlay_IRI!B9,"")</f>
        <v/>
      </c>
      <c r="C9" s="231" t="str">
        <f>IF(County_PCCoverlay_IRI!C9&lt;&gt;"",County_PCCoverlay_IRI!C9,"")</f>
        <v/>
      </c>
      <c r="D9" s="205" t="str">
        <f>IF(County_PCCoverlay_IRI!D9&lt;&gt;"",County_PCCoverlay_IRI!D9,"")</f>
        <v/>
      </c>
      <c r="E9" s="205" t="str">
        <f>IF(County_PCCoverlay_IRI!E9&lt;&gt;"",County_PCCoverlay_IRI!E9,"")</f>
        <v/>
      </c>
      <c r="F9" s="205" t="str">
        <f>IF(County_PCCoverlay_IRI!F9&lt;&gt;"",County_PCCoverlay_IRI!F9,"")</f>
        <v/>
      </c>
      <c r="G9" s="205" t="str">
        <f>IF(County_PCCoverlay_IRI!G9&lt;&gt;"",County_PCCoverlay_IRI!G9,"")</f>
        <v/>
      </c>
      <c r="H9" s="205">
        <f>County_PCCoverlay_IRI!H9</f>
        <v>0</v>
      </c>
      <c r="I9" s="205">
        <f>County_PCCoverlay_IRI!I9</f>
        <v>0</v>
      </c>
      <c r="J9" s="205">
        <f>County_PCCoverlay_IRI!J9</f>
        <v>0</v>
      </c>
      <c r="K9" s="205"/>
      <c r="L9" s="205"/>
      <c r="M9" s="205">
        <f t="shared" si="0"/>
        <v>0</v>
      </c>
      <c r="N9" s="208" t="str">
        <f>County_PCCoverlay_IRI!N9</f>
        <v/>
      </c>
      <c r="O9" s="205"/>
      <c r="R9" s="216" t="str">
        <f>IF(ISTEXT(Q7),Q7,
IF(Q4=Q5,"RSL (at present year) ",
IF(Q5&lt;Q4,"RSL (at the last entered year) ",
IF(Q5&lt;&gt;"","RSL (at present year) ",
IF(Q5="","RSL (at the last entered year) ",
IF(AND(Q5&lt;Q3,Q5&gt;Q4),"RSL (at present year) "))))))</f>
        <v/>
      </c>
      <c r="U9" s="202" t="e">
        <f t="shared" si="1"/>
        <v>#VALUE!</v>
      </c>
      <c r="V9" s="202" t="str">
        <f t="shared" si="2"/>
        <v/>
      </c>
    </row>
    <row r="10" spans="1:24" x14ac:dyDescent="0.25">
      <c r="A10" s="202" t="str">
        <f>IF(County_PCCoverlay_IRI!A10&lt;&gt;"",County_PCCoverlay_IRI!A10,"")</f>
        <v/>
      </c>
      <c r="B10" s="202" t="str">
        <f>IF(County_PCCoverlay_IRI!B10&lt;&gt;"",County_PCCoverlay_IRI!B10,"")</f>
        <v/>
      </c>
      <c r="C10" s="231" t="str">
        <f>IF(County_PCCoverlay_IRI!C10&lt;&gt;"",County_PCCoverlay_IRI!C10,"")</f>
        <v/>
      </c>
      <c r="D10" s="205" t="str">
        <f>IF(County_PCCoverlay_IRI!D10&lt;&gt;"",County_PCCoverlay_IRI!D10,"")</f>
        <v/>
      </c>
      <c r="E10" s="205" t="str">
        <f>IF(County_PCCoverlay_IRI!E10&lt;&gt;"",County_PCCoverlay_IRI!E10,"")</f>
        <v/>
      </c>
      <c r="F10" s="205" t="str">
        <f>IF(County_PCCoverlay_IRI!F10&lt;&gt;"",County_PCCoverlay_IRI!F10,"")</f>
        <v/>
      </c>
      <c r="G10" s="205" t="str">
        <f>IF(County_PCCoverlay_IRI!G10&lt;&gt;"",County_PCCoverlay_IRI!G10,"")</f>
        <v/>
      </c>
      <c r="H10" s="205">
        <f>County_PCCoverlay_IRI!H10</f>
        <v>0</v>
      </c>
      <c r="I10" s="205">
        <f>County_PCCoverlay_IRI!I10</f>
        <v>0</v>
      </c>
      <c r="J10" s="205">
        <f>County_PCCoverlay_IRI!J10</f>
        <v>0</v>
      </c>
      <c r="K10" s="205"/>
      <c r="L10" s="205"/>
      <c r="M10" s="205">
        <f t="shared" si="0"/>
        <v>0</v>
      </c>
      <c r="N10" s="208" t="str">
        <f>County_PCCoverlay_IRI!N10</f>
        <v/>
      </c>
      <c r="O10" s="205" t="e">
        <v>#N/A</v>
      </c>
      <c r="R10" s="217"/>
      <c r="U10" s="202" t="e">
        <f t="shared" si="1"/>
        <v>#VALUE!</v>
      </c>
      <c r="V10" s="202" t="str">
        <f t="shared" si="2"/>
        <v/>
      </c>
    </row>
    <row r="11" spans="1:24" x14ac:dyDescent="0.25">
      <c r="A11" s="202" t="str">
        <f>IF(County_PCCoverlay_IRI!A11&lt;&gt;"",County_PCCoverlay_IRI!A11,"")</f>
        <v/>
      </c>
      <c r="B11" s="202" t="str">
        <f>IF(County_PCCoverlay_IRI!B11&lt;&gt;"",County_PCCoverlay_IRI!B11,"")</f>
        <v/>
      </c>
      <c r="C11" s="231" t="str">
        <f>IF(County_PCCoverlay_IRI!C11&lt;&gt;"",County_PCCoverlay_IRI!C11,"")</f>
        <v/>
      </c>
      <c r="D11" s="205" t="str">
        <f>IF(County_PCCoverlay_IRI!D11&lt;&gt;"",County_PCCoverlay_IRI!D11,"")</f>
        <v/>
      </c>
      <c r="E11" s="205" t="str">
        <f>IF(County_PCCoverlay_IRI!E11&lt;&gt;"",County_PCCoverlay_IRI!E11,"")</f>
        <v/>
      </c>
      <c r="F11" s="205" t="str">
        <f>IF(County_PCCoverlay_IRI!F11&lt;&gt;"",County_PCCoverlay_IRI!F11,"")</f>
        <v/>
      </c>
      <c r="G11" s="205" t="str">
        <f>IF(County_PCCoverlay_IRI!G11&lt;&gt;"",County_PCCoverlay_IRI!G11,"")</f>
        <v/>
      </c>
      <c r="H11" s="205">
        <f>County_PCCoverlay_IRI!H11</f>
        <v>0</v>
      </c>
      <c r="I11" s="205">
        <f>County_PCCoverlay_IRI!I11</f>
        <v>0</v>
      </c>
      <c r="J11" s="205">
        <f>County_PCCoverlay_IRI!J11</f>
        <v>0</v>
      </c>
      <c r="K11" s="205"/>
      <c r="L11" s="205"/>
      <c r="M11" s="205">
        <f t="shared" si="0"/>
        <v>0</v>
      </c>
      <c r="N11" s="208" t="str">
        <f>County_PCCoverlay_IRI!N11</f>
        <v/>
      </c>
      <c r="O11" s="205" t="s">
        <v>729</v>
      </c>
      <c r="P11" s="211" t="s">
        <v>72</v>
      </c>
      <c r="Q11" s="218"/>
      <c r="R11" s="218"/>
      <c r="S11" s="218"/>
      <c r="U11" s="202" t="e">
        <f t="shared" si="1"/>
        <v>#VALUE!</v>
      </c>
      <c r="V11" s="202" t="str">
        <f t="shared" si="2"/>
        <v/>
      </c>
    </row>
    <row r="12" spans="1:24" x14ac:dyDescent="0.25">
      <c r="A12" s="202" t="str">
        <f>IF(County_PCCoverlay_IRI!A12&lt;&gt;"",County_PCCoverlay_IRI!A12,"")</f>
        <v/>
      </c>
      <c r="B12" s="202" t="str">
        <f>IF(County_PCCoverlay_IRI!B12&lt;&gt;"",County_PCCoverlay_IRI!B12,"")</f>
        <v/>
      </c>
      <c r="C12" s="231" t="str">
        <f>IF(County_PCCoverlay_IRI!C12&lt;&gt;"",County_PCCoverlay_IRI!C12,"")</f>
        <v/>
      </c>
      <c r="D12" s="205" t="str">
        <f>IF(County_PCCoverlay_IRI!D12&lt;&gt;"",County_PCCoverlay_IRI!D12,"")</f>
        <v/>
      </c>
      <c r="E12" s="205" t="str">
        <f>IF(County_PCCoverlay_IRI!E12&lt;&gt;"",County_PCCoverlay_IRI!E12,"")</f>
        <v/>
      </c>
      <c r="F12" s="205" t="str">
        <f>IF(County_PCCoverlay_IRI!F12&lt;&gt;"",County_PCCoverlay_IRI!F12,"")</f>
        <v/>
      </c>
      <c r="G12" s="205" t="str">
        <f>IF(County_PCCoverlay_IRI!G12&lt;&gt;"",County_PCCoverlay_IRI!G12,"")</f>
        <v/>
      </c>
      <c r="H12" s="205">
        <f>County_PCCoverlay_IRI!H12</f>
        <v>0</v>
      </c>
      <c r="I12" s="205">
        <f>County_PCCoverlay_IRI!I12</f>
        <v>0</v>
      </c>
      <c r="J12" s="205">
        <f>County_PCCoverlay_IRI!J12</f>
        <v>0</v>
      </c>
      <c r="K12" s="205"/>
      <c r="L12" s="205"/>
      <c r="M12" s="205">
        <f t="shared" si="0"/>
        <v>0</v>
      </c>
      <c r="N12" s="208" t="str">
        <f>County_PCCoverlay_IRI!N12</f>
        <v/>
      </c>
      <c r="O12" s="205"/>
      <c r="P12" s="202" t="s">
        <v>73</v>
      </c>
      <c r="Q12" s="214" t="str">
        <f>IF(Q3&lt;&gt;"",IF(V2&gt;Q3,"Entered age  already exceeded design service life!",
IF(AND(Q5&lt;&gt;"",(Q5&lt;Q3)),Q3-MAX(Q4,Q5),
IF(AND(Q5&lt;&gt;"",(Q5&gt;Q3)),"Please enter smaller 'present year' value!",
IF(Q5="",(Q3-Q4))))),"")</f>
        <v/>
      </c>
      <c r="R12" s="215" t="str">
        <f>IF(ISTEXT(Q12),Q12,IF(Q12&lt;&gt;"",ROUND(Q12,1),""))</f>
        <v/>
      </c>
      <c r="U12" s="202" t="e">
        <f t="shared" si="1"/>
        <v>#VALUE!</v>
      </c>
      <c r="V12" s="202" t="str">
        <f t="shared" si="2"/>
        <v/>
      </c>
    </row>
    <row r="13" spans="1:24" x14ac:dyDescent="0.25">
      <c r="A13" s="202" t="str">
        <f>IF(County_PCCoverlay_IRI!A13&lt;&gt;"",County_PCCoverlay_IRI!A13,"")</f>
        <v/>
      </c>
      <c r="B13" s="202" t="str">
        <f>IF(County_PCCoverlay_IRI!B13&lt;&gt;"",County_PCCoverlay_IRI!B13,"")</f>
        <v/>
      </c>
      <c r="C13" s="231" t="str">
        <f>IF(County_PCCoverlay_IRI!C13&lt;&gt;"",County_PCCoverlay_IRI!C13,"")</f>
        <v/>
      </c>
      <c r="D13" s="205" t="str">
        <f>IF(County_PCCoverlay_IRI!D13&lt;&gt;"",County_PCCoverlay_IRI!D13,"")</f>
        <v/>
      </c>
      <c r="E13" s="205" t="str">
        <f>IF(County_PCCoverlay_IRI!E13&lt;&gt;"",County_PCCoverlay_IRI!E13,"")</f>
        <v/>
      </c>
      <c r="F13" s="205" t="str">
        <f>IF(County_PCCoverlay_IRI!F13&lt;&gt;"",County_PCCoverlay_IRI!F13,"")</f>
        <v/>
      </c>
      <c r="G13" s="205" t="str">
        <f>IF(County_PCCoverlay_IRI!G13&lt;&gt;"",County_PCCoverlay_IRI!G13,"")</f>
        <v/>
      </c>
      <c r="H13" s="205">
        <f>County_PCCoverlay_IRI!H13</f>
        <v>0</v>
      </c>
      <c r="I13" s="205">
        <f>County_PCCoverlay_IRI!I13</f>
        <v>0</v>
      </c>
      <c r="J13" s="205">
        <f>County_PCCoverlay_IRI!J13</f>
        <v>0</v>
      </c>
      <c r="K13" s="205"/>
      <c r="L13" s="205"/>
      <c r="M13" s="205">
        <f t="shared" si="0"/>
        <v>0</v>
      </c>
      <c r="N13" s="208" t="str">
        <f>County_PCCoverlay_IRI!N13</f>
        <v/>
      </c>
      <c r="O13" s="205"/>
      <c r="R13" s="219" t="str">
        <f>IF(ISTEXT(Q12),Q12,
IF(Q4=Q5,"RSL (at present year) ",
IF(Q5&lt;Q4,"RSL (at the last entered year) ",
IF(AND(Q4&lt;&gt;"",Q5=""),"RSL (at the last entered year) ",
IF(AND(Q5&lt;Q3,Q5&gt;Q4),"RSL (at present year) ",
IF(AND(Q5="",Q12=""),"",""))))))</f>
        <v/>
      </c>
      <c r="U13" s="202" t="e">
        <f t="shared" si="1"/>
        <v>#VALUE!</v>
      </c>
      <c r="V13" s="202" t="str">
        <f t="shared" si="2"/>
        <v/>
      </c>
    </row>
    <row r="14" spans="1:24" x14ac:dyDescent="0.25">
      <c r="A14" s="202" t="str">
        <f>IF(County_PCCoverlay_IRI!A14&lt;&gt;"",County_PCCoverlay_IRI!A14,"")</f>
        <v/>
      </c>
      <c r="B14" s="202" t="str">
        <f>IF(County_PCCoverlay_IRI!B14&lt;&gt;"",County_PCCoverlay_IRI!B14,"")</f>
        <v/>
      </c>
      <c r="C14" s="231" t="str">
        <f>IF(County_PCCoverlay_IRI!C14&lt;&gt;"",County_PCCoverlay_IRI!C14,"")</f>
        <v/>
      </c>
      <c r="D14" s="205" t="str">
        <f>IF(County_PCCoverlay_IRI!D14&lt;&gt;"",County_PCCoverlay_IRI!D14,"")</f>
        <v/>
      </c>
      <c r="E14" s="205" t="str">
        <f>IF(County_PCCoverlay_IRI!E14&lt;&gt;"",County_PCCoverlay_IRI!E14,"")</f>
        <v/>
      </c>
      <c r="F14" s="205" t="str">
        <f>IF(County_PCCoverlay_IRI!F14&lt;&gt;"",County_PCCoverlay_IRI!F14,"")</f>
        <v/>
      </c>
      <c r="G14" s="205" t="str">
        <f>IF(County_PCCoverlay_IRI!G14&lt;&gt;"",County_PCCoverlay_IRI!G14,"")</f>
        <v/>
      </c>
      <c r="H14" s="205">
        <f>County_PCCoverlay_IRI!H14</f>
        <v>0</v>
      </c>
      <c r="I14" s="205">
        <f>County_PCCoverlay_IRI!I14</f>
        <v>0</v>
      </c>
      <c r="J14" s="205">
        <f>County_PCCoverlay_IRI!J14</f>
        <v>0</v>
      </c>
      <c r="K14" s="205"/>
      <c r="L14" s="205"/>
      <c r="M14" s="205">
        <f t="shared" si="0"/>
        <v>0</v>
      </c>
      <c r="N14" s="208" t="str">
        <f>County_PCCoverlay_IRI!N14</f>
        <v/>
      </c>
      <c r="O14" s="205">
        <v>19</v>
      </c>
      <c r="P14" s="220" t="s">
        <v>71</v>
      </c>
      <c r="U14" s="202" t="e">
        <f t="shared" si="1"/>
        <v>#VALUE!</v>
      </c>
      <c r="V14" s="202" t="str">
        <f t="shared" si="2"/>
        <v/>
      </c>
    </row>
    <row r="15" spans="1:24" ht="15.75" customHeight="1" x14ac:dyDescent="0.25">
      <c r="A15" s="202" t="str">
        <f>IF(County_PCCoverlay_IRI!A15&lt;&gt;"",County_PCCoverlay_IRI!A15,"")</f>
        <v/>
      </c>
      <c r="B15" s="202" t="str">
        <f>IF(County_PCCoverlay_IRI!B15&lt;&gt;"",County_PCCoverlay_IRI!B15,"")</f>
        <v/>
      </c>
      <c r="C15" s="231" t="str">
        <f>IF(County_PCCoverlay_IRI!C15&lt;&gt;"",County_PCCoverlay_IRI!C15,"")</f>
        <v/>
      </c>
      <c r="D15" s="205" t="str">
        <f>IF(County_PCCoverlay_IRI!D15&lt;&gt;"",County_PCCoverlay_IRI!D15,"")</f>
        <v/>
      </c>
      <c r="E15" s="205" t="str">
        <f>IF(County_PCCoverlay_IRI!E15&lt;&gt;"",County_PCCoverlay_IRI!E15,"")</f>
        <v/>
      </c>
      <c r="F15" s="205" t="str">
        <f>IF(County_PCCoverlay_IRI!F15&lt;&gt;"",County_PCCoverlay_IRI!F15,"")</f>
        <v/>
      </c>
      <c r="G15" s="205" t="str">
        <f>IF(County_PCCoverlay_IRI!G15&lt;&gt;"",County_PCCoverlay_IRI!G15,"")</f>
        <v/>
      </c>
      <c r="H15" s="205">
        <f>County_PCCoverlay_IRI!H15</f>
        <v>0</v>
      </c>
      <c r="I15" s="205">
        <f>County_PCCoverlay_IRI!I15</f>
        <v>0</v>
      </c>
      <c r="J15" s="205">
        <f>County_PCCoverlay_IRI!J15</f>
        <v>0</v>
      </c>
      <c r="K15" s="205"/>
      <c r="L15" s="205"/>
      <c r="M15" s="205">
        <f t="shared" si="0"/>
        <v>0</v>
      </c>
      <c r="N15" s="208" t="str">
        <f>County_PCCoverlay_IRI!N15</f>
        <v/>
      </c>
      <c r="O15" s="205" t="s">
        <v>730</v>
      </c>
      <c r="P15" s="221" t="str">
        <f>IF(AND(R8&lt;&gt;"",R12&lt;&gt;""),MIN(R8,R12),
IF(AND(R8="",R9="Entered IRI already exceeded threshold limit!",R12&lt;&gt;""),"",
IF(AND(R8="",R12&lt;&gt;""),R12,
IF(AND(R8&lt;&gt;"",R12=""),R8,""))))</f>
        <v/>
      </c>
      <c r="U15" s="202" t="e">
        <f t="shared" si="1"/>
        <v>#VALUE!</v>
      </c>
      <c r="V15" s="202" t="str">
        <f t="shared" si="2"/>
        <v/>
      </c>
    </row>
    <row r="16" spans="1:24" ht="79.5" customHeight="1" thickBot="1" x14ac:dyDescent="0.3">
      <c r="A16" s="202" t="str">
        <f>IF(County_PCCoverlay_IRI!A16&lt;&gt;"",County_PCCoverlay_IRI!A16,"")</f>
        <v/>
      </c>
      <c r="B16" s="202" t="str">
        <f>IF(County_PCCoverlay_IRI!B16&lt;&gt;"",County_PCCoverlay_IRI!B16,"")</f>
        <v/>
      </c>
      <c r="C16" s="232" t="str">
        <f>IF(County_PCCoverlay_IRI!C16&lt;&gt;"",County_PCCoverlay_IRI!C16,"")</f>
        <v/>
      </c>
      <c r="D16" s="233" t="str">
        <f>IF(County_PCCoverlay_IRI!D16&lt;&gt;"",County_PCCoverlay_IRI!D16,"")</f>
        <v/>
      </c>
      <c r="E16" s="233" t="str">
        <f>IF(County_PCCoverlay_IRI!E16&lt;&gt;"",County_PCCoverlay_IRI!E16,"")</f>
        <v/>
      </c>
      <c r="F16" s="233" t="str">
        <f>IF(County_PCCoverlay_IRI!F16&lt;&gt;"",County_PCCoverlay_IRI!F16,"")</f>
        <v/>
      </c>
      <c r="G16" s="233" t="str">
        <f>IF(County_PCCoverlay_IRI!G16&lt;&gt;"",County_PCCoverlay_IRI!G16,"")</f>
        <v/>
      </c>
      <c r="H16" s="205">
        <f>County_PCCoverlay_IRI!H16</f>
        <v>0</v>
      </c>
      <c r="I16" s="205">
        <f>County_PCCoverlay_IRI!I16</f>
        <v>0</v>
      </c>
      <c r="J16" s="205">
        <f>County_PCCoverlay_IRI!J16</f>
        <v>0</v>
      </c>
      <c r="K16" s="205"/>
      <c r="L16" s="205"/>
      <c r="M16" s="205">
        <f t="shared" si="0"/>
        <v>0</v>
      </c>
      <c r="N16" s="234" t="str">
        <f>County_PCCoverlay_IRI!N16</f>
        <v/>
      </c>
      <c r="O16" s="205"/>
      <c r="P16" s="283" t="str">
        <f>IF(AND(Q2="",Q3=""),"RSL could not be calculated. Please enter more information!",
IF(AND(ISNUMBER(R12),Q7="Entered IRI already exceeded threshold limit!"),R9,
IF(AND(R12="",Q7="Entered IRI already exceeded threshold limit!"),R9,
IF(AND(ISNUMBER(R12),Q7="IRI predictions do not reach the threshold limit!"),(R9&amp;""&amp;CHAR(10)&amp;" Thus, "&amp;R13&amp;""&amp;"calculated based on the design life!"),
IF(AND(Q3="",Q7="IRI predictions do not reach the threshold limit!"),(Q7&amp;""&amp;CHAR(10)&amp;" Thus, RSL could not be calculated. Please enter more information!"),
IF(AND(ISNUMBER(R8),ISTEXT(Q12)),(R9&amp;""&amp;CHAR(10)&amp;"calculated based on the pavement performance"&amp;CHAR(10)&amp;Q12),
IF(Q12="Please enter smaller 'present year' value!",Q12,
IF(Q12="Entered age already exceeded design service life!",Q12,
IF(AND(P15=R8,P15=R12,ISNUMBER(P15)),R13&amp;""&amp;"calculated based on the design life and pavement performance",
IF(AND(R8&lt;&gt;"",P15=R8),R9&amp;""&amp;CHAR(10)&amp;"calculated based on the pavement performance",R13&amp;""&amp;"calculated based on the design life"))))))))))</f>
        <v>RSL could not be calculated. Please enter more information!</v>
      </c>
      <c r="Q16" s="202" t="s">
        <v>729</v>
      </c>
      <c r="U16" s="202" t="e">
        <f t="shared" si="1"/>
        <v>#VALUE!</v>
      </c>
      <c r="V16" s="202" t="str">
        <f t="shared" si="2"/>
        <v/>
      </c>
    </row>
    <row r="17" spans="16:16" x14ac:dyDescent="0.25">
      <c r="P17" s="284"/>
    </row>
    <row r="18" spans="16:16" x14ac:dyDescent="0.25">
      <c r="P18" s="284"/>
    </row>
  </sheetData>
  <mergeCells count="1">
    <mergeCell ref="P16:P18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5"/>
  <dimension ref="A1:BA361"/>
  <sheetViews>
    <sheetView zoomScale="70" zoomScaleNormal="70" workbookViewId="0">
      <selection activeCell="O16" sqref="O16:O18"/>
    </sheetView>
  </sheetViews>
  <sheetFormatPr defaultColWidth="7.75" defaultRowHeight="15" x14ac:dyDescent="0.25"/>
  <cols>
    <col min="1" max="7" width="7.75" style="198"/>
    <col min="8" max="8" width="18.375" style="198" bestFit="1" customWidth="1"/>
    <col min="9" max="9" width="10.375" style="198" customWidth="1"/>
    <col min="10" max="10" width="11.875" style="198" customWidth="1"/>
    <col min="11" max="11" width="11" style="198" bestFit="1" customWidth="1"/>
    <col min="12" max="12" width="4.625" style="198" bestFit="1" customWidth="1"/>
    <col min="13" max="13" width="14.75" style="198" bestFit="1" customWidth="1"/>
    <col min="14" max="14" width="7.75" style="198"/>
    <col min="15" max="15" width="15.25" style="198" bestFit="1" customWidth="1"/>
    <col min="16" max="17" width="7.75" style="198"/>
    <col min="18" max="18" width="9.75" style="198" bestFit="1" customWidth="1"/>
    <col min="19" max="22" width="7.75" style="198"/>
    <col min="23" max="23" width="8.25" style="198" customWidth="1"/>
    <col min="24" max="16384" width="7.75" style="198"/>
  </cols>
  <sheetData>
    <row r="1" spans="1:53" x14ac:dyDescent="0.25">
      <c r="A1" s="198" t="str">
        <f>PMIS_ACoverJPCP_LCrack!A1</f>
        <v>Project Name</v>
      </c>
      <c r="B1" s="198" t="str">
        <f>PMIS_ACoverJPCP_LCrack!B1</f>
        <v>COUNAME</v>
      </c>
      <c r="C1" s="198" t="str">
        <f>PMIS_ACoverJPCP_LCrack!C1</f>
        <v>PROJECT_NO</v>
      </c>
      <c r="D1" s="198" t="str">
        <f>PMIS_ACoverJPCP_LCrack!D1</f>
        <v>BPRJ</v>
      </c>
      <c r="E1" s="198" t="str">
        <f>PMIS_ACoverJPCP_LCrack!E1</f>
        <v>EPRJ</v>
      </c>
      <c r="F1" s="198" t="str">
        <f>PMIS_ACoverJPCP_LCrack!F1</f>
        <v>CONYR</v>
      </c>
      <c r="G1" s="198" t="str">
        <f>PMIS_ACoverJPCP_LCrack!G1</f>
        <v>DATAYR</v>
      </c>
      <c r="H1" s="198" t="str">
        <f>PMIS_ACoverJPCP_LCrack!H1</f>
        <v>Accumulated ESALs</v>
      </c>
      <c r="I1" s="198" t="str">
        <f>PMIS_ACoverJPCP_LCrack!I1</f>
        <v>HMA Thickness (in.)</v>
      </c>
      <c r="J1" s="198" t="str">
        <f>PMIS_ACoverJPCP_LCrack!J1</f>
        <v>LCRACKi-2 
(ft/mile)</v>
      </c>
      <c r="K1" s="198" t="str">
        <f>PMIS_ACoverJPCP_LCrack!K1</f>
        <v>LCRACKi-1 
(ft/mile)</v>
      </c>
      <c r="L1" s="198" t="str">
        <f>PMIS_ACoverJPCP_LCrack!L1</f>
        <v>Age 
(years)</v>
      </c>
      <c r="M1" s="198" t="str">
        <f>PMIS_ACoverJPCP_LCrack!M1</f>
        <v>LCRACKi 
(ft/mile)</v>
      </c>
      <c r="O1" s="198" t="s">
        <v>703</v>
      </c>
      <c r="P1" s="199" t="s">
        <v>51</v>
      </c>
      <c r="Q1" s="198" t="s">
        <v>51</v>
      </c>
      <c r="R1" s="198" t="s">
        <v>765</v>
      </c>
      <c r="S1" s="198" t="s">
        <v>773</v>
      </c>
      <c r="T1" s="198" t="s">
        <v>814</v>
      </c>
      <c r="U1" s="198" t="s">
        <v>815</v>
      </c>
      <c r="Z1" s="199" t="s">
        <v>708</v>
      </c>
      <c r="AA1" s="198" t="s">
        <v>826</v>
      </c>
      <c r="AU1" s="228"/>
      <c r="AV1" s="228"/>
      <c r="AW1" s="228"/>
      <c r="AX1" s="228"/>
      <c r="AY1" s="228"/>
      <c r="AZ1" s="228"/>
      <c r="BA1" s="228"/>
    </row>
    <row r="2" spans="1:53" x14ac:dyDescent="0.25">
      <c r="A2" s="198">
        <f>PMIS_ACoverJPCP_LCrack!A2</f>
        <v>0</v>
      </c>
      <c r="B2" s="198">
        <f>PMIS_ACoverJPCP_LCrack!B2</f>
        <v>0</v>
      </c>
      <c r="C2" s="198">
        <f>PMIS_ACoverJPCP_LCrack!C2</f>
        <v>0</v>
      </c>
      <c r="D2" s="198">
        <f>PMIS_ACoverJPCP_LCrack!D2</f>
        <v>0</v>
      </c>
      <c r="E2" s="198">
        <f>PMIS_ACoverJPCP_LCrack!E2</f>
        <v>0</v>
      </c>
      <c r="F2" s="198">
        <f>PMIS_ACoverJPCP_LCrack!F2</f>
        <v>0</v>
      </c>
      <c r="G2" s="198">
        <f>PMIS_ACoverJPCP_LCrack!G2</f>
        <v>0</v>
      </c>
      <c r="H2" s="198">
        <f>PMIS_ACoverJPCP_LCrack!H2</f>
        <v>0</v>
      </c>
      <c r="I2" s="198">
        <f>PMIS_ACoverJPCP_LCrack!I2</f>
        <v>0</v>
      </c>
      <c r="J2" s="198">
        <f>PMIS_ACoverJPCP_LCrack!J2</f>
        <v>0</v>
      </c>
      <c r="K2" s="198">
        <f>PMIS_ACoverJPCP_LCrack!K2</f>
        <v>0</v>
      </c>
      <c r="L2" s="198">
        <f>RSL_PMIS_ACoverJPCP_LCrack!L2</f>
        <v>0</v>
      </c>
      <c r="M2" s="198" t="str">
        <f>PMIS_ACoverJPCP_LCrack!M2</f>
        <v/>
      </c>
      <c r="N2" s="199" t="s">
        <v>817</v>
      </c>
      <c r="P2" s="198" t="s">
        <v>710</v>
      </c>
      <c r="Q2" s="198">
        <f>2*((L2-P$3)/(P$5-P$3))-1</f>
        <v>-1.3333333333333333</v>
      </c>
      <c r="R2" s="201">
        <f>2*((H2-P$8)/(P$10-P$8))-1</f>
        <v>-1.0159131935601331</v>
      </c>
      <c r="S2" s="198">
        <f>2*((I2-P$13)/(P$15-P$13))-1</f>
        <v>-2.9108280254777075</v>
      </c>
      <c r="T2" s="198">
        <f>2*((J2-P$18)/(P$20-P$18))-1</f>
        <v>-1</v>
      </c>
      <c r="U2" s="198">
        <f>2*((K2-P$23)/(P$25-P$23))-1</f>
        <v>-1.0005923281909275</v>
      </c>
      <c r="Z2" s="198">
        <v>-0.18573000000000001</v>
      </c>
      <c r="AA2" s="198">
        <v>3.2056399999999998</v>
      </c>
      <c r="AB2" s="198">
        <v>-2.99546</v>
      </c>
      <c r="AC2" s="198">
        <v>0.75149999999999995</v>
      </c>
      <c r="AD2" s="198">
        <v>2.49532</v>
      </c>
      <c r="AU2" s="228"/>
      <c r="AV2" s="228"/>
      <c r="AW2" s="228"/>
      <c r="AX2" s="228"/>
      <c r="AY2" s="228"/>
      <c r="AZ2" s="228"/>
      <c r="BA2" s="228"/>
    </row>
    <row r="3" spans="1:53" x14ac:dyDescent="0.25">
      <c r="A3" s="198">
        <f>PMIS_ACoverJPCP_LCrack!A3</f>
        <v>0</v>
      </c>
      <c r="B3" s="198">
        <f>PMIS_ACoverJPCP_LCrack!B3</f>
        <v>0</v>
      </c>
      <c r="C3" s="198">
        <f>PMIS_ACoverJPCP_LCrack!C3</f>
        <v>0</v>
      </c>
      <c r="D3" s="198">
        <f>PMIS_ACoverJPCP_LCrack!D3</f>
        <v>0</v>
      </c>
      <c r="E3" s="198">
        <f>PMIS_ACoverJPCP_LCrack!E3</f>
        <v>0</v>
      </c>
      <c r="F3" s="198">
        <f>PMIS_ACoverJPCP_LCrack!F3</f>
        <v>0</v>
      </c>
      <c r="G3" s="198">
        <f>PMIS_ACoverJPCP_LCrack!G3</f>
        <v>0</v>
      </c>
      <c r="H3" s="198">
        <f>IF(PMIS_ACoverJPCP_LCrack!H3="",H2+H2*(PMIS_ACoverJPCP_LCrack!$I$22/100),PMIS_ACoverJPCP_LCrack!H3)</f>
        <v>0</v>
      </c>
      <c r="I3" s="198">
        <f>IF(PMIS_ACoverJPCP_LCrack!H3="",I2,PMIS_ACoverJPCP_LCrack!I3)</f>
        <v>0</v>
      </c>
      <c r="J3" s="198">
        <f>PMIS_ACoverJPCP_LCrack!J3</f>
        <v>0</v>
      </c>
      <c r="K3" s="198">
        <f>PMIS_ACoverJPCP_LCrack!K3</f>
        <v>0</v>
      </c>
      <c r="L3" s="198">
        <f>RSL_PMIS_ACoverJPCP_LCrack!L3</f>
        <v>0</v>
      </c>
      <c r="M3" s="198" t="str">
        <f>PMIS_ACoverJPCP_LCrack!M3</f>
        <v/>
      </c>
      <c r="N3" s="198">
        <v>4.2239899999999997</v>
      </c>
      <c r="P3" s="198">
        <v>2</v>
      </c>
      <c r="Q3" s="198">
        <f t="shared" ref="Q3:Q66" si="0">2*((L3-P$3)/(P$5-P$3))-1</f>
        <v>-1.3333333333333333</v>
      </c>
      <c r="R3" s="201">
        <f t="shared" ref="R3:R66" si="1">2*((H3-P$8)/(P$10-P$8))-1</f>
        <v>-1.0159131935601331</v>
      </c>
      <c r="S3" s="198">
        <f t="shared" ref="S3:S66" si="2">2*((I3-P$13)/(P$15-P$13))-1</f>
        <v>-2.9108280254777075</v>
      </c>
      <c r="T3" s="198">
        <f t="shared" ref="T3:T66" si="3">2*((J3-P$18)/(P$20-P$18))-1</f>
        <v>-1</v>
      </c>
      <c r="U3" s="198">
        <f t="shared" ref="U3:U66" si="4">2*((K3-P$23)/(P$25-P$23))-1</f>
        <v>-1.0005923281909275</v>
      </c>
      <c r="Z3" s="198">
        <v>2.8803700000000001</v>
      </c>
      <c r="AA3" s="198">
        <v>-2.26328</v>
      </c>
      <c r="AB3" s="198">
        <v>2.1880999999999999</v>
      </c>
      <c r="AC3" s="198">
        <v>-1.2399800000000001</v>
      </c>
      <c r="AD3" s="198">
        <v>0.74536400000000003</v>
      </c>
      <c r="AU3" s="228"/>
      <c r="AV3" s="228"/>
      <c r="AW3" s="228"/>
      <c r="AX3" s="228"/>
      <c r="AY3" s="228"/>
      <c r="AZ3" s="228"/>
      <c r="BA3" s="228"/>
    </row>
    <row r="4" spans="1:53" x14ac:dyDescent="0.25">
      <c r="A4" s="198">
        <f>PMIS_ACoverJPCP_LCrack!A4</f>
        <v>0</v>
      </c>
      <c r="B4" s="198">
        <f>PMIS_ACoverJPCP_LCrack!B4</f>
        <v>0</v>
      </c>
      <c r="C4" s="198">
        <f>PMIS_ACoverJPCP_LCrack!C4</f>
        <v>0</v>
      </c>
      <c r="D4" s="198">
        <f>PMIS_ACoverJPCP_LCrack!D4</f>
        <v>0</v>
      </c>
      <c r="E4" s="198">
        <f>PMIS_ACoverJPCP_LCrack!E4</f>
        <v>0</v>
      </c>
      <c r="F4" s="198">
        <f>PMIS_ACoverJPCP_LCrack!F4</f>
        <v>0</v>
      </c>
      <c r="G4" s="198">
        <f>PMIS_ACoverJPCP_LCrack!G4</f>
        <v>0</v>
      </c>
      <c r="H4" s="198">
        <f>IF(PMIS_ACoverJPCP_LCrack!H4="",H3+H3*(PMIS_ACoverJPCP_LCrack!$I$22/100),PMIS_ACoverJPCP_LCrack!H4)</f>
        <v>0</v>
      </c>
      <c r="I4" s="198">
        <f>IF(PMIS_ACoverJPCP_LCrack!H4="",I3,PMIS_ACoverJPCP_LCrack!I4)</f>
        <v>0</v>
      </c>
      <c r="J4" s="198">
        <f>PMIS_ACoverJPCP_LCrack!J4</f>
        <v>0</v>
      </c>
      <c r="K4" s="198">
        <f>PMIS_ACoverJPCP_LCrack!K4</f>
        <v>0</v>
      </c>
      <c r="L4" s="198">
        <f>RSL_PMIS_ACoverJPCP_LCrack!L4</f>
        <v>0</v>
      </c>
      <c r="M4" s="198" t="str">
        <f>PMIS_ACoverJPCP_LCrack!M4</f>
        <v/>
      </c>
      <c r="N4" s="199" t="s">
        <v>818</v>
      </c>
      <c r="P4" s="198" t="s">
        <v>712</v>
      </c>
      <c r="Q4" s="198">
        <f t="shared" si="0"/>
        <v>-1.3333333333333333</v>
      </c>
      <c r="R4" s="201">
        <f t="shared" si="1"/>
        <v>-1.0159131935601331</v>
      </c>
      <c r="S4" s="198">
        <f t="shared" si="2"/>
        <v>-2.9108280254777075</v>
      </c>
      <c r="T4" s="198">
        <f t="shared" si="3"/>
        <v>-1</v>
      </c>
      <c r="U4" s="198">
        <f t="shared" si="4"/>
        <v>-1.0005923281909275</v>
      </c>
      <c r="Z4" s="198">
        <v>-2.6774399999999998</v>
      </c>
      <c r="AA4" s="198">
        <v>0.54336600000000002</v>
      </c>
      <c r="AB4" s="198">
        <v>5.2730399999999997E-2</v>
      </c>
      <c r="AC4" s="198">
        <v>2.78335</v>
      </c>
      <c r="AD4" s="198">
        <v>-1.42553</v>
      </c>
      <c r="AU4" s="228"/>
      <c r="AV4" s="228"/>
      <c r="AW4" s="228"/>
      <c r="AX4" s="228"/>
      <c r="AY4" s="228"/>
      <c r="AZ4" s="228"/>
      <c r="BA4" s="228"/>
    </row>
    <row r="5" spans="1:53" x14ac:dyDescent="0.25">
      <c r="A5" s="198">
        <f>PMIS_ACoverJPCP_LCrack!A5</f>
        <v>0</v>
      </c>
      <c r="B5" s="198">
        <f>PMIS_ACoverJPCP_LCrack!B5</f>
        <v>0</v>
      </c>
      <c r="C5" s="198">
        <f>PMIS_ACoverJPCP_LCrack!C5</f>
        <v>0</v>
      </c>
      <c r="D5" s="198">
        <f>PMIS_ACoverJPCP_LCrack!D5</f>
        <v>0</v>
      </c>
      <c r="E5" s="198">
        <f>PMIS_ACoverJPCP_LCrack!E5</f>
        <v>0</v>
      </c>
      <c r="F5" s="198">
        <f>PMIS_ACoverJPCP_LCrack!F5</f>
        <v>0</v>
      </c>
      <c r="G5" s="198">
        <f>PMIS_ACoverJPCP_LCrack!G5</f>
        <v>0</v>
      </c>
      <c r="H5" s="198">
        <f>IF(PMIS_ACoverJPCP_LCrack!H5="",H4+H4*(PMIS_ACoverJPCP_LCrack!$I$22/100),PMIS_ACoverJPCP_LCrack!H5)</f>
        <v>0</v>
      </c>
      <c r="I5" s="198">
        <f>IF(PMIS_ACoverJPCP_LCrack!H5="",I4,PMIS_ACoverJPCP_LCrack!I5)</f>
        <v>0</v>
      </c>
      <c r="J5" s="198">
        <f>PMIS_ACoverJPCP_LCrack!J5</f>
        <v>0</v>
      </c>
      <c r="K5" s="198">
        <f>PMIS_ACoverJPCP_LCrack!K5</f>
        <v>0</v>
      </c>
      <c r="L5" s="198">
        <f>RSL_PMIS_ACoverJPCP_LCrack!L5</f>
        <v>0</v>
      </c>
      <c r="M5" s="198" t="str">
        <f>PMIS_ACoverJPCP_LCrack!M5</f>
        <v/>
      </c>
      <c r="N5" s="198">
        <v>7427.62</v>
      </c>
      <c r="P5" s="198">
        <v>14</v>
      </c>
      <c r="Q5" s="198">
        <f t="shared" si="0"/>
        <v>-1.3333333333333333</v>
      </c>
      <c r="R5" s="201">
        <f t="shared" si="1"/>
        <v>-1.0159131935601331</v>
      </c>
      <c r="S5" s="198">
        <f t="shared" si="2"/>
        <v>-2.9108280254777075</v>
      </c>
      <c r="T5" s="198">
        <f t="shared" si="3"/>
        <v>-1</v>
      </c>
      <c r="U5" s="198">
        <f t="shared" si="4"/>
        <v>-1.0005923281909275</v>
      </c>
      <c r="Z5" s="198">
        <v>-0.163297</v>
      </c>
      <c r="AA5" s="198">
        <v>0.40425699999999998</v>
      </c>
      <c r="AB5" s="198">
        <v>-0.84422900000000001</v>
      </c>
      <c r="AC5" s="198">
        <v>3.6265100000000001</v>
      </c>
      <c r="AD5" s="198">
        <v>-4.5381200000000002</v>
      </c>
      <c r="AU5" s="228"/>
      <c r="AV5" s="228"/>
      <c r="AW5" s="228"/>
      <c r="AX5" s="228"/>
      <c r="AY5" s="228"/>
      <c r="AZ5" s="228"/>
      <c r="BA5" s="228"/>
    </row>
    <row r="6" spans="1:53" x14ac:dyDescent="0.25">
      <c r="A6" s="198">
        <f>PMIS_ACoverJPCP_LCrack!A6</f>
        <v>0</v>
      </c>
      <c r="B6" s="198">
        <f>PMIS_ACoverJPCP_LCrack!B6</f>
        <v>0</v>
      </c>
      <c r="C6" s="198">
        <f>PMIS_ACoverJPCP_LCrack!C6</f>
        <v>0</v>
      </c>
      <c r="D6" s="198">
        <f>PMIS_ACoverJPCP_LCrack!D6</f>
        <v>0</v>
      </c>
      <c r="E6" s="198">
        <f>PMIS_ACoverJPCP_LCrack!E6</f>
        <v>0</v>
      </c>
      <c r="F6" s="198">
        <f>PMIS_ACoverJPCP_LCrack!F6</f>
        <v>0</v>
      </c>
      <c r="G6" s="198">
        <f>PMIS_ACoverJPCP_LCrack!G6</f>
        <v>0</v>
      </c>
      <c r="H6" s="198">
        <f>IF(PMIS_ACoverJPCP_LCrack!H6="",H5+H5*(PMIS_ACoverJPCP_LCrack!$I$22/100),PMIS_ACoverJPCP_LCrack!H6)</f>
        <v>0</v>
      </c>
      <c r="I6" s="198">
        <f>IF(PMIS_ACoverJPCP_LCrack!H6="",I5,PMIS_ACoverJPCP_LCrack!I6)</f>
        <v>0</v>
      </c>
      <c r="J6" s="198">
        <f>PMIS_ACoverJPCP_LCrack!J6</f>
        <v>0</v>
      </c>
      <c r="K6" s="198">
        <f>PMIS_ACoverJPCP_LCrack!K6</f>
        <v>0</v>
      </c>
      <c r="L6" s="198">
        <f>RSL_PMIS_ACoverJPCP_LCrack!L6</f>
        <v>0</v>
      </c>
      <c r="M6" s="198" t="str">
        <f>PMIS_ACoverJPCP_LCrack!M6</f>
        <v/>
      </c>
      <c r="P6" s="199" t="s">
        <v>742</v>
      </c>
      <c r="Q6" s="198">
        <f t="shared" si="0"/>
        <v>-1.3333333333333333</v>
      </c>
      <c r="R6" s="201">
        <f t="shared" si="1"/>
        <v>-1.0159131935601331</v>
      </c>
      <c r="S6" s="198">
        <f t="shared" si="2"/>
        <v>-2.9108280254777075</v>
      </c>
      <c r="T6" s="198">
        <f t="shared" si="3"/>
        <v>-1</v>
      </c>
      <c r="U6" s="198">
        <f t="shared" si="4"/>
        <v>-1.0005923281909275</v>
      </c>
      <c r="Z6" s="198">
        <v>0.18550700000000001</v>
      </c>
      <c r="AA6" s="198">
        <v>-1.7091000000000001</v>
      </c>
      <c r="AB6" s="198">
        <v>-0.76911799999999997</v>
      </c>
      <c r="AC6" s="198">
        <v>1.7349699999999999</v>
      </c>
      <c r="AD6" s="198">
        <v>-2.43974</v>
      </c>
      <c r="AU6" s="228"/>
      <c r="AV6" s="228"/>
      <c r="AW6" s="228"/>
      <c r="AX6" s="228"/>
      <c r="AY6" s="228"/>
      <c r="AZ6" s="228"/>
      <c r="BA6" s="228"/>
    </row>
    <row r="7" spans="1:53" x14ac:dyDescent="0.25">
      <c r="A7" s="198">
        <f>PMIS_ACoverJPCP_LCrack!A7</f>
        <v>0</v>
      </c>
      <c r="B7" s="198">
        <f>PMIS_ACoverJPCP_LCrack!B7</f>
        <v>0</v>
      </c>
      <c r="C7" s="198">
        <f>PMIS_ACoverJPCP_LCrack!C7</f>
        <v>0</v>
      </c>
      <c r="D7" s="198">
        <f>PMIS_ACoverJPCP_LCrack!D7</f>
        <v>0</v>
      </c>
      <c r="E7" s="198">
        <f>PMIS_ACoverJPCP_LCrack!E7</f>
        <v>0</v>
      </c>
      <c r="F7" s="198">
        <f>PMIS_ACoverJPCP_LCrack!F7</f>
        <v>0</v>
      </c>
      <c r="G7" s="198">
        <f>PMIS_ACoverJPCP_LCrack!G7</f>
        <v>0</v>
      </c>
      <c r="H7" s="198">
        <f>IF(PMIS_ACoverJPCP_LCrack!H7="",H6+H6*(PMIS_ACoverJPCP_LCrack!$I$22/100),PMIS_ACoverJPCP_LCrack!H7)</f>
        <v>0</v>
      </c>
      <c r="I7" s="198">
        <f>IF(PMIS_ACoverJPCP_LCrack!H7="",I6,PMIS_ACoverJPCP_LCrack!I7)</f>
        <v>0</v>
      </c>
      <c r="J7" s="198">
        <f>PMIS_ACoverJPCP_LCrack!J7</f>
        <v>0</v>
      </c>
      <c r="K7" s="198">
        <f>PMIS_ACoverJPCP_LCrack!K7</f>
        <v>0</v>
      </c>
      <c r="L7" s="198">
        <f>RSL_PMIS_ACoverJPCP_LCrack!L7</f>
        <v>0</v>
      </c>
      <c r="M7" s="198" t="str">
        <f>PMIS_ACoverJPCP_LCrack!M7</f>
        <v/>
      </c>
      <c r="P7" s="198" t="s">
        <v>710</v>
      </c>
      <c r="Q7" s="198">
        <f t="shared" si="0"/>
        <v>-1.3333333333333333</v>
      </c>
      <c r="R7" s="201">
        <f t="shared" si="1"/>
        <v>-1.0159131935601331</v>
      </c>
      <c r="S7" s="198">
        <f t="shared" si="2"/>
        <v>-2.9108280254777075</v>
      </c>
      <c r="T7" s="198">
        <f t="shared" si="3"/>
        <v>-1</v>
      </c>
      <c r="U7" s="198">
        <f t="shared" si="4"/>
        <v>-1.0005923281909275</v>
      </c>
      <c r="Z7" s="198">
        <v>-1.1300399999999999</v>
      </c>
      <c r="AA7" s="198">
        <v>0.53027400000000002</v>
      </c>
      <c r="AB7" s="198">
        <v>-1.9403600000000001</v>
      </c>
      <c r="AC7" s="198">
        <v>1.3443000000000001</v>
      </c>
      <c r="AD7" s="198">
        <v>1.8485100000000001</v>
      </c>
      <c r="AU7" s="228"/>
      <c r="AV7" s="228"/>
      <c r="AW7" s="228"/>
      <c r="AX7" s="228"/>
      <c r="AY7" s="228"/>
      <c r="AZ7" s="228"/>
      <c r="BA7" s="228"/>
    </row>
    <row r="8" spans="1:53" x14ac:dyDescent="0.25">
      <c r="A8" s="198">
        <f>PMIS_ACoverJPCP_LCrack!A8</f>
        <v>0</v>
      </c>
      <c r="B8" s="198">
        <f>PMIS_ACoverJPCP_LCrack!B8</f>
        <v>0</v>
      </c>
      <c r="C8" s="198">
        <f>PMIS_ACoverJPCP_LCrack!C8</f>
        <v>0</v>
      </c>
      <c r="D8" s="198">
        <f>PMIS_ACoverJPCP_LCrack!D8</f>
        <v>0</v>
      </c>
      <c r="E8" s="198">
        <f>PMIS_ACoverJPCP_LCrack!E8</f>
        <v>0</v>
      </c>
      <c r="F8" s="198">
        <f>PMIS_ACoverJPCP_LCrack!F8</f>
        <v>0</v>
      </c>
      <c r="G8" s="198">
        <f>PMIS_ACoverJPCP_LCrack!G8</f>
        <v>0</v>
      </c>
      <c r="H8" s="198">
        <f>IF(PMIS_ACoverJPCP_LCrack!H8="",H7+H7*(PMIS_ACoverJPCP_LCrack!$I$22/100),PMIS_ACoverJPCP_LCrack!H8)</f>
        <v>0</v>
      </c>
      <c r="I8" s="198">
        <f>IF(PMIS_ACoverJPCP_LCrack!H8="",I7,PMIS_ACoverJPCP_LCrack!I8)</f>
        <v>0</v>
      </c>
      <c r="J8" s="198">
        <f>PMIS_ACoverJPCP_LCrack!J8</f>
        <v>0</v>
      </c>
      <c r="K8" s="198">
        <f>PMIS_ACoverJPCP_LCrack!K8</f>
        <v>0</v>
      </c>
      <c r="L8" s="198">
        <f>RSL_PMIS_ACoverJPCP_LCrack!L8</f>
        <v>0</v>
      </c>
      <c r="M8" s="198" t="str">
        <f>PMIS_ACoverJPCP_LCrack!M8</f>
        <v/>
      </c>
      <c r="P8" s="198">
        <v>528666</v>
      </c>
      <c r="Q8" s="198">
        <f t="shared" si="0"/>
        <v>-1.3333333333333333</v>
      </c>
      <c r="R8" s="201">
        <f t="shared" si="1"/>
        <v>-1.0159131935601331</v>
      </c>
      <c r="S8" s="198">
        <f t="shared" si="2"/>
        <v>-2.9108280254777075</v>
      </c>
      <c r="T8" s="198">
        <f t="shared" si="3"/>
        <v>-1</v>
      </c>
      <c r="U8" s="198">
        <f t="shared" si="4"/>
        <v>-1.0005923281909275</v>
      </c>
      <c r="Z8" s="198">
        <v>-0.179203</v>
      </c>
      <c r="AA8" s="198">
        <v>-0.248774</v>
      </c>
      <c r="AB8" s="198">
        <v>-0.91775600000000002</v>
      </c>
      <c r="AC8" s="198">
        <v>-1.3717200000000001</v>
      </c>
      <c r="AD8" s="198">
        <v>1.3614299999999999</v>
      </c>
      <c r="AU8" s="228"/>
      <c r="AV8" s="228"/>
      <c r="AW8" s="228"/>
      <c r="AX8" s="228"/>
      <c r="AY8" s="228"/>
      <c r="AZ8" s="228"/>
      <c r="BA8" s="228"/>
    </row>
    <row r="9" spans="1:53" x14ac:dyDescent="0.25">
      <c r="A9" s="198">
        <f>PMIS_ACoverJPCP_LCrack!A9</f>
        <v>0</v>
      </c>
      <c r="B9" s="198">
        <f>PMIS_ACoverJPCP_LCrack!B9</f>
        <v>0</v>
      </c>
      <c r="C9" s="198">
        <f>PMIS_ACoverJPCP_LCrack!C9</f>
        <v>0</v>
      </c>
      <c r="D9" s="198">
        <f>PMIS_ACoverJPCP_LCrack!D9</f>
        <v>0</v>
      </c>
      <c r="E9" s="198">
        <f>PMIS_ACoverJPCP_LCrack!E9</f>
        <v>0</v>
      </c>
      <c r="F9" s="198">
        <f>PMIS_ACoverJPCP_LCrack!F9</f>
        <v>0</v>
      </c>
      <c r="G9" s="198">
        <f>PMIS_ACoverJPCP_LCrack!G9</f>
        <v>0</v>
      </c>
      <c r="H9" s="198">
        <f>IF(PMIS_ACoverJPCP_LCrack!H9="",H8+H8*(PMIS_ACoverJPCP_LCrack!$I$22/100),PMIS_ACoverJPCP_LCrack!H9)</f>
        <v>0</v>
      </c>
      <c r="I9" s="198">
        <f>IF(PMIS_ACoverJPCP_LCrack!H9="",I8,PMIS_ACoverJPCP_LCrack!I9)</f>
        <v>0</v>
      </c>
      <c r="J9" s="198">
        <f>PMIS_ACoverJPCP_LCrack!J9</f>
        <v>0</v>
      </c>
      <c r="K9" s="198">
        <f>PMIS_ACoverJPCP_LCrack!K9</f>
        <v>0</v>
      </c>
      <c r="L9" s="198">
        <f>RSL_PMIS_ACoverJPCP_LCrack!L9</f>
        <v>0</v>
      </c>
      <c r="M9" s="198" t="str">
        <f>PMIS_ACoverJPCP_LCrack!M9</f>
        <v/>
      </c>
      <c r="P9" s="198" t="s">
        <v>712</v>
      </c>
      <c r="Q9" s="198">
        <f t="shared" si="0"/>
        <v>-1.3333333333333333</v>
      </c>
      <c r="R9" s="201">
        <f t="shared" si="1"/>
        <v>-1.0159131935601331</v>
      </c>
      <c r="S9" s="198">
        <f t="shared" si="2"/>
        <v>-2.9108280254777075</v>
      </c>
      <c r="T9" s="198">
        <f t="shared" si="3"/>
        <v>-1</v>
      </c>
      <c r="U9" s="198">
        <f t="shared" si="4"/>
        <v>-1.0005923281909275</v>
      </c>
      <c r="Z9" s="198">
        <v>-3.4924999999999998E-2</v>
      </c>
      <c r="AA9" s="198">
        <v>-2.41725E-2</v>
      </c>
      <c r="AB9" s="198">
        <v>-8.2071599999999995E-2</v>
      </c>
      <c r="AC9" s="198">
        <v>-7.1550799999999998E-2</v>
      </c>
      <c r="AD9" s="198">
        <v>0.453096</v>
      </c>
      <c r="AU9" s="228"/>
      <c r="AV9" s="228"/>
      <c r="AW9" s="228"/>
      <c r="AX9" s="228"/>
      <c r="AY9" s="228"/>
      <c r="AZ9" s="228"/>
      <c r="BA9" s="228"/>
    </row>
    <row r="10" spans="1:53" x14ac:dyDescent="0.25">
      <c r="A10" s="198">
        <f>PMIS_ACoverJPCP_LCrack!A10</f>
        <v>0</v>
      </c>
      <c r="B10" s="198">
        <f>PMIS_ACoverJPCP_LCrack!B10</f>
        <v>0</v>
      </c>
      <c r="C10" s="198">
        <f>PMIS_ACoverJPCP_LCrack!C10</f>
        <v>0</v>
      </c>
      <c r="D10" s="198">
        <f>PMIS_ACoverJPCP_LCrack!D10</f>
        <v>0</v>
      </c>
      <c r="E10" s="198">
        <f>PMIS_ACoverJPCP_LCrack!E10</f>
        <v>0</v>
      </c>
      <c r="F10" s="198">
        <f>PMIS_ACoverJPCP_LCrack!F10</f>
        <v>0</v>
      </c>
      <c r="G10" s="198">
        <f>PMIS_ACoverJPCP_LCrack!G10</f>
        <v>0</v>
      </c>
      <c r="H10" s="198">
        <f>IF(PMIS_ACoverJPCP_LCrack!H10="",H9+H9*(PMIS_ACoverJPCP_LCrack!$I$22/100),PMIS_ACoverJPCP_LCrack!H10)</f>
        <v>0</v>
      </c>
      <c r="I10" s="198">
        <f>IF(PMIS_ACoverJPCP_LCrack!H10="",I9,PMIS_ACoverJPCP_LCrack!I10)</f>
        <v>0</v>
      </c>
      <c r="J10" s="198">
        <f>PMIS_ACoverJPCP_LCrack!J10</f>
        <v>0</v>
      </c>
      <c r="K10" s="198">
        <f>PMIS_ACoverJPCP_LCrack!K10</f>
        <v>0</v>
      </c>
      <c r="L10" s="198">
        <f>RSL_PMIS_ACoverJPCP_LCrack!L10</f>
        <v>0</v>
      </c>
      <c r="M10" s="198" t="str">
        <f>PMIS_ACoverJPCP_LCrack!M10</f>
        <v/>
      </c>
      <c r="P10" s="201">
        <v>66972400</v>
      </c>
      <c r="Q10" s="198">
        <f t="shared" si="0"/>
        <v>-1.3333333333333333</v>
      </c>
      <c r="R10" s="201">
        <f t="shared" si="1"/>
        <v>-1.0159131935601331</v>
      </c>
      <c r="S10" s="198">
        <f t="shared" si="2"/>
        <v>-2.9108280254777075</v>
      </c>
      <c r="T10" s="198">
        <f t="shared" si="3"/>
        <v>-1</v>
      </c>
      <c r="U10" s="198">
        <f t="shared" si="4"/>
        <v>-1.0005923281909275</v>
      </c>
      <c r="Z10" s="198">
        <v>-5.8493299999999998E-2</v>
      </c>
      <c r="AA10" s="198">
        <v>-1.4732000000000001</v>
      </c>
      <c r="AB10" s="198">
        <v>-0.23441600000000001</v>
      </c>
      <c r="AC10" s="198">
        <v>1.5519400000000001</v>
      </c>
      <c r="AD10" s="198">
        <v>-0.39525900000000003</v>
      </c>
      <c r="AU10" s="228"/>
      <c r="AV10" s="228"/>
      <c r="AW10" s="228"/>
      <c r="AX10" s="228"/>
      <c r="AY10" s="228"/>
      <c r="AZ10" s="228"/>
      <c r="BA10" s="228"/>
    </row>
    <row r="11" spans="1:53" x14ac:dyDescent="0.25">
      <c r="A11" s="198">
        <f>PMIS_ACoverJPCP_LCrack!A11</f>
        <v>0</v>
      </c>
      <c r="B11" s="198">
        <f>PMIS_ACoverJPCP_LCrack!B11</f>
        <v>0</v>
      </c>
      <c r="C11" s="198">
        <f>PMIS_ACoverJPCP_LCrack!C11</f>
        <v>0</v>
      </c>
      <c r="D11" s="198">
        <f>PMIS_ACoverJPCP_LCrack!D11</f>
        <v>0</v>
      </c>
      <c r="E11" s="198">
        <f>PMIS_ACoverJPCP_LCrack!E11</f>
        <v>0</v>
      </c>
      <c r="F11" s="198">
        <f>PMIS_ACoverJPCP_LCrack!F11</f>
        <v>0</v>
      </c>
      <c r="G11" s="198">
        <f>PMIS_ACoverJPCP_LCrack!G11</f>
        <v>0</v>
      </c>
      <c r="H11" s="198">
        <f>IF(PMIS_ACoverJPCP_LCrack!H11="",H10+H10*(PMIS_ACoverJPCP_LCrack!$I$22/100),PMIS_ACoverJPCP_LCrack!H11)</f>
        <v>0</v>
      </c>
      <c r="I11" s="198">
        <f>IF(PMIS_ACoverJPCP_LCrack!H11="",I10,PMIS_ACoverJPCP_LCrack!I11)</f>
        <v>0</v>
      </c>
      <c r="J11" s="198">
        <f>PMIS_ACoverJPCP_LCrack!J11</f>
        <v>0</v>
      </c>
      <c r="K11" s="198">
        <f>PMIS_ACoverJPCP_LCrack!K11</f>
        <v>0</v>
      </c>
      <c r="L11" s="198">
        <f>RSL_PMIS_ACoverJPCP_LCrack!L11</f>
        <v>0</v>
      </c>
      <c r="M11" s="198" t="str">
        <f>PMIS_ACoverJPCP_LCrack!M11</f>
        <v/>
      </c>
      <c r="P11" s="199" t="s">
        <v>777</v>
      </c>
      <c r="Q11" s="198">
        <f t="shared" si="0"/>
        <v>-1.3333333333333333</v>
      </c>
      <c r="R11" s="201">
        <f t="shared" si="1"/>
        <v>-1.0159131935601331</v>
      </c>
      <c r="S11" s="198">
        <f t="shared" si="2"/>
        <v>-2.9108280254777075</v>
      </c>
      <c r="T11" s="198">
        <f t="shared" si="3"/>
        <v>-1</v>
      </c>
      <c r="U11" s="198">
        <f t="shared" si="4"/>
        <v>-1.0005923281909275</v>
      </c>
      <c r="Z11" s="198">
        <v>3.36219</v>
      </c>
      <c r="AA11" s="198">
        <v>-4.8914900000000001</v>
      </c>
      <c r="AB11" s="198">
        <v>-2.03633</v>
      </c>
      <c r="AC11" s="198">
        <v>-0.28237800000000002</v>
      </c>
      <c r="AD11" s="198">
        <v>0.58663500000000002</v>
      </c>
      <c r="AU11" s="228"/>
      <c r="AV11" s="228"/>
      <c r="AW11" s="228"/>
      <c r="AX11" s="228"/>
      <c r="AY11" s="228"/>
      <c r="AZ11" s="228"/>
      <c r="BA11" s="228"/>
    </row>
    <row r="12" spans="1:53" x14ac:dyDescent="0.25">
      <c r="A12" s="198">
        <f>PMIS_ACoverJPCP_LCrack!A12</f>
        <v>0</v>
      </c>
      <c r="B12" s="198">
        <f>PMIS_ACoverJPCP_LCrack!B12</f>
        <v>0</v>
      </c>
      <c r="C12" s="198">
        <f>PMIS_ACoverJPCP_LCrack!C12</f>
        <v>0</v>
      </c>
      <c r="D12" s="198">
        <f>PMIS_ACoverJPCP_LCrack!D12</f>
        <v>0</v>
      </c>
      <c r="E12" s="198">
        <f>PMIS_ACoverJPCP_LCrack!E12</f>
        <v>0</v>
      </c>
      <c r="F12" s="198">
        <f>PMIS_ACoverJPCP_LCrack!F12</f>
        <v>0</v>
      </c>
      <c r="G12" s="198">
        <f>PMIS_ACoverJPCP_LCrack!G12</f>
        <v>0</v>
      </c>
      <c r="H12" s="198">
        <f>IF(PMIS_ACoverJPCP_LCrack!H12="",H11+H11*(PMIS_ACoverJPCP_LCrack!$I$22/100),PMIS_ACoverJPCP_LCrack!H12)</f>
        <v>0</v>
      </c>
      <c r="I12" s="198">
        <f>IF(PMIS_ACoverJPCP_LCrack!H12="",I11,PMIS_ACoverJPCP_LCrack!I12)</f>
        <v>0</v>
      </c>
      <c r="J12" s="198">
        <f>PMIS_ACoverJPCP_LCrack!J12</f>
        <v>0</v>
      </c>
      <c r="K12" s="198">
        <f>PMIS_ACoverJPCP_LCrack!K12</f>
        <v>0</v>
      </c>
      <c r="L12" s="198">
        <f>RSL_PMIS_ACoverJPCP_LCrack!L12</f>
        <v>0</v>
      </c>
      <c r="M12" s="198" t="str">
        <f>PMIS_ACoverJPCP_LCrack!M12</f>
        <v/>
      </c>
      <c r="P12" s="198" t="s">
        <v>710</v>
      </c>
      <c r="Q12" s="198">
        <f t="shared" si="0"/>
        <v>-1.3333333333333333</v>
      </c>
      <c r="R12" s="201">
        <f t="shared" si="1"/>
        <v>-1.0159131935601331</v>
      </c>
      <c r="S12" s="198">
        <f t="shared" si="2"/>
        <v>-2.9108280254777075</v>
      </c>
      <c r="T12" s="198">
        <f t="shared" si="3"/>
        <v>-1</v>
      </c>
      <c r="U12" s="198">
        <f t="shared" si="4"/>
        <v>-1.0005923281909275</v>
      </c>
      <c r="AU12" s="228"/>
      <c r="AV12" s="228"/>
      <c r="AW12" s="228"/>
      <c r="AX12" s="228"/>
      <c r="AY12" s="228"/>
      <c r="AZ12" s="228"/>
      <c r="BA12" s="228"/>
    </row>
    <row r="13" spans="1:53" x14ac:dyDescent="0.25">
      <c r="A13" s="198">
        <f>PMIS_ACoverJPCP_LCrack!A13</f>
        <v>0</v>
      </c>
      <c r="B13" s="198">
        <f>PMIS_ACoverJPCP_LCrack!B13</f>
        <v>0</v>
      </c>
      <c r="C13" s="198">
        <f>PMIS_ACoverJPCP_LCrack!C13</f>
        <v>0</v>
      </c>
      <c r="D13" s="198">
        <f>PMIS_ACoverJPCP_LCrack!D13</f>
        <v>0</v>
      </c>
      <c r="E13" s="198">
        <f>PMIS_ACoverJPCP_LCrack!E13</f>
        <v>0</v>
      </c>
      <c r="F13" s="198">
        <f>PMIS_ACoverJPCP_LCrack!F13</f>
        <v>0</v>
      </c>
      <c r="G13" s="198">
        <f>PMIS_ACoverJPCP_LCrack!G13</f>
        <v>0</v>
      </c>
      <c r="H13" s="198">
        <f>IF(PMIS_ACoverJPCP_LCrack!H13="",H12+H12*(PMIS_ACoverJPCP_LCrack!$I$22/100),PMIS_ACoverJPCP_LCrack!H13)</f>
        <v>0</v>
      </c>
      <c r="I13" s="198">
        <f>IF(PMIS_ACoverJPCP_LCrack!H13="",I12,PMIS_ACoverJPCP_LCrack!I13)</f>
        <v>0</v>
      </c>
      <c r="J13" s="198">
        <f>PMIS_ACoverJPCP_LCrack!J13</f>
        <v>0</v>
      </c>
      <c r="K13" s="198">
        <f>PMIS_ACoverJPCP_LCrack!K13</f>
        <v>0</v>
      </c>
      <c r="L13" s="198">
        <f>RSL_PMIS_ACoverJPCP_LCrack!L13</f>
        <v>0</v>
      </c>
      <c r="M13" s="198" t="str">
        <f>PMIS_ACoverJPCP_LCrack!M13</f>
        <v/>
      </c>
      <c r="P13" s="198">
        <v>1.5</v>
      </c>
      <c r="Q13" s="198">
        <f t="shared" si="0"/>
        <v>-1.3333333333333333</v>
      </c>
      <c r="R13" s="201">
        <f t="shared" si="1"/>
        <v>-1.0159131935601331</v>
      </c>
      <c r="S13" s="198">
        <f t="shared" si="2"/>
        <v>-2.9108280254777075</v>
      </c>
      <c r="T13" s="198">
        <f t="shared" si="3"/>
        <v>-1</v>
      </c>
      <c r="U13" s="198">
        <f t="shared" si="4"/>
        <v>-1.0005923281909275</v>
      </c>
      <c r="AU13" s="228"/>
      <c r="AV13" s="228"/>
      <c r="AW13" s="228"/>
      <c r="AX13" s="228"/>
      <c r="AY13" s="228"/>
      <c r="AZ13" s="228"/>
      <c r="BA13" s="228"/>
    </row>
    <row r="14" spans="1:53" x14ac:dyDescent="0.25">
      <c r="A14" s="198">
        <f>PMIS_ACoverJPCP_LCrack!A14</f>
        <v>0</v>
      </c>
      <c r="B14" s="198">
        <f>PMIS_ACoverJPCP_LCrack!B14</f>
        <v>0</v>
      </c>
      <c r="C14" s="198">
        <f>PMIS_ACoverJPCP_LCrack!C14</f>
        <v>0</v>
      </c>
      <c r="D14" s="198">
        <f>PMIS_ACoverJPCP_LCrack!D14</f>
        <v>0</v>
      </c>
      <c r="E14" s="198">
        <f>PMIS_ACoverJPCP_LCrack!E14</f>
        <v>0</v>
      </c>
      <c r="F14" s="198">
        <f>PMIS_ACoverJPCP_LCrack!F14</f>
        <v>0</v>
      </c>
      <c r="G14" s="198">
        <f>PMIS_ACoverJPCP_LCrack!G14</f>
        <v>0</v>
      </c>
      <c r="H14" s="198">
        <f>IF(PMIS_ACoverJPCP_LCrack!H14="",H13+H13*(PMIS_ACoverJPCP_LCrack!$I$22/100),PMIS_ACoverJPCP_LCrack!H14)</f>
        <v>0</v>
      </c>
      <c r="I14" s="198">
        <f>IF(PMIS_ACoverJPCP_LCrack!H14="",I13,PMIS_ACoverJPCP_LCrack!I14)</f>
        <v>0</v>
      </c>
      <c r="J14" s="198">
        <f>PMIS_ACoverJPCP_LCrack!J14</f>
        <v>0</v>
      </c>
      <c r="K14" s="198">
        <f>PMIS_ACoverJPCP_LCrack!K14</f>
        <v>0</v>
      </c>
      <c r="L14" s="198">
        <f>RSL_PMIS_ACoverJPCP_LCrack!L14</f>
        <v>0</v>
      </c>
      <c r="M14" s="198" t="str">
        <f>PMIS_ACoverJPCP_LCrack!M14</f>
        <v/>
      </c>
      <c r="P14" s="198" t="s">
        <v>712</v>
      </c>
      <c r="Q14" s="198">
        <f t="shared" si="0"/>
        <v>-1.3333333333333333</v>
      </c>
      <c r="R14" s="201">
        <f t="shared" si="1"/>
        <v>-1.0159131935601331</v>
      </c>
      <c r="S14" s="198">
        <f t="shared" si="2"/>
        <v>-2.9108280254777075</v>
      </c>
      <c r="T14" s="198">
        <f t="shared" si="3"/>
        <v>-1</v>
      </c>
      <c r="U14" s="198">
        <f t="shared" si="4"/>
        <v>-1.0005923281909275</v>
      </c>
      <c r="AU14" s="228"/>
      <c r="AV14" s="228"/>
      <c r="AW14" s="228"/>
      <c r="AX14" s="228"/>
      <c r="AY14" s="228"/>
      <c r="AZ14" s="228"/>
      <c r="BA14" s="228"/>
    </row>
    <row r="15" spans="1:53" x14ac:dyDescent="0.25">
      <c r="A15" s="198">
        <f>PMIS_ACoverJPCP_LCrack!A15</f>
        <v>0</v>
      </c>
      <c r="B15" s="198">
        <f>PMIS_ACoverJPCP_LCrack!B15</f>
        <v>0</v>
      </c>
      <c r="C15" s="198">
        <f>PMIS_ACoverJPCP_LCrack!C15</f>
        <v>0</v>
      </c>
      <c r="D15" s="198">
        <f>PMIS_ACoverJPCP_LCrack!D15</f>
        <v>0</v>
      </c>
      <c r="E15" s="198">
        <f>PMIS_ACoverJPCP_LCrack!E15</f>
        <v>0</v>
      </c>
      <c r="F15" s="198">
        <f>PMIS_ACoverJPCP_LCrack!F15</f>
        <v>0</v>
      </c>
      <c r="G15" s="198">
        <f>PMIS_ACoverJPCP_LCrack!G15</f>
        <v>0</v>
      </c>
      <c r="H15" s="198">
        <f>IF(PMIS_ACoverJPCP_LCrack!H15="",H14+H14*(PMIS_ACoverJPCP_LCrack!$I$22/100),PMIS_ACoverJPCP_LCrack!H15)</f>
        <v>0</v>
      </c>
      <c r="I15" s="198">
        <f>IF(PMIS_ACoverJPCP_LCrack!H15="",I14,PMIS_ACoverJPCP_LCrack!I15)</f>
        <v>0</v>
      </c>
      <c r="J15" s="198">
        <f>PMIS_ACoverJPCP_LCrack!J15</f>
        <v>0</v>
      </c>
      <c r="K15" s="198">
        <f>PMIS_ACoverJPCP_LCrack!K15</f>
        <v>0</v>
      </c>
      <c r="L15" s="198">
        <f>RSL_PMIS_ACoverJPCP_LCrack!L15</f>
        <v>0</v>
      </c>
      <c r="M15" s="198" t="str">
        <f>PMIS_ACoverJPCP_LCrack!M15</f>
        <v/>
      </c>
      <c r="P15" s="198">
        <v>3.07</v>
      </c>
      <c r="Q15" s="198">
        <f t="shared" si="0"/>
        <v>-1.3333333333333333</v>
      </c>
      <c r="R15" s="201">
        <f t="shared" si="1"/>
        <v>-1.0159131935601331</v>
      </c>
      <c r="S15" s="198">
        <f t="shared" si="2"/>
        <v>-2.9108280254777075</v>
      </c>
      <c r="T15" s="198">
        <f t="shared" si="3"/>
        <v>-1</v>
      </c>
      <c r="U15" s="198">
        <f t="shared" si="4"/>
        <v>-1.0005923281909275</v>
      </c>
      <c r="AU15" s="228"/>
      <c r="AV15" s="228"/>
      <c r="AW15" s="228"/>
      <c r="AX15" s="228"/>
      <c r="AY15" s="228"/>
      <c r="AZ15" s="228"/>
      <c r="BA15" s="228"/>
    </row>
    <row r="16" spans="1:53" x14ac:dyDescent="0.25">
      <c r="A16" s="198">
        <f>PMIS_ACoverJPCP_LCrack!A16</f>
        <v>0</v>
      </c>
      <c r="B16" s="198">
        <f>PMIS_ACoverJPCP_LCrack!B16</f>
        <v>0</v>
      </c>
      <c r="C16" s="198">
        <f>PMIS_ACoverJPCP_LCrack!C16</f>
        <v>0</v>
      </c>
      <c r="D16" s="198">
        <f>PMIS_ACoverJPCP_LCrack!D16</f>
        <v>0</v>
      </c>
      <c r="E16" s="198">
        <f>PMIS_ACoverJPCP_LCrack!E16</f>
        <v>0</v>
      </c>
      <c r="F16" s="198">
        <f>PMIS_ACoverJPCP_LCrack!F16</f>
        <v>0</v>
      </c>
      <c r="G16" s="198">
        <f>PMIS_ACoverJPCP_LCrack!G16</f>
        <v>0</v>
      </c>
      <c r="H16" s="198">
        <f>IF(PMIS_ACoverJPCP_LCrack!H16="",H15+H15*(PMIS_ACoverJPCP_LCrack!$I$22/100),PMIS_ACoverJPCP_LCrack!H16)</f>
        <v>0</v>
      </c>
      <c r="I16" s="198">
        <f>IF(PMIS_ACoverJPCP_LCrack!H16="",I15,PMIS_ACoverJPCP_LCrack!I16)</f>
        <v>0</v>
      </c>
      <c r="J16" s="198">
        <f>PMIS_ACoverJPCP_LCrack!J16</f>
        <v>0</v>
      </c>
      <c r="K16" s="198">
        <f>PMIS_ACoverJPCP_LCrack!K16</f>
        <v>0</v>
      </c>
      <c r="L16" s="198">
        <f>RSL_PMIS_ACoverJPCP_LCrack!L16</f>
        <v>0</v>
      </c>
      <c r="M16" s="198" t="str">
        <f>PMIS_ACoverJPCP_LCrack!M16</f>
        <v/>
      </c>
      <c r="P16" s="199" t="s">
        <v>819</v>
      </c>
      <c r="Q16" s="198">
        <f t="shared" si="0"/>
        <v>-1.3333333333333333</v>
      </c>
      <c r="R16" s="201">
        <f t="shared" si="1"/>
        <v>-1.0159131935601331</v>
      </c>
      <c r="S16" s="198">
        <f t="shared" si="2"/>
        <v>-2.9108280254777075</v>
      </c>
      <c r="T16" s="198">
        <f t="shared" si="3"/>
        <v>-1</v>
      </c>
      <c r="U16" s="198">
        <f t="shared" si="4"/>
        <v>-1.0005923281909275</v>
      </c>
      <c r="AU16" s="228"/>
      <c r="AV16" s="228"/>
      <c r="AW16" s="228"/>
      <c r="AX16" s="228"/>
      <c r="AY16" s="228"/>
      <c r="AZ16" s="228"/>
      <c r="BA16" s="228"/>
    </row>
    <row r="17" spans="16:53" x14ac:dyDescent="0.25">
      <c r="P17" s="198" t="s">
        <v>710</v>
      </c>
      <c r="Q17" s="198">
        <f t="shared" si="0"/>
        <v>-1.3333333333333333</v>
      </c>
      <c r="R17" s="201">
        <f t="shared" si="1"/>
        <v>-1.0159131935601331</v>
      </c>
      <c r="S17" s="198">
        <f t="shared" si="2"/>
        <v>-2.9108280254777075</v>
      </c>
      <c r="T17" s="198">
        <f t="shared" si="3"/>
        <v>-1</v>
      </c>
      <c r="U17" s="198">
        <f t="shared" si="4"/>
        <v>-1.0005923281909275</v>
      </c>
      <c r="V17" s="199" t="s">
        <v>715</v>
      </c>
      <c r="W17" s="198" t="s">
        <v>716</v>
      </c>
      <c r="AU17" s="228"/>
      <c r="AV17" s="228"/>
      <c r="AW17" s="228"/>
      <c r="AX17" s="228"/>
      <c r="AY17" s="228"/>
      <c r="AZ17" s="228"/>
      <c r="BA17" s="228"/>
    </row>
    <row r="18" spans="16:53" x14ac:dyDescent="0.25">
      <c r="P18" s="198">
        <v>0</v>
      </c>
      <c r="Q18" s="198">
        <f t="shared" si="0"/>
        <v>-1.3333333333333333</v>
      </c>
      <c r="R18" s="201">
        <f t="shared" si="1"/>
        <v>-1.0159131935601331</v>
      </c>
      <c r="S18" s="198">
        <f t="shared" si="2"/>
        <v>-2.9108280254777075</v>
      </c>
      <c r="T18" s="198">
        <f t="shared" si="3"/>
        <v>-1</v>
      </c>
      <c r="U18" s="198">
        <f t="shared" si="4"/>
        <v>-1.0005923281909275</v>
      </c>
      <c r="V18" s="198">
        <v>-2.4576060000000002</v>
      </c>
      <c r="W18" s="198">
        <f t="array" ref="W18:AR27">MMULT(Z2:AD11,TRANSPOSE(Q2:U23))</f>
        <v>2.4619588990119636</v>
      </c>
      <c r="X18" s="198">
        <v>2.4619588990119636</v>
      </c>
      <c r="Y18" s="198">
        <v>2.4619588990119636</v>
      </c>
      <c r="Z18" s="198">
        <v>2.4619588990119636</v>
      </c>
      <c r="AA18" s="198">
        <v>2.4619588990119636</v>
      </c>
      <c r="AB18" s="198">
        <v>2.4619588990119636</v>
      </c>
      <c r="AC18" s="198">
        <v>2.4619588990119636</v>
      </c>
      <c r="AD18" s="198">
        <v>2.4619588990119636</v>
      </c>
      <c r="AE18" s="198">
        <v>2.4619588990119636</v>
      </c>
      <c r="AF18" s="198">
        <v>2.4619588990119636</v>
      </c>
      <c r="AG18" s="198">
        <v>2.4619588990119636</v>
      </c>
      <c r="AH18" s="198">
        <v>2.4619588990119636</v>
      </c>
      <c r="AI18" s="198">
        <v>2.4619588990119636</v>
      </c>
      <c r="AJ18" s="198">
        <v>2.4619588990119636</v>
      </c>
      <c r="AK18" s="198">
        <v>2.4619588990119636</v>
      </c>
      <c r="AL18" s="198">
        <v>2.4619588990119636</v>
      </c>
      <c r="AM18" s="198">
        <v>2.4619588990119636</v>
      </c>
      <c r="AN18" s="198">
        <v>2.4619588990119636</v>
      </c>
      <c r="AO18" s="198">
        <v>2.4619588990119636</v>
      </c>
      <c r="AP18" s="198">
        <v>2.4619588990119636</v>
      </c>
      <c r="AQ18" s="198">
        <v>2.4619588990119636</v>
      </c>
      <c r="AR18" s="198">
        <v>2.4619588990119636</v>
      </c>
      <c r="AU18" s="228"/>
      <c r="AV18" s="228"/>
      <c r="AW18" s="228"/>
      <c r="AX18" s="228"/>
      <c r="AY18" s="228"/>
      <c r="AZ18" s="228"/>
      <c r="BA18" s="228"/>
    </row>
    <row r="19" spans="16:53" x14ac:dyDescent="0.25">
      <c r="P19" s="198" t="s">
        <v>712</v>
      </c>
      <c r="Q19" s="198">
        <f t="shared" si="0"/>
        <v>-1.3333333333333333</v>
      </c>
      <c r="R19" s="201">
        <f t="shared" si="1"/>
        <v>-1.0159131935601331</v>
      </c>
      <c r="S19" s="198">
        <f t="shared" si="2"/>
        <v>-2.9108280254777075</v>
      </c>
      <c r="T19" s="198">
        <f t="shared" si="3"/>
        <v>-1</v>
      </c>
      <c r="U19" s="198">
        <f t="shared" si="4"/>
        <v>-1.0005923281909275</v>
      </c>
      <c r="V19" s="198">
        <v>0.113151</v>
      </c>
      <c r="W19" s="198">
        <v>-7.4162056232700291</v>
      </c>
      <c r="X19" s="198">
        <v>-7.4162056232700291</v>
      </c>
      <c r="Y19" s="198">
        <v>-7.4162056232700291</v>
      </c>
      <c r="Z19" s="198">
        <v>-7.4162056232700291</v>
      </c>
      <c r="AA19" s="198">
        <v>-7.4162056232700291</v>
      </c>
      <c r="AB19" s="198">
        <v>-7.4162056232700291</v>
      </c>
      <c r="AC19" s="198">
        <v>-7.4162056232700291</v>
      </c>
      <c r="AD19" s="198">
        <v>-7.4162056232700291</v>
      </c>
      <c r="AE19" s="198">
        <v>-7.4162056232700291</v>
      </c>
      <c r="AF19" s="198">
        <v>-7.4162056232700291</v>
      </c>
      <c r="AG19" s="198">
        <v>-7.4162056232700291</v>
      </c>
      <c r="AH19" s="198">
        <v>-7.4162056232700291</v>
      </c>
      <c r="AI19" s="198">
        <v>-7.4162056232700291</v>
      </c>
      <c r="AJ19" s="198">
        <v>-7.4162056232700291</v>
      </c>
      <c r="AK19" s="198">
        <v>-7.4162056232700291</v>
      </c>
      <c r="AL19" s="198">
        <v>-7.4162056232700291</v>
      </c>
      <c r="AM19" s="198">
        <v>-7.4162056232700291</v>
      </c>
      <c r="AN19" s="198">
        <v>-7.4162056232700291</v>
      </c>
      <c r="AO19" s="198">
        <v>-7.4162056232700291</v>
      </c>
      <c r="AP19" s="198">
        <v>-7.4162056232700291</v>
      </c>
      <c r="AQ19" s="198">
        <v>-7.4162056232700291</v>
      </c>
      <c r="AR19" s="198">
        <v>-7.4162056232700291</v>
      </c>
      <c r="AU19" s="228"/>
      <c r="AV19" s="228"/>
      <c r="AW19" s="228"/>
      <c r="AX19" s="228"/>
      <c r="AY19" s="228"/>
      <c r="AZ19" s="228"/>
      <c r="BA19" s="228"/>
    </row>
    <row r="20" spans="16:53" x14ac:dyDescent="0.25">
      <c r="P20" s="198">
        <v>6838.9</v>
      </c>
      <c r="Q20" s="198">
        <f t="shared" si="0"/>
        <v>-1.3333333333333333</v>
      </c>
      <c r="R20" s="201">
        <f t="shared" si="1"/>
        <v>-1.0159131935601331</v>
      </c>
      <c r="S20" s="198">
        <f t="shared" si="2"/>
        <v>-2.9108280254777075</v>
      </c>
      <c r="T20" s="198">
        <f t="shared" si="3"/>
        <v>-1</v>
      </c>
      <c r="U20" s="198">
        <f t="shared" si="4"/>
        <v>-1.0005923281909275</v>
      </c>
      <c r="V20" s="198">
        <v>1.02189</v>
      </c>
      <c r="W20" s="198">
        <v>1.5074425671593674</v>
      </c>
      <c r="X20" s="198">
        <v>1.5074425671593674</v>
      </c>
      <c r="Y20" s="198">
        <v>1.5074425671593674</v>
      </c>
      <c r="Z20" s="198">
        <v>1.5074425671593674</v>
      </c>
      <c r="AA20" s="198">
        <v>1.5074425671593674</v>
      </c>
      <c r="AB20" s="198">
        <v>1.5074425671593674</v>
      </c>
      <c r="AC20" s="198">
        <v>1.5074425671593674</v>
      </c>
      <c r="AD20" s="198">
        <v>1.5074425671593674</v>
      </c>
      <c r="AE20" s="198">
        <v>1.5074425671593674</v>
      </c>
      <c r="AF20" s="198">
        <v>1.5074425671593674</v>
      </c>
      <c r="AG20" s="198">
        <v>1.5074425671593674</v>
      </c>
      <c r="AH20" s="198">
        <v>1.5074425671593674</v>
      </c>
      <c r="AI20" s="198">
        <v>1.5074425671593674</v>
      </c>
      <c r="AJ20" s="198">
        <v>1.5074425671593674</v>
      </c>
      <c r="AK20" s="198">
        <v>1.5074425671593674</v>
      </c>
      <c r="AL20" s="198">
        <v>1.5074425671593674</v>
      </c>
      <c r="AM20" s="198">
        <v>1.5074425671593674</v>
      </c>
      <c r="AN20" s="198">
        <v>1.5074425671593674</v>
      </c>
      <c r="AO20" s="198">
        <v>1.5074425671593674</v>
      </c>
      <c r="AP20" s="198">
        <v>1.5074425671593674</v>
      </c>
      <c r="AQ20" s="198">
        <v>1.5074425671593674</v>
      </c>
      <c r="AR20" s="198">
        <v>1.5074425671593674</v>
      </c>
      <c r="AU20" s="228"/>
      <c r="AV20" s="228"/>
      <c r="AW20" s="228"/>
      <c r="AX20" s="228"/>
      <c r="AY20" s="228"/>
      <c r="AZ20" s="228"/>
      <c r="BA20" s="228"/>
    </row>
    <row r="21" spans="16:53" x14ac:dyDescent="0.25">
      <c r="P21" s="199" t="s">
        <v>820</v>
      </c>
      <c r="Q21" s="198">
        <f t="shared" si="0"/>
        <v>-1.3333333333333333</v>
      </c>
      <c r="R21" s="201">
        <f t="shared" si="1"/>
        <v>-1.0159131935601331</v>
      </c>
      <c r="S21" s="198">
        <f t="shared" si="2"/>
        <v>-2.9108280254777075</v>
      </c>
      <c r="T21" s="198">
        <f t="shared" si="3"/>
        <v>-1</v>
      </c>
      <c r="U21" s="198">
        <f t="shared" si="4"/>
        <v>-1.0005923281909275</v>
      </c>
      <c r="V21" s="198">
        <v>-1.065833</v>
      </c>
      <c r="W21" s="198">
        <v>3.1787428029751261</v>
      </c>
      <c r="X21" s="198">
        <v>3.1787428029751261</v>
      </c>
      <c r="Y21" s="198">
        <v>3.1787428029751261</v>
      </c>
      <c r="Z21" s="198">
        <v>3.1787428029751261</v>
      </c>
      <c r="AA21" s="198">
        <v>3.1787428029751261</v>
      </c>
      <c r="AB21" s="198">
        <v>3.1787428029751261</v>
      </c>
      <c r="AC21" s="198">
        <v>3.1787428029751261</v>
      </c>
      <c r="AD21" s="198">
        <v>3.1787428029751261</v>
      </c>
      <c r="AE21" s="198">
        <v>3.1787428029751261</v>
      </c>
      <c r="AF21" s="198">
        <v>3.1787428029751261</v>
      </c>
      <c r="AG21" s="198">
        <v>3.1787428029751261</v>
      </c>
      <c r="AH21" s="198">
        <v>3.1787428029751261</v>
      </c>
      <c r="AI21" s="198">
        <v>3.1787428029751261</v>
      </c>
      <c r="AJ21" s="198">
        <v>3.1787428029751261</v>
      </c>
      <c r="AK21" s="198">
        <v>3.1787428029751261</v>
      </c>
      <c r="AL21" s="198">
        <v>3.1787428029751261</v>
      </c>
      <c r="AM21" s="198">
        <v>3.1787428029751261</v>
      </c>
      <c r="AN21" s="198">
        <v>3.1787428029751261</v>
      </c>
      <c r="AO21" s="198">
        <v>3.1787428029751261</v>
      </c>
      <c r="AP21" s="198">
        <v>3.1787428029751261</v>
      </c>
      <c r="AQ21" s="198">
        <v>3.1787428029751261</v>
      </c>
      <c r="AR21" s="198">
        <v>3.1787428029751261</v>
      </c>
      <c r="AU21" s="228"/>
      <c r="AV21" s="228"/>
      <c r="AW21" s="228"/>
      <c r="AX21" s="228"/>
      <c r="AY21" s="228"/>
      <c r="AZ21" s="228"/>
      <c r="BA21" s="228"/>
    </row>
    <row r="22" spans="16:53" x14ac:dyDescent="0.25">
      <c r="P22" s="198" t="s">
        <v>710</v>
      </c>
      <c r="Q22" s="198">
        <f t="shared" si="0"/>
        <v>-1.3333333333333333</v>
      </c>
      <c r="R22" s="201">
        <f t="shared" si="1"/>
        <v>-1.0159131935601331</v>
      </c>
      <c r="S22" s="198">
        <f t="shared" si="2"/>
        <v>-2.9108280254777075</v>
      </c>
      <c r="T22" s="198">
        <f t="shared" si="3"/>
        <v>-1</v>
      </c>
      <c r="U22" s="198">
        <f t="shared" si="4"/>
        <v>-1.0005923281909275</v>
      </c>
      <c r="V22" s="198">
        <v>-2.1376529999999998</v>
      </c>
      <c r="W22" s="198">
        <v>4.4339399285268541</v>
      </c>
      <c r="X22" s="198">
        <v>4.4339399285268541</v>
      </c>
      <c r="Y22" s="198">
        <v>4.4339399285268541</v>
      </c>
      <c r="Z22" s="198">
        <v>4.4339399285268541</v>
      </c>
      <c r="AA22" s="198">
        <v>4.4339399285268541</v>
      </c>
      <c r="AB22" s="198">
        <v>4.4339399285268541</v>
      </c>
      <c r="AC22" s="198">
        <v>4.4339399285268541</v>
      </c>
      <c r="AD22" s="198">
        <v>4.4339399285268541</v>
      </c>
      <c r="AE22" s="198">
        <v>4.4339399285268541</v>
      </c>
      <c r="AF22" s="198">
        <v>4.4339399285268541</v>
      </c>
      <c r="AG22" s="198">
        <v>4.4339399285268541</v>
      </c>
      <c r="AH22" s="198">
        <v>4.4339399285268541</v>
      </c>
      <c r="AI22" s="198">
        <v>4.4339399285268541</v>
      </c>
      <c r="AJ22" s="198">
        <v>4.4339399285268541</v>
      </c>
      <c r="AK22" s="198">
        <v>4.4339399285268541</v>
      </c>
      <c r="AL22" s="198">
        <v>4.4339399285268541</v>
      </c>
      <c r="AM22" s="198">
        <v>4.4339399285268541</v>
      </c>
      <c r="AN22" s="198">
        <v>4.4339399285268541</v>
      </c>
      <c r="AO22" s="198">
        <v>4.4339399285268541</v>
      </c>
      <c r="AP22" s="198">
        <v>4.4339399285268541</v>
      </c>
      <c r="AQ22" s="198">
        <v>4.4339399285268541</v>
      </c>
      <c r="AR22" s="198">
        <v>4.4339399285268541</v>
      </c>
      <c r="AU22" s="228"/>
      <c r="AV22" s="228"/>
      <c r="AW22" s="228"/>
      <c r="AX22" s="228"/>
      <c r="AY22" s="228"/>
      <c r="AZ22" s="228"/>
      <c r="BA22" s="228"/>
    </row>
    <row r="23" spans="16:53" x14ac:dyDescent="0.25">
      <c r="P23" s="198">
        <v>2.11199</v>
      </c>
      <c r="Q23" s="198">
        <f t="shared" si="0"/>
        <v>-1.3333333333333333</v>
      </c>
      <c r="R23" s="201">
        <f t="shared" si="1"/>
        <v>-1.0159131935601331</v>
      </c>
      <c r="S23" s="198">
        <f t="shared" si="2"/>
        <v>-2.9108280254777075</v>
      </c>
      <c r="T23" s="198">
        <f t="shared" si="3"/>
        <v>-1</v>
      </c>
      <c r="U23" s="198">
        <f t="shared" si="4"/>
        <v>-1.0005923281909275</v>
      </c>
      <c r="V23" s="198">
        <v>0.19051499999999999</v>
      </c>
      <c r="W23" s="198">
        <v>3.4221569901298068</v>
      </c>
      <c r="X23" s="198">
        <v>3.4221569901298068</v>
      </c>
      <c r="Y23" s="198">
        <v>3.4221569901298068</v>
      </c>
      <c r="Z23" s="198">
        <v>3.4221569901298068</v>
      </c>
      <c r="AA23" s="198">
        <v>3.4221569901298068</v>
      </c>
      <c r="AB23" s="198">
        <v>3.4221569901298068</v>
      </c>
      <c r="AC23" s="198">
        <v>3.4221569901298068</v>
      </c>
      <c r="AD23" s="198">
        <v>3.4221569901298068</v>
      </c>
      <c r="AE23" s="198">
        <v>3.4221569901298068</v>
      </c>
      <c r="AF23" s="198">
        <v>3.4221569901298068</v>
      </c>
      <c r="AG23" s="198">
        <v>3.4221569901298068</v>
      </c>
      <c r="AH23" s="198">
        <v>3.4221569901298068</v>
      </c>
      <c r="AI23" s="198">
        <v>3.4221569901298068</v>
      </c>
      <c r="AJ23" s="198">
        <v>3.4221569901298068</v>
      </c>
      <c r="AK23" s="198">
        <v>3.4221569901298068</v>
      </c>
      <c r="AL23" s="198">
        <v>3.4221569901298068</v>
      </c>
      <c r="AM23" s="198">
        <v>3.4221569901298068</v>
      </c>
      <c r="AN23" s="198">
        <v>3.4221569901298068</v>
      </c>
      <c r="AO23" s="198">
        <v>3.4221569901298068</v>
      </c>
      <c r="AP23" s="198">
        <v>3.4221569901298068</v>
      </c>
      <c r="AQ23" s="198">
        <v>3.4221569901298068</v>
      </c>
      <c r="AR23" s="198">
        <v>3.4221569901298068</v>
      </c>
      <c r="AU23" s="228"/>
      <c r="AV23" s="228"/>
      <c r="AW23" s="228"/>
      <c r="AX23" s="228"/>
      <c r="AY23" s="228"/>
      <c r="AZ23" s="228"/>
      <c r="BA23" s="228"/>
    </row>
    <row r="24" spans="16:53" x14ac:dyDescent="0.25">
      <c r="P24" s="198" t="s">
        <v>712</v>
      </c>
      <c r="Q24" s="198">
        <f t="shared" si="0"/>
        <v>-1.3333333333333333</v>
      </c>
      <c r="R24" s="201">
        <f t="shared" si="1"/>
        <v>-1.0159131935601331</v>
      </c>
      <c r="S24" s="198">
        <f t="shared" si="2"/>
        <v>-2.9108280254777075</v>
      </c>
      <c r="T24" s="198">
        <f t="shared" si="3"/>
        <v>-1</v>
      </c>
      <c r="U24" s="198">
        <f t="shared" si="4"/>
        <v>-1.0005923281909275</v>
      </c>
      <c r="V24" s="198">
        <v>-0.12979099999999999</v>
      </c>
      <c r="W24" s="198">
        <v>3.1725835941294069</v>
      </c>
      <c r="X24" s="198">
        <v>3.1725835941294069</v>
      </c>
      <c r="Y24" s="198">
        <v>3.1725835941294069</v>
      </c>
      <c r="Z24" s="198">
        <v>3.1725835941294069</v>
      </c>
      <c r="AA24" s="198">
        <v>3.1725835941294069</v>
      </c>
      <c r="AB24" s="198">
        <v>3.1725835941294069</v>
      </c>
      <c r="AC24" s="198">
        <v>3.1725835941294069</v>
      </c>
      <c r="AD24" s="198">
        <v>3.1725835941294069</v>
      </c>
      <c r="AE24" s="198">
        <v>3.1725835941294069</v>
      </c>
      <c r="AF24" s="198">
        <v>3.1725835941294069</v>
      </c>
      <c r="AG24" s="198">
        <v>3.1725835941294069</v>
      </c>
      <c r="AH24" s="198">
        <v>3.1725835941294069</v>
      </c>
      <c r="AI24" s="198">
        <v>3.1725835941294069</v>
      </c>
      <c r="AJ24" s="198">
        <v>3.1725835941294069</v>
      </c>
      <c r="AK24" s="198">
        <v>3.1725835941294069</v>
      </c>
      <c r="AL24" s="198">
        <v>3.1725835941294069</v>
      </c>
      <c r="AM24" s="198">
        <v>3.1725835941294069</v>
      </c>
      <c r="AN24" s="198">
        <v>3.1725835941294069</v>
      </c>
      <c r="AO24" s="198">
        <v>3.1725835941294069</v>
      </c>
      <c r="AP24" s="198">
        <v>3.1725835941294069</v>
      </c>
      <c r="AQ24" s="198">
        <v>3.1725835941294069</v>
      </c>
      <c r="AR24" s="198">
        <v>3.1725835941294069</v>
      </c>
      <c r="AU24" s="228"/>
      <c r="AV24" s="228"/>
      <c r="AW24" s="228"/>
      <c r="AX24" s="228"/>
      <c r="AY24" s="228"/>
      <c r="AZ24" s="228"/>
      <c r="BA24" s="228"/>
    </row>
    <row r="25" spans="16:53" x14ac:dyDescent="0.25">
      <c r="P25" s="198">
        <v>7133.26</v>
      </c>
      <c r="Q25" s="198">
        <f t="shared" si="0"/>
        <v>-1.3333333333333333</v>
      </c>
      <c r="R25" s="201">
        <f t="shared" si="1"/>
        <v>-1.0159131935601331</v>
      </c>
      <c r="S25" s="198">
        <f t="shared" si="2"/>
        <v>-2.9108280254777075</v>
      </c>
      <c r="T25" s="198">
        <f t="shared" si="3"/>
        <v>-1</v>
      </c>
      <c r="U25" s="198">
        <f t="shared" si="4"/>
        <v>-1.0005923281909275</v>
      </c>
      <c r="V25" s="198">
        <v>0.22423899999999999</v>
      </c>
      <c r="W25" s="198">
        <v>-7.1793439820201366E-2</v>
      </c>
      <c r="X25" s="198">
        <v>-7.1793439820201366E-2</v>
      </c>
      <c r="Y25" s="198">
        <v>-7.1793439820201366E-2</v>
      </c>
      <c r="Z25" s="198">
        <v>-7.1793439820201366E-2</v>
      </c>
      <c r="AA25" s="198">
        <v>-7.1793439820201366E-2</v>
      </c>
      <c r="AB25" s="198">
        <v>-7.1793439820201366E-2</v>
      </c>
      <c r="AC25" s="198">
        <v>-7.1793439820201366E-2</v>
      </c>
      <c r="AD25" s="198">
        <v>-7.1793439820201366E-2</v>
      </c>
      <c r="AE25" s="198">
        <v>-7.1793439820201366E-2</v>
      </c>
      <c r="AF25" s="198">
        <v>-7.1793439820201366E-2</v>
      </c>
      <c r="AG25" s="198">
        <v>-7.1793439820201366E-2</v>
      </c>
      <c r="AH25" s="198">
        <v>-7.1793439820201366E-2</v>
      </c>
      <c r="AI25" s="198">
        <v>-7.1793439820201366E-2</v>
      </c>
      <c r="AJ25" s="198">
        <v>-7.1793439820201366E-2</v>
      </c>
      <c r="AK25" s="198">
        <v>-7.1793439820201366E-2</v>
      </c>
      <c r="AL25" s="198">
        <v>-7.1793439820201366E-2</v>
      </c>
      <c r="AM25" s="198">
        <v>-7.1793439820201366E-2</v>
      </c>
      <c r="AN25" s="198">
        <v>-7.1793439820201366E-2</v>
      </c>
      <c r="AO25" s="198">
        <v>-7.1793439820201366E-2</v>
      </c>
      <c r="AP25" s="198">
        <v>-7.1793439820201366E-2</v>
      </c>
      <c r="AQ25" s="198">
        <v>-7.1793439820201366E-2</v>
      </c>
      <c r="AR25" s="198">
        <v>-7.1793439820201366E-2</v>
      </c>
      <c r="AU25" s="228"/>
      <c r="AV25" s="228"/>
      <c r="AW25" s="228"/>
      <c r="AX25" s="228"/>
      <c r="AY25" s="228"/>
      <c r="AZ25" s="228"/>
      <c r="BA25" s="228"/>
    </row>
    <row r="26" spans="16:53" x14ac:dyDescent="0.25">
      <c r="Q26" s="198">
        <f t="shared" si="0"/>
        <v>-1.3333333333333333</v>
      </c>
      <c r="R26" s="201">
        <f t="shared" si="1"/>
        <v>-1.0159131935601331</v>
      </c>
      <c r="S26" s="198">
        <f t="shared" si="2"/>
        <v>-2.9108280254777075</v>
      </c>
      <c r="T26" s="198">
        <f t="shared" si="3"/>
        <v>-1</v>
      </c>
      <c r="U26" s="198">
        <f t="shared" si="4"/>
        <v>-1.0005923281909275</v>
      </c>
      <c r="V26" s="198">
        <v>-0.16452700000000001</v>
      </c>
      <c r="W26" s="198">
        <v>1.1005321688882548</v>
      </c>
      <c r="X26" s="198">
        <v>1.1005321688882548</v>
      </c>
      <c r="Y26" s="198">
        <v>1.1005321688882548</v>
      </c>
      <c r="Z26" s="198">
        <v>1.1005321688882548</v>
      </c>
      <c r="AA26" s="198">
        <v>1.1005321688882548</v>
      </c>
      <c r="AB26" s="198">
        <v>1.1005321688882548</v>
      </c>
      <c r="AC26" s="198">
        <v>1.1005321688882548</v>
      </c>
      <c r="AD26" s="198">
        <v>1.1005321688882548</v>
      </c>
      <c r="AE26" s="198">
        <v>1.1005321688882548</v>
      </c>
      <c r="AF26" s="198">
        <v>1.1005321688882548</v>
      </c>
      <c r="AG26" s="198">
        <v>1.1005321688882548</v>
      </c>
      <c r="AH26" s="198">
        <v>1.1005321688882548</v>
      </c>
      <c r="AI26" s="198">
        <v>1.1005321688882548</v>
      </c>
      <c r="AJ26" s="198">
        <v>1.1005321688882548</v>
      </c>
      <c r="AK26" s="198">
        <v>1.1005321688882548</v>
      </c>
      <c r="AL26" s="198">
        <v>1.1005321688882548</v>
      </c>
      <c r="AM26" s="198">
        <v>1.1005321688882548</v>
      </c>
      <c r="AN26" s="198">
        <v>1.1005321688882548</v>
      </c>
      <c r="AO26" s="198">
        <v>1.1005321688882548</v>
      </c>
      <c r="AP26" s="198">
        <v>1.1005321688882548</v>
      </c>
      <c r="AQ26" s="198">
        <v>1.1005321688882548</v>
      </c>
      <c r="AR26" s="198">
        <v>1.1005321688882548</v>
      </c>
      <c r="AU26" s="228"/>
      <c r="AV26" s="228"/>
      <c r="AW26" s="228"/>
      <c r="AX26" s="228"/>
      <c r="AY26" s="228"/>
      <c r="AZ26" s="228"/>
      <c r="BA26" s="228"/>
    </row>
    <row r="27" spans="16:53" x14ac:dyDescent="0.25">
      <c r="Q27" s="198">
        <f t="shared" si="0"/>
        <v>-1.3333333333333333</v>
      </c>
      <c r="R27" s="201">
        <f t="shared" si="1"/>
        <v>-1.0159131935601331</v>
      </c>
      <c r="S27" s="198">
        <f t="shared" si="2"/>
        <v>-2.9108280254777075</v>
      </c>
      <c r="T27" s="198">
        <f t="shared" si="3"/>
        <v>-1</v>
      </c>
      <c r="U27" s="198">
        <f t="shared" si="4"/>
        <v>-1.0005923281909275</v>
      </c>
      <c r="V27" s="198">
        <v>4.1428630000000002</v>
      </c>
      <c r="W27" s="198">
        <v>6.1092111798401909</v>
      </c>
      <c r="X27" s="198">
        <v>6.1092111798401909</v>
      </c>
      <c r="Y27" s="198">
        <v>6.1092111798401909</v>
      </c>
      <c r="Z27" s="198">
        <v>6.1092111798401909</v>
      </c>
      <c r="AA27" s="198">
        <v>6.1092111798401909</v>
      </c>
      <c r="AB27" s="198">
        <v>6.1092111798401909</v>
      </c>
      <c r="AC27" s="198">
        <v>6.1092111798401909</v>
      </c>
      <c r="AD27" s="198">
        <v>6.1092111798401909</v>
      </c>
      <c r="AE27" s="198">
        <v>6.1092111798401909</v>
      </c>
      <c r="AF27" s="198">
        <v>6.1092111798401909</v>
      </c>
      <c r="AG27" s="198">
        <v>6.1092111798401909</v>
      </c>
      <c r="AH27" s="198">
        <v>6.1092111798401909</v>
      </c>
      <c r="AI27" s="198">
        <v>6.1092111798401909</v>
      </c>
      <c r="AJ27" s="198">
        <v>6.1092111798401909</v>
      </c>
      <c r="AK27" s="198">
        <v>6.1092111798401909</v>
      </c>
      <c r="AL27" s="198">
        <v>6.1092111798401909</v>
      </c>
      <c r="AM27" s="198">
        <v>6.1092111798401909</v>
      </c>
      <c r="AN27" s="198">
        <v>6.1092111798401909</v>
      </c>
      <c r="AO27" s="198">
        <v>6.1092111798401909</v>
      </c>
      <c r="AP27" s="198">
        <v>6.1092111798401909</v>
      </c>
      <c r="AQ27" s="198">
        <v>6.1092111798401909</v>
      </c>
      <c r="AR27" s="198">
        <v>6.1092111798401909</v>
      </c>
      <c r="AU27" s="228"/>
      <c r="AV27" s="228"/>
      <c r="AW27" s="228"/>
      <c r="AX27" s="228"/>
      <c r="AY27" s="228"/>
      <c r="AZ27" s="228"/>
      <c r="BA27" s="228"/>
    </row>
    <row r="28" spans="16:53" x14ac:dyDescent="0.25">
      <c r="Q28" s="198">
        <f t="shared" si="0"/>
        <v>-1.3333333333333333</v>
      </c>
      <c r="R28" s="201">
        <f t="shared" si="1"/>
        <v>-1.0159131935601331</v>
      </c>
      <c r="S28" s="198">
        <f t="shared" si="2"/>
        <v>-2.9108280254777075</v>
      </c>
      <c r="T28" s="198">
        <f t="shared" si="3"/>
        <v>-1</v>
      </c>
      <c r="U28" s="198">
        <f t="shared" si="4"/>
        <v>-1.0005923281909275</v>
      </c>
      <c r="AU28" s="228"/>
      <c r="AV28" s="228"/>
      <c r="AW28" s="228"/>
      <c r="AX28" s="228"/>
      <c r="AY28" s="228"/>
      <c r="AZ28" s="228"/>
      <c r="BA28" s="228"/>
    </row>
    <row r="29" spans="16:53" x14ac:dyDescent="0.25">
      <c r="Q29" s="198">
        <f t="shared" si="0"/>
        <v>-1.3333333333333333</v>
      </c>
      <c r="R29" s="201">
        <f t="shared" si="1"/>
        <v>-1.0159131935601331</v>
      </c>
      <c r="S29" s="198">
        <f t="shared" si="2"/>
        <v>-2.9108280254777075</v>
      </c>
      <c r="T29" s="198">
        <f t="shared" si="3"/>
        <v>-1</v>
      </c>
      <c r="U29" s="198">
        <f t="shared" si="4"/>
        <v>-1.0005923281909275</v>
      </c>
      <c r="W29" s="198" t="s">
        <v>717</v>
      </c>
      <c r="AU29" s="228"/>
      <c r="AV29" s="228"/>
      <c r="AW29" s="228"/>
      <c r="AX29" s="228"/>
      <c r="AY29" s="228"/>
      <c r="AZ29" s="228"/>
      <c r="BA29" s="228"/>
    </row>
    <row r="30" spans="16:53" x14ac:dyDescent="0.25">
      <c r="Q30" s="198">
        <f t="shared" si="0"/>
        <v>-1.3333333333333333</v>
      </c>
      <c r="R30" s="201">
        <f t="shared" si="1"/>
        <v>-1.0159131935601331</v>
      </c>
      <c r="S30" s="198">
        <f t="shared" si="2"/>
        <v>-2.9108280254777075</v>
      </c>
      <c r="T30" s="198">
        <f t="shared" si="3"/>
        <v>-1</v>
      </c>
      <c r="U30" s="198">
        <f t="shared" si="4"/>
        <v>-1.0005923281909275</v>
      </c>
      <c r="W30" s="198">
        <f t="array" ref="W30:AR39">(V18:V27)+W18:AR27</f>
        <v>4.3528990119634514E-3</v>
      </c>
      <c r="X30" s="198">
        <v>4.3528990119634514E-3</v>
      </c>
      <c r="Y30" s="198">
        <v>4.3528990119634514E-3</v>
      </c>
      <c r="Z30" s="198">
        <v>4.3528990119634514E-3</v>
      </c>
      <c r="AA30" s="198">
        <v>4.3528990119634514E-3</v>
      </c>
      <c r="AB30" s="198">
        <v>4.3528990119634514E-3</v>
      </c>
      <c r="AC30" s="198">
        <v>4.3528990119634514E-3</v>
      </c>
      <c r="AD30" s="198">
        <v>4.3528990119634514E-3</v>
      </c>
      <c r="AE30" s="198">
        <v>4.3528990119634514E-3</v>
      </c>
      <c r="AF30" s="198">
        <v>4.3528990119634514E-3</v>
      </c>
      <c r="AG30" s="198">
        <v>4.3528990119634514E-3</v>
      </c>
      <c r="AH30" s="198">
        <v>4.3528990119634514E-3</v>
      </c>
      <c r="AI30" s="198">
        <v>4.3528990119634514E-3</v>
      </c>
      <c r="AJ30" s="198">
        <v>4.3528990119634514E-3</v>
      </c>
      <c r="AK30" s="198">
        <v>4.3528990119634514E-3</v>
      </c>
      <c r="AL30" s="198">
        <v>4.3528990119634514E-3</v>
      </c>
      <c r="AM30" s="198">
        <v>4.3528990119634514E-3</v>
      </c>
      <c r="AN30" s="198">
        <v>4.3528990119634514E-3</v>
      </c>
      <c r="AO30" s="198">
        <v>4.3528990119634514E-3</v>
      </c>
      <c r="AP30" s="198">
        <v>4.3528990119634514E-3</v>
      </c>
      <c r="AQ30" s="198">
        <v>4.3528990119634514E-3</v>
      </c>
      <c r="AR30" s="198">
        <v>4.3528990119634514E-3</v>
      </c>
      <c r="AU30" s="228"/>
      <c r="AV30" s="228"/>
      <c r="AW30" s="228"/>
      <c r="AX30" s="228"/>
      <c r="AY30" s="228"/>
      <c r="AZ30" s="228"/>
      <c r="BA30" s="228"/>
    </row>
    <row r="31" spans="16:53" x14ac:dyDescent="0.25">
      <c r="Q31" s="198">
        <f t="shared" si="0"/>
        <v>-1.3333333333333333</v>
      </c>
      <c r="R31" s="201">
        <f t="shared" si="1"/>
        <v>-1.0159131935601331</v>
      </c>
      <c r="S31" s="198">
        <f t="shared" si="2"/>
        <v>-2.9108280254777075</v>
      </c>
      <c r="T31" s="198">
        <f t="shared" si="3"/>
        <v>-1</v>
      </c>
      <c r="U31" s="198">
        <f t="shared" si="4"/>
        <v>-1.0005923281909275</v>
      </c>
      <c r="W31" s="198">
        <v>-7.3030546232700289</v>
      </c>
      <c r="X31" s="198">
        <v>-7.3030546232700289</v>
      </c>
      <c r="Y31" s="198">
        <v>-7.3030546232700289</v>
      </c>
      <c r="Z31" s="198">
        <v>-7.3030546232700289</v>
      </c>
      <c r="AA31" s="198">
        <v>-7.3030546232700289</v>
      </c>
      <c r="AB31" s="198">
        <v>-7.3030546232700289</v>
      </c>
      <c r="AC31" s="198">
        <v>-7.3030546232700289</v>
      </c>
      <c r="AD31" s="198">
        <v>-7.3030546232700289</v>
      </c>
      <c r="AE31" s="198">
        <v>-7.3030546232700289</v>
      </c>
      <c r="AF31" s="198">
        <v>-7.3030546232700289</v>
      </c>
      <c r="AG31" s="198">
        <v>-7.3030546232700289</v>
      </c>
      <c r="AH31" s="198">
        <v>-7.3030546232700289</v>
      </c>
      <c r="AI31" s="198">
        <v>-7.3030546232700289</v>
      </c>
      <c r="AJ31" s="198">
        <v>-7.3030546232700289</v>
      </c>
      <c r="AK31" s="198">
        <v>-7.3030546232700289</v>
      </c>
      <c r="AL31" s="198">
        <v>-7.3030546232700289</v>
      </c>
      <c r="AM31" s="198">
        <v>-7.3030546232700289</v>
      </c>
      <c r="AN31" s="198">
        <v>-7.3030546232700289</v>
      </c>
      <c r="AO31" s="198">
        <v>-7.3030546232700289</v>
      </c>
      <c r="AP31" s="198">
        <v>-7.3030546232700289</v>
      </c>
      <c r="AQ31" s="198">
        <v>-7.3030546232700289</v>
      </c>
      <c r="AR31" s="198">
        <v>-7.3030546232700289</v>
      </c>
      <c r="AU31" s="228"/>
      <c r="AV31" s="229"/>
      <c r="AW31" s="228"/>
      <c r="AX31" s="228"/>
      <c r="AY31" s="228"/>
      <c r="AZ31" s="228"/>
      <c r="BA31" s="228"/>
    </row>
    <row r="32" spans="16:53" x14ac:dyDescent="0.25">
      <c r="Q32" s="198">
        <f t="shared" si="0"/>
        <v>-1.3333333333333333</v>
      </c>
      <c r="R32" s="201">
        <f t="shared" si="1"/>
        <v>-1.0159131935601331</v>
      </c>
      <c r="S32" s="198">
        <f t="shared" si="2"/>
        <v>-2.9108280254777075</v>
      </c>
      <c r="T32" s="198">
        <f t="shared" si="3"/>
        <v>-1</v>
      </c>
      <c r="U32" s="198">
        <f t="shared" si="4"/>
        <v>-1.0005923281909275</v>
      </c>
      <c r="W32" s="198">
        <v>2.5293325671593676</v>
      </c>
      <c r="X32" s="198">
        <v>2.5293325671593676</v>
      </c>
      <c r="Y32" s="198">
        <v>2.5293325671593676</v>
      </c>
      <c r="Z32" s="198">
        <v>2.5293325671593676</v>
      </c>
      <c r="AA32" s="198">
        <v>2.5293325671593676</v>
      </c>
      <c r="AB32" s="198">
        <v>2.5293325671593676</v>
      </c>
      <c r="AC32" s="198">
        <v>2.5293325671593676</v>
      </c>
      <c r="AD32" s="198">
        <v>2.5293325671593676</v>
      </c>
      <c r="AE32" s="198">
        <v>2.5293325671593676</v>
      </c>
      <c r="AF32" s="198">
        <v>2.5293325671593676</v>
      </c>
      <c r="AG32" s="198">
        <v>2.5293325671593676</v>
      </c>
      <c r="AH32" s="198">
        <v>2.5293325671593676</v>
      </c>
      <c r="AI32" s="198">
        <v>2.5293325671593676</v>
      </c>
      <c r="AJ32" s="198">
        <v>2.5293325671593676</v>
      </c>
      <c r="AK32" s="198">
        <v>2.5293325671593676</v>
      </c>
      <c r="AL32" s="198">
        <v>2.5293325671593676</v>
      </c>
      <c r="AM32" s="198">
        <v>2.5293325671593676</v>
      </c>
      <c r="AN32" s="198">
        <v>2.5293325671593676</v>
      </c>
      <c r="AO32" s="198">
        <v>2.5293325671593676</v>
      </c>
      <c r="AP32" s="198">
        <v>2.5293325671593676</v>
      </c>
      <c r="AQ32" s="198">
        <v>2.5293325671593676</v>
      </c>
      <c r="AR32" s="198">
        <v>2.5293325671593676</v>
      </c>
      <c r="AU32" s="228"/>
      <c r="AV32" s="228"/>
      <c r="AW32" s="228"/>
      <c r="AX32" s="228"/>
      <c r="AY32" s="228"/>
      <c r="AZ32" s="228"/>
      <c r="BA32" s="228"/>
    </row>
    <row r="33" spans="17:53" x14ac:dyDescent="0.25">
      <c r="Q33" s="198">
        <f t="shared" si="0"/>
        <v>-1.3333333333333333</v>
      </c>
      <c r="R33" s="201">
        <f t="shared" si="1"/>
        <v>-1.0159131935601331</v>
      </c>
      <c r="S33" s="198">
        <f t="shared" si="2"/>
        <v>-2.9108280254777075</v>
      </c>
      <c r="T33" s="198">
        <f t="shared" si="3"/>
        <v>-1</v>
      </c>
      <c r="U33" s="198">
        <f t="shared" si="4"/>
        <v>-1.0005923281909275</v>
      </c>
      <c r="W33" s="198">
        <v>2.1129098029751261</v>
      </c>
      <c r="X33" s="198">
        <v>2.1129098029751261</v>
      </c>
      <c r="Y33" s="198">
        <v>2.1129098029751261</v>
      </c>
      <c r="Z33" s="198">
        <v>2.1129098029751261</v>
      </c>
      <c r="AA33" s="198">
        <v>2.1129098029751261</v>
      </c>
      <c r="AB33" s="198">
        <v>2.1129098029751261</v>
      </c>
      <c r="AC33" s="198">
        <v>2.1129098029751261</v>
      </c>
      <c r="AD33" s="198">
        <v>2.1129098029751261</v>
      </c>
      <c r="AE33" s="198">
        <v>2.1129098029751261</v>
      </c>
      <c r="AF33" s="198">
        <v>2.1129098029751261</v>
      </c>
      <c r="AG33" s="198">
        <v>2.1129098029751261</v>
      </c>
      <c r="AH33" s="198">
        <v>2.1129098029751261</v>
      </c>
      <c r="AI33" s="198">
        <v>2.1129098029751261</v>
      </c>
      <c r="AJ33" s="198">
        <v>2.1129098029751261</v>
      </c>
      <c r="AK33" s="198">
        <v>2.1129098029751261</v>
      </c>
      <c r="AL33" s="198">
        <v>2.1129098029751261</v>
      </c>
      <c r="AM33" s="198">
        <v>2.1129098029751261</v>
      </c>
      <c r="AN33" s="198">
        <v>2.1129098029751261</v>
      </c>
      <c r="AO33" s="198">
        <v>2.1129098029751261</v>
      </c>
      <c r="AP33" s="198">
        <v>2.1129098029751261</v>
      </c>
      <c r="AQ33" s="198">
        <v>2.1129098029751261</v>
      </c>
      <c r="AR33" s="198">
        <v>2.1129098029751261</v>
      </c>
      <c r="AU33" s="228"/>
      <c r="AV33" s="228"/>
      <c r="AW33" s="228"/>
      <c r="AX33" s="228"/>
      <c r="AY33" s="228"/>
      <c r="AZ33" s="228"/>
      <c r="BA33" s="228"/>
    </row>
    <row r="34" spans="17:53" x14ac:dyDescent="0.25">
      <c r="Q34" s="198">
        <f t="shared" si="0"/>
        <v>-1.3333333333333333</v>
      </c>
      <c r="R34" s="201">
        <f t="shared" si="1"/>
        <v>-1.0159131935601331</v>
      </c>
      <c r="S34" s="198">
        <f t="shared" si="2"/>
        <v>-2.9108280254777075</v>
      </c>
      <c r="T34" s="198">
        <f t="shared" si="3"/>
        <v>-1</v>
      </c>
      <c r="U34" s="198">
        <f t="shared" si="4"/>
        <v>-1.0005923281909275</v>
      </c>
      <c r="W34" s="198">
        <v>2.2962869285268543</v>
      </c>
      <c r="X34" s="198">
        <v>2.2962869285268543</v>
      </c>
      <c r="Y34" s="198">
        <v>2.2962869285268543</v>
      </c>
      <c r="Z34" s="198">
        <v>2.2962869285268543</v>
      </c>
      <c r="AA34" s="198">
        <v>2.2962869285268543</v>
      </c>
      <c r="AB34" s="198">
        <v>2.2962869285268543</v>
      </c>
      <c r="AC34" s="198">
        <v>2.2962869285268543</v>
      </c>
      <c r="AD34" s="198">
        <v>2.2962869285268543</v>
      </c>
      <c r="AE34" s="198">
        <v>2.2962869285268543</v>
      </c>
      <c r="AF34" s="198">
        <v>2.2962869285268543</v>
      </c>
      <c r="AG34" s="198">
        <v>2.2962869285268543</v>
      </c>
      <c r="AH34" s="198">
        <v>2.2962869285268543</v>
      </c>
      <c r="AI34" s="198">
        <v>2.2962869285268543</v>
      </c>
      <c r="AJ34" s="198">
        <v>2.2962869285268543</v>
      </c>
      <c r="AK34" s="198">
        <v>2.2962869285268543</v>
      </c>
      <c r="AL34" s="198">
        <v>2.2962869285268543</v>
      </c>
      <c r="AM34" s="198">
        <v>2.2962869285268543</v>
      </c>
      <c r="AN34" s="198">
        <v>2.2962869285268543</v>
      </c>
      <c r="AO34" s="198">
        <v>2.2962869285268543</v>
      </c>
      <c r="AP34" s="198">
        <v>2.2962869285268543</v>
      </c>
      <c r="AQ34" s="198">
        <v>2.2962869285268543</v>
      </c>
      <c r="AR34" s="198">
        <v>2.2962869285268543</v>
      </c>
      <c r="AU34" s="228"/>
      <c r="AV34" s="228"/>
      <c r="AW34" s="228"/>
      <c r="AX34" s="228"/>
      <c r="AY34" s="228"/>
      <c r="AZ34" s="228"/>
      <c r="BA34" s="228"/>
    </row>
    <row r="35" spans="17:53" x14ac:dyDescent="0.25">
      <c r="Q35" s="198">
        <f t="shared" si="0"/>
        <v>-1.3333333333333333</v>
      </c>
      <c r="R35" s="201">
        <f t="shared" si="1"/>
        <v>-1.0159131935601331</v>
      </c>
      <c r="S35" s="198">
        <f t="shared" si="2"/>
        <v>-2.9108280254777075</v>
      </c>
      <c r="T35" s="198">
        <f t="shared" si="3"/>
        <v>-1</v>
      </c>
      <c r="U35" s="198">
        <f t="shared" si="4"/>
        <v>-1.0005923281909275</v>
      </c>
      <c r="W35" s="198">
        <v>3.6126719901298068</v>
      </c>
      <c r="X35" s="198">
        <v>3.6126719901298068</v>
      </c>
      <c r="Y35" s="198">
        <v>3.6126719901298068</v>
      </c>
      <c r="Z35" s="198">
        <v>3.6126719901298068</v>
      </c>
      <c r="AA35" s="198">
        <v>3.6126719901298068</v>
      </c>
      <c r="AB35" s="198">
        <v>3.6126719901298068</v>
      </c>
      <c r="AC35" s="198">
        <v>3.6126719901298068</v>
      </c>
      <c r="AD35" s="198">
        <v>3.6126719901298068</v>
      </c>
      <c r="AE35" s="198">
        <v>3.6126719901298068</v>
      </c>
      <c r="AF35" s="198">
        <v>3.6126719901298068</v>
      </c>
      <c r="AG35" s="198">
        <v>3.6126719901298068</v>
      </c>
      <c r="AH35" s="198">
        <v>3.6126719901298068</v>
      </c>
      <c r="AI35" s="198">
        <v>3.6126719901298068</v>
      </c>
      <c r="AJ35" s="198">
        <v>3.6126719901298068</v>
      </c>
      <c r="AK35" s="198">
        <v>3.6126719901298068</v>
      </c>
      <c r="AL35" s="198">
        <v>3.6126719901298068</v>
      </c>
      <c r="AM35" s="198">
        <v>3.6126719901298068</v>
      </c>
      <c r="AN35" s="198">
        <v>3.6126719901298068</v>
      </c>
      <c r="AO35" s="198">
        <v>3.6126719901298068</v>
      </c>
      <c r="AP35" s="198">
        <v>3.6126719901298068</v>
      </c>
      <c r="AQ35" s="198">
        <v>3.6126719901298068</v>
      </c>
      <c r="AR35" s="198">
        <v>3.6126719901298068</v>
      </c>
      <c r="AU35" s="228"/>
      <c r="AV35" s="228"/>
      <c r="AW35" s="228"/>
      <c r="AX35" s="228"/>
      <c r="AY35" s="228"/>
      <c r="AZ35" s="228"/>
      <c r="BA35" s="228"/>
    </row>
    <row r="36" spans="17:53" x14ac:dyDescent="0.25">
      <c r="Q36" s="198">
        <f t="shared" si="0"/>
        <v>-1.3333333333333333</v>
      </c>
      <c r="R36" s="201">
        <f t="shared" si="1"/>
        <v>-1.0159131935601331</v>
      </c>
      <c r="S36" s="198">
        <f t="shared" si="2"/>
        <v>-2.9108280254777075</v>
      </c>
      <c r="T36" s="198">
        <f t="shared" si="3"/>
        <v>-1</v>
      </c>
      <c r="U36" s="198">
        <f t="shared" si="4"/>
        <v>-1.0005923281909275</v>
      </c>
      <c r="W36" s="198">
        <v>3.0427925941294069</v>
      </c>
      <c r="X36" s="198">
        <v>3.0427925941294069</v>
      </c>
      <c r="Y36" s="198">
        <v>3.0427925941294069</v>
      </c>
      <c r="Z36" s="198">
        <v>3.0427925941294069</v>
      </c>
      <c r="AA36" s="198">
        <v>3.0427925941294069</v>
      </c>
      <c r="AB36" s="198">
        <v>3.0427925941294069</v>
      </c>
      <c r="AC36" s="198">
        <v>3.0427925941294069</v>
      </c>
      <c r="AD36" s="198">
        <v>3.0427925941294069</v>
      </c>
      <c r="AE36" s="198">
        <v>3.0427925941294069</v>
      </c>
      <c r="AF36" s="198">
        <v>3.0427925941294069</v>
      </c>
      <c r="AG36" s="198">
        <v>3.0427925941294069</v>
      </c>
      <c r="AH36" s="198">
        <v>3.0427925941294069</v>
      </c>
      <c r="AI36" s="198">
        <v>3.0427925941294069</v>
      </c>
      <c r="AJ36" s="198">
        <v>3.0427925941294069</v>
      </c>
      <c r="AK36" s="198">
        <v>3.0427925941294069</v>
      </c>
      <c r="AL36" s="198">
        <v>3.0427925941294069</v>
      </c>
      <c r="AM36" s="198">
        <v>3.0427925941294069</v>
      </c>
      <c r="AN36" s="198">
        <v>3.0427925941294069</v>
      </c>
      <c r="AO36" s="198">
        <v>3.0427925941294069</v>
      </c>
      <c r="AP36" s="198">
        <v>3.0427925941294069</v>
      </c>
      <c r="AQ36" s="198">
        <v>3.0427925941294069</v>
      </c>
      <c r="AR36" s="198">
        <v>3.0427925941294069</v>
      </c>
      <c r="AU36" s="228"/>
      <c r="AV36" s="228"/>
      <c r="AW36" s="228"/>
      <c r="AX36" s="228"/>
      <c r="AY36" s="228"/>
      <c r="AZ36" s="228"/>
      <c r="BA36" s="228"/>
    </row>
    <row r="37" spans="17:53" x14ac:dyDescent="0.25">
      <c r="Q37" s="198">
        <f t="shared" si="0"/>
        <v>-1.3333333333333333</v>
      </c>
      <c r="R37" s="201">
        <f t="shared" si="1"/>
        <v>-1.0159131935601331</v>
      </c>
      <c r="S37" s="198">
        <f t="shared" si="2"/>
        <v>-2.9108280254777075</v>
      </c>
      <c r="T37" s="198">
        <f t="shared" si="3"/>
        <v>-1</v>
      </c>
      <c r="U37" s="198">
        <f t="shared" si="4"/>
        <v>-1.0005923281909275</v>
      </c>
      <c r="W37" s="198">
        <v>0.15244556017979863</v>
      </c>
      <c r="X37" s="198">
        <v>0.15244556017979863</v>
      </c>
      <c r="Y37" s="198">
        <v>0.15244556017979863</v>
      </c>
      <c r="Z37" s="198">
        <v>0.15244556017979863</v>
      </c>
      <c r="AA37" s="198">
        <v>0.15244556017979863</v>
      </c>
      <c r="AB37" s="198">
        <v>0.15244556017979863</v>
      </c>
      <c r="AC37" s="198">
        <v>0.15244556017979863</v>
      </c>
      <c r="AD37" s="198">
        <v>0.15244556017979863</v>
      </c>
      <c r="AE37" s="198">
        <v>0.15244556017979863</v>
      </c>
      <c r="AF37" s="198">
        <v>0.15244556017979863</v>
      </c>
      <c r="AG37" s="198">
        <v>0.15244556017979863</v>
      </c>
      <c r="AH37" s="198">
        <v>0.15244556017979863</v>
      </c>
      <c r="AI37" s="198">
        <v>0.15244556017979863</v>
      </c>
      <c r="AJ37" s="198">
        <v>0.15244556017979863</v>
      </c>
      <c r="AK37" s="198">
        <v>0.15244556017979863</v>
      </c>
      <c r="AL37" s="198">
        <v>0.15244556017979863</v>
      </c>
      <c r="AM37" s="198">
        <v>0.15244556017979863</v>
      </c>
      <c r="AN37" s="198">
        <v>0.15244556017979863</v>
      </c>
      <c r="AO37" s="198">
        <v>0.15244556017979863</v>
      </c>
      <c r="AP37" s="198">
        <v>0.15244556017979863</v>
      </c>
      <c r="AQ37" s="198">
        <v>0.15244556017979863</v>
      </c>
      <c r="AR37" s="198">
        <v>0.15244556017979863</v>
      </c>
      <c r="AU37" s="228"/>
      <c r="AV37" s="228"/>
      <c r="AW37" s="228"/>
      <c r="AX37" s="228"/>
      <c r="AY37" s="228"/>
      <c r="AZ37" s="228"/>
      <c r="BA37" s="228"/>
    </row>
    <row r="38" spans="17:53" x14ac:dyDescent="0.25">
      <c r="Q38" s="198">
        <f t="shared" si="0"/>
        <v>-1.3333333333333333</v>
      </c>
      <c r="R38" s="201">
        <f t="shared" si="1"/>
        <v>-1.0159131935601331</v>
      </c>
      <c r="S38" s="198">
        <f t="shared" si="2"/>
        <v>-2.9108280254777075</v>
      </c>
      <c r="T38" s="198">
        <f t="shared" si="3"/>
        <v>-1</v>
      </c>
      <c r="U38" s="198">
        <f t="shared" si="4"/>
        <v>-1.0005923281909275</v>
      </c>
      <c r="W38" s="198">
        <v>0.9360051688882548</v>
      </c>
      <c r="X38" s="198">
        <v>0.9360051688882548</v>
      </c>
      <c r="Y38" s="198">
        <v>0.9360051688882548</v>
      </c>
      <c r="Z38" s="198">
        <v>0.9360051688882548</v>
      </c>
      <c r="AA38" s="198">
        <v>0.9360051688882548</v>
      </c>
      <c r="AB38" s="198">
        <v>0.9360051688882548</v>
      </c>
      <c r="AC38" s="198">
        <v>0.9360051688882548</v>
      </c>
      <c r="AD38" s="198">
        <v>0.9360051688882548</v>
      </c>
      <c r="AE38" s="198">
        <v>0.9360051688882548</v>
      </c>
      <c r="AF38" s="198">
        <v>0.9360051688882548</v>
      </c>
      <c r="AG38" s="198">
        <v>0.9360051688882548</v>
      </c>
      <c r="AH38" s="198">
        <v>0.9360051688882548</v>
      </c>
      <c r="AI38" s="198">
        <v>0.9360051688882548</v>
      </c>
      <c r="AJ38" s="198">
        <v>0.9360051688882548</v>
      </c>
      <c r="AK38" s="198">
        <v>0.9360051688882548</v>
      </c>
      <c r="AL38" s="198">
        <v>0.9360051688882548</v>
      </c>
      <c r="AM38" s="198">
        <v>0.9360051688882548</v>
      </c>
      <c r="AN38" s="198">
        <v>0.9360051688882548</v>
      </c>
      <c r="AO38" s="198">
        <v>0.9360051688882548</v>
      </c>
      <c r="AP38" s="198">
        <v>0.9360051688882548</v>
      </c>
      <c r="AQ38" s="198">
        <v>0.9360051688882548</v>
      </c>
      <c r="AR38" s="198">
        <v>0.9360051688882548</v>
      </c>
      <c r="AU38" s="228"/>
      <c r="AV38" s="228"/>
      <c r="AW38" s="228"/>
      <c r="AX38" s="228"/>
      <c r="AY38" s="228"/>
      <c r="AZ38" s="228"/>
      <c r="BA38" s="228"/>
    </row>
    <row r="39" spans="17:53" x14ac:dyDescent="0.25">
      <c r="Q39" s="198">
        <f t="shared" si="0"/>
        <v>-1.3333333333333333</v>
      </c>
      <c r="R39" s="201">
        <f t="shared" si="1"/>
        <v>-1.0159131935601331</v>
      </c>
      <c r="S39" s="198">
        <f t="shared" si="2"/>
        <v>-2.9108280254777075</v>
      </c>
      <c r="T39" s="198">
        <f t="shared" si="3"/>
        <v>-1</v>
      </c>
      <c r="U39" s="198">
        <f t="shared" si="4"/>
        <v>-1.0005923281909275</v>
      </c>
      <c r="W39" s="198">
        <v>10.252074179840191</v>
      </c>
      <c r="X39" s="198">
        <v>10.252074179840191</v>
      </c>
      <c r="Y39" s="198">
        <v>10.252074179840191</v>
      </c>
      <c r="Z39" s="198">
        <v>10.252074179840191</v>
      </c>
      <c r="AA39" s="198">
        <v>10.252074179840191</v>
      </c>
      <c r="AB39" s="198">
        <v>10.252074179840191</v>
      </c>
      <c r="AC39" s="198">
        <v>10.252074179840191</v>
      </c>
      <c r="AD39" s="198">
        <v>10.252074179840191</v>
      </c>
      <c r="AE39" s="198">
        <v>10.252074179840191</v>
      </c>
      <c r="AF39" s="198">
        <v>10.252074179840191</v>
      </c>
      <c r="AG39" s="198">
        <v>10.252074179840191</v>
      </c>
      <c r="AH39" s="198">
        <v>10.252074179840191</v>
      </c>
      <c r="AI39" s="198">
        <v>10.252074179840191</v>
      </c>
      <c r="AJ39" s="198">
        <v>10.252074179840191</v>
      </c>
      <c r="AK39" s="198">
        <v>10.252074179840191</v>
      </c>
      <c r="AL39" s="198">
        <v>10.252074179840191</v>
      </c>
      <c r="AM39" s="198">
        <v>10.252074179840191</v>
      </c>
      <c r="AN39" s="198">
        <v>10.252074179840191</v>
      </c>
      <c r="AO39" s="198">
        <v>10.252074179840191</v>
      </c>
      <c r="AP39" s="198">
        <v>10.252074179840191</v>
      </c>
      <c r="AQ39" s="198">
        <v>10.252074179840191</v>
      </c>
      <c r="AR39" s="198">
        <v>10.252074179840191</v>
      </c>
      <c r="AU39" s="228"/>
      <c r="AV39" s="228"/>
      <c r="AW39" s="228"/>
      <c r="AX39" s="228"/>
      <c r="AY39" s="228"/>
      <c r="AZ39" s="228"/>
      <c r="BA39" s="228"/>
    </row>
    <row r="40" spans="17:53" x14ac:dyDescent="0.25">
      <c r="Q40" s="198">
        <f t="shared" si="0"/>
        <v>-1.3333333333333333</v>
      </c>
      <c r="R40" s="201">
        <f t="shared" si="1"/>
        <v>-1.0159131935601331</v>
      </c>
      <c r="S40" s="198">
        <f t="shared" si="2"/>
        <v>-2.9108280254777075</v>
      </c>
      <c r="T40" s="198">
        <f t="shared" si="3"/>
        <v>-1</v>
      </c>
      <c r="U40" s="198">
        <f t="shared" si="4"/>
        <v>-1.0005923281909275</v>
      </c>
      <c r="AU40" s="228"/>
      <c r="AV40" s="228"/>
      <c r="AW40" s="228"/>
      <c r="AX40" s="228"/>
      <c r="AY40" s="228"/>
      <c r="AZ40" s="228"/>
      <c r="BA40" s="228"/>
    </row>
    <row r="41" spans="17:53" x14ac:dyDescent="0.25">
      <c r="Q41" s="198">
        <f t="shared" si="0"/>
        <v>-1.3333333333333333</v>
      </c>
      <c r="R41" s="201">
        <f t="shared" si="1"/>
        <v>-1.0159131935601331</v>
      </c>
      <c r="S41" s="198">
        <f t="shared" si="2"/>
        <v>-2.9108280254777075</v>
      </c>
      <c r="T41" s="198">
        <f t="shared" si="3"/>
        <v>-1</v>
      </c>
      <c r="U41" s="198">
        <f t="shared" si="4"/>
        <v>-1.0005923281909275</v>
      </c>
      <c r="W41" s="198" t="s">
        <v>718</v>
      </c>
      <c r="AU41" s="228"/>
      <c r="AV41" s="228"/>
      <c r="AW41" s="228"/>
      <c r="AX41" s="228"/>
      <c r="AY41" s="228"/>
      <c r="AZ41" s="228"/>
      <c r="BA41" s="228"/>
    </row>
    <row r="42" spans="17:53" x14ac:dyDescent="0.25">
      <c r="Q42" s="198">
        <f t="shared" si="0"/>
        <v>-1.3333333333333333</v>
      </c>
      <c r="R42" s="201">
        <f t="shared" si="1"/>
        <v>-1.0159131935601331</v>
      </c>
      <c r="S42" s="198">
        <f t="shared" si="2"/>
        <v>-2.9108280254777075</v>
      </c>
      <c r="T42" s="198">
        <f t="shared" si="3"/>
        <v>-1</v>
      </c>
      <c r="U42" s="198">
        <f t="shared" si="4"/>
        <v>-1.0005923281909275</v>
      </c>
      <c r="W42" s="198">
        <f>2/(1+EXP(-2*W30))-1</f>
        <v>4.3528715196536893E-3</v>
      </c>
      <c r="X42" s="198">
        <f t="shared" ref="X42:AR51" si="5">2/(1+EXP(-2*X30))-1</f>
        <v>4.3528715196536893E-3</v>
      </c>
      <c r="Y42" s="198">
        <f t="shared" si="5"/>
        <v>4.3528715196536893E-3</v>
      </c>
      <c r="Z42" s="198">
        <f t="shared" si="5"/>
        <v>4.3528715196536893E-3</v>
      </c>
      <c r="AA42" s="198">
        <f t="shared" si="5"/>
        <v>4.3528715196536893E-3</v>
      </c>
      <c r="AB42" s="198">
        <f t="shared" si="5"/>
        <v>4.3528715196536893E-3</v>
      </c>
      <c r="AC42" s="198">
        <f t="shared" si="5"/>
        <v>4.3528715196536893E-3</v>
      </c>
      <c r="AD42" s="198">
        <f t="shared" si="5"/>
        <v>4.3528715196536893E-3</v>
      </c>
      <c r="AE42" s="198">
        <f t="shared" si="5"/>
        <v>4.3528715196536893E-3</v>
      </c>
      <c r="AF42" s="198">
        <f t="shared" si="5"/>
        <v>4.3528715196536893E-3</v>
      </c>
      <c r="AG42" s="198">
        <f t="shared" si="5"/>
        <v>4.3528715196536893E-3</v>
      </c>
      <c r="AH42" s="198">
        <f t="shared" si="5"/>
        <v>4.3528715196536893E-3</v>
      </c>
      <c r="AI42" s="198">
        <f t="shared" si="5"/>
        <v>4.3528715196536893E-3</v>
      </c>
      <c r="AJ42" s="198">
        <f t="shared" si="5"/>
        <v>4.3528715196536893E-3</v>
      </c>
      <c r="AK42" s="198">
        <f t="shared" si="5"/>
        <v>4.3528715196536893E-3</v>
      </c>
      <c r="AL42" s="198">
        <f t="shared" si="5"/>
        <v>4.3528715196536893E-3</v>
      </c>
      <c r="AM42" s="198">
        <f t="shared" si="5"/>
        <v>4.3528715196536893E-3</v>
      </c>
      <c r="AN42" s="198">
        <f t="shared" si="5"/>
        <v>4.3528715196536893E-3</v>
      </c>
      <c r="AO42" s="198">
        <f t="shared" si="5"/>
        <v>4.3528715196536893E-3</v>
      </c>
      <c r="AP42" s="198">
        <f t="shared" si="5"/>
        <v>4.3528715196536893E-3</v>
      </c>
      <c r="AQ42" s="198">
        <f t="shared" si="5"/>
        <v>4.3528715196536893E-3</v>
      </c>
      <c r="AR42" s="198">
        <f t="shared" si="5"/>
        <v>4.3528715196536893E-3</v>
      </c>
      <c r="AU42" s="228"/>
      <c r="AV42" s="228"/>
      <c r="AW42" s="228"/>
      <c r="AX42" s="228"/>
      <c r="AY42" s="228"/>
      <c r="AZ42" s="228"/>
      <c r="BA42" s="228"/>
    </row>
    <row r="43" spans="17:53" x14ac:dyDescent="0.25">
      <c r="Q43" s="198">
        <f t="shared" si="0"/>
        <v>-1.3333333333333333</v>
      </c>
      <c r="R43" s="201">
        <f t="shared" si="1"/>
        <v>-1.0159131935601331</v>
      </c>
      <c r="S43" s="198">
        <f t="shared" si="2"/>
        <v>-2.9108280254777075</v>
      </c>
      <c r="T43" s="198">
        <f t="shared" si="3"/>
        <v>-1</v>
      </c>
      <c r="U43" s="198">
        <f t="shared" si="4"/>
        <v>-1.0005923281909275</v>
      </c>
      <c r="W43" s="198">
        <f t="shared" ref="W43:AL51" si="6">2/(1+EXP(-2*W31))-1</f>
        <v>-0.99999909285408162</v>
      </c>
      <c r="X43" s="198">
        <f t="shared" si="6"/>
        <v>-0.99999909285408162</v>
      </c>
      <c r="Y43" s="198">
        <f t="shared" si="6"/>
        <v>-0.99999909285408162</v>
      </c>
      <c r="Z43" s="198">
        <f t="shared" si="6"/>
        <v>-0.99999909285408162</v>
      </c>
      <c r="AA43" s="198">
        <f t="shared" si="6"/>
        <v>-0.99999909285408162</v>
      </c>
      <c r="AB43" s="198">
        <f t="shared" si="6"/>
        <v>-0.99999909285408162</v>
      </c>
      <c r="AC43" s="198">
        <f t="shared" si="6"/>
        <v>-0.99999909285408162</v>
      </c>
      <c r="AD43" s="198">
        <f t="shared" si="6"/>
        <v>-0.99999909285408162</v>
      </c>
      <c r="AE43" s="198">
        <f t="shared" si="6"/>
        <v>-0.99999909285408162</v>
      </c>
      <c r="AF43" s="198">
        <f t="shared" si="6"/>
        <v>-0.99999909285408162</v>
      </c>
      <c r="AG43" s="198">
        <f t="shared" si="6"/>
        <v>-0.99999909285408162</v>
      </c>
      <c r="AH43" s="198">
        <f t="shared" si="6"/>
        <v>-0.99999909285408162</v>
      </c>
      <c r="AI43" s="198">
        <f t="shared" si="6"/>
        <v>-0.99999909285408162</v>
      </c>
      <c r="AJ43" s="198">
        <f t="shared" si="6"/>
        <v>-0.99999909285408162</v>
      </c>
      <c r="AK43" s="198">
        <f t="shared" si="6"/>
        <v>-0.99999909285408162</v>
      </c>
      <c r="AL43" s="198">
        <f t="shared" si="6"/>
        <v>-0.99999909285408162</v>
      </c>
      <c r="AM43" s="198">
        <f t="shared" si="5"/>
        <v>-0.99999909285408162</v>
      </c>
      <c r="AN43" s="198">
        <f t="shared" si="5"/>
        <v>-0.99999909285408162</v>
      </c>
      <c r="AO43" s="198">
        <f t="shared" si="5"/>
        <v>-0.99999909285408162</v>
      </c>
      <c r="AP43" s="198">
        <f t="shared" si="5"/>
        <v>-0.99999909285408162</v>
      </c>
      <c r="AQ43" s="198">
        <f t="shared" si="5"/>
        <v>-0.99999909285408162</v>
      </c>
      <c r="AR43" s="198">
        <f t="shared" si="5"/>
        <v>-0.99999909285408162</v>
      </c>
      <c r="AU43" s="228"/>
      <c r="AV43" s="228"/>
      <c r="AW43" s="228"/>
      <c r="AX43" s="228"/>
      <c r="AY43" s="228"/>
      <c r="AZ43" s="228"/>
      <c r="BA43" s="228"/>
    </row>
    <row r="44" spans="17:53" x14ac:dyDescent="0.25">
      <c r="Q44" s="198">
        <f t="shared" si="0"/>
        <v>-1.3333333333333333</v>
      </c>
      <c r="R44" s="201">
        <f t="shared" si="1"/>
        <v>-1.0159131935601331</v>
      </c>
      <c r="S44" s="198">
        <f t="shared" si="2"/>
        <v>-2.9108280254777075</v>
      </c>
      <c r="T44" s="198">
        <f t="shared" si="3"/>
        <v>-1</v>
      </c>
      <c r="U44" s="198">
        <f t="shared" si="4"/>
        <v>-1.0005923281909275</v>
      </c>
      <c r="W44" s="198">
        <f t="shared" si="6"/>
        <v>0.98737216642752235</v>
      </c>
      <c r="X44" s="198">
        <f t="shared" si="5"/>
        <v>0.98737216642752235</v>
      </c>
      <c r="Y44" s="198">
        <f t="shared" si="5"/>
        <v>0.98737216642752235</v>
      </c>
      <c r="Z44" s="198">
        <f t="shared" si="5"/>
        <v>0.98737216642752235</v>
      </c>
      <c r="AA44" s="198">
        <f t="shared" si="5"/>
        <v>0.98737216642752235</v>
      </c>
      <c r="AB44" s="198">
        <f t="shared" si="5"/>
        <v>0.98737216642752235</v>
      </c>
      <c r="AC44" s="198">
        <f t="shared" si="5"/>
        <v>0.98737216642752235</v>
      </c>
      <c r="AD44" s="198">
        <f t="shared" si="5"/>
        <v>0.98737216642752235</v>
      </c>
      <c r="AE44" s="198">
        <f t="shared" si="5"/>
        <v>0.98737216642752235</v>
      </c>
      <c r="AF44" s="198">
        <f t="shared" si="5"/>
        <v>0.98737216642752235</v>
      </c>
      <c r="AG44" s="198">
        <f t="shared" si="5"/>
        <v>0.98737216642752235</v>
      </c>
      <c r="AH44" s="198">
        <f t="shared" si="5"/>
        <v>0.98737216642752235</v>
      </c>
      <c r="AI44" s="198">
        <f t="shared" si="5"/>
        <v>0.98737216642752235</v>
      </c>
      <c r="AJ44" s="198">
        <f t="shared" si="5"/>
        <v>0.98737216642752235</v>
      </c>
      <c r="AK44" s="198">
        <f t="shared" si="5"/>
        <v>0.98737216642752235</v>
      </c>
      <c r="AL44" s="198">
        <f t="shared" si="5"/>
        <v>0.98737216642752235</v>
      </c>
      <c r="AM44" s="198">
        <f t="shared" si="5"/>
        <v>0.98737216642752235</v>
      </c>
      <c r="AN44" s="198">
        <f t="shared" si="5"/>
        <v>0.98737216642752235</v>
      </c>
      <c r="AO44" s="198">
        <f t="shared" si="5"/>
        <v>0.98737216642752235</v>
      </c>
      <c r="AP44" s="198">
        <f t="shared" si="5"/>
        <v>0.98737216642752235</v>
      </c>
      <c r="AQ44" s="198">
        <f t="shared" si="5"/>
        <v>0.98737216642752235</v>
      </c>
      <c r="AR44" s="198">
        <f t="shared" si="5"/>
        <v>0.98737216642752235</v>
      </c>
      <c r="AU44" s="228"/>
      <c r="AV44" s="228"/>
      <c r="AW44" s="228"/>
      <c r="AX44" s="228"/>
      <c r="AY44" s="228"/>
      <c r="AZ44" s="228"/>
      <c r="BA44" s="228"/>
    </row>
    <row r="45" spans="17:53" x14ac:dyDescent="0.25">
      <c r="Q45" s="198">
        <f t="shared" si="0"/>
        <v>-1.3333333333333333</v>
      </c>
      <c r="R45" s="201">
        <f t="shared" si="1"/>
        <v>-1.0159131935601331</v>
      </c>
      <c r="S45" s="198">
        <f t="shared" si="2"/>
        <v>-2.9108280254777075</v>
      </c>
      <c r="T45" s="198">
        <f t="shared" si="3"/>
        <v>-1</v>
      </c>
      <c r="U45" s="198">
        <f t="shared" si="4"/>
        <v>-1.0005923281909275</v>
      </c>
      <c r="W45" s="198">
        <f t="shared" si="6"/>
        <v>0.97119424345908167</v>
      </c>
      <c r="X45" s="198">
        <f t="shared" si="5"/>
        <v>0.97119424345908167</v>
      </c>
      <c r="Y45" s="198">
        <f t="shared" si="5"/>
        <v>0.97119424345908167</v>
      </c>
      <c r="Z45" s="198">
        <f t="shared" si="5"/>
        <v>0.97119424345908167</v>
      </c>
      <c r="AA45" s="198">
        <f t="shared" si="5"/>
        <v>0.97119424345908167</v>
      </c>
      <c r="AB45" s="198">
        <f t="shared" si="5"/>
        <v>0.97119424345908167</v>
      </c>
      <c r="AC45" s="198">
        <f t="shared" si="5"/>
        <v>0.97119424345908167</v>
      </c>
      <c r="AD45" s="198">
        <f t="shared" si="5"/>
        <v>0.97119424345908167</v>
      </c>
      <c r="AE45" s="198">
        <f t="shared" si="5"/>
        <v>0.97119424345908167</v>
      </c>
      <c r="AF45" s="198">
        <f t="shared" si="5"/>
        <v>0.97119424345908167</v>
      </c>
      <c r="AG45" s="198">
        <f t="shared" si="5"/>
        <v>0.97119424345908167</v>
      </c>
      <c r="AH45" s="198">
        <f t="shared" si="5"/>
        <v>0.97119424345908167</v>
      </c>
      <c r="AI45" s="198">
        <f t="shared" si="5"/>
        <v>0.97119424345908167</v>
      </c>
      <c r="AJ45" s="198">
        <f t="shared" si="5"/>
        <v>0.97119424345908167</v>
      </c>
      <c r="AK45" s="198">
        <f t="shared" si="5"/>
        <v>0.97119424345908167</v>
      </c>
      <c r="AL45" s="198">
        <f t="shared" si="5"/>
        <v>0.97119424345908167</v>
      </c>
      <c r="AM45" s="198">
        <f t="shared" si="5"/>
        <v>0.97119424345908167</v>
      </c>
      <c r="AN45" s="198">
        <f t="shared" si="5"/>
        <v>0.97119424345908167</v>
      </c>
      <c r="AO45" s="198">
        <f t="shared" si="5"/>
        <v>0.97119424345908167</v>
      </c>
      <c r="AP45" s="198">
        <f t="shared" si="5"/>
        <v>0.97119424345908167</v>
      </c>
      <c r="AQ45" s="198">
        <f t="shared" si="5"/>
        <v>0.97119424345908167</v>
      </c>
      <c r="AR45" s="198">
        <f t="shared" si="5"/>
        <v>0.97119424345908167</v>
      </c>
      <c r="AU45" s="228"/>
      <c r="AV45" s="228"/>
      <c r="AW45" s="228"/>
      <c r="AX45" s="228"/>
      <c r="AY45" s="228"/>
      <c r="AZ45" s="228"/>
      <c r="BA45" s="228"/>
    </row>
    <row r="46" spans="17:53" x14ac:dyDescent="0.25">
      <c r="Q46" s="198">
        <f t="shared" si="0"/>
        <v>-1.3333333333333333</v>
      </c>
      <c r="R46" s="201">
        <f t="shared" si="1"/>
        <v>-1.0159131935601331</v>
      </c>
      <c r="S46" s="198">
        <f t="shared" si="2"/>
        <v>-2.9108280254777075</v>
      </c>
      <c r="T46" s="198">
        <f t="shared" si="3"/>
        <v>-1</v>
      </c>
      <c r="U46" s="198">
        <f t="shared" si="4"/>
        <v>-1.0005923281909275</v>
      </c>
      <c r="W46" s="198">
        <f t="shared" si="6"/>
        <v>0.97994952639659516</v>
      </c>
      <c r="X46" s="198">
        <f t="shared" si="5"/>
        <v>0.97994952639659516</v>
      </c>
      <c r="Y46" s="198">
        <f t="shared" si="5"/>
        <v>0.97994952639659516</v>
      </c>
      <c r="Z46" s="198">
        <f t="shared" si="5"/>
        <v>0.97994952639659516</v>
      </c>
      <c r="AA46" s="198">
        <f t="shared" si="5"/>
        <v>0.97994952639659516</v>
      </c>
      <c r="AB46" s="198">
        <f t="shared" si="5"/>
        <v>0.97994952639659516</v>
      </c>
      <c r="AC46" s="198">
        <f t="shared" si="5"/>
        <v>0.97994952639659516</v>
      </c>
      <c r="AD46" s="198">
        <f t="shared" si="5"/>
        <v>0.97994952639659516</v>
      </c>
      <c r="AE46" s="198">
        <f t="shared" si="5"/>
        <v>0.97994952639659516</v>
      </c>
      <c r="AF46" s="198">
        <f t="shared" si="5"/>
        <v>0.97994952639659516</v>
      </c>
      <c r="AG46" s="198">
        <f t="shared" si="5"/>
        <v>0.97994952639659516</v>
      </c>
      <c r="AH46" s="198">
        <f t="shared" si="5"/>
        <v>0.97994952639659516</v>
      </c>
      <c r="AI46" s="198">
        <f t="shared" si="5"/>
        <v>0.97994952639659516</v>
      </c>
      <c r="AJ46" s="198">
        <f t="shared" si="5"/>
        <v>0.97994952639659516</v>
      </c>
      <c r="AK46" s="198">
        <f t="shared" si="5"/>
        <v>0.97994952639659516</v>
      </c>
      <c r="AL46" s="198">
        <f t="shared" si="5"/>
        <v>0.97994952639659516</v>
      </c>
      <c r="AM46" s="198">
        <f t="shared" si="5"/>
        <v>0.97994952639659516</v>
      </c>
      <c r="AN46" s="198">
        <f t="shared" si="5"/>
        <v>0.97994952639659516</v>
      </c>
      <c r="AO46" s="198">
        <f t="shared" si="5"/>
        <v>0.97994952639659516</v>
      </c>
      <c r="AP46" s="198">
        <f t="shared" si="5"/>
        <v>0.97994952639659516</v>
      </c>
      <c r="AQ46" s="198">
        <f t="shared" si="5"/>
        <v>0.97994952639659516</v>
      </c>
      <c r="AR46" s="198">
        <f t="shared" si="5"/>
        <v>0.97994952639659516</v>
      </c>
      <c r="AU46" s="228"/>
      <c r="AV46" s="228"/>
      <c r="AW46" s="228"/>
      <c r="AX46" s="228"/>
      <c r="AY46" s="228"/>
      <c r="AZ46" s="228"/>
      <c r="BA46" s="228"/>
    </row>
    <row r="47" spans="17:53" x14ac:dyDescent="0.25">
      <c r="Q47" s="198">
        <f t="shared" si="0"/>
        <v>-1.3333333333333333</v>
      </c>
      <c r="R47" s="201">
        <f t="shared" si="1"/>
        <v>-1.0159131935601331</v>
      </c>
      <c r="S47" s="198">
        <f t="shared" si="2"/>
        <v>-2.9108280254777075</v>
      </c>
      <c r="T47" s="198">
        <f t="shared" si="3"/>
        <v>-1</v>
      </c>
      <c r="U47" s="198">
        <f t="shared" si="4"/>
        <v>-1.0005923281909275</v>
      </c>
      <c r="W47" s="198">
        <f t="shared" si="6"/>
        <v>0.99854525468805821</v>
      </c>
      <c r="X47" s="198">
        <f t="shared" si="5"/>
        <v>0.99854525468805821</v>
      </c>
      <c r="Y47" s="198">
        <f t="shared" si="5"/>
        <v>0.99854525468805821</v>
      </c>
      <c r="Z47" s="198">
        <f t="shared" si="5"/>
        <v>0.99854525468805821</v>
      </c>
      <c r="AA47" s="198">
        <f t="shared" si="5"/>
        <v>0.99854525468805821</v>
      </c>
      <c r="AB47" s="198">
        <f t="shared" si="5"/>
        <v>0.99854525468805821</v>
      </c>
      <c r="AC47" s="198">
        <f t="shared" si="5"/>
        <v>0.99854525468805821</v>
      </c>
      <c r="AD47" s="198">
        <f t="shared" si="5"/>
        <v>0.99854525468805821</v>
      </c>
      <c r="AE47" s="198">
        <f t="shared" si="5"/>
        <v>0.99854525468805821</v>
      </c>
      <c r="AF47" s="198">
        <f t="shared" si="5"/>
        <v>0.99854525468805821</v>
      </c>
      <c r="AG47" s="198">
        <f t="shared" si="5"/>
        <v>0.99854525468805821</v>
      </c>
      <c r="AH47" s="198">
        <f t="shared" si="5"/>
        <v>0.99854525468805821</v>
      </c>
      <c r="AI47" s="198">
        <f t="shared" si="5"/>
        <v>0.99854525468805821</v>
      </c>
      <c r="AJ47" s="198">
        <f t="shared" si="5"/>
        <v>0.99854525468805821</v>
      </c>
      <c r="AK47" s="198">
        <f t="shared" si="5"/>
        <v>0.99854525468805821</v>
      </c>
      <c r="AL47" s="198">
        <f t="shared" si="5"/>
        <v>0.99854525468805821</v>
      </c>
      <c r="AM47" s="198">
        <f t="shared" si="5"/>
        <v>0.99854525468805821</v>
      </c>
      <c r="AN47" s="198">
        <f t="shared" si="5"/>
        <v>0.99854525468805821</v>
      </c>
      <c r="AO47" s="198">
        <f t="shared" si="5"/>
        <v>0.99854525468805821</v>
      </c>
      <c r="AP47" s="198">
        <f t="shared" si="5"/>
        <v>0.99854525468805821</v>
      </c>
      <c r="AQ47" s="198">
        <f t="shared" si="5"/>
        <v>0.99854525468805821</v>
      </c>
      <c r="AR47" s="198">
        <f t="shared" si="5"/>
        <v>0.99854525468805821</v>
      </c>
      <c r="AU47" s="228"/>
      <c r="AV47" s="228"/>
      <c r="AW47" s="228"/>
      <c r="AX47" s="228"/>
      <c r="AY47" s="228"/>
      <c r="AZ47" s="228"/>
      <c r="BA47" s="228"/>
    </row>
    <row r="48" spans="17:53" x14ac:dyDescent="0.25">
      <c r="Q48" s="198">
        <f t="shared" si="0"/>
        <v>-1.3333333333333333</v>
      </c>
      <c r="R48" s="201">
        <f t="shared" si="1"/>
        <v>-1.0159131935601331</v>
      </c>
      <c r="S48" s="198">
        <f t="shared" si="2"/>
        <v>-2.9108280254777075</v>
      </c>
      <c r="T48" s="198">
        <f t="shared" si="3"/>
        <v>-1</v>
      </c>
      <c r="U48" s="198">
        <f t="shared" si="4"/>
        <v>-1.0005923281909275</v>
      </c>
      <c r="W48" s="198">
        <f t="shared" si="6"/>
        <v>0.9954594669194623</v>
      </c>
      <c r="X48" s="198">
        <f t="shared" si="5"/>
        <v>0.9954594669194623</v>
      </c>
      <c r="Y48" s="198">
        <f t="shared" si="5"/>
        <v>0.9954594669194623</v>
      </c>
      <c r="Z48" s="198">
        <f t="shared" si="5"/>
        <v>0.9954594669194623</v>
      </c>
      <c r="AA48" s="198">
        <f t="shared" si="5"/>
        <v>0.9954594669194623</v>
      </c>
      <c r="AB48" s="198">
        <f t="shared" si="5"/>
        <v>0.9954594669194623</v>
      </c>
      <c r="AC48" s="198">
        <f t="shared" si="5"/>
        <v>0.9954594669194623</v>
      </c>
      <c r="AD48" s="198">
        <f t="shared" si="5"/>
        <v>0.9954594669194623</v>
      </c>
      <c r="AE48" s="198">
        <f t="shared" si="5"/>
        <v>0.9954594669194623</v>
      </c>
      <c r="AF48" s="198">
        <f t="shared" si="5"/>
        <v>0.9954594669194623</v>
      </c>
      <c r="AG48" s="198">
        <f t="shared" si="5"/>
        <v>0.9954594669194623</v>
      </c>
      <c r="AH48" s="198">
        <f t="shared" si="5"/>
        <v>0.9954594669194623</v>
      </c>
      <c r="AI48" s="198">
        <f t="shared" si="5"/>
        <v>0.9954594669194623</v>
      </c>
      <c r="AJ48" s="198">
        <f t="shared" si="5"/>
        <v>0.9954594669194623</v>
      </c>
      <c r="AK48" s="198">
        <f t="shared" si="5"/>
        <v>0.9954594669194623</v>
      </c>
      <c r="AL48" s="198">
        <f t="shared" si="5"/>
        <v>0.9954594669194623</v>
      </c>
      <c r="AM48" s="198">
        <f t="shared" si="5"/>
        <v>0.9954594669194623</v>
      </c>
      <c r="AN48" s="198">
        <f t="shared" si="5"/>
        <v>0.9954594669194623</v>
      </c>
      <c r="AO48" s="198">
        <f t="shared" si="5"/>
        <v>0.9954594669194623</v>
      </c>
      <c r="AP48" s="198">
        <f t="shared" si="5"/>
        <v>0.9954594669194623</v>
      </c>
      <c r="AQ48" s="198">
        <f t="shared" si="5"/>
        <v>0.9954594669194623</v>
      </c>
      <c r="AR48" s="198">
        <f t="shared" si="5"/>
        <v>0.9954594669194623</v>
      </c>
      <c r="AU48" s="228"/>
      <c r="AV48" s="228"/>
      <c r="AW48" s="228"/>
      <c r="AX48" s="228"/>
      <c r="AY48" s="228"/>
      <c r="AZ48" s="228"/>
      <c r="BA48" s="228"/>
    </row>
    <row r="49" spans="17:53" x14ac:dyDescent="0.25">
      <c r="Q49" s="198">
        <f t="shared" si="0"/>
        <v>-1.3333333333333333</v>
      </c>
      <c r="R49" s="201">
        <f t="shared" si="1"/>
        <v>-1.0159131935601331</v>
      </c>
      <c r="S49" s="198">
        <f t="shared" si="2"/>
        <v>-2.9108280254777075</v>
      </c>
      <c r="T49" s="198">
        <f t="shared" si="3"/>
        <v>-1</v>
      </c>
      <c r="U49" s="198">
        <f t="shared" si="4"/>
        <v>-1.0005923281909275</v>
      </c>
      <c r="W49" s="198">
        <f t="shared" si="6"/>
        <v>0.15127550851908111</v>
      </c>
      <c r="X49" s="198">
        <f t="shared" si="5"/>
        <v>0.15127550851908111</v>
      </c>
      <c r="Y49" s="198">
        <f t="shared" si="5"/>
        <v>0.15127550851908111</v>
      </c>
      <c r="Z49" s="198">
        <f t="shared" si="5"/>
        <v>0.15127550851908111</v>
      </c>
      <c r="AA49" s="198">
        <f t="shared" si="5"/>
        <v>0.15127550851908111</v>
      </c>
      <c r="AB49" s="198">
        <f t="shared" si="5"/>
        <v>0.15127550851908111</v>
      </c>
      <c r="AC49" s="198">
        <f t="shared" si="5"/>
        <v>0.15127550851908111</v>
      </c>
      <c r="AD49" s="198">
        <f t="shared" si="5"/>
        <v>0.15127550851908111</v>
      </c>
      <c r="AE49" s="198">
        <f t="shared" si="5"/>
        <v>0.15127550851908111</v>
      </c>
      <c r="AF49" s="198">
        <f t="shared" si="5"/>
        <v>0.15127550851908111</v>
      </c>
      <c r="AG49" s="198">
        <f t="shared" si="5"/>
        <v>0.15127550851908111</v>
      </c>
      <c r="AH49" s="198">
        <f t="shared" si="5"/>
        <v>0.15127550851908111</v>
      </c>
      <c r="AI49" s="198">
        <f t="shared" si="5"/>
        <v>0.15127550851908111</v>
      </c>
      <c r="AJ49" s="198">
        <f t="shared" si="5"/>
        <v>0.15127550851908111</v>
      </c>
      <c r="AK49" s="198">
        <f t="shared" si="5"/>
        <v>0.15127550851908111</v>
      </c>
      <c r="AL49" s="198">
        <f t="shared" si="5"/>
        <v>0.15127550851908111</v>
      </c>
      <c r="AM49" s="198">
        <f t="shared" si="5"/>
        <v>0.15127550851908111</v>
      </c>
      <c r="AN49" s="198">
        <f t="shared" si="5"/>
        <v>0.15127550851908111</v>
      </c>
      <c r="AO49" s="198">
        <f t="shared" si="5"/>
        <v>0.15127550851908111</v>
      </c>
      <c r="AP49" s="198">
        <f t="shared" si="5"/>
        <v>0.15127550851908111</v>
      </c>
      <c r="AQ49" s="198">
        <f t="shared" si="5"/>
        <v>0.15127550851908111</v>
      </c>
      <c r="AR49" s="198">
        <f t="shared" si="5"/>
        <v>0.15127550851908111</v>
      </c>
      <c r="AU49" s="228"/>
      <c r="AV49" s="228"/>
      <c r="AW49" s="228"/>
      <c r="AX49" s="228"/>
      <c r="AY49" s="228"/>
      <c r="AZ49" s="228"/>
      <c r="BA49" s="228"/>
    </row>
    <row r="50" spans="17:53" x14ac:dyDescent="0.25">
      <c r="Q50" s="198">
        <f t="shared" si="0"/>
        <v>-1.3333333333333333</v>
      </c>
      <c r="R50" s="201">
        <f t="shared" si="1"/>
        <v>-1.0159131935601331</v>
      </c>
      <c r="S50" s="198">
        <f t="shared" si="2"/>
        <v>-2.9108280254777075</v>
      </c>
      <c r="T50" s="198">
        <f t="shared" si="3"/>
        <v>-1</v>
      </c>
      <c r="U50" s="198">
        <f t="shared" si="4"/>
        <v>-1.0005923281909275</v>
      </c>
      <c r="W50" s="198">
        <f t="shared" si="6"/>
        <v>0.73338143795263533</v>
      </c>
      <c r="X50" s="198">
        <f t="shared" si="5"/>
        <v>0.73338143795263533</v>
      </c>
      <c r="Y50" s="198">
        <f t="shared" si="5"/>
        <v>0.73338143795263533</v>
      </c>
      <c r="Z50" s="198">
        <f t="shared" si="5"/>
        <v>0.73338143795263533</v>
      </c>
      <c r="AA50" s="198">
        <f t="shared" si="5"/>
        <v>0.73338143795263533</v>
      </c>
      <c r="AB50" s="198">
        <f t="shared" si="5"/>
        <v>0.73338143795263533</v>
      </c>
      <c r="AC50" s="198">
        <f t="shared" si="5"/>
        <v>0.73338143795263533</v>
      </c>
      <c r="AD50" s="198">
        <f t="shared" si="5"/>
        <v>0.73338143795263533</v>
      </c>
      <c r="AE50" s="198">
        <f t="shared" si="5"/>
        <v>0.73338143795263533</v>
      </c>
      <c r="AF50" s="198">
        <f t="shared" si="5"/>
        <v>0.73338143795263533</v>
      </c>
      <c r="AG50" s="198">
        <f t="shared" si="5"/>
        <v>0.73338143795263533</v>
      </c>
      <c r="AH50" s="198">
        <f t="shared" si="5"/>
        <v>0.73338143795263533</v>
      </c>
      <c r="AI50" s="198">
        <f t="shared" si="5"/>
        <v>0.73338143795263533</v>
      </c>
      <c r="AJ50" s="198">
        <f t="shared" si="5"/>
        <v>0.73338143795263533</v>
      </c>
      <c r="AK50" s="198">
        <f t="shared" si="5"/>
        <v>0.73338143795263533</v>
      </c>
      <c r="AL50" s="198">
        <f t="shared" si="5"/>
        <v>0.73338143795263533</v>
      </c>
      <c r="AM50" s="198">
        <f t="shared" si="5"/>
        <v>0.73338143795263533</v>
      </c>
      <c r="AN50" s="198">
        <f t="shared" si="5"/>
        <v>0.73338143795263533</v>
      </c>
      <c r="AO50" s="198">
        <f t="shared" si="5"/>
        <v>0.73338143795263533</v>
      </c>
      <c r="AP50" s="198">
        <f t="shared" si="5"/>
        <v>0.73338143795263533</v>
      </c>
      <c r="AQ50" s="198">
        <f t="shared" si="5"/>
        <v>0.73338143795263533</v>
      </c>
      <c r="AR50" s="198">
        <f t="shared" si="5"/>
        <v>0.73338143795263533</v>
      </c>
      <c r="AU50" s="228"/>
      <c r="AV50" s="228"/>
      <c r="AW50" s="228"/>
      <c r="AX50" s="228"/>
      <c r="AY50" s="228"/>
      <c r="AZ50" s="228"/>
      <c r="BA50" s="228"/>
    </row>
    <row r="51" spans="17:53" x14ac:dyDescent="0.25">
      <c r="Q51" s="198">
        <f t="shared" si="0"/>
        <v>-1.3333333333333333</v>
      </c>
      <c r="R51" s="201">
        <f t="shared" si="1"/>
        <v>-1.0159131935601331</v>
      </c>
      <c r="S51" s="198">
        <f t="shared" si="2"/>
        <v>-2.9108280254777075</v>
      </c>
      <c r="T51" s="198">
        <f t="shared" si="3"/>
        <v>-1</v>
      </c>
      <c r="U51" s="198">
        <f t="shared" si="4"/>
        <v>-1.0005923281909275</v>
      </c>
      <c r="W51" s="198">
        <f t="shared" si="6"/>
        <v>0.99999999751004509</v>
      </c>
      <c r="X51" s="198">
        <f t="shared" si="5"/>
        <v>0.99999999751004509</v>
      </c>
      <c r="Y51" s="198">
        <f t="shared" si="5"/>
        <v>0.99999999751004509</v>
      </c>
      <c r="Z51" s="198">
        <f t="shared" si="5"/>
        <v>0.99999999751004509</v>
      </c>
      <c r="AA51" s="198">
        <f t="shared" si="5"/>
        <v>0.99999999751004509</v>
      </c>
      <c r="AB51" s="198">
        <f t="shared" si="5"/>
        <v>0.99999999751004509</v>
      </c>
      <c r="AC51" s="198">
        <f t="shared" si="5"/>
        <v>0.99999999751004509</v>
      </c>
      <c r="AD51" s="198">
        <f t="shared" si="5"/>
        <v>0.99999999751004509</v>
      </c>
      <c r="AE51" s="198">
        <f t="shared" si="5"/>
        <v>0.99999999751004509</v>
      </c>
      <c r="AF51" s="198">
        <f t="shared" si="5"/>
        <v>0.99999999751004509</v>
      </c>
      <c r="AG51" s="198">
        <f t="shared" si="5"/>
        <v>0.99999999751004509</v>
      </c>
      <c r="AH51" s="198">
        <f t="shared" si="5"/>
        <v>0.99999999751004509</v>
      </c>
      <c r="AI51" s="198">
        <f t="shared" si="5"/>
        <v>0.99999999751004509</v>
      </c>
      <c r="AJ51" s="198">
        <f t="shared" si="5"/>
        <v>0.99999999751004509</v>
      </c>
      <c r="AK51" s="198">
        <f t="shared" si="5"/>
        <v>0.99999999751004509</v>
      </c>
      <c r="AL51" s="198">
        <f t="shared" si="5"/>
        <v>0.99999999751004509</v>
      </c>
      <c r="AM51" s="198">
        <f t="shared" si="5"/>
        <v>0.99999999751004509</v>
      </c>
      <c r="AN51" s="198">
        <f t="shared" si="5"/>
        <v>0.99999999751004509</v>
      </c>
      <c r="AO51" s="198">
        <f t="shared" si="5"/>
        <v>0.99999999751004509</v>
      </c>
      <c r="AP51" s="198">
        <f t="shared" si="5"/>
        <v>0.99999999751004509</v>
      </c>
      <c r="AQ51" s="198">
        <f t="shared" si="5"/>
        <v>0.99999999751004509</v>
      </c>
      <c r="AR51" s="198">
        <f t="shared" si="5"/>
        <v>0.99999999751004509</v>
      </c>
      <c r="AU51" s="228"/>
      <c r="AV51" s="228"/>
      <c r="AW51" s="228"/>
      <c r="AX51" s="228"/>
      <c r="AY51" s="228"/>
      <c r="AZ51" s="228"/>
      <c r="BA51" s="228"/>
    </row>
    <row r="52" spans="17:53" x14ac:dyDescent="0.25">
      <c r="Q52" s="198">
        <f t="shared" si="0"/>
        <v>-1.3333333333333333</v>
      </c>
      <c r="R52" s="201">
        <f t="shared" si="1"/>
        <v>-1.0159131935601331</v>
      </c>
      <c r="S52" s="198">
        <f t="shared" si="2"/>
        <v>-2.9108280254777075</v>
      </c>
      <c r="T52" s="198">
        <f t="shared" si="3"/>
        <v>-1</v>
      </c>
      <c r="U52" s="198">
        <f t="shared" si="4"/>
        <v>-1.0005923281909275</v>
      </c>
      <c r="AU52" s="228"/>
      <c r="AV52" s="228"/>
      <c r="AW52" s="228"/>
      <c r="AX52" s="228"/>
      <c r="AY52" s="228"/>
      <c r="AZ52" s="228"/>
      <c r="BA52" s="228"/>
    </row>
    <row r="53" spans="17:53" x14ac:dyDescent="0.25">
      <c r="Q53" s="198">
        <f t="shared" si="0"/>
        <v>-1.3333333333333333</v>
      </c>
      <c r="R53" s="201">
        <f t="shared" si="1"/>
        <v>-1.0159131935601331</v>
      </c>
      <c r="S53" s="198">
        <f t="shared" si="2"/>
        <v>-2.9108280254777075</v>
      </c>
      <c r="T53" s="198">
        <f t="shared" si="3"/>
        <v>-1</v>
      </c>
      <c r="U53" s="198">
        <f t="shared" si="4"/>
        <v>-1.0005923281909275</v>
      </c>
      <c r="AU53" s="228"/>
      <c r="AV53" s="228"/>
      <c r="AW53" s="228"/>
      <c r="AX53" s="228"/>
      <c r="AY53" s="228"/>
      <c r="AZ53" s="228"/>
      <c r="BA53" s="228"/>
    </row>
    <row r="54" spans="17:53" x14ac:dyDescent="0.25">
      <c r="Q54" s="198">
        <f t="shared" si="0"/>
        <v>-1.3333333333333333</v>
      </c>
      <c r="R54" s="201">
        <f t="shared" si="1"/>
        <v>-1.0159131935601331</v>
      </c>
      <c r="S54" s="198">
        <f t="shared" si="2"/>
        <v>-2.9108280254777075</v>
      </c>
      <c r="T54" s="198">
        <f t="shared" si="3"/>
        <v>-1</v>
      </c>
      <c r="U54" s="198">
        <f t="shared" si="4"/>
        <v>-1.0005923281909275</v>
      </c>
      <c r="W54" s="199" t="s">
        <v>719</v>
      </c>
      <c r="X54" s="199" t="s">
        <v>720</v>
      </c>
      <c r="AU54" s="228"/>
      <c r="AV54" s="228"/>
      <c r="AW54" s="228"/>
      <c r="AX54" s="228"/>
      <c r="AY54" s="228"/>
      <c r="AZ54" s="228"/>
      <c r="BA54" s="228"/>
    </row>
    <row r="55" spans="17:53" x14ac:dyDescent="0.25">
      <c r="Q55" s="198">
        <f t="shared" si="0"/>
        <v>-1.3333333333333333</v>
      </c>
      <c r="R55" s="201">
        <f t="shared" si="1"/>
        <v>-1.0159131935601331</v>
      </c>
      <c r="S55" s="198">
        <f t="shared" si="2"/>
        <v>-2.9108280254777075</v>
      </c>
      <c r="T55" s="198">
        <f t="shared" si="3"/>
        <v>-1</v>
      </c>
      <c r="U55" s="198">
        <f t="shared" si="4"/>
        <v>-1.0005923281909275</v>
      </c>
      <c r="W55" s="198">
        <v>-0.831673</v>
      </c>
      <c r="X55" s="198">
        <v>7.5998099999999999E-2</v>
      </c>
      <c r="Y55" s="198">
        <v>-5.1683300000000001E-2</v>
      </c>
      <c r="Z55" s="198">
        <v>-4.4274399999999998E-2</v>
      </c>
      <c r="AA55" s="198">
        <v>-0.18384300000000001</v>
      </c>
      <c r="AB55" s="198">
        <v>9.3701499999999993E-2</v>
      </c>
      <c r="AC55" s="198">
        <v>-0.10222199999999999</v>
      </c>
      <c r="AD55" s="198">
        <v>-0.26400400000000002</v>
      </c>
      <c r="AE55" s="198">
        <v>3.17326</v>
      </c>
      <c r="AF55" s="198">
        <v>-0.15373100000000001</v>
      </c>
      <c r="AG55" s="198">
        <v>0.21804599999999999</v>
      </c>
    </row>
    <row r="56" spans="17:53" x14ac:dyDescent="0.25">
      <c r="Q56" s="198">
        <f t="shared" si="0"/>
        <v>-1.3333333333333333</v>
      </c>
      <c r="R56" s="201">
        <f t="shared" si="1"/>
        <v>-1.0159131935601331</v>
      </c>
      <c r="S56" s="198">
        <f t="shared" si="2"/>
        <v>-2.9108280254777075</v>
      </c>
      <c r="T56" s="198">
        <f t="shared" si="3"/>
        <v>-1</v>
      </c>
      <c r="U56" s="198">
        <f t="shared" si="4"/>
        <v>-1.0005923281909275</v>
      </c>
    </row>
    <row r="57" spans="17:53" x14ac:dyDescent="0.25">
      <c r="Q57" s="198">
        <f t="shared" si="0"/>
        <v>-1.3333333333333333</v>
      </c>
      <c r="R57" s="201">
        <f t="shared" si="1"/>
        <v>-1.0159131935601331</v>
      </c>
      <c r="S57" s="198">
        <f t="shared" si="2"/>
        <v>-2.9108280254777075</v>
      </c>
      <c r="T57" s="198">
        <f t="shared" si="3"/>
        <v>-1</v>
      </c>
      <c r="U57" s="198">
        <f t="shared" si="4"/>
        <v>-1.0005923281909275</v>
      </c>
      <c r="W57" s="198" t="s">
        <v>721</v>
      </c>
    </row>
    <row r="58" spans="17:53" x14ac:dyDescent="0.25">
      <c r="Q58" s="198">
        <f t="shared" si="0"/>
        <v>-1.3333333333333333</v>
      </c>
      <c r="R58" s="201">
        <f t="shared" si="1"/>
        <v>-1.0159131935601331</v>
      </c>
      <c r="S58" s="198">
        <f t="shared" si="2"/>
        <v>-2.9108280254777075</v>
      </c>
      <c r="T58" s="198">
        <f t="shared" si="3"/>
        <v>-1</v>
      </c>
      <c r="U58" s="198">
        <f t="shared" si="4"/>
        <v>-1.0005923281909275</v>
      </c>
      <c r="W58" s="198">
        <f t="array" ref="W58:AR58">MMULT(X55:AG55,W42:AR51)</f>
        <v>0.14203471373597665</v>
      </c>
      <c r="X58" s="198">
        <v>0.14203471373597665</v>
      </c>
      <c r="Y58" s="198">
        <v>0.14203471373597665</v>
      </c>
      <c r="Z58" s="198">
        <v>0.14203471373597665</v>
      </c>
      <c r="AA58" s="198">
        <v>0.14203471373597665</v>
      </c>
      <c r="AB58" s="198">
        <v>0.14203471373597665</v>
      </c>
      <c r="AC58" s="198">
        <v>0.14203471373597665</v>
      </c>
      <c r="AD58" s="198">
        <v>0.14203471373597665</v>
      </c>
      <c r="AE58" s="198">
        <v>0.14203471373597665</v>
      </c>
      <c r="AF58" s="198">
        <v>0.14203471373597665</v>
      </c>
      <c r="AG58" s="198">
        <v>0.14203471373597665</v>
      </c>
      <c r="AH58" s="198">
        <v>0.14203471373597665</v>
      </c>
      <c r="AI58" s="198">
        <v>0.14203471373597665</v>
      </c>
      <c r="AJ58" s="198">
        <v>0.14203471373597665</v>
      </c>
      <c r="AK58" s="198">
        <v>0.14203471373597665</v>
      </c>
      <c r="AL58" s="198">
        <v>0.14203471373597665</v>
      </c>
      <c r="AM58" s="198">
        <v>0.14203471373597665</v>
      </c>
      <c r="AN58" s="198">
        <v>0.14203471373597665</v>
      </c>
      <c r="AO58" s="198">
        <v>0.14203471373597665</v>
      </c>
      <c r="AP58" s="198">
        <v>0.14203471373597665</v>
      </c>
      <c r="AQ58" s="198">
        <v>0.14203471373597665</v>
      </c>
      <c r="AR58" s="198">
        <v>0.14203471373597665</v>
      </c>
    </row>
    <row r="59" spans="17:53" x14ac:dyDescent="0.25">
      <c r="Q59" s="198">
        <f t="shared" si="0"/>
        <v>-1.3333333333333333</v>
      </c>
      <c r="R59" s="201">
        <f t="shared" si="1"/>
        <v>-1.0159131935601331</v>
      </c>
      <c r="S59" s="198">
        <f t="shared" si="2"/>
        <v>-2.9108280254777075</v>
      </c>
      <c r="T59" s="198">
        <f t="shared" si="3"/>
        <v>-1</v>
      </c>
      <c r="U59" s="198">
        <f t="shared" si="4"/>
        <v>-1.0005923281909275</v>
      </c>
      <c r="W59" s="198" t="s">
        <v>722</v>
      </c>
    </row>
    <row r="60" spans="17:53" x14ac:dyDescent="0.25">
      <c r="Q60" s="198">
        <f t="shared" si="0"/>
        <v>-1.3333333333333333</v>
      </c>
      <c r="R60" s="201">
        <f t="shared" si="1"/>
        <v>-1.0159131935601331</v>
      </c>
      <c r="S60" s="198">
        <f t="shared" si="2"/>
        <v>-2.9108280254777075</v>
      </c>
      <c r="T60" s="198">
        <f t="shared" si="3"/>
        <v>-1</v>
      </c>
      <c r="U60" s="198">
        <f t="shared" si="4"/>
        <v>-1.0005923281909275</v>
      </c>
      <c r="W60" s="198">
        <f t="array" ref="W60:AR60">(W55)+W58:AR58</f>
        <v>-0.68963828626402335</v>
      </c>
      <c r="X60" s="198">
        <v>-0.68963828626402335</v>
      </c>
      <c r="Y60" s="198">
        <v>-0.68963828626402335</v>
      </c>
      <c r="Z60" s="198">
        <v>-0.68963828626402335</v>
      </c>
      <c r="AA60" s="198">
        <v>-0.68963828626402335</v>
      </c>
      <c r="AB60" s="198">
        <v>-0.68963828626402335</v>
      </c>
      <c r="AC60" s="198">
        <v>-0.68963828626402335</v>
      </c>
      <c r="AD60" s="198">
        <v>-0.68963828626402335</v>
      </c>
      <c r="AE60" s="198">
        <v>-0.68963828626402335</v>
      </c>
      <c r="AF60" s="198">
        <v>-0.68963828626402335</v>
      </c>
      <c r="AG60" s="198">
        <v>-0.68963828626402335</v>
      </c>
      <c r="AH60" s="198">
        <v>-0.68963828626402335</v>
      </c>
      <c r="AI60" s="198">
        <v>-0.68963828626402335</v>
      </c>
      <c r="AJ60" s="198">
        <v>-0.68963828626402335</v>
      </c>
      <c r="AK60" s="198">
        <v>-0.68963828626402335</v>
      </c>
      <c r="AL60" s="198">
        <v>-0.68963828626402335</v>
      </c>
      <c r="AM60" s="198">
        <v>-0.68963828626402335</v>
      </c>
      <c r="AN60" s="198">
        <v>-0.68963828626402335</v>
      </c>
      <c r="AO60" s="198">
        <v>-0.68963828626402335</v>
      </c>
      <c r="AP60" s="198">
        <v>-0.68963828626402335</v>
      </c>
      <c r="AQ60" s="198">
        <v>-0.68963828626402335</v>
      </c>
      <c r="AR60" s="198">
        <v>-0.68963828626402335</v>
      </c>
    </row>
    <row r="61" spans="17:53" x14ac:dyDescent="0.25">
      <c r="Q61" s="198">
        <f t="shared" si="0"/>
        <v>-1.3333333333333333</v>
      </c>
      <c r="R61" s="201">
        <f t="shared" si="1"/>
        <v>-1.0159131935601331</v>
      </c>
      <c r="S61" s="198">
        <f t="shared" si="2"/>
        <v>-2.9108280254777075</v>
      </c>
      <c r="T61" s="198">
        <f t="shared" si="3"/>
        <v>-1</v>
      </c>
      <c r="U61" s="198">
        <f t="shared" si="4"/>
        <v>-1.0005923281909275</v>
      </c>
    </row>
    <row r="62" spans="17:53" x14ac:dyDescent="0.25">
      <c r="Q62" s="198">
        <f t="shared" si="0"/>
        <v>-1.3333333333333333</v>
      </c>
      <c r="R62" s="201">
        <f t="shared" si="1"/>
        <v>-1.0159131935601331</v>
      </c>
      <c r="S62" s="198">
        <f t="shared" si="2"/>
        <v>-2.9108280254777075</v>
      </c>
      <c r="T62" s="198">
        <f t="shared" si="3"/>
        <v>-1</v>
      </c>
      <c r="U62" s="198">
        <f t="shared" si="4"/>
        <v>-1.0005923281909275</v>
      </c>
      <c r="W62" s="198" t="s">
        <v>723</v>
      </c>
    </row>
    <row r="63" spans="17:53" x14ac:dyDescent="0.25">
      <c r="Q63" s="198">
        <f t="shared" si="0"/>
        <v>-1.3333333333333333</v>
      </c>
      <c r="R63" s="201">
        <f t="shared" si="1"/>
        <v>-1.0159131935601331</v>
      </c>
      <c r="S63" s="198">
        <f t="shared" si="2"/>
        <v>-2.9108280254777075</v>
      </c>
      <c r="T63" s="198">
        <f t="shared" si="3"/>
        <v>-1</v>
      </c>
      <c r="U63" s="198">
        <f t="shared" si="4"/>
        <v>-1.0005923281909275</v>
      </c>
      <c r="W63" s="198">
        <f>(W60+1)*(($N$5-$N$3)/2)+$N$3</f>
        <v>1156.1929437022054</v>
      </c>
      <c r="X63" s="198">
        <f t="shared" ref="X63:AR63" si="7">(X60+1)*(($N$5-$N$3)/2)+$N$3</f>
        <v>1156.1929437022054</v>
      </c>
      <c r="Y63" s="198">
        <f t="shared" si="7"/>
        <v>1156.1929437022054</v>
      </c>
      <c r="Z63" s="198">
        <f t="shared" si="7"/>
        <v>1156.1929437022054</v>
      </c>
      <c r="AA63" s="198">
        <f t="shared" si="7"/>
        <v>1156.1929437022054</v>
      </c>
      <c r="AB63" s="198">
        <f t="shared" si="7"/>
        <v>1156.1929437022054</v>
      </c>
      <c r="AC63" s="198">
        <f t="shared" si="7"/>
        <v>1156.1929437022054</v>
      </c>
      <c r="AD63" s="198">
        <f t="shared" si="7"/>
        <v>1156.1929437022054</v>
      </c>
      <c r="AE63" s="198">
        <f t="shared" si="7"/>
        <v>1156.1929437022054</v>
      </c>
      <c r="AF63" s="198">
        <f t="shared" si="7"/>
        <v>1156.1929437022054</v>
      </c>
      <c r="AG63" s="198">
        <f t="shared" si="7"/>
        <v>1156.1929437022054</v>
      </c>
      <c r="AH63" s="198">
        <f t="shared" si="7"/>
        <v>1156.1929437022054</v>
      </c>
      <c r="AI63" s="198">
        <f t="shared" si="7"/>
        <v>1156.1929437022054</v>
      </c>
      <c r="AJ63" s="198">
        <f t="shared" si="7"/>
        <v>1156.1929437022054</v>
      </c>
      <c r="AK63" s="198">
        <f t="shared" si="7"/>
        <v>1156.1929437022054</v>
      </c>
      <c r="AL63" s="198">
        <f t="shared" si="7"/>
        <v>1156.1929437022054</v>
      </c>
      <c r="AM63" s="198">
        <f t="shared" si="7"/>
        <v>1156.1929437022054</v>
      </c>
      <c r="AN63" s="198">
        <f t="shared" si="7"/>
        <v>1156.1929437022054</v>
      </c>
      <c r="AO63" s="198">
        <f t="shared" si="7"/>
        <v>1156.1929437022054</v>
      </c>
      <c r="AP63" s="198">
        <f t="shared" si="7"/>
        <v>1156.1929437022054</v>
      </c>
      <c r="AQ63" s="198">
        <f t="shared" si="7"/>
        <v>1156.1929437022054</v>
      </c>
      <c r="AR63" s="198">
        <f t="shared" si="7"/>
        <v>1156.1929437022054</v>
      </c>
    </row>
    <row r="64" spans="17:53" x14ac:dyDescent="0.25">
      <c r="Q64" s="198">
        <f t="shared" si="0"/>
        <v>-1.3333333333333333</v>
      </c>
      <c r="R64" s="201">
        <f t="shared" si="1"/>
        <v>-1.0159131935601331</v>
      </c>
      <c r="S64" s="198">
        <f t="shared" si="2"/>
        <v>-2.9108280254777075</v>
      </c>
      <c r="T64" s="198">
        <f t="shared" si="3"/>
        <v>-1</v>
      </c>
      <c r="U64" s="198">
        <f t="shared" si="4"/>
        <v>-1.0005923281909275</v>
      </c>
      <c r="W64" s="198" t="s">
        <v>724</v>
      </c>
    </row>
    <row r="65" spans="17:44" x14ac:dyDescent="0.25">
      <c r="Q65" s="198">
        <f t="shared" si="0"/>
        <v>-1.3333333333333333</v>
      </c>
      <c r="R65" s="201">
        <f t="shared" si="1"/>
        <v>-1.0159131935601331</v>
      </c>
      <c r="S65" s="198">
        <f t="shared" si="2"/>
        <v>-2.9108280254777075</v>
      </c>
      <c r="T65" s="198">
        <f t="shared" si="3"/>
        <v>-1</v>
      </c>
      <c r="U65" s="198">
        <f t="shared" si="4"/>
        <v>-1.0005923281909275</v>
      </c>
      <c r="W65" s="198">
        <f t="array" ref="W65:W86">TRANSPOSE($W$63:$AR$63)</f>
        <v>1156.1929437022054</v>
      </c>
    </row>
    <row r="66" spans="17:44" x14ac:dyDescent="0.25">
      <c r="Q66" s="198">
        <f t="shared" si="0"/>
        <v>-1.3333333333333333</v>
      </c>
      <c r="R66" s="201">
        <f t="shared" si="1"/>
        <v>-1.0159131935601331</v>
      </c>
      <c r="S66" s="198">
        <f t="shared" si="2"/>
        <v>-2.9108280254777075</v>
      </c>
      <c r="T66" s="198">
        <f t="shared" si="3"/>
        <v>-1</v>
      </c>
      <c r="U66" s="198">
        <f t="shared" si="4"/>
        <v>-1.0005923281909275</v>
      </c>
      <c r="W66" s="198">
        <v>1156.1929437022054</v>
      </c>
    </row>
    <row r="67" spans="17:44" x14ac:dyDescent="0.25">
      <c r="Q67" s="198">
        <f t="shared" ref="Q67:Q130" si="8">2*((L67-P$3)/(P$5-P$3))-1</f>
        <v>-1.3333333333333333</v>
      </c>
      <c r="R67" s="201">
        <f t="shared" ref="R67:R130" si="9">2*((H67-P$8)/(P$10-P$8))-1</f>
        <v>-1.0159131935601331</v>
      </c>
      <c r="S67" s="198">
        <f t="shared" ref="S67:S130" si="10">2*((I67-P$13)/(P$15-P$13))-1</f>
        <v>-2.9108280254777075</v>
      </c>
      <c r="T67" s="198">
        <f t="shared" ref="T67:T130" si="11">2*((J67-P$18)/(P$20-P$18))-1</f>
        <v>-1</v>
      </c>
      <c r="U67" s="198">
        <f t="shared" ref="U67:U130" si="12">2*((K67-P$23)/(P$25-P$23))-1</f>
        <v>-1.0005923281909275</v>
      </c>
      <c r="W67" s="198">
        <v>1156.1929437022054</v>
      </c>
    </row>
    <row r="68" spans="17:44" x14ac:dyDescent="0.25">
      <c r="Q68" s="198">
        <f t="shared" si="8"/>
        <v>-1.3333333333333333</v>
      </c>
      <c r="R68" s="201">
        <f t="shared" si="9"/>
        <v>-1.0159131935601331</v>
      </c>
      <c r="S68" s="198">
        <f t="shared" si="10"/>
        <v>-2.9108280254777075</v>
      </c>
      <c r="T68" s="198">
        <f t="shared" si="11"/>
        <v>-1</v>
      </c>
      <c r="U68" s="198">
        <f t="shared" si="12"/>
        <v>-1.0005923281909275</v>
      </c>
      <c r="W68" s="198">
        <v>1156.1929437022054</v>
      </c>
    </row>
    <row r="69" spans="17:44" x14ac:dyDescent="0.25">
      <c r="Q69" s="198">
        <f t="shared" si="8"/>
        <v>-1.3333333333333333</v>
      </c>
      <c r="R69" s="201">
        <f t="shared" si="9"/>
        <v>-1.0159131935601331</v>
      </c>
      <c r="S69" s="198">
        <f t="shared" si="10"/>
        <v>-2.9108280254777075</v>
      </c>
      <c r="T69" s="198">
        <f t="shared" si="11"/>
        <v>-1</v>
      </c>
      <c r="U69" s="198">
        <f t="shared" si="12"/>
        <v>-1.0005923281909275</v>
      </c>
      <c r="W69" s="228">
        <v>1156.1929437022054</v>
      </c>
      <c r="X69" s="228"/>
      <c r="Y69" s="228"/>
      <c r="Z69" s="228"/>
      <c r="AA69" s="228"/>
      <c r="AB69" s="228"/>
      <c r="AC69" s="228"/>
      <c r="AD69" s="228"/>
      <c r="AE69" s="228"/>
      <c r="AF69" s="228"/>
      <c r="AG69" s="228"/>
      <c r="AH69" s="228"/>
      <c r="AI69" s="228"/>
      <c r="AJ69" s="228"/>
      <c r="AK69" s="228"/>
      <c r="AL69" s="228"/>
      <c r="AM69" s="228"/>
      <c r="AN69" s="228"/>
      <c r="AO69" s="228"/>
      <c r="AP69" s="228"/>
      <c r="AQ69" s="228"/>
      <c r="AR69" s="228"/>
    </row>
    <row r="70" spans="17:44" x14ac:dyDescent="0.25">
      <c r="Q70" s="198">
        <f t="shared" si="8"/>
        <v>-1.3333333333333333</v>
      </c>
      <c r="R70" s="201">
        <f t="shared" si="9"/>
        <v>-1.0159131935601331</v>
      </c>
      <c r="S70" s="198">
        <f t="shared" si="10"/>
        <v>-2.9108280254777075</v>
      </c>
      <c r="T70" s="198">
        <f t="shared" si="11"/>
        <v>-1</v>
      </c>
      <c r="U70" s="198">
        <f t="shared" si="12"/>
        <v>-1.0005923281909275</v>
      </c>
      <c r="W70" s="228">
        <v>1156.1929437022054</v>
      </c>
      <c r="X70" s="228"/>
      <c r="Y70" s="228"/>
      <c r="Z70" s="228"/>
      <c r="AA70" s="228"/>
      <c r="AB70" s="228"/>
      <c r="AC70" s="228"/>
      <c r="AD70" s="228"/>
      <c r="AE70" s="228"/>
      <c r="AF70" s="228"/>
      <c r="AG70" s="228"/>
      <c r="AH70" s="228"/>
      <c r="AI70" s="228"/>
      <c r="AJ70" s="228"/>
      <c r="AK70" s="228"/>
      <c r="AL70" s="228"/>
      <c r="AM70" s="228"/>
      <c r="AN70" s="228"/>
      <c r="AO70" s="228"/>
      <c r="AP70" s="228"/>
      <c r="AQ70" s="228"/>
      <c r="AR70" s="228"/>
    </row>
    <row r="71" spans="17:44" x14ac:dyDescent="0.25">
      <c r="Q71" s="198">
        <f t="shared" si="8"/>
        <v>-1.3333333333333333</v>
      </c>
      <c r="R71" s="201">
        <f t="shared" si="9"/>
        <v>-1.0159131935601331</v>
      </c>
      <c r="S71" s="198">
        <f t="shared" si="10"/>
        <v>-2.9108280254777075</v>
      </c>
      <c r="T71" s="198">
        <f t="shared" si="11"/>
        <v>-1</v>
      </c>
      <c r="U71" s="198">
        <f t="shared" si="12"/>
        <v>-1.0005923281909275</v>
      </c>
      <c r="W71" s="228">
        <v>1156.1929437022054</v>
      </c>
      <c r="X71" s="228"/>
      <c r="Y71" s="228"/>
      <c r="Z71" s="228"/>
      <c r="AA71" s="228"/>
      <c r="AB71" s="228"/>
      <c r="AC71" s="228"/>
      <c r="AD71" s="228"/>
      <c r="AE71" s="228"/>
      <c r="AF71" s="228"/>
      <c r="AG71" s="228"/>
      <c r="AH71" s="228"/>
      <c r="AI71" s="228"/>
      <c r="AJ71" s="228"/>
      <c r="AK71" s="228"/>
      <c r="AL71" s="228"/>
      <c r="AM71" s="228"/>
      <c r="AN71" s="228"/>
      <c r="AO71" s="228"/>
      <c r="AP71" s="228"/>
      <c r="AQ71" s="228"/>
      <c r="AR71" s="228"/>
    </row>
    <row r="72" spans="17:44" x14ac:dyDescent="0.25">
      <c r="Q72" s="198">
        <f t="shared" si="8"/>
        <v>-1.3333333333333333</v>
      </c>
      <c r="R72" s="201">
        <f t="shared" si="9"/>
        <v>-1.0159131935601331</v>
      </c>
      <c r="S72" s="198">
        <f t="shared" si="10"/>
        <v>-2.9108280254777075</v>
      </c>
      <c r="T72" s="198">
        <f t="shared" si="11"/>
        <v>-1</v>
      </c>
      <c r="U72" s="198">
        <f t="shared" si="12"/>
        <v>-1.0005923281909275</v>
      </c>
      <c r="W72" s="228">
        <v>1156.1929437022054</v>
      </c>
      <c r="X72" s="228"/>
      <c r="Y72" s="228"/>
      <c r="Z72" s="228"/>
      <c r="AA72" s="228"/>
      <c r="AB72" s="228"/>
      <c r="AC72" s="228"/>
      <c r="AD72" s="228"/>
      <c r="AE72" s="228"/>
      <c r="AF72" s="228"/>
      <c r="AG72" s="228"/>
      <c r="AH72" s="228"/>
      <c r="AI72" s="228"/>
      <c r="AJ72" s="228"/>
      <c r="AK72" s="228"/>
      <c r="AL72" s="228"/>
      <c r="AM72" s="228"/>
      <c r="AN72" s="228"/>
      <c r="AO72" s="228"/>
      <c r="AP72" s="228"/>
      <c r="AQ72" s="228"/>
      <c r="AR72" s="228"/>
    </row>
    <row r="73" spans="17:44" x14ac:dyDescent="0.25">
      <c r="Q73" s="198">
        <f t="shared" si="8"/>
        <v>-1.3333333333333333</v>
      </c>
      <c r="R73" s="201">
        <f t="shared" si="9"/>
        <v>-1.0159131935601331</v>
      </c>
      <c r="S73" s="198">
        <f t="shared" si="10"/>
        <v>-2.9108280254777075</v>
      </c>
      <c r="T73" s="198">
        <f t="shared" si="11"/>
        <v>-1</v>
      </c>
      <c r="U73" s="198">
        <f t="shared" si="12"/>
        <v>-1.0005923281909275</v>
      </c>
      <c r="W73" s="228">
        <v>1156.1929437022054</v>
      </c>
      <c r="X73" s="228"/>
      <c r="Y73" s="228"/>
      <c r="Z73" s="228"/>
      <c r="AA73" s="228"/>
      <c r="AB73" s="228"/>
      <c r="AC73" s="228"/>
      <c r="AD73" s="228"/>
      <c r="AE73" s="228"/>
      <c r="AF73" s="228"/>
      <c r="AG73" s="228"/>
      <c r="AH73" s="228"/>
      <c r="AI73" s="228"/>
      <c r="AJ73" s="228"/>
      <c r="AK73" s="228"/>
      <c r="AL73" s="228"/>
      <c r="AM73" s="228"/>
      <c r="AN73" s="228"/>
      <c r="AO73" s="228"/>
      <c r="AP73" s="228"/>
      <c r="AQ73" s="228"/>
      <c r="AR73" s="228"/>
    </row>
    <row r="74" spans="17:44" x14ac:dyDescent="0.25">
      <c r="Q74" s="198">
        <f t="shared" si="8"/>
        <v>-1.3333333333333333</v>
      </c>
      <c r="R74" s="201">
        <f t="shared" si="9"/>
        <v>-1.0159131935601331</v>
      </c>
      <c r="S74" s="198">
        <f t="shared" si="10"/>
        <v>-2.9108280254777075</v>
      </c>
      <c r="T74" s="198">
        <f t="shared" si="11"/>
        <v>-1</v>
      </c>
      <c r="U74" s="198">
        <f t="shared" si="12"/>
        <v>-1.0005923281909275</v>
      </c>
      <c r="W74" s="228">
        <v>1156.1929437022054</v>
      </c>
      <c r="X74" s="228"/>
      <c r="Y74" s="228"/>
      <c r="Z74" s="228"/>
      <c r="AA74" s="228"/>
      <c r="AB74" s="228"/>
      <c r="AC74" s="228"/>
      <c r="AD74" s="228"/>
      <c r="AE74" s="228"/>
      <c r="AF74" s="228"/>
      <c r="AG74" s="228"/>
      <c r="AH74" s="228"/>
      <c r="AI74" s="228"/>
      <c r="AJ74" s="228"/>
      <c r="AK74" s="228"/>
      <c r="AL74" s="228"/>
      <c r="AM74" s="228"/>
      <c r="AN74" s="228"/>
      <c r="AO74" s="228"/>
      <c r="AP74" s="228"/>
      <c r="AQ74" s="228"/>
      <c r="AR74" s="228"/>
    </row>
    <row r="75" spans="17:44" x14ac:dyDescent="0.25">
      <c r="Q75" s="198">
        <f t="shared" si="8"/>
        <v>-1.3333333333333333</v>
      </c>
      <c r="R75" s="201">
        <f t="shared" si="9"/>
        <v>-1.0159131935601331</v>
      </c>
      <c r="S75" s="198">
        <f t="shared" si="10"/>
        <v>-2.9108280254777075</v>
      </c>
      <c r="T75" s="198">
        <f t="shared" si="11"/>
        <v>-1</v>
      </c>
      <c r="U75" s="198">
        <f t="shared" si="12"/>
        <v>-1.0005923281909275</v>
      </c>
      <c r="W75" s="228">
        <v>1156.1929437022054</v>
      </c>
      <c r="X75" s="228"/>
      <c r="Y75" s="228"/>
      <c r="Z75" s="228"/>
      <c r="AA75" s="228"/>
      <c r="AB75" s="228"/>
      <c r="AC75" s="228"/>
      <c r="AD75" s="228"/>
      <c r="AE75" s="228"/>
      <c r="AF75" s="228"/>
      <c r="AG75" s="228"/>
      <c r="AH75" s="228"/>
      <c r="AI75" s="228"/>
      <c r="AJ75" s="228"/>
      <c r="AK75" s="228"/>
      <c r="AL75" s="228"/>
      <c r="AM75" s="228"/>
      <c r="AN75" s="228"/>
      <c r="AO75" s="228"/>
      <c r="AP75" s="228"/>
      <c r="AQ75" s="228"/>
      <c r="AR75" s="228"/>
    </row>
    <row r="76" spans="17:44" x14ac:dyDescent="0.25">
      <c r="Q76" s="198">
        <f t="shared" si="8"/>
        <v>-1.3333333333333333</v>
      </c>
      <c r="R76" s="201">
        <f t="shared" si="9"/>
        <v>-1.0159131935601331</v>
      </c>
      <c r="S76" s="198">
        <f t="shared" si="10"/>
        <v>-2.9108280254777075</v>
      </c>
      <c r="T76" s="198">
        <f t="shared" si="11"/>
        <v>-1</v>
      </c>
      <c r="U76" s="198">
        <f t="shared" si="12"/>
        <v>-1.0005923281909275</v>
      </c>
      <c r="W76" s="228">
        <v>1156.1929437022054</v>
      </c>
      <c r="X76" s="228"/>
      <c r="Y76" s="228"/>
      <c r="Z76" s="228"/>
      <c r="AA76" s="228"/>
      <c r="AB76" s="228"/>
      <c r="AC76" s="228"/>
      <c r="AD76" s="228"/>
      <c r="AE76" s="228"/>
      <c r="AF76" s="228"/>
      <c r="AG76" s="228"/>
      <c r="AH76" s="228"/>
      <c r="AI76" s="228"/>
      <c r="AJ76" s="228"/>
      <c r="AK76" s="228"/>
      <c r="AL76" s="228"/>
      <c r="AM76" s="228"/>
      <c r="AN76" s="228"/>
      <c r="AO76" s="228"/>
      <c r="AP76" s="228"/>
      <c r="AQ76" s="228"/>
      <c r="AR76" s="228"/>
    </row>
    <row r="77" spans="17:44" x14ac:dyDescent="0.25">
      <c r="Q77" s="198">
        <f t="shared" si="8"/>
        <v>-1.3333333333333333</v>
      </c>
      <c r="R77" s="201">
        <f t="shared" si="9"/>
        <v>-1.0159131935601331</v>
      </c>
      <c r="S77" s="198">
        <f t="shared" si="10"/>
        <v>-2.9108280254777075</v>
      </c>
      <c r="T77" s="198">
        <f t="shared" si="11"/>
        <v>-1</v>
      </c>
      <c r="U77" s="198">
        <f t="shared" si="12"/>
        <v>-1.0005923281909275</v>
      </c>
      <c r="W77" s="228">
        <v>1156.1929437022054</v>
      </c>
      <c r="X77" s="228"/>
      <c r="Y77" s="228"/>
      <c r="Z77" s="228"/>
      <c r="AA77" s="228"/>
      <c r="AB77" s="228"/>
      <c r="AC77" s="228"/>
      <c r="AD77" s="228"/>
      <c r="AE77" s="228"/>
      <c r="AF77" s="228"/>
      <c r="AG77" s="228"/>
      <c r="AH77" s="228"/>
      <c r="AI77" s="228"/>
      <c r="AJ77" s="228"/>
      <c r="AK77" s="228"/>
      <c r="AL77" s="228"/>
      <c r="AM77" s="228"/>
      <c r="AN77" s="228"/>
      <c r="AO77" s="228"/>
      <c r="AP77" s="228"/>
      <c r="AQ77" s="228"/>
      <c r="AR77" s="228"/>
    </row>
    <row r="78" spans="17:44" x14ac:dyDescent="0.25">
      <c r="Q78" s="198">
        <f t="shared" si="8"/>
        <v>-1.3333333333333333</v>
      </c>
      <c r="R78" s="201">
        <f t="shared" si="9"/>
        <v>-1.0159131935601331</v>
      </c>
      <c r="S78" s="198">
        <f t="shared" si="10"/>
        <v>-2.9108280254777075</v>
      </c>
      <c r="T78" s="198">
        <f t="shared" si="11"/>
        <v>-1</v>
      </c>
      <c r="U78" s="198">
        <f t="shared" si="12"/>
        <v>-1.0005923281909275</v>
      </c>
      <c r="W78" s="228">
        <v>1156.1929437022054</v>
      </c>
      <c r="X78" s="228"/>
      <c r="Y78" s="228"/>
      <c r="Z78" s="228"/>
      <c r="AA78" s="228"/>
      <c r="AB78" s="228"/>
      <c r="AC78" s="228"/>
      <c r="AD78" s="228"/>
      <c r="AE78" s="228"/>
      <c r="AF78" s="228"/>
      <c r="AG78" s="228"/>
      <c r="AH78" s="228"/>
      <c r="AI78" s="228"/>
      <c r="AJ78" s="228"/>
      <c r="AK78" s="228"/>
      <c r="AL78" s="228"/>
      <c r="AM78" s="228"/>
      <c r="AN78" s="228"/>
      <c r="AO78" s="228"/>
      <c r="AP78" s="228"/>
      <c r="AQ78" s="228"/>
      <c r="AR78" s="228"/>
    </row>
    <row r="79" spans="17:44" x14ac:dyDescent="0.25">
      <c r="Q79" s="198">
        <f t="shared" si="8"/>
        <v>-1.3333333333333333</v>
      </c>
      <c r="R79" s="201">
        <f t="shared" si="9"/>
        <v>-1.0159131935601331</v>
      </c>
      <c r="S79" s="198">
        <f t="shared" si="10"/>
        <v>-2.9108280254777075</v>
      </c>
      <c r="T79" s="198">
        <f t="shared" si="11"/>
        <v>-1</v>
      </c>
      <c r="U79" s="198">
        <f t="shared" si="12"/>
        <v>-1.0005923281909275</v>
      </c>
      <c r="W79" s="198">
        <v>1156.1929437022054</v>
      </c>
    </row>
    <row r="80" spans="17:44" x14ac:dyDescent="0.25">
      <c r="Q80" s="198">
        <f t="shared" si="8"/>
        <v>-1.3333333333333333</v>
      </c>
      <c r="R80" s="201">
        <f t="shared" si="9"/>
        <v>-1.0159131935601331</v>
      </c>
      <c r="S80" s="198">
        <f t="shared" si="10"/>
        <v>-2.9108280254777075</v>
      </c>
      <c r="T80" s="198">
        <f t="shared" si="11"/>
        <v>-1</v>
      </c>
      <c r="U80" s="198">
        <f t="shared" si="12"/>
        <v>-1.0005923281909275</v>
      </c>
      <c r="W80" s="198">
        <v>1156.1929437022054</v>
      </c>
    </row>
    <row r="81" spans="17:23" x14ac:dyDescent="0.25">
      <c r="Q81" s="198">
        <f t="shared" si="8"/>
        <v>-1.3333333333333333</v>
      </c>
      <c r="R81" s="201">
        <f t="shared" si="9"/>
        <v>-1.0159131935601331</v>
      </c>
      <c r="S81" s="198">
        <f t="shared" si="10"/>
        <v>-2.9108280254777075</v>
      </c>
      <c r="T81" s="198">
        <f t="shared" si="11"/>
        <v>-1</v>
      </c>
      <c r="U81" s="198">
        <f t="shared" si="12"/>
        <v>-1.0005923281909275</v>
      </c>
      <c r="W81" s="198">
        <v>1156.1929437022054</v>
      </c>
    </row>
    <row r="82" spans="17:23" x14ac:dyDescent="0.25">
      <c r="Q82" s="198">
        <f t="shared" si="8"/>
        <v>-1.3333333333333333</v>
      </c>
      <c r="R82" s="201">
        <f t="shared" si="9"/>
        <v>-1.0159131935601331</v>
      </c>
      <c r="S82" s="198">
        <f t="shared" si="10"/>
        <v>-2.9108280254777075</v>
      </c>
      <c r="T82" s="198">
        <f t="shared" si="11"/>
        <v>-1</v>
      </c>
      <c r="U82" s="198">
        <f t="shared" si="12"/>
        <v>-1.0005923281909275</v>
      </c>
      <c r="W82" s="198">
        <v>1156.1929437022054</v>
      </c>
    </row>
    <row r="83" spans="17:23" x14ac:dyDescent="0.25">
      <c r="Q83" s="198">
        <f t="shared" si="8"/>
        <v>-1.3333333333333333</v>
      </c>
      <c r="R83" s="201">
        <f t="shared" si="9"/>
        <v>-1.0159131935601331</v>
      </c>
      <c r="S83" s="198">
        <f t="shared" si="10"/>
        <v>-2.9108280254777075</v>
      </c>
      <c r="T83" s="198">
        <f t="shared" si="11"/>
        <v>-1</v>
      </c>
      <c r="U83" s="198">
        <f t="shared" si="12"/>
        <v>-1.0005923281909275</v>
      </c>
      <c r="W83" s="198">
        <v>1156.1929437022054</v>
      </c>
    </row>
    <row r="84" spans="17:23" x14ac:dyDescent="0.25">
      <c r="Q84" s="198">
        <f t="shared" si="8"/>
        <v>-1.3333333333333333</v>
      </c>
      <c r="R84" s="201">
        <f t="shared" si="9"/>
        <v>-1.0159131935601331</v>
      </c>
      <c r="S84" s="198">
        <f t="shared" si="10"/>
        <v>-2.9108280254777075</v>
      </c>
      <c r="T84" s="198">
        <f t="shared" si="11"/>
        <v>-1</v>
      </c>
      <c r="U84" s="198">
        <f t="shared" si="12"/>
        <v>-1.0005923281909275</v>
      </c>
      <c r="W84" s="198">
        <v>1156.1929437022054</v>
      </c>
    </row>
    <row r="85" spans="17:23" x14ac:dyDescent="0.25">
      <c r="Q85" s="198">
        <f t="shared" si="8"/>
        <v>-1.3333333333333333</v>
      </c>
      <c r="R85" s="201">
        <f t="shared" si="9"/>
        <v>-1.0159131935601331</v>
      </c>
      <c r="S85" s="198">
        <f t="shared" si="10"/>
        <v>-2.9108280254777075</v>
      </c>
      <c r="T85" s="198">
        <f t="shared" si="11"/>
        <v>-1</v>
      </c>
      <c r="U85" s="198">
        <f t="shared" si="12"/>
        <v>-1.0005923281909275</v>
      </c>
      <c r="W85" s="198">
        <v>1156.1929437022054</v>
      </c>
    </row>
    <row r="86" spans="17:23" x14ac:dyDescent="0.25">
      <c r="Q86" s="198">
        <f t="shared" si="8"/>
        <v>-1.3333333333333333</v>
      </c>
      <c r="R86" s="201">
        <f t="shared" si="9"/>
        <v>-1.0159131935601331</v>
      </c>
      <c r="S86" s="198">
        <f t="shared" si="10"/>
        <v>-2.9108280254777075</v>
      </c>
      <c r="T86" s="198">
        <f t="shared" si="11"/>
        <v>-1</v>
      </c>
      <c r="U86" s="198">
        <f t="shared" si="12"/>
        <v>-1.0005923281909275</v>
      </c>
      <c r="W86" s="198">
        <v>1156.1929437022054</v>
      </c>
    </row>
    <row r="87" spans="17:23" x14ac:dyDescent="0.25">
      <c r="Q87" s="198">
        <f t="shared" si="8"/>
        <v>-1.3333333333333333</v>
      </c>
      <c r="R87" s="201">
        <f t="shared" si="9"/>
        <v>-1.0159131935601331</v>
      </c>
      <c r="S87" s="198">
        <f t="shared" si="10"/>
        <v>-2.9108280254777075</v>
      </c>
      <c r="T87" s="198">
        <f t="shared" si="11"/>
        <v>-1</v>
      </c>
      <c r="U87" s="198">
        <f t="shared" si="12"/>
        <v>-1.0005923281909275</v>
      </c>
    </row>
    <row r="88" spans="17:23" x14ac:dyDescent="0.25">
      <c r="Q88" s="198">
        <f t="shared" si="8"/>
        <v>-1.3333333333333333</v>
      </c>
      <c r="R88" s="201">
        <f t="shared" si="9"/>
        <v>-1.0159131935601331</v>
      </c>
      <c r="S88" s="198">
        <f t="shared" si="10"/>
        <v>-2.9108280254777075</v>
      </c>
      <c r="T88" s="198">
        <f t="shared" si="11"/>
        <v>-1</v>
      </c>
      <c r="U88" s="198">
        <f t="shared" si="12"/>
        <v>-1.0005923281909275</v>
      </c>
    </row>
    <row r="89" spans="17:23" x14ac:dyDescent="0.25">
      <c r="Q89" s="198">
        <f t="shared" si="8"/>
        <v>-1.3333333333333333</v>
      </c>
      <c r="R89" s="201">
        <f t="shared" si="9"/>
        <v>-1.0159131935601331</v>
      </c>
      <c r="S89" s="198">
        <f t="shared" si="10"/>
        <v>-2.9108280254777075</v>
      </c>
      <c r="T89" s="198">
        <f t="shared" si="11"/>
        <v>-1</v>
      </c>
      <c r="U89" s="198">
        <f t="shared" si="12"/>
        <v>-1.0005923281909275</v>
      </c>
    </row>
    <row r="90" spans="17:23" x14ac:dyDescent="0.25">
      <c r="Q90" s="198">
        <f t="shared" si="8"/>
        <v>-1.3333333333333333</v>
      </c>
      <c r="R90" s="201">
        <f t="shared" si="9"/>
        <v>-1.0159131935601331</v>
      </c>
      <c r="S90" s="198">
        <f t="shared" si="10"/>
        <v>-2.9108280254777075</v>
      </c>
      <c r="T90" s="198">
        <f t="shared" si="11"/>
        <v>-1</v>
      </c>
      <c r="U90" s="198">
        <f t="shared" si="12"/>
        <v>-1.0005923281909275</v>
      </c>
    </row>
    <row r="91" spans="17:23" x14ac:dyDescent="0.25">
      <c r="Q91" s="198">
        <f t="shared" si="8"/>
        <v>-1.3333333333333333</v>
      </c>
      <c r="R91" s="201">
        <f t="shared" si="9"/>
        <v>-1.0159131935601331</v>
      </c>
      <c r="S91" s="198">
        <f t="shared" si="10"/>
        <v>-2.9108280254777075</v>
      </c>
      <c r="T91" s="198">
        <f t="shared" si="11"/>
        <v>-1</v>
      </c>
      <c r="U91" s="198">
        <f t="shared" si="12"/>
        <v>-1.0005923281909275</v>
      </c>
    </row>
    <row r="92" spans="17:23" x14ac:dyDescent="0.25">
      <c r="Q92" s="198">
        <f t="shared" si="8"/>
        <v>-1.3333333333333333</v>
      </c>
      <c r="R92" s="201">
        <f t="shared" si="9"/>
        <v>-1.0159131935601331</v>
      </c>
      <c r="S92" s="198">
        <f t="shared" si="10"/>
        <v>-2.9108280254777075</v>
      </c>
      <c r="T92" s="198">
        <f t="shared" si="11"/>
        <v>-1</v>
      </c>
      <c r="U92" s="198">
        <f t="shared" si="12"/>
        <v>-1.0005923281909275</v>
      </c>
    </row>
    <row r="93" spans="17:23" x14ac:dyDescent="0.25">
      <c r="Q93" s="198">
        <f t="shared" si="8"/>
        <v>-1.3333333333333333</v>
      </c>
      <c r="R93" s="201">
        <f t="shared" si="9"/>
        <v>-1.0159131935601331</v>
      </c>
      <c r="S93" s="198">
        <f t="shared" si="10"/>
        <v>-2.9108280254777075</v>
      </c>
      <c r="T93" s="198">
        <f t="shared" si="11"/>
        <v>-1</v>
      </c>
      <c r="U93" s="198">
        <f t="shared" si="12"/>
        <v>-1.0005923281909275</v>
      </c>
    </row>
    <row r="94" spans="17:23" x14ac:dyDescent="0.25">
      <c r="Q94" s="198">
        <f t="shared" si="8"/>
        <v>-1.3333333333333333</v>
      </c>
      <c r="R94" s="201">
        <f t="shared" si="9"/>
        <v>-1.0159131935601331</v>
      </c>
      <c r="S94" s="198">
        <f t="shared" si="10"/>
        <v>-2.9108280254777075</v>
      </c>
      <c r="T94" s="198">
        <f t="shared" si="11"/>
        <v>-1</v>
      </c>
      <c r="U94" s="198">
        <f t="shared" si="12"/>
        <v>-1.0005923281909275</v>
      </c>
    </row>
    <row r="95" spans="17:23" x14ac:dyDescent="0.25">
      <c r="Q95" s="198">
        <f t="shared" si="8"/>
        <v>-1.3333333333333333</v>
      </c>
      <c r="R95" s="201">
        <f t="shared" si="9"/>
        <v>-1.0159131935601331</v>
      </c>
      <c r="S95" s="198">
        <f t="shared" si="10"/>
        <v>-2.9108280254777075</v>
      </c>
      <c r="T95" s="198">
        <f t="shared" si="11"/>
        <v>-1</v>
      </c>
      <c r="U95" s="198">
        <f t="shared" si="12"/>
        <v>-1.0005923281909275</v>
      </c>
    </row>
    <row r="96" spans="17:23" x14ac:dyDescent="0.25">
      <c r="Q96" s="198">
        <f t="shared" si="8"/>
        <v>-1.3333333333333333</v>
      </c>
      <c r="R96" s="201">
        <f t="shared" si="9"/>
        <v>-1.0159131935601331</v>
      </c>
      <c r="S96" s="198">
        <f t="shared" si="10"/>
        <v>-2.9108280254777075</v>
      </c>
      <c r="T96" s="198">
        <f t="shared" si="11"/>
        <v>-1</v>
      </c>
      <c r="U96" s="198">
        <f t="shared" si="12"/>
        <v>-1.0005923281909275</v>
      </c>
    </row>
    <row r="97" spans="17:21" x14ac:dyDescent="0.25">
      <c r="Q97" s="198">
        <f t="shared" si="8"/>
        <v>-1.3333333333333333</v>
      </c>
      <c r="R97" s="201">
        <f t="shared" si="9"/>
        <v>-1.0159131935601331</v>
      </c>
      <c r="S97" s="198">
        <f t="shared" si="10"/>
        <v>-2.9108280254777075</v>
      </c>
      <c r="T97" s="198">
        <f t="shared" si="11"/>
        <v>-1</v>
      </c>
      <c r="U97" s="198">
        <f t="shared" si="12"/>
        <v>-1.0005923281909275</v>
      </c>
    </row>
    <row r="98" spans="17:21" x14ac:dyDescent="0.25">
      <c r="Q98" s="198">
        <f t="shared" si="8"/>
        <v>-1.3333333333333333</v>
      </c>
      <c r="R98" s="201">
        <f t="shared" si="9"/>
        <v>-1.0159131935601331</v>
      </c>
      <c r="S98" s="198">
        <f t="shared" si="10"/>
        <v>-2.9108280254777075</v>
      </c>
      <c r="T98" s="198">
        <f t="shared" si="11"/>
        <v>-1</v>
      </c>
      <c r="U98" s="198">
        <f t="shared" si="12"/>
        <v>-1.0005923281909275</v>
      </c>
    </row>
    <row r="99" spans="17:21" x14ac:dyDescent="0.25">
      <c r="Q99" s="198">
        <f t="shared" si="8"/>
        <v>-1.3333333333333333</v>
      </c>
      <c r="R99" s="201">
        <f t="shared" si="9"/>
        <v>-1.0159131935601331</v>
      </c>
      <c r="S99" s="198">
        <f t="shared" si="10"/>
        <v>-2.9108280254777075</v>
      </c>
      <c r="T99" s="198">
        <f t="shared" si="11"/>
        <v>-1</v>
      </c>
      <c r="U99" s="198">
        <f t="shared" si="12"/>
        <v>-1.0005923281909275</v>
      </c>
    </row>
    <row r="100" spans="17:21" x14ac:dyDescent="0.25">
      <c r="Q100" s="198">
        <f t="shared" si="8"/>
        <v>-1.3333333333333333</v>
      </c>
      <c r="R100" s="201">
        <f t="shared" si="9"/>
        <v>-1.0159131935601331</v>
      </c>
      <c r="S100" s="198">
        <f t="shared" si="10"/>
        <v>-2.9108280254777075</v>
      </c>
      <c r="T100" s="198">
        <f t="shared" si="11"/>
        <v>-1</v>
      </c>
      <c r="U100" s="198">
        <f t="shared" si="12"/>
        <v>-1.0005923281909275</v>
      </c>
    </row>
    <row r="101" spans="17:21" x14ac:dyDescent="0.25">
      <c r="Q101" s="198">
        <f t="shared" si="8"/>
        <v>-1.3333333333333333</v>
      </c>
      <c r="R101" s="201">
        <f t="shared" si="9"/>
        <v>-1.0159131935601331</v>
      </c>
      <c r="S101" s="198">
        <f t="shared" si="10"/>
        <v>-2.9108280254777075</v>
      </c>
      <c r="T101" s="198">
        <f t="shared" si="11"/>
        <v>-1</v>
      </c>
      <c r="U101" s="198">
        <f t="shared" si="12"/>
        <v>-1.0005923281909275</v>
      </c>
    </row>
    <row r="102" spans="17:21" x14ac:dyDescent="0.25">
      <c r="Q102" s="198">
        <f t="shared" si="8"/>
        <v>-1.3333333333333333</v>
      </c>
      <c r="R102" s="201">
        <f t="shared" si="9"/>
        <v>-1.0159131935601331</v>
      </c>
      <c r="S102" s="198">
        <f t="shared" si="10"/>
        <v>-2.9108280254777075</v>
      </c>
      <c r="T102" s="198">
        <f t="shared" si="11"/>
        <v>-1</v>
      </c>
      <c r="U102" s="198">
        <f t="shared" si="12"/>
        <v>-1.0005923281909275</v>
      </c>
    </row>
    <row r="103" spans="17:21" x14ac:dyDescent="0.25">
      <c r="Q103" s="198">
        <f t="shared" si="8"/>
        <v>-1.3333333333333333</v>
      </c>
      <c r="R103" s="201">
        <f t="shared" si="9"/>
        <v>-1.0159131935601331</v>
      </c>
      <c r="S103" s="198">
        <f t="shared" si="10"/>
        <v>-2.9108280254777075</v>
      </c>
      <c r="T103" s="198">
        <f t="shared" si="11"/>
        <v>-1</v>
      </c>
      <c r="U103" s="198">
        <f t="shared" si="12"/>
        <v>-1.0005923281909275</v>
      </c>
    </row>
    <row r="104" spans="17:21" x14ac:dyDescent="0.25">
      <c r="Q104" s="198">
        <f t="shared" si="8"/>
        <v>-1.3333333333333333</v>
      </c>
      <c r="R104" s="201">
        <f t="shared" si="9"/>
        <v>-1.0159131935601331</v>
      </c>
      <c r="S104" s="198">
        <f t="shared" si="10"/>
        <v>-2.9108280254777075</v>
      </c>
      <c r="T104" s="198">
        <f t="shared" si="11"/>
        <v>-1</v>
      </c>
      <c r="U104" s="198">
        <f t="shared" si="12"/>
        <v>-1.0005923281909275</v>
      </c>
    </row>
    <row r="105" spans="17:21" x14ac:dyDescent="0.25">
      <c r="Q105" s="198">
        <f t="shared" si="8"/>
        <v>-1.3333333333333333</v>
      </c>
      <c r="R105" s="201">
        <f t="shared" si="9"/>
        <v>-1.0159131935601331</v>
      </c>
      <c r="S105" s="198">
        <f t="shared" si="10"/>
        <v>-2.9108280254777075</v>
      </c>
      <c r="T105" s="198">
        <f t="shared" si="11"/>
        <v>-1</v>
      </c>
      <c r="U105" s="198">
        <f t="shared" si="12"/>
        <v>-1.0005923281909275</v>
      </c>
    </row>
    <row r="106" spans="17:21" x14ac:dyDescent="0.25">
      <c r="Q106" s="198">
        <f t="shared" si="8"/>
        <v>-1.3333333333333333</v>
      </c>
      <c r="R106" s="201">
        <f t="shared" si="9"/>
        <v>-1.0159131935601331</v>
      </c>
      <c r="S106" s="198">
        <f t="shared" si="10"/>
        <v>-2.9108280254777075</v>
      </c>
      <c r="T106" s="198">
        <f t="shared" si="11"/>
        <v>-1</v>
      </c>
      <c r="U106" s="198">
        <f t="shared" si="12"/>
        <v>-1.0005923281909275</v>
      </c>
    </row>
    <row r="107" spans="17:21" x14ac:dyDescent="0.25">
      <c r="Q107" s="198">
        <f t="shared" si="8"/>
        <v>-1.3333333333333333</v>
      </c>
      <c r="R107" s="201">
        <f t="shared" si="9"/>
        <v>-1.0159131935601331</v>
      </c>
      <c r="S107" s="198">
        <f t="shared" si="10"/>
        <v>-2.9108280254777075</v>
      </c>
      <c r="T107" s="198">
        <f t="shared" si="11"/>
        <v>-1</v>
      </c>
      <c r="U107" s="198">
        <f t="shared" si="12"/>
        <v>-1.0005923281909275</v>
      </c>
    </row>
    <row r="108" spans="17:21" x14ac:dyDescent="0.25">
      <c r="Q108" s="198">
        <f t="shared" si="8"/>
        <v>-1.3333333333333333</v>
      </c>
      <c r="R108" s="201">
        <f t="shared" si="9"/>
        <v>-1.0159131935601331</v>
      </c>
      <c r="S108" s="198">
        <f t="shared" si="10"/>
        <v>-2.9108280254777075</v>
      </c>
      <c r="T108" s="198">
        <f t="shared" si="11"/>
        <v>-1</v>
      </c>
      <c r="U108" s="198">
        <f t="shared" si="12"/>
        <v>-1.0005923281909275</v>
      </c>
    </row>
    <row r="109" spans="17:21" x14ac:dyDescent="0.25">
      <c r="Q109" s="198">
        <f t="shared" si="8"/>
        <v>-1.3333333333333333</v>
      </c>
      <c r="R109" s="201">
        <f t="shared" si="9"/>
        <v>-1.0159131935601331</v>
      </c>
      <c r="S109" s="198">
        <f t="shared" si="10"/>
        <v>-2.9108280254777075</v>
      </c>
      <c r="T109" s="198">
        <f t="shared" si="11"/>
        <v>-1</v>
      </c>
      <c r="U109" s="198">
        <f t="shared" si="12"/>
        <v>-1.0005923281909275</v>
      </c>
    </row>
    <row r="110" spans="17:21" x14ac:dyDescent="0.25">
      <c r="Q110" s="198">
        <f t="shared" si="8"/>
        <v>-1.3333333333333333</v>
      </c>
      <c r="R110" s="201">
        <f t="shared" si="9"/>
        <v>-1.0159131935601331</v>
      </c>
      <c r="S110" s="198">
        <f t="shared" si="10"/>
        <v>-2.9108280254777075</v>
      </c>
      <c r="T110" s="198">
        <f t="shared" si="11"/>
        <v>-1</v>
      </c>
      <c r="U110" s="198">
        <f t="shared" si="12"/>
        <v>-1.0005923281909275</v>
      </c>
    </row>
    <row r="111" spans="17:21" x14ac:dyDescent="0.25">
      <c r="Q111" s="198">
        <f t="shared" si="8"/>
        <v>-1.3333333333333333</v>
      </c>
      <c r="R111" s="201">
        <f t="shared" si="9"/>
        <v>-1.0159131935601331</v>
      </c>
      <c r="S111" s="198">
        <f t="shared" si="10"/>
        <v>-2.9108280254777075</v>
      </c>
      <c r="T111" s="198">
        <f t="shared" si="11"/>
        <v>-1</v>
      </c>
      <c r="U111" s="198">
        <f t="shared" si="12"/>
        <v>-1.0005923281909275</v>
      </c>
    </row>
    <row r="112" spans="17:21" x14ac:dyDescent="0.25">
      <c r="Q112" s="198">
        <f t="shared" si="8"/>
        <v>-1.3333333333333333</v>
      </c>
      <c r="R112" s="201">
        <f t="shared" si="9"/>
        <v>-1.0159131935601331</v>
      </c>
      <c r="S112" s="198">
        <f t="shared" si="10"/>
        <v>-2.9108280254777075</v>
      </c>
      <c r="T112" s="198">
        <f t="shared" si="11"/>
        <v>-1</v>
      </c>
      <c r="U112" s="198">
        <f t="shared" si="12"/>
        <v>-1.0005923281909275</v>
      </c>
    </row>
    <row r="113" spans="17:21" x14ac:dyDescent="0.25">
      <c r="Q113" s="198">
        <f t="shared" si="8"/>
        <v>-1.3333333333333333</v>
      </c>
      <c r="R113" s="201">
        <f t="shared" si="9"/>
        <v>-1.0159131935601331</v>
      </c>
      <c r="S113" s="198">
        <f t="shared" si="10"/>
        <v>-2.9108280254777075</v>
      </c>
      <c r="T113" s="198">
        <f t="shared" si="11"/>
        <v>-1</v>
      </c>
      <c r="U113" s="198">
        <f t="shared" si="12"/>
        <v>-1.0005923281909275</v>
      </c>
    </row>
    <row r="114" spans="17:21" x14ac:dyDescent="0.25">
      <c r="Q114" s="198">
        <f t="shared" si="8"/>
        <v>-1.3333333333333333</v>
      </c>
      <c r="R114" s="201">
        <f t="shared" si="9"/>
        <v>-1.0159131935601331</v>
      </c>
      <c r="S114" s="198">
        <f t="shared" si="10"/>
        <v>-2.9108280254777075</v>
      </c>
      <c r="T114" s="198">
        <f t="shared" si="11"/>
        <v>-1</v>
      </c>
      <c r="U114" s="198">
        <f t="shared" si="12"/>
        <v>-1.0005923281909275</v>
      </c>
    </row>
    <row r="115" spans="17:21" x14ac:dyDescent="0.25">
      <c r="Q115" s="198">
        <f t="shared" si="8"/>
        <v>-1.3333333333333333</v>
      </c>
      <c r="R115" s="201">
        <f t="shared" si="9"/>
        <v>-1.0159131935601331</v>
      </c>
      <c r="S115" s="198">
        <f t="shared" si="10"/>
        <v>-2.9108280254777075</v>
      </c>
      <c r="T115" s="198">
        <f t="shared" si="11"/>
        <v>-1</v>
      </c>
      <c r="U115" s="198">
        <f t="shared" si="12"/>
        <v>-1.0005923281909275</v>
      </c>
    </row>
    <row r="116" spans="17:21" x14ac:dyDescent="0.25">
      <c r="Q116" s="198">
        <f t="shared" si="8"/>
        <v>-1.3333333333333333</v>
      </c>
      <c r="R116" s="201">
        <f t="shared" si="9"/>
        <v>-1.0159131935601331</v>
      </c>
      <c r="S116" s="198">
        <f t="shared" si="10"/>
        <v>-2.9108280254777075</v>
      </c>
      <c r="T116" s="198">
        <f t="shared" si="11"/>
        <v>-1</v>
      </c>
      <c r="U116" s="198">
        <f t="shared" si="12"/>
        <v>-1.0005923281909275</v>
      </c>
    </row>
    <row r="117" spans="17:21" x14ac:dyDescent="0.25">
      <c r="Q117" s="198">
        <f t="shared" si="8"/>
        <v>-1.3333333333333333</v>
      </c>
      <c r="R117" s="201">
        <f t="shared" si="9"/>
        <v>-1.0159131935601331</v>
      </c>
      <c r="S117" s="198">
        <f t="shared" si="10"/>
        <v>-2.9108280254777075</v>
      </c>
      <c r="T117" s="198">
        <f t="shared" si="11"/>
        <v>-1</v>
      </c>
      <c r="U117" s="198">
        <f t="shared" si="12"/>
        <v>-1.0005923281909275</v>
      </c>
    </row>
    <row r="118" spans="17:21" x14ac:dyDescent="0.25">
      <c r="Q118" s="198">
        <f t="shared" si="8"/>
        <v>-1.3333333333333333</v>
      </c>
      <c r="R118" s="201">
        <f t="shared" si="9"/>
        <v>-1.0159131935601331</v>
      </c>
      <c r="S118" s="198">
        <f t="shared" si="10"/>
        <v>-2.9108280254777075</v>
      </c>
      <c r="T118" s="198">
        <f t="shared" si="11"/>
        <v>-1</v>
      </c>
      <c r="U118" s="198">
        <f t="shared" si="12"/>
        <v>-1.0005923281909275</v>
      </c>
    </row>
    <row r="119" spans="17:21" x14ac:dyDescent="0.25">
      <c r="Q119" s="198">
        <f t="shared" si="8"/>
        <v>-1.3333333333333333</v>
      </c>
      <c r="R119" s="201">
        <f t="shared" si="9"/>
        <v>-1.0159131935601331</v>
      </c>
      <c r="S119" s="198">
        <f t="shared" si="10"/>
        <v>-2.9108280254777075</v>
      </c>
      <c r="T119" s="198">
        <f t="shared" si="11"/>
        <v>-1</v>
      </c>
      <c r="U119" s="198">
        <f t="shared" si="12"/>
        <v>-1.0005923281909275</v>
      </c>
    </row>
    <row r="120" spans="17:21" x14ac:dyDescent="0.25">
      <c r="Q120" s="198">
        <f t="shared" si="8"/>
        <v>-1.3333333333333333</v>
      </c>
      <c r="R120" s="201">
        <f t="shared" si="9"/>
        <v>-1.0159131935601331</v>
      </c>
      <c r="S120" s="198">
        <f t="shared" si="10"/>
        <v>-2.9108280254777075</v>
      </c>
      <c r="T120" s="198">
        <f t="shared" si="11"/>
        <v>-1</v>
      </c>
      <c r="U120" s="198">
        <f t="shared" si="12"/>
        <v>-1.0005923281909275</v>
      </c>
    </row>
    <row r="121" spans="17:21" x14ac:dyDescent="0.25">
      <c r="Q121" s="198">
        <f t="shared" si="8"/>
        <v>-1.3333333333333333</v>
      </c>
      <c r="R121" s="201">
        <f t="shared" si="9"/>
        <v>-1.0159131935601331</v>
      </c>
      <c r="S121" s="198">
        <f t="shared" si="10"/>
        <v>-2.9108280254777075</v>
      </c>
      <c r="T121" s="198">
        <f t="shared" si="11"/>
        <v>-1</v>
      </c>
      <c r="U121" s="198">
        <f t="shared" si="12"/>
        <v>-1.0005923281909275</v>
      </c>
    </row>
    <row r="122" spans="17:21" x14ac:dyDescent="0.25">
      <c r="Q122" s="198">
        <f t="shared" si="8"/>
        <v>-1.3333333333333333</v>
      </c>
      <c r="R122" s="201">
        <f t="shared" si="9"/>
        <v>-1.0159131935601331</v>
      </c>
      <c r="S122" s="198">
        <f t="shared" si="10"/>
        <v>-2.9108280254777075</v>
      </c>
      <c r="T122" s="198">
        <f t="shared" si="11"/>
        <v>-1</v>
      </c>
      <c r="U122" s="198">
        <f t="shared" si="12"/>
        <v>-1.0005923281909275</v>
      </c>
    </row>
    <row r="123" spans="17:21" x14ac:dyDescent="0.25">
      <c r="Q123" s="198">
        <f t="shared" si="8"/>
        <v>-1.3333333333333333</v>
      </c>
      <c r="R123" s="201">
        <f t="shared" si="9"/>
        <v>-1.0159131935601331</v>
      </c>
      <c r="S123" s="198">
        <f t="shared" si="10"/>
        <v>-2.9108280254777075</v>
      </c>
      <c r="T123" s="198">
        <f t="shared" si="11"/>
        <v>-1</v>
      </c>
      <c r="U123" s="198">
        <f t="shared" si="12"/>
        <v>-1.0005923281909275</v>
      </c>
    </row>
    <row r="124" spans="17:21" x14ac:dyDescent="0.25">
      <c r="Q124" s="198">
        <f t="shared" si="8"/>
        <v>-1.3333333333333333</v>
      </c>
      <c r="R124" s="201">
        <f t="shared" si="9"/>
        <v>-1.0159131935601331</v>
      </c>
      <c r="S124" s="198">
        <f t="shared" si="10"/>
        <v>-2.9108280254777075</v>
      </c>
      <c r="T124" s="198">
        <f t="shared" si="11"/>
        <v>-1</v>
      </c>
      <c r="U124" s="198">
        <f t="shared" si="12"/>
        <v>-1.0005923281909275</v>
      </c>
    </row>
    <row r="125" spans="17:21" x14ac:dyDescent="0.25">
      <c r="Q125" s="198">
        <f t="shared" si="8"/>
        <v>-1.3333333333333333</v>
      </c>
      <c r="R125" s="201">
        <f t="shared" si="9"/>
        <v>-1.0159131935601331</v>
      </c>
      <c r="S125" s="198">
        <f t="shared" si="10"/>
        <v>-2.9108280254777075</v>
      </c>
      <c r="T125" s="198">
        <f t="shared" si="11"/>
        <v>-1</v>
      </c>
      <c r="U125" s="198">
        <f t="shared" si="12"/>
        <v>-1.0005923281909275</v>
      </c>
    </row>
    <row r="126" spans="17:21" x14ac:dyDescent="0.25">
      <c r="Q126" s="198">
        <f t="shared" si="8"/>
        <v>-1.3333333333333333</v>
      </c>
      <c r="R126" s="201">
        <f t="shared" si="9"/>
        <v>-1.0159131935601331</v>
      </c>
      <c r="S126" s="198">
        <f t="shared" si="10"/>
        <v>-2.9108280254777075</v>
      </c>
      <c r="T126" s="198">
        <f t="shared" si="11"/>
        <v>-1</v>
      </c>
      <c r="U126" s="198">
        <f t="shared" si="12"/>
        <v>-1.0005923281909275</v>
      </c>
    </row>
    <row r="127" spans="17:21" x14ac:dyDescent="0.25">
      <c r="Q127" s="198">
        <f t="shared" si="8"/>
        <v>-1.3333333333333333</v>
      </c>
      <c r="R127" s="201">
        <f t="shared" si="9"/>
        <v>-1.0159131935601331</v>
      </c>
      <c r="S127" s="198">
        <f t="shared" si="10"/>
        <v>-2.9108280254777075</v>
      </c>
      <c r="T127" s="198">
        <f t="shared" si="11"/>
        <v>-1</v>
      </c>
      <c r="U127" s="198">
        <f t="shared" si="12"/>
        <v>-1.0005923281909275</v>
      </c>
    </row>
    <row r="128" spans="17:21" x14ac:dyDescent="0.25">
      <c r="Q128" s="198">
        <f t="shared" si="8"/>
        <v>-1.3333333333333333</v>
      </c>
      <c r="R128" s="201">
        <f t="shared" si="9"/>
        <v>-1.0159131935601331</v>
      </c>
      <c r="S128" s="198">
        <f t="shared" si="10"/>
        <v>-2.9108280254777075</v>
      </c>
      <c r="T128" s="198">
        <f t="shared" si="11"/>
        <v>-1</v>
      </c>
      <c r="U128" s="198">
        <f t="shared" si="12"/>
        <v>-1.0005923281909275</v>
      </c>
    </row>
    <row r="129" spans="17:21" x14ac:dyDescent="0.25">
      <c r="Q129" s="198">
        <f t="shared" si="8"/>
        <v>-1.3333333333333333</v>
      </c>
      <c r="R129" s="201">
        <f t="shared" si="9"/>
        <v>-1.0159131935601331</v>
      </c>
      <c r="S129" s="198">
        <f t="shared" si="10"/>
        <v>-2.9108280254777075</v>
      </c>
      <c r="T129" s="198">
        <f t="shared" si="11"/>
        <v>-1</v>
      </c>
      <c r="U129" s="198">
        <f t="shared" si="12"/>
        <v>-1.0005923281909275</v>
      </c>
    </row>
    <row r="130" spans="17:21" x14ac:dyDescent="0.25">
      <c r="Q130" s="198">
        <f t="shared" si="8"/>
        <v>-1.3333333333333333</v>
      </c>
      <c r="R130" s="201">
        <f t="shared" si="9"/>
        <v>-1.0159131935601331</v>
      </c>
      <c r="S130" s="198">
        <f t="shared" si="10"/>
        <v>-2.9108280254777075</v>
      </c>
      <c r="T130" s="198">
        <f t="shared" si="11"/>
        <v>-1</v>
      </c>
      <c r="U130" s="198">
        <f t="shared" si="12"/>
        <v>-1.0005923281909275</v>
      </c>
    </row>
    <row r="131" spans="17:21" x14ac:dyDescent="0.25">
      <c r="Q131" s="198">
        <f t="shared" ref="Q131:Q194" si="13">2*((L131-P$3)/(P$5-P$3))-1</f>
        <v>-1.3333333333333333</v>
      </c>
      <c r="R131" s="201">
        <f t="shared" ref="R131:R194" si="14">2*((H131-P$8)/(P$10-P$8))-1</f>
        <v>-1.0159131935601331</v>
      </c>
      <c r="S131" s="198">
        <f t="shared" ref="S131:S194" si="15">2*((I131-P$13)/(P$15-P$13))-1</f>
        <v>-2.9108280254777075</v>
      </c>
      <c r="T131" s="198">
        <f t="shared" ref="T131:T194" si="16">2*((J131-P$18)/(P$20-P$18))-1</f>
        <v>-1</v>
      </c>
      <c r="U131" s="198">
        <f t="shared" ref="U131:U194" si="17">2*((K131-P$23)/(P$25-P$23))-1</f>
        <v>-1.0005923281909275</v>
      </c>
    </row>
    <row r="132" spans="17:21" x14ac:dyDescent="0.25">
      <c r="Q132" s="198">
        <f t="shared" si="13"/>
        <v>-1.3333333333333333</v>
      </c>
      <c r="R132" s="201">
        <f t="shared" si="14"/>
        <v>-1.0159131935601331</v>
      </c>
      <c r="S132" s="198">
        <f t="shared" si="15"/>
        <v>-2.9108280254777075</v>
      </c>
      <c r="T132" s="198">
        <f t="shared" si="16"/>
        <v>-1</v>
      </c>
      <c r="U132" s="198">
        <f t="shared" si="17"/>
        <v>-1.0005923281909275</v>
      </c>
    </row>
    <row r="133" spans="17:21" x14ac:dyDescent="0.25">
      <c r="Q133" s="198">
        <f t="shared" si="13"/>
        <v>-1.3333333333333333</v>
      </c>
      <c r="R133" s="201">
        <f t="shared" si="14"/>
        <v>-1.0159131935601331</v>
      </c>
      <c r="S133" s="198">
        <f t="shared" si="15"/>
        <v>-2.9108280254777075</v>
      </c>
      <c r="T133" s="198">
        <f t="shared" si="16"/>
        <v>-1</v>
      </c>
      <c r="U133" s="198">
        <f t="shared" si="17"/>
        <v>-1.0005923281909275</v>
      </c>
    </row>
    <row r="134" spans="17:21" x14ac:dyDescent="0.25">
      <c r="Q134" s="198">
        <f t="shared" si="13"/>
        <v>-1.3333333333333333</v>
      </c>
      <c r="R134" s="201">
        <f t="shared" si="14"/>
        <v>-1.0159131935601331</v>
      </c>
      <c r="S134" s="198">
        <f t="shared" si="15"/>
        <v>-2.9108280254777075</v>
      </c>
      <c r="T134" s="198">
        <f t="shared" si="16"/>
        <v>-1</v>
      </c>
      <c r="U134" s="198">
        <f t="shared" si="17"/>
        <v>-1.0005923281909275</v>
      </c>
    </row>
    <row r="135" spans="17:21" x14ac:dyDescent="0.25">
      <c r="Q135" s="198">
        <f t="shared" si="13"/>
        <v>-1.3333333333333333</v>
      </c>
      <c r="R135" s="201">
        <f t="shared" si="14"/>
        <v>-1.0159131935601331</v>
      </c>
      <c r="S135" s="198">
        <f t="shared" si="15"/>
        <v>-2.9108280254777075</v>
      </c>
      <c r="T135" s="198">
        <f t="shared" si="16"/>
        <v>-1</v>
      </c>
      <c r="U135" s="198">
        <f t="shared" si="17"/>
        <v>-1.0005923281909275</v>
      </c>
    </row>
    <row r="136" spans="17:21" x14ac:dyDescent="0.25">
      <c r="Q136" s="198">
        <f t="shared" si="13"/>
        <v>-1.3333333333333333</v>
      </c>
      <c r="R136" s="201">
        <f t="shared" si="14"/>
        <v>-1.0159131935601331</v>
      </c>
      <c r="S136" s="198">
        <f t="shared" si="15"/>
        <v>-2.9108280254777075</v>
      </c>
      <c r="T136" s="198">
        <f t="shared" si="16"/>
        <v>-1</v>
      </c>
      <c r="U136" s="198">
        <f t="shared" si="17"/>
        <v>-1.0005923281909275</v>
      </c>
    </row>
    <row r="137" spans="17:21" x14ac:dyDescent="0.25">
      <c r="Q137" s="198">
        <f t="shared" si="13"/>
        <v>-1.3333333333333333</v>
      </c>
      <c r="R137" s="201">
        <f t="shared" si="14"/>
        <v>-1.0159131935601331</v>
      </c>
      <c r="S137" s="198">
        <f t="shared" si="15"/>
        <v>-2.9108280254777075</v>
      </c>
      <c r="T137" s="198">
        <f t="shared" si="16"/>
        <v>-1</v>
      </c>
      <c r="U137" s="198">
        <f t="shared" si="17"/>
        <v>-1.0005923281909275</v>
      </c>
    </row>
    <row r="138" spans="17:21" x14ac:dyDescent="0.25">
      <c r="Q138" s="198">
        <f t="shared" si="13"/>
        <v>-1.3333333333333333</v>
      </c>
      <c r="R138" s="201">
        <f t="shared" si="14"/>
        <v>-1.0159131935601331</v>
      </c>
      <c r="S138" s="198">
        <f t="shared" si="15"/>
        <v>-2.9108280254777075</v>
      </c>
      <c r="T138" s="198">
        <f t="shared" si="16"/>
        <v>-1</v>
      </c>
      <c r="U138" s="198">
        <f t="shared" si="17"/>
        <v>-1.0005923281909275</v>
      </c>
    </row>
    <row r="139" spans="17:21" x14ac:dyDescent="0.25">
      <c r="Q139" s="198">
        <f t="shared" si="13"/>
        <v>-1.3333333333333333</v>
      </c>
      <c r="R139" s="201">
        <f t="shared" si="14"/>
        <v>-1.0159131935601331</v>
      </c>
      <c r="S139" s="198">
        <f t="shared" si="15"/>
        <v>-2.9108280254777075</v>
      </c>
      <c r="T139" s="198">
        <f t="shared" si="16"/>
        <v>-1</v>
      </c>
      <c r="U139" s="198">
        <f t="shared" si="17"/>
        <v>-1.0005923281909275</v>
      </c>
    </row>
    <row r="140" spans="17:21" x14ac:dyDescent="0.25">
      <c r="Q140" s="198">
        <f t="shared" si="13"/>
        <v>-1.3333333333333333</v>
      </c>
      <c r="R140" s="201">
        <f t="shared" si="14"/>
        <v>-1.0159131935601331</v>
      </c>
      <c r="S140" s="198">
        <f t="shared" si="15"/>
        <v>-2.9108280254777075</v>
      </c>
      <c r="T140" s="198">
        <f t="shared" si="16"/>
        <v>-1</v>
      </c>
      <c r="U140" s="198">
        <f t="shared" si="17"/>
        <v>-1.0005923281909275</v>
      </c>
    </row>
    <row r="141" spans="17:21" x14ac:dyDescent="0.25">
      <c r="Q141" s="198">
        <f t="shared" si="13"/>
        <v>-1.3333333333333333</v>
      </c>
      <c r="R141" s="201">
        <f t="shared" si="14"/>
        <v>-1.0159131935601331</v>
      </c>
      <c r="S141" s="198">
        <f t="shared" si="15"/>
        <v>-2.9108280254777075</v>
      </c>
      <c r="T141" s="198">
        <f t="shared" si="16"/>
        <v>-1</v>
      </c>
      <c r="U141" s="198">
        <f t="shared" si="17"/>
        <v>-1.0005923281909275</v>
      </c>
    </row>
    <row r="142" spans="17:21" x14ac:dyDescent="0.25">
      <c r="Q142" s="198">
        <f t="shared" si="13"/>
        <v>-1.3333333333333333</v>
      </c>
      <c r="R142" s="201">
        <f t="shared" si="14"/>
        <v>-1.0159131935601331</v>
      </c>
      <c r="S142" s="198">
        <f t="shared" si="15"/>
        <v>-2.9108280254777075</v>
      </c>
      <c r="T142" s="198">
        <f t="shared" si="16"/>
        <v>-1</v>
      </c>
      <c r="U142" s="198">
        <f t="shared" si="17"/>
        <v>-1.0005923281909275</v>
      </c>
    </row>
    <row r="143" spans="17:21" x14ac:dyDescent="0.25">
      <c r="Q143" s="198">
        <f t="shared" si="13"/>
        <v>-1.3333333333333333</v>
      </c>
      <c r="R143" s="201">
        <f t="shared" si="14"/>
        <v>-1.0159131935601331</v>
      </c>
      <c r="S143" s="198">
        <f t="shared" si="15"/>
        <v>-2.9108280254777075</v>
      </c>
      <c r="T143" s="198">
        <f t="shared" si="16"/>
        <v>-1</v>
      </c>
      <c r="U143" s="198">
        <f t="shared" si="17"/>
        <v>-1.0005923281909275</v>
      </c>
    </row>
    <row r="144" spans="17:21" x14ac:dyDescent="0.25">
      <c r="Q144" s="198">
        <f t="shared" si="13"/>
        <v>-1.3333333333333333</v>
      </c>
      <c r="R144" s="201">
        <f t="shared" si="14"/>
        <v>-1.0159131935601331</v>
      </c>
      <c r="S144" s="198">
        <f t="shared" si="15"/>
        <v>-2.9108280254777075</v>
      </c>
      <c r="T144" s="198">
        <f t="shared" si="16"/>
        <v>-1</v>
      </c>
      <c r="U144" s="198">
        <f t="shared" si="17"/>
        <v>-1.0005923281909275</v>
      </c>
    </row>
    <row r="145" spans="17:21" x14ac:dyDescent="0.25">
      <c r="Q145" s="198">
        <f t="shared" si="13"/>
        <v>-1.3333333333333333</v>
      </c>
      <c r="R145" s="201">
        <f t="shared" si="14"/>
        <v>-1.0159131935601331</v>
      </c>
      <c r="S145" s="198">
        <f t="shared" si="15"/>
        <v>-2.9108280254777075</v>
      </c>
      <c r="T145" s="198">
        <f t="shared" si="16"/>
        <v>-1</v>
      </c>
      <c r="U145" s="198">
        <f t="shared" si="17"/>
        <v>-1.0005923281909275</v>
      </c>
    </row>
    <row r="146" spans="17:21" x14ac:dyDescent="0.25">
      <c r="Q146" s="198">
        <f t="shared" si="13"/>
        <v>-1.3333333333333333</v>
      </c>
      <c r="R146" s="201">
        <f t="shared" si="14"/>
        <v>-1.0159131935601331</v>
      </c>
      <c r="S146" s="198">
        <f t="shared" si="15"/>
        <v>-2.9108280254777075</v>
      </c>
      <c r="T146" s="198">
        <f t="shared" si="16"/>
        <v>-1</v>
      </c>
      <c r="U146" s="198">
        <f t="shared" si="17"/>
        <v>-1.0005923281909275</v>
      </c>
    </row>
    <row r="147" spans="17:21" x14ac:dyDescent="0.25">
      <c r="Q147" s="198">
        <f t="shared" si="13"/>
        <v>-1.3333333333333333</v>
      </c>
      <c r="R147" s="201">
        <f t="shared" si="14"/>
        <v>-1.0159131935601331</v>
      </c>
      <c r="S147" s="198">
        <f t="shared" si="15"/>
        <v>-2.9108280254777075</v>
      </c>
      <c r="T147" s="198">
        <f t="shared" si="16"/>
        <v>-1</v>
      </c>
      <c r="U147" s="198">
        <f t="shared" si="17"/>
        <v>-1.0005923281909275</v>
      </c>
    </row>
    <row r="148" spans="17:21" x14ac:dyDescent="0.25">
      <c r="Q148" s="198">
        <f t="shared" si="13"/>
        <v>-1.3333333333333333</v>
      </c>
      <c r="R148" s="201">
        <f t="shared" si="14"/>
        <v>-1.0159131935601331</v>
      </c>
      <c r="S148" s="198">
        <f t="shared" si="15"/>
        <v>-2.9108280254777075</v>
      </c>
      <c r="T148" s="198">
        <f t="shared" si="16"/>
        <v>-1</v>
      </c>
      <c r="U148" s="198">
        <f t="shared" si="17"/>
        <v>-1.0005923281909275</v>
      </c>
    </row>
    <row r="149" spans="17:21" x14ac:dyDescent="0.25">
      <c r="Q149" s="198">
        <f t="shared" si="13"/>
        <v>-1.3333333333333333</v>
      </c>
      <c r="R149" s="201">
        <f t="shared" si="14"/>
        <v>-1.0159131935601331</v>
      </c>
      <c r="S149" s="198">
        <f t="shared" si="15"/>
        <v>-2.9108280254777075</v>
      </c>
      <c r="T149" s="198">
        <f t="shared" si="16"/>
        <v>-1</v>
      </c>
      <c r="U149" s="198">
        <f t="shared" si="17"/>
        <v>-1.0005923281909275</v>
      </c>
    </row>
    <row r="150" spans="17:21" x14ac:dyDescent="0.25">
      <c r="Q150" s="198">
        <f t="shared" si="13"/>
        <v>-1.3333333333333333</v>
      </c>
      <c r="R150" s="201">
        <f t="shared" si="14"/>
        <v>-1.0159131935601331</v>
      </c>
      <c r="S150" s="198">
        <f t="shared" si="15"/>
        <v>-2.9108280254777075</v>
      </c>
      <c r="T150" s="198">
        <f t="shared" si="16"/>
        <v>-1</v>
      </c>
      <c r="U150" s="198">
        <f t="shared" si="17"/>
        <v>-1.0005923281909275</v>
      </c>
    </row>
    <row r="151" spans="17:21" x14ac:dyDescent="0.25">
      <c r="Q151" s="198">
        <f t="shared" si="13"/>
        <v>-1.3333333333333333</v>
      </c>
      <c r="R151" s="201">
        <f t="shared" si="14"/>
        <v>-1.0159131935601331</v>
      </c>
      <c r="S151" s="198">
        <f t="shared" si="15"/>
        <v>-2.9108280254777075</v>
      </c>
      <c r="T151" s="198">
        <f t="shared" si="16"/>
        <v>-1</v>
      </c>
      <c r="U151" s="198">
        <f t="shared" si="17"/>
        <v>-1.0005923281909275</v>
      </c>
    </row>
    <row r="152" spans="17:21" x14ac:dyDescent="0.25">
      <c r="Q152" s="198">
        <f t="shared" si="13"/>
        <v>-1.3333333333333333</v>
      </c>
      <c r="R152" s="201">
        <f t="shared" si="14"/>
        <v>-1.0159131935601331</v>
      </c>
      <c r="S152" s="198">
        <f t="shared" si="15"/>
        <v>-2.9108280254777075</v>
      </c>
      <c r="T152" s="198">
        <f t="shared" si="16"/>
        <v>-1</v>
      </c>
      <c r="U152" s="198">
        <f t="shared" si="17"/>
        <v>-1.0005923281909275</v>
      </c>
    </row>
    <row r="153" spans="17:21" x14ac:dyDescent="0.25">
      <c r="Q153" s="198">
        <f t="shared" si="13"/>
        <v>-1.3333333333333333</v>
      </c>
      <c r="R153" s="201">
        <f t="shared" si="14"/>
        <v>-1.0159131935601331</v>
      </c>
      <c r="S153" s="198">
        <f t="shared" si="15"/>
        <v>-2.9108280254777075</v>
      </c>
      <c r="T153" s="198">
        <f t="shared" si="16"/>
        <v>-1</v>
      </c>
      <c r="U153" s="198">
        <f t="shared" si="17"/>
        <v>-1.0005923281909275</v>
      </c>
    </row>
    <row r="154" spans="17:21" x14ac:dyDescent="0.25">
      <c r="Q154" s="198">
        <f t="shared" si="13"/>
        <v>-1.3333333333333333</v>
      </c>
      <c r="R154" s="201">
        <f t="shared" si="14"/>
        <v>-1.0159131935601331</v>
      </c>
      <c r="S154" s="198">
        <f t="shared" si="15"/>
        <v>-2.9108280254777075</v>
      </c>
      <c r="T154" s="198">
        <f t="shared" si="16"/>
        <v>-1</v>
      </c>
      <c r="U154" s="198">
        <f t="shared" si="17"/>
        <v>-1.0005923281909275</v>
      </c>
    </row>
    <row r="155" spans="17:21" x14ac:dyDescent="0.25">
      <c r="Q155" s="198">
        <f t="shared" si="13"/>
        <v>-1.3333333333333333</v>
      </c>
      <c r="R155" s="201">
        <f t="shared" si="14"/>
        <v>-1.0159131935601331</v>
      </c>
      <c r="S155" s="198">
        <f t="shared" si="15"/>
        <v>-2.9108280254777075</v>
      </c>
      <c r="T155" s="198">
        <f t="shared" si="16"/>
        <v>-1</v>
      </c>
      <c r="U155" s="198">
        <f t="shared" si="17"/>
        <v>-1.0005923281909275</v>
      </c>
    </row>
    <row r="156" spans="17:21" x14ac:dyDescent="0.25">
      <c r="Q156" s="198">
        <f t="shared" si="13"/>
        <v>-1.3333333333333333</v>
      </c>
      <c r="R156" s="201">
        <f t="shared" si="14"/>
        <v>-1.0159131935601331</v>
      </c>
      <c r="S156" s="198">
        <f t="shared" si="15"/>
        <v>-2.9108280254777075</v>
      </c>
      <c r="T156" s="198">
        <f t="shared" si="16"/>
        <v>-1</v>
      </c>
      <c r="U156" s="198">
        <f t="shared" si="17"/>
        <v>-1.0005923281909275</v>
      </c>
    </row>
    <row r="157" spans="17:21" x14ac:dyDescent="0.25">
      <c r="Q157" s="198">
        <f t="shared" si="13"/>
        <v>-1.3333333333333333</v>
      </c>
      <c r="R157" s="201">
        <f t="shared" si="14"/>
        <v>-1.0159131935601331</v>
      </c>
      <c r="S157" s="198">
        <f t="shared" si="15"/>
        <v>-2.9108280254777075</v>
      </c>
      <c r="T157" s="198">
        <f t="shared" si="16"/>
        <v>-1</v>
      </c>
      <c r="U157" s="198">
        <f t="shared" si="17"/>
        <v>-1.0005923281909275</v>
      </c>
    </row>
    <row r="158" spans="17:21" x14ac:dyDescent="0.25">
      <c r="Q158" s="198">
        <f t="shared" si="13"/>
        <v>-1.3333333333333333</v>
      </c>
      <c r="R158" s="201">
        <f t="shared" si="14"/>
        <v>-1.0159131935601331</v>
      </c>
      <c r="S158" s="198">
        <f t="shared" si="15"/>
        <v>-2.9108280254777075</v>
      </c>
      <c r="T158" s="198">
        <f t="shared" si="16"/>
        <v>-1</v>
      </c>
      <c r="U158" s="198">
        <f t="shared" si="17"/>
        <v>-1.0005923281909275</v>
      </c>
    </row>
    <row r="159" spans="17:21" x14ac:dyDescent="0.25">
      <c r="Q159" s="198">
        <f t="shared" si="13"/>
        <v>-1.3333333333333333</v>
      </c>
      <c r="R159" s="201">
        <f t="shared" si="14"/>
        <v>-1.0159131935601331</v>
      </c>
      <c r="S159" s="198">
        <f t="shared" si="15"/>
        <v>-2.9108280254777075</v>
      </c>
      <c r="T159" s="198">
        <f t="shared" si="16"/>
        <v>-1</v>
      </c>
      <c r="U159" s="198">
        <f t="shared" si="17"/>
        <v>-1.0005923281909275</v>
      </c>
    </row>
    <row r="160" spans="17:21" x14ac:dyDescent="0.25">
      <c r="Q160" s="198">
        <f t="shared" si="13"/>
        <v>-1.3333333333333333</v>
      </c>
      <c r="R160" s="201">
        <f t="shared" si="14"/>
        <v>-1.0159131935601331</v>
      </c>
      <c r="S160" s="198">
        <f t="shared" si="15"/>
        <v>-2.9108280254777075</v>
      </c>
      <c r="T160" s="198">
        <f t="shared" si="16"/>
        <v>-1</v>
      </c>
      <c r="U160" s="198">
        <f t="shared" si="17"/>
        <v>-1.0005923281909275</v>
      </c>
    </row>
    <row r="161" spans="17:21" x14ac:dyDescent="0.25">
      <c r="Q161" s="198">
        <f t="shared" si="13"/>
        <v>-1.3333333333333333</v>
      </c>
      <c r="R161" s="201">
        <f t="shared" si="14"/>
        <v>-1.0159131935601331</v>
      </c>
      <c r="S161" s="198">
        <f t="shared" si="15"/>
        <v>-2.9108280254777075</v>
      </c>
      <c r="T161" s="198">
        <f t="shared" si="16"/>
        <v>-1</v>
      </c>
      <c r="U161" s="198">
        <f t="shared" si="17"/>
        <v>-1.0005923281909275</v>
      </c>
    </row>
    <row r="162" spans="17:21" x14ac:dyDescent="0.25">
      <c r="Q162" s="198">
        <f t="shared" si="13"/>
        <v>-1.3333333333333333</v>
      </c>
      <c r="R162" s="201">
        <f t="shared" si="14"/>
        <v>-1.0159131935601331</v>
      </c>
      <c r="S162" s="198">
        <f t="shared" si="15"/>
        <v>-2.9108280254777075</v>
      </c>
      <c r="T162" s="198">
        <f t="shared" si="16"/>
        <v>-1</v>
      </c>
      <c r="U162" s="198">
        <f t="shared" si="17"/>
        <v>-1.0005923281909275</v>
      </c>
    </row>
    <row r="163" spans="17:21" x14ac:dyDescent="0.25">
      <c r="Q163" s="198">
        <f t="shared" si="13"/>
        <v>-1.3333333333333333</v>
      </c>
      <c r="R163" s="201">
        <f t="shared" si="14"/>
        <v>-1.0159131935601331</v>
      </c>
      <c r="S163" s="198">
        <f t="shared" si="15"/>
        <v>-2.9108280254777075</v>
      </c>
      <c r="T163" s="198">
        <f t="shared" si="16"/>
        <v>-1</v>
      </c>
      <c r="U163" s="198">
        <f t="shared" si="17"/>
        <v>-1.0005923281909275</v>
      </c>
    </row>
    <row r="164" spans="17:21" x14ac:dyDescent="0.25">
      <c r="Q164" s="198">
        <f t="shared" si="13"/>
        <v>-1.3333333333333333</v>
      </c>
      <c r="R164" s="201">
        <f t="shared" si="14"/>
        <v>-1.0159131935601331</v>
      </c>
      <c r="S164" s="198">
        <f t="shared" si="15"/>
        <v>-2.9108280254777075</v>
      </c>
      <c r="T164" s="198">
        <f t="shared" si="16"/>
        <v>-1</v>
      </c>
      <c r="U164" s="198">
        <f t="shared" si="17"/>
        <v>-1.0005923281909275</v>
      </c>
    </row>
    <row r="165" spans="17:21" x14ac:dyDescent="0.25">
      <c r="Q165" s="198">
        <f t="shared" si="13"/>
        <v>-1.3333333333333333</v>
      </c>
      <c r="R165" s="201">
        <f t="shared" si="14"/>
        <v>-1.0159131935601331</v>
      </c>
      <c r="S165" s="198">
        <f t="shared" si="15"/>
        <v>-2.9108280254777075</v>
      </c>
      <c r="T165" s="198">
        <f t="shared" si="16"/>
        <v>-1</v>
      </c>
      <c r="U165" s="198">
        <f t="shared" si="17"/>
        <v>-1.0005923281909275</v>
      </c>
    </row>
    <row r="166" spans="17:21" x14ac:dyDescent="0.25">
      <c r="Q166" s="198">
        <f t="shared" si="13"/>
        <v>-1.3333333333333333</v>
      </c>
      <c r="R166" s="201">
        <f t="shared" si="14"/>
        <v>-1.0159131935601331</v>
      </c>
      <c r="S166" s="198">
        <f t="shared" si="15"/>
        <v>-2.9108280254777075</v>
      </c>
      <c r="T166" s="198">
        <f t="shared" si="16"/>
        <v>-1</v>
      </c>
      <c r="U166" s="198">
        <f t="shared" si="17"/>
        <v>-1.0005923281909275</v>
      </c>
    </row>
    <row r="167" spans="17:21" x14ac:dyDescent="0.25">
      <c r="Q167" s="198">
        <f t="shared" si="13"/>
        <v>-1.3333333333333333</v>
      </c>
      <c r="R167" s="201">
        <f t="shared" si="14"/>
        <v>-1.0159131935601331</v>
      </c>
      <c r="S167" s="198">
        <f t="shared" si="15"/>
        <v>-2.9108280254777075</v>
      </c>
      <c r="T167" s="198">
        <f t="shared" si="16"/>
        <v>-1</v>
      </c>
      <c r="U167" s="198">
        <f t="shared" si="17"/>
        <v>-1.0005923281909275</v>
      </c>
    </row>
    <row r="168" spans="17:21" x14ac:dyDescent="0.25">
      <c r="Q168" s="198">
        <f t="shared" si="13"/>
        <v>-1.3333333333333333</v>
      </c>
      <c r="R168" s="201">
        <f t="shared" si="14"/>
        <v>-1.0159131935601331</v>
      </c>
      <c r="S168" s="198">
        <f t="shared" si="15"/>
        <v>-2.9108280254777075</v>
      </c>
      <c r="T168" s="198">
        <f t="shared" si="16"/>
        <v>-1</v>
      </c>
      <c r="U168" s="198">
        <f t="shared" si="17"/>
        <v>-1.0005923281909275</v>
      </c>
    </row>
    <row r="169" spans="17:21" x14ac:dyDescent="0.25">
      <c r="Q169" s="198">
        <f t="shared" si="13"/>
        <v>-1.3333333333333333</v>
      </c>
      <c r="R169" s="201">
        <f t="shared" si="14"/>
        <v>-1.0159131935601331</v>
      </c>
      <c r="S169" s="198">
        <f t="shared" si="15"/>
        <v>-2.9108280254777075</v>
      </c>
      <c r="T169" s="198">
        <f t="shared" si="16"/>
        <v>-1</v>
      </c>
      <c r="U169" s="198">
        <f t="shared" si="17"/>
        <v>-1.0005923281909275</v>
      </c>
    </row>
    <row r="170" spans="17:21" x14ac:dyDescent="0.25">
      <c r="Q170" s="198">
        <f t="shared" si="13"/>
        <v>-1.3333333333333333</v>
      </c>
      <c r="R170" s="201">
        <f t="shared" si="14"/>
        <v>-1.0159131935601331</v>
      </c>
      <c r="S170" s="198">
        <f t="shared" si="15"/>
        <v>-2.9108280254777075</v>
      </c>
      <c r="T170" s="198">
        <f t="shared" si="16"/>
        <v>-1</v>
      </c>
      <c r="U170" s="198">
        <f t="shared" si="17"/>
        <v>-1.0005923281909275</v>
      </c>
    </row>
    <row r="171" spans="17:21" x14ac:dyDescent="0.25">
      <c r="Q171" s="198">
        <f t="shared" si="13"/>
        <v>-1.3333333333333333</v>
      </c>
      <c r="R171" s="201">
        <f t="shared" si="14"/>
        <v>-1.0159131935601331</v>
      </c>
      <c r="S171" s="198">
        <f t="shared" si="15"/>
        <v>-2.9108280254777075</v>
      </c>
      <c r="T171" s="198">
        <f t="shared" si="16"/>
        <v>-1</v>
      </c>
      <c r="U171" s="198">
        <f t="shared" si="17"/>
        <v>-1.0005923281909275</v>
      </c>
    </row>
    <row r="172" spans="17:21" x14ac:dyDescent="0.25">
      <c r="Q172" s="198">
        <f t="shared" si="13"/>
        <v>-1.3333333333333333</v>
      </c>
      <c r="R172" s="201">
        <f t="shared" si="14"/>
        <v>-1.0159131935601331</v>
      </c>
      <c r="S172" s="198">
        <f t="shared" si="15"/>
        <v>-2.9108280254777075</v>
      </c>
      <c r="T172" s="198">
        <f t="shared" si="16"/>
        <v>-1</v>
      </c>
      <c r="U172" s="198">
        <f t="shared" si="17"/>
        <v>-1.0005923281909275</v>
      </c>
    </row>
    <row r="173" spans="17:21" x14ac:dyDescent="0.25">
      <c r="Q173" s="198">
        <f t="shared" si="13"/>
        <v>-1.3333333333333333</v>
      </c>
      <c r="R173" s="201">
        <f t="shared" si="14"/>
        <v>-1.0159131935601331</v>
      </c>
      <c r="S173" s="198">
        <f t="shared" si="15"/>
        <v>-2.9108280254777075</v>
      </c>
      <c r="T173" s="198">
        <f t="shared" si="16"/>
        <v>-1</v>
      </c>
      <c r="U173" s="198">
        <f t="shared" si="17"/>
        <v>-1.0005923281909275</v>
      </c>
    </row>
    <row r="174" spans="17:21" x14ac:dyDescent="0.25">
      <c r="Q174" s="198">
        <f t="shared" si="13"/>
        <v>-1.3333333333333333</v>
      </c>
      <c r="R174" s="201">
        <f t="shared" si="14"/>
        <v>-1.0159131935601331</v>
      </c>
      <c r="S174" s="198">
        <f t="shared" si="15"/>
        <v>-2.9108280254777075</v>
      </c>
      <c r="T174" s="198">
        <f t="shared" si="16"/>
        <v>-1</v>
      </c>
      <c r="U174" s="198">
        <f t="shared" si="17"/>
        <v>-1.0005923281909275</v>
      </c>
    </row>
    <row r="175" spans="17:21" x14ac:dyDescent="0.25">
      <c r="Q175" s="198">
        <f t="shared" si="13"/>
        <v>-1.3333333333333333</v>
      </c>
      <c r="R175" s="201">
        <f t="shared" si="14"/>
        <v>-1.0159131935601331</v>
      </c>
      <c r="S175" s="198">
        <f t="shared" si="15"/>
        <v>-2.9108280254777075</v>
      </c>
      <c r="T175" s="198">
        <f t="shared" si="16"/>
        <v>-1</v>
      </c>
      <c r="U175" s="198">
        <f t="shared" si="17"/>
        <v>-1.0005923281909275</v>
      </c>
    </row>
    <row r="176" spans="17:21" x14ac:dyDescent="0.25">
      <c r="Q176" s="198">
        <f t="shared" si="13"/>
        <v>-1.3333333333333333</v>
      </c>
      <c r="R176" s="201">
        <f t="shared" si="14"/>
        <v>-1.0159131935601331</v>
      </c>
      <c r="S176" s="198">
        <f t="shared" si="15"/>
        <v>-2.9108280254777075</v>
      </c>
      <c r="T176" s="198">
        <f t="shared" si="16"/>
        <v>-1</v>
      </c>
      <c r="U176" s="198">
        <f t="shared" si="17"/>
        <v>-1.0005923281909275</v>
      </c>
    </row>
    <row r="177" spans="17:21" x14ac:dyDescent="0.25">
      <c r="Q177" s="198">
        <f t="shared" si="13"/>
        <v>-1.3333333333333333</v>
      </c>
      <c r="R177" s="201">
        <f t="shared" si="14"/>
        <v>-1.0159131935601331</v>
      </c>
      <c r="S177" s="198">
        <f t="shared" si="15"/>
        <v>-2.9108280254777075</v>
      </c>
      <c r="T177" s="198">
        <f t="shared" si="16"/>
        <v>-1</v>
      </c>
      <c r="U177" s="198">
        <f t="shared" si="17"/>
        <v>-1.0005923281909275</v>
      </c>
    </row>
    <row r="178" spans="17:21" x14ac:dyDescent="0.25">
      <c r="Q178" s="198">
        <f t="shared" si="13"/>
        <v>-1.3333333333333333</v>
      </c>
      <c r="R178" s="201">
        <f t="shared" si="14"/>
        <v>-1.0159131935601331</v>
      </c>
      <c r="S178" s="198">
        <f t="shared" si="15"/>
        <v>-2.9108280254777075</v>
      </c>
      <c r="T178" s="198">
        <f t="shared" si="16"/>
        <v>-1</v>
      </c>
      <c r="U178" s="198">
        <f t="shared" si="17"/>
        <v>-1.0005923281909275</v>
      </c>
    </row>
    <row r="179" spans="17:21" x14ac:dyDescent="0.25">
      <c r="Q179" s="198">
        <f t="shared" si="13"/>
        <v>-1.3333333333333333</v>
      </c>
      <c r="R179" s="201">
        <f t="shared" si="14"/>
        <v>-1.0159131935601331</v>
      </c>
      <c r="S179" s="198">
        <f t="shared" si="15"/>
        <v>-2.9108280254777075</v>
      </c>
      <c r="T179" s="198">
        <f t="shared" si="16"/>
        <v>-1</v>
      </c>
      <c r="U179" s="198">
        <f t="shared" si="17"/>
        <v>-1.0005923281909275</v>
      </c>
    </row>
    <row r="180" spans="17:21" x14ac:dyDescent="0.25">
      <c r="Q180" s="198">
        <f t="shared" si="13"/>
        <v>-1.3333333333333333</v>
      </c>
      <c r="R180" s="201">
        <f t="shared" si="14"/>
        <v>-1.0159131935601331</v>
      </c>
      <c r="S180" s="198">
        <f t="shared" si="15"/>
        <v>-2.9108280254777075</v>
      </c>
      <c r="T180" s="198">
        <f t="shared" si="16"/>
        <v>-1</v>
      </c>
      <c r="U180" s="198">
        <f t="shared" si="17"/>
        <v>-1.0005923281909275</v>
      </c>
    </row>
    <row r="181" spans="17:21" x14ac:dyDescent="0.25">
      <c r="Q181" s="198">
        <f t="shared" si="13"/>
        <v>-1.3333333333333333</v>
      </c>
      <c r="R181" s="201">
        <f t="shared" si="14"/>
        <v>-1.0159131935601331</v>
      </c>
      <c r="S181" s="198">
        <f t="shared" si="15"/>
        <v>-2.9108280254777075</v>
      </c>
      <c r="T181" s="198">
        <f t="shared" si="16"/>
        <v>-1</v>
      </c>
      <c r="U181" s="198">
        <f t="shared" si="17"/>
        <v>-1.0005923281909275</v>
      </c>
    </row>
    <row r="182" spans="17:21" x14ac:dyDescent="0.25">
      <c r="Q182" s="198">
        <f t="shared" si="13"/>
        <v>-1.3333333333333333</v>
      </c>
      <c r="R182" s="201">
        <f t="shared" si="14"/>
        <v>-1.0159131935601331</v>
      </c>
      <c r="S182" s="198">
        <f t="shared" si="15"/>
        <v>-2.9108280254777075</v>
      </c>
      <c r="T182" s="198">
        <f t="shared" si="16"/>
        <v>-1</v>
      </c>
      <c r="U182" s="198">
        <f t="shared" si="17"/>
        <v>-1.0005923281909275</v>
      </c>
    </row>
    <row r="183" spans="17:21" x14ac:dyDescent="0.25">
      <c r="Q183" s="198">
        <f t="shared" si="13"/>
        <v>-1.3333333333333333</v>
      </c>
      <c r="R183" s="201">
        <f t="shared" si="14"/>
        <v>-1.0159131935601331</v>
      </c>
      <c r="S183" s="198">
        <f t="shared" si="15"/>
        <v>-2.9108280254777075</v>
      </c>
      <c r="T183" s="198">
        <f t="shared" si="16"/>
        <v>-1</v>
      </c>
      <c r="U183" s="198">
        <f t="shared" si="17"/>
        <v>-1.0005923281909275</v>
      </c>
    </row>
    <row r="184" spans="17:21" x14ac:dyDescent="0.25">
      <c r="Q184" s="198">
        <f t="shared" si="13"/>
        <v>-1.3333333333333333</v>
      </c>
      <c r="R184" s="201">
        <f t="shared" si="14"/>
        <v>-1.0159131935601331</v>
      </c>
      <c r="S184" s="198">
        <f t="shared" si="15"/>
        <v>-2.9108280254777075</v>
      </c>
      <c r="T184" s="198">
        <f t="shared" si="16"/>
        <v>-1</v>
      </c>
      <c r="U184" s="198">
        <f t="shared" si="17"/>
        <v>-1.0005923281909275</v>
      </c>
    </row>
    <row r="185" spans="17:21" x14ac:dyDescent="0.25">
      <c r="Q185" s="198">
        <f t="shared" si="13"/>
        <v>-1.3333333333333333</v>
      </c>
      <c r="R185" s="201">
        <f t="shared" si="14"/>
        <v>-1.0159131935601331</v>
      </c>
      <c r="S185" s="198">
        <f t="shared" si="15"/>
        <v>-2.9108280254777075</v>
      </c>
      <c r="T185" s="198">
        <f t="shared" si="16"/>
        <v>-1</v>
      </c>
      <c r="U185" s="198">
        <f t="shared" si="17"/>
        <v>-1.0005923281909275</v>
      </c>
    </row>
    <row r="186" spans="17:21" x14ac:dyDescent="0.25">
      <c r="Q186" s="198">
        <f t="shared" si="13"/>
        <v>-1.3333333333333333</v>
      </c>
      <c r="R186" s="201">
        <f t="shared" si="14"/>
        <v>-1.0159131935601331</v>
      </c>
      <c r="S186" s="198">
        <f t="shared" si="15"/>
        <v>-2.9108280254777075</v>
      </c>
      <c r="T186" s="198">
        <f t="shared" si="16"/>
        <v>-1</v>
      </c>
      <c r="U186" s="198">
        <f t="shared" si="17"/>
        <v>-1.0005923281909275</v>
      </c>
    </row>
    <row r="187" spans="17:21" x14ac:dyDescent="0.25">
      <c r="Q187" s="198">
        <f t="shared" si="13"/>
        <v>-1.3333333333333333</v>
      </c>
      <c r="R187" s="201">
        <f t="shared" si="14"/>
        <v>-1.0159131935601331</v>
      </c>
      <c r="S187" s="198">
        <f t="shared" si="15"/>
        <v>-2.9108280254777075</v>
      </c>
      <c r="T187" s="198">
        <f t="shared" si="16"/>
        <v>-1</v>
      </c>
      <c r="U187" s="198">
        <f t="shared" si="17"/>
        <v>-1.0005923281909275</v>
      </c>
    </row>
    <row r="188" spans="17:21" x14ac:dyDescent="0.25">
      <c r="Q188" s="198">
        <f t="shared" si="13"/>
        <v>-1.3333333333333333</v>
      </c>
      <c r="R188" s="201">
        <f t="shared" si="14"/>
        <v>-1.0159131935601331</v>
      </c>
      <c r="S188" s="198">
        <f t="shared" si="15"/>
        <v>-2.9108280254777075</v>
      </c>
      <c r="T188" s="198">
        <f t="shared" si="16"/>
        <v>-1</v>
      </c>
      <c r="U188" s="198">
        <f t="shared" si="17"/>
        <v>-1.0005923281909275</v>
      </c>
    </row>
    <row r="189" spans="17:21" x14ac:dyDescent="0.25">
      <c r="Q189" s="198">
        <f t="shared" si="13"/>
        <v>-1.3333333333333333</v>
      </c>
      <c r="R189" s="201">
        <f t="shared" si="14"/>
        <v>-1.0159131935601331</v>
      </c>
      <c r="S189" s="198">
        <f t="shared" si="15"/>
        <v>-2.9108280254777075</v>
      </c>
      <c r="T189" s="198">
        <f t="shared" si="16"/>
        <v>-1</v>
      </c>
      <c r="U189" s="198">
        <f t="shared" si="17"/>
        <v>-1.0005923281909275</v>
      </c>
    </row>
    <row r="190" spans="17:21" x14ac:dyDescent="0.25">
      <c r="Q190" s="198">
        <f t="shared" si="13"/>
        <v>-1.3333333333333333</v>
      </c>
      <c r="R190" s="201">
        <f t="shared" si="14"/>
        <v>-1.0159131935601331</v>
      </c>
      <c r="S190" s="198">
        <f t="shared" si="15"/>
        <v>-2.9108280254777075</v>
      </c>
      <c r="T190" s="198">
        <f t="shared" si="16"/>
        <v>-1</v>
      </c>
      <c r="U190" s="198">
        <f t="shared" si="17"/>
        <v>-1.0005923281909275</v>
      </c>
    </row>
    <row r="191" spans="17:21" x14ac:dyDescent="0.25">
      <c r="Q191" s="198">
        <f t="shared" si="13"/>
        <v>-1.3333333333333333</v>
      </c>
      <c r="R191" s="201">
        <f t="shared" si="14"/>
        <v>-1.0159131935601331</v>
      </c>
      <c r="S191" s="198">
        <f t="shared" si="15"/>
        <v>-2.9108280254777075</v>
      </c>
      <c r="T191" s="198">
        <f t="shared" si="16"/>
        <v>-1</v>
      </c>
      <c r="U191" s="198">
        <f t="shared" si="17"/>
        <v>-1.0005923281909275</v>
      </c>
    </row>
    <row r="192" spans="17:21" x14ac:dyDescent="0.25">
      <c r="Q192" s="198">
        <f t="shared" si="13"/>
        <v>-1.3333333333333333</v>
      </c>
      <c r="R192" s="201">
        <f t="shared" si="14"/>
        <v>-1.0159131935601331</v>
      </c>
      <c r="S192" s="198">
        <f t="shared" si="15"/>
        <v>-2.9108280254777075</v>
      </c>
      <c r="T192" s="198">
        <f t="shared" si="16"/>
        <v>-1</v>
      </c>
      <c r="U192" s="198">
        <f t="shared" si="17"/>
        <v>-1.0005923281909275</v>
      </c>
    </row>
    <row r="193" spans="17:21" x14ac:dyDescent="0.25">
      <c r="Q193" s="198">
        <f t="shared" si="13"/>
        <v>-1.3333333333333333</v>
      </c>
      <c r="R193" s="201">
        <f t="shared" si="14"/>
        <v>-1.0159131935601331</v>
      </c>
      <c r="S193" s="198">
        <f t="shared" si="15"/>
        <v>-2.9108280254777075</v>
      </c>
      <c r="T193" s="198">
        <f t="shared" si="16"/>
        <v>-1</v>
      </c>
      <c r="U193" s="198">
        <f t="shared" si="17"/>
        <v>-1.0005923281909275</v>
      </c>
    </row>
    <row r="194" spans="17:21" x14ac:dyDescent="0.25">
      <c r="Q194" s="198">
        <f t="shared" si="13"/>
        <v>-1.3333333333333333</v>
      </c>
      <c r="R194" s="201">
        <f t="shared" si="14"/>
        <v>-1.0159131935601331</v>
      </c>
      <c r="S194" s="198">
        <f t="shared" si="15"/>
        <v>-2.9108280254777075</v>
      </c>
      <c r="T194" s="198">
        <f t="shared" si="16"/>
        <v>-1</v>
      </c>
      <c r="U194" s="198">
        <f t="shared" si="17"/>
        <v>-1.0005923281909275</v>
      </c>
    </row>
    <row r="195" spans="17:21" x14ac:dyDescent="0.25">
      <c r="Q195" s="198">
        <f t="shared" ref="Q195:Q258" si="18">2*((L195-P$3)/(P$5-P$3))-1</f>
        <v>-1.3333333333333333</v>
      </c>
      <c r="R195" s="201">
        <f t="shared" ref="R195:R258" si="19">2*((H195-P$8)/(P$10-P$8))-1</f>
        <v>-1.0159131935601331</v>
      </c>
      <c r="S195" s="198">
        <f t="shared" ref="S195:S258" si="20">2*((I195-P$13)/(P$15-P$13))-1</f>
        <v>-2.9108280254777075</v>
      </c>
      <c r="T195" s="198">
        <f t="shared" ref="T195:T258" si="21">2*((J195-P$18)/(P$20-P$18))-1</f>
        <v>-1</v>
      </c>
      <c r="U195" s="198">
        <f t="shared" ref="U195:U258" si="22">2*((K195-P$23)/(P$25-P$23))-1</f>
        <v>-1.0005923281909275</v>
      </c>
    </row>
    <row r="196" spans="17:21" x14ac:dyDescent="0.25">
      <c r="Q196" s="198">
        <f t="shared" si="18"/>
        <v>-1.3333333333333333</v>
      </c>
      <c r="R196" s="201">
        <f t="shared" si="19"/>
        <v>-1.0159131935601331</v>
      </c>
      <c r="S196" s="198">
        <f t="shared" si="20"/>
        <v>-2.9108280254777075</v>
      </c>
      <c r="T196" s="198">
        <f t="shared" si="21"/>
        <v>-1</v>
      </c>
      <c r="U196" s="198">
        <f t="shared" si="22"/>
        <v>-1.0005923281909275</v>
      </c>
    </row>
    <row r="197" spans="17:21" x14ac:dyDescent="0.25">
      <c r="Q197" s="198">
        <f t="shared" si="18"/>
        <v>-1.3333333333333333</v>
      </c>
      <c r="R197" s="201">
        <f t="shared" si="19"/>
        <v>-1.0159131935601331</v>
      </c>
      <c r="S197" s="198">
        <f t="shared" si="20"/>
        <v>-2.9108280254777075</v>
      </c>
      <c r="T197" s="198">
        <f t="shared" si="21"/>
        <v>-1</v>
      </c>
      <c r="U197" s="198">
        <f t="shared" si="22"/>
        <v>-1.0005923281909275</v>
      </c>
    </row>
    <row r="198" spans="17:21" x14ac:dyDescent="0.25">
      <c r="Q198" s="198">
        <f t="shared" si="18"/>
        <v>-1.3333333333333333</v>
      </c>
      <c r="R198" s="201">
        <f t="shared" si="19"/>
        <v>-1.0159131935601331</v>
      </c>
      <c r="S198" s="198">
        <f t="shared" si="20"/>
        <v>-2.9108280254777075</v>
      </c>
      <c r="T198" s="198">
        <f t="shared" si="21"/>
        <v>-1</v>
      </c>
      <c r="U198" s="198">
        <f t="shared" si="22"/>
        <v>-1.0005923281909275</v>
      </c>
    </row>
    <row r="199" spans="17:21" x14ac:dyDescent="0.25">
      <c r="Q199" s="198">
        <f t="shared" si="18"/>
        <v>-1.3333333333333333</v>
      </c>
      <c r="R199" s="201">
        <f t="shared" si="19"/>
        <v>-1.0159131935601331</v>
      </c>
      <c r="S199" s="198">
        <f t="shared" si="20"/>
        <v>-2.9108280254777075</v>
      </c>
      <c r="T199" s="198">
        <f t="shared" si="21"/>
        <v>-1</v>
      </c>
      <c r="U199" s="198">
        <f t="shared" si="22"/>
        <v>-1.0005923281909275</v>
      </c>
    </row>
    <row r="200" spans="17:21" x14ac:dyDescent="0.25">
      <c r="Q200" s="198">
        <f t="shared" si="18"/>
        <v>-1.3333333333333333</v>
      </c>
      <c r="R200" s="201">
        <f t="shared" si="19"/>
        <v>-1.0159131935601331</v>
      </c>
      <c r="S200" s="198">
        <f t="shared" si="20"/>
        <v>-2.9108280254777075</v>
      </c>
      <c r="T200" s="198">
        <f t="shared" si="21"/>
        <v>-1</v>
      </c>
      <c r="U200" s="198">
        <f t="shared" si="22"/>
        <v>-1.0005923281909275</v>
      </c>
    </row>
    <row r="201" spans="17:21" x14ac:dyDescent="0.25">
      <c r="Q201" s="198">
        <f t="shared" si="18"/>
        <v>-1.3333333333333333</v>
      </c>
      <c r="R201" s="201">
        <f t="shared" si="19"/>
        <v>-1.0159131935601331</v>
      </c>
      <c r="S201" s="198">
        <f t="shared" si="20"/>
        <v>-2.9108280254777075</v>
      </c>
      <c r="T201" s="198">
        <f t="shared" si="21"/>
        <v>-1</v>
      </c>
      <c r="U201" s="198">
        <f t="shared" si="22"/>
        <v>-1.0005923281909275</v>
      </c>
    </row>
    <row r="202" spans="17:21" x14ac:dyDescent="0.25">
      <c r="Q202" s="198">
        <f t="shared" si="18"/>
        <v>-1.3333333333333333</v>
      </c>
      <c r="R202" s="201">
        <f t="shared" si="19"/>
        <v>-1.0159131935601331</v>
      </c>
      <c r="S202" s="198">
        <f t="shared" si="20"/>
        <v>-2.9108280254777075</v>
      </c>
      <c r="T202" s="198">
        <f t="shared" si="21"/>
        <v>-1</v>
      </c>
      <c r="U202" s="198">
        <f t="shared" si="22"/>
        <v>-1.0005923281909275</v>
      </c>
    </row>
    <row r="203" spans="17:21" x14ac:dyDescent="0.25">
      <c r="Q203" s="198">
        <f t="shared" si="18"/>
        <v>-1.3333333333333333</v>
      </c>
      <c r="R203" s="201">
        <f t="shared" si="19"/>
        <v>-1.0159131935601331</v>
      </c>
      <c r="S203" s="198">
        <f t="shared" si="20"/>
        <v>-2.9108280254777075</v>
      </c>
      <c r="T203" s="198">
        <f t="shared" si="21"/>
        <v>-1</v>
      </c>
      <c r="U203" s="198">
        <f t="shared" si="22"/>
        <v>-1.0005923281909275</v>
      </c>
    </row>
    <row r="204" spans="17:21" x14ac:dyDescent="0.25">
      <c r="Q204" s="198">
        <f t="shared" si="18"/>
        <v>-1.3333333333333333</v>
      </c>
      <c r="R204" s="201">
        <f t="shared" si="19"/>
        <v>-1.0159131935601331</v>
      </c>
      <c r="S204" s="198">
        <f t="shared" si="20"/>
        <v>-2.9108280254777075</v>
      </c>
      <c r="T204" s="198">
        <f t="shared" si="21"/>
        <v>-1</v>
      </c>
      <c r="U204" s="198">
        <f t="shared" si="22"/>
        <v>-1.0005923281909275</v>
      </c>
    </row>
    <row r="205" spans="17:21" x14ac:dyDescent="0.25">
      <c r="Q205" s="198">
        <f t="shared" si="18"/>
        <v>-1.3333333333333333</v>
      </c>
      <c r="R205" s="201">
        <f t="shared" si="19"/>
        <v>-1.0159131935601331</v>
      </c>
      <c r="S205" s="198">
        <f t="shared" si="20"/>
        <v>-2.9108280254777075</v>
      </c>
      <c r="T205" s="198">
        <f t="shared" si="21"/>
        <v>-1</v>
      </c>
      <c r="U205" s="198">
        <f t="shared" si="22"/>
        <v>-1.0005923281909275</v>
      </c>
    </row>
    <row r="206" spans="17:21" x14ac:dyDescent="0.25">
      <c r="Q206" s="198">
        <f t="shared" si="18"/>
        <v>-1.3333333333333333</v>
      </c>
      <c r="R206" s="201">
        <f t="shared" si="19"/>
        <v>-1.0159131935601331</v>
      </c>
      <c r="S206" s="198">
        <f t="shared" si="20"/>
        <v>-2.9108280254777075</v>
      </c>
      <c r="T206" s="198">
        <f t="shared" si="21"/>
        <v>-1</v>
      </c>
      <c r="U206" s="198">
        <f t="shared" si="22"/>
        <v>-1.0005923281909275</v>
      </c>
    </row>
    <row r="207" spans="17:21" x14ac:dyDescent="0.25">
      <c r="Q207" s="198">
        <f t="shared" si="18"/>
        <v>-1.3333333333333333</v>
      </c>
      <c r="R207" s="201">
        <f t="shared" si="19"/>
        <v>-1.0159131935601331</v>
      </c>
      <c r="S207" s="198">
        <f t="shared" si="20"/>
        <v>-2.9108280254777075</v>
      </c>
      <c r="T207" s="198">
        <f t="shared" si="21"/>
        <v>-1</v>
      </c>
      <c r="U207" s="198">
        <f t="shared" si="22"/>
        <v>-1.0005923281909275</v>
      </c>
    </row>
    <row r="208" spans="17:21" x14ac:dyDescent="0.25">
      <c r="Q208" s="198">
        <f t="shared" si="18"/>
        <v>-1.3333333333333333</v>
      </c>
      <c r="R208" s="201">
        <f t="shared" si="19"/>
        <v>-1.0159131935601331</v>
      </c>
      <c r="S208" s="198">
        <f t="shared" si="20"/>
        <v>-2.9108280254777075</v>
      </c>
      <c r="T208" s="198">
        <f t="shared" si="21"/>
        <v>-1</v>
      </c>
      <c r="U208" s="198">
        <f t="shared" si="22"/>
        <v>-1.0005923281909275</v>
      </c>
    </row>
    <row r="209" spans="17:21" x14ac:dyDescent="0.25">
      <c r="Q209" s="198">
        <f t="shared" si="18"/>
        <v>-1.3333333333333333</v>
      </c>
      <c r="R209" s="201">
        <f t="shared" si="19"/>
        <v>-1.0159131935601331</v>
      </c>
      <c r="S209" s="198">
        <f t="shared" si="20"/>
        <v>-2.9108280254777075</v>
      </c>
      <c r="T209" s="198">
        <f t="shared" si="21"/>
        <v>-1</v>
      </c>
      <c r="U209" s="198">
        <f t="shared" si="22"/>
        <v>-1.0005923281909275</v>
      </c>
    </row>
    <row r="210" spans="17:21" x14ac:dyDescent="0.25">
      <c r="Q210" s="198">
        <f t="shared" si="18"/>
        <v>-1.3333333333333333</v>
      </c>
      <c r="R210" s="201">
        <f t="shared" si="19"/>
        <v>-1.0159131935601331</v>
      </c>
      <c r="S210" s="198">
        <f t="shared" si="20"/>
        <v>-2.9108280254777075</v>
      </c>
      <c r="T210" s="198">
        <f t="shared" si="21"/>
        <v>-1</v>
      </c>
      <c r="U210" s="198">
        <f t="shared" si="22"/>
        <v>-1.0005923281909275</v>
      </c>
    </row>
    <row r="211" spans="17:21" x14ac:dyDescent="0.25">
      <c r="Q211" s="198">
        <f t="shared" si="18"/>
        <v>-1.3333333333333333</v>
      </c>
      <c r="R211" s="201">
        <f t="shared" si="19"/>
        <v>-1.0159131935601331</v>
      </c>
      <c r="S211" s="198">
        <f t="shared" si="20"/>
        <v>-2.9108280254777075</v>
      </c>
      <c r="T211" s="198">
        <f t="shared" si="21"/>
        <v>-1</v>
      </c>
      <c r="U211" s="198">
        <f t="shared" si="22"/>
        <v>-1.0005923281909275</v>
      </c>
    </row>
    <row r="212" spans="17:21" x14ac:dyDescent="0.25">
      <c r="Q212" s="198">
        <f t="shared" si="18"/>
        <v>-1.3333333333333333</v>
      </c>
      <c r="R212" s="201">
        <f t="shared" si="19"/>
        <v>-1.0159131935601331</v>
      </c>
      <c r="S212" s="198">
        <f t="shared" si="20"/>
        <v>-2.9108280254777075</v>
      </c>
      <c r="T212" s="198">
        <f t="shared" si="21"/>
        <v>-1</v>
      </c>
      <c r="U212" s="198">
        <f t="shared" si="22"/>
        <v>-1.0005923281909275</v>
      </c>
    </row>
    <row r="213" spans="17:21" x14ac:dyDescent="0.25">
      <c r="Q213" s="198">
        <f t="shared" si="18"/>
        <v>-1.3333333333333333</v>
      </c>
      <c r="R213" s="201">
        <f t="shared" si="19"/>
        <v>-1.0159131935601331</v>
      </c>
      <c r="S213" s="198">
        <f t="shared" si="20"/>
        <v>-2.9108280254777075</v>
      </c>
      <c r="T213" s="198">
        <f t="shared" si="21"/>
        <v>-1</v>
      </c>
      <c r="U213" s="198">
        <f t="shared" si="22"/>
        <v>-1.0005923281909275</v>
      </c>
    </row>
    <row r="214" spans="17:21" x14ac:dyDescent="0.25">
      <c r="Q214" s="198">
        <f t="shared" si="18"/>
        <v>-1.3333333333333333</v>
      </c>
      <c r="R214" s="201">
        <f t="shared" si="19"/>
        <v>-1.0159131935601331</v>
      </c>
      <c r="S214" s="198">
        <f t="shared" si="20"/>
        <v>-2.9108280254777075</v>
      </c>
      <c r="T214" s="198">
        <f t="shared" si="21"/>
        <v>-1</v>
      </c>
      <c r="U214" s="198">
        <f t="shared" si="22"/>
        <v>-1.0005923281909275</v>
      </c>
    </row>
    <row r="215" spans="17:21" x14ac:dyDescent="0.25">
      <c r="Q215" s="198">
        <f t="shared" si="18"/>
        <v>-1.3333333333333333</v>
      </c>
      <c r="R215" s="201">
        <f t="shared" si="19"/>
        <v>-1.0159131935601331</v>
      </c>
      <c r="S215" s="198">
        <f t="shared" si="20"/>
        <v>-2.9108280254777075</v>
      </c>
      <c r="T215" s="198">
        <f t="shared" si="21"/>
        <v>-1</v>
      </c>
      <c r="U215" s="198">
        <f t="shared" si="22"/>
        <v>-1.0005923281909275</v>
      </c>
    </row>
    <row r="216" spans="17:21" x14ac:dyDescent="0.25">
      <c r="Q216" s="198">
        <f t="shared" si="18"/>
        <v>-1.3333333333333333</v>
      </c>
      <c r="R216" s="201">
        <f t="shared" si="19"/>
        <v>-1.0159131935601331</v>
      </c>
      <c r="S216" s="198">
        <f t="shared" si="20"/>
        <v>-2.9108280254777075</v>
      </c>
      <c r="T216" s="198">
        <f t="shared" si="21"/>
        <v>-1</v>
      </c>
      <c r="U216" s="198">
        <f t="shared" si="22"/>
        <v>-1.0005923281909275</v>
      </c>
    </row>
    <row r="217" spans="17:21" x14ac:dyDescent="0.25">
      <c r="Q217" s="198">
        <f t="shared" si="18"/>
        <v>-1.3333333333333333</v>
      </c>
      <c r="R217" s="201">
        <f t="shared" si="19"/>
        <v>-1.0159131935601331</v>
      </c>
      <c r="S217" s="198">
        <f t="shared" si="20"/>
        <v>-2.9108280254777075</v>
      </c>
      <c r="T217" s="198">
        <f t="shared" si="21"/>
        <v>-1</v>
      </c>
      <c r="U217" s="198">
        <f t="shared" si="22"/>
        <v>-1.0005923281909275</v>
      </c>
    </row>
    <row r="218" spans="17:21" x14ac:dyDescent="0.25">
      <c r="Q218" s="198">
        <f t="shared" si="18"/>
        <v>-1.3333333333333333</v>
      </c>
      <c r="R218" s="201">
        <f t="shared" si="19"/>
        <v>-1.0159131935601331</v>
      </c>
      <c r="S218" s="198">
        <f t="shared" si="20"/>
        <v>-2.9108280254777075</v>
      </c>
      <c r="T218" s="198">
        <f t="shared" si="21"/>
        <v>-1</v>
      </c>
      <c r="U218" s="198">
        <f t="shared" si="22"/>
        <v>-1.0005923281909275</v>
      </c>
    </row>
    <row r="219" spans="17:21" x14ac:dyDescent="0.25">
      <c r="Q219" s="198">
        <f t="shared" si="18"/>
        <v>-1.3333333333333333</v>
      </c>
      <c r="R219" s="201">
        <f t="shared" si="19"/>
        <v>-1.0159131935601331</v>
      </c>
      <c r="S219" s="198">
        <f t="shared" si="20"/>
        <v>-2.9108280254777075</v>
      </c>
      <c r="T219" s="198">
        <f t="shared" si="21"/>
        <v>-1</v>
      </c>
      <c r="U219" s="198">
        <f t="shared" si="22"/>
        <v>-1.0005923281909275</v>
      </c>
    </row>
    <row r="220" spans="17:21" x14ac:dyDescent="0.25">
      <c r="Q220" s="198">
        <f t="shared" si="18"/>
        <v>-1.3333333333333333</v>
      </c>
      <c r="R220" s="201">
        <f t="shared" si="19"/>
        <v>-1.0159131935601331</v>
      </c>
      <c r="S220" s="198">
        <f t="shared" si="20"/>
        <v>-2.9108280254777075</v>
      </c>
      <c r="T220" s="198">
        <f t="shared" si="21"/>
        <v>-1</v>
      </c>
      <c r="U220" s="198">
        <f t="shared" si="22"/>
        <v>-1.0005923281909275</v>
      </c>
    </row>
    <row r="221" spans="17:21" x14ac:dyDescent="0.25">
      <c r="Q221" s="198">
        <f t="shared" si="18"/>
        <v>-1.3333333333333333</v>
      </c>
      <c r="R221" s="201">
        <f t="shared" si="19"/>
        <v>-1.0159131935601331</v>
      </c>
      <c r="S221" s="198">
        <f t="shared" si="20"/>
        <v>-2.9108280254777075</v>
      </c>
      <c r="T221" s="198">
        <f t="shared" si="21"/>
        <v>-1</v>
      </c>
      <c r="U221" s="198">
        <f t="shared" si="22"/>
        <v>-1.0005923281909275</v>
      </c>
    </row>
    <row r="222" spans="17:21" x14ac:dyDescent="0.25">
      <c r="Q222" s="198">
        <f t="shared" si="18"/>
        <v>-1.3333333333333333</v>
      </c>
      <c r="R222" s="201">
        <f t="shared" si="19"/>
        <v>-1.0159131935601331</v>
      </c>
      <c r="S222" s="198">
        <f t="shared" si="20"/>
        <v>-2.9108280254777075</v>
      </c>
      <c r="T222" s="198">
        <f t="shared" si="21"/>
        <v>-1</v>
      </c>
      <c r="U222" s="198">
        <f t="shared" si="22"/>
        <v>-1.0005923281909275</v>
      </c>
    </row>
    <row r="223" spans="17:21" x14ac:dyDescent="0.25">
      <c r="Q223" s="198">
        <f t="shared" si="18"/>
        <v>-1.3333333333333333</v>
      </c>
      <c r="R223" s="201">
        <f t="shared" si="19"/>
        <v>-1.0159131935601331</v>
      </c>
      <c r="S223" s="198">
        <f t="shared" si="20"/>
        <v>-2.9108280254777075</v>
      </c>
      <c r="T223" s="198">
        <f t="shared" si="21"/>
        <v>-1</v>
      </c>
      <c r="U223" s="198">
        <f t="shared" si="22"/>
        <v>-1.0005923281909275</v>
      </c>
    </row>
    <row r="224" spans="17:21" x14ac:dyDescent="0.25">
      <c r="Q224" s="198">
        <f t="shared" si="18"/>
        <v>-1.3333333333333333</v>
      </c>
      <c r="R224" s="201">
        <f t="shared" si="19"/>
        <v>-1.0159131935601331</v>
      </c>
      <c r="S224" s="198">
        <f t="shared" si="20"/>
        <v>-2.9108280254777075</v>
      </c>
      <c r="T224" s="198">
        <f t="shared" si="21"/>
        <v>-1</v>
      </c>
      <c r="U224" s="198">
        <f t="shared" si="22"/>
        <v>-1.0005923281909275</v>
      </c>
    </row>
    <row r="225" spans="17:21" x14ac:dyDescent="0.25">
      <c r="Q225" s="198">
        <f t="shared" si="18"/>
        <v>-1.3333333333333333</v>
      </c>
      <c r="R225" s="201">
        <f t="shared" si="19"/>
        <v>-1.0159131935601331</v>
      </c>
      <c r="S225" s="198">
        <f t="shared" si="20"/>
        <v>-2.9108280254777075</v>
      </c>
      <c r="T225" s="198">
        <f t="shared" si="21"/>
        <v>-1</v>
      </c>
      <c r="U225" s="198">
        <f t="shared" si="22"/>
        <v>-1.0005923281909275</v>
      </c>
    </row>
    <row r="226" spans="17:21" x14ac:dyDescent="0.25">
      <c r="Q226" s="198">
        <f t="shared" si="18"/>
        <v>-1.3333333333333333</v>
      </c>
      <c r="R226" s="201">
        <f t="shared" si="19"/>
        <v>-1.0159131935601331</v>
      </c>
      <c r="S226" s="198">
        <f t="shared" si="20"/>
        <v>-2.9108280254777075</v>
      </c>
      <c r="T226" s="198">
        <f t="shared" si="21"/>
        <v>-1</v>
      </c>
      <c r="U226" s="198">
        <f t="shared" si="22"/>
        <v>-1.0005923281909275</v>
      </c>
    </row>
    <row r="227" spans="17:21" x14ac:dyDescent="0.25">
      <c r="Q227" s="198">
        <f t="shared" si="18"/>
        <v>-1.3333333333333333</v>
      </c>
      <c r="R227" s="201">
        <f t="shared" si="19"/>
        <v>-1.0159131935601331</v>
      </c>
      <c r="S227" s="198">
        <f t="shared" si="20"/>
        <v>-2.9108280254777075</v>
      </c>
      <c r="T227" s="198">
        <f t="shared" si="21"/>
        <v>-1</v>
      </c>
      <c r="U227" s="198">
        <f t="shared" si="22"/>
        <v>-1.0005923281909275</v>
      </c>
    </row>
    <row r="228" spans="17:21" x14ac:dyDescent="0.25">
      <c r="Q228" s="198">
        <f t="shared" si="18"/>
        <v>-1.3333333333333333</v>
      </c>
      <c r="R228" s="201">
        <f t="shared" si="19"/>
        <v>-1.0159131935601331</v>
      </c>
      <c r="S228" s="198">
        <f t="shared" si="20"/>
        <v>-2.9108280254777075</v>
      </c>
      <c r="T228" s="198">
        <f t="shared" si="21"/>
        <v>-1</v>
      </c>
      <c r="U228" s="198">
        <f t="shared" si="22"/>
        <v>-1.0005923281909275</v>
      </c>
    </row>
    <row r="229" spans="17:21" x14ac:dyDescent="0.25">
      <c r="Q229" s="198">
        <f t="shared" si="18"/>
        <v>-1.3333333333333333</v>
      </c>
      <c r="R229" s="201">
        <f t="shared" si="19"/>
        <v>-1.0159131935601331</v>
      </c>
      <c r="S229" s="198">
        <f t="shared" si="20"/>
        <v>-2.9108280254777075</v>
      </c>
      <c r="T229" s="198">
        <f t="shared" si="21"/>
        <v>-1</v>
      </c>
      <c r="U229" s="198">
        <f t="shared" si="22"/>
        <v>-1.0005923281909275</v>
      </c>
    </row>
    <row r="230" spans="17:21" x14ac:dyDescent="0.25">
      <c r="Q230" s="198">
        <f t="shared" si="18"/>
        <v>-1.3333333333333333</v>
      </c>
      <c r="R230" s="201">
        <f t="shared" si="19"/>
        <v>-1.0159131935601331</v>
      </c>
      <c r="S230" s="198">
        <f t="shared" si="20"/>
        <v>-2.9108280254777075</v>
      </c>
      <c r="T230" s="198">
        <f t="shared" si="21"/>
        <v>-1</v>
      </c>
      <c r="U230" s="198">
        <f t="shared" si="22"/>
        <v>-1.0005923281909275</v>
      </c>
    </row>
    <row r="231" spans="17:21" x14ac:dyDescent="0.25">
      <c r="Q231" s="198">
        <f t="shared" si="18"/>
        <v>-1.3333333333333333</v>
      </c>
      <c r="R231" s="201">
        <f t="shared" si="19"/>
        <v>-1.0159131935601331</v>
      </c>
      <c r="S231" s="198">
        <f t="shared" si="20"/>
        <v>-2.9108280254777075</v>
      </c>
      <c r="T231" s="198">
        <f t="shared" si="21"/>
        <v>-1</v>
      </c>
      <c r="U231" s="198">
        <f t="shared" si="22"/>
        <v>-1.0005923281909275</v>
      </c>
    </row>
    <row r="232" spans="17:21" x14ac:dyDescent="0.25">
      <c r="Q232" s="198">
        <f t="shared" si="18"/>
        <v>-1.3333333333333333</v>
      </c>
      <c r="R232" s="201">
        <f t="shared" si="19"/>
        <v>-1.0159131935601331</v>
      </c>
      <c r="S232" s="198">
        <f t="shared" si="20"/>
        <v>-2.9108280254777075</v>
      </c>
      <c r="T232" s="198">
        <f t="shared" si="21"/>
        <v>-1</v>
      </c>
      <c r="U232" s="198">
        <f t="shared" si="22"/>
        <v>-1.0005923281909275</v>
      </c>
    </row>
    <row r="233" spans="17:21" x14ac:dyDescent="0.25">
      <c r="Q233" s="198">
        <f t="shared" si="18"/>
        <v>-1.3333333333333333</v>
      </c>
      <c r="R233" s="201">
        <f t="shared" si="19"/>
        <v>-1.0159131935601331</v>
      </c>
      <c r="S233" s="198">
        <f t="shared" si="20"/>
        <v>-2.9108280254777075</v>
      </c>
      <c r="T233" s="198">
        <f t="shared" si="21"/>
        <v>-1</v>
      </c>
      <c r="U233" s="198">
        <f t="shared" si="22"/>
        <v>-1.0005923281909275</v>
      </c>
    </row>
    <row r="234" spans="17:21" x14ac:dyDescent="0.25">
      <c r="Q234" s="198">
        <f t="shared" si="18"/>
        <v>-1.3333333333333333</v>
      </c>
      <c r="R234" s="201">
        <f t="shared" si="19"/>
        <v>-1.0159131935601331</v>
      </c>
      <c r="S234" s="198">
        <f t="shared" si="20"/>
        <v>-2.9108280254777075</v>
      </c>
      <c r="T234" s="198">
        <f t="shared" si="21"/>
        <v>-1</v>
      </c>
      <c r="U234" s="198">
        <f t="shared" si="22"/>
        <v>-1.0005923281909275</v>
      </c>
    </row>
    <row r="235" spans="17:21" x14ac:dyDescent="0.25">
      <c r="Q235" s="198">
        <f t="shared" si="18"/>
        <v>-1.3333333333333333</v>
      </c>
      <c r="R235" s="201">
        <f t="shared" si="19"/>
        <v>-1.0159131935601331</v>
      </c>
      <c r="S235" s="198">
        <f t="shared" si="20"/>
        <v>-2.9108280254777075</v>
      </c>
      <c r="T235" s="198">
        <f t="shared" si="21"/>
        <v>-1</v>
      </c>
      <c r="U235" s="198">
        <f t="shared" si="22"/>
        <v>-1.0005923281909275</v>
      </c>
    </row>
    <row r="236" spans="17:21" x14ac:dyDescent="0.25">
      <c r="Q236" s="198">
        <f t="shared" si="18"/>
        <v>-1.3333333333333333</v>
      </c>
      <c r="R236" s="201">
        <f t="shared" si="19"/>
        <v>-1.0159131935601331</v>
      </c>
      <c r="S236" s="198">
        <f t="shared" si="20"/>
        <v>-2.9108280254777075</v>
      </c>
      <c r="T236" s="198">
        <f t="shared" si="21"/>
        <v>-1</v>
      </c>
      <c r="U236" s="198">
        <f t="shared" si="22"/>
        <v>-1.0005923281909275</v>
      </c>
    </row>
    <row r="237" spans="17:21" x14ac:dyDescent="0.25">
      <c r="Q237" s="198">
        <f t="shared" si="18"/>
        <v>-1.3333333333333333</v>
      </c>
      <c r="R237" s="201">
        <f t="shared" si="19"/>
        <v>-1.0159131935601331</v>
      </c>
      <c r="S237" s="198">
        <f t="shared" si="20"/>
        <v>-2.9108280254777075</v>
      </c>
      <c r="T237" s="198">
        <f t="shared" si="21"/>
        <v>-1</v>
      </c>
      <c r="U237" s="198">
        <f t="shared" si="22"/>
        <v>-1.0005923281909275</v>
      </c>
    </row>
    <row r="238" spans="17:21" x14ac:dyDescent="0.25">
      <c r="Q238" s="198">
        <f t="shared" si="18"/>
        <v>-1.3333333333333333</v>
      </c>
      <c r="R238" s="201">
        <f t="shared" si="19"/>
        <v>-1.0159131935601331</v>
      </c>
      <c r="S238" s="198">
        <f t="shared" si="20"/>
        <v>-2.9108280254777075</v>
      </c>
      <c r="T238" s="198">
        <f t="shared" si="21"/>
        <v>-1</v>
      </c>
      <c r="U238" s="198">
        <f t="shared" si="22"/>
        <v>-1.0005923281909275</v>
      </c>
    </row>
    <row r="239" spans="17:21" x14ac:dyDescent="0.25">
      <c r="Q239" s="198">
        <f t="shared" si="18"/>
        <v>-1.3333333333333333</v>
      </c>
      <c r="R239" s="201">
        <f t="shared" si="19"/>
        <v>-1.0159131935601331</v>
      </c>
      <c r="S239" s="198">
        <f t="shared" si="20"/>
        <v>-2.9108280254777075</v>
      </c>
      <c r="T239" s="198">
        <f t="shared" si="21"/>
        <v>-1</v>
      </c>
      <c r="U239" s="198">
        <f t="shared" si="22"/>
        <v>-1.0005923281909275</v>
      </c>
    </row>
    <row r="240" spans="17:21" x14ac:dyDescent="0.25">
      <c r="Q240" s="198">
        <f t="shared" si="18"/>
        <v>-1.3333333333333333</v>
      </c>
      <c r="R240" s="201">
        <f t="shared" si="19"/>
        <v>-1.0159131935601331</v>
      </c>
      <c r="S240" s="198">
        <f t="shared" si="20"/>
        <v>-2.9108280254777075</v>
      </c>
      <c r="T240" s="198">
        <f t="shared" si="21"/>
        <v>-1</v>
      </c>
      <c r="U240" s="198">
        <f t="shared" si="22"/>
        <v>-1.0005923281909275</v>
      </c>
    </row>
    <row r="241" spans="17:21" x14ac:dyDescent="0.25">
      <c r="Q241" s="198">
        <f t="shared" si="18"/>
        <v>-1.3333333333333333</v>
      </c>
      <c r="R241" s="201">
        <f t="shared" si="19"/>
        <v>-1.0159131935601331</v>
      </c>
      <c r="S241" s="198">
        <f t="shared" si="20"/>
        <v>-2.9108280254777075</v>
      </c>
      <c r="T241" s="198">
        <f t="shared" si="21"/>
        <v>-1</v>
      </c>
      <c r="U241" s="198">
        <f t="shared" si="22"/>
        <v>-1.0005923281909275</v>
      </c>
    </row>
    <row r="242" spans="17:21" x14ac:dyDescent="0.25">
      <c r="Q242" s="198">
        <f t="shared" si="18"/>
        <v>-1.3333333333333333</v>
      </c>
      <c r="R242" s="201">
        <f t="shared" si="19"/>
        <v>-1.0159131935601331</v>
      </c>
      <c r="S242" s="198">
        <f t="shared" si="20"/>
        <v>-2.9108280254777075</v>
      </c>
      <c r="T242" s="198">
        <f t="shared" si="21"/>
        <v>-1</v>
      </c>
      <c r="U242" s="198">
        <f t="shared" si="22"/>
        <v>-1.0005923281909275</v>
      </c>
    </row>
    <row r="243" spans="17:21" x14ac:dyDescent="0.25">
      <c r="Q243" s="198">
        <f t="shared" si="18"/>
        <v>-1.3333333333333333</v>
      </c>
      <c r="R243" s="201">
        <f t="shared" si="19"/>
        <v>-1.0159131935601331</v>
      </c>
      <c r="S243" s="198">
        <f t="shared" si="20"/>
        <v>-2.9108280254777075</v>
      </c>
      <c r="T243" s="198">
        <f t="shared" si="21"/>
        <v>-1</v>
      </c>
      <c r="U243" s="198">
        <f t="shared" si="22"/>
        <v>-1.0005923281909275</v>
      </c>
    </row>
    <row r="244" spans="17:21" x14ac:dyDescent="0.25">
      <c r="Q244" s="198">
        <f t="shared" si="18"/>
        <v>-1.3333333333333333</v>
      </c>
      <c r="R244" s="201">
        <f t="shared" si="19"/>
        <v>-1.0159131935601331</v>
      </c>
      <c r="S244" s="198">
        <f t="shared" si="20"/>
        <v>-2.9108280254777075</v>
      </c>
      <c r="T244" s="198">
        <f t="shared" si="21"/>
        <v>-1</v>
      </c>
      <c r="U244" s="198">
        <f t="shared" si="22"/>
        <v>-1.0005923281909275</v>
      </c>
    </row>
    <row r="245" spans="17:21" x14ac:dyDescent="0.25">
      <c r="Q245" s="198">
        <f t="shared" si="18"/>
        <v>-1.3333333333333333</v>
      </c>
      <c r="R245" s="201">
        <f t="shared" si="19"/>
        <v>-1.0159131935601331</v>
      </c>
      <c r="S245" s="198">
        <f t="shared" si="20"/>
        <v>-2.9108280254777075</v>
      </c>
      <c r="T245" s="198">
        <f t="shared" si="21"/>
        <v>-1</v>
      </c>
      <c r="U245" s="198">
        <f t="shared" si="22"/>
        <v>-1.0005923281909275</v>
      </c>
    </row>
    <row r="246" spans="17:21" x14ac:dyDescent="0.25">
      <c r="Q246" s="198">
        <f t="shared" si="18"/>
        <v>-1.3333333333333333</v>
      </c>
      <c r="R246" s="201">
        <f t="shared" si="19"/>
        <v>-1.0159131935601331</v>
      </c>
      <c r="S246" s="198">
        <f t="shared" si="20"/>
        <v>-2.9108280254777075</v>
      </c>
      <c r="T246" s="198">
        <f t="shared" si="21"/>
        <v>-1</v>
      </c>
      <c r="U246" s="198">
        <f t="shared" si="22"/>
        <v>-1.0005923281909275</v>
      </c>
    </row>
    <row r="247" spans="17:21" x14ac:dyDescent="0.25">
      <c r="Q247" s="198">
        <f t="shared" si="18"/>
        <v>-1.3333333333333333</v>
      </c>
      <c r="R247" s="201">
        <f t="shared" si="19"/>
        <v>-1.0159131935601331</v>
      </c>
      <c r="S247" s="198">
        <f t="shared" si="20"/>
        <v>-2.9108280254777075</v>
      </c>
      <c r="T247" s="198">
        <f t="shared" si="21"/>
        <v>-1</v>
      </c>
      <c r="U247" s="198">
        <f t="shared" si="22"/>
        <v>-1.0005923281909275</v>
      </c>
    </row>
    <row r="248" spans="17:21" x14ac:dyDescent="0.25">
      <c r="Q248" s="198">
        <f t="shared" si="18"/>
        <v>-1.3333333333333333</v>
      </c>
      <c r="R248" s="201">
        <f t="shared" si="19"/>
        <v>-1.0159131935601331</v>
      </c>
      <c r="S248" s="198">
        <f t="shared" si="20"/>
        <v>-2.9108280254777075</v>
      </c>
      <c r="T248" s="198">
        <f t="shared" si="21"/>
        <v>-1</v>
      </c>
      <c r="U248" s="198">
        <f t="shared" si="22"/>
        <v>-1.0005923281909275</v>
      </c>
    </row>
    <row r="249" spans="17:21" x14ac:dyDescent="0.25">
      <c r="Q249" s="198">
        <f t="shared" si="18"/>
        <v>-1.3333333333333333</v>
      </c>
      <c r="R249" s="201">
        <f t="shared" si="19"/>
        <v>-1.0159131935601331</v>
      </c>
      <c r="S249" s="198">
        <f t="shared" si="20"/>
        <v>-2.9108280254777075</v>
      </c>
      <c r="T249" s="198">
        <f t="shared" si="21"/>
        <v>-1</v>
      </c>
      <c r="U249" s="198">
        <f t="shared" si="22"/>
        <v>-1.0005923281909275</v>
      </c>
    </row>
    <row r="250" spans="17:21" x14ac:dyDescent="0.25">
      <c r="Q250" s="198">
        <f t="shared" si="18"/>
        <v>-1.3333333333333333</v>
      </c>
      <c r="R250" s="201">
        <f t="shared" si="19"/>
        <v>-1.0159131935601331</v>
      </c>
      <c r="S250" s="198">
        <f t="shared" si="20"/>
        <v>-2.9108280254777075</v>
      </c>
      <c r="T250" s="198">
        <f t="shared" si="21"/>
        <v>-1</v>
      </c>
      <c r="U250" s="198">
        <f t="shared" si="22"/>
        <v>-1.0005923281909275</v>
      </c>
    </row>
    <row r="251" spans="17:21" x14ac:dyDescent="0.25">
      <c r="Q251" s="198">
        <f t="shared" si="18"/>
        <v>-1.3333333333333333</v>
      </c>
      <c r="R251" s="201">
        <f t="shared" si="19"/>
        <v>-1.0159131935601331</v>
      </c>
      <c r="S251" s="198">
        <f t="shared" si="20"/>
        <v>-2.9108280254777075</v>
      </c>
      <c r="T251" s="198">
        <f t="shared" si="21"/>
        <v>-1</v>
      </c>
      <c r="U251" s="198">
        <f t="shared" si="22"/>
        <v>-1.0005923281909275</v>
      </c>
    </row>
    <row r="252" spans="17:21" x14ac:dyDescent="0.25">
      <c r="Q252" s="198">
        <f t="shared" si="18"/>
        <v>-1.3333333333333333</v>
      </c>
      <c r="R252" s="201">
        <f t="shared" si="19"/>
        <v>-1.0159131935601331</v>
      </c>
      <c r="S252" s="198">
        <f t="shared" si="20"/>
        <v>-2.9108280254777075</v>
      </c>
      <c r="T252" s="198">
        <f t="shared" si="21"/>
        <v>-1</v>
      </c>
      <c r="U252" s="198">
        <f t="shared" si="22"/>
        <v>-1.0005923281909275</v>
      </c>
    </row>
    <row r="253" spans="17:21" x14ac:dyDescent="0.25">
      <c r="Q253" s="198">
        <f t="shared" si="18"/>
        <v>-1.3333333333333333</v>
      </c>
      <c r="R253" s="201">
        <f t="shared" si="19"/>
        <v>-1.0159131935601331</v>
      </c>
      <c r="S253" s="198">
        <f t="shared" si="20"/>
        <v>-2.9108280254777075</v>
      </c>
      <c r="T253" s="198">
        <f t="shared" si="21"/>
        <v>-1</v>
      </c>
      <c r="U253" s="198">
        <f t="shared" si="22"/>
        <v>-1.0005923281909275</v>
      </c>
    </row>
    <row r="254" spans="17:21" x14ac:dyDescent="0.25">
      <c r="Q254" s="198">
        <f t="shared" si="18"/>
        <v>-1.3333333333333333</v>
      </c>
      <c r="R254" s="201">
        <f t="shared" si="19"/>
        <v>-1.0159131935601331</v>
      </c>
      <c r="S254" s="198">
        <f t="shared" si="20"/>
        <v>-2.9108280254777075</v>
      </c>
      <c r="T254" s="198">
        <f t="shared" si="21"/>
        <v>-1</v>
      </c>
      <c r="U254" s="198">
        <f t="shared" si="22"/>
        <v>-1.0005923281909275</v>
      </c>
    </row>
    <row r="255" spans="17:21" x14ac:dyDescent="0.25">
      <c r="Q255" s="198">
        <f t="shared" si="18"/>
        <v>-1.3333333333333333</v>
      </c>
      <c r="R255" s="201">
        <f t="shared" si="19"/>
        <v>-1.0159131935601331</v>
      </c>
      <c r="S255" s="198">
        <f t="shared" si="20"/>
        <v>-2.9108280254777075</v>
      </c>
      <c r="T255" s="198">
        <f t="shared" si="21"/>
        <v>-1</v>
      </c>
      <c r="U255" s="198">
        <f t="shared" si="22"/>
        <v>-1.0005923281909275</v>
      </c>
    </row>
    <row r="256" spans="17:21" x14ac:dyDescent="0.25">
      <c r="Q256" s="198">
        <f t="shared" si="18"/>
        <v>-1.3333333333333333</v>
      </c>
      <c r="R256" s="201">
        <f t="shared" si="19"/>
        <v>-1.0159131935601331</v>
      </c>
      <c r="S256" s="198">
        <f t="shared" si="20"/>
        <v>-2.9108280254777075</v>
      </c>
      <c r="T256" s="198">
        <f t="shared" si="21"/>
        <v>-1</v>
      </c>
      <c r="U256" s="198">
        <f t="shared" si="22"/>
        <v>-1.0005923281909275</v>
      </c>
    </row>
    <row r="257" spans="17:21" x14ac:dyDescent="0.25">
      <c r="Q257" s="198">
        <f t="shared" si="18"/>
        <v>-1.3333333333333333</v>
      </c>
      <c r="R257" s="201">
        <f t="shared" si="19"/>
        <v>-1.0159131935601331</v>
      </c>
      <c r="S257" s="198">
        <f t="shared" si="20"/>
        <v>-2.9108280254777075</v>
      </c>
      <c r="T257" s="198">
        <f t="shared" si="21"/>
        <v>-1</v>
      </c>
      <c r="U257" s="198">
        <f t="shared" si="22"/>
        <v>-1.0005923281909275</v>
      </c>
    </row>
    <row r="258" spans="17:21" x14ac:dyDescent="0.25">
      <c r="Q258" s="198">
        <f t="shared" si="18"/>
        <v>-1.3333333333333333</v>
      </c>
      <c r="R258" s="201">
        <f t="shared" si="19"/>
        <v>-1.0159131935601331</v>
      </c>
      <c r="S258" s="198">
        <f t="shared" si="20"/>
        <v>-2.9108280254777075</v>
      </c>
      <c r="T258" s="198">
        <f t="shared" si="21"/>
        <v>-1</v>
      </c>
      <c r="U258" s="198">
        <f t="shared" si="22"/>
        <v>-1.0005923281909275</v>
      </c>
    </row>
    <row r="259" spans="17:21" x14ac:dyDescent="0.25">
      <c r="Q259" s="198">
        <f t="shared" ref="Q259:Q322" si="23">2*((L259-P$3)/(P$5-P$3))-1</f>
        <v>-1.3333333333333333</v>
      </c>
      <c r="R259" s="201">
        <f t="shared" ref="R259:R322" si="24">2*((H259-P$8)/(P$10-P$8))-1</f>
        <v>-1.0159131935601331</v>
      </c>
      <c r="S259" s="198">
        <f t="shared" ref="S259:S322" si="25">2*((I259-P$13)/(P$15-P$13))-1</f>
        <v>-2.9108280254777075</v>
      </c>
      <c r="T259" s="198">
        <f t="shared" ref="T259:T322" si="26">2*((J259-P$18)/(P$20-P$18))-1</f>
        <v>-1</v>
      </c>
      <c r="U259" s="198">
        <f t="shared" ref="U259:U322" si="27">2*((K259-P$23)/(P$25-P$23))-1</f>
        <v>-1.0005923281909275</v>
      </c>
    </row>
    <row r="260" spans="17:21" x14ac:dyDescent="0.25">
      <c r="Q260" s="198">
        <f t="shared" si="23"/>
        <v>-1.3333333333333333</v>
      </c>
      <c r="R260" s="201">
        <f t="shared" si="24"/>
        <v>-1.0159131935601331</v>
      </c>
      <c r="S260" s="198">
        <f t="shared" si="25"/>
        <v>-2.9108280254777075</v>
      </c>
      <c r="T260" s="198">
        <f t="shared" si="26"/>
        <v>-1</v>
      </c>
      <c r="U260" s="198">
        <f t="shared" si="27"/>
        <v>-1.0005923281909275</v>
      </c>
    </row>
    <row r="261" spans="17:21" x14ac:dyDescent="0.25">
      <c r="Q261" s="198">
        <f t="shared" si="23"/>
        <v>-1.3333333333333333</v>
      </c>
      <c r="R261" s="201">
        <f t="shared" si="24"/>
        <v>-1.0159131935601331</v>
      </c>
      <c r="S261" s="198">
        <f t="shared" si="25"/>
        <v>-2.9108280254777075</v>
      </c>
      <c r="T261" s="198">
        <f t="shared" si="26"/>
        <v>-1</v>
      </c>
      <c r="U261" s="198">
        <f t="shared" si="27"/>
        <v>-1.0005923281909275</v>
      </c>
    </row>
    <row r="262" spans="17:21" x14ac:dyDescent="0.25">
      <c r="Q262" s="198">
        <f t="shared" si="23"/>
        <v>-1.3333333333333333</v>
      </c>
      <c r="R262" s="201">
        <f t="shared" si="24"/>
        <v>-1.0159131935601331</v>
      </c>
      <c r="S262" s="198">
        <f t="shared" si="25"/>
        <v>-2.9108280254777075</v>
      </c>
      <c r="T262" s="198">
        <f t="shared" si="26"/>
        <v>-1</v>
      </c>
      <c r="U262" s="198">
        <f t="shared" si="27"/>
        <v>-1.0005923281909275</v>
      </c>
    </row>
    <row r="263" spans="17:21" x14ac:dyDescent="0.25">
      <c r="Q263" s="198">
        <f t="shared" si="23"/>
        <v>-1.3333333333333333</v>
      </c>
      <c r="R263" s="201">
        <f t="shared" si="24"/>
        <v>-1.0159131935601331</v>
      </c>
      <c r="S263" s="198">
        <f t="shared" si="25"/>
        <v>-2.9108280254777075</v>
      </c>
      <c r="T263" s="198">
        <f t="shared" si="26"/>
        <v>-1</v>
      </c>
      <c r="U263" s="198">
        <f t="shared" si="27"/>
        <v>-1.0005923281909275</v>
      </c>
    </row>
    <row r="264" spans="17:21" x14ac:dyDescent="0.25">
      <c r="Q264" s="198">
        <f t="shared" si="23"/>
        <v>-1.3333333333333333</v>
      </c>
      <c r="R264" s="201">
        <f t="shared" si="24"/>
        <v>-1.0159131935601331</v>
      </c>
      <c r="S264" s="198">
        <f t="shared" si="25"/>
        <v>-2.9108280254777075</v>
      </c>
      <c r="T264" s="198">
        <f t="shared" si="26"/>
        <v>-1</v>
      </c>
      <c r="U264" s="198">
        <f t="shared" si="27"/>
        <v>-1.0005923281909275</v>
      </c>
    </row>
    <row r="265" spans="17:21" x14ac:dyDescent="0.25">
      <c r="Q265" s="198">
        <f t="shared" si="23"/>
        <v>-1.3333333333333333</v>
      </c>
      <c r="R265" s="201">
        <f t="shared" si="24"/>
        <v>-1.0159131935601331</v>
      </c>
      <c r="S265" s="198">
        <f t="shared" si="25"/>
        <v>-2.9108280254777075</v>
      </c>
      <c r="T265" s="198">
        <f t="shared" si="26"/>
        <v>-1</v>
      </c>
      <c r="U265" s="198">
        <f t="shared" si="27"/>
        <v>-1.0005923281909275</v>
      </c>
    </row>
    <row r="266" spans="17:21" x14ac:dyDescent="0.25">
      <c r="Q266" s="198">
        <f t="shared" si="23"/>
        <v>-1.3333333333333333</v>
      </c>
      <c r="R266" s="201">
        <f t="shared" si="24"/>
        <v>-1.0159131935601331</v>
      </c>
      <c r="S266" s="198">
        <f t="shared" si="25"/>
        <v>-2.9108280254777075</v>
      </c>
      <c r="T266" s="198">
        <f t="shared" si="26"/>
        <v>-1</v>
      </c>
      <c r="U266" s="198">
        <f t="shared" si="27"/>
        <v>-1.0005923281909275</v>
      </c>
    </row>
    <row r="267" spans="17:21" x14ac:dyDescent="0.25">
      <c r="Q267" s="198">
        <f t="shared" si="23"/>
        <v>-1.3333333333333333</v>
      </c>
      <c r="R267" s="201">
        <f t="shared" si="24"/>
        <v>-1.0159131935601331</v>
      </c>
      <c r="S267" s="198">
        <f t="shared" si="25"/>
        <v>-2.9108280254777075</v>
      </c>
      <c r="T267" s="198">
        <f t="shared" si="26"/>
        <v>-1</v>
      </c>
      <c r="U267" s="198">
        <f t="shared" si="27"/>
        <v>-1.0005923281909275</v>
      </c>
    </row>
    <row r="268" spans="17:21" x14ac:dyDescent="0.25">
      <c r="Q268" s="198">
        <f t="shared" si="23"/>
        <v>-1.3333333333333333</v>
      </c>
      <c r="R268" s="201">
        <f t="shared" si="24"/>
        <v>-1.0159131935601331</v>
      </c>
      <c r="S268" s="198">
        <f t="shared" si="25"/>
        <v>-2.9108280254777075</v>
      </c>
      <c r="T268" s="198">
        <f t="shared" si="26"/>
        <v>-1</v>
      </c>
      <c r="U268" s="198">
        <f t="shared" si="27"/>
        <v>-1.0005923281909275</v>
      </c>
    </row>
    <row r="269" spans="17:21" x14ac:dyDescent="0.25">
      <c r="Q269" s="198">
        <f t="shared" si="23"/>
        <v>-1.3333333333333333</v>
      </c>
      <c r="R269" s="201">
        <f t="shared" si="24"/>
        <v>-1.0159131935601331</v>
      </c>
      <c r="S269" s="198">
        <f t="shared" si="25"/>
        <v>-2.9108280254777075</v>
      </c>
      <c r="T269" s="198">
        <f t="shared" si="26"/>
        <v>-1</v>
      </c>
      <c r="U269" s="198">
        <f t="shared" si="27"/>
        <v>-1.0005923281909275</v>
      </c>
    </row>
    <row r="270" spans="17:21" x14ac:dyDescent="0.25">
      <c r="Q270" s="198">
        <f t="shared" si="23"/>
        <v>-1.3333333333333333</v>
      </c>
      <c r="R270" s="201">
        <f t="shared" si="24"/>
        <v>-1.0159131935601331</v>
      </c>
      <c r="S270" s="198">
        <f t="shared" si="25"/>
        <v>-2.9108280254777075</v>
      </c>
      <c r="T270" s="198">
        <f t="shared" si="26"/>
        <v>-1</v>
      </c>
      <c r="U270" s="198">
        <f t="shared" si="27"/>
        <v>-1.0005923281909275</v>
      </c>
    </row>
    <row r="271" spans="17:21" x14ac:dyDescent="0.25">
      <c r="Q271" s="198">
        <f t="shared" si="23"/>
        <v>-1.3333333333333333</v>
      </c>
      <c r="R271" s="201">
        <f t="shared" si="24"/>
        <v>-1.0159131935601331</v>
      </c>
      <c r="S271" s="198">
        <f t="shared" si="25"/>
        <v>-2.9108280254777075</v>
      </c>
      <c r="T271" s="198">
        <f t="shared" si="26"/>
        <v>-1</v>
      </c>
      <c r="U271" s="198">
        <f t="shared" si="27"/>
        <v>-1.0005923281909275</v>
      </c>
    </row>
    <row r="272" spans="17:21" x14ac:dyDescent="0.25">
      <c r="Q272" s="198">
        <f t="shared" si="23"/>
        <v>-1.3333333333333333</v>
      </c>
      <c r="R272" s="201">
        <f t="shared" si="24"/>
        <v>-1.0159131935601331</v>
      </c>
      <c r="S272" s="198">
        <f t="shared" si="25"/>
        <v>-2.9108280254777075</v>
      </c>
      <c r="T272" s="198">
        <f t="shared" si="26"/>
        <v>-1</v>
      </c>
      <c r="U272" s="198">
        <f t="shared" si="27"/>
        <v>-1.0005923281909275</v>
      </c>
    </row>
    <row r="273" spans="17:21" x14ac:dyDescent="0.25">
      <c r="Q273" s="198">
        <f t="shared" si="23"/>
        <v>-1.3333333333333333</v>
      </c>
      <c r="R273" s="201">
        <f t="shared" si="24"/>
        <v>-1.0159131935601331</v>
      </c>
      <c r="S273" s="198">
        <f t="shared" si="25"/>
        <v>-2.9108280254777075</v>
      </c>
      <c r="T273" s="198">
        <f t="shared" si="26"/>
        <v>-1</v>
      </c>
      <c r="U273" s="198">
        <f t="shared" si="27"/>
        <v>-1.0005923281909275</v>
      </c>
    </row>
    <row r="274" spans="17:21" x14ac:dyDescent="0.25">
      <c r="Q274" s="198">
        <f t="shared" si="23"/>
        <v>-1.3333333333333333</v>
      </c>
      <c r="R274" s="201">
        <f t="shared" si="24"/>
        <v>-1.0159131935601331</v>
      </c>
      <c r="S274" s="198">
        <f t="shared" si="25"/>
        <v>-2.9108280254777075</v>
      </c>
      <c r="T274" s="198">
        <f t="shared" si="26"/>
        <v>-1</v>
      </c>
      <c r="U274" s="198">
        <f t="shared" si="27"/>
        <v>-1.0005923281909275</v>
      </c>
    </row>
    <row r="275" spans="17:21" x14ac:dyDescent="0.25">
      <c r="Q275" s="198">
        <f t="shared" si="23"/>
        <v>-1.3333333333333333</v>
      </c>
      <c r="R275" s="201">
        <f t="shared" si="24"/>
        <v>-1.0159131935601331</v>
      </c>
      <c r="S275" s="198">
        <f t="shared" si="25"/>
        <v>-2.9108280254777075</v>
      </c>
      <c r="T275" s="198">
        <f t="shared" si="26"/>
        <v>-1</v>
      </c>
      <c r="U275" s="198">
        <f t="shared" si="27"/>
        <v>-1.0005923281909275</v>
      </c>
    </row>
    <row r="276" spans="17:21" x14ac:dyDescent="0.25">
      <c r="Q276" s="198">
        <f t="shared" si="23"/>
        <v>-1.3333333333333333</v>
      </c>
      <c r="R276" s="201">
        <f t="shared" si="24"/>
        <v>-1.0159131935601331</v>
      </c>
      <c r="S276" s="198">
        <f t="shared" si="25"/>
        <v>-2.9108280254777075</v>
      </c>
      <c r="T276" s="198">
        <f t="shared" si="26"/>
        <v>-1</v>
      </c>
      <c r="U276" s="198">
        <f t="shared" si="27"/>
        <v>-1.0005923281909275</v>
      </c>
    </row>
    <row r="277" spans="17:21" x14ac:dyDescent="0.25">
      <c r="Q277" s="198">
        <f t="shared" si="23"/>
        <v>-1.3333333333333333</v>
      </c>
      <c r="R277" s="201">
        <f t="shared" si="24"/>
        <v>-1.0159131935601331</v>
      </c>
      <c r="S277" s="198">
        <f t="shared" si="25"/>
        <v>-2.9108280254777075</v>
      </c>
      <c r="T277" s="198">
        <f t="shared" si="26"/>
        <v>-1</v>
      </c>
      <c r="U277" s="198">
        <f t="shared" si="27"/>
        <v>-1.0005923281909275</v>
      </c>
    </row>
    <row r="278" spans="17:21" x14ac:dyDescent="0.25">
      <c r="Q278" s="198">
        <f t="shared" si="23"/>
        <v>-1.3333333333333333</v>
      </c>
      <c r="R278" s="201">
        <f t="shared" si="24"/>
        <v>-1.0159131935601331</v>
      </c>
      <c r="S278" s="198">
        <f t="shared" si="25"/>
        <v>-2.9108280254777075</v>
      </c>
      <c r="T278" s="198">
        <f t="shared" si="26"/>
        <v>-1</v>
      </c>
      <c r="U278" s="198">
        <f t="shared" si="27"/>
        <v>-1.0005923281909275</v>
      </c>
    </row>
    <row r="279" spans="17:21" x14ac:dyDescent="0.25">
      <c r="Q279" s="198">
        <f t="shared" si="23"/>
        <v>-1.3333333333333333</v>
      </c>
      <c r="R279" s="201">
        <f t="shared" si="24"/>
        <v>-1.0159131935601331</v>
      </c>
      <c r="S279" s="198">
        <f t="shared" si="25"/>
        <v>-2.9108280254777075</v>
      </c>
      <c r="T279" s="198">
        <f t="shared" si="26"/>
        <v>-1</v>
      </c>
      <c r="U279" s="198">
        <f t="shared" si="27"/>
        <v>-1.0005923281909275</v>
      </c>
    </row>
    <row r="280" spans="17:21" x14ac:dyDescent="0.25">
      <c r="Q280" s="198">
        <f t="shared" si="23"/>
        <v>-1.3333333333333333</v>
      </c>
      <c r="R280" s="201">
        <f t="shared" si="24"/>
        <v>-1.0159131935601331</v>
      </c>
      <c r="S280" s="198">
        <f t="shared" si="25"/>
        <v>-2.9108280254777075</v>
      </c>
      <c r="T280" s="198">
        <f t="shared" si="26"/>
        <v>-1</v>
      </c>
      <c r="U280" s="198">
        <f t="shared" si="27"/>
        <v>-1.0005923281909275</v>
      </c>
    </row>
    <row r="281" spans="17:21" x14ac:dyDescent="0.25">
      <c r="Q281" s="198">
        <f t="shared" si="23"/>
        <v>-1.3333333333333333</v>
      </c>
      <c r="R281" s="201">
        <f t="shared" si="24"/>
        <v>-1.0159131935601331</v>
      </c>
      <c r="S281" s="198">
        <f t="shared" si="25"/>
        <v>-2.9108280254777075</v>
      </c>
      <c r="T281" s="198">
        <f t="shared" si="26"/>
        <v>-1</v>
      </c>
      <c r="U281" s="198">
        <f t="shared" si="27"/>
        <v>-1.0005923281909275</v>
      </c>
    </row>
    <row r="282" spans="17:21" x14ac:dyDescent="0.25">
      <c r="Q282" s="198">
        <f t="shared" si="23"/>
        <v>-1.3333333333333333</v>
      </c>
      <c r="R282" s="201">
        <f t="shared" si="24"/>
        <v>-1.0159131935601331</v>
      </c>
      <c r="S282" s="198">
        <f t="shared" si="25"/>
        <v>-2.9108280254777075</v>
      </c>
      <c r="T282" s="198">
        <f t="shared" si="26"/>
        <v>-1</v>
      </c>
      <c r="U282" s="198">
        <f t="shared" si="27"/>
        <v>-1.0005923281909275</v>
      </c>
    </row>
    <row r="283" spans="17:21" x14ac:dyDescent="0.25">
      <c r="Q283" s="198">
        <f t="shared" si="23"/>
        <v>-1.3333333333333333</v>
      </c>
      <c r="R283" s="201">
        <f t="shared" si="24"/>
        <v>-1.0159131935601331</v>
      </c>
      <c r="S283" s="198">
        <f t="shared" si="25"/>
        <v>-2.9108280254777075</v>
      </c>
      <c r="T283" s="198">
        <f t="shared" si="26"/>
        <v>-1</v>
      </c>
      <c r="U283" s="198">
        <f t="shared" si="27"/>
        <v>-1.0005923281909275</v>
      </c>
    </row>
    <row r="284" spans="17:21" x14ac:dyDescent="0.25">
      <c r="Q284" s="198">
        <f t="shared" si="23"/>
        <v>-1.3333333333333333</v>
      </c>
      <c r="R284" s="201">
        <f t="shared" si="24"/>
        <v>-1.0159131935601331</v>
      </c>
      <c r="S284" s="198">
        <f t="shared" si="25"/>
        <v>-2.9108280254777075</v>
      </c>
      <c r="T284" s="198">
        <f t="shared" si="26"/>
        <v>-1</v>
      </c>
      <c r="U284" s="198">
        <f t="shared" si="27"/>
        <v>-1.0005923281909275</v>
      </c>
    </row>
    <row r="285" spans="17:21" x14ac:dyDescent="0.25">
      <c r="Q285" s="198">
        <f t="shared" si="23"/>
        <v>-1.3333333333333333</v>
      </c>
      <c r="R285" s="201">
        <f t="shared" si="24"/>
        <v>-1.0159131935601331</v>
      </c>
      <c r="S285" s="198">
        <f t="shared" si="25"/>
        <v>-2.9108280254777075</v>
      </c>
      <c r="T285" s="198">
        <f t="shared" si="26"/>
        <v>-1</v>
      </c>
      <c r="U285" s="198">
        <f t="shared" si="27"/>
        <v>-1.0005923281909275</v>
      </c>
    </row>
    <row r="286" spans="17:21" x14ac:dyDescent="0.25">
      <c r="Q286" s="198">
        <f t="shared" si="23"/>
        <v>-1.3333333333333333</v>
      </c>
      <c r="R286" s="201">
        <f t="shared" si="24"/>
        <v>-1.0159131935601331</v>
      </c>
      <c r="S286" s="198">
        <f t="shared" si="25"/>
        <v>-2.9108280254777075</v>
      </c>
      <c r="T286" s="198">
        <f t="shared" si="26"/>
        <v>-1</v>
      </c>
      <c r="U286" s="198">
        <f t="shared" si="27"/>
        <v>-1.0005923281909275</v>
      </c>
    </row>
    <row r="287" spans="17:21" x14ac:dyDescent="0.25">
      <c r="Q287" s="198">
        <f t="shared" si="23"/>
        <v>-1.3333333333333333</v>
      </c>
      <c r="R287" s="201">
        <f t="shared" si="24"/>
        <v>-1.0159131935601331</v>
      </c>
      <c r="S287" s="198">
        <f t="shared" si="25"/>
        <v>-2.9108280254777075</v>
      </c>
      <c r="T287" s="198">
        <f t="shared" si="26"/>
        <v>-1</v>
      </c>
      <c r="U287" s="198">
        <f t="shared" si="27"/>
        <v>-1.0005923281909275</v>
      </c>
    </row>
    <row r="288" spans="17:21" x14ac:dyDescent="0.25">
      <c r="Q288" s="198">
        <f t="shared" si="23"/>
        <v>-1.3333333333333333</v>
      </c>
      <c r="R288" s="201">
        <f t="shared" si="24"/>
        <v>-1.0159131935601331</v>
      </c>
      <c r="S288" s="198">
        <f t="shared" si="25"/>
        <v>-2.9108280254777075</v>
      </c>
      <c r="T288" s="198">
        <f t="shared" si="26"/>
        <v>-1</v>
      </c>
      <c r="U288" s="198">
        <f t="shared" si="27"/>
        <v>-1.0005923281909275</v>
      </c>
    </row>
    <row r="289" spans="17:21" x14ac:dyDescent="0.25">
      <c r="Q289" s="198">
        <f t="shared" si="23"/>
        <v>-1.3333333333333333</v>
      </c>
      <c r="R289" s="201">
        <f t="shared" si="24"/>
        <v>-1.0159131935601331</v>
      </c>
      <c r="S289" s="198">
        <f t="shared" si="25"/>
        <v>-2.9108280254777075</v>
      </c>
      <c r="T289" s="198">
        <f t="shared" si="26"/>
        <v>-1</v>
      </c>
      <c r="U289" s="198">
        <f t="shared" si="27"/>
        <v>-1.0005923281909275</v>
      </c>
    </row>
    <row r="290" spans="17:21" x14ac:dyDescent="0.25">
      <c r="Q290" s="198">
        <f t="shared" si="23"/>
        <v>-1.3333333333333333</v>
      </c>
      <c r="R290" s="201">
        <f t="shared" si="24"/>
        <v>-1.0159131935601331</v>
      </c>
      <c r="S290" s="198">
        <f t="shared" si="25"/>
        <v>-2.9108280254777075</v>
      </c>
      <c r="T290" s="198">
        <f t="shared" si="26"/>
        <v>-1</v>
      </c>
      <c r="U290" s="198">
        <f t="shared" si="27"/>
        <v>-1.0005923281909275</v>
      </c>
    </row>
    <row r="291" spans="17:21" x14ac:dyDescent="0.25">
      <c r="Q291" s="198">
        <f t="shared" si="23"/>
        <v>-1.3333333333333333</v>
      </c>
      <c r="R291" s="201">
        <f t="shared" si="24"/>
        <v>-1.0159131935601331</v>
      </c>
      <c r="S291" s="198">
        <f t="shared" si="25"/>
        <v>-2.9108280254777075</v>
      </c>
      <c r="T291" s="198">
        <f t="shared" si="26"/>
        <v>-1</v>
      </c>
      <c r="U291" s="198">
        <f t="shared" si="27"/>
        <v>-1.0005923281909275</v>
      </c>
    </row>
    <row r="292" spans="17:21" x14ac:dyDescent="0.25">
      <c r="Q292" s="198">
        <f t="shared" si="23"/>
        <v>-1.3333333333333333</v>
      </c>
      <c r="R292" s="201">
        <f t="shared" si="24"/>
        <v>-1.0159131935601331</v>
      </c>
      <c r="S292" s="198">
        <f t="shared" si="25"/>
        <v>-2.9108280254777075</v>
      </c>
      <c r="T292" s="198">
        <f t="shared" si="26"/>
        <v>-1</v>
      </c>
      <c r="U292" s="198">
        <f t="shared" si="27"/>
        <v>-1.0005923281909275</v>
      </c>
    </row>
    <row r="293" spans="17:21" x14ac:dyDescent="0.25">
      <c r="Q293" s="198">
        <f t="shared" si="23"/>
        <v>-1.3333333333333333</v>
      </c>
      <c r="R293" s="201">
        <f t="shared" si="24"/>
        <v>-1.0159131935601331</v>
      </c>
      <c r="S293" s="198">
        <f t="shared" si="25"/>
        <v>-2.9108280254777075</v>
      </c>
      <c r="T293" s="198">
        <f t="shared" si="26"/>
        <v>-1</v>
      </c>
      <c r="U293" s="198">
        <f t="shared" si="27"/>
        <v>-1.0005923281909275</v>
      </c>
    </row>
    <row r="294" spans="17:21" x14ac:dyDescent="0.25">
      <c r="Q294" s="198">
        <f t="shared" si="23"/>
        <v>-1.3333333333333333</v>
      </c>
      <c r="R294" s="201">
        <f t="shared" si="24"/>
        <v>-1.0159131935601331</v>
      </c>
      <c r="S294" s="198">
        <f t="shared" si="25"/>
        <v>-2.9108280254777075</v>
      </c>
      <c r="T294" s="198">
        <f t="shared" si="26"/>
        <v>-1</v>
      </c>
      <c r="U294" s="198">
        <f t="shared" si="27"/>
        <v>-1.0005923281909275</v>
      </c>
    </row>
    <row r="295" spans="17:21" x14ac:dyDescent="0.25">
      <c r="Q295" s="198">
        <f t="shared" si="23"/>
        <v>-1.3333333333333333</v>
      </c>
      <c r="R295" s="201">
        <f t="shared" si="24"/>
        <v>-1.0159131935601331</v>
      </c>
      <c r="S295" s="198">
        <f t="shared" si="25"/>
        <v>-2.9108280254777075</v>
      </c>
      <c r="T295" s="198">
        <f t="shared" si="26"/>
        <v>-1</v>
      </c>
      <c r="U295" s="198">
        <f t="shared" si="27"/>
        <v>-1.0005923281909275</v>
      </c>
    </row>
    <row r="296" spans="17:21" x14ac:dyDescent="0.25">
      <c r="Q296" s="198">
        <f t="shared" si="23"/>
        <v>-1.3333333333333333</v>
      </c>
      <c r="R296" s="201">
        <f t="shared" si="24"/>
        <v>-1.0159131935601331</v>
      </c>
      <c r="S296" s="198">
        <f t="shared" si="25"/>
        <v>-2.9108280254777075</v>
      </c>
      <c r="T296" s="198">
        <f t="shared" si="26"/>
        <v>-1</v>
      </c>
      <c r="U296" s="198">
        <f t="shared" si="27"/>
        <v>-1.0005923281909275</v>
      </c>
    </row>
    <row r="297" spans="17:21" x14ac:dyDescent="0.25">
      <c r="Q297" s="198">
        <f t="shared" si="23"/>
        <v>-1.3333333333333333</v>
      </c>
      <c r="R297" s="201">
        <f t="shared" si="24"/>
        <v>-1.0159131935601331</v>
      </c>
      <c r="S297" s="198">
        <f t="shared" si="25"/>
        <v>-2.9108280254777075</v>
      </c>
      <c r="T297" s="198">
        <f t="shared" si="26"/>
        <v>-1</v>
      </c>
      <c r="U297" s="198">
        <f t="shared" si="27"/>
        <v>-1.0005923281909275</v>
      </c>
    </row>
    <row r="298" spans="17:21" x14ac:dyDescent="0.25">
      <c r="Q298" s="198">
        <f t="shared" si="23"/>
        <v>-1.3333333333333333</v>
      </c>
      <c r="R298" s="201">
        <f t="shared" si="24"/>
        <v>-1.0159131935601331</v>
      </c>
      <c r="S298" s="198">
        <f t="shared" si="25"/>
        <v>-2.9108280254777075</v>
      </c>
      <c r="T298" s="198">
        <f t="shared" si="26"/>
        <v>-1</v>
      </c>
      <c r="U298" s="198">
        <f t="shared" si="27"/>
        <v>-1.0005923281909275</v>
      </c>
    </row>
    <row r="299" spans="17:21" x14ac:dyDescent="0.25">
      <c r="Q299" s="198">
        <f t="shared" si="23"/>
        <v>-1.3333333333333333</v>
      </c>
      <c r="R299" s="201">
        <f t="shared" si="24"/>
        <v>-1.0159131935601331</v>
      </c>
      <c r="S299" s="198">
        <f t="shared" si="25"/>
        <v>-2.9108280254777075</v>
      </c>
      <c r="T299" s="198">
        <f t="shared" si="26"/>
        <v>-1</v>
      </c>
      <c r="U299" s="198">
        <f t="shared" si="27"/>
        <v>-1.0005923281909275</v>
      </c>
    </row>
    <row r="300" spans="17:21" x14ac:dyDescent="0.25">
      <c r="Q300" s="198">
        <f t="shared" si="23"/>
        <v>-1.3333333333333333</v>
      </c>
      <c r="R300" s="201">
        <f t="shared" si="24"/>
        <v>-1.0159131935601331</v>
      </c>
      <c r="S300" s="198">
        <f t="shared" si="25"/>
        <v>-2.9108280254777075</v>
      </c>
      <c r="T300" s="198">
        <f t="shared" si="26"/>
        <v>-1</v>
      </c>
      <c r="U300" s="198">
        <f t="shared" si="27"/>
        <v>-1.0005923281909275</v>
      </c>
    </row>
    <row r="301" spans="17:21" x14ac:dyDescent="0.25">
      <c r="Q301" s="198">
        <f t="shared" si="23"/>
        <v>-1.3333333333333333</v>
      </c>
      <c r="R301" s="201">
        <f t="shared" si="24"/>
        <v>-1.0159131935601331</v>
      </c>
      <c r="S301" s="198">
        <f t="shared" si="25"/>
        <v>-2.9108280254777075</v>
      </c>
      <c r="T301" s="198">
        <f t="shared" si="26"/>
        <v>-1</v>
      </c>
      <c r="U301" s="198">
        <f t="shared" si="27"/>
        <v>-1.0005923281909275</v>
      </c>
    </row>
    <row r="302" spans="17:21" x14ac:dyDescent="0.25">
      <c r="Q302" s="198">
        <f t="shared" si="23"/>
        <v>-1.3333333333333333</v>
      </c>
      <c r="R302" s="201">
        <f t="shared" si="24"/>
        <v>-1.0159131935601331</v>
      </c>
      <c r="S302" s="198">
        <f t="shared" si="25"/>
        <v>-2.9108280254777075</v>
      </c>
      <c r="T302" s="198">
        <f t="shared" si="26"/>
        <v>-1</v>
      </c>
      <c r="U302" s="198">
        <f t="shared" si="27"/>
        <v>-1.0005923281909275</v>
      </c>
    </row>
    <row r="303" spans="17:21" x14ac:dyDescent="0.25">
      <c r="Q303" s="198">
        <f t="shared" si="23"/>
        <v>-1.3333333333333333</v>
      </c>
      <c r="R303" s="201">
        <f t="shared" si="24"/>
        <v>-1.0159131935601331</v>
      </c>
      <c r="S303" s="198">
        <f t="shared" si="25"/>
        <v>-2.9108280254777075</v>
      </c>
      <c r="T303" s="198">
        <f t="shared" si="26"/>
        <v>-1</v>
      </c>
      <c r="U303" s="198">
        <f t="shared" si="27"/>
        <v>-1.0005923281909275</v>
      </c>
    </row>
    <row r="304" spans="17:21" x14ac:dyDescent="0.25">
      <c r="Q304" s="198">
        <f t="shared" si="23"/>
        <v>-1.3333333333333333</v>
      </c>
      <c r="R304" s="201">
        <f t="shared" si="24"/>
        <v>-1.0159131935601331</v>
      </c>
      <c r="S304" s="198">
        <f t="shared" si="25"/>
        <v>-2.9108280254777075</v>
      </c>
      <c r="T304" s="198">
        <f t="shared" si="26"/>
        <v>-1</v>
      </c>
      <c r="U304" s="198">
        <f t="shared" si="27"/>
        <v>-1.0005923281909275</v>
      </c>
    </row>
    <row r="305" spans="17:21" x14ac:dyDescent="0.25">
      <c r="Q305" s="198">
        <f t="shared" si="23"/>
        <v>-1.3333333333333333</v>
      </c>
      <c r="R305" s="201">
        <f t="shared" si="24"/>
        <v>-1.0159131935601331</v>
      </c>
      <c r="S305" s="198">
        <f t="shared" si="25"/>
        <v>-2.9108280254777075</v>
      </c>
      <c r="T305" s="198">
        <f t="shared" si="26"/>
        <v>-1</v>
      </c>
      <c r="U305" s="198">
        <f t="shared" si="27"/>
        <v>-1.0005923281909275</v>
      </c>
    </row>
    <row r="306" spans="17:21" x14ac:dyDescent="0.25">
      <c r="Q306" s="198">
        <f t="shared" si="23"/>
        <v>-1.3333333333333333</v>
      </c>
      <c r="R306" s="201">
        <f t="shared" si="24"/>
        <v>-1.0159131935601331</v>
      </c>
      <c r="S306" s="198">
        <f t="shared" si="25"/>
        <v>-2.9108280254777075</v>
      </c>
      <c r="T306" s="198">
        <f t="shared" si="26"/>
        <v>-1</v>
      </c>
      <c r="U306" s="198">
        <f t="shared" si="27"/>
        <v>-1.0005923281909275</v>
      </c>
    </row>
    <row r="307" spans="17:21" x14ac:dyDescent="0.25">
      <c r="Q307" s="198">
        <f t="shared" si="23"/>
        <v>-1.3333333333333333</v>
      </c>
      <c r="R307" s="201">
        <f t="shared" si="24"/>
        <v>-1.0159131935601331</v>
      </c>
      <c r="S307" s="198">
        <f t="shared" si="25"/>
        <v>-2.9108280254777075</v>
      </c>
      <c r="T307" s="198">
        <f t="shared" si="26"/>
        <v>-1</v>
      </c>
      <c r="U307" s="198">
        <f t="shared" si="27"/>
        <v>-1.0005923281909275</v>
      </c>
    </row>
    <row r="308" spans="17:21" x14ac:dyDescent="0.25">
      <c r="Q308" s="198">
        <f t="shared" si="23"/>
        <v>-1.3333333333333333</v>
      </c>
      <c r="R308" s="201">
        <f t="shared" si="24"/>
        <v>-1.0159131935601331</v>
      </c>
      <c r="S308" s="198">
        <f t="shared" si="25"/>
        <v>-2.9108280254777075</v>
      </c>
      <c r="T308" s="198">
        <f t="shared" si="26"/>
        <v>-1</v>
      </c>
      <c r="U308" s="198">
        <f t="shared" si="27"/>
        <v>-1.0005923281909275</v>
      </c>
    </row>
    <row r="309" spans="17:21" x14ac:dyDescent="0.25">
      <c r="Q309" s="198">
        <f t="shared" si="23"/>
        <v>-1.3333333333333333</v>
      </c>
      <c r="R309" s="201">
        <f t="shared" si="24"/>
        <v>-1.0159131935601331</v>
      </c>
      <c r="S309" s="198">
        <f t="shared" si="25"/>
        <v>-2.9108280254777075</v>
      </c>
      <c r="T309" s="198">
        <f t="shared" si="26"/>
        <v>-1</v>
      </c>
      <c r="U309" s="198">
        <f t="shared" si="27"/>
        <v>-1.0005923281909275</v>
      </c>
    </row>
    <row r="310" spans="17:21" x14ac:dyDescent="0.25">
      <c r="Q310" s="198">
        <f t="shared" si="23"/>
        <v>-1.3333333333333333</v>
      </c>
      <c r="R310" s="201">
        <f t="shared" si="24"/>
        <v>-1.0159131935601331</v>
      </c>
      <c r="S310" s="198">
        <f t="shared" si="25"/>
        <v>-2.9108280254777075</v>
      </c>
      <c r="T310" s="198">
        <f t="shared" si="26"/>
        <v>-1</v>
      </c>
      <c r="U310" s="198">
        <f t="shared" si="27"/>
        <v>-1.0005923281909275</v>
      </c>
    </row>
    <row r="311" spans="17:21" x14ac:dyDescent="0.25">
      <c r="Q311" s="198">
        <f t="shared" si="23"/>
        <v>-1.3333333333333333</v>
      </c>
      <c r="R311" s="201">
        <f t="shared" si="24"/>
        <v>-1.0159131935601331</v>
      </c>
      <c r="S311" s="198">
        <f t="shared" si="25"/>
        <v>-2.9108280254777075</v>
      </c>
      <c r="T311" s="198">
        <f t="shared" si="26"/>
        <v>-1</v>
      </c>
      <c r="U311" s="198">
        <f t="shared" si="27"/>
        <v>-1.0005923281909275</v>
      </c>
    </row>
    <row r="312" spans="17:21" x14ac:dyDescent="0.25">
      <c r="Q312" s="198">
        <f t="shared" si="23"/>
        <v>-1.3333333333333333</v>
      </c>
      <c r="R312" s="201">
        <f t="shared" si="24"/>
        <v>-1.0159131935601331</v>
      </c>
      <c r="S312" s="198">
        <f t="shared" si="25"/>
        <v>-2.9108280254777075</v>
      </c>
      <c r="T312" s="198">
        <f t="shared" si="26"/>
        <v>-1</v>
      </c>
      <c r="U312" s="198">
        <f t="shared" si="27"/>
        <v>-1.0005923281909275</v>
      </c>
    </row>
    <row r="313" spans="17:21" x14ac:dyDescent="0.25">
      <c r="Q313" s="198">
        <f t="shared" si="23"/>
        <v>-1.3333333333333333</v>
      </c>
      <c r="R313" s="201">
        <f t="shared" si="24"/>
        <v>-1.0159131935601331</v>
      </c>
      <c r="S313" s="198">
        <f t="shared" si="25"/>
        <v>-2.9108280254777075</v>
      </c>
      <c r="T313" s="198">
        <f t="shared" si="26"/>
        <v>-1</v>
      </c>
      <c r="U313" s="198">
        <f t="shared" si="27"/>
        <v>-1.0005923281909275</v>
      </c>
    </row>
    <row r="314" spans="17:21" x14ac:dyDescent="0.25">
      <c r="Q314" s="198">
        <f t="shared" si="23"/>
        <v>-1.3333333333333333</v>
      </c>
      <c r="R314" s="201">
        <f t="shared" si="24"/>
        <v>-1.0159131935601331</v>
      </c>
      <c r="S314" s="198">
        <f t="shared" si="25"/>
        <v>-2.9108280254777075</v>
      </c>
      <c r="T314" s="198">
        <f t="shared" si="26"/>
        <v>-1</v>
      </c>
      <c r="U314" s="198">
        <f t="shared" si="27"/>
        <v>-1.0005923281909275</v>
      </c>
    </row>
    <row r="315" spans="17:21" x14ac:dyDescent="0.25">
      <c r="Q315" s="198">
        <f t="shared" si="23"/>
        <v>-1.3333333333333333</v>
      </c>
      <c r="R315" s="201">
        <f t="shared" si="24"/>
        <v>-1.0159131935601331</v>
      </c>
      <c r="S315" s="198">
        <f t="shared" si="25"/>
        <v>-2.9108280254777075</v>
      </c>
      <c r="T315" s="198">
        <f t="shared" si="26"/>
        <v>-1</v>
      </c>
      <c r="U315" s="198">
        <f t="shared" si="27"/>
        <v>-1.0005923281909275</v>
      </c>
    </row>
    <row r="316" spans="17:21" x14ac:dyDescent="0.25">
      <c r="Q316" s="198">
        <f t="shared" si="23"/>
        <v>-1.3333333333333333</v>
      </c>
      <c r="R316" s="201">
        <f t="shared" si="24"/>
        <v>-1.0159131935601331</v>
      </c>
      <c r="S316" s="198">
        <f t="shared" si="25"/>
        <v>-2.9108280254777075</v>
      </c>
      <c r="T316" s="198">
        <f t="shared" si="26"/>
        <v>-1</v>
      </c>
      <c r="U316" s="198">
        <f t="shared" si="27"/>
        <v>-1.0005923281909275</v>
      </c>
    </row>
    <row r="317" spans="17:21" x14ac:dyDescent="0.25">
      <c r="Q317" s="198">
        <f t="shared" si="23"/>
        <v>-1.3333333333333333</v>
      </c>
      <c r="R317" s="201">
        <f t="shared" si="24"/>
        <v>-1.0159131935601331</v>
      </c>
      <c r="S317" s="198">
        <f t="shared" si="25"/>
        <v>-2.9108280254777075</v>
      </c>
      <c r="T317" s="198">
        <f t="shared" si="26"/>
        <v>-1</v>
      </c>
      <c r="U317" s="198">
        <f t="shared" si="27"/>
        <v>-1.0005923281909275</v>
      </c>
    </row>
    <row r="318" spans="17:21" x14ac:dyDescent="0.25">
      <c r="Q318" s="198">
        <f t="shared" si="23"/>
        <v>-1.3333333333333333</v>
      </c>
      <c r="R318" s="201">
        <f t="shared" si="24"/>
        <v>-1.0159131935601331</v>
      </c>
      <c r="S318" s="198">
        <f t="shared" si="25"/>
        <v>-2.9108280254777075</v>
      </c>
      <c r="T318" s="198">
        <f t="shared" si="26"/>
        <v>-1</v>
      </c>
      <c r="U318" s="198">
        <f t="shared" si="27"/>
        <v>-1.0005923281909275</v>
      </c>
    </row>
    <row r="319" spans="17:21" x14ac:dyDescent="0.25">
      <c r="Q319" s="198">
        <f t="shared" si="23"/>
        <v>-1.3333333333333333</v>
      </c>
      <c r="R319" s="201">
        <f t="shared" si="24"/>
        <v>-1.0159131935601331</v>
      </c>
      <c r="S319" s="198">
        <f t="shared" si="25"/>
        <v>-2.9108280254777075</v>
      </c>
      <c r="T319" s="198">
        <f t="shared" si="26"/>
        <v>-1</v>
      </c>
      <c r="U319" s="198">
        <f t="shared" si="27"/>
        <v>-1.0005923281909275</v>
      </c>
    </row>
    <row r="320" spans="17:21" x14ac:dyDescent="0.25">
      <c r="Q320" s="198">
        <f t="shared" si="23"/>
        <v>-1.3333333333333333</v>
      </c>
      <c r="R320" s="201">
        <f t="shared" si="24"/>
        <v>-1.0159131935601331</v>
      </c>
      <c r="S320" s="198">
        <f t="shared" si="25"/>
        <v>-2.9108280254777075</v>
      </c>
      <c r="T320" s="198">
        <f t="shared" si="26"/>
        <v>-1</v>
      </c>
      <c r="U320" s="198">
        <f t="shared" si="27"/>
        <v>-1.0005923281909275</v>
      </c>
    </row>
    <row r="321" spans="17:21" x14ac:dyDescent="0.25">
      <c r="Q321" s="198">
        <f t="shared" si="23"/>
        <v>-1.3333333333333333</v>
      </c>
      <c r="R321" s="201">
        <f t="shared" si="24"/>
        <v>-1.0159131935601331</v>
      </c>
      <c r="S321" s="198">
        <f t="shared" si="25"/>
        <v>-2.9108280254777075</v>
      </c>
      <c r="T321" s="198">
        <f t="shared" si="26"/>
        <v>-1</v>
      </c>
      <c r="U321" s="198">
        <f t="shared" si="27"/>
        <v>-1.0005923281909275</v>
      </c>
    </row>
    <row r="322" spans="17:21" x14ac:dyDescent="0.25">
      <c r="Q322" s="198">
        <f t="shared" si="23"/>
        <v>-1.3333333333333333</v>
      </c>
      <c r="R322" s="201">
        <f t="shared" si="24"/>
        <v>-1.0159131935601331</v>
      </c>
      <c r="S322" s="198">
        <f t="shared" si="25"/>
        <v>-2.9108280254777075</v>
      </c>
      <c r="T322" s="198">
        <f t="shared" si="26"/>
        <v>-1</v>
      </c>
      <c r="U322" s="198">
        <f t="shared" si="27"/>
        <v>-1.0005923281909275</v>
      </c>
    </row>
    <row r="323" spans="17:21" x14ac:dyDescent="0.25">
      <c r="Q323" s="198">
        <f t="shared" ref="Q323:Q361" si="28">2*((L323-P$3)/(P$5-P$3))-1</f>
        <v>-1.3333333333333333</v>
      </c>
      <c r="R323" s="201">
        <f t="shared" ref="R323:R361" si="29">2*((H323-P$8)/(P$10-P$8))-1</f>
        <v>-1.0159131935601331</v>
      </c>
      <c r="S323" s="198">
        <f t="shared" ref="S323:S361" si="30">2*((I323-P$13)/(P$15-P$13))-1</f>
        <v>-2.9108280254777075</v>
      </c>
      <c r="T323" s="198">
        <f t="shared" ref="T323:T361" si="31">2*((J323-P$18)/(P$20-P$18))-1</f>
        <v>-1</v>
      </c>
      <c r="U323" s="198">
        <f t="shared" ref="U323:U361" si="32">2*((K323-P$23)/(P$25-P$23))-1</f>
        <v>-1.0005923281909275</v>
      </c>
    </row>
    <row r="324" spans="17:21" x14ac:dyDescent="0.25">
      <c r="Q324" s="198">
        <f t="shared" si="28"/>
        <v>-1.3333333333333333</v>
      </c>
      <c r="R324" s="201">
        <f t="shared" si="29"/>
        <v>-1.0159131935601331</v>
      </c>
      <c r="S324" s="198">
        <f t="shared" si="30"/>
        <v>-2.9108280254777075</v>
      </c>
      <c r="T324" s="198">
        <f t="shared" si="31"/>
        <v>-1</v>
      </c>
      <c r="U324" s="198">
        <f t="shared" si="32"/>
        <v>-1.0005923281909275</v>
      </c>
    </row>
    <row r="325" spans="17:21" x14ac:dyDescent="0.25">
      <c r="Q325" s="198">
        <f t="shared" si="28"/>
        <v>-1.3333333333333333</v>
      </c>
      <c r="R325" s="201">
        <f t="shared" si="29"/>
        <v>-1.0159131935601331</v>
      </c>
      <c r="S325" s="198">
        <f t="shared" si="30"/>
        <v>-2.9108280254777075</v>
      </c>
      <c r="T325" s="198">
        <f t="shared" si="31"/>
        <v>-1</v>
      </c>
      <c r="U325" s="198">
        <f t="shared" si="32"/>
        <v>-1.0005923281909275</v>
      </c>
    </row>
    <row r="326" spans="17:21" x14ac:dyDescent="0.25">
      <c r="Q326" s="198">
        <f t="shared" si="28"/>
        <v>-1.3333333333333333</v>
      </c>
      <c r="R326" s="201">
        <f t="shared" si="29"/>
        <v>-1.0159131935601331</v>
      </c>
      <c r="S326" s="198">
        <f t="shared" si="30"/>
        <v>-2.9108280254777075</v>
      </c>
      <c r="T326" s="198">
        <f t="shared" si="31"/>
        <v>-1</v>
      </c>
      <c r="U326" s="198">
        <f t="shared" si="32"/>
        <v>-1.0005923281909275</v>
      </c>
    </row>
    <row r="327" spans="17:21" x14ac:dyDescent="0.25">
      <c r="Q327" s="198">
        <f t="shared" si="28"/>
        <v>-1.3333333333333333</v>
      </c>
      <c r="R327" s="201">
        <f t="shared" si="29"/>
        <v>-1.0159131935601331</v>
      </c>
      <c r="S327" s="198">
        <f t="shared" si="30"/>
        <v>-2.9108280254777075</v>
      </c>
      <c r="T327" s="198">
        <f t="shared" si="31"/>
        <v>-1</v>
      </c>
      <c r="U327" s="198">
        <f t="shared" si="32"/>
        <v>-1.0005923281909275</v>
      </c>
    </row>
    <row r="328" spans="17:21" x14ac:dyDescent="0.25">
      <c r="Q328" s="198">
        <f t="shared" si="28"/>
        <v>-1.3333333333333333</v>
      </c>
      <c r="R328" s="201">
        <f t="shared" si="29"/>
        <v>-1.0159131935601331</v>
      </c>
      <c r="S328" s="198">
        <f t="shared" si="30"/>
        <v>-2.9108280254777075</v>
      </c>
      <c r="T328" s="198">
        <f t="shared" si="31"/>
        <v>-1</v>
      </c>
      <c r="U328" s="198">
        <f t="shared" si="32"/>
        <v>-1.0005923281909275</v>
      </c>
    </row>
    <row r="329" spans="17:21" x14ac:dyDescent="0.25">
      <c r="Q329" s="198">
        <f t="shared" si="28"/>
        <v>-1.3333333333333333</v>
      </c>
      <c r="R329" s="201">
        <f t="shared" si="29"/>
        <v>-1.0159131935601331</v>
      </c>
      <c r="S329" s="198">
        <f t="shared" si="30"/>
        <v>-2.9108280254777075</v>
      </c>
      <c r="T329" s="198">
        <f t="shared" si="31"/>
        <v>-1</v>
      </c>
      <c r="U329" s="198">
        <f t="shared" si="32"/>
        <v>-1.0005923281909275</v>
      </c>
    </row>
    <row r="330" spans="17:21" x14ac:dyDescent="0.25">
      <c r="Q330" s="198">
        <f t="shared" si="28"/>
        <v>-1.3333333333333333</v>
      </c>
      <c r="R330" s="201">
        <f t="shared" si="29"/>
        <v>-1.0159131935601331</v>
      </c>
      <c r="S330" s="198">
        <f t="shared" si="30"/>
        <v>-2.9108280254777075</v>
      </c>
      <c r="T330" s="198">
        <f t="shared" si="31"/>
        <v>-1</v>
      </c>
      <c r="U330" s="198">
        <f t="shared" si="32"/>
        <v>-1.0005923281909275</v>
      </c>
    </row>
    <row r="331" spans="17:21" x14ac:dyDescent="0.25">
      <c r="Q331" s="198">
        <f t="shared" si="28"/>
        <v>-1.3333333333333333</v>
      </c>
      <c r="R331" s="201">
        <f t="shared" si="29"/>
        <v>-1.0159131935601331</v>
      </c>
      <c r="S331" s="198">
        <f t="shared" si="30"/>
        <v>-2.9108280254777075</v>
      </c>
      <c r="T331" s="198">
        <f t="shared" si="31"/>
        <v>-1</v>
      </c>
      <c r="U331" s="198">
        <f t="shared" si="32"/>
        <v>-1.0005923281909275</v>
      </c>
    </row>
    <row r="332" spans="17:21" x14ac:dyDescent="0.25">
      <c r="Q332" s="198">
        <f t="shared" si="28"/>
        <v>-1.3333333333333333</v>
      </c>
      <c r="R332" s="201">
        <f t="shared" si="29"/>
        <v>-1.0159131935601331</v>
      </c>
      <c r="S332" s="198">
        <f t="shared" si="30"/>
        <v>-2.9108280254777075</v>
      </c>
      <c r="T332" s="198">
        <f t="shared" si="31"/>
        <v>-1</v>
      </c>
      <c r="U332" s="198">
        <f t="shared" si="32"/>
        <v>-1.0005923281909275</v>
      </c>
    </row>
    <row r="333" spans="17:21" x14ac:dyDescent="0.25">
      <c r="Q333" s="198">
        <f t="shared" si="28"/>
        <v>-1.3333333333333333</v>
      </c>
      <c r="R333" s="201">
        <f t="shared" si="29"/>
        <v>-1.0159131935601331</v>
      </c>
      <c r="S333" s="198">
        <f t="shared" si="30"/>
        <v>-2.9108280254777075</v>
      </c>
      <c r="T333" s="198">
        <f t="shared" si="31"/>
        <v>-1</v>
      </c>
      <c r="U333" s="198">
        <f t="shared" si="32"/>
        <v>-1.0005923281909275</v>
      </c>
    </row>
    <row r="334" spans="17:21" x14ac:dyDescent="0.25">
      <c r="Q334" s="198">
        <f t="shared" si="28"/>
        <v>-1.3333333333333333</v>
      </c>
      <c r="R334" s="201">
        <f t="shared" si="29"/>
        <v>-1.0159131935601331</v>
      </c>
      <c r="S334" s="198">
        <f t="shared" si="30"/>
        <v>-2.9108280254777075</v>
      </c>
      <c r="T334" s="198">
        <f t="shared" si="31"/>
        <v>-1</v>
      </c>
      <c r="U334" s="198">
        <f t="shared" si="32"/>
        <v>-1.0005923281909275</v>
      </c>
    </row>
    <row r="335" spans="17:21" x14ac:dyDescent="0.25">
      <c r="Q335" s="198">
        <f t="shared" si="28"/>
        <v>-1.3333333333333333</v>
      </c>
      <c r="R335" s="201">
        <f t="shared" si="29"/>
        <v>-1.0159131935601331</v>
      </c>
      <c r="S335" s="198">
        <f t="shared" si="30"/>
        <v>-2.9108280254777075</v>
      </c>
      <c r="T335" s="198">
        <f t="shared" si="31"/>
        <v>-1</v>
      </c>
      <c r="U335" s="198">
        <f t="shared" si="32"/>
        <v>-1.0005923281909275</v>
      </c>
    </row>
    <row r="336" spans="17:21" x14ac:dyDescent="0.25">
      <c r="Q336" s="198">
        <f t="shared" si="28"/>
        <v>-1.3333333333333333</v>
      </c>
      <c r="R336" s="201">
        <f t="shared" si="29"/>
        <v>-1.0159131935601331</v>
      </c>
      <c r="S336" s="198">
        <f t="shared" si="30"/>
        <v>-2.9108280254777075</v>
      </c>
      <c r="T336" s="198">
        <f t="shared" si="31"/>
        <v>-1</v>
      </c>
      <c r="U336" s="198">
        <f t="shared" si="32"/>
        <v>-1.0005923281909275</v>
      </c>
    </row>
    <row r="337" spans="17:21" x14ac:dyDescent="0.25">
      <c r="Q337" s="198">
        <f t="shared" si="28"/>
        <v>-1.3333333333333333</v>
      </c>
      <c r="R337" s="201">
        <f t="shared" si="29"/>
        <v>-1.0159131935601331</v>
      </c>
      <c r="S337" s="198">
        <f t="shared" si="30"/>
        <v>-2.9108280254777075</v>
      </c>
      <c r="T337" s="198">
        <f t="shared" si="31"/>
        <v>-1</v>
      </c>
      <c r="U337" s="198">
        <f t="shared" si="32"/>
        <v>-1.0005923281909275</v>
      </c>
    </row>
    <row r="338" spans="17:21" x14ac:dyDescent="0.25">
      <c r="Q338" s="198">
        <f t="shared" si="28"/>
        <v>-1.3333333333333333</v>
      </c>
      <c r="R338" s="201">
        <f t="shared" si="29"/>
        <v>-1.0159131935601331</v>
      </c>
      <c r="S338" s="198">
        <f t="shared" si="30"/>
        <v>-2.9108280254777075</v>
      </c>
      <c r="T338" s="198">
        <f t="shared" si="31"/>
        <v>-1</v>
      </c>
      <c r="U338" s="198">
        <f t="shared" si="32"/>
        <v>-1.0005923281909275</v>
      </c>
    </row>
    <row r="339" spans="17:21" x14ac:dyDescent="0.25">
      <c r="Q339" s="198">
        <f t="shared" si="28"/>
        <v>-1.3333333333333333</v>
      </c>
      <c r="R339" s="201">
        <f t="shared" si="29"/>
        <v>-1.0159131935601331</v>
      </c>
      <c r="S339" s="198">
        <f t="shared" si="30"/>
        <v>-2.9108280254777075</v>
      </c>
      <c r="T339" s="198">
        <f t="shared" si="31"/>
        <v>-1</v>
      </c>
      <c r="U339" s="198">
        <f t="shared" si="32"/>
        <v>-1.0005923281909275</v>
      </c>
    </row>
    <row r="340" spans="17:21" x14ac:dyDescent="0.25">
      <c r="Q340" s="198">
        <f t="shared" si="28"/>
        <v>-1.3333333333333333</v>
      </c>
      <c r="R340" s="201">
        <f t="shared" si="29"/>
        <v>-1.0159131935601331</v>
      </c>
      <c r="S340" s="198">
        <f t="shared" si="30"/>
        <v>-2.9108280254777075</v>
      </c>
      <c r="T340" s="198">
        <f t="shared" si="31"/>
        <v>-1</v>
      </c>
      <c r="U340" s="198">
        <f t="shared" si="32"/>
        <v>-1.0005923281909275</v>
      </c>
    </row>
    <row r="341" spans="17:21" x14ac:dyDescent="0.25">
      <c r="Q341" s="198">
        <f t="shared" si="28"/>
        <v>-1.3333333333333333</v>
      </c>
      <c r="R341" s="201">
        <f t="shared" si="29"/>
        <v>-1.0159131935601331</v>
      </c>
      <c r="S341" s="198">
        <f t="shared" si="30"/>
        <v>-2.9108280254777075</v>
      </c>
      <c r="T341" s="198">
        <f t="shared" si="31"/>
        <v>-1</v>
      </c>
      <c r="U341" s="198">
        <f t="shared" si="32"/>
        <v>-1.0005923281909275</v>
      </c>
    </row>
    <row r="342" spans="17:21" x14ac:dyDescent="0.25">
      <c r="Q342" s="198">
        <f t="shared" si="28"/>
        <v>-1.3333333333333333</v>
      </c>
      <c r="R342" s="201">
        <f t="shared" si="29"/>
        <v>-1.0159131935601331</v>
      </c>
      <c r="S342" s="198">
        <f t="shared" si="30"/>
        <v>-2.9108280254777075</v>
      </c>
      <c r="T342" s="198">
        <f t="shared" si="31"/>
        <v>-1</v>
      </c>
      <c r="U342" s="198">
        <f t="shared" si="32"/>
        <v>-1.0005923281909275</v>
      </c>
    </row>
    <row r="343" spans="17:21" x14ac:dyDescent="0.25">
      <c r="Q343" s="198">
        <f t="shared" si="28"/>
        <v>-1.3333333333333333</v>
      </c>
      <c r="R343" s="201">
        <f t="shared" si="29"/>
        <v>-1.0159131935601331</v>
      </c>
      <c r="S343" s="198">
        <f t="shared" si="30"/>
        <v>-2.9108280254777075</v>
      </c>
      <c r="T343" s="198">
        <f t="shared" si="31"/>
        <v>-1</v>
      </c>
      <c r="U343" s="198">
        <f t="shared" si="32"/>
        <v>-1.0005923281909275</v>
      </c>
    </row>
    <row r="344" spans="17:21" x14ac:dyDescent="0.25">
      <c r="Q344" s="198">
        <f t="shared" si="28"/>
        <v>-1.3333333333333333</v>
      </c>
      <c r="R344" s="201">
        <f t="shared" si="29"/>
        <v>-1.0159131935601331</v>
      </c>
      <c r="S344" s="198">
        <f t="shared" si="30"/>
        <v>-2.9108280254777075</v>
      </c>
      <c r="T344" s="198">
        <f t="shared" si="31"/>
        <v>-1</v>
      </c>
      <c r="U344" s="198">
        <f t="shared" si="32"/>
        <v>-1.0005923281909275</v>
      </c>
    </row>
    <row r="345" spans="17:21" x14ac:dyDescent="0.25">
      <c r="Q345" s="198">
        <f t="shared" si="28"/>
        <v>-1.3333333333333333</v>
      </c>
      <c r="R345" s="201">
        <f t="shared" si="29"/>
        <v>-1.0159131935601331</v>
      </c>
      <c r="S345" s="198">
        <f t="shared" si="30"/>
        <v>-2.9108280254777075</v>
      </c>
      <c r="T345" s="198">
        <f t="shared" si="31"/>
        <v>-1</v>
      </c>
      <c r="U345" s="198">
        <f t="shared" si="32"/>
        <v>-1.0005923281909275</v>
      </c>
    </row>
    <row r="346" spans="17:21" x14ac:dyDescent="0.25">
      <c r="Q346" s="198">
        <f t="shared" si="28"/>
        <v>-1.3333333333333333</v>
      </c>
      <c r="R346" s="201">
        <f t="shared" si="29"/>
        <v>-1.0159131935601331</v>
      </c>
      <c r="S346" s="198">
        <f t="shared" si="30"/>
        <v>-2.9108280254777075</v>
      </c>
      <c r="T346" s="198">
        <f t="shared" si="31"/>
        <v>-1</v>
      </c>
      <c r="U346" s="198">
        <f t="shared" si="32"/>
        <v>-1.0005923281909275</v>
      </c>
    </row>
    <row r="347" spans="17:21" x14ac:dyDescent="0.25">
      <c r="Q347" s="198">
        <f t="shared" si="28"/>
        <v>-1.3333333333333333</v>
      </c>
      <c r="R347" s="201">
        <f t="shared" si="29"/>
        <v>-1.0159131935601331</v>
      </c>
      <c r="S347" s="198">
        <f t="shared" si="30"/>
        <v>-2.9108280254777075</v>
      </c>
      <c r="T347" s="198">
        <f t="shared" si="31"/>
        <v>-1</v>
      </c>
      <c r="U347" s="198">
        <f t="shared" si="32"/>
        <v>-1.0005923281909275</v>
      </c>
    </row>
    <row r="348" spans="17:21" x14ac:dyDescent="0.25">
      <c r="Q348" s="198">
        <f t="shared" si="28"/>
        <v>-1.3333333333333333</v>
      </c>
      <c r="R348" s="201">
        <f t="shared" si="29"/>
        <v>-1.0159131935601331</v>
      </c>
      <c r="S348" s="198">
        <f t="shared" si="30"/>
        <v>-2.9108280254777075</v>
      </c>
      <c r="T348" s="198">
        <f t="shared" si="31"/>
        <v>-1</v>
      </c>
      <c r="U348" s="198">
        <f t="shared" si="32"/>
        <v>-1.0005923281909275</v>
      </c>
    </row>
    <row r="349" spans="17:21" x14ac:dyDescent="0.25">
      <c r="Q349" s="198">
        <f t="shared" si="28"/>
        <v>-1.3333333333333333</v>
      </c>
      <c r="R349" s="201">
        <f t="shared" si="29"/>
        <v>-1.0159131935601331</v>
      </c>
      <c r="S349" s="198">
        <f t="shared" si="30"/>
        <v>-2.9108280254777075</v>
      </c>
      <c r="T349" s="198">
        <f t="shared" si="31"/>
        <v>-1</v>
      </c>
      <c r="U349" s="198">
        <f t="shared" si="32"/>
        <v>-1.0005923281909275</v>
      </c>
    </row>
    <row r="350" spans="17:21" x14ac:dyDescent="0.25">
      <c r="Q350" s="198">
        <f t="shared" si="28"/>
        <v>-1.3333333333333333</v>
      </c>
      <c r="R350" s="201">
        <f t="shared" si="29"/>
        <v>-1.0159131935601331</v>
      </c>
      <c r="S350" s="198">
        <f t="shared" si="30"/>
        <v>-2.9108280254777075</v>
      </c>
      <c r="T350" s="198">
        <f t="shared" si="31"/>
        <v>-1</v>
      </c>
      <c r="U350" s="198">
        <f t="shared" si="32"/>
        <v>-1.0005923281909275</v>
      </c>
    </row>
    <row r="351" spans="17:21" x14ac:dyDescent="0.25">
      <c r="Q351" s="198">
        <f t="shared" si="28"/>
        <v>-1.3333333333333333</v>
      </c>
      <c r="R351" s="201">
        <f t="shared" si="29"/>
        <v>-1.0159131935601331</v>
      </c>
      <c r="S351" s="198">
        <f t="shared" si="30"/>
        <v>-2.9108280254777075</v>
      </c>
      <c r="T351" s="198">
        <f t="shared" si="31"/>
        <v>-1</v>
      </c>
      <c r="U351" s="198">
        <f t="shared" si="32"/>
        <v>-1.0005923281909275</v>
      </c>
    </row>
    <row r="352" spans="17:21" x14ac:dyDescent="0.25">
      <c r="Q352" s="198">
        <f t="shared" si="28"/>
        <v>-1.3333333333333333</v>
      </c>
      <c r="R352" s="201">
        <f t="shared" si="29"/>
        <v>-1.0159131935601331</v>
      </c>
      <c r="S352" s="198">
        <f t="shared" si="30"/>
        <v>-2.9108280254777075</v>
      </c>
      <c r="T352" s="198">
        <f t="shared" si="31"/>
        <v>-1</v>
      </c>
      <c r="U352" s="198">
        <f t="shared" si="32"/>
        <v>-1.0005923281909275</v>
      </c>
    </row>
    <row r="353" spans="17:21" x14ac:dyDescent="0.25">
      <c r="Q353" s="198">
        <f t="shared" si="28"/>
        <v>-1.3333333333333333</v>
      </c>
      <c r="R353" s="201">
        <f t="shared" si="29"/>
        <v>-1.0159131935601331</v>
      </c>
      <c r="S353" s="198">
        <f t="shared" si="30"/>
        <v>-2.9108280254777075</v>
      </c>
      <c r="T353" s="198">
        <f t="shared" si="31"/>
        <v>-1</v>
      </c>
      <c r="U353" s="198">
        <f t="shared" si="32"/>
        <v>-1.0005923281909275</v>
      </c>
    </row>
    <row r="354" spans="17:21" x14ac:dyDescent="0.25">
      <c r="Q354" s="198">
        <f t="shared" si="28"/>
        <v>-1.3333333333333333</v>
      </c>
      <c r="R354" s="201">
        <f t="shared" si="29"/>
        <v>-1.0159131935601331</v>
      </c>
      <c r="S354" s="198">
        <f t="shared" si="30"/>
        <v>-2.9108280254777075</v>
      </c>
      <c r="T354" s="198">
        <f t="shared" si="31"/>
        <v>-1</v>
      </c>
      <c r="U354" s="198">
        <f t="shared" si="32"/>
        <v>-1.0005923281909275</v>
      </c>
    </row>
    <row r="355" spans="17:21" x14ac:dyDescent="0.25">
      <c r="Q355" s="198">
        <f t="shared" si="28"/>
        <v>-1.3333333333333333</v>
      </c>
      <c r="R355" s="201">
        <f t="shared" si="29"/>
        <v>-1.0159131935601331</v>
      </c>
      <c r="S355" s="198">
        <f t="shared" si="30"/>
        <v>-2.9108280254777075</v>
      </c>
      <c r="T355" s="198">
        <f t="shared" si="31"/>
        <v>-1</v>
      </c>
      <c r="U355" s="198">
        <f t="shared" si="32"/>
        <v>-1.0005923281909275</v>
      </c>
    </row>
    <row r="356" spans="17:21" x14ac:dyDescent="0.25">
      <c r="Q356" s="198">
        <f t="shared" si="28"/>
        <v>-1.3333333333333333</v>
      </c>
      <c r="R356" s="201">
        <f t="shared" si="29"/>
        <v>-1.0159131935601331</v>
      </c>
      <c r="S356" s="198">
        <f t="shared" si="30"/>
        <v>-2.9108280254777075</v>
      </c>
      <c r="T356" s="198">
        <f t="shared" si="31"/>
        <v>-1</v>
      </c>
      <c r="U356" s="198">
        <f t="shared" si="32"/>
        <v>-1.0005923281909275</v>
      </c>
    </row>
    <row r="357" spans="17:21" x14ac:dyDescent="0.25">
      <c r="Q357" s="198">
        <f t="shared" si="28"/>
        <v>-1.3333333333333333</v>
      </c>
      <c r="R357" s="201">
        <f t="shared" si="29"/>
        <v>-1.0159131935601331</v>
      </c>
      <c r="S357" s="198">
        <f t="shared" si="30"/>
        <v>-2.9108280254777075</v>
      </c>
      <c r="T357" s="198">
        <f t="shared" si="31"/>
        <v>-1</v>
      </c>
      <c r="U357" s="198">
        <f t="shared" si="32"/>
        <v>-1.0005923281909275</v>
      </c>
    </row>
    <row r="358" spans="17:21" x14ac:dyDescent="0.25">
      <c r="Q358" s="198">
        <f t="shared" si="28"/>
        <v>-1.3333333333333333</v>
      </c>
      <c r="R358" s="201">
        <f t="shared" si="29"/>
        <v>-1.0159131935601331</v>
      </c>
      <c r="S358" s="198">
        <f t="shared" si="30"/>
        <v>-2.9108280254777075</v>
      </c>
      <c r="T358" s="198">
        <f t="shared" si="31"/>
        <v>-1</v>
      </c>
      <c r="U358" s="198">
        <f t="shared" si="32"/>
        <v>-1.0005923281909275</v>
      </c>
    </row>
    <row r="359" spans="17:21" x14ac:dyDescent="0.25">
      <c r="Q359" s="198">
        <f t="shared" si="28"/>
        <v>-1.3333333333333333</v>
      </c>
      <c r="R359" s="201">
        <f t="shared" si="29"/>
        <v>-1.0159131935601331</v>
      </c>
      <c r="S359" s="198">
        <f t="shared" si="30"/>
        <v>-2.9108280254777075</v>
      </c>
      <c r="T359" s="198">
        <f t="shared" si="31"/>
        <v>-1</v>
      </c>
      <c r="U359" s="198">
        <f t="shared" si="32"/>
        <v>-1.0005923281909275</v>
      </c>
    </row>
    <row r="360" spans="17:21" x14ac:dyDescent="0.25">
      <c r="Q360" s="198">
        <f t="shared" si="28"/>
        <v>-1.3333333333333333</v>
      </c>
      <c r="R360" s="201">
        <f t="shared" si="29"/>
        <v>-1.0159131935601331</v>
      </c>
      <c r="S360" s="198">
        <f t="shared" si="30"/>
        <v>-2.9108280254777075</v>
      </c>
      <c r="T360" s="198">
        <f t="shared" si="31"/>
        <v>-1</v>
      </c>
      <c r="U360" s="198">
        <f t="shared" si="32"/>
        <v>-1.0005923281909275</v>
      </c>
    </row>
    <row r="361" spans="17:21" x14ac:dyDescent="0.25">
      <c r="Q361" s="198">
        <f t="shared" si="28"/>
        <v>-1.3333333333333333</v>
      </c>
      <c r="R361" s="201">
        <f t="shared" si="29"/>
        <v>-1.0159131935601331</v>
      </c>
      <c r="S361" s="198">
        <f t="shared" si="30"/>
        <v>-2.9108280254777075</v>
      </c>
      <c r="T361" s="198">
        <f t="shared" si="31"/>
        <v>-1</v>
      </c>
      <c r="U361" s="198">
        <f t="shared" si="32"/>
        <v>-1.0005923281909275</v>
      </c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6"/>
  <dimension ref="A1:X18"/>
  <sheetViews>
    <sheetView topLeftCell="C1" zoomScale="90" zoomScaleNormal="90" workbookViewId="0">
      <selection activeCell="O16" sqref="O16:O18"/>
    </sheetView>
  </sheetViews>
  <sheetFormatPr defaultRowHeight="15" x14ac:dyDescent="0.25"/>
  <cols>
    <col min="1" max="1" width="9" style="202"/>
    <col min="2" max="2" width="22.75" style="202" bestFit="1" customWidth="1"/>
    <col min="3" max="3" width="5.125" style="202" bestFit="1" customWidth="1"/>
    <col min="4" max="11" width="9" style="202"/>
    <col min="12" max="12" width="11.875" style="202" bestFit="1" customWidth="1"/>
    <col min="13" max="13" width="10.75" style="202" bestFit="1" customWidth="1"/>
    <col min="14" max="14" width="24" style="202" bestFit="1" customWidth="1"/>
    <col min="15" max="15" width="21.75" style="202" customWidth="1"/>
    <col min="16" max="16" width="9" style="202"/>
    <col min="17" max="17" width="13.5" style="202" customWidth="1"/>
    <col min="18" max="16384" width="9" style="202"/>
  </cols>
  <sheetData>
    <row r="1" spans="1:24" ht="15.75" thickBot="1" x14ac:dyDescent="0.3">
      <c r="A1" s="202" t="str">
        <f>PMIS_ACoverJPCP_LCrack!A1</f>
        <v>Project Name</v>
      </c>
      <c r="B1" s="202" t="str">
        <f>PMIS_ACoverJPCP_LCrack!B1</f>
        <v>COUNAME</v>
      </c>
      <c r="C1" s="230" t="str">
        <f>PMIS_ACoverJPCP_LCrack!C1</f>
        <v>PROJECT_NO</v>
      </c>
      <c r="D1" s="206" t="str">
        <f>PMIS_ACoverJPCP_LCrack!D1</f>
        <v>BPRJ</v>
      </c>
      <c r="E1" s="206" t="str">
        <f>PMIS_ACoverJPCP_LCrack!E1</f>
        <v>EPRJ</v>
      </c>
      <c r="F1" s="206" t="str">
        <f>PMIS_ACoverJPCP_LCrack!F1</f>
        <v>CONYR</v>
      </c>
      <c r="G1" s="206" t="str">
        <f>PMIS_ACoverJPCP_LCrack!G1</f>
        <v>DATAYR</v>
      </c>
      <c r="H1" s="205" t="str">
        <f>PMIS_ACoverJPCP_LCrack!H1</f>
        <v>Accumulated ESALs</v>
      </c>
      <c r="I1" s="205" t="str">
        <f>PMIS_ACoverJPCP_LCrack!I1</f>
        <v>HMA Thickness (in.)</v>
      </c>
      <c r="J1" s="206" t="str">
        <f>PMIS_ACoverJPCP_LCrack!J1</f>
        <v>LCRACKi-2 
(ft/mile)</v>
      </c>
      <c r="K1" s="206" t="str">
        <f>PMIS_ACoverJPCP_LCrack!K1</f>
        <v>LCRACKi-1 
(ft/mile)</v>
      </c>
      <c r="L1" s="205" t="s">
        <v>51</v>
      </c>
      <c r="M1" s="207" t="s">
        <v>821</v>
      </c>
      <c r="T1" s="202" t="s">
        <v>725</v>
      </c>
      <c r="U1" s="202" t="s">
        <v>726</v>
      </c>
      <c r="W1" s="202" t="s">
        <v>727</v>
      </c>
      <c r="X1" s="202" t="s">
        <v>728</v>
      </c>
    </row>
    <row r="2" spans="1:24" ht="15.75" thickBot="1" x14ac:dyDescent="0.3">
      <c r="A2" s="202" t="str">
        <f>IF(PMIS_ACoverJPCP_LCrack!A2&lt;&gt;"",PMIS_ACoverJPCP_LCrack!A2,"")</f>
        <v/>
      </c>
      <c r="B2" s="202" t="str">
        <f>IF(PMIS_ACoverJPCP_LCrack!B2&lt;&gt;"",PMIS_ACoverJPCP_LCrack!B2,"")</f>
        <v/>
      </c>
      <c r="C2" s="231" t="str">
        <f>IF(PMIS_ACoverJPCP_LCrack!C2&lt;&gt;"",PMIS_ACoverJPCP_LCrack!C2,"")</f>
        <v/>
      </c>
      <c r="D2" s="205" t="str">
        <f>IF(PMIS_ACoverJPCP_LCrack!D2&lt;&gt;"",PMIS_ACoverJPCP_LCrack!D2,"")</f>
        <v/>
      </c>
      <c r="E2" s="205" t="str">
        <f>IF(PMIS_ACoverJPCP_LCrack!E2&lt;&gt;"",PMIS_ACoverJPCP_LCrack!E2,"")</f>
        <v/>
      </c>
      <c r="F2" s="205" t="str">
        <f>IF(PMIS_ACoverJPCP_LCrack!F2&lt;&gt;"",PMIS_ACoverJPCP_LCrack!F2,"")</f>
        <v/>
      </c>
      <c r="G2" s="205" t="str">
        <f>IF(PMIS_ACoverJPCP_LCrack!G2&lt;&gt;"",PMIS_ACoverJPCP_LCrack!G2,"")</f>
        <v/>
      </c>
      <c r="H2" s="205">
        <f>PMIS_ACoverJPCP_LCrack!H2</f>
        <v>0</v>
      </c>
      <c r="I2" s="205">
        <f>PMIS_ACoverJPCP_LCrack!I2</f>
        <v>0</v>
      </c>
      <c r="J2" s="206">
        <f>PMIS_ACoverJPCP_LCrack!J2</f>
        <v>0</v>
      </c>
      <c r="K2" s="206">
        <f>PMIS_ACoverJPCP_LCrack!K2</f>
        <v>0</v>
      </c>
      <c r="L2" s="205">
        <f>IFERROR(T2,0)</f>
        <v>0</v>
      </c>
      <c r="M2" s="208" t="str">
        <f>PMIS_ACoverJPCP_LCrack!M2</f>
        <v/>
      </c>
      <c r="N2" s="205"/>
      <c r="O2" s="209" t="s">
        <v>822</v>
      </c>
      <c r="P2" s="210" t="str">
        <f>IF(OR(PMIS_ACoverJPCP_LCrack!I18="",PMIS_ACoverJPCP_LCrack!I18=0),"",PMIS_ACoverJPCP_LCrack!I18)</f>
        <v/>
      </c>
      <c r="T2" s="202" t="e">
        <f>IF(G2&lt;&gt;"",G2-$F$2,T1+1)</f>
        <v>#VALUE!</v>
      </c>
      <c r="U2" s="202" t="str">
        <f>IF(G2="","",IF(G2&lt;&gt;"",G2-$F$2,U1+1))</f>
        <v/>
      </c>
      <c r="W2" s="202">
        <f>L2-2</f>
        <v>-2</v>
      </c>
      <c r="X2" s="202">
        <f>L2-1</f>
        <v>-1</v>
      </c>
    </row>
    <row r="3" spans="1:24" x14ac:dyDescent="0.25">
      <c r="A3" s="202" t="str">
        <f>IF(PMIS_ACoverJPCP_LCrack!A3&lt;&gt;"",PMIS_ACoverJPCP_LCrack!A3,"")</f>
        <v/>
      </c>
      <c r="B3" s="202" t="str">
        <f>IF(PMIS_ACoverJPCP_LCrack!B3&lt;&gt;"",PMIS_ACoverJPCP_LCrack!B3,"")</f>
        <v/>
      </c>
      <c r="C3" s="231" t="str">
        <f>IF(PMIS_ACoverJPCP_LCrack!C3&lt;&gt;"",PMIS_ACoverJPCP_LCrack!C3,"")</f>
        <v/>
      </c>
      <c r="D3" s="205" t="str">
        <f>IF(PMIS_ACoverJPCP_LCrack!D3&lt;&gt;"",PMIS_ACoverJPCP_LCrack!D3,"")</f>
        <v/>
      </c>
      <c r="E3" s="205" t="str">
        <f>IF(PMIS_ACoverJPCP_LCrack!E3&lt;&gt;"",PMIS_ACoverJPCP_LCrack!E3,"")</f>
        <v/>
      </c>
      <c r="F3" s="205" t="str">
        <f>IF(PMIS_ACoverJPCP_LCrack!F3&lt;&gt;"",PMIS_ACoverJPCP_LCrack!F3,"")</f>
        <v/>
      </c>
      <c r="G3" s="205" t="str">
        <f>IF(PMIS_ACoverJPCP_LCrack!G3&lt;&gt;"",PMIS_ACoverJPCP_LCrack!G3,"")</f>
        <v/>
      </c>
      <c r="H3" s="205">
        <f>PMIS_ACoverJPCP_LCrack!H3</f>
        <v>0</v>
      </c>
      <c r="I3" s="205">
        <f>PMIS_ACoverJPCP_LCrack!I3</f>
        <v>0</v>
      </c>
      <c r="J3" s="205"/>
      <c r="K3" s="205"/>
      <c r="L3" s="205">
        <f t="shared" ref="L3:L16" si="0">IFERROR(T3,0)</f>
        <v>0</v>
      </c>
      <c r="M3" s="208" t="str">
        <f>PMIS_ACoverJPCP_LCrack!M3</f>
        <v/>
      </c>
      <c r="O3" s="209" t="s">
        <v>66</v>
      </c>
      <c r="P3" s="210" t="str">
        <f>IF(PMIS_ACoverJPCP_LCrack!I19="","",PMIS_ACoverJPCP_LCrack!I19)</f>
        <v/>
      </c>
      <c r="T3" s="202" t="e">
        <f t="shared" ref="T3:T16" si="1">IF(G3&lt;&gt;"",G3-$F$2,T2+1)</f>
        <v>#VALUE!</v>
      </c>
      <c r="U3" s="202" t="str">
        <f t="shared" ref="U3:U16" si="2">IF(G3="","",IF(G3&lt;&gt;"",G3-$F$2,U2+1))</f>
        <v/>
      </c>
    </row>
    <row r="4" spans="1:24" x14ac:dyDescent="0.25">
      <c r="A4" s="202" t="str">
        <f>IF(PMIS_ACoverJPCP_LCrack!A4&lt;&gt;"",PMIS_ACoverJPCP_LCrack!A4,"")</f>
        <v/>
      </c>
      <c r="B4" s="202" t="str">
        <f>IF(PMIS_ACoverJPCP_LCrack!B4&lt;&gt;"",PMIS_ACoverJPCP_LCrack!B4,"")</f>
        <v/>
      </c>
      <c r="C4" s="231" t="str">
        <f>IF(PMIS_ACoverJPCP_LCrack!C4&lt;&gt;"",PMIS_ACoverJPCP_LCrack!C4,"")</f>
        <v/>
      </c>
      <c r="D4" s="205" t="str">
        <f>IF(PMIS_ACoverJPCP_LCrack!D4&lt;&gt;"",PMIS_ACoverJPCP_LCrack!D4,"")</f>
        <v/>
      </c>
      <c r="E4" s="205" t="str">
        <f>IF(PMIS_ACoverJPCP_LCrack!E4&lt;&gt;"",PMIS_ACoverJPCP_LCrack!E4,"")</f>
        <v/>
      </c>
      <c r="F4" s="205" t="str">
        <f>IF(PMIS_ACoverJPCP_LCrack!F4&lt;&gt;"",PMIS_ACoverJPCP_LCrack!F4,"")</f>
        <v/>
      </c>
      <c r="G4" s="205" t="str">
        <f>IF(PMIS_ACoverJPCP_LCrack!G4&lt;&gt;"",PMIS_ACoverJPCP_LCrack!G4,"")</f>
        <v/>
      </c>
      <c r="H4" s="205">
        <f>PMIS_ACoverJPCP_LCrack!H4</f>
        <v>0</v>
      </c>
      <c r="I4" s="205">
        <f>PMIS_ACoverJPCP_LCrack!I4</f>
        <v>0</v>
      </c>
      <c r="J4" s="205"/>
      <c r="K4" s="205"/>
      <c r="L4" s="205">
        <f t="shared" si="0"/>
        <v>0</v>
      </c>
      <c r="M4" s="208" t="str">
        <f>PMIS_ACoverJPCP_LCrack!M4</f>
        <v/>
      </c>
      <c r="N4" s="205"/>
      <c r="O4" s="209" t="s">
        <v>67</v>
      </c>
      <c r="P4" s="210" t="e">
        <f>LOOKUP(2,1/(U2:U16&lt;&gt;""),U2:U16)</f>
        <v>#N/A</v>
      </c>
      <c r="T4" s="202" t="e">
        <f t="shared" si="1"/>
        <v>#VALUE!</v>
      </c>
      <c r="U4" s="202" t="str">
        <f t="shared" si="2"/>
        <v/>
      </c>
    </row>
    <row r="5" spans="1:24" x14ac:dyDescent="0.25">
      <c r="A5" s="202" t="str">
        <f>IF(PMIS_ACoverJPCP_LCrack!A5&lt;&gt;"",PMIS_ACoverJPCP_LCrack!A5,"")</f>
        <v/>
      </c>
      <c r="B5" s="202" t="str">
        <f>IF(PMIS_ACoverJPCP_LCrack!B5&lt;&gt;"",PMIS_ACoverJPCP_LCrack!B5,"")</f>
        <v/>
      </c>
      <c r="C5" s="231" t="str">
        <f>IF(PMIS_ACoverJPCP_LCrack!C5&lt;&gt;"",PMIS_ACoverJPCP_LCrack!C5,"")</f>
        <v/>
      </c>
      <c r="D5" s="205" t="str">
        <f>IF(PMIS_ACoverJPCP_LCrack!D5&lt;&gt;"",PMIS_ACoverJPCP_LCrack!D5,"")</f>
        <v/>
      </c>
      <c r="E5" s="205" t="str">
        <f>IF(PMIS_ACoverJPCP_LCrack!E5&lt;&gt;"",PMIS_ACoverJPCP_LCrack!E5,"")</f>
        <v/>
      </c>
      <c r="F5" s="205" t="str">
        <f>IF(PMIS_ACoverJPCP_LCrack!F5&lt;&gt;"",PMIS_ACoverJPCP_LCrack!F5,"")</f>
        <v/>
      </c>
      <c r="G5" s="205" t="str">
        <f>IF(PMIS_ACoverJPCP_LCrack!G5&lt;&gt;"",PMIS_ACoverJPCP_LCrack!G5,"")</f>
        <v/>
      </c>
      <c r="H5" s="205">
        <f>PMIS_ACoverJPCP_LCrack!H5</f>
        <v>0</v>
      </c>
      <c r="I5" s="205">
        <f>PMIS_ACoverJPCP_LCrack!I5</f>
        <v>0</v>
      </c>
      <c r="J5" s="205"/>
      <c r="K5" s="205"/>
      <c r="L5" s="205">
        <f t="shared" si="0"/>
        <v>0</v>
      </c>
      <c r="M5" s="208" t="str">
        <f>PMIS_ACoverJPCP_LCrack!M5</f>
        <v/>
      </c>
      <c r="N5" s="205"/>
      <c r="O5" s="209" t="s">
        <v>68</v>
      </c>
      <c r="P5" s="210" t="str">
        <f>IF(PMIS_ACoverJPCP_LCrack!I20&lt;&gt;"",(PMIS_ACoverJPCP_LCrack!I20-LOOKUP(2,1/(G2:G16&lt;&gt;""),G2:G16))+P4,"")</f>
        <v/>
      </c>
      <c r="T5" s="202" t="e">
        <f t="shared" si="1"/>
        <v>#VALUE!</v>
      </c>
      <c r="U5" s="202" t="str">
        <f t="shared" si="2"/>
        <v/>
      </c>
    </row>
    <row r="6" spans="1:24" x14ac:dyDescent="0.25">
      <c r="A6" s="202" t="str">
        <f>IF(PMIS_ACoverJPCP_LCrack!A6&lt;&gt;"",PMIS_ACoverJPCP_LCrack!A6,"")</f>
        <v/>
      </c>
      <c r="B6" s="202" t="str">
        <f>IF(PMIS_ACoverJPCP_LCrack!B6&lt;&gt;"",PMIS_ACoverJPCP_LCrack!B6,"")</f>
        <v/>
      </c>
      <c r="C6" s="231" t="str">
        <f>IF(PMIS_ACoverJPCP_LCrack!C6&lt;&gt;"",PMIS_ACoverJPCP_LCrack!C6,"")</f>
        <v/>
      </c>
      <c r="D6" s="205" t="str">
        <f>IF(PMIS_ACoverJPCP_LCrack!D6&lt;&gt;"",PMIS_ACoverJPCP_LCrack!D6,"")</f>
        <v/>
      </c>
      <c r="E6" s="205" t="str">
        <f>IF(PMIS_ACoverJPCP_LCrack!E6&lt;&gt;"",PMIS_ACoverJPCP_LCrack!E6,"")</f>
        <v/>
      </c>
      <c r="F6" s="205" t="str">
        <f>IF(PMIS_ACoverJPCP_LCrack!F6&lt;&gt;"",PMIS_ACoverJPCP_LCrack!F6,"")</f>
        <v/>
      </c>
      <c r="G6" s="205" t="str">
        <f>IF(PMIS_ACoverJPCP_LCrack!G6&lt;&gt;"",PMIS_ACoverJPCP_LCrack!G6,"")</f>
        <v/>
      </c>
      <c r="H6" s="205">
        <f>PMIS_ACoverJPCP_LCrack!H6</f>
        <v>0</v>
      </c>
      <c r="I6" s="205">
        <f>PMIS_ACoverJPCP_LCrack!I6</f>
        <v>0</v>
      </c>
      <c r="J6" s="205"/>
      <c r="K6" s="205"/>
      <c r="L6" s="205">
        <f t="shared" si="0"/>
        <v>0</v>
      </c>
      <c r="M6" s="208" t="str">
        <f>PMIS_ACoverJPCP_LCrack!M6</f>
        <v/>
      </c>
      <c r="N6" s="205"/>
      <c r="O6" s="211" t="s">
        <v>823</v>
      </c>
      <c r="P6" s="212"/>
      <c r="Q6" s="212"/>
      <c r="R6" s="212"/>
      <c r="T6" s="202" t="e">
        <f t="shared" si="1"/>
        <v>#VALUE!</v>
      </c>
      <c r="U6" s="202" t="str">
        <f t="shared" si="2"/>
        <v/>
      </c>
    </row>
    <row r="7" spans="1:24" x14ac:dyDescent="0.25">
      <c r="A7" s="202" t="str">
        <f>IF(PMIS_ACoverJPCP_LCrack!A7&lt;&gt;"",PMIS_ACoverJPCP_LCrack!A7,"")</f>
        <v/>
      </c>
      <c r="B7" s="202" t="str">
        <f>IF(PMIS_ACoverJPCP_LCrack!B7&lt;&gt;"",PMIS_ACoverJPCP_LCrack!B7,"")</f>
        <v/>
      </c>
      <c r="C7" s="231" t="str">
        <f>IF(PMIS_ACoverJPCP_LCrack!C7&lt;&gt;"",PMIS_ACoverJPCP_LCrack!C7,"")</f>
        <v/>
      </c>
      <c r="D7" s="205" t="str">
        <f>IF(PMIS_ACoverJPCP_LCrack!D7&lt;&gt;"",PMIS_ACoverJPCP_LCrack!D7,"")</f>
        <v/>
      </c>
      <c r="E7" s="205" t="str">
        <f>IF(PMIS_ACoverJPCP_LCrack!E7&lt;&gt;"",PMIS_ACoverJPCP_LCrack!E7,"")</f>
        <v/>
      </c>
      <c r="F7" s="205" t="str">
        <f>IF(PMIS_ACoverJPCP_LCrack!F7&lt;&gt;"",PMIS_ACoverJPCP_LCrack!F7,"")</f>
        <v/>
      </c>
      <c r="G7" s="205" t="str">
        <f>IF(PMIS_ACoverJPCP_LCrack!G7&lt;&gt;"",PMIS_ACoverJPCP_LCrack!G7,"")</f>
        <v/>
      </c>
      <c r="H7" s="205">
        <f>PMIS_ACoverJPCP_LCrack!H7</f>
        <v>0</v>
      </c>
      <c r="I7" s="205">
        <f>PMIS_ACoverJPCP_LCrack!I7</f>
        <v>0</v>
      </c>
      <c r="J7" s="205"/>
      <c r="K7" s="205"/>
      <c r="L7" s="205">
        <f t="shared" si="0"/>
        <v>0</v>
      </c>
      <c r="M7" s="208" t="str">
        <f>PMIS_ACoverJPCP_LCrack!M7</f>
        <v/>
      </c>
      <c r="N7" s="205"/>
      <c r="O7" s="202" t="s">
        <v>824</v>
      </c>
      <c r="P7" s="213" t="str">
        <f t="array" ref="P7">IF(P2="","",
IF(LOOKUP(2,1/(J2:K2&lt;&gt;""),J2:K2)&gt;P2,"Entered LCRACK already exceeded threshold limit!",
IF(AND(P2&lt;&gt;"",M16&gt;P2),INDEX(L2:L16,MATCH(TRUE,$M$2:$M$16&gt;P2,0)),"LCRACK predictions do not reach the threshold limit!")))</f>
        <v/>
      </c>
      <c r="T7" s="202" t="e">
        <f t="shared" si="1"/>
        <v>#VALUE!</v>
      </c>
      <c r="U7" s="202" t="str">
        <f t="shared" si="2"/>
        <v/>
      </c>
    </row>
    <row r="8" spans="1:24" x14ac:dyDescent="0.25">
      <c r="A8" s="202" t="str">
        <f>IF(PMIS_ACoverJPCP_LCrack!A8&lt;&gt;"",PMIS_ACoverJPCP_LCrack!A8,"")</f>
        <v/>
      </c>
      <c r="B8" s="202" t="str">
        <f>IF(PMIS_ACoverJPCP_LCrack!B8&lt;&gt;"",PMIS_ACoverJPCP_LCrack!B8,"")</f>
        <v/>
      </c>
      <c r="C8" s="231" t="str">
        <f>IF(PMIS_ACoverJPCP_LCrack!C8&lt;&gt;"",PMIS_ACoverJPCP_LCrack!C8,"")</f>
        <v/>
      </c>
      <c r="D8" s="205" t="str">
        <f>IF(PMIS_ACoverJPCP_LCrack!D8&lt;&gt;"",PMIS_ACoverJPCP_LCrack!D8,"")</f>
        <v/>
      </c>
      <c r="E8" s="205" t="str">
        <f>IF(PMIS_ACoverJPCP_LCrack!E8&lt;&gt;"",PMIS_ACoverJPCP_LCrack!E8,"")</f>
        <v/>
      </c>
      <c r="F8" s="205" t="str">
        <f>IF(PMIS_ACoverJPCP_LCrack!F8&lt;&gt;"",PMIS_ACoverJPCP_LCrack!F8,"")</f>
        <v/>
      </c>
      <c r="G8" s="205" t="str">
        <f>IF(PMIS_ACoverJPCP_LCrack!G8&lt;&gt;"",PMIS_ACoverJPCP_LCrack!G8,"")</f>
        <v/>
      </c>
      <c r="H8" s="205">
        <f>PMIS_ACoverJPCP_LCrack!H8</f>
        <v>0</v>
      </c>
      <c r="I8" s="205">
        <f>PMIS_ACoverJPCP_LCrack!I8</f>
        <v>0</v>
      </c>
      <c r="J8" s="205"/>
      <c r="K8" s="205"/>
      <c r="L8" s="205">
        <f t="shared" si="0"/>
        <v>0</v>
      </c>
      <c r="M8" s="208" t="str">
        <f>PMIS_ACoverJPCP_LCrack!M8</f>
        <v/>
      </c>
      <c r="N8" s="205"/>
      <c r="O8" s="202" t="s">
        <v>71</v>
      </c>
      <c r="P8" s="214" t="str">
        <f>IF(ISTEXT(P7),"",IF(P5&lt;&gt;"",P7-P5,P7-P4))</f>
        <v/>
      </c>
      <c r="Q8" s="215" t="str">
        <f>IF(P8&lt;&gt;"",ROUND(P8,1),"")</f>
        <v/>
      </c>
      <c r="T8" s="202" t="e">
        <f t="shared" si="1"/>
        <v>#VALUE!</v>
      </c>
      <c r="U8" s="202" t="str">
        <f t="shared" si="2"/>
        <v/>
      </c>
    </row>
    <row r="9" spans="1:24" ht="13.5" customHeight="1" x14ac:dyDescent="0.25">
      <c r="A9" s="202" t="str">
        <f>IF(PMIS_ACoverJPCP_LCrack!A9&lt;&gt;"",PMIS_ACoverJPCP_LCrack!A9,"")</f>
        <v/>
      </c>
      <c r="B9" s="202" t="str">
        <f>IF(PMIS_ACoverJPCP_LCrack!B9&lt;&gt;"",PMIS_ACoverJPCP_LCrack!B9,"")</f>
        <v/>
      </c>
      <c r="C9" s="231" t="str">
        <f>IF(PMIS_ACoverJPCP_LCrack!C9&lt;&gt;"",PMIS_ACoverJPCP_LCrack!C9,"")</f>
        <v/>
      </c>
      <c r="D9" s="205" t="str">
        <f>IF(PMIS_ACoverJPCP_LCrack!D9&lt;&gt;"",PMIS_ACoverJPCP_LCrack!D9,"")</f>
        <v/>
      </c>
      <c r="E9" s="205" t="str">
        <f>IF(PMIS_ACoverJPCP_LCrack!E9&lt;&gt;"",PMIS_ACoverJPCP_LCrack!E9,"")</f>
        <v/>
      </c>
      <c r="F9" s="205" t="str">
        <f>IF(PMIS_ACoverJPCP_LCrack!F9&lt;&gt;"",PMIS_ACoverJPCP_LCrack!F9,"")</f>
        <v/>
      </c>
      <c r="G9" s="205" t="str">
        <f>IF(PMIS_ACoverJPCP_LCrack!G9&lt;&gt;"",PMIS_ACoverJPCP_LCrack!G9,"")</f>
        <v/>
      </c>
      <c r="H9" s="205">
        <f>PMIS_ACoverJPCP_LCrack!H9</f>
        <v>0</v>
      </c>
      <c r="I9" s="205">
        <f>PMIS_ACoverJPCP_LCrack!I9</f>
        <v>0</v>
      </c>
      <c r="J9" s="205"/>
      <c r="K9" s="205"/>
      <c r="L9" s="205">
        <f t="shared" si="0"/>
        <v>0</v>
      </c>
      <c r="M9" s="208" t="str">
        <f>PMIS_ACoverJPCP_LCrack!M9</f>
        <v/>
      </c>
      <c r="N9" s="205"/>
      <c r="Q9" s="216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202" t="e">
        <f t="shared" si="1"/>
        <v>#VALUE!</v>
      </c>
      <c r="U9" s="202" t="str">
        <f t="shared" si="2"/>
        <v/>
      </c>
    </row>
    <row r="10" spans="1:24" x14ac:dyDescent="0.25">
      <c r="A10" s="202" t="str">
        <f>IF(PMIS_ACoverJPCP_LCrack!A10&lt;&gt;"",PMIS_ACoverJPCP_LCrack!A10,"")</f>
        <v/>
      </c>
      <c r="B10" s="202" t="str">
        <f>IF(PMIS_ACoverJPCP_LCrack!B10&lt;&gt;"",PMIS_ACoverJPCP_LCrack!B10,"")</f>
        <v/>
      </c>
      <c r="C10" s="231" t="str">
        <f>IF(PMIS_ACoverJPCP_LCrack!C10&lt;&gt;"",PMIS_ACoverJPCP_LCrack!C10,"")</f>
        <v/>
      </c>
      <c r="D10" s="205" t="str">
        <f>IF(PMIS_ACoverJPCP_LCrack!D10&lt;&gt;"",PMIS_ACoverJPCP_LCrack!D10,"")</f>
        <v/>
      </c>
      <c r="E10" s="205" t="str">
        <f>IF(PMIS_ACoverJPCP_LCrack!E10&lt;&gt;"",PMIS_ACoverJPCP_LCrack!E10,"")</f>
        <v/>
      </c>
      <c r="F10" s="205" t="str">
        <f>IF(PMIS_ACoverJPCP_LCrack!F10&lt;&gt;"",PMIS_ACoverJPCP_LCrack!F10,"")</f>
        <v/>
      </c>
      <c r="G10" s="205" t="str">
        <f>IF(PMIS_ACoverJPCP_LCrack!G10&lt;&gt;"",PMIS_ACoverJPCP_LCrack!G10,"")</f>
        <v/>
      </c>
      <c r="H10" s="205">
        <f>PMIS_ACoverJPCP_LCrack!H10</f>
        <v>0</v>
      </c>
      <c r="I10" s="205">
        <f>PMIS_ACoverJPCP_LCrack!I10</f>
        <v>0</v>
      </c>
      <c r="J10" s="205"/>
      <c r="K10" s="205"/>
      <c r="L10" s="205">
        <f t="shared" si="0"/>
        <v>0</v>
      </c>
      <c r="M10" s="208" t="str">
        <f>PMIS_ACoverJPCP_LCrack!M10</f>
        <v/>
      </c>
      <c r="N10" s="205"/>
      <c r="Q10" s="217"/>
      <c r="T10" s="202" t="e">
        <f t="shared" si="1"/>
        <v>#VALUE!</v>
      </c>
      <c r="U10" s="202" t="str">
        <f t="shared" si="2"/>
        <v/>
      </c>
    </row>
    <row r="11" spans="1:24" x14ac:dyDescent="0.25">
      <c r="A11" s="202" t="str">
        <f>IF(PMIS_ACoverJPCP_LCrack!A11&lt;&gt;"",PMIS_ACoverJPCP_LCrack!A11,"")</f>
        <v/>
      </c>
      <c r="B11" s="202" t="str">
        <f>IF(PMIS_ACoverJPCP_LCrack!B11&lt;&gt;"",PMIS_ACoverJPCP_LCrack!B11,"")</f>
        <v/>
      </c>
      <c r="C11" s="231" t="str">
        <f>IF(PMIS_ACoverJPCP_LCrack!C11&lt;&gt;"",PMIS_ACoverJPCP_LCrack!C11,"")</f>
        <v/>
      </c>
      <c r="D11" s="205" t="str">
        <f>IF(PMIS_ACoverJPCP_LCrack!D11&lt;&gt;"",PMIS_ACoverJPCP_LCrack!D11,"")</f>
        <v/>
      </c>
      <c r="E11" s="205" t="str">
        <f>IF(PMIS_ACoverJPCP_LCrack!E11&lt;&gt;"",PMIS_ACoverJPCP_LCrack!E11,"")</f>
        <v/>
      </c>
      <c r="F11" s="205" t="str">
        <f>IF(PMIS_ACoverJPCP_LCrack!F11&lt;&gt;"",PMIS_ACoverJPCP_LCrack!F11,"")</f>
        <v/>
      </c>
      <c r="G11" s="205" t="str">
        <f>IF(PMIS_ACoverJPCP_LCrack!G11&lt;&gt;"",PMIS_ACoverJPCP_LCrack!G11,"")</f>
        <v/>
      </c>
      <c r="H11" s="205">
        <f>PMIS_ACoverJPCP_LCrack!H11</f>
        <v>0</v>
      </c>
      <c r="I11" s="205">
        <f>PMIS_ACoverJPCP_LCrack!I11</f>
        <v>0</v>
      </c>
      <c r="J11" s="205"/>
      <c r="K11" s="205"/>
      <c r="L11" s="205">
        <f t="shared" si="0"/>
        <v>0</v>
      </c>
      <c r="M11" s="208" t="str">
        <f>PMIS_ACoverJPCP_LCrack!M11</f>
        <v/>
      </c>
      <c r="N11" s="205" t="s">
        <v>729</v>
      </c>
      <c r="O11" s="211" t="s">
        <v>72</v>
      </c>
      <c r="P11" s="218"/>
      <c r="Q11" s="218"/>
      <c r="R11" s="218"/>
      <c r="T11" s="202" t="e">
        <f t="shared" si="1"/>
        <v>#VALUE!</v>
      </c>
      <c r="U11" s="202" t="str">
        <f t="shared" si="2"/>
        <v/>
      </c>
    </row>
    <row r="12" spans="1:24" x14ac:dyDescent="0.25">
      <c r="A12" s="202" t="str">
        <f>IF(PMIS_ACoverJPCP_LCrack!A12&lt;&gt;"",PMIS_ACoverJPCP_LCrack!A12,"")</f>
        <v/>
      </c>
      <c r="B12" s="202" t="str">
        <f>IF(PMIS_ACoverJPCP_LCrack!B12&lt;&gt;"",PMIS_ACoverJPCP_LCrack!B12,"")</f>
        <v/>
      </c>
      <c r="C12" s="231" t="str">
        <f>IF(PMIS_ACoverJPCP_LCrack!C12&lt;&gt;"",PMIS_ACoverJPCP_LCrack!C12,"")</f>
        <v/>
      </c>
      <c r="D12" s="205" t="str">
        <f>IF(PMIS_ACoverJPCP_LCrack!D12&lt;&gt;"",PMIS_ACoverJPCP_LCrack!D12,"")</f>
        <v/>
      </c>
      <c r="E12" s="205" t="str">
        <f>IF(PMIS_ACoverJPCP_LCrack!E12&lt;&gt;"",PMIS_ACoverJPCP_LCrack!E12,"")</f>
        <v/>
      </c>
      <c r="F12" s="205" t="str">
        <f>IF(PMIS_ACoverJPCP_LCrack!F12&lt;&gt;"",PMIS_ACoverJPCP_LCrack!F12,"")</f>
        <v/>
      </c>
      <c r="G12" s="205" t="str">
        <f>IF(PMIS_ACoverJPCP_LCrack!G12&lt;&gt;"",PMIS_ACoverJPCP_LCrack!G12,"")</f>
        <v/>
      </c>
      <c r="H12" s="205">
        <f>PMIS_ACoverJPCP_LCrack!H12</f>
        <v>0</v>
      </c>
      <c r="I12" s="205">
        <f>PMIS_ACoverJPCP_LCrack!I12</f>
        <v>0</v>
      </c>
      <c r="J12" s="205"/>
      <c r="K12" s="205"/>
      <c r="L12" s="205">
        <f t="shared" si="0"/>
        <v>0</v>
      </c>
      <c r="M12" s="208" t="str">
        <f>PMIS_ACoverJPCP_LCrack!M12</f>
        <v/>
      </c>
      <c r="N12" s="205"/>
      <c r="O12" s="202" t="s">
        <v>73</v>
      </c>
      <c r="P12" s="214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215" t="str">
        <f>IF(ISTEXT(P12),P12,IF(P12&lt;&gt;"",ROUND(P12,1),""))</f>
        <v/>
      </c>
      <c r="T12" s="202" t="e">
        <f t="shared" si="1"/>
        <v>#VALUE!</v>
      </c>
      <c r="U12" s="202" t="str">
        <f t="shared" si="2"/>
        <v/>
      </c>
    </row>
    <row r="13" spans="1:24" x14ac:dyDescent="0.25">
      <c r="A13" s="202" t="str">
        <f>IF(PMIS_ACoverJPCP_LCrack!A13&lt;&gt;"",PMIS_ACoverJPCP_LCrack!A13,"")</f>
        <v/>
      </c>
      <c r="B13" s="202" t="str">
        <f>IF(PMIS_ACoverJPCP_LCrack!B13&lt;&gt;"",PMIS_ACoverJPCP_LCrack!B13,"")</f>
        <v/>
      </c>
      <c r="C13" s="231" t="str">
        <f>IF(PMIS_ACoverJPCP_LCrack!C13&lt;&gt;"",PMIS_ACoverJPCP_LCrack!C13,"")</f>
        <v/>
      </c>
      <c r="D13" s="205" t="str">
        <f>IF(PMIS_ACoverJPCP_LCrack!D13&lt;&gt;"",PMIS_ACoverJPCP_LCrack!D13,"")</f>
        <v/>
      </c>
      <c r="E13" s="205" t="str">
        <f>IF(PMIS_ACoverJPCP_LCrack!E13&lt;&gt;"",PMIS_ACoverJPCP_LCrack!E13,"")</f>
        <v/>
      </c>
      <c r="F13" s="205" t="str">
        <f>IF(PMIS_ACoverJPCP_LCrack!F13&lt;&gt;"",PMIS_ACoverJPCP_LCrack!F13,"")</f>
        <v/>
      </c>
      <c r="G13" s="205" t="str">
        <f>IF(PMIS_ACoverJPCP_LCrack!G13&lt;&gt;"",PMIS_ACoverJPCP_LCrack!G13,"")</f>
        <v/>
      </c>
      <c r="H13" s="205">
        <f>PMIS_ACoverJPCP_LCrack!H13</f>
        <v>0</v>
      </c>
      <c r="I13" s="205">
        <f>PMIS_ACoverJPCP_LCrack!I13</f>
        <v>0</v>
      </c>
      <c r="J13" s="205"/>
      <c r="K13" s="205"/>
      <c r="L13" s="205">
        <f t="shared" si="0"/>
        <v>0</v>
      </c>
      <c r="M13" s="208" t="str">
        <f>PMIS_ACoverJPCP_LCrack!M13</f>
        <v/>
      </c>
      <c r="N13" s="205"/>
      <c r="Q13" s="219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202" t="e">
        <f t="shared" si="1"/>
        <v>#VALUE!</v>
      </c>
      <c r="U13" s="202" t="str">
        <f t="shared" si="2"/>
        <v/>
      </c>
    </row>
    <row r="14" spans="1:24" x14ac:dyDescent="0.25">
      <c r="A14" s="202" t="str">
        <f>IF(PMIS_ACoverJPCP_LCrack!A14&lt;&gt;"",PMIS_ACoverJPCP_LCrack!A14,"")</f>
        <v/>
      </c>
      <c r="B14" s="202" t="str">
        <f>IF(PMIS_ACoverJPCP_LCrack!B14&lt;&gt;"",PMIS_ACoverJPCP_LCrack!B14,"")</f>
        <v/>
      </c>
      <c r="C14" s="231" t="str">
        <f>IF(PMIS_ACoverJPCP_LCrack!C14&lt;&gt;"",PMIS_ACoverJPCP_LCrack!C14,"")</f>
        <v/>
      </c>
      <c r="D14" s="205" t="str">
        <f>IF(PMIS_ACoverJPCP_LCrack!D14&lt;&gt;"",PMIS_ACoverJPCP_LCrack!D14,"")</f>
        <v/>
      </c>
      <c r="E14" s="205" t="str">
        <f>IF(PMIS_ACoverJPCP_LCrack!E14&lt;&gt;"",PMIS_ACoverJPCP_LCrack!E14,"")</f>
        <v/>
      </c>
      <c r="F14" s="205" t="str">
        <f>IF(PMIS_ACoverJPCP_LCrack!F14&lt;&gt;"",PMIS_ACoverJPCP_LCrack!F14,"")</f>
        <v/>
      </c>
      <c r="G14" s="205" t="str">
        <f>IF(PMIS_ACoverJPCP_LCrack!G14&lt;&gt;"",PMIS_ACoverJPCP_LCrack!G14,"")</f>
        <v/>
      </c>
      <c r="H14" s="205">
        <f>PMIS_ACoverJPCP_LCrack!H14</f>
        <v>0</v>
      </c>
      <c r="I14" s="205">
        <f>PMIS_ACoverJPCP_LCrack!I14</f>
        <v>0</v>
      </c>
      <c r="J14" s="205"/>
      <c r="K14" s="205"/>
      <c r="L14" s="205">
        <f t="shared" si="0"/>
        <v>0</v>
      </c>
      <c r="M14" s="208" t="str">
        <f>PMIS_ACoverJPCP_LCrack!M14</f>
        <v/>
      </c>
      <c r="N14" s="205"/>
      <c r="O14" s="220" t="s">
        <v>71</v>
      </c>
      <c r="T14" s="202" t="e">
        <f t="shared" si="1"/>
        <v>#VALUE!</v>
      </c>
      <c r="U14" s="202" t="str">
        <f t="shared" si="2"/>
        <v/>
      </c>
    </row>
    <row r="15" spans="1:24" ht="15.75" customHeight="1" x14ac:dyDescent="0.25">
      <c r="A15" s="202" t="str">
        <f>IF(PMIS_ACoverJPCP_LCrack!A15&lt;&gt;"",PMIS_ACoverJPCP_LCrack!A15,"")</f>
        <v/>
      </c>
      <c r="B15" s="202" t="str">
        <f>IF(PMIS_ACoverJPCP_LCrack!B15&lt;&gt;"",PMIS_ACoverJPCP_LCrack!B15,"")</f>
        <v/>
      </c>
      <c r="C15" s="231" t="str">
        <f>IF(PMIS_ACoverJPCP_LCrack!C15&lt;&gt;"",PMIS_ACoverJPCP_LCrack!C15,"")</f>
        <v/>
      </c>
      <c r="D15" s="205" t="str">
        <f>IF(PMIS_ACoverJPCP_LCrack!D15&lt;&gt;"",PMIS_ACoverJPCP_LCrack!D15,"")</f>
        <v/>
      </c>
      <c r="E15" s="205" t="str">
        <f>IF(PMIS_ACoverJPCP_LCrack!E15&lt;&gt;"",PMIS_ACoverJPCP_LCrack!E15,"")</f>
        <v/>
      </c>
      <c r="F15" s="205" t="str">
        <f>IF(PMIS_ACoverJPCP_LCrack!F15&lt;&gt;"",PMIS_ACoverJPCP_LCrack!F15,"")</f>
        <v/>
      </c>
      <c r="G15" s="205" t="str">
        <f>IF(PMIS_ACoverJPCP_LCrack!G15&lt;&gt;"",PMIS_ACoverJPCP_LCrack!G15,"")</f>
        <v/>
      </c>
      <c r="H15" s="205">
        <f>PMIS_ACoverJPCP_LCrack!H15</f>
        <v>0</v>
      </c>
      <c r="I15" s="205">
        <f>PMIS_ACoverJPCP_LCrack!I15</f>
        <v>0</v>
      </c>
      <c r="J15" s="205"/>
      <c r="K15" s="205"/>
      <c r="L15" s="205">
        <f t="shared" si="0"/>
        <v>0</v>
      </c>
      <c r="M15" s="208" t="str">
        <f>PMIS_ACoverJPCP_LCrack!M15</f>
        <v/>
      </c>
      <c r="N15" s="205" t="s">
        <v>730</v>
      </c>
      <c r="O15" s="221" t="str">
        <f>IF(AND(Q8&lt;&gt;"",Q12&lt;&gt;""),MIN(Q8,Q12),
IF(AND(Q8="",Q9="Entered LCRACK already exceeded threshold limit!",Q12&lt;&gt;""),"",
IF(AND(Q8="",Q12&lt;&gt;""),Q12,
IF(AND(Q8&lt;&gt;"",Q12=""),Q8,""))))</f>
        <v/>
      </c>
      <c r="T15" s="202" t="e">
        <f t="shared" si="1"/>
        <v>#VALUE!</v>
      </c>
      <c r="U15" s="202" t="str">
        <f t="shared" si="2"/>
        <v/>
      </c>
    </row>
    <row r="16" spans="1:24" ht="79.5" customHeight="1" thickBot="1" x14ac:dyDescent="0.3">
      <c r="A16" s="202" t="str">
        <f>IF(PMIS_ACoverJPCP_LCrack!A16&lt;&gt;"",PMIS_ACoverJPCP_LCrack!A16,"")</f>
        <v/>
      </c>
      <c r="B16" s="202" t="str">
        <f>IF(PMIS_ACoverJPCP_LCrack!B16&lt;&gt;"",PMIS_ACoverJPCP_LCrack!B16,"")</f>
        <v/>
      </c>
      <c r="C16" s="232" t="str">
        <f>IF(PMIS_ACoverJPCP_LCrack!C16&lt;&gt;"",PMIS_ACoverJPCP_LCrack!C16,"")</f>
        <v/>
      </c>
      <c r="D16" s="233" t="str">
        <f>IF(PMIS_ACoverJPCP_LCrack!D16&lt;&gt;"",PMIS_ACoverJPCP_LCrack!D16,"")</f>
        <v/>
      </c>
      <c r="E16" s="233" t="str">
        <f>IF(PMIS_ACoverJPCP_LCrack!E16&lt;&gt;"",PMIS_ACoverJPCP_LCrack!E16,"")</f>
        <v/>
      </c>
      <c r="F16" s="233" t="str">
        <f>IF(PMIS_ACoverJPCP_LCrack!F16&lt;&gt;"",PMIS_ACoverJPCP_LCrack!F16,"")</f>
        <v/>
      </c>
      <c r="G16" s="233" t="str">
        <f>IF(PMIS_ACoverJPCP_LCrack!G16&lt;&gt;"",PMIS_ACoverJPCP_LCrack!G16,"")</f>
        <v/>
      </c>
      <c r="H16" s="205">
        <f>PMIS_ACoverJPCP_LCrack!H16</f>
        <v>0</v>
      </c>
      <c r="I16" s="205">
        <f>PMIS_ACoverJPCP_LCrack!I16</f>
        <v>0</v>
      </c>
      <c r="J16" s="205"/>
      <c r="K16" s="205"/>
      <c r="L16" s="205">
        <f t="shared" si="0"/>
        <v>0</v>
      </c>
      <c r="M16" s="234" t="str">
        <f>PMIS_ACoverJPCP_LCrack!M16</f>
        <v/>
      </c>
      <c r="N16" s="205"/>
      <c r="O16" s="283" t="str">
        <f>IF(AND(P2="",P3=""),"RSL could not be calculated. Please enter more information!",
IF(AND(ISNUMBER(Q12),P7="Entered LCRACK already exceeded threshold limit!"),Q9,
IF(AND(Q12="",P7="Entered LCRACK already exceeded threshold limit!"),Q9,
IF(AND(ISNUMBER(Q12),P7="LCRACK predictions do not reach the threshold limit!"),(Q9&amp;""&amp;CHAR(10)&amp;" Thus, "&amp;Q13&amp;""&amp;"calculated based on the design life!"),
IF(AND(P3="",P7="LCRACK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202" t="s">
        <v>729</v>
      </c>
      <c r="T16" s="202" t="e">
        <f t="shared" si="1"/>
        <v>#VALUE!</v>
      </c>
      <c r="U16" s="202" t="str">
        <f t="shared" si="2"/>
        <v/>
      </c>
    </row>
    <row r="17" spans="15:15" x14ac:dyDescent="0.25">
      <c r="O17" s="284"/>
    </row>
    <row r="18" spans="15:15" x14ac:dyDescent="0.25">
      <c r="O18" s="284"/>
    </row>
  </sheetData>
  <mergeCells count="1">
    <mergeCell ref="O16:O18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2"/>
  <dimension ref="A1:BA361"/>
  <sheetViews>
    <sheetView zoomScale="70" zoomScaleNormal="70" workbookViewId="0">
      <selection activeCell="P3" sqref="P3"/>
    </sheetView>
  </sheetViews>
  <sheetFormatPr defaultColWidth="7.75" defaultRowHeight="15" x14ac:dyDescent="0.25"/>
  <cols>
    <col min="1" max="7" width="7.75" style="198"/>
    <col min="8" max="8" width="18.375" style="198" bestFit="1" customWidth="1"/>
    <col min="9" max="9" width="10.375" style="198" customWidth="1"/>
    <col min="10" max="10" width="11.875" style="198" customWidth="1"/>
    <col min="11" max="11" width="11" style="198" bestFit="1" customWidth="1"/>
    <col min="12" max="12" width="4.625" style="198" bestFit="1" customWidth="1"/>
    <col min="13" max="13" width="14.75" style="198" bestFit="1" customWidth="1"/>
    <col min="14" max="14" width="7.75" style="198"/>
    <col min="15" max="15" width="15.25" style="198" bestFit="1" customWidth="1"/>
    <col min="16" max="17" width="7.75" style="198"/>
    <col min="18" max="18" width="9.75" style="198" bestFit="1" customWidth="1"/>
    <col min="19" max="22" width="7.75" style="198"/>
    <col min="23" max="23" width="8.25" style="198" customWidth="1"/>
    <col min="24" max="16384" width="7.75" style="198"/>
  </cols>
  <sheetData>
    <row r="1" spans="1:53" x14ac:dyDescent="0.25">
      <c r="A1" s="198" t="str">
        <f>PMIS_ACoverJPCP_TCrack!A1</f>
        <v>Project Name</v>
      </c>
      <c r="B1" s="198" t="str">
        <f>PMIS_ACoverJPCP_TCrack!B1</f>
        <v>COUNAME</v>
      </c>
      <c r="C1" s="198" t="str">
        <f>PMIS_ACoverJPCP_TCrack!C1</f>
        <v>PROJECT_NO</v>
      </c>
      <c r="D1" s="198" t="str">
        <f>PMIS_ACoverJPCP_TCrack!D1</f>
        <v>BPRJ</v>
      </c>
      <c r="E1" s="198" t="str">
        <f>PMIS_ACoverJPCP_TCrack!E1</f>
        <v>EPRJ</v>
      </c>
      <c r="F1" s="198" t="str">
        <f>PMIS_ACoverJPCP_TCrack!F1</f>
        <v>CONYR</v>
      </c>
      <c r="G1" s="198" t="str">
        <f>PMIS_ACoverJPCP_TCrack!G1</f>
        <v>DATAYR</v>
      </c>
      <c r="H1" s="198" t="str">
        <f>PMIS_ACoverJPCP_TCrack!H1</f>
        <v>Accumulated ESALs</v>
      </c>
      <c r="I1" s="198" t="str">
        <f>PMIS_ACoverJPCP_TCrack!I1</f>
        <v>HMA Thickness (in.)</v>
      </c>
      <c r="J1" s="198" t="str">
        <f>PMIS_ACoverJPCP_TCrack!J1</f>
        <v>TCRACKi-2 
(ft/mile)</v>
      </c>
      <c r="K1" s="198" t="str">
        <f>PMIS_ACoverJPCP_TCrack!K1</f>
        <v>TCRACKi-1 
(ft/mile)</v>
      </c>
      <c r="L1" s="198" t="str">
        <f>PMIS_ACoverJPCP_TCrack!L1</f>
        <v>Age
(years)</v>
      </c>
      <c r="M1" s="198" t="str">
        <f>PMIS_ACoverJPCP_TCrack!M1</f>
        <v>TCRACKi 
(ft/mile)</v>
      </c>
      <c r="O1" s="198" t="s">
        <v>703</v>
      </c>
      <c r="P1" s="199" t="s">
        <v>51</v>
      </c>
      <c r="Q1" s="198" t="s">
        <v>51</v>
      </c>
      <c r="R1" s="198" t="s">
        <v>765</v>
      </c>
      <c r="S1" s="198" t="s">
        <v>773</v>
      </c>
      <c r="T1" s="198" t="s">
        <v>751</v>
      </c>
      <c r="U1" s="198" t="s">
        <v>752</v>
      </c>
      <c r="Z1" s="199" t="s">
        <v>708</v>
      </c>
      <c r="AA1" s="198" t="s">
        <v>825</v>
      </c>
      <c r="AU1" s="228"/>
      <c r="AV1" s="228"/>
      <c r="AW1" s="228"/>
      <c r="AX1" s="228"/>
      <c r="AY1" s="228"/>
      <c r="AZ1" s="228"/>
      <c r="BA1" s="228"/>
    </row>
    <row r="2" spans="1:53" x14ac:dyDescent="0.25">
      <c r="A2" s="198">
        <f>PMIS_ACoverJPCP_TCrack!A2</f>
        <v>0</v>
      </c>
      <c r="B2" s="198">
        <f>PMIS_ACoverJPCP_TCrack!B2</f>
        <v>0</v>
      </c>
      <c r="C2" s="198">
        <f>PMIS_ACoverJPCP_TCrack!C2</f>
        <v>0</v>
      </c>
      <c r="D2" s="198">
        <f>PMIS_ACoverJPCP_TCrack!D2</f>
        <v>0</v>
      </c>
      <c r="E2" s="198">
        <f>PMIS_ACoverJPCP_TCrack!E2</f>
        <v>0</v>
      </c>
      <c r="F2" s="198">
        <f>PMIS_ACoverJPCP_TCrack!F2</f>
        <v>0</v>
      </c>
      <c r="G2" s="198">
        <f>PMIS_ACoverJPCP_TCrack!G2</f>
        <v>0</v>
      </c>
      <c r="H2" s="198">
        <f>PMIS_ACoverJPCP_TCrack!H2</f>
        <v>0</v>
      </c>
      <c r="I2" s="198">
        <f>PMIS_ACoverJPCP_TCrack!I2</f>
        <v>0</v>
      </c>
      <c r="J2" s="198">
        <f>PMIS_ACoverJPCP_TCrack!J2</f>
        <v>0</v>
      </c>
      <c r="K2" s="198">
        <f>PMIS_ACoverJPCP_TCrack!K2</f>
        <v>0</v>
      </c>
      <c r="L2" s="198">
        <f>RSL_PMIS_ACoverJPCP_TCrack!L2</f>
        <v>0</v>
      </c>
      <c r="M2" s="198" t="str">
        <f>PMIS_ACoverJPCP_TCrack!M2</f>
        <v/>
      </c>
      <c r="N2" s="199" t="s">
        <v>805</v>
      </c>
      <c r="P2" s="198" t="s">
        <v>710</v>
      </c>
      <c r="Q2" s="198">
        <f>2*((L2-P$3)/(P$5-P$3))-1</f>
        <v>-1.3333333333333333</v>
      </c>
      <c r="R2" s="201">
        <f>2*((H2-P$8)/(P$10-P$8))-1</f>
        <v>-1.0159131935601331</v>
      </c>
      <c r="S2" s="198">
        <f>2*((I2-P$13)/(P$15-P$13))-1</f>
        <v>-2.9108280254777075</v>
      </c>
      <c r="T2" s="198">
        <f>2*((J2-P$18)/(P$20-P$18))-1</f>
        <v>-1</v>
      </c>
      <c r="U2" s="198">
        <f>2*((K2-P$23)/(P$25-P$23))-1</f>
        <v>-1.0009583690825619</v>
      </c>
      <c r="Z2" s="198">
        <v>-5.2114900000000004</v>
      </c>
      <c r="AA2" s="198">
        <v>6.3611700000000004</v>
      </c>
      <c r="AB2" s="198">
        <v>2.6007799999999999</v>
      </c>
      <c r="AC2" s="198">
        <v>12.1206</v>
      </c>
      <c r="AD2" s="198">
        <v>-1.9478599999999999</v>
      </c>
      <c r="AU2" s="228"/>
      <c r="AV2" s="228"/>
      <c r="AW2" s="228"/>
      <c r="AX2" s="228"/>
      <c r="AY2" s="228"/>
      <c r="AZ2" s="228"/>
      <c r="BA2" s="228"/>
    </row>
    <row r="3" spans="1:53" x14ac:dyDescent="0.25">
      <c r="A3" s="198">
        <f>PMIS_ACoverJPCP_TCrack!A3</f>
        <v>0</v>
      </c>
      <c r="B3" s="198">
        <f>PMIS_ACoverJPCP_TCrack!B3</f>
        <v>0</v>
      </c>
      <c r="C3" s="198">
        <f>PMIS_ACoverJPCP_TCrack!C3</f>
        <v>0</v>
      </c>
      <c r="D3" s="198">
        <f>PMIS_ACoverJPCP_TCrack!D3</f>
        <v>0</v>
      </c>
      <c r="E3" s="198">
        <f>PMIS_ACoverJPCP_TCrack!E3</f>
        <v>0</v>
      </c>
      <c r="F3" s="198">
        <f>PMIS_ACoverJPCP_TCrack!F3</f>
        <v>0</v>
      </c>
      <c r="G3" s="198">
        <f>PMIS_ACoverJPCP_TCrack!G3</f>
        <v>0</v>
      </c>
      <c r="H3" s="198">
        <f>IF(PMIS_ACoverJPCP_TCrack!H3="",H2+H2*(PMIS_ACoverJPCP_TCrack!$I$22/100),PMIS_ACoverJPCP_TCrack!H3)</f>
        <v>0</v>
      </c>
      <c r="I3" s="198">
        <f>IF(PMIS_ACoverJPCP_TCrack!H3="",I2,PMIS_ACoverJPCP_TCrack!I3)</f>
        <v>0</v>
      </c>
      <c r="J3" s="198">
        <f>PMIS_ACoverJPCP_TCrack!J3</f>
        <v>0</v>
      </c>
      <c r="K3" s="198">
        <f>PMIS_ACoverJPCP_TCrack!K3</f>
        <v>0</v>
      </c>
      <c r="L3" s="198">
        <f>RSL_PMIS_ACoverJPCP_TCrack!L3</f>
        <v>0</v>
      </c>
      <c r="M3" s="198" t="str">
        <f>PMIS_ACoverJPCP_TCrack!M3</f>
        <v/>
      </c>
      <c r="N3" s="198">
        <v>6.3735600000000003</v>
      </c>
      <c r="P3" s="198">
        <v>2</v>
      </c>
      <c r="Q3" s="198">
        <f t="shared" ref="Q3:Q66" si="0">2*((L3-P$3)/(P$5-P$3))-1</f>
        <v>-1.3333333333333333</v>
      </c>
      <c r="R3" s="201">
        <f t="shared" ref="R3:R66" si="1">2*((H3-P$8)/(P$10-P$8))-1</f>
        <v>-1.0159131935601331</v>
      </c>
      <c r="S3" s="198">
        <f t="shared" ref="S3:S66" si="2">2*((I3-P$13)/(P$15-P$13))-1</f>
        <v>-2.9108280254777075</v>
      </c>
      <c r="T3" s="198">
        <f t="shared" ref="T3:T66" si="3">2*((J3-P$18)/(P$20-P$18))-1</f>
        <v>-1</v>
      </c>
      <c r="U3" s="198">
        <f t="shared" ref="U3:U66" si="4">2*((K3-P$23)/(P$25-P$23))-1</f>
        <v>-1.0009583690825619</v>
      </c>
      <c r="Z3" s="198">
        <v>-8.5416299999999996</v>
      </c>
      <c r="AA3" s="198">
        <v>-15.366899999999999</v>
      </c>
      <c r="AB3" s="198">
        <v>-2.1673900000000001</v>
      </c>
      <c r="AC3" s="198">
        <v>20.324999999999999</v>
      </c>
      <c r="AD3" s="198">
        <v>8.8624100000000006</v>
      </c>
      <c r="AU3" s="228"/>
      <c r="AV3" s="228"/>
      <c r="AW3" s="228"/>
      <c r="AX3" s="228"/>
      <c r="AY3" s="228"/>
      <c r="AZ3" s="228"/>
      <c r="BA3" s="228"/>
    </row>
    <row r="4" spans="1:53" x14ac:dyDescent="0.25">
      <c r="A4" s="198">
        <f>PMIS_ACoverJPCP_TCrack!A4</f>
        <v>0</v>
      </c>
      <c r="B4" s="198">
        <f>PMIS_ACoverJPCP_TCrack!B4</f>
        <v>0</v>
      </c>
      <c r="C4" s="198">
        <f>PMIS_ACoverJPCP_TCrack!C4</f>
        <v>0</v>
      </c>
      <c r="D4" s="198">
        <f>PMIS_ACoverJPCP_TCrack!D4</f>
        <v>0</v>
      </c>
      <c r="E4" s="198">
        <f>PMIS_ACoverJPCP_TCrack!E4</f>
        <v>0</v>
      </c>
      <c r="F4" s="198">
        <f>PMIS_ACoverJPCP_TCrack!F4</f>
        <v>0</v>
      </c>
      <c r="G4" s="198">
        <f>PMIS_ACoverJPCP_TCrack!G4</f>
        <v>0</v>
      </c>
      <c r="H4" s="198">
        <f>IF(PMIS_ACoverJPCP_TCrack!H4="",H3+H3*(PMIS_ACoverJPCP_TCrack!$I$22/100),PMIS_ACoverJPCP_TCrack!H4)</f>
        <v>0</v>
      </c>
      <c r="I4" s="198">
        <f>IF(PMIS_ACoverJPCP_TCrack!H4="",I3,PMIS_ACoverJPCP_TCrack!I4)</f>
        <v>0</v>
      </c>
      <c r="J4" s="198">
        <f>PMIS_ACoverJPCP_TCrack!J4</f>
        <v>0</v>
      </c>
      <c r="K4" s="198">
        <f>PMIS_ACoverJPCP_TCrack!K4</f>
        <v>0</v>
      </c>
      <c r="L4" s="198">
        <f>RSL_PMIS_ACoverJPCP_TCrack!L4</f>
        <v>0</v>
      </c>
      <c r="M4" s="198" t="str">
        <f>PMIS_ACoverJPCP_TCrack!M4</f>
        <v/>
      </c>
      <c r="N4" s="199" t="s">
        <v>806</v>
      </c>
      <c r="P4" s="198" t="s">
        <v>712</v>
      </c>
      <c r="Q4" s="198">
        <f t="shared" si="0"/>
        <v>-1.3333333333333333</v>
      </c>
      <c r="R4" s="201">
        <f t="shared" si="1"/>
        <v>-1.0159131935601331</v>
      </c>
      <c r="S4" s="198">
        <f t="shared" si="2"/>
        <v>-2.9108280254777075</v>
      </c>
      <c r="T4" s="198">
        <f t="shared" si="3"/>
        <v>-1</v>
      </c>
      <c r="U4" s="198">
        <f t="shared" si="4"/>
        <v>-1.0009583690825619</v>
      </c>
      <c r="Z4" s="198">
        <v>-8.4139699999999998E-3</v>
      </c>
      <c r="AA4" s="198">
        <v>1.25437E-2</v>
      </c>
      <c r="AB4" s="198">
        <v>3.21076E-3</v>
      </c>
      <c r="AC4" s="198">
        <v>-7.6568899999999995E-2</v>
      </c>
      <c r="AD4" s="198">
        <v>0.22825400000000001</v>
      </c>
      <c r="AU4" s="228"/>
      <c r="AV4" s="228"/>
      <c r="AW4" s="228"/>
      <c r="AX4" s="228"/>
      <c r="AY4" s="228"/>
      <c r="AZ4" s="228"/>
      <c r="BA4" s="228"/>
    </row>
    <row r="5" spans="1:53" x14ac:dyDescent="0.25">
      <c r="A5" s="198">
        <f>PMIS_ACoverJPCP_TCrack!A5</f>
        <v>0</v>
      </c>
      <c r="B5" s="198">
        <f>PMIS_ACoverJPCP_TCrack!B5</f>
        <v>0</v>
      </c>
      <c r="C5" s="198">
        <f>PMIS_ACoverJPCP_TCrack!C5</f>
        <v>0</v>
      </c>
      <c r="D5" s="198">
        <f>PMIS_ACoverJPCP_TCrack!D5</f>
        <v>0</v>
      </c>
      <c r="E5" s="198">
        <f>PMIS_ACoverJPCP_TCrack!E5</f>
        <v>0</v>
      </c>
      <c r="F5" s="198">
        <f>PMIS_ACoverJPCP_TCrack!F5</f>
        <v>0</v>
      </c>
      <c r="G5" s="198">
        <f>PMIS_ACoverJPCP_TCrack!G5</f>
        <v>0</v>
      </c>
      <c r="H5" s="198">
        <f>IF(PMIS_ACoverJPCP_TCrack!H5="",H4+H4*(PMIS_ACoverJPCP_TCrack!$I$22/100),PMIS_ACoverJPCP_TCrack!H5)</f>
        <v>0</v>
      </c>
      <c r="I5" s="198">
        <f>IF(PMIS_ACoverJPCP_TCrack!H5="",I4,PMIS_ACoverJPCP_TCrack!I5)</f>
        <v>0</v>
      </c>
      <c r="J5" s="198">
        <f>PMIS_ACoverJPCP_TCrack!J5</f>
        <v>0</v>
      </c>
      <c r="K5" s="198">
        <f>PMIS_ACoverJPCP_TCrack!K5</f>
        <v>0</v>
      </c>
      <c r="L5" s="198">
        <f>RSL_PMIS_ACoverJPCP_TCrack!L5</f>
        <v>0</v>
      </c>
      <c r="M5" s="198" t="str">
        <f>PMIS_ACoverJPCP_TCrack!M5</f>
        <v/>
      </c>
      <c r="N5" s="198">
        <v>8111.8</v>
      </c>
      <c r="P5" s="198">
        <v>14</v>
      </c>
      <c r="Q5" s="198">
        <f t="shared" si="0"/>
        <v>-1.3333333333333333</v>
      </c>
      <c r="R5" s="201">
        <f t="shared" si="1"/>
        <v>-1.0159131935601331</v>
      </c>
      <c r="S5" s="198">
        <f t="shared" si="2"/>
        <v>-2.9108280254777075</v>
      </c>
      <c r="T5" s="198">
        <f t="shared" si="3"/>
        <v>-1</v>
      </c>
      <c r="U5" s="198">
        <f t="shared" si="4"/>
        <v>-1.0009583690825619</v>
      </c>
      <c r="Z5" s="198">
        <v>0.151285</v>
      </c>
      <c r="AA5" s="198">
        <v>8.3264600000000009</v>
      </c>
      <c r="AB5" s="198">
        <v>-10.89</v>
      </c>
      <c r="AC5" s="198">
        <v>-11.942</v>
      </c>
      <c r="AD5" s="198">
        <v>3.2170999999999998</v>
      </c>
      <c r="AU5" s="228"/>
      <c r="AV5" s="228"/>
      <c r="AW5" s="228"/>
      <c r="AX5" s="228"/>
      <c r="AY5" s="228"/>
      <c r="AZ5" s="228"/>
      <c r="BA5" s="228"/>
    </row>
    <row r="6" spans="1:53" x14ac:dyDescent="0.25">
      <c r="A6" s="198">
        <f>PMIS_ACoverJPCP_TCrack!A6</f>
        <v>0</v>
      </c>
      <c r="B6" s="198">
        <f>PMIS_ACoverJPCP_TCrack!B6</f>
        <v>0</v>
      </c>
      <c r="C6" s="198">
        <f>PMIS_ACoverJPCP_TCrack!C6</f>
        <v>0</v>
      </c>
      <c r="D6" s="198">
        <f>PMIS_ACoverJPCP_TCrack!D6</f>
        <v>0</v>
      </c>
      <c r="E6" s="198">
        <f>PMIS_ACoverJPCP_TCrack!E6</f>
        <v>0</v>
      </c>
      <c r="F6" s="198">
        <f>PMIS_ACoverJPCP_TCrack!F6</f>
        <v>0</v>
      </c>
      <c r="G6" s="198">
        <f>PMIS_ACoverJPCP_TCrack!G6</f>
        <v>0</v>
      </c>
      <c r="H6" s="198">
        <f>IF(PMIS_ACoverJPCP_TCrack!H6="",H5+H5*(PMIS_ACoverJPCP_TCrack!$I$22/100),PMIS_ACoverJPCP_TCrack!H6)</f>
        <v>0</v>
      </c>
      <c r="I6" s="198">
        <f>IF(PMIS_ACoverJPCP_TCrack!H6="",I5,PMIS_ACoverJPCP_TCrack!I6)</f>
        <v>0</v>
      </c>
      <c r="J6" s="198">
        <f>PMIS_ACoverJPCP_TCrack!J6</f>
        <v>0</v>
      </c>
      <c r="K6" s="198">
        <f>PMIS_ACoverJPCP_TCrack!K6</f>
        <v>0</v>
      </c>
      <c r="L6" s="198">
        <f>RSL_PMIS_ACoverJPCP_TCrack!L6</f>
        <v>0</v>
      </c>
      <c r="M6" s="198" t="str">
        <f>PMIS_ACoverJPCP_TCrack!M6</f>
        <v/>
      </c>
      <c r="P6" s="199" t="s">
        <v>742</v>
      </c>
      <c r="Q6" s="198">
        <f t="shared" si="0"/>
        <v>-1.3333333333333333</v>
      </c>
      <c r="R6" s="201">
        <f t="shared" si="1"/>
        <v>-1.0159131935601331</v>
      </c>
      <c r="S6" s="198">
        <f t="shared" si="2"/>
        <v>-2.9108280254777075</v>
      </c>
      <c r="T6" s="198">
        <f t="shared" si="3"/>
        <v>-1</v>
      </c>
      <c r="U6" s="198">
        <f t="shared" si="4"/>
        <v>-1.0009583690825619</v>
      </c>
      <c r="Z6" s="198">
        <v>-7.7567500000000003</v>
      </c>
      <c r="AA6" s="198">
        <v>1.2833300000000001</v>
      </c>
      <c r="AB6" s="198">
        <v>3.1829200000000002</v>
      </c>
      <c r="AC6" s="198">
        <v>-3.93127</v>
      </c>
      <c r="AD6" s="198">
        <v>10.779299999999999</v>
      </c>
      <c r="AU6" s="228"/>
      <c r="AV6" s="228"/>
      <c r="AW6" s="228"/>
      <c r="AX6" s="228"/>
      <c r="AY6" s="228"/>
      <c r="AZ6" s="228"/>
      <c r="BA6" s="228"/>
    </row>
    <row r="7" spans="1:53" x14ac:dyDescent="0.25">
      <c r="A7" s="198">
        <f>PMIS_ACoverJPCP_TCrack!A7</f>
        <v>0</v>
      </c>
      <c r="B7" s="198">
        <f>PMIS_ACoverJPCP_TCrack!B7</f>
        <v>0</v>
      </c>
      <c r="C7" s="198">
        <f>PMIS_ACoverJPCP_TCrack!C7</f>
        <v>0</v>
      </c>
      <c r="D7" s="198">
        <f>PMIS_ACoverJPCP_TCrack!D7</f>
        <v>0</v>
      </c>
      <c r="E7" s="198">
        <f>PMIS_ACoverJPCP_TCrack!E7</f>
        <v>0</v>
      </c>
      <c r="F7" s="198">
        <f>PMIS_ACoverJPCP_TCrack!F7</f>
        <v>0</v>
      </c>
      <c r="G7" s="198">
        <f>PMIS_ACoverJPCP_TCrack!G7</f>
        <v>0</v>
      </c>
      <c r="H7" s="198">
        <f>IF(PMIS_ACoverJPCP_TCrack!H7="",H6+H6*(PMIS_ACoverJPCP_TCrack!$I$22/100),PMIS_ACoverJPCP_TCrack!H7)</f>
        <v>0</v>
      </c>
      <c r="I7" s="198">
        <f>IF(PMIS_ACoverJPCP_TCrack!H7="",I6,PMIS_ACoverJPCP_TCrack!I7)</f>
        <v>0</v>
      </c>
      <c r="J7" s="198">
        <f>PMIS_ACoverJPCP_TCrack!J7</f>
        <v>0</v>
      </c>
      <c r="K7" s="198">
        <f>PMIS_ACoverJPCP_TCrack!K7</f>
        <v>0</v>
      </c>
      <c r="L7" s="198">
        <f>RSL_PMIS_ACoverJPCP_TCrack!L7</f>
        <v>0</v>
      </c>
      <c r="M7" s="198" t="str">
        <f>PMIS_ACoverJPCP_TCrack!M7</f>
        <v/>
      </c>
      <c r="P7" s="198" t="s">
        <v>710</v>
      </c>
      <c r="Q7" s="198">
        <f t="shared" si="0"/>
        <v>-1.3333333333333333</v>
      </c>
      <c r="R7" s="201">
        <f t="shared" si="1"/>
        <v>-1.0159131935601331</v>
      </c>
      <c r="S7" s="198">
        <f t="shared" si="2"/>
        <v>-2.9108280254777075</v>
      </c>
      <c r="T7" s="198">
        <f t="shared" si="3"/>
        <v>-1</v>
      </c>
      <c r="U7" s="198">
        <f t="shared" si="4"/>
        <v>-1.0009583690825619</v>
      </c>
      <c r="AU7" s="228"/>
      <c r="AV7" s="228"/>
      <c r="AW7" s="228"/>
      <c r="AX7" s="228"/>
      <c r="AY7" s="228"/>
      <c r="AZ7" s="228"/>
      <c r="BA7" s="228"/>
    </row>
    <row r="8" spans="1:53" x14ac:dyDescent="0.25">
      <c r="A8" s="198">
        <f>PMIS_ACoverJPCP_TCrack!A8</f>
        <v>0</v>
      </c>
      <c r="B8" s="198">
        <f>PMIS_ACoverJPCP_TCrack!B8</f>
        <v>0</v>
      </c>
      <c r="C8" s="198">
        <f>PMIS_ACoverJPCP_TCrack!C8</f>
        <v>0</v>
      </c>
      <c r="D8" s="198">
        <f>PMIS_ACoverJPCP_TCrack!D8</f>
        <v>0</v>
      </c>
      <c r="E8" s="198">
        <f>PMIS_ACoverJPCP_TCrack!E8</f>
        <v>0</v>
      </c>
      <c r="F8" s="198">
        <f>PMIS_ACoverJPCP_TCrack!F8</f>
        <v>0</v>
      </c>
      <c r="G8" s="198">
        <f>PMIS_ACoverJPCP_TCrack!G8</f>
        <v>0</v>
      </c>
      <c r="H8" s="198">
        <f>IF(PMIS_ACoverJPCP_TCrack!H8="",H7+H7*(PMIS_ACoverJPCP_TCrack!$I$22/100),PMIS_ACoverJPCP_TCrack!H8)</f>
        <v>0</v>
      </c>
      <c r="I8" s="198">
        <f>IF(PMIS_ACoverJPCP_TCrack!H8="",I7,PMIS_ACoverJPCP_TCrack!I8)</f>
        <v>0</v>
      </c>
      <c r="J8" s="198">
        <f>PMIS_ACoverJPCP_TCrack!J8</f>
        <v>0</v>
      </c>
      <c r="K8" s="198">
        <f>PMIS_ACoverJPCP_TCrack!K8</f>
        <v>0</v>
      </c>
      <c r="L8" s="198">
        <f>RSL_PMIS_ACoverJPCP_TCrack!L8</f>
        <v>0</v>
      </c>
      <c r="M8" s="198" t="str">
        <f>PMIS_ACoverJPCP_TCrack!M8</f>
        <v/>
      </c>
      <c r="P8" s="198">
        <v>528666</v>
      </c>
      <c r="Q8" s="198">
        <f t="shared" si="0"/>
        <v>-1.3333333333333333</v>
      </c>
      <c r="R8" s="201">
        <f t="shared" si="1"/>
        <v>-1.0159131935601331</v>
      </c>
      <c r="S8" s="198">
        <f t="shared" si="2"/>
        <v>-2.9108280254777075</v>
      </c>
      <c r="T8" s="198">
        <f t="shared" si="3"/>
        <v>-1</v>
      </c>
      <c r="U8" s="198">
        <f t="shared" si="4"/>
        <v>-1.0009583690825619</v>
      </c>
      <c r="AU8" s="228"/>
      <c r="AV8" s="228"/>
      <c r="AW8" s="228"/>
      <c r="AX8" s="228"/>
      <c r="AY8" s="228"/>
      <c r="AZ8" s="228"/>
      <c r="BA8" s="228"/>
    </row>
    <row r="9" spans="1:53" x14ac:dyDescent="0.25">
      <c r="A9" s="198">
        <f>PMIS_ACoverJPCP_TCrack!A9</f>
        <v>0</v>
      </c>
      <c r="B9" s="198">
        <f>PMIS_ACoverJPCP_TCrack!B9</f>
        <v>0</v>
      </c>
      <c r="C9" s="198">
        <f>PMIS_ACoverJPCP_TCrack!C9</f>
        <v>0</v>
      </c>
      <c r="D9" s="198">
        <f>PMIS_ACoverJPCP_TCrack!D9</f>
        <v>0</v>
      </c>
      <c r="E9" s="198">
        <f>PMIS_ACoverJPCP_TCrack!E9</f>
        <v>0</v>
      </c>
      <c r="F9" s="198">
        <f>PMIS_ACoverJPCP_TCrack!F9</f>
        <v>0</v>
      </c>
      <c r="G9" s="198">
        <f>PMIS_ACoverJPCP_TCrack!G9</f>
        <v>0</v>
      </c>
      <c r="H9" s="198">
        <f>IF(PMIS_ACoverJPCP_TCrack!H9="",H8+H8*(PMIS_ACoverJPCP_TCrack!$I$22/100),PMIS_ACoverJPCP_TCrack!H9)</f>
        <v>0</v>
      </c>
      <c r="I9" s="198">
        <f>IF(PMIS_ACoverJPCP_TCrack!H9="",I8,PMIS_ACoverJPCP_TCrack!I9)</f>
        <v>0</v>
      </c>
      <c r="J9" s="198">
        <f>PMIS_ACoverJPCP_TCrack!J9</f>
        <v>0</v>
      </c>
      <c r="K9" s="198">
        <f>PMIS_ACoverJPCP_TCrack!K9</f>
        <v>0</v>
      </c>
      <c r="L9" s="198">
        <f>RSL_PMIS_ACoverJPCP_TCrack!L9</f>
        <v>0</v>
      </c>
      <c r="M9" s="198" t="str">
        <f>PMIS_ACoverJPCP_TCrack!M9</f>
        <v/>
      </c>
      <c r="P9" s="198" t="s">
        <v>712</v>
      </c>
      <c r="Q9" s="198">
        <f t="shared" si="0"/>
        <v>-1.3333333333333333</v>
      </c>
      <c r="R9" s="201">
        <f t="shared" si="1"/>
        <v>-1.0159131935601331</v>
      </c>
      <c r="S9" s="198">
        <f t="shared" si="2"/>
        <v>-2.9108280254777075</v>
      </c>
      <c r="T9" s="198">
        <f t="shared" si="3"/>
        <v>-1</v>
      </c>
      <c r="U9" s="198">
        <f t="shared" si="4"/>
        <v>-1.0009583690825619</v>
      </c>
      <c r="AU9" s="228"/>
      <c r="AV9" s="228"/>
      <c r="AW9" s="228"/>
      <c r="AX9" s="228"/>
      <c r="AY9" s="228"/>
      <c r="AZ9" s="228"/>
      <c r="BA9" s="228"/>
    </row>
    <row r="10" spans="1:53" x14ac:dyDescent="0.25">
      <c r="A10" s="198">
        <f>PMIS_ACoverJPCP_TCrack!A10</f>
        <v>0</v>
      </c>
      <c r="B10" s="198">
        <f>PMIS_ACoverJPCP_TCrack!B10</f>
        <v>0</v>
      </c>
      <c r="C10" s="198">
        <f>PMIS_ACoverJPCP_TCrack!C10</f>
        <v>0</v>
      </c>
      <c r="D10" s="198">
        <f>PMIS_ACoverJPCP_TCrack!D10</f>
        <v>0</v>
      </c>
      <c r="E10" s="198">
        <f>PMIS_ACoverJPCP_TCrack!E10</f>
        <v>0</v>
      </c>
      <c r="F10" s="198">
        <f>PMIS_ACoverJPCP_TCrack!F10</f>
        <v>0</v>
      </c>
      <c r="G10" s="198">
        <f>PMIS_ACoverJPCP_TCrack!G10</f>
        <v>0</v>
      </c>
      <c r="H10" s="198">
        <f>IF(PMIS_ACoverJPCP_TCrack!H10="",H9+H9*(PMIS_ACoverJPCP_TCrack!$I$22/100),PMIS_ACoverJPCP_TCrack!H10)</f>
        <v>0</v>
      </c>
      <c r="I10" s="198">
        <f>IF(PMIS_ACoverJPCP_TCrack!H10="",I9,PMIS_ACoverJPCP_TCrack!I10)</f>
        <v>0</v>
      </c>
      <c r="J10" s="198">
        <f>PMIS_ACoverJPCP_TCrack!J10</f>
        <v>0</v>
      </c>
      <c r="K10" s="198">
        <f>PMIS_ACoverJPCP_TCrack!K10</f>
        <v>0</v>
      </c>
      <c r="L10" s="198">
        <f>RSL_PMIS_ACoverJPCP_TCrack!L10</f>
        <v>0</v>
      </c>
      <c r="M10" s="198" t="str">
        <f>PMIS_ACoverJPCP_TCrack!M10</f>
        <v/>
      </c>
      <c r="P10" s="201">
        <v>66972400</v>
      </c>
      <c r="Q10" s="198">
        <f t="shared" si="0"/>
        <v>-1.3333333333333333</v>
      </c>
      <c r="R10" s="201">
        <f t="shared" si="1"/>
        <v>-1.0159131935601331</v>
      </c>
      <c r="S10" s="198">
        <f t="shared" si="2"/>
        <v>-2.9108280254777075</v>
      </c>
      <c r="T10" s="198">
        <f t="shared" si="3"/>
        <v>-1</v>
      </c>
      <c r="U10" s="198">
        <f t="shared" si="4"/>
        <v>-1.0009583690825619</v>
      </c>
      <c r="AU10" s="228"/>
      <c r="AV10" s="228"/>
      <c r="AW10" s="228"/>
      <c r="AX10" s="228"/>
      <c r="AY10" s="228"/>
      <c r="AZ10" s="228"/>
      <c r="BA10" s="228"/>
    </row>
    <row r="11" spans="1:53" x14ac:dyDescent="0.25">
      <c r="A11" s="198">
        <f>PMIS_ACoverJPCP_TCrack!A11</f>
        <v>0</v>
      </c>
      <c r="B11" s="198">
        <f>PMIS_ACoverJPCP_TCrack!B11</f>
        <v>0</v>
      </c>
      <c r="C11" s="198">
        <f>PMIS_ACoverJPCP_TCrack!C11</f>
        <v>0</v>
      </c>
      <c r="D11" s="198">
        <f>PMIS_ACoverJPCP_TCrack!D11</f>
        <v>0</v>
      </c>
      <c r="E11" s="198">
        <f>PMIS_ACoverJPCP_TCrack!E11</f>
        <v>0</v>
      </c>
      <c r="F11" s="198">
        <f>PMIS_ACoverJPCP_TCrack!F11</f>
        <v>0</v>
      </c>
      <c r="G11" s="198">
        <f>PMIS_ACoverJPCP_TCrack!G11</f>
        <v>0</v>
      </c>
      <c r="H11" s="198">
        <f>IF(PMIS_ACoverJPCP_TCrack!H11="",H10+H10*(PMIS_ACoverJPCP_TCrack!$I$22/100),PMIS_ACoverJPCP_TCrack!H11)</f>
        <v>0</v>
      </c>
      <c r="I11" s="198">
        <f>IF(PMIS_ACoverJPCP_TCrack!H11="",I10,PMIS_ACoverJPCP_TCrack!I11)</f>
        <v>0</v>
      </c>
      <c r="J11" s="198">
        <f>PMIS_ACoverJPCP_TCrack!J11</f>
        <v>0</v>
      </c>
      <c r="K11" s="198">
        <f>PMIS_ACoverJPCP_TCrack!K11</f>
        <v>0</v>
      </c>
      <c r="L11" s="198">
        <f>RSL_PMIS_ACoverJPCP_TCrack!L11</f>
        <v>0</v>
      </c>
      <c r="M11" s="198" t="str">
        <f>PMIS_ACoverJPCP_TCrack!M11</f>
        <v/>
      </c>
      <c r="P11" s="199" t="s">
        <v>777</v>
      </c>
      <c r="Q11" s="198">
        <f t="shared" si="0"/>
        <v>-1.3333333333333333</v>
      </c>
      <c r="R11" s="201">
        <f t="shared" si="1"/>
        <v>-1.0159131935601331</v>
      </c>
      <c r="S11" s="198">
        <f t="shared" si="2"/>
        <v>-2.9108280254777075</v>
      </c>
      <c r="T11" s="198">
        <f t="shared" si="3"/>
        <v>-1</v>
      </c>
      <c r="U11" s="198">
        <f t="shared" si="4"/>
        <v>-1.0009583690825619</v>
      </c>
      <c r="AU11" s="228"/>
      <c r="AV11" s="228"/>
      <c r="AW11" s="228"/>
      <c r="AX11" s="228"/>
      <c r="AY11" s="228"/>
      <c r="AZ11" s="228"/>
      <c r="BA11" s="228"/>
    </row>
    <row r="12" spans="1:53" x14ac:dyDescent="0.25">
      <c r="A12" s="198">
        <f>PMIS_ACoverJPCP_TCrack!A12</f>
        <v>0</v>
      </c>
      <c r="B12" s="198">
        <f>PMIS_ACoverJPCP_TCrack!B12</f>
        <v>0</v>
      </c>
      <c r="C12" s="198">
        <f>PMIS_ACoverJPCP_TCrack!C12</f>
        <v>0</v>
      </c>
      <c r="D12" s="198">
        <f>PMIS_ACoverJPCP_TCrack!D12</f>
        <v>0</v>
      </c>
      <c r="E12" s="198">
        <f>PMIS_ACoverJPCP_TCrack!E12</f>
        <v>0</v>
      </c>
      <c r="F12" s="198">
        <f>PMIS_ACoverJPCP_TCrack!F12</f>
        <v>0</v>
      </c>
      <c r="G12" s="198">
        <f>PMIS_ACoverJPCP_TCrack!G12</f>
        <v>0</v>
      </c>
      <c r="H12" s="198">
        <f>IF(PMIS_ACoverJPCP_TCrack!H12="",H11+H11*(PMIS_ACoverJPCP_TCrack!$I$22/100),PMIS_ACoverJPCP_TCrack!H12)</f>
        <v>0</v>
      </c>
      <c r="I12" s="198">
        <f>IF(PMIS_ACoverJPCP_TCrack!H12="",I11,PMIS_ACoverJPCP_TCrack!I12)</f>
        <v>0</v>
      </c>
      <c r="J12" s="198">
        <f>PMIS_ACoverJPCP_TCrack!J12</f>
        <v>0</v>
      </c>
      <c r="K12" s="198">
        <f>PMIS_ACoverJPCP_TCrack!K12</f>
        <v>0</v>
      </c>
      <c r="L12" s="198">
        <f>RSL_PMIS_ACoverJPCP_TCrack!L12</f>
        <v>0</v>
      </c>
      <c r="M12" s="198" t="str">
        <f>PMIS_ACoverJPCP_TCrack!M12</f>
        <v/>
      </c>
      <c r="P12" s="198" t="s">
        <v>710</v>
      </c>
      <c r="Q12" s="198">
        <f t="shared" si="0"/>
        <v>-1.3333333333333333</v>
      </c>
      <c r="R12" s="201">
        <f t="shared" si="1"/>
        <v>-1.0159131935601331</v>
      </c>
      <c r="S12" s="198">
        <f t="shared" si="2"/>
        <v>-2.9108280254777075</v>
      </c>
      <c r="T12" s="198">
        <f t="shared" si="3"/>
        <v>-1</v>
      </c>
      <c r="U12" s="198">
        <f t="shared" si="4"/>
        <v>-1.0009583690825619</v>
      </c>
      <c r="AU12" s="228"/>
      <c r="AV12" s="228"/>
      <c r="AW12" s="228"/>
      <c r="AX12" s="228"/>
      <c r="AY12" s="228"/>
      <c r="AZ12" s="228"/>
      <c r="BA12" s="228"/>
    </row>
    <row r="13" spans="1:53" x14ac:dyDescent="0.25">
      <c r="A13" s="198">
        <f>PMIS_ACoverJPCP_TCrack!A13</f>
        <v>0</v>
      </c>
      <c r="B13" s="198">
        <f>PMIS_ACoverJPCP_TCrack!B13</f>
        <v>0</v>
      </c>
      <c r="C13" s="198">
        <f>PMIS_ACoverJPCP_TCrack!C13</f>
        <v>0</v>
      </c>
      <c r="D13" s="198">
        <f>PMIS_ACoverJPCP_TCrack!D13</f>
        <v>0</v>
      </c>
      <c r="E13" s="198">
        <f>PMIS_ACoverJPCP_TCrack!E13</f>
        <v>0</v>
      </c>
      <c r="F13" s="198">
        <f>PMIS_ACoverJPCP_TCrack!F13</f>
        <v>0</v>
      </c>
      <c r="G13" s="198">
        <f>PMIS_ACoverJPCP_TCrack!G13</f>
        <v>0</v>
      </c>
      <c r="H13" s="198">
        <f>IF(PMIS_ACoverJPCP_TCrack!H13="",H12+H12*(PMIS_ACoverJPCP_TCrack!$I$22/100),PMIS_ACoverJPCP_TCrack!H13)</f>
        <v>0</v>
      </c>
      <c r="I13" s="198">
        <f>IF(PMIS_ACoverJPCP_TCrack!H13="",I12,PMIS_ACoverJPCP_TCrack!I13)</f>
        <v>0</v>
      </c>
      <c r="J13" s="198">
        <f>PMIS_ACoverJPCP_TCrack!J13</f>
        <v>0</v>
      </c>
      <c r="K13" s="198">
        <f>PMIS_ACoverJPCP_TCrack!K13</f>
        <v>0</v>
      </c>
      <c r="L13" s="198">
        <f>RSL_PMIS_ACoverJPCP_TCrack!L13</f>
        <v>0</v>
      </c>
      <c r="M13" s="198" t="str">
        <f>PMIS_ACoverJPCP_TCrack!M13</f>
        <v/>
      </c>
      <c r="P13" s="198">
        <v>1.5</v>
      </c>
      <c r="Q13" s="198">
        <f t="shared" si="0"/>
        <v>-1.3333333333333333</v>
      </c>
      <c r="R13" s="201">
        <f t="shared" si="1"/>
        <v>-1.0159131935601331</v>
      </c>
      <c r="S13" s="198">
        <f t="shared" si="2"/>
        <v>-2.9108280254777075</v>
      </c>
      <c r="T13" s="198">
        <f t="shared" si="3"/>
        <v>-1</v>
      </c>
      <c r="U13" s="198">
        <f t="shared" si="4"/>
        <v>-1.0009583690825619</v>
      </c>
      <c r="AU13" s="228"/>
      <c r="AV13" s="228"/>
      <c r="AW13" s="228"/>
      <c r="AX13" s="228"/>
      <c r="AY13" s="228"/>
      <c r="AZ13" s="228"/>
      <c r="BA13" s="228"/>
    </row>
    <row r="14" spans="1:53" x14ac:dyDescent="0.25">
      <c r="A14" s="198">
        <f>PMIS_ACoverJPCP_TCrack!A14</f>
        <v>0</v>
      </c>
      <c r="B14" s="198">
        <f>PMIS_ACoverJPCP_TCrack!B14</f>
        <v>0</v>
      </c>
      <c r="C14" s="198">
        <f>PMIS_ACoverJPCP_TCrack!C14</f>
        <v>0</v>
      </c>
      <c r="D14" s="198">
        <f>PMIS_ACoverJPCP_TCrack!D14</f>
        <v>0</v>
      </c>
      <c r="E14" s="198">
        <f>PMIS_ACoverJPCP_TCrack!E14</f>
        <v>0</v>
      </c>
      <c r="F14" s="198">
        <f>PMIS_ACoverJPCP_TCrack!F14</f>
        <v>0</v>
      </c>
      <c r="G14" s="198">
        <f>PMIS_ACoverJPCP_TCrack!G14</f>
        <v>0</v>
      </c>
      <c r="H14" s="198">
        <f>IF(PMIS_ACoverJPCP_TCrack!H14="",H13+H13*(PMIS_ACoverJPCP_TCrack!$I$22/100),PMIS_ACoverJPCP_TCrack!H14)</f>
        <v>0</v>
      </c>
      <c r="I14" s="198">
        <f>IF(PMIS_ACoverJPCP_TCrack!H14="",I13,PMIS_ACoverJPCP_TCrack!I14)</f>
        <v>0</v>
      </c>
      <c r="J14" s="198">
        <f>PMIS_ACoverJPCP_TCrack!J14</f>
        <v>0</v>
      </c>
      <c r="K14" s="198">
        <f>PMIS_ACoverJPCP_TCrack!K14</f>
        <v>0</v>
      </c>
      <c r="L14" s="198">
        <f>RSL_PMIS_ACoverJPCP_TCrack!L14</f>
        <v>0</v>
      </c>
      <c r="M14" s="198" t="str">
        <f>PMIS_ACoverJPCP_TCrack!M14</f>
        <v/>
      </c>
      <c r="P14" s="198" t="s">
        <v>712</v>
      </c>
      <c r="Q14" s="198">
        <f t="shared" si="0"/>
        <v>-1.3333333333333333</v>
      </c>
      <c r="R14" s="201">
        <f t="shared" si="1"/>
        <v>-1.0159131935601331</v>
      </c>
      <c r="S14" s="198">
        <f t="shared" si="2"/>
        <v>-2.9108280254777075</v>
      </c>
      <c r="T14" s="198">
        <f t="shared" si="3"/>
        <v>-1</v>
      </c>
      <c r="U14" s="198">
        <f t="shared" si="4"/>
        <v>-1.0009583690825619</v>
      </c>
      <c r="AU14" s="228"/>
      <c r="AV14" s="228"/>
      <c r="AW14" s="228"/>
      <c r="AX14" s="228"/>
      <c r="AY14" s="228"/>
      <c r="AZ14" s="228"/>
      <c r="BA14" s="228"/>
    </row>
    <row r="15" spans="1:53" x14ac:dyDescent="0.25">
      <c r="A15" s="198">
        <f>PMIS_ACoverJPCP_TCrack!A15</f>
        <v>0</v>
      </c>
      <c r="B15" s="198">
        <f>PMIS_ACoverJPCP_TCrack!B15</f>
        <v>0</v>
      </c>
      <c r="C15" s="198">
        <f>PMIS_ACoverJPCP_TCrack!C15</f>
        <v>0</v>
      </c>
      <c r="D15" s="198">
        <f>PMIS_ACoverJPCP_TCrack!D15</f>
        <v>0</v>
      </c>
      <c r="E15" s="198">
        <f>PMIS_ACoverJPCP_TCrack!E15</f>
        <v>0</v>
      </c>
      <c r="F15" s="198">
        <f>PMIS_ACoverJPCP_TCrack!F15</f>
        <v>0</v>
      </c>
      <c r="G15" s="198">
        <f>PMIS_ACoverJPCP_TCrack!G15</f>
        <v>0</v>
      </c>
      <c r="H15" s="198">
        <f>IF(PMIS_ACoverJPCP_TCrack!H15="",H14+H14*(PMIS_ACoverJPCP_TCrack!$I$22/100),PMIS_ACoverJPCP_TCrack!H15)</f>
        <v>0</v>
      </c>
      <c r="I15" s="198">
        <f>IF(PMIS_ACoverJPCP_TCrack!H15="",I14,PMIS_ACoverJPCP_TCrack!I15)</f>
        <v>0</v>
      </c>
      <c r="J15" s="198">
        <f>PMIS_ACoverJPCP_TCrack!J15</f>
        <v>0</v>
      </c>
      <c r="K15" s="198">
        <f>PMIS_ACoverJPCP_TCrack!K15</f>
        <v>0</v>
      </c>
      <c r="L15" s="198">
        <f>RSL_PMIS_ACoverJPCP_TCrack!L15</f>
        <v>0</v>
      </c>
      <c r="M15" s="198" t="str">
        <f>PMIS_ACoverJPCP_TCrack!M15</f>
        <v/>
      </c>
      <c r="P15" s="198">
        <v>3.07</v>
      </c>
      <c r="Q15" s="198">
        <f t="shared" si="0"/>
        <v>-1.3333333333333333</v>
      </c>
      <c r="R15" s="201">
        <f t="shared" si="1"/>
        <v>-1.0159131935601331</v>
      </c>
      <c r="S15" s="198">
        <f t="shared" si="2"/>
        <v>-2.9108280254777075</v>
      </c>
      <c r="T15" s="198">
        <f t="shared" si="3"/>
        <v>-1</v>
      </c>
      <c r="U15" s="198">
        <f t="shared" si="4"/>
        <v>-1.0009583690825619</v>
      </c>
      <c r="AU15" s="228"/>
      <c r="AV15" s="228"/>
      <c r="AW15" s="228"/>
      <c r="AX15" s="228"/>
      <c r="AY15" s="228"/>
      <c r="AZ15" s="228"/>
      <c r="BA15" s="228"/>
    </row>
    <row r="16" spans="1:53" x14ac:dyDescent="0.25">
      <c r="A16" s="198">
        <f>PMIS_ACoverJPCP_TCrack!A16</f>
        <v>0</v>
      </c>
      <c r="B16" s="198">
        <f>PMIS_ACoverJPCP_TCrack!B16</f>
        <v>0</v>
      </c>
      <c r="C16" s="198">
        <f>PMIS_ACoverJPCP_TCrack!C16</f>
        <v>0</v>
      </c>
      <c r="D16" s="198">
        <f>PMIS_ACoverJPCP_TCrack!D16</f>
        <v>0</v>
      </c>
      <c r="E16" s="198">
        <f>PMIS_ACoverJPCP_TCrack!E16</f>
        <v>0</v>
      </c>
      <c r="F16" s="198">
        <f>PMIS_ACoverJPCP_TCrack!F16</f>
        <v>0</v>
      </c>
      <c r="G16" s="198">
        <f>PMIS_ACoverJPCP_TCrack!G16</f>
        <v>0</v>
      </c>
      <c r="H16" s="198">
        <f>IF(PMIS_ACoverJPCP_TCrack!H16="",H15+H15*(PMIS_ACoverJPCP_TCrack!$I$22/100),PMIS_ACoverJPCP_TCrack!H16)</f>
        <v>0</v>
      </c>
      <c r="I16" s="198">
        <f>IF(PMIS_ACoverJPCP_TCrack!H16="",I15,PMIS_ACoverJPCP_TCrack!I16)</f>
        <v>0</v>
      </c>
      <c r="J16" s="198">
        <f>PMIS_ACoverJPCP_TCrack!J16</f>
        <v>0</v>
      </c>
      <c r="K16" s="198">
        <f>PMIS_ACoverJPCP_TCrack!K16</f>
        <v>0</v>
      </c>
      <c r="L16" s="198">
        <f>RSL_PMIS_ACoverJPCP_TCrack!L16</f>
        <v>0</v>
      </c>
      <c r="M16" s="198" t="str">
        <f>PMIS_ACoverJPCP_TCrack!M16</f>
        <v/>
      </c>
      <c r="P16" s="199" t="s">
        <v>807</v>
      </c>
      <c r="Q16" s="198">
        <f t="shared" si="0"/>
        <v>-1.3333333333333333</v>
      </c>
      <c r="R16" s="201">
        <f t="shared" si="1"/>
        <v>-1.0159131935601331</v>
      </c>
      <c r="S16" s="198">
        <f t="shared" si="2"/>
        <v>-2.9108280254777075</v>
      </c>
      <c r="T16" s="198">
        <f t="shared" si="3"/>
        <v>-1</v>
      </c>
      <c r="U16" s="198">
        <f t="shared" si="4"/>
        <v>-1.0009583690825619</v>
      </c>
      <c r="AU16" s="228"/>
      <c r="AV16" s="228"/>
      <c r="AW16" s="228"/>
      <c r="AX16" s="228"/>
      <c r="AY16" s="228"/>
      <c r="AZ16" s="228"/>
      <c r="BA16" s="228"/>
    </row>
    <row r="17" spans="16:53" x14ac:dyDescent="0.25">
      <c r="P17" s="198" t="s">
        <v>710</v>
      </c>
      <c r="Q17" s="198">
        <f t="shared" si="0"/>
        <v>-1.3333333333333333</v>
      </c>
      <c r="R17" s="201">
        <f t="shared" si="1"/>
        <v>-1.0159131935601331</v>
      </c>
      <c r="S17" s="198">
        <f t="shared" si="2"/>
        <v>-2.9108280254777075</v>
      </c>
      <c r="T17" s="198">
        <f t="shared" si="3"/>
        <v>-1</v>
      </c>
      <c r="U17" s="198">
        <f t="shared" si="4"/>
        <v>-1.0009583690825619</v>
      </c>
      <c r="V17" s="199" t="s">
        <v>715</v>
      </c>
      <c r="W17" s="198" t="s">
        <v>716</v>
      </c>
      <c r="AU17" s="228"/>
      <c r="AV17" s="228"/>
      <c r="AW17" s="228"/>
      <c r="AX17" s="228"/>
      <c r="AY17" s="228"/>
      <c r="AZ17" s="228"/>
      <c r="BA17" s="228"/>
    </row>
    <row r="18" spans="16:53" x14ac:dyDescent="0.25">
      <c r="P18" s="198">
        <v>0</v>
      </c>
      <c r="Q18" s="198">
        <f t="shared" si="0"/>
        <v>-1.3333333333333333</v>
      </c>
      <c r="R18" s="201">
        <f t="shared" si="1"/>
        <v>-1.0159131935601331</v>
      </c>
      <c r="S18" s="198">
        <f t="shared" si="2"/>
        <v>-2.9108280254777075</v>
      </c>
      <c r="T18" s="198">
        <f t="shared" si="3"/>
        <v>-1</v>
      </c>
      <c r="U18" s="198">
        <f t="shared" si="4"/>
        <v>-1.0009583690825619</v>
      </c>
      <c r="V18" s="198">
        <v>11.700018999999999</v>
      </c>
      <c r="W18" s="198">
        <f t="array" ref="W18:AR22">MMULT(Z2:AD6,TRANSPOSE(Q2:U23))</f>
        <v>-17.255039739446328</v>
      </c>
      <c r="X18" s="198">
        <v>-17.255039739446328</v>
      </c>
      <c r="Y18" s="198">
        <v>-17.255039739446328</v>
      </c>
      <c r="Z18" s="198">
        <v>-17.255039739446328</v>
      </c>
      <c r="AA18" s="198">
        <v>-17.255039739446328</v>
      </c>
      <c r="AB18" s="198">
        <v>-17.255039739446328</v>
      </c>
      <c r="AC18" s="198">
        <v>-17.255039739446328</v>
      </c>
      <c r="AD18" s="198">
        <v>-17.255039739446328</v>
      </c>
      <c r="AE18" s="198">
        <v>-17.255039739446328</v>
      </c>
      <c r="AF18" s="198">
        <v>-17.255039739446328</v>
      </c>
      <c r="AG18" s="198">
        <v>-17.255039739446328</v>
      </c>
      <c r="AH18" s="198">
        <v>-17.255039739446328</v>
      </c>
      <c r="AI18" s="198">
        <v>-17.255039739446328</v>
      </c>
      <c r="AJ18" s="198">
        <v>-17.255039739446328</v>
      </c>
      <c r="AK18" s="198">
        <v>-17.255039739446328</v>
      </c>
      <c r="AL18" s="198">
        <v>-17.255039739446328</v>
      </c>
      <c r="AM18" s="198">
        <v>-17.255039739446328</v>
      </c>
      <c r="AN18" s="198">
        <v>-17.255039739446328</v>
      </c>
      <c r="AO18" s="198">
        <v>-17.255039739446328</v>
      </c>
      <c r="AP18" s="198">
        <v>-17.255039739446328</v>
      </c>
      <c r="AQ18" s="198">
        <v>-17.255039739446328</v>
      </c>
      <c r="AR18" s="198">
        <v>-17.255039739446328</v>
      </c>
      <c r="AU18" s="228"/>
      <c r="AV18" s="228"/>
      <c r="AW18" s="228"/>
      <c r="AX18" s="228"/>
      <c r="AY18" s="228"/>
      <c r="AZ18" s="228"/>
      <c r="BA18" s="228"/>
    </row>
    <row r="19" spans="16:53" x14ac:dyDescent="0.25">
      <c r="P19" s="198" t="s">
        <v>712</v>
      </c>
      <c r="Q19" s="198">
        <f t="shared" si="0"/>
        <v>-1.3333333333333333</v>
      </c>
      <c r="R19" s="201">
        <f t="shared" si="1"/>
        <v>-1.0159131935601331</v>
      </c>
      <c r="S19" s="198">
        <f t="shared" si="2"/>
        <v>-2.9108280254777075</v>
      </c>
      <c r="T19" s="198">
        <f t="shared" si="3"/>
        <v>-1</v>
      </c>
      <c r="U19" s="198">
        <f t="shared" si="4"/>
        <v>-1.0009583690825619</v>
      </c>
      <c r="V19" s="198">
        <v>18.657295000000001</v>
      </c>
      <c r="W19" s="198">
        <v>4.1132725485183492</v>
      </c>
      <c r="X19" s="198">
        <v>4.1132725485183492</v>
      </c>
      <c r="Y19" s="198">
        <v>4.1132725485183492</v>
      </c>
      <c r="Z19" s="198">
        <v>4.1132725485183492</v>
      </c>
      <c r="AA19" s="198">
        <v>4.1132725485183492</v>
      </c>
      <c r="AB19" s="198">
        <v>4.1132725485183492</v>
      </c>
      <c r="AC19" s="198">
        <v>4.1132725485183492</v>
      </c>
      <c r="AD19" s="198">
        <v>4.1132725485183492</v>
      </c>
      <c r="AE19" s="198">
        <v>4.1132725485183492</v>
      </c>
      <c r="AF19" s="198">
        <v>4.1132725485183492</v>
      </c>
      <c r="AG19" s="198">
        <v>4.1132725485183492</v>
      </c>
      <c r="AH19" s="198">
        <v>4.1132725485183492</v>
      </c>
      <c r="AI19" s="198">
        <v>4.1132725485183492</v>
      </c>
      <c r="AJ19" s="198">
        <v>4.1132725485183492</v>
      </c>
      <c r="AK19" s="198">
        <v>4.1132725485183492</v>
      </c>
      <c r="AL19" s="198">
        <v>4.1132725485183492</v>
      </c>
      <c r="AM19" s="198">
        <v>4.1132725485183492</v>
      </c>
      <c r="AN19" s="198">
        <v>4.1132725485183492</v>
      </c>
      <c r="AO19" s="198">
        <v>4.1132725485183492</v>
      </c>
      <c r="AP19" s="198">
        <v>4.1132725485183492</v>
      </c>
      <c r="AQ19" s="198">
        <v>4.1132725485183492</v>
      </c>
      <c r="AR19" s="198">
        <v>4.1132725485183492</v>
      </c>
      <c r="AU19" s="228"/>
      <c r="AV19" s="228"/>
      <c r="AW19" s="228"/>
      <c r="AX19" s="228"/>
      <c r="AY19" s="228"/>
      <c r="AZ19" s="228"/>
      <c r="BA19" s="228"/>
    </row>
    <row r="20" spans="16:53" x14ac:dyDescent="0.25">
      <c r="P20" s="198">
        <v>6259.28</v>
      </c>
      <c r="Q20" s="198">
        <f t="shared" si="0"/>
        <v>-1.3333333333333333</v>
      </c>
      <c r="R20" s="201">
        <f t="shared" si="1"/>
        <v>-1.0159131935601331</v>
      </c>
      <c r="S20" s="198">
        <f t="shared" si="2"/>
        <v>-2.9108280254777075</v>
      </c>
      <c r="T20" s="198">
        <f t="shared" si="3"/>
        <v>-1</v>
      </c>
      <c r="U20" s="198">
        <f t="shared" si="4"/>
        <v>-1.0009583690825619</v>
      </c>
      <c r="V20" s="198">
        <v>-0.112259</v>
      </c>
      <c r="W20" s="198">
        <v>-0.16277450542704747</v>
      </c>
      <c r="X20" s="198">
        <v>-0.16277450542704747</v>
      </c>
      <c r="Y20" s="198">
        <v>-0.16277450542704747</v>
      </c>
      <c r="Z20" s="198">
        <v>-0.16277450542704747</v>
      </c>
      <c r="AA20" s="198">
        <v>-0.16277450542704747</v>
      </c>
      <c r="AB20" s="198">
        <v>-0.16277450542704747</v>
      </c>
      <c r="AC20" s="198">
        <v>-0.16277450542704747</v>
      </c>
      <c r="AD20" s="198">
        <v>-0.16277450542704747</v>
      </c>
      <c r="AE20" s="198">
        <v>-0.16277450542704747</v>
      </c>
      <c r="AF20" s="198">
        <v>-0.16277450542704747</v>
      </c>
      <c r="AG20" s="198">
        <v>-0.16277450542704747</v>
      </c>
      <c r="AH20" s="198">
        <v>-0.16277450542704747</v>
      </c>
      <c r="AI20" s="198">
        <v>-0.16277450542704747</v>
      </c>
      <c r="AJ20" s="198">
        <v>-0.16277450542704747</v>
      </c>
      <c r="AK20" s="198">
        <v>-0.16277450542704747</v>
      </c>
      <c r="AL20" s="198">
        <v>-0.16277450542704747</v>
      </c>
      <c r="AM20" s="198">
        <v>-0.16277450542704747</v>
      </c>
      <c r="AN20" s="198">
        <v>-0.16277450542704747</v>
      </c>
      <c r="AO20" s="198">
        <v>-0.16277450542704747</v>
      </c>
      <c r="AP20" s="198">
        <v>-0.16277450542704747</v>
      </c>
      <c r="AQ20" s="198">
        <v>-0.16277450542704747</v>
      </c>
      <c r="AR20" s="198">
        <v>-0.16277450542704747</v>
      </c>
      <c r="AU20" s="228"/>
      <c r="AV20" s="228"/>
      <c r="AW20" s="228"/>
      <c r="AX20" s="228"/>
      <c r="AY20" s="228"/>
      <c r="AZ20" s="228"/>
      <c r="BA20" s="228"/>
    </row>
    <row r="21" spans="16:53" x14ac:dyDescent="0.25">
      <c r="P21" s="199" t="s">
        <v>808</v>
      </c>
      <c r="Q21" s="198">
        <f t="shared" si="0"/>
        <v>-1.3333333333333333</v>
      </c>
      <c r="R21" s="201">
        <f t="shared" si="1"/>
        <v>-1.0159131935601331</v>
      </c>
      <c r="S21" s="198">
        <f t="shared" si="2"/>
        <v>-2.9108280254777075</v>
      </c>
      <c r="T21" s="198">
        <f t="shared" si="3"/>
        <v>-1</v>
      </c>
      <c r="U21" s="198">
        <f t="shared" si="4"/>
        <v>-1.0009583690825619</v>
      </c>
      <c r="V21" s="198">
        <v>-6.216526</v>
      </c>
      <c r="W21" s="198">
        <v>31.760060125292686</v>
      </c>
      <c r="X21" s="198">
        <v>31.760060125292686</v>
      </c>
      <c r="Y21" s="198">
        <v>31.760060125292686</v>
      </c>
      <c r="Z21" s="198">
        <v>31.760060125292686</v>
      </c>
      <c r="AA21" s="198">
        <v>31.760060125292686</v>
      </c>
      <c r="AB21" s="198">
        <v>31.760060125292686</v>
      </c>
      <c r="AC21" s="198">
        <v>31.760060125292686</v>
      </c>
      <c r="AD21" s="198">
        <v>31.760060125292686</v>
      </c>
      <c r="AE21" s="198">
        <v>31.760060125292686</v>
      </c>
      <c r="AF21" s="198">
        <v>31.760060125292686</v>
      </c>
      <c r="AG21" s="198">
        <v>31.760060125292686</v>
      </c>
      <c r="AH21" s="198">
        <v>31.760060125292686</v>
      </c>
      <c r="AI21" s="198">
        <v>31.760060125292686</v>
      </c>
      <c r="AJ21" s="198">
        <v>31.760060125292686</v>
      </c>
      <c r="AK21" s="198">
        <v>31.760060125292686</v>
      </c>
      <c r="AL21" s="198">
        <v>31.760060125292686</v>
      </c>
      <c r="AM21" s="198">
        <v>31.760060125292686</v>
      </c>
      <c r="AN21" s="198">
        <v>31.760060125292686</v>
      </c>
      <c r="AO21" s="198">
        <v>31.760060125292686</v>
      </c>
      <c r="AP21" s="198">
        <v>31.760060125292686</v>
      </c>
      <c r="AQ21" s="198">
        <v>31.760060125292686</v>
      </c>
      <c r="AR21" s="198">
        <v>31.760060125292686</v>
      </c>
      <c r="AU21" s="228"/>
      <c r="AV21" s="228"/>
      <c r="AW21" s="228"/>
      <c r="AX21" s="228"/>
      <c r="AY21" s="228"/>
      <c r="AZ21" s="228"/>
      <c r="BA21" s="228"/>
    </row>
    <row r="22" spans="16:53" x14ac:dyDescent="0.25">
      <c r="P22" s="198" t="s">
        <v>710</v>
      </c>
      <c r="Q22" s="198">
        <f t="shared" si="0"/>
        <v>-1.3333333333333333</v>
      </c>
      <c r="R22" s="201">
        <f t="shared" si="1"/>
        <v>-1.0159131935601331</v>
      </c>
      <c r="S22" s="198">
        <f t="shared" si="2"/>
        <v>-2.9108280254777075</v>
      </c>
      <c r="T22" s="198">
        <f t="shared" si="3"/>
        <v>-1</v>
      </c>
      <c r="U22" s="198">
        <f t="shared" si="4"/>
        <v>-1.0009583690825619</v>
      </c>
      <c r="V22" s="198">
        <v>2.1971069999999999</v>
      </c>
      <c r="W22" s="198">
        <v>-7.0847118320633555</v>
      </c>
      <c r="X22" s="198">
        <v>-7.0847118320633555</v>
      </c>
      <c r="Y22" s="198">
        <v>-7.0847118320633555</v>
      </c>
      <c r="Z22" s="198">
        <v>-7.0847118320633555</v>
      </c>
      <c r="AA22" s="198">
        <v>-7.0847118320633555</v>
      </c>
      <c r="AB22" s="198">
        <v>-7.0847118320633555</v>
      </c>
      <c r="AC22" s="198">
        <v>-7.0847118320633555</v>
      </c>
      <c r="AD22" s="198">
        <v>-7.0847118320633555</v>
      </c>
      <c r="AE22" s="198">
        <v>-7.0847118320633555</v>
      </c>
      <c r="AF22" s="198">
        <v>-7.0847118320633555</v>
      </c>
      <c r="AG22" s="198">
        <v>-7.0847118320633555</v>
      </c>
      <c r="AH22" s="198">
        <v>-7.0847118320633555</v>
      </c>
      <c r="AI22" s="198">
        <v>-7.0847118320633555</v>
      </c>
      <c r="AJ22" s="198">
        <v>-7.0847118320633555</v>
      </c>
      <c r="AK22" s="198">
        <v>-7.0847118320633555</v>
      </c>
      <c r="AL22" s="198">
        <v>-7.0847118320633555</v>
      </c>
      <c r="AM22" s="198">
        <v>-7.0847118320633555</v>
      </c>
      <c r="AN22" s="198">
        <v>-7.0847118320633555</v>
      </c>
      <c r="AO22" s="198">
        <v>-7.0847118320633555</v>
      </c>
      <c r="AP22" s="198">
        <v>-7.0847118320633555</v>
      </c>
      <c r="AQ22" s="198">
        <v>-7.0847118320633555</v>
      </c>
      <c r="AR22" s="198">
        <v>-7.0847118320633555</v>
      </c>
      <c r="AU22" s="228"/>
      <c r="AV22" s="228"/>
      <c r="AW22" s="228"/>
      <c r="AX22" s="228"/>
      <c r="AY22" s="228"/>
      <c r="AZ22" s="228"/>
      <c r="BA22" s="228"/>
    </row>
    <row r="23" spans="16:53" x14ac:dyDescent="0.25">
      <c r="P23" s="198">
        <v>3.1867800000000002</v>
      </c>
      <c r="Q23" s="198">
        <f t="shared" si="0"/>
        <v>-1.3333333333333333</v>
      </c>
      <c r="R23" s="201">
        <f t="shared" si="1"/>
        <v>-1.0159131935601331</v>
      </c>
      <c r="S23" s="198">
        <f t="shared" si="2"/>
        <v>-2.9108280254777075</v>
      </c>
      <c r="T23" s="198">
        <f t="shared" si="3"/>
        <v>-1</v>
      </c>
      <c r="U23" s="198">
        <f t="shared" si="4"/>
        <v>-1.0009583690825619</v>
      </c>
      <c r="AU23" s="228"/>
      <c r="AV23" s="228"/>
      <c r="AW23" s="228"/>
      <c r="AX23" s="228"/>
      <c r="AY23" s="228"/>
      <c r="AZ23" s="228"/>
      <c r="BA23" s="228"/>
    </row>
    <row r="24" spans="16:53" x14ac:dyDescent="0.25">
      <c r="P24" s="198" t="s">
        <v>712</v>
      </c>
      <c r="Q24" s="198">
        <f t="shared" si="0"/>
        <v>-1.3333333333333333</v>
      </c>
      <c r="R24" s="201">
        <f t="shared" si="1"/>
        <v>-1.0159131935601331</v>
      </c>
      <c r="S24" s="198">
        <f t="shared" si="2"/>
        <v>-2.9108280254777075</v>
      </c>
      <c r="T24" s="198">
        <f t="shared" si="3"/>
        <v>-1</v>
      </c>
      <c r="U24" s="198">
        <f t="shared" si="4"/>
        <v>-1.0009583690825619</v>
      </c>
      <c r="AU24" s="228"/>
      <c r="AV24" s="228"/>
      <c r="AW24" s="228"/>
      <c r="AX24" s="228"/>
      <c r="AY24" s="228"/>
      <c r="AZ24" s="228"/>
      <c r="BA24" s="228"/>
    </row>
    <row r="25" spans="16:53" x14ac:dyDescent="0.25">
      <c r="P25" s="198">
        <v>6653.61</v>
      </c>
      <c r="Q25" s="198">
        <f t="shared" si="0"/>
        <v>-1.3333333333333333</v>
      </c>
      <c r="R25" s="201">
        <f t="shared" si="1"/>
        <v>-1.0159131935601331</v>
      </c>
      <c r="S25" s="198">
        <f t="shared" si="2"/>
        <v>-2.9108280254777075</v>
      </c>
      <c r="T25" s="198">
        <f t="shared" si="3"/>
        <v>-1</v>
      </c>
      <c r="U25" s="198">
        <f t="shared" si="4"/>
        <v>-1.0009583690825619</v>
      </c>
      <c r="AU25" s="228"/>
      <c r="AV25" s="228"/>
      <c r="AW25" s="228"/>
      <c r="AX25" s="228"/>
      <c r="AY25" s="228"/>
      <c r="AZ25" s="228"/>
      <c r="BA25" s="228"/>
    </row>
    <row r="26" spans="16:53" x14ac:dyDescent="0.25">
      <c r="Q26" s="198">
        <f t="shared" si="0"/>
        <v>-1.3333333333333333</v>
      </c>
      <c r="R26" s="201">
        <f t="shared" si="1"/>
        <v>-1.0159131935601331</v>
      </c>
      <c r="S26" s="198">
        <f t="shared" si="2"/>
        <v>-2.9108280254777075</v>
      </c>
      <c r="T26" s="198">
        <f t="shared" si="3"/>
        <v>-1</v>
      </c>
      <c r="U26" s="198">
        <f t="shared" si="4"/>
        <v>-1.0009583690825619</v>
      </c>
      <c r="W26" s="198" t="s">
        <v>717</v>
      </c>
      <c r="AU26" s="228"/>
      <c r="AV26" s="228"/>
      <c r="AW26" s="228"/>
      <c r="AX26" s="228"/>
      <c r="AY26" s="228"/>
      <c r="AZ26" s="228"/>
      <c r="BA26" s="228"/>
    </row>
    <row r="27" spans="16:53" x14ac:dyDescent="0.25">
      <c r="Q27" s="198">
        <f t="shared" si="0"/>
        <v>-1.3333333333333333</v>
      </c>
      <c r="R27" s="201">
        <f t="shared" si="1"/>
        <v>-1.0159131935601331</v>
      </c>
      <c r="S27" s="198">
        <f t="shared" si="2"/>
        <v>-2.9108280254777075</v>
      </c>
      <c r="T27" s="198">
        <f t="shared" si="3"/>
        <v>-1</v>
      </c>
      <c r="U27" s="198">
        <f t="shared" si="4"/>
        <v>-1.0009583690825619</v>
      </c>
      <c r="W27" s="198">
        <f t="array" ref="W27:AR31">(V18:V22)+W18:AR22</f>
        <v>-5.5550207394463289</v>
      </c>
      <c r="X27" s="198">
        <v>-5.5550207394463289</v>
      </c>
      <c r="Y27" s="198">
        <v>-5.5550207394463289</v>
      </c>
      <c r="Z27" s="198">
        <v>-5.5550207394463289</v>
      </c>
      <c r="AA27" s="198">
        <v>-5.5550207394463289</v>
      </c>
      <c r="AB27" s="198">
        <v>-5.5550207394463289</v>
      </c>
      <c r="AC27" s="198">
        <v>-5.5550207394463289</v>
      </c>
      <c r="AD27" s="198">
        <v>-5.5550207394463289</v>
      </c>
      <c r="AE27" s="198">
        <v>-5.5550207394463289</v>
      </c>
      <c r="AF27" s="198">
        <v>-5.5550207394463289</v>
      </c>
      <c r="AG27" s="198">
        <v>-5.5550207394463289</v>
      </c>
      <c r="AH27" s="198">
        <v>-5.5550207394463289</v>
      </c>
      <c r="AI27" s="198">
        <v>-5.5550207394463289</v>
      </c>
      <c r="AJ27" s="198">
        <v>-5.5550207394463289</v>
      </c>
      <c r="AK27" s="198">
        <v>-5.5550207394463289</v>
      </c>
      <c r="AL27" s="198">
        <v>-5.5550207394463289</v>
      </c>
      <c r="AM27" s="198">
        <v>-5.5550207394463289</v>
      </c>
      <c r="AN27" s="198">
        <v>-5.5550207394463289</v>
      </c>
      <c r="AO27" s="198">
        <v>-5.5550207394463289</v>
      </c>
      <c r="AP27" s="198">
        <v>-5.5550207394463289</v>
      </c>
      <c r="AQ27" s="198">
        <v>-5.5550207394463289</v>
      </c>
      <c r="AR27" s="198">
        <v>-5.5550207394463289</v>
      </c>
      <c r="AU27" s="228"/>
      <c r="AV27" s="228"/>
      <c r="AW27" s="228"/>
      <c r="AX27" s="228"/>
      <c r="AY27" s="228"/>
      <c r="AZ27" s="228"/>
      <c r="BA27" s="228"/>
    </row>
    <row r="28" spans="16:53" x14ac:dyDescent="0.25">
      <c r="Q28" s="198">
        <f t="shared" si="0"/>
        <v>-1.3333333333333333</v>
      </c>
      <c r="R28" s="201">
        <f t="shared" si="1"/>
        <v>-1.0159131935601331</v>
      </c>
      <c r="S28" s="198">
        <f t="shared" si="2"/>
        <v>-2.9108280254777075</v>
      </c>
      <c r="T28" s="198">
        <f t="shared" si="3"/>
        <v>-1</v>
      </c>
      <c r="U28" s="198">
        <f t="shared" si="4"/>
        <v>-1.0009583690825619</v>
      </c>
      <c r="W28" s="198">
        <v>22.770567548518351</v>
      </c>
      <c r="X28" s="198">
        <v>22.770567548518351</v>
      </c>
      <c r="Y28" s="198">
        <v>22.770567548518351</v>
      </c>
      <c r="Z28" s="198">
        <v>22.770567548518351</v>
      </c>
      <c r="AA28" s="198">
        <v>22.770567548518351</v>
      </c>
      <c r="AB28" s="198">
        <v>22.770567548518351</v>
      </c>
      <c r="AC28" s="198">
        <v>22.770567548518351</v>
      </c>
      <c r="AD28" s="198">
        <v>22.770567548518351</v>
      </c>
      <c r="AE28" s="198">
        <v>22.770567548518351</v>
      </c>
      <c r="AF28" s="198">
        <v>22.770567548518351</v>
      </c>
      <c r="AG28" s="198">
        <v>22.770567548518351</v>
      </c>
      <c r="AH28" s="198">
        <v>22.770567548518351</v>
      </c>
      <c r="AI28" s="198">
        <v>22.770567548518351</v>
      </c>
      <c r="AJ28" s="198">
        <v>22.770567548518351</v>
      </c>
      <c r="AK28" s="198">
        <v>22.770567548518351</v>
      </c>
      <c r="AL28" s="198">
        <v>22.770567548518351</v>
      </c>
      <c r="AM28" s="198">
        <v>22.770567548518351</v>
      </c>
      <c r="AN28" s="198">
        <v>22.770567548518351</v>
      </c>
      <c r="AO28" s="198">
        <v>22.770567548518351</v>
      </c>
      <c r="AP28" s="198">
        <v>22.770567548518351</v>
      </c>
      <c r="AQ28" s="198">
        <v>22.770567548518351</v>
      </c>
      <c r="AR28" s="198">
        <v>22.770567548518351</v>
      </c>
      <c r="AU28" s="228"/>
      <c r="AV28" s="228"/>
      <c r="AW28" s="228"/>
      <c r="AX28" s="228"/>
      <c r="AY28" s="228"/>
      <c r="AZ28" s="228"/>
      <c r="BA28" s="228"/>
    </row>
    <row r="29" spans="16:53" x14ac:dyDescent="0.25">
      <c r="Q29" s="198">
        <f t="shared" si="0"/>
        <v>-1.3333333333333333</v>
      </c>
      <c r="R29" s="201">
        <f t="shared" si="1"/>
        <v>-1.0159131935601331</v>
      </c>
      <c r="S29" s="198">
        <f t="shared" si="2"/>
        <v>-2.9108280254777075</v>
      </c>
      <c r="T29" s="198">
        <f t="shared" si="3"/>
        <v>-1</v>
      </c>
      <c r="U29" s="198">
        <f t="shared" si="4"/>
        <v>-1.0009583690825619</v>
      </c>
      <c r="W29" s="198">
        <v>-0.27503350542704746</v>
      </c>
      <c r="X29" s="198">
        <v>-0.27503350542704746</v>
      </c>
      <c r="Y29" s="198">
        <v>-0.27503350542704746</v>
      </c>
      <c r="Z29" s="198">
        <v>-0.27503350542704746</v>
      </c>
      <c r="AA29" s="198">
        <v>-0.27503350542704746</v>
      </c>
      <c r="AB29" s="198">
        <v>-0.27503350542704746</v>
      </c>
      <c r="AC29" s="198">
        <v>-0.27503350542704746</v>
      </c>
      <c r="AD29" s="198">
        <v>-0.27503350542704746</v>
      </c>
      <c r="AE29" s="198">
        <v>-0.27503350542704746</v>
      </c>
      <c r="AF29" s="198">
        <v>-0.27503350542704746</v>
      </c>
      <c r="AG29" s="198">
        <v>-0.27503350542704746</v>
      </c>
      <c r="AH29" s="198">
        <v>-0.27503350542704746</v>
      </c>
      <c r="AI29" s="198">
        <v>-0.27503350542704746</v>
      </c>
      <c r="AJ29" s="198">
        <v>-0.27503350542704746</v>
      </c>
      <c r="AK29" s="198">
        <v>-0.27503350542704746</v>
      </c>
      <c r="AL29" s="198">
        <v>-0.27503350542704746</v>
      </c>
      <c r="AM29" s="198">
        <v>-0.27503350542704746</v>
      </c>
      <c r="AN29" s="198">
        <v>-0.27503350542704746</v>
      </c>
      <c r="AO29" s="198">
        <v>-0.27503350542704746</v>
      </c>
      <c r="AP29" s="198">
        <v>-0.27503350542704746</v>
      </c>
      <c r="AQ29" s="198">
        <v>-0.27503350542704746</v>
      </c>
      <c r="AR29" s="198">
        <v>-0.27503350542704746</v>
      </c>
      <c r="AU29" s="228"/>
      <c r="AV29" s="228"/>
      <c r="AW29" s="228"/>
      <c r="AX29" s="228"/>
      <c r="AY29" s="228"/>
      <c r="AZ29" s="228"/>
      <c r="BA29" s="228"/>
    </row>
    <row r="30" spans="16:53" x14ac:dyDescent="0.25">
      <c r="Q30" s="198">
        <f t="shared" si="0"/>
        <v>-1.3333333333333333</v>
      </c>
      <c r="R30" s="201">
        <f t="shared" si="1"/>
        <v>-1.0159131935601331</v>
      </c>
      <c r="S30" s="198">
        <f t="shared" si="2"/>
        <v>-2.9108280254777075</v>
      </c>
      <c r="T30" s="198">
        <f t="shared" si="3"/>
        <v>-1</v>
      </c>
      <c r="U30" s="198">
        <f t="shared" si="4"/>
        <v>-1.0009583690825619</v>
      </c>
      <c r="W30" s="198">
        <v>25.543534125292688</v>
      </c>
      <c r="X30" s="198">
        <v>25.543534125292688</v>
      </c>
      <c r="Y30" s="198">
        <v>25.543534125292688</v>
      </c>
      <c r="Z30" s="198">
        <v>25.543534125292688</v>
      </c>
      <c r="AA30" s="198">
        <v>25.543534125292688</v>
      </c>
      <c r="AB30" s="198">
        <v>25.543534125292688</v>
      </c>
      <c r="AC30" s="198">
        <v>25.543534125292688</v>
      </c>
      <c r="AD30" s="198">
        <v>25.543534125292688</v>
      </c>
      <c r="AE30" s="198">
        <v>25.543534125292688</v>
      </c>
      <c r="AF30" s="198">
        <v>25.543534125292688</v>
      </c>
      <c r="AG30" s="198">
        <v>25.543534125292688</v>
      </c>
      <c r="AH30" s="198">
        <v>25.543534125292688</v>
      </c>
      <c r="AI30" s="198">
        <v>25.543534125292688</v>
      </c>
      <c r="AJ30" s="198">
        <v>25.543534125292688</v>
      </c>
      <c r="AK30" s="198">
        <v>25.543534125292688</v>
      </c>
      <c r="AL30" s="198">
        <v>25.543534125292688</v>
      </c>
      <c r="AM30" s="198">
        <v>25.543534125292688</v>
      </c>
      <c r="AN30" s="198">
        <v>25.543534125292688</v>
      </c>
      <c r="AO30" s="198">
        <v>25.543534125292688</v>
      </c>
      <c r="AP30" s="198">
        <v>25.543534125292688</v>
      </c>
      <c r="AQ30" s="198">
        <v>25.543534125292688</v>
      </c>
      <c r="AR30" s="198">
        <v>25.543534125292688</v>
      </c>
      <c r="AU30" s="228"/>
      <c r="AV30" s="228"/>
      <c r="AW30" s="228"/>
      <c r="AX30" s="228"/>
      <c r="AY30" s="228"/>
      <c r="AZ30" s="228"/>
      <c r="BA30" s="228"/>
    </row>
    <row r="31" spans="16:53" x14ac:dyDescent="0.25">
      <c r="Q31" s="198">
        <f t="shared" si="0"/>
        <v>-1.3333333333333333</v>
      </c>
      <c r="R31" s="201">
        <f t="shared" si="1"/>
        <v>-1.0159131935601331</v>
      </c>
      <c r="S31" s="198">
        <f t="shared" si="2"/>
        <v>-2.9108280254777075</v>
      </c>
      <c r="T31" s="198">
        <f t="shared" si="3"/>
        <v>-1</v>
      </c>
      <c r="U31" s="198">
        <f t="shared" si="4"/>
        <v>-1.0009583690825619</v>
      </c>
      <c r="W31" s="198">
        <v>-4.8876048320633556</v>
      </c>
      <c r="X31" s="198">
        <v>-4.8876048320633556</v>
      </c>
      <c r="Y31" s="198">
        <v>-4.8876048320633556</v>
      </c>
      <c r="Z31" s="198">
        <v>-4.8876048320633556</v>
      </c>
      <c r="AA31" s="198">
        <v>-4.8876048320633556</v>
      </c>
      <c r="AB31" s="198">
        <v>-4.8876048320633556</v>
      </c>
      <c r="AC31" s="198">
        <v>-4.8876048320633556</v>
      </c>
      <c r="AD31" s="198">
        <v>-4.8876048320633556</v>
      </c>
      <c r="AE31" s="198">
        <v>-4.8876048320633556</v>
      </c>
      <c r="AF31" s="198">
        <v>-4.8876048320633556</v>
      </c>
      <c r="AG31" s="198">
        <v>-4.8876048320633556</v>
      </c>
      <c r="AH31" s="198">
        <v>-4.8876048320633556</v>
      </c>
      <c r="AI31" s="198">
        <v>-4.8876048320633556</v>
      </c>
      <c r="AJ31" s="198">
        <v>-4.8876048320633556</v>
      </c>
      <c r="AK31" s="198">
        <v>-4.8876048320633556</v>
      </c>
      <c r="AL31" s="198">
        <v>-4.8876048320633556</v>
      </c>
      <c r="AM31" s="198">
        <v>-4.8876048320633556</v>
      </c>
      <c r="AN31" s="198">
        <v>-4.8876048320633556</v>
      </c>
      <c r="AO31" s="198">
        <v>-4.8876048320633556</v>
      </c>
      <c r="AP31" s="198">
        <v>-4.8876048320633556</v>
      </c>
      <c r="AQ31" s="198">
        <v>-4.8876048320633556</v>
      </c>
      <c r="AR31" s="198">
        <v>-4.8876048320633556</v>
      </c>
      <c r="AU31" s="228"/>
      <c r="AV31" s="229"/>
      <c r="AW31" s="228"/>
      <c r="AX31" s="228"/>
      <c r="AY31" s="228"/>
      <c r="AZ31" s="228"/>
      <c r="BA31" s="228"/>
    </row>
    <row r="32" spans="16:53" x14ac:dyDescent="0.25">
      <c r="Q32" s="198">
        <f t="shared" si="0"/>
        <v>-1.3333333333333333</v>
      </c>
      <c r="R32" s="201">
        <f t="shared" si="1"/>
        <v>-1.0159131935601331</v>
      </c>
      <c r="S32" s="198">
        <f t="shared" si="2"/>
        <v>-2.9108280254777075</v>
      </c>
      <c r="T32" s="198">
        <f t="shared" si="3"/>
        <v>-1</v>
      </c>
      <c r="U32" s="198">
        <f t="shared" si="4"/>
        <v>-1.0009583690825619</v>
      </c>
      <c r="AU32" s="228"/>
      <c r="AV32" s="228"/>
      <c r="AW32" s="228"/>
      <c r="AX32" s="228"/>
      <c r="AY32" s="228"/>
      <c r="AZ32" s="228"/>
      <c r="BA32" s="228"/>
    </row>
    <row r="33" spans="17:53" x14ac:dyDescent="0.25">
      <c r="Q33" s="198">
        <f t="shared" si="0"/>
        <v>-1.3333333333333333</v>
      </c>
      <c r="R33" s="201">
        <f t="shared" si="1"/>
        <v>-1.0159131935601331</v>
      </c>
      <c r="S33" s="198">
        <f t="shared" si="2"/>
        <v>-2.9108280254777075</v>
      </c>
      <c r="T33" s="198">
        <f t="shared" si="3"/>
        <v>-1</v>
      </c>
      <c r="U33" s="198">
        <f t="shared" si="4"/>
        <v>-1.0009583690825619</v>
      </c>
      <c r="AU33" s="228"/>
      <c r="AV33" s="228"/>
      <c r="AW33" s="228"/>
      <c r="AX33" s="228"/>
      <c r="AY33" s="228"/>
      <c r="AZ33" s="228"/>
      <c r="BA33" s="228"/>
    </row>
    <row r="34" spans="17:53" x14ac:dyDescent="0.25">
      <c r="Q34" s="198">
        <f t="shared" si="0"/>
        <v>-1.3333333333333333</v>
      </c>
      <c r="R34" s="201">
        <f t="shared" si="1"/>
        <v>-1.0159131935601331</v>
      </c>
      <c r="S34" s="198">
        <f t="shared" si="2"/>
        <v>-2.9108280254777075</v>
      </c>
      <c r="T34" s="198">
        <f t="shared" si="3"/>
        <v>-1</v>
      </c>
      <c r="U34" s="198">
        <f t="shared" si="4"/>
        <v>-1.0009583690825619</v>
      </c>
      <c r="AU34" s="228"/>
      <c r="AV34" s="228"/>
      <c r="AW34" s="228"/>
      <c r="AX34" s="228"/>
      <c r="AY34" s="228"/>
      <c r="AZ34" s="228"/>
      <c r="BA34" s="228"/>
    </row>
    <row r="35" spans="17:53" x14ac:dyDescent="0.25">
      <c r="Q35" s="198">
        <f t="shared" si="0"/>
        <v>-1.3333333333333333</v>
      </c>
      <c r="R35" s="201">
        <f t="shared" si="1"/>
        <v>-1.0159131935601331</v>
      </c>
      <c r="S35" s="198">
        <f t="shared" si="2"/>
        <v>-2.9108280254777075</v>
      </c>
      <c r="T35" s="198">
        <f t="shared" si="3"/>
        <v>-1</v>
      </c>
      <c r="U35" s="198">
        <f t="shared" si="4"/>
        <v>-1.0009583690825619</v>
      </c>
      <c r="W35" s="198" t="s">
        <v>718</v>
      </c>
      <c r="AU35" s="228"/>
      <c r="AV35" s="228"/>
      <c r="AW35" s="228"/>
      <c r="AX35" s="228"/>
      <c r="AY35" s="228"/>
      <c r="AZ35" s="228"/>
      <c r="BA35" s="228"/>
    </row>
    <row r="36" spans="17:53" x14ac:dyDescent="0.25">
      <c r="Q36" s="198">
        <f t="shared" si="0"/>
        <v>-1.3333333333333333</v>
      </c>
      <c r="R36" s="201">
        <f t="shared" si="1"/>
        <v>-1.0159131935601331</v>
      </c>
      <c r="S36" s="198">
        <f t="shared" si="2"/>
        <v>-2.9108280254777075</v>
      </c>
      <c r="T36" s="198">
        <f t="shared" si="3"/>
        <v>-1</v>
      </c>
      <c r="U36" s="198">
        <f t="shared" si="4"/>
        <v>-1.0009583690825619</v>
      </c>
      <c r="W36" s="198">
        <f>2/(1+EXP(-2*W27))-1</f>
        <v>-0.99997007778149027</v>
      </c>
      <c r="X36" s="198">
        <f t="shared" ref="X36:AR40" si="5">2/(1+EXP(-2*X27))-1</f>
        <v>-0.99997007778149027</v>
      </c>
      <c r="Y36" s="198">
        <f t="shared" si="5"/>
        <v>-0.99997007778149027</v>
      </c>
      <c r="Z36" s="198">
        <f t="shared" si="5"/>
        <v>-0.99997007778149027</v>
      </c>
      <c r="AA36" s="198">
        <f t="shared" si="5"/>
        <v>-0.99997007778149027</v>
      </c>
      <c r="AB36" s="198">
        <f t="shared" si="5"/>
        <v>-0.99997007778149027</v>
      </c>
      <c r="AC36" s="198">
        <f t="shared" si="5"/>
        <v>-0.99997007778149027</v>
      </c>
      <c r="AD36" s="198">
        <f t="shared" si="5"/>
        <v>-0.99997007778149027</v>
      </c>
      <c r="AE36" s="198">
        <f t="shared" si="5"/>
        <v>-0.99997007778149027</v>
      </c>
      <c r="AF36" s="198">
        <f t="shared" si="5"/>
        <v>-0.99997007778149027</v>
      </c>
      <c r="AG36" s="198">
        <f t="shared" si="5"/>
        <v>-0.99997007778149027</v>
      </c>
      <c r="AH36" s="198">
        <f t="shared" si="5"/>
        <v>-0.99997007778149027</v>
      </c>
      <c r="AI36" s="198">
        <f t="shared" si="5"/>
        <v>-0.99997007778149027</v>
      </c>
      <c r="AJ36" s="198">
        <f t="shared" si="5"/>
        <v>-0.99997007778149027</v>
      </c>
      <c r="AK36" s="198">
        <f t="shared" si="5"/>
        <v>-0.99997007778149027</v>
      </c>
      <c r="AL36" s="198">
        <f t="shared" si="5"/>
        <v>-0.99997007778149027</v>
      </c>
      <c r="AM36" s="198">
        <f t="shared" si="5"/>
        <v>-0.99997007778149027</v>
      </c>
      <c r="AN36" s="198">
        <f t="shared" si="5"/>
        <v>-0.99997007778149027</v>
      </c>
      <c r="AO36" s="198">
        <f t="shared" si="5"/>
        <v>-0.99997007778149027</v>
      </c>
      <c r="AP36" s="198">
        <f t="shared" si="5"/>
        <v>-0.99997007778149027</v>
      </c>
      <c r="AQ36" s="198">
        <f t="shared" si="5"/>
        <v>-0.99997007778149027</v>
      </c>
      <c r="AR36" s="198">
        <f t="shared" si="5"/>
        <v>-0.99997007778149027</v>
      </c>
      <c r="AU36" s="228"/>
      <c r="AV36" s="228"/>
      <c r="AW36" s="228"/>
      <c r="AX36" s="228"/>
      <c r="AY36" s="228"/>
      <c r="AZ36" s="228"/>
      <c r="BA36" s="228"/>
    </row>
    <row r="37" spans="17:53" x14ac:dyDescent="0.25">
      <c r="Q37" s="198">
        <f t="shared" si="0"/>
        <v>-1.3333333333333333</v>
      </c>
      <c r="R37" s="201">
        <f t="shared" si="1"/>
        <v>-1.0159131935601331</v>
      </c>
      <c r="S37" s="198">
        <f t="shared" si="2"/>
        <v>-2.9108280254777075</v>
      </c>
      <c r="T37" s="198">
        <f t="shared" si="3"/>
        <v>-1</v>
      </c>
      <c r="U37" s="198">
        <f t="shared" si="4"/>
        <v>-1.0009583690825619</v>
      </c>
      <c r="W37" s="198">
        <f t="shared" ref="W37:AL40" si="6">2/(1+EXP(-2*W28))-1</f>
        <v>1</v>
      </c>
      <c r="X37" s="198">
        <f t="shared" si="6"/>
        <v>1</v>
      </c>
      <c r="Y37" s="198">
        <f t="shared" si="6"/>
        <v>1</v>
      </c>
      <c r="Z37" s="198">
        <f t="shared" si="6"/>
        <v>1</v>
      </c>
      <c r="AA37" s="198">
        <f t="shared" si="6"/>
        <v>1</v>
      </c>
      <c r="AB37" s="198">
        <f t="shared" si="6"/>
        <v>1</v>
      </c>
      <c r="AC37" s="198">
        <f t="shared" si="6"/>
        <v>1</v>
      </c>
      <c r="AD37" s="198">
        <f t="shared" si="6"/>
        <v>1</v>
      </c>
      <c r="AE37" s="198">
        <f t="shared" si="6"/>
        <v>1</v>
      </c>
      <c r="AF37" s="198">
        <f t="shared" si="6"/>
        <v>1</v>
      </c>
      <c r="AG37" s="198">
        <f t="shared" si="6"/>
        <v>1</v>
      </c>
      <c r="AH37" s="198">
        <f t="shared" si="6"/>
        <v>1</v>
      </c>
      <c r="AI37" s="198">
        <f t="shared" si="6"/>
        <v>1</v>
      </c>
      <c r="AJ37" s="198">
        <f t="shared" si="6"/>
        <v>1</v>
      </c>
      <c r="AK37" s="198">
        <f t="shared" si="6"/>
        <v>1</v>
      </c>
      <c r="AL37" s="198">
        <f t="shared" si="6"/>
        <v>1</v>
      </c>
      <c r="AM37" s="198">
        <f t="shared" si="5"/>
        <v>1</v>
      </c>
      <c r="AN37" s="198">
        <f t="shared" si="5"/>
        <v>1</v>
      </c>
      <c r="AO37" s="198">
        <f t="shared" si="5"/>
        <v>1</v>
      </c>
      <c r="AP37" s="198">
        <f t="shared" si="5"/>
        <v>1</v>
      </c>
      <c r="AQ37" s="198">
        <f t="shared" si="5"/>
        <v>1</v>
      </c>
      <c r="AR37" s="198">
        <f t="shared" si="5"/>
        <v>1</v>
      </c>
      <c r="AU37" s="228"/>
      <c r="AV37" s="228"/>
      <c r="AW37" s="228"/>
      <c r="AX37" s="228"/>
      <c r="AY37" s="228"/>
      <c r="AZ37" s="228"/>
      <c r="BA37" s="228"/>
    </row>
    <row r="38" spans="17:53" x14ac:dyDescent="0.25">
      <c r="Q38" s="198">
        <f t="shared" si="0"/>
        <v>-1.3333333333333333</v>
      </c>
      <c r="R38" s="201">
        <f t="shared" si="1"/>
        <v>-1.0159131935601331</v>
      </c>
      <c r="S38" s="198">
        <f t="shared" si="2"/>
        <v>-2.9108280254777075</v>
      </c>
      <c r="T38" s="198">
        <f t="shared" si="3"/>
        <v>-1</v>
      </c>
      <c r="U38" s="198">
        <f t="shared" si="4"/>
        <v>-1.0009583690825619</v>
      </c>
      <c r="W38" s="198">
        <f t="shared" si="6"/>
        <v>-0.26830227580276</v>
      </c>
      <c r="X38" s="198">
        <f t="shared" si="5"/>
        <v>-0.26830227580276</v>
      </c>
      <c r="Y38" s="198">
        <f t="shared" si="5"/>
        <v>-0.26830227580276</v>
      </c>
      <c r="Z38" s="198">
        <f t="shared" si="5"/>
        <v>-0.26830227580276</v>
      </c>
      <c r="AA38" s="198">
        <f t="shared" si="5"/>
        <v>-0.26830227580276</v>
      </c>
      <c r="AB38" s="198">
        <f t="shared" si="5"/>
        <v>-0.26830227580276</v>
      </c>
      <c r="AC38" s="198">
        <f t="shared" si="5"/>
        <v>-0.26830227580276</v>
      </c>
      <c r="AD38" s="198">
        <f t="shared" si="5"/>
        <v>-0.26830227580276</v>
      </c>
      <c r="AE38" s="198">
        <f t="shared" si="5"/>
        <v>-0.26830227580276</v>
      </c>
      <c r="AF38" s="198">
        <f t="shared" si="5"/>
        <v>-0.26830227580276</v>
      </c>
      <c r="AG38" s="198">
        <f t="shared" si="5"/>
        <v>-0.26830227580276</v>
      </c>
      <c r="AH38" s="198">
        <f t="shared" si="5"/>
        <v>-0.26830227580276</v>
      </c>
      <c r="AI38" s="198">
        <f t="shared" si="5"/>
        <v>-0.26830227580276</v>
      </c>
      <c r="AJ38" s="198">
        <f t="shared" si="5"/>
        <v>-0.26830227580276</v>
      </c>
      <c r="AK38" s="198">
        <f t="shared" si="5"/>
        <v>-0.26830227580276</v>
      </c>
      <c r="AL38" s="198">
        <f t="shared" si="5"/>
        <v>-0.26830227580276</v>
      </c>
      <c r="AM38" s="198">
        <f t="shared" si="5"/>
        <v>-0.26830227580276</v>
      </c>
      <c r="AN38" s="198">
        <f t="shared" si="5"/>
        <v>-0.26830227580276</v>
      </c>
      <c r="AO38" s="198">
        <f t="shared" si="5"/>
        <v>-0.26830227580276</v>
      </c>
      <c r="AP38" s="198">
        <f t="shared" si="5"/>
        <v>-0.26830227580276</v>
      </c>
      <c r="AQ38" s="198">
        <f t="shared" si="5"/>
        <v>-0.26830227580276</v>
      </c>
      <c r="AR38" s="198">
        <f t="shared" si="5"/>
        <v>-0.26830227580276</v>
      </c>
      <c r="AU38" s="228"/>
      <c r="AV38" s="228"/>
      <c r="AW38" s="228"/>
      <c r="AX38" s="228"/>
      <c r="AY38" s="228"/>
      <c r="AZ38" s="228"/>
      <c r="BA38" s="228"/>
    </row>
    <row r="39" spans="17:53" x14ac:dyDescent="0.25">
      <c r="Q39" s="198">
        <f t="shared" si="0"/>
        <v>-1.3333333333333333</v>
      </c>
      <c r="R39" s="201">
        <f t="shared" si="1"/>
        <v>-1.0159131935601331</v>
      </c>
      <c r="S39" s="198">
        <f t="shared" si="2"/>
        <v>-2.9108280254777075</v>
      </c>
      <c r="T39" s="198">
        <f t="shared" si="3"/>
        <v>-1</v>
      </c>
      <c r="U39" s="198">
        <f t="shared" si="4"/>
        <v>-1.0009583690825619</v>
      </c>
      <c r="W39" s="198">
        <f t="shared" si="6"/>
        <v>1</v>
      </c>
      <c r="X39" s="198">
        <f t="shared" si="5"/>
        <v>1</v>
      </c>
      <c r="Y39" s="198">
        <f t="shared" si="5"/>
        <v>1</v>
      </c>
      <c r="Z39" s="198">
        <f t="shared" si="5"/>
        <v>1</v>
      </c>
      <c r="AA39" s="198">
        <f t="shared" si="5"/>
        <v>1</v>
      </c>
      <c r="AB39" s="198">
        <f t="shared" si="5"/>
        <v>1</v>
      </c>
      <c r="AC39" s="198">
        <f t="shared" si="5"/>
        <v>1</v>
      </c>
      <c r="AD39" s="198">
        <f t="shared" si="5"/>
        <v>1</v>
      </c>
      <c r="AE39" s="198">
        <f t="shared" si="5"/>
        <v>1</v>
      </c>
      <c r="AF39" s="198">
        <f t="shared" si="5"/>
        <v>1</v>
      </c>
      <c r="AG39" s="198">
        <f t="shared" si="5"/>
        <v>1</v>
      </c>
      <c r="AH39" s="198">
        <f t="shared" si="5"/>
        <v>1</v>
      </c>
      <c r="AI39" s="198">
        <f t="shared" si="5"/>
        <v>1</v>
      </c>
      <c r="AJ39" s="198">
        <f t="shared" si="5"/>
        <v>1</v>
      </c>
      <c r="AK39" s="198">
        <f t="shared" si="5"/>
        <v>1</v>
      </c>
      <c r="AL39" s="198">
        <f t="shared" si="5"/>
        <v>1</v>
      </c>
      <c r="AM39" s="198">
        <f t="shared" si="5"/>
        <v>1</v>
      </c>
      <c r="AN39" s="198">
        <f t="shared" si="5"/>
        <v>1</v>
      </c>
      <c r="AO39" s="198">
        <f t="shared" si="5"/>
        <v>1</v>
      </c>
      <c r="AP39" s="198">
        <f t="shared" si="5"/>
        <v>1</v>
      </c>
      <c r="AQ39" s="198">
        <f t="shared" si="5"/>
        <v>1</v>
      </c>
      <c r="AR39" s="198">
        <f t="shared" si="5"/>
        <v>1</v>
      </c>
      <c r="AU39" s="228"/>
      <c r="AV39" s="228"/>
      <c r="AW39" s="228"/>
      <c r="AX39" s="228"/>
      <c r="AY39" s="228"/>
      <c r="AZ39" s="228"/>
      <c r="BA39" s="228"/>
    </row>
    <row r="40" spans="17:53" x14ac:dyDescent="0.25">
      <c r="Q40" s="198">
        <f t="shared" si="0"/>
        <v>-1.3333333333333333</v>
      </c>
      <c r="R40" s="201">
        <f t="shared" si="1"/>
        <v>-1.0159131935601331</v>
      </c>
      <c r="S40" s="198">
        <f t="shared" si="2"/>
        <v>-2.9108280254777075</v>
      </c>
      <c r="T40" s="198">
        <f t="shared" si="3"/>
        <v>-1</v>
      </c>
      <c r="U40" s="198">
        <f t="shared" si="4"/>
        <v>-1.0009583690825619</v>
      </c>
      <c r="W40" s="198">
        <f t="shared" si="6"/>
        <v>-0.99988631957383789</v>
      </c>
      <c r="X40" s="198">
        <f t="shared" si="5"/>
        <v>-0.99988631957383789</v>
      </c>
      <c r="Y40" s="198">
        <f t="shared" si="5"/>
        <v>-0.99988631957383789</v>
      </c>
      <c r="Z40" s="198">
        <f t="shared" si="5"/>
        <v>-0.99988631957383789</v>
      </c>
      <c r="AA40" s="198">
        <f t="shared" si="5"/>
        <v>-0.99988631957383789</v>
      </c>
      <c r="AB40" s="198">
        <f t="shared" si="5"/>
        <v>-0.99988631957383789</v>
      </c>
      <c r="AC40" s="198">
        <f t="shared" si="5"/>
        <v>-0.99988631957383789</v>
      </c>
      <c r="AD40" s="198">
        <f t="shared" si="5"/>
        <v>-0.99988631957383789</v>
      </c>
      <c r="AE40" s="198">
        <f t="shared" si="5"/>
        <v>-0.99988631957383789</v>
      </c>
      <c r="AF40" s="198">
        <f t="shared" si="5"/>
        <v>-0.99988631957383789</v>
      </c>
      <c r="AG40" s="198">
        <f t="shared" si="5"/>
        <v>-0.99988631957383789</v>
      </c>
      <c r="AH40" s="198">
        <f t="shared" si="5"/>
        <v>-0.99988631957383789</v>
      </c>
      <c r="AI40" s="198">
        <f t="shared" si="5"/>
        <v>-0.99988631957383789</v>
      </c>
      <c r="AJ40" s="198">
        <f t="shared" si="5"/>
        <v>-0.99988631957383789</v>
      </c>
      <c r="AK40" s="198">
        <f t="shared" si="5"/>
        <v>-0.99988631957383789</v>
      </c>
      <c r="AL40" s="198">
        <f t="shared" si="5"/>
        <v>-0.99988631957383789</v>
      </c>
      <c r="AM40" s="198">
        <f t="shared" si="5"/>
        <v>-0.99988631957383789</v>
      </c>
      <c r="AN40" s="198">
        <f t="shared" si="5"/>
        <v>-0.99988631957383789</v>
      </c>
      <c r="AO40" s="198">
        <f t="shared" si="5"/>
        <v>-0.99988631957383789</v>
      </c>
      <c r="AP40" s="198">
        <f t="shared" si="5"/>
        <v>-0.99988631957383789</v>
      </c>
      <c r="AQ40" s="198">
        <f t="shared" si="5"/>
        <v>-0.99988631957383789</v>
      </c>
      <c r="AR40" s="198">
        <f t="shared" si="5"/>
        <v>-0.99988631957383789</v>
      </c>
      <c r="AU40" s="228"/>
      <c r="AV40" s="228"/>
      <c r="AW40" s="228"/>
      <c r="AX40" s="228"/>
      <c r="AY40" s="228"/>
      <c r="AZ40" s="228"/>
      <c r="BA40" s="228"/>
    </row>
    <row r="41" spans="17:53" x14ac:dyDescent="0.25">
      <c r="Q41" s="198">
        <f t="shared" si="0"/>
        <v>-1.3333333333333333</v>
      </c>
      <c r="R41" s="201">
        <f t="shared" si="1"/>
        <v>-1.0159131935601331</v>
      </c>
      <c r="S41" s="198">
        <f t="shared" si="2"/>
        <v>-2.9108280254777075</v>
      </c>
      <c r="T41" s="198">
        <f t="shared" si="3"/>
        <v>-1</v>
      </c>
      <c r="U41" s="198">
        <f t="shared" si="4"/>
        <v>-1.0009583690825619</v>
      </c>
      <c r="AU41" s="228"/>
      <c r="AV41" s="228"/>
      <c r="AW41" s="228"/>
      <c r="AX41" s="228"/>
      <c r="AY41" s="228"/>
      <c r="AZ41" s="228"/>
      <c r="BA41" s="228"/>
    </row>
    <row r="42" spans="17:53" x14ac:dyDescent="0.25">
      <c r="Q42" s="198">
        <f t="shared" si="0"/>
        <v>-1.3333333333333333</v>
      </c>
      <c r="R42" s="201">
        <f t="shared" si="1"/>
        <v>-1.0159131935601331</v>
      </c>
      <c r="S42" s="198">
        <f t="shared" si="2"/>
        <v>-2.9108280254777075</v>
      </c>
      <c r="T42" s="198">
        <f t="shared" si="3"/>
        <v>-1</v>
      </c>
      <c r="U42" s="198">
        <f t="shared" si="4"/>
        <v>-1.0009583690825619</v>
      </c>
      <c r="W42" s="199" t="s">
        <v>719</v>
      </c>
      <c r="X42" s="199" t="s">
        <v>720</v>
      </c>
      <c r="AU42" s="228"/>
      <c r="AV42" s="228"/>
      <c r="AW42" s="228"/>
      <c r="AX42" s="228"/>
      <c r="AY42" s="228"/>
      <c r="AZ42" s="228"/>
      <c r="BA42" s="228"/>
    </row>
    <row r="43" spans="17:53" x14ac:dyDescent="0.25">
      <c r="Q43" s="198">
        <f t="shared" si="0"/>
        <v>-1.3333333333333333</v>
      </c>
      <c r="R43" s="201">
        <f t="shared" si="1"/>
        <v>-1.0159131935601331</v>
      </c>
      <c r="S43" s="198">
        <f t="shared" si="2"/>
        <v>-2.9108280254777075</v>
      </c>
      <c r="T43" s="198">
        <f t="shared" si="3"/>
        <v>-1</v>
      </c>
      <c r="U43" s="198">
        <f t="shared" si="4"/>
        <v>-1.0009583690825619</v>
      </c>
      <c r="W43" s="198">
        <v>0.60148400000000002</v>
      </c>
      <c r="X43" s="198">
        <v>-2.7057299999999999E-2</v>
      </c>
      <c r="Y43" s="198">
        <v>2.7018899999999998E-2</v>
      </c>
      <c r="Z43" s="198">
        <v>6.05192</v>
      </c>
      <c r="AA43" s="198">
        <v>-1.4948100000000001E-2</v>
      </c>
      <c r="AB43" s="198">
        <v>-2.4384800000000002E-2</v>
      </c>
      <c r="AU43" s="228"/>
      <c r="AV43" s="228"/>
      <c r="AW43" s="228"/>
      <c r="AX43" s="228"/>
      <c r="AY43" s="228"/>
      <c r="AZ43" s="228"/>
      <c r="BA43" s="228"/>
    </row>
    <row r="44" spans="17:53" x14ac:dyDescent="0.25">
      <c r="Q44" s="198">
        <f t="shared" si="0"/>
        <v>-1.3333333333333333</v>
      </c>
      <c r="R44" s="201">
        <f t="shared" si="1"/>
        <v>-1.0159131935601331</v>
      </c>
      <c r="S44" s="198">
        <f t="shared" si="2"/>
        <v>-2.9108280254777075</v>
      </c>
      <c r="T44" s="198">
        <f t="shared" si="3"/>
        <v>-1</v>
      </c>
      <c r="U44" s="198">
        <f t="shared" si="4"/>
        <v>-1.0009583690825619</v>
      </c>
      <c r="AU44" s="228"/>
      <c r="AV44" s="228"/>
      <c r="AW44" s="228"/>
      <c r="AX44" s="228"/>
      <c r="AY44" s="228"/>
      <c r="AZ44" s="228"/>
      <c r="BA44" s="228"/>
    </row>
    <row r="45" spans="17:53" x14ac:dyDescent="0.25">
      <c r="Q45" s="198">
        <f t="shared" si="0"/>
        <v>-1.3333333333333333</v>
      </c>
      <c r="R45" s="201">
        <f t="shared" si="1"/>
        <v>-1.0159131935601331</v>
      </c>
      <c r="S45" s="198">
        <f t="shared" si="2"/>
        <v>-2.9108280254777075</v>
      </c>
      <c r="T45" s="198">
        <f t="shared" si="3"/>
        <v>-1</v>
      </c>
      <c r="U45" s="198">
        <f t="shared" si="4"/>
        <v>-1.0009583690825619</v>
      </c>
      <c r="W45" s="198" t="s">
        <v>721</v>
      </c>
      <c r="AU45" s="228"/>
      <c r="AV45" s="228"/>
      <c r="AW45" s="228"/>
      <c r="AX45" s="228"/>
      <c r="AY45" s="228"/>
      <c r="AZ45" s="228"/>
      <c r="BA45" s="228"/>
    </row>
    <row r="46" spans="17:53" x14ac:dyDescent="0.25">
      <c r="Q46" s="198">
        <f t="shared" si="0"/>
        <v>-1.3333333333333333</v>
      </c>
      <c r="R46" s="201">
        <f t="shared" si="1"/>
        <v>-1.0159131935601331</v>
      </c>
      <c r="S46" s="198">
        <f t="shared" si="2"/>
        <v>-2.9108280254777075</v>
      </c>
      <c r="T46" s="198">
        <f t="shared" si="3"/>
        <v>-1</v>
      </c>
      <c r="U46" s="198">
        <f t="shared" si="4"/>
        <v>-1.0009583690825619</v>
      </c>
      <c r="W46" s="198">
        <f t="array" ref="W46:AR46">MMULT(X43:AB43,W36:AR40)</f>
        <v>-1.560234590665138</v>
      </c>
      <c r="X46" s="198">
        <v>-1.560234590665138</v>
      </c>
      <c r="Y46" s="198">
        <v>-1.560234590665138</v>
      </c>
      <c r="Z46" s="198">
        <v>-1.560234590665138</v>
      </c>
      <c r="AA46" s="198">
        <v>-1.560234590665138</v>
      </c>
      <c r="AB46" s="198">
        <v>-1.560234590665138</v>
      </c>
      <c r="AC46" s="198">
        <v>-1.560234590665138</v>
      </c>
      <c r="AD46" s="198">
        <v>-1.560234590665138</v>
      </c>
      <c r="AE46" s="198">
        <v>-1.560234590665138</v>
      </c>
      <c r="AF46" s="198">
        <v>-1.560234590665138</v>
      </c>
      <c r="AG46" s="198">
        <v>-1.560234590665138</v>
      </c>
      <c r="AH46" s="198">
        <v>-1.560234590665138</v>
      </c>
      <c r="AI46" s="198">
        <v>-1.560234590665138</v>
      </c>
      <c r="AJ46" s="198">
        <v>-1.560234590665138</v>
      </c>
      <c r="AK46" s="198">
        <v>-1.560234590665138</v>
      </c>
      <c r="AL46" s="198">
        <v>-1.560234590665138</v>
      </c>
      <c r="AM46" s="198">
        <v>-1.560234590665138</v>
      </c>
      <c r="AN46" s="198">
        <v>-1.560234590665138</v>
      </c>
      <c r="AO46" s="198">
        <v>-1.560234590665138</v>
      </c>
      <c r="AP46" s="198">
        <v>-1.560234590665138</v>
      </c>
      <c r="AQ46" s="198">
        <v>-1.560234590665138</v>
      </c>
      <c r="AR46" s="198">
        <v>-1.560234590665138</v>
      </c>
      <c r="AU46" s="228"/>
      <c r="AV46" s="228"/>
      <c r="AW46" s="228"/>
      <c r="AX46" s="228"/>
      <c r="AY46" s="228"/>
      <c r="AZ46" s="228"/>
      <c r="BA46" s="228"/>
    </row>
    <row r="47" spans="17:53" x14ac:dyDescent="0.25">
      <c r="Q47" s="198">
        <f t="shared" si="0"/>
        <v>-1.3333333333333333</v>
      </c>
      <c r="R47" s="201">
        <f t="shared" si="1"/>
        <v>-1.0159131935601331</v>
      </c>
      <c r="S47" s="198">
        <f t="shared" si="2"/>
        <v>-2.9108280254777075</v>
      </c>
      <c r="T47" s="198">
        <f t="shared" si="3"/>
        <v>-1</v>
      </c>
      <c r="U47" s="198">
        <f t="shared" si="4"/>
        <v>-1.0009583690825619</v>
      </c>
      <c r="W47" s="198" t="s">
        <v>722</v>
      </c>
      <c r="AU47" s="228"/>
      <c r="AV47" s="228"/>
      <c r="AW47" s="228"/>
      <c r="AX47" s="228"/>
      <c r="AY47" s="228"/>
      <c r="AZ47" s="228"/>
      <c r="BA47" s="228"/>
    </row>
    <row r="48" spans="17:53" x14ac:dyDescent="0.25">
      <c r="Q48" s="198">
        <f t="shared" si="0"/>
        <v>-1.3333333333333333</v>
      </c>
      <c r="R48" s="201">
        <f t="shared" si="1"/>
        <v>-1.0159131935601331</v>
      </c>
      <c r="S48" s="198">
        <f t="shared" si="2"/>
        <v>-2.9108280254777075</v>
      </c>
      <c r="T48" s="198">
        <f t="shared" si="3"/>
        <v>-1</v>
      </c>
      <c r="U48" s="198">
        <f t="shared" si="4"/>
        <v>-1.0009583690825619</v>
      </c>
      <c r="W48" s="198">
        <f t="array" ref="W48:AR48">(W43)+W46:AR46</f>
        <v>-0.95875059066513801</v>
      </c>
      <c r="X48" s="198">
        <v>-0.95875059066513801</v>
      </c>
      <c r="Y48" s="198">
        <v>-0.95875059066513801</v>
      </c>
      <c r="Z48" s="198">
        <v>-0.95875059066513801</v>
      </c>
      <c r="AA48" s="198">
        <v>-0.95875059066513801</v>
      </c>
      <c r="AB48" s="198">
        <v>-0.95875059066513801</v>
      </c>
      <c r="AC48" s="198">
        <v>-0.95875059066513801</v>
      </c>
      <c r="AD48" s="198">
        <v>-0.95875059066513801</v>
      </c>
      <c r="AE48" s="198">
        <v>-0.95875059066513801</v>
      </c>
      <c r="AF48" s="198">
        <v>-0.95875059066513801</v>
      </c>
      <c r="AG48" s="198">
        <v>-0.95875059066513801</v>
      </c>
      <c r="AH48" s="198">
        <v>-0.95875059066513801</v>
      </c>
      <c r="AI48" s="198">
        <v>-0.95875059066513801</v>
      </c>
      <c r="AJ48" s="198">
        <v>-0.95875059066513801</v>
      </c>
      <c r="AK48" s="198">
        <v>-0.95875059066513801</v>
      </c>
      <c r="AL48" s="198">
        <v>-0.95875059066513801</v>
      </c>
      <c r="AM48" s="198">
        <v>-0.95875059066513801</v>
      </c>
      <c r="AN48" s="198">
        <v>-0.95875059066513801</v>
      </c>
      <c r="AO48" s="198">
        <v>-0.95875059066513801</v>
      </c>
      <c r="AP48" s="198">
        <v>-0.95875059066513801</v>
      </c>
      <c r="AQ48" s="198">
        <v>-0.95875059066513801</v>
      </c>
      <c r="AR48" s="198">
        <v>-0.95875059066513801</v>
      </c>
      <c r="AU48" s="228"/>
      <c r="AV48" s="228"/>
      <c r="AW48" s="228"/>
      <c r="AX48" s="228"/>
      <c r="AY48" s="228"/>
      <c r="AZ48" s="228"/>
      <c r="BA48" s="228"/>
    </row>
    <row r="49" spans="17:53" x14ac:dyDescent="0.25">
      <c r="Q49" s="198">
        <f t="shared" si="0"/>
        <v>-1.3333333333333333</v>
      </c>
      <c r="R49" s="201">
        <f t="shared" si="1"/>
        <v>-1.0159131935601331</v>
      </c>
      <c r="S49" s="198">
        <f t="shared" si="2"/>
        <v>-2.9108280254777075</v>
      </c>
      <c r="T49" s="198">
        <f t="shared" si="3"/>
        <v>-1</v>
      </c>
      <c r="U49" s="198">
        <f t="shared" si="4"/>
        <v>-1.0009583690825619</v>
      </c>
      <c r="AU49" s="228"/>
      <c r="AV49" s="228"/>
      <c r="AW49" s="228"/>
      <c r="AX49" s="228"/>
      <c r="AY49" s="228"/>
      <c r="AZ49" s="228"/>
      <c r="BA49" s="228"/>
    </row>
    <row r="50" spans="17:53" x14ac:dyDescent="0.25">
      <c r="Q50" s="198">
        <f t="shared" si="0"/>
        <v>-1.3333333333333333</v>
      </c>
      <c r="R50" s="201">
        <f t="shared" si="1"/>
        <v>-1.0159131935601331</v>
      </c>
      <c r="S50" s="198">
        <f t="shared" si="2"/>
        <v>-2.9108280254777075</v>
      </c>
      <c r="T50" s="198">
        <f t="shared" si="3"/>
        <v>-1</v>
      </c>
      <c r="U50" s="198">
        <f t="shared" si="4"/>
        <v>-1.0009583690825619</v>
      </c>
      <c r="W50" s="198" t="s">
        <v>723</v>
      </c>
      <c r="AU50" s="228"/>
      <c r="AV50" s="228"/>
      <c r="AW50" s="228"/>
      <c r="AX50" s="228"/>
      <c r="AY50" s="228"/>
      <c r="AZ50" s="228"/>
      <c r="BA50" s="228"/>
    </row>
    <row r="51" spans="17:53" x14ac:dyDescent="0.25">
      <c r="Q51" s="198">
        <f t="shared" si="0"/>
        <v>-1.3333333333333333</v>
      </c>
      <c r="R51" s="201">
        <f t="shared" si="1"/>
        <v>-1.0159131935601331</v>
      </c>
      <c r="S51" s="198">
        <f t="shared" si="2"/>
        <v>-2.9108280254777075</v>
      </c>
      <c r="T51" s="198">
        <f t="shared" si="3"/>
        <v>-1</v>
      </c>
      <c r="U51" s="198">
        <f t="shared" si="4"/>
        <v>-1.0009583690825619</v>
      </c>
      <c r="W51" s="198">
        <f>(W48+1)*(($N$5-$N$3)/2)+$N$3</f>
        <v>173.54558652858657</v>
      </c>
      <c r="X51" s="198">
        <f t="shared" ref="X51:AR51" si="7">(X48+1)*(($N$5-$N$3)/2)+$N$3</f>
        <v>173.54558652858657</v>
      </c>
      <c r="Y51" s="198">
        <f t="shared" si="7"/>
        <v>173.54558652858657</v>
      </c>
      <c r="Z51" s="198">
        <f t="shared" si="7"/>
        <v>173.54558652858657</v>
      </c>
      <c r="AA51" s="198">
        <f t="shared" si="7"/>
        <v>173.54558652858657</v>
      </c>
      <c r="AB51" s="198">
        <f t="shared" si="7"/>
        <v>173.54558652858657</v>
      </c>
      <c r="AC51" s="198">
        <f t="shared" si="7"/>
        <v>173.54558652858657</v>
      </c>
      <c r="AD51" s="198">
        <f t="shared" si="7"/>
        <v>173.54558652858657</v>
      </c>
      <c r="AE51" s="198">
        <f t="shared" si="7"/>
        <v>173.54558652858657</v>
      </c>
      <c r="AF51" s="198">
        <f t="shared" si="7"/>
        <v>173.54558652858657</v>
      </c>
      <c r="AG51" s="198">
        <f t="shared" si="7"/>
        <v>173.54558652858657</v>
      </c>
      <c r="AH51" s="198">
        <f t="shared" si="7"/>
        <v>173.54558652858657</v>
      </c>
      <c r="AI51" s="198">
        <f t="shared" si="7"/>
        <v>173.54558652858657</v>
      </c>
      <c r="AJ51" s="198">
        <f t="shared" si="7"/>
        <v>173.54558652858657</v>
      </c>
      <c r="AK51" s="198">
        <f t="shared" si="7"/>
        <v>173.54558652858657</v>
      </c>
      <c r="AL51" s="198">
        <f t="shared" si="7"/>
        <v>173.54558652858657</v>
      </c>
      <c r="AM51" s="198">
        <f t="shared" si="7"/>
        <v>173.54558652858657</v>
      </c>
      <c r="AN51" s="198">
        <f t="shared" si="7"/>
        <v>173.54558652858657</v>
      </c>
      <c r="AO51" s="198">
        <f t="shared" si="7"/>
        <v>173.54558652858657</v>
      </c>
      <c r="AP51" s="198">
        <f t="shared" si="7"/>
        <v>173.54558652858657</v>
      </c>
      <c r="AQ51" s="198">
        <f t="shared" si="7"/>
        <v>173.54558652858657</v>
      </c>
      <c r="AR51" s="198">
        <f t="shared" si="7"/>
        <v>173.54558652858657</v>
      </c>
      <c r="AU51" s="228"/>
      <c r="AV51" s="228"/>
      <c r="AW51" s="228"/>
      <c r="AX51" s="228"/>
      <c r="AY51" s="228"/>
      <c r="AZ51" s="228"/>
      <c r="BA51" s="228"/>
    </row>
    <row r="52" spans="17:53" x14ac:dyDescent="0.25">
      <c r="Q52" s="198">
        <f t="shared" si="0"/>
        <v>-1.3333333333333333</v>
      </c>
      <c r="R52" s="201">
        <f t="shared" si="1"/>
        <v>-1.0159131935601331</v>
      </c>
      <c r="S52" s="198">
        <f t="shared" si="2"/>
        <v>-2.9108280254777075</v>
      </c>
      <c r="T52" s="198">
        <f t="shared" si="3"/>
        <v>-1</v>
      </c>
      <c r="U52" s="198">
        <f t="shared" si="4"/>
        <v>-1.0009583690825619</v>
      </c>
      <c r="W52" s="198" t="s">
        <v>724</v>
      </c>
      <c r="AU52" s="228"/>
      <c r="AV52" s="228"/>
      <c r="AW52" s="228"/>
      <c r="AX52" s="228"/>
      <c r="AY52" s="228"/>
      <c r="AZ52" s="228"/>
      <c r="BA52" s="228"/>
    </row>
    <row r="53" spans="17:53" x14ac:dyDescent="0.25">
      <c r="Q53" s="198">
        <f t="shared" si="0"/>
        <v>-1.3333333333333333</v>
      </c>
      <c r="R53" s="201">
        <f t="shared" si="1"/>
        <v>-1.0159131935601331</v>
      </c>
      <c r="S53" s="198">
        <f t="shared" si="2"/>
        <v>-2.9108280254777075</v>
      </c>
      <c r="T53" s="198">
        <f t="shared" si="3"/>
        <v>-1</v>
      </c>
      <c r="U53" s="198">
        <f t="shared" si="4"/>
        <v>-1.0009583690825619</v>
      </c>
      <c r="W53" s="198">
        <f t="array" ref="W53:W184">TRANSPOSE($W$51:$CE$51)</f>
        <v>173.54558652858657</v>
      </c>
      <c r="AU53" s="228"/>
      <c r="AV53" s="228"/>
      <c r="AW53" s="228"/>
      <c r="AX53" s="228"/>
      <c r="AY53" s="228"/>
      <c r="AZ53" s="228"/>
      <c r="BA53" s="228"/>
    </row>
    <row r="54" spans="17:53" x14ac:dyDescent="0.25">
      <c r="Q54" s="198">
        <f t="shared" si="0"/>
        <v>-1.3333333333333333</v>
      </c>
      <c r="R54" s="201">
        <f t="shared" si="1"/>
        <v>-1.0159131935601331</v>
      </c>
      <c r="S54" s="198">
        <f t="shared" si="2"/>
        <v>-2.9108280254777075</v>
      </c>
      <c r="T54" s="198">
        <f t="shared" si="3"/>
        <v>-1</v>
      </c>
      <c r="U54" s="198">
        <f t="shared" si="4"/>
        <v>-1.0009583690825619</v>
      </c>
      <c r="W54" s="198">
        <v>173.54558652858657</v>
      </c>
      <c r="AU54" s="228"/>
      <c r="AV54" s="228"/>
      <c r="AW54" s="228"/>
      <c r="AX54" s="228"/>
      <c r="AY54" s="228"/>
      <c r="AZ54" s="228"/>
      <c r="BA54" s="228"/>
    </row>
    <row r="55" spans="17:53" x14ac:dyDescent="0.25">
      <c r="Q55" s="198">
        <f t="shared" si="0"/>
        <v>-1.3333333333333333</v>
      </c>
      <c r="R55" s="201">
        <f t="shared" si="1"/>
        <v>-1.0159131935601331</v>
      </c>
      <c r="S55" s="198">
        <f t="shared" si="2"/>
        <v>-2.9108280254777075</v>
      </c>
      <c r="T55" s="198">
        <f t="shared" si="3"/>
        <v>-1</v>
      </c>
      <c r="U55" s="198">
        <f t="shared" si="4"/>
        <v>-1.0009583690825619</v>
      </c>
      <c r="W55" s="198">
        <v>173.54558652858657</v>
      </c>
    </row>
    <row r="56" spans="17:53" x14ac:dyDescent="0.25">
      <c r="Q56" s="198">
        <f t="shared" si="0"/>
        <v>-1.3333333333333333</v>
      </c>
      <c r="R56" s="201">
        <f t="shared" si="1"/>
        <v>-1.0159131935601331</v>
      </c>
      <c r="S56" s="198">
        <f t="shared" si="2"/>
        <v>-2.9108280254777075</v>
      </c>
      <c r="T56" s="198">
        <f t="shared" si="3"/>
        <v>-1</v>
      </c>
      <c r="U56" s="198">
        <f t="shared" si="4"/>
        <v>-1.0009583690825619</v>
      </c>
      <c r="W56" s="198">
        <v>173.54558652858657</v>
      </c>
    </row>
    <row r="57" spans="17:53" x14ac:dyDescent="0.25">
      <c r="Q57" s="198">
        <f t="shared" si="0"/>
        <v>-1.3333333333333333</v>
      </c>
      <c r="R57" s="201">
        <f t="shared" si="1"/>
        <v>-1.0159131935601331</v>
      </c>
      <c r="S57" s="198">
        <f t="shared" si="2"/>
        <v>-2.9108280254777075</v>
      </c>
      <c r="T57" s="198">
        <f t="shared" si="3"/>
        <v>-1</v>
      </c>
      <c r="U57" s="198">
        <f t="shared" si="4"/>
        <v>-1.0009583690825619</v>
      </c>
      <c r="W57" s="198">
        <v>173.54558652858657</v>
      </c>
    </row>
    <row r="58" spans="17:53" x14ac:dyDescent="0.25">
      <c r="Q58" s="198">
        <f t="shared" si="0"/>
        <v>-1.3333333333333333</v>
      </c>
      <c r="R58" s="201">
        <f t="shared" si="1"/>
        <v>-1.0159131935601331</v>
      </c>
      <c r="S58" s="198">
        <f t="shared" si="2"/>
        <v>-2.9108280254777075</v>
      </c>
      <c r="T58" s="198">
        <f t="shared" si="3"/>
        <v>-1</v>
      </c>
      <c r="U58" s="198">
        <f t="shared" si="4"/>
        <v>-1.0009583690825619</v>
      </c>
      <c r="W58" s="198">
        <v>173.54558652858657</v>
      </c>
    </row>
    <row r="59" spans="17:53" x14ac:dyDescent="0.25">
      <c r="Q59" s="198">
        <f t="shared" si="0"/>
        <v>-1.3333333333333333</v>
      </c>
      <c r="R59" s="201">
        <f t="shared" si="1"/>
        <v>-1.0159131935601331</v>
      </c>
      <c r="S59" s="198">
        <f t="shared" si="2"/>
        <v>-2.9108280254777075</v>
      </c>
      <c r="T59" s="198">
        <f t="shared" si="3"/>
        <v>-1</v>
      </c>
      <c r="U59" s="198">
        <f t="shared" si="4"/>
        <v>-1.0009583690825619</v>
      </c>
      <c r="W59" s="198">
        <v>173.54558652858657</v>
      </c>
    </row>
    <row r="60" spans="17:53" x14ac:dyDescent="0.25">
      <c r="Q60" s="198">
        <f t="shared" si="0"/>
        <v>-1.3333333333333333</v>
      </c>
      <c r="R60" s="201">
        <f t="shared" si="1"/>
        <v>-1.0159131935601331</v>
      </c>
      <c r="S60" s="198">
        <f t="shared" si="2"/>
        <v>-2.9108280254777075</v>
      </c>
      <c r="T60" s="198">
        <f t="shared" si="3"/>
        <v>-1</v>
      </c>
      <c r="U60" s="198">
        <f t="shared" si="4"/>
        <v>-1.0009583690825619</v>
      </c>
      <c r="W60" s="198">
        <v>173.54558652858657</v>
      </c>
    </row>
    <row r="61" spans="17:53" x14ac:dyDescent="0.25">
      <c r="Q61" s="198">
        <f t="shared" si="0"/>
        <v>-1.3333333333333333</v>
      </c>
      <c r="R61" s="201">
        <f t="shared" si="1"/>
        <v>-1.0159131935601331</v>
      </c>
      <c r="S61" s="198">
        <f t="shared" si="2"/>
        <v>-2.9108280254777075</v>
      </c>
      <c r="T61" s="198">
        <f t="shared" si="3"/>
        <v>-1</v>
      </c>
      <c r="U61" s="198">
        <f t="shared" si="4"/>
        <v>-1.0009583690825619</v>
      </c>
      <c r="W61" s="198">
        <v>173.54558652858657</v>
      </c>
    </row>
    <row r="62" spans="17:53" x14ac:dyDescent="0.25">
      <c r="Q62" s="198">
        <f t="shared" si="0"/>
        <v>-1.3333333333333333</v>
      </c>
      <c r="R62" s="201">
        <f t="shared" si="1"/>
        <v>-1.0159131935601331</v>
      </c>
      <c r="S62" s="198">
        <f t="shared" si="2"/>
        <v>-2.9108280254777075</v>
      </c>
      <c r="T62" s="198">
        <f t="shared" si="3"/>
        <v>-1</v>
      </c>
      <c r="U62" s="198">
        <f t="shared" si="4"/>
        <v>-1.0009583690825619</v>
      </c>
      <c r="W62" s="198">
        <v>173.54558652858657</v>
      </c>
    </row>
    <row r="63" spans="17:53" x14ac:dyDescent="0.25">
      <c r="Q63" s="198">
        <f t="shared" si="0"/>
        <v>-1.3333333333333333</v>
      </c>
      <c r="R63" s="201">
        <f t="shared" si="1"/>
        <v>-1.0159131935601331</v>
      </c>
      <c r="S63" s="198">
        <f t="shared" si="2"/>
        <v>-2.9108280254777075</v>
      </c>
      <c r="T63" s="198">
        <f t="shared" si="3"/>
        <v>-1</v>
      </c>
      <c r="U63" s="198">
        <f t="shared" si="4"/>
        <v>-1.0009583690825619</v>
      </c>
      <c r="W63" s="198">
        <v>173.54558652858657</v>
      </c>
    </row>
    <row r="64" spans="17:53" x14ac:dyDescent="0.25">
      <c r="Q64" s="198">
        <f t="shared" si="0"/>
        <v>-1.3333333333333333</v>
      </c>
      <c r="R64" s="201">
        <f t="shared" si="1"/>
        <v>-1.0159131935601331</v>
      </c>
      <c r="S64" s="198">
        <f t="shared" si="2"/>
        <v>-2.9108280254777075</v>
      </c>
      <c r="T64" s="198">
        <f t="shared" si="3"/>
        <v>-1</v>
      </c>
      <c r="U64" s="198">
        <f t="shared" si="4"/>
        <v>-1.0009583690825619</v>
      </c>
      <c r="W64" s="198">
        <v>173.54558652858657</v>
      </c>
    </row>
    <row r="65" spans="17:23" x14ac:dyDescent="0.25">
      <c r="Q65" s="198">
        <f t="shared" si="0"/>
        <v>-1.3333333333333333</v>
      </c>
      <c r="R65" s="201">
        <f t="shared" si="1"/>
        <v>-1.0159131935601331</v>
      </c>
      <c r="S65" s="198">
        <f t="shared" si="2"/>
        <v>-2.9108280254777075</v>
      </c>
      <c r="T65" s="198">
        <f t="shared" si="3"/>
        <v>-1</v>
      </c>
      <c r="U65" s="198">
        <f t="shared" si="4"/>
        <v>-1.0009583690825619</v>
      </c>
      <c r="W65" s="198">
        <v>173.54558652858657</v>
      </c>
    </row>
    <row r="66" spans="17:23" x14ac:dyDescent="0.25">
      <c r="Q66" s="198">
        <f t="shared" si="0"/>
        <v>-1.3333333333333333</v>
      </c>
      <c r="R66" s="201">
        <f t="shared" si="1"/>
        <v>-1.0159131935601331</v>
      </c>
      <c r="S66" s="198">
        <f t="shared" si="2"/>
        <v>-2.9108280254777075</v>
      </c>
      <c r="T66" s="198">
        <f t="shared" si="3"/>
        <v>-1</v>
      </c>
      <c r="U66" s="198">
        <f t="shared" si="4"/>
        <v>-1.0009583690825619</v>
      </c>
      <c r="W66" s="198">
        <v>173.54558652858657</v>
      </c>
    </row>
    <row r="67" spans="17:23" x14ac:dyDescent="0.25">
      <c r="Q67" s="198">
        <f t="shared" ref="Q67:Q130" si="8">2*((L67-P$3)/(P$5-P$3))-1</f>
        <v>-1.3333333333333333</v>
      </c>
      <c r="R67" s="201">
        <f t="shared" ref="R67:R130" si="9">2*((H67-P$8)/(P$10-P$8))-1</f>
        <v>-1.0159131935601331</v>
      </c>
      <c r="S67" s="198">
        <f t="shared" ref="S67:S130" si="10">2*((I67-P$13)/(P$15-P$13))-1</f>
        <v>-2.9108280254777075</v>
      </c>
      <c r="T67" s="198">
        <f t="shared" ref="T67:T130" si="11">2*((J67-P$18)/(P$20-P$18))-1</f>
        <v>-1</v>
      </c>
      <c r="U67" s="198">
        <f t="shared" ref="U67:U130" si="12">2*((K67-P$23)/(P$25-P$23))-1</f>
        <v>-1.0009583690825619</v>
      </c>
      <c r="W67" s="198">
        <v>173.54558652858657</v>
      </c>
    </row>
    <row r="68" spans="17:23" x14ac:dyDescent="0.25">
      <c r="Q68" s="198">
        <f t="shared" si="8"/>
        <v>-1.3333333333333333</v>
      </c>
      <c r="R68" s="201">
        <f t="shared" si="9"/>
        <v>-1.0159131935601331</v>
      </c>
      <c r="S68" s="198">
        <f t="shared" si="10"/>
        <v>-2.9108280254777075</v>
      </c>
      <c r="T68" s="198">
        <f t="shared" si="11"/>
        <v>-1</v>
      </c>
      <c r="U68" s="198">
        <f t="shared" si="12"/>
        <v>-1.0009583690825619</v>
      </c>
      <c r="W68" s="198">
        <v>173.54558652858657</v>
      </c>
    </row>
    <row r="69" spans="17:23" x14ac:dyDescent="0.25">
      <c r="Q69" s="198">
        <f t="shared" si="8"/>
        <v>-1.3333333333333333</v>
      </c>
      <c r="R69" s="201">
        <f t="shared" si="9"/>
        <v>-1.0159131935601331</v>
      </c>
      <c r="S69" s="198">
        <f t="shared" si="10"/>
        <v>-2.9108280254777075</v>
      </c>
      <c r="T69" s="198">
        <f t="shared" si="11"/>
        <v>-1</v>
      </c>
      <c r="U69" s="198">
        <f t="shared" si="12"/>
        <v>-1.0009583690825619</v>
      </c>
      <c r="W69" s="198">
        <v>173.54558652858657</v>
      </c>
    </row>
    <row r="70" spans="17:23" x14ac:dyDescent="0.25">
      <c r="Q70" s="198">
        <f t="shared" si="8"/>
        <v>-1.3333333333333333</v>
      </c>
      <c r="R70" s="201">
        <f t="shared" si="9"/>
        <v>-1.0159131935601331</v>
      </c>
      <c r="S70" s="198">
        <f t="shared" si="10"/>
        <v>-2.9108280254777075</v>
      </c>
      <c r="T70" s="198">
        <f t="shared" si="11"/>
        <v>-1</v>
      </c>
      <c r="U70" s="198">
        <f t="shared" si="12"/>
        <v>-1.0009583690825619</v>
      </c>
      <c r="W70" s="198">
        <v>173.54558652858657</v>
      </c>
    </row>
    <row r="71" spans="17:23" x14ac:dyDescent="0.25">
      <c r="Q71" s="198">
        <f t="shared" si="8"/>
        <v>-1.3333333333333333</v>
      </c>
      <c r="R71" s="201">
        <f t="shared" si="9"/>
        <v>-1.0159131935601331</v>
      </c>
      <c r="S71" s="198">
        <f t="shared" si="10"/>
        <v>-2.9108280254777075</v>
      </c>
      <c r="T71" s="198">
        <f t="shared" si="11"/>
        <v>-1</v>
      </c>
      <c r="U71" s="198">
        <f t="shared" si="12"/>
        <v>-1.0009583690825619</v>
      </c>
      <c r="W71" s="198">
        <v>173.54558652858657</v>
      </c>
    </row>
    <row r="72" spans="17:23" x14ac:dyDescent="0.25">
      <c r="Q72" s="198">
        <f t="shared" si="8"/>
        <v>-1.3333333333333333</v>
      </c>
      <c r="R72" s="201">
        <f t="shared" si="9"/>
        <v>-1.0159131935601331</v>
      </c>
      <c r="S72" s="198">
        <f t="shared" si="10"/>
        <v>-2.9108280254777075</v>
      </c>
      <c r="T72" s="198">
        <f t="shared" si="11"/>
        <v>-1</v>
      </c>
      <c r="U72" s="198">
        <f t="shared" si="12"/>
        <v>-1.0009583690825619</v>
      </c>
      <c r="W72" s="198">
        <v>173.54558652858657</v>
      </c>
    </row>
    <row r="73" spans="17:23" x14ac:dyDescent="0.25">
      <c r="Q73" s="198">
        <f t="shared" si="8"/>
        <v>-1.3333333333333333</v>
      </c>
      <c r="R73" s="201">
        <f t="shared" si="9"/>
        <v>-1.0159131935601331</v>
      </c>
      <c r="S73" s="198">
        <f t="shared" si="10"/>
        <v>-2.9108280254777075</v>
      </c>
      <c r="T73" s="198">
        <f t="shared" si="11"/>
        <v>-1</v>
      </c>
      <c r="U73" s="198">
        <f t="shared" si="12"/>
        <v>-1.0009583690825619</v>
      </c>
      <c r="W73" s="198">
        <v>173.54558652858657</v>
      </c>
    </row>
    <row r="74" spans="17:23" x14ac:dyDescent="0.25">
      <c r="Q74" s="198">
        <f t="shared" si="8"/>
        <v>-1.3333333333333333</v>
      </c>
      <c r="R74" s="201">
        <f t="shared" si="9"/>
        <v>-1.0159131935601331</v>
      </c>
      <c r="S74" s="198">
        <f t="shared" si="10"/>
        <v>-2.9108280254777075</v>
      </c>
      <c r="T74" s="198">
        <f t="shared" si="11"/>
        <v>-1</v>
      </c>
      <c r="U74" s="198">
        <f t="shared" si="12"/>
        <v>-1.0009583690825619</v>
      </c>
      <c r="W74" s="198">
        <v>173.54558652858657</v>
      </c>
    </row>
    <row r="75" spans="17:23" x14ac:dyDescent="0.25">
      <c r="Q75" s="198">
        <f t="shared" si="8"/>
        <v>-1.3333333333333333</v>
      </c>
      <c r="R75" s="201">
        <f t="shared" si="9"/>
        <v>-1.0159131935601331</v>
      </c>
      <c r="S75" s="198">
        <f t="shared" si="10"/>
        <v>-2.9108280254777075</v>
      </c>
      <c r="T75" s="198">
        <f t="shared" si="11"/>
        <v>-1</v>
      </c>
      <c r="U75" s="198">
        <f t="shared" si="12"/>
        <v>-1.0009583690825619</v>
      </c>
      <c r="W75" s="198">
        <v>0</v>
      </c>
    </row>
    <row r="76" spans="17:23" x14ac:dyDescent="0.25">
      <c r="Q76" s="198">
        <f t="shared" si="8"/>
        <v>-1.3333333333333333</v>
      </c>
      <c r="R76" s="201">
        <f t="shared" si="9"/>
        <v>-1.0159131935601331</v>
      </c>
      <c r="S76" s="198">
        <f t="shared" si="10"/>
        <v>-2.9108280254777075</v>
      </c>
      <c r="T76" s="198">
        <f t="shared" si="11"/>
        <v>-1</v>
      </c>
      <c r="U76" s="198">
        <f t="shared" si="12"/>
        <v>-1.0009583690825619</v>
      </c>
      <c r="W76" s="198">
        <v>0</v>
      </c>
    </row>
    <row r="77" spans="17:23" x14ac:dyDescent="0.25">
      <c r="Q77" s="198">
        <f t="shared" si="8"/>
        <v>-1.3333333333333333</v>
      </c>
      <c r="R77" s="201">
        <f t="shared" si="9"/>
        <v>-1.0159131935601331</v>
      </c>
      <c r="S77" s="198">
        <f t="shared" si="10"/>
        <v>-2.9108280254777075</v>
      </c>
      <c r="T77" s="198">
        <f t="shared" si="11"/>
        <v>-1</v>
      </c>
      <c r="U77" s="198">
        <f t="shared" si="12"/>
        <v>-1.0009583690825619</v>
      </c>
      <c r="W77" s="198">
        <v>0</v>
      </c>
    </row>
    <row r="78" spans="17:23" x14ac:dyDescent="0.25">
      <c r="Q78" s="198">
        <f t="shared" si="8"/>
        <v>-1.3333333333333333</v>
      </c>
      <c r="R78" s="201">
        <f t="shared" si="9"/>
        <v>-1.0159131935601331</v>
      </c>
      <c r="S78" s="198">
        <f t="shared" si="10"/>
        <v>-2.9108280254777075</v>
      </c>
      <c r="T78" s="198">
        <f t="shared" si="11"/>
        <v>-1</v>
      </c>
      <c r="U78" s="198">
        <f t="shared" si="12"/>
        <v>-1.0009583690825619</v>
      </c>
      <c r="W78" s="198">
        <v>0</v>
      </c>
    </row>
    <row r="79" spans="17:23" x14ac:dyDescent="0.25">
      <c r="Q79" s="198">
        <f t="shared" si="8"/>
        <v>-1.3333333333333333</v>
      </c>
      <c r="R79" s="201">
        <f t="shared" si="9"/>
        <v>-1.0159131935601331</v>
      </c>
      <c r="S79" s="198">
        <f t="shared" si="10"/>
        <v>-2.9108280254777075</v>
      </c>
      <c r="T79" s="198">
        <f t="shared" si="11"/>
        <v>-1</v>
      </c>
      <c r="U79" s="198">
        <f t="shared" si="12"/>
        <v>-1.0009583690825619</v>
      </c>
      <c r="W79" s="198">
        <v>0</v>
      </c>
    </row>
    <row r="80" spans="17:23" x14ac:dyDescent="0.25">
      <c r="Q80" s="198">
        <f t="shared" si="8"/>
        <v>-1.3333333333333333</v>
      </c>
      <c r="R80" s="201">
        <f t="shared" si="9"/>
        <v>-1.0159131935601331</v>
      </c>
      <c r="S80" s="198">
        <f t="shared" si="10"/>
        <v>-2.9108280254777075</v>
      </c>
      <c r="T80" s="198">
        <f t="shared" si="11"/>
        <v>-1</v>
      </c>
      <c r="U80" s="198">
        <f t="shared" si="12"/>
        <v>-1.0009583690825619</v>
      </c>
      <c r="W80" s="198">
        <v>0</v>
      </c>
    </row>
    <row r="81" spans="17:23" x14ac:dyDescent="0.25">
      <c r="Q81" s="198">
        <f t="shared" si="8"/>
        <v>-1.3333333333333333</v>
      </c>
      <c r="R81" s="201">
        <f t="shared" si="9"/>
        <v>-1.0159131935601331</v>
      </c>
      <c r="S81" s="198">
        <f t="shared" si="10"/>
        <v>-2.9108280254777075</v>
      </c>
      <c r="T81" s="198">
        <f t="shared" si="11"/>
        <v>-1</v>
      </c>
      <c r="U81" s="198">
        <f t="shared" si="12"/>
        <v>-1.0009583690825619</v>
      </c>
      <c r="W81" s="198">
        <v>0</v>
      </c>
    </row>
    <row r="82" spans="17:23" x14ac:dyDescent="0.25">
      <c r="Q82" s="198">
        <f t="shared" si="8"/>
        <v>-1.3333333333333333</v>
      </c>
      <c r="R82" s="201">
        <f t="shared" si="9"/>
        <v>-1.0159131935601331</v>
      </c>
      <c r="S82" s="198">
        <f t="shared" si="10"/>
        <v>-2.9108280254777075</v>
      </c>
      <c r="T82" s="198">
        <f t="shared" si="11"/>
        <v>-1</v>
      </c>
      <c r="U82" s="198">
        <f t="shared" si="12"/>
        <v>-1.0009583690825619</v>
      </c>
      <c r="W82" s="198">
        <v>0</v>
      </c>
    </row>
    <row r="83" spans="17:23" x14ac:dyDescent="0.25">
      <c r="Q83" s="198">
        <f t="shared" si="8"/>
        <v>-1.3333333333333333</v>
      </c>
      <c r="R83" s="201">
        <f t="shared" si="9"/>
        <v>-1.0159131935601331</v>
      </c>
      <c r="S83" s="198">
        <f t="shared" si="10"/>
        <v>-2.9108280254777075</v>
      </c>
      <c r="T83" s="198">
        <f t="shared" si="11"/>
        <v>-1</v>
      </c>
      <c r="U83" s="198">
        <f t="shared" si="12"/>
        <v>-1.0009583690825619</v>
      </c>
      <c r="W83" s="198">
        <v>0</v>
      </c>
    </row>
    <row r="84" spans="17:23" x14ac:dyDescent="0.25">
      <c r="Q84" s="198">
        <f t="shared" si="8"/>
        <v>-1.3333333333333333</v>
      </c>
      <c r="R84" s="201">
        <f t="shared" si="9"/>
        <v>-1.0159131935601331</v>
      </c>
      <c r="S84" s="198">
        <f t="shared" si="10"/>
        <v>-2.9108280254777075</v>
      </c>
      <c r="T84" s="198">
        <f t="shared" si="11"/>
        <v>-1</v>
      </c>
      <c r="U84" s="198">
        <f t="shared" si="12"/>
        <v>-1.0009583690825619</v>
      </c>
      <c r="W84" s="198">
        <v>0</v>
      </c>
    </row>
    <row r="85" spans="17:23" x14ac:dyDescent="0.25">
      <c r="Q85" s="198">
        <f t="shared" si="8"/>
        <v>-1.3333333333333333</v>
      </c>
      <c r="R85" s="201">
        <f t="shared" si="9"/>
        <v>-1.0159131935601331</v>
      </c>
      <c r="S85" s="198">
        <f t="shared" si="10"/>
        <v>-2.9108280254777075</v>
      </c>
      <c r="T85" s="198">
        <f t="shared" si="11"/>
        <v>-1</v>
      </c>
      <c r="U85" s="198">
        <f t="shared" si="12"/>
        <v>-1.0009583690825619</v>
      </c>
      <c r="W85" s="198">
        <v>0</v>
      </c>
    </row>
    <row r="86" spans="17:23" x14ac:dyDescent="0.25">
      <c r="Q86" s="198">
        <f t="shared" si="8"/>
        <v>-1.3333333333333333</v>
      </c>
      <c r="R86" s="201">
        <f t="shared" si="9"/>
        <v>-1.0159131935601331</v>
      </c>
      <c r="S86" s="198">
        <f t="shared" si="10"/>
        <v>-2.9108280254777075</v>
      </c>
      <c r="T86" s="198">
        <f t="shared" si="11"/>
        <v>-1</v>
      </c>
      <c r="U86" s="198">
        <f t="shared" si="12"/>
        <v>-1.0009583690825619</v>
      </c>
      <c r="W86" s="198">
        <v>0</v>
      </c>
    </row>
    <row r="87" spans="17:23" x14ac:dyDescent="0.25">
      <c r="Q87" s="198">
        <f t="shared" si="8"/>
        <v>-1.3333333333333333</v>
      </c>
      <c r="R87" s="201">
        <f t="shared" si="9"/>
        <v>-1.0159131935601331</v>
      </c>
      <c r="S87" s="198">
        <f t="shared" si="10"/>
        <v>-2.9108280254777075</v>
      </c>
      <c r="T87" s="198">
        <f t="shared" si="11"/>
        <v>-1</v>
      </c>
      <c r="U87" s="198">
        <f t="shared" si="12"/>
        <v>-1.0009583690825619</v>
      </c>
      <c r="W87" s="198">
        <v>0</v>
      </c>
    </row>
    <row r="88" spans="17:23" x14ac:dyDescent="0.25">
      <c r="Q88" s="198">
        <f t="shared" si="8"/>
        <v>-1.3333333333333333</v>
      </c>
      <c r="R88" s="201">
        <f t="shared" si="9"/>
        <v>-1.0159131935601331</v>
      </c>
      <c r="S88" s="198">
        <f t="shared" si="10"/>
        <v>-2.9108280254777075</v>
      </c>
      <c r="T88" s="198">
        <f t="shared" si="11"/>
        <v>-1</v>
      </c>
      <c r="U88" s="198">
        <f t="shared" si="12"/>
        <v>-1.0009583690825619</v>
      </c>
      <c r="W88" s="198">
        <v>0</v>
      </c>
    </row>
    <row r="89" spans="17:23" x14ac:dyDescent="0.25">
      <c r="Q89" s="198">
        <f t="shared" si="8"/>
        <v>-1.3333333333333333</v>
      </c>
      <c r="R89" s="201">
        <f t="shared" si="9"/>
        <v>-1.0159131935601331</v>
      </c>
      <c r="S89" s="198">
        <f t="shared" si="10"/>
        <v>-2.9108280254777075</v>
      </c>
      <c r="T89" s="198">
        <f t="shared" si="11"/>
        <v>-1</v>
      </c>
      <c r="U89" s="198">
        <f t="shared" si="12"/>
        <v>-1.0009583690825619</v>
      </c>
      <c r="W89" s="198">
        <v>0</v>
      </c>
    </row>
    <row r="90" spans="17:23" x14ac:dyDescent="0.25">
      <c r="Q90" s="198">
        <f t="shared" si="8"/>
        <v>-1.3333333333333333</v>
      </c>
      <c r="R90" s="201">
        <f t="shared" si="9"/>
        <v>-1.0159131935601331</v>
      </c>
      <c r="S90" s="198">
        <f t="shared" si="10"/>
        <v>-2.9108280254777075</v>
      </c>
      <c r="T90" s="198">
        <f t="shared" si="11"/>
        <v>-1</v>
      </c>
      <c r="U90" s="198">
        <f t="shared" si="12"/>
        <v>-1.0009583690825619</v>
      </c>
      <c r="W90" s="198">
        <v>0</v>
      </c>
    </row>
    <row r="91" spans="17:23" x14ac:dyDescent="0.25">
      <c r="Q91" s="198">
        <f t="shared" si="8"/>
        <v>-1.3333333333333333</v>
      </c>
      <c r="R91" s="201">
        <f t="shared" si="9"/>
        <v>-1.0159131935601331</v>
      </c>
      <c r="S91" s="198">
        <f t="shared" si="10"/>
        <v>-2.9108280254777075</v>
      </c>
      <c r="T91" s="198">
        <f t="shared" si="11"/>
        <v>-1</v>
      </c>
      <c r="U91" s="198">
        <f t="shared" si="12"/>
        <v>-1.0009583690825619</v>
      </c>
      <c r="W91" s="198">
        <v>0</v>
      </c>
    </row>
    <row r="92" spans="17:23" x14ac:dyDescent="0.25">
      <c r="Q92" s="198">
        <f t="shared" si="8"/>
        <v>-1.3333333333333333</v>
      </c>
      <c r="R92" s="201">
        <f t="shared" si="9"/>
        <v>-1.0159131935601331</v>
      </c>
      <c r="S92" s="198">
        <f t="shared" si="10"/>
        <v>-2.9108280254777075</v>
      </c>
      <c r="T92" s="198">
        <f t="shared" si="11"/>
        <v>-1</v>
      </c>
      <c r="U92" s="198">
        <f t="shared" si="12"/>
        <v>-1.0009583690825619</v>
      </c>
      <c r="W92" s="198">
        <v>0</v>
      </c>
    </row>
    <row r="93" spans="17:23" x14ac:dyDescent="0.25">
      <c r="Q93" s="198">
        <f t="shared" si="8"/>
        <v>-1.3333333333333333</v>
      </c>
      <c r="R93" s="201">
        <f t="shared" si="9"/>
        <v>-1.0159131935601331</v>
      </c>
      <c r="S93" s="198">
        <f t="shared" si="10"/>
        <v>-2.9108280254777075</v>
      </c>
      <c r="T93" s="198">
        <f t="shared" si="11"/>
        <v>-1</v>
      </c>
      <c r="U93" s="198">
        <f t="shared" si="12"/>
        <v>-1.0009583690825619</v>
      </c>
      <c r="W93" s="198">
        <v>0</v>
      </c>
    </row>
    <row r="94" spans="17:23" x14ac:dyDescent="0.25">
      <c r="Q94" s="198">
        <f t="shared" si="8"/>
        <v>-1.3333333333333333</v>
      </c>
      <c r="R94" s="201">
        <f t="shared" si="9"/>
        <v>-1.0159131935601331</v>
      </c>
      <c r="S94" s="198">
        <f t="shared" si="10"/>
        <v>-2.9108280254777075</v>
      </c>
      <c r="T94" s="198">
        <f t="shared" si="11"/>
        <v>-1</v>
      </c>
      <c r="U94" s="198">
        <f t="shared" si="12"/>
        <v>-1.0009583690825619</v>
      </c>
      <c r="W94" s="198">
        <v>0</v>
      </c>
    </row>
    <row r="95" spans="17:23" x14ac:dyDescent="0.25">
      <c r="Q95" s="198">
        <f t="shared" si="8"/>
        <v>-1.3333333333333333</v>
      </c>
      <c r="R95" s="201">
        <f t="shared" si="9"/>
        <v>-1.0159131935601331</v>
      </c>
      <c r="S95" s="198">
        <f t="shared" si="10"/>
        <v>-2.9108280254777075</v>
      </c>
      <c r="T95" s="198">
        <f t="shared" si="11"/>
        <v>-1</v>
      </c>
      <c r="U95" s="198">
        <f t="shared" si="12"/>
        <v>-1.0009583690825619</v>
      </c>
      <c r="W95" s="198">
        <v>0</v>
      </c>
    </row>
    <row r="96" spans="17:23" x14ac:dyDescent="0.25">
      <c r="Q96" s="198">
        <f t="shared" si="8"/>
        <v>-1.3333333333333333</v>
      </c>
      <c r="R96" s="201">
        <f t="shared" si="9"/>
        <v>-1.0159131935601331</v>
      </c>
      <c r="S96" s="198">
        <f t="shared" si="10"/>
        <v>-2.9108280254777075</v>
      </c>
      <c r="T96" s="198">
        <f t="shared" si="11"/>
        <v>-1</v>
      </c>
      <c r="U96" s="198">
        <f t="shared" si="12"/>
        <v>-1.0009583690825619</v>
      </c>
      <c r="W96" s="198">
        <v>0</v>
      </c>
    </row>
    <row r="97" spans="17:23" x14ac:dyDescent="0.25">
      <c r="Q97" s="198">
        <f t="shared" si="8"/>
        <v>-1.3333333333333333</v>
      </c>
      <c r="R97" s="201">
        <f t="shared" si="9"/>
        <v>-1.0159131935601331</v>
      </c>
      <c r="S97" s="198">
        <f t="shared" si="10"/>
        <v>-2.9108280254777075</v>
      </c>
      <c r="T97" s="198">
        <f t="shared" si="11"/>
        <v>-1</v>
      </c>
      <c r="U97" s="198">
        <f t="shared" si="12"/>
        <v>-1.0009583690825619</v>
      </c>
      <c r="W97" s="198">
        <v>0</v>
      </c>
    </row>
    <row r="98" spans="17:23" x14ac:dyDescent="0.25">
      <c r="Q98" s="198">
        <f t="shared" si="8"/>
        <v>-1.3333333333333333</v>
      </c>
      <c r="R98" s="201">
        <f t="shared" si="9"/>
        <v>-1.0159131935601331</v>
      </c>
      <c r="S98" s="198">
        <f t="shared" si="10"/>
        <v>-2.9108280254777075</v>
      </c>
      <c r="T98" s="198">
        <f t="shared" si="11"/>
        <v>-1</v>
      </c>
      <c r="U98" s="198">
        <f t="shared" si="12"/>
        <v>-1.0009583690825619</v>
      </c>
      <c r="W98" s="198">
        <v>0</v>
      </c>
    </row>
    <row r="99" spans="17:23" x14ac:dyDescent="0.25">
      <c r="Q99" s="198">
        <f t="shared" si="8"/>
        <v>-1.3333333333333333</v>
      </c>
      <c r="R99" s="201">
        <f t="shared" si="9"/>
        <v>-1.0159131935601331</v>
      </c>
      <c r="S99" s="198">
        <f t="shared" si="10"/>
        <v>-2.9108280254777075</v>
      </c>
      <c r="T99" s="198">
        <f t="shared" si="11"/>
        <v>-1</v>
      </c>
      <c r="U99" s="198">
        <f t="shared" si="12"/>
        <v>-1.0009583690825619</v>
      </c>
      <c r="W99" s="198">
        <v>0</v>
      </c>
    </row>
    <row r="100" spans="17:23" x14ac:dyDescent="0.25">
      <c r="Q100" s="198">
        <f t="shared" si="8"/>
        <v>-1.3333333333333333</v>
      </c>
      <c r="R100" s="201">
        <f t="shared" si="9"/>
        <v>-1.0159131935601331</v>
      </c>
      <c r="S100" s="198">
        <f t="shared" si="10"/>
        <v>-2.9108280254777075</v>
      </c>
      <c r="T100" s="198">
        <f t="shared" si="11"/>
        <v>-1</v>
      </c>
      <c r="U100" s="198">
        <f t="shared" si="12"/>
        <v>-1.0009583690825619</v>
      </c>
      <c r="W100" s="198">
        <v>0</v>
      </c>
    </row>
    <row r="101" spans="17:23" x14ac:dyDescent="0.25">
      <c r="Q101" s="198">
        <f t="shared" si="8"/>
        <v>-1.3333333333333333</v>
      </c>
      <c r="R101" s="201">
        <f t="shared" si="9"/>
        <v>-1.0159131935601331</v>
      </c>
      <c r="S101" s="198">
        <f t="shared" si="10"/>
        <v>-2.9108280254777075</v>
      </c>
      <c r="T101" s="198">
        <f t="shared" si="11"/>
        <v>-1</v>
      </c>
      <c r="U101" s="198">
        <f t="shared" si="12"/>
        <v>-1.0009583690825619</v>
      </c>
      <c r="W101" s="198">
        <v>0</v>
      </c>
    </row>
    <row r="102" spans="17:23" x14ac:dyDescent="0.25">
      <c r="Q102" s="198">
        <f t="shared" si="8"/>
        <v>-1.3333333333333333</v>
      </c>
      <c r="R102" s="201">
        <f t="shared" si="9"/>
        <v>-1.0159131935601331</v>
      </c>
      <c r="S102" s="198">
        <f t="shared" si="10"/>
        <v>-2.9108280254777075</v>
      </c>
      <c r="T102" s="198">
        <f t="shared" si="11"/>
        <v>-1</v>
      </c>
      <c r="U102" s="198">
        <f t="shared" si="12"/>
        <v>-1.0009583690825619</v>
      </c>
      <c r="W102" s="198">
        <v>0</v>
      </c>
    </row>
    <row r="103" spans="17:23" x14ac:dyDescent="0.25">
      <c r="Q103" s="198">
        <f t="shared" si="8"/>
        <v>-1.3333333333333333</v>
      </c>
      <c r="R103" s="201">
        <f t="shared" si="9"/>
        <v>-1.0159131935601331</v>
      </c>
      <c r="S103" s="198">
        <f t="shared" si="10"/>
        <v>-2.9108280254777075</v>
      </c>
      <c r="T103" s="198">
        <f t="shared" si="11"/>
        <v>-1</v>
      </c>
      <c r="U103" s="198">
        <f t="shared" si="12"/>
        <v>-1.0009583690825619</v>
      </c>
      <c r="W103" s="198">
        <v>0</v>
      </c>
    </row>
    <row r="104" spans="17:23" x14ac:dyDescent="0.25">
      <c r="Q104" s="198">
        <f t="shared" si="8"/>
        <v>-1.3333333333333333</v>
      </c>
      <c r="R104" s="201">
        <f t="shared" si="9"/>
        <v>-1.0159131935601331</v>
      </c>
      <c r="S104" s="198">
        <f t="shared" si="10"/>
        <v>-2.9108280254777075</v>
      </c>
      <c r="T104" s="198">
        <f t="shared" si="11"/>
        <v>-1</v>
      </c>
      <c r="U104" s="198">
        <f t="shared" si="12"/>
        <v>-1.0009583690825619</v>
      </c>
      <c r="W104" s="198">
        <v>0</v>
      </c>
    </row>
    <row r="105" spans="17:23" x14ac:dyDescent="0.25">
      <c r="Q105" s="198">
        <f t="shared" si="8"/>
        <v>-1.3333333333333333</v>
      </c>
      <c r="R105" s="201">
        <f t="shared" si="9"/>
        <v>-1.0159131935601331</v>
      </c>
      <c r="S105" s="198">
        <f t="shared" si="10"/>
        <v>-2.9108280254777075</v>
      </c>
      <c r="T105" s="198">
        <f t="shared" si="11"/>
        <v>-1</v>
      </c>
      <c r="U105" s="198">
        <f t="shared" si="12"/>
        <v>-1.0009583690825619</v>
      </c>
      <c r="W105" s="198">
        <v>0</v>
      </c>
    </row>
    <row r="106" spans="17:23" x14ac:dyDescent="0.25">
      <c r="Q106" s="198">
        <f t="shared" si="8"/>
        <v>-1.3333333333333333</v>
      </c>
      <c r="R106" s="201">
        <f t="shared" si="9"/>
        <v>-1.0159131935601331</v>
      </c>
      <c r="S106" s="198">
        <f t="shared" si="10"/>
        <v>-2.9108280254777075</v>
      </c>
      <c r="T106" s="198">
        <f t="shared" si="11"/>
        <v>-1</v>
      </c>
      <c r="U106" s="198">
        <f t="shared" si="12"/>
        <v>-1.0009583690825619</v>
      </c>
      <c r="W106" s="198">
        <v>0</v>
      </c>
    </row>
    <row r="107" spans="17:23" x14ac:dyDescent="0.25">
      <c r="Q107" s="198">
        <f t="shared" si="8"/>
        <v>-1.3333333333333333</v>
      </c>
      <c r="R107" s="201">
        <f t="shared" si="9"/>
        <v>-1.0159131935601331</v>
      </c>
      <c r="S107" s="198">
        <f t="shared" si="10"/>
        <v>-2.9108280254777075</v>
      </c>
      <c r="T107" s="198">
        <f t="shared" si="11"/>
        <v>-1</v>
      </c>
      <c r="U107" s="198">
        <f t="shared" si="12"/>
        <v>-1.0009583690825619</v>
      </c>
      <c r="W107" s="198">
        <v>0</v>
      </c>
    </row>
    <row r="108" spans="17:23" x14ac:dyDescent="0.25">
      <c r="Q108" s="198">
        <f t="shared" si="8"/>
        <v>-1.3333333333333333</v>
      </c>
      <c r="R108" s="201">
        <f t="shared" si="9"/>
        <v>-1.0159131935601331</v>
      </c>
      <c r="S108" s="198">
        <f t="shared" si="10"/>
        <v>-2.9108280254777075</v>
      </c>
      <c r="T108" s="198">
        <f t="shared" si="11"/>
        <v>-1</v>
      </c>
      <c r="U108" s="198">
        <f t="shared" si="12"/>
        <v>-1.0009583690825619</v>
      </c>
      <c r="W108" s="198">
        <v>0</v>
      </c>
    </row>
    <row r="109" spans="17:23" x14ac:dyDescent="0.25">
      <c r="Q109" s="198">
        <f t="shared" si="8"/>
        <v>-1.3333333333333333</v>
      </c>
      <c r="R109" s="201">
        <f t="shared" si="9"/>
        <v>-1.0159131935601331</v>
      </c>
      <c r="S109" s="198">
        <f t="shared" si="10"/>
        <v>-2.9108280254777075</v>
      </c>
      <c r="T109" s="198">
        <f t="shared" si="11"/>
        <v>-1</v>
      </c>
      <c r="U109" s="198">
        <f t="shared" si="12"/>
        <v>-1.0009583690825619</v>
      </c>
      <c r="W109" s="198">
        <v>0</v>
      </c>
    </row>
    <row r="110" spans="17:23" x14ac:dyDescent="0.25">
      <c r="Q110" s="198">
        <f t="shared" si="8"/>
        <v>-1.3333333333333333</v>
      </c>
      <c r="R110" s="201">
        <f t="shared" si="9"/>
        <v>-1.0159131935601331</v>
      </c>
      <c r="S110" s="198">
        <f t="shared" si="10"/>
        <v>-2.9108280254777075</v>
      </c>
      <c r="T110" s="198">
        <f t="shared" si="11"/>
        <v>-1</v>
      </c>
      <c r="U110" s="198">
        <f t="shared" si="12"/>
        <v>-1.0009583690825619</v>
      </c>
      <c r="W110" s="198">
        <v>0</v>
      </c>
    </row>
    <row r="111" spans="17:23" x14ac:dyDescent="0.25">
      <c r="Q111" s="198">
        <f t="shared" si="8"/>
        <v>-1.3333333333333333</v>
      </c>
      <c r="R111" s="201">
        <f t="shared" si="9"/>
        <v>-1.0159131935601331</v>
      </c>
      <c r="S111" s="198">
        <f t="shared" si="10"/>
        <v>-2.9108280254777075</v>
      </c>
      <c r="T111" s="198">
        <f t="shared" si="11"/>
        <v>-1</v>
      </c>
      <c r="U111" s="198">
        <f t="shared" si="12"/>
        <v>-1.0009583690825619</v>
      </c>
      <c r="W111" s="198">
        <v>0</v>
      </c>
    </row>
    <row r="112" spans="17:23" x14ac:dyDescent="0.25">
      <c r="Q112" s="198">
        <f t="shared" si="8"/>
        <v>-1.3333333333333333</v>
      </c>
      <c r="R112" s="201">
        <f t="shared" si="9"/>
        <v>-1.0159131935601331</v>
      </c>
      <c r="S112" s="198">
        <f t="shared" si="10"/>
        <v>-2.9108280254777075</v>
      </c>
      <c r="T112" s="198">
        <f t="shared" si="11"/>
        <v>-1</v>
      </c>
      <c r="U112" s="198">
        <f t="shared" si="12"/>
        <v>-1.0009583690825619</v>
      </c>
      <c r="W112" s="198">
        <v>0</v>
      </c>
    </row>
    <row r="113" spans="17:23" x14ac:dyDescent="0.25">
      <c r="Q113" s="198">
        <f t="shared" si="8"/>
        <v>-1.3333333333333333</v>
      </c>
      <c r="R113" s="201">
        <f t="shared" si="9"/>
        <v>-1.0159131935601331</v>
      </c>
      <c r="S113" s="198">
        <f t="shared" si="10"/>
        <v>-2.9108280254777075</v>
      </c>
      <c r="T113" s="198">
        <f t="shared" si="11"/>
        <v>-1</v>
      </c>
      <c r="U113" s="198">
        <f t="shared" si="12"/>
        <v>-1.0009583690825619</v>
      </c>
      <c r="W113" s="198">
        <v>0</v>
      </c>
    </row>
    <row r="114" spans="17:23" x14ac:dyDescent="0.25">
      <c r="Q114" s="198">
        <f t="shared" si="8"/>
        <v>-1.3333333333333333</v>
      </c>
      <c r="R114" s="201">
        <f t="shared" si="9"/>
        <v>-1.0159131935601331</v>
      </c>
      <c r="S114" s="198">
        <f t="shared" si="10"/>
        <v>-2.9108280254777075</v>
      </c>
      <c r="T114" s="198">
        <f t="shared" si="11"/>
        <v>-1</v>
      </c>
      <c r="U114" s="198">
        <f t="shared" si="12"/>
        <v>-1.0009583690825619</v>
      </c>
      <c r="W114" s="198" t="e">
        <v>#N/A</v>
      </c>
    </row>
    <row r="115" spans="17:23" x14ac:dyDescent="0.25">
      <c r="Q115" s="198">
        <f t="shared" si="8"/>
        <v>-1.3333333333333333</v>
      </c>
      <c r="R115" s="201">
        <f t="shared" si="9"/>
        <v>-1.0159131935601331</v>
      </c>
      <c r="S115" s="198">
        <f t="shared" si="10"/>
        <v>-2.9108280254777075</v>
      </c>
      <c r="T115" s="198">
        <f t="shared" si="11"/>
        <v>-1</v>
      </c>
      <c r="U115" s="198">
        <f t="shared" si="12"/>
        <v>-1.0009583690825619</v>
      </c>
      <c r="W115" s="198" t="e">
        <v>#N/A</v>
      </c>
    </row>
    <row r="116" spans="17:23" x14ac:dyDescent="0.25">
      <c r="Q116" s="198">
        <f t="shared" si="8"/>
        <v>-1.3333333333333333</v>
      </c>
      <c r="R116" s="201">
        <f t="shared" si="9"/>
        <v>-1.0159131935601331</v>
      </c>
      <c r="S116" s="198">
        <f t="shared" si="10"/>
        <v>-2.9108280254777075</v>
      </c>
      <c r="T116" s="198">
        <f t="shared" si="11"/>
        <v>-1</v>
      </c>
      <c r="U116" s="198">
        <f t="shared" si="12"/>
        <v>-1.0009583690825619</v>
      </c>
      <c r="W116" s="198" t="e">
        <v>#N/A</v>
      </c>
    </row>
    <row r="117" spans="17:23" x14ac:dyDescent="0.25">
      <c r="Q117" s="198">
        <f t="shared" si="8"/>
        <v>-1.3333333333333333</v>
      </c>
      <c r="R117" s="201">
        <f t="shared" si="9"/>
        <v>-1.0159131935601331</v>
      </c>
      <c r="S117" s="198">
        <f t="shared" si="10"/>
        <v>-2.9108280254777075</v>
      </c>
      <c r="T117" s="198">
        <f t="shared" si="11"/>
        <v>-1</v>
      </c>
      <c r="U117" s="198">
        <f t="shared" si="12"/>
        <v>-1.0009583690825619</v>
      </c>
      <c r="W117" s="198" t="e">
        <v>#N/A</v>
      </c>
    </row>
    <row r="118" spans="17:23" x14ac:dyDescent="0.25">
      <c r="Q118" s="198">
        <f t="shared" si="8"/>
        <v>-1.3333333333333333</v>
      </c>
      <c r="R118" s="201">
        <f t="shared" si="9"/>
        <v>-1.0159131935601331</v>
      </c>
      <c r="S118" s="198">
        <f t="shared" si="10"/>
        <v>-2.9108280254777075</v>
      </c>
      <c r="T118" s="198">
        <f t="shared" si="11"/>
        <v>-1</v>
      </c>
      <c r="U118" s="198">
        <f t="shared" si="12"/>
        <v>-1.0009583690825619</v>
      </c>
      <c r="W118" s="198" t="e">
        <v>#N/A</v>
      </c>
    </row>
    <row r="119" spans="17:23" x14ac:dyDescent="0.25">
      <c r="Q119" s="198">
        <f t="shared" si="8"/>
        <v>-1.3333333333333333</v>
      </c>
      <c r="R119" s="201">
        <f t="shared" si="9"/>
        <v>-1.0159131935601331</v>
      </c>
      <c r="S119" s="198">
        <f t="shared" si="10"/>
        <v>-2.9108280254777075</v>
      </c>
      <c r="T119" s="198">
        <f t="shared" si="11"/>
        <v>-1</v>
      </c>
      <c r="U119" s="198">
        <f t="shared" si="12"/>
        <v>-1.0009583690825619</v>
      </c>
      <c r="W119" s="198" t="e">
        <v>#N/A</v>
      </c>
    </row>
    <row r="120" spans="17:23" x14ac:dyDescent="0.25">
      <c r="Q120" s="198">
        <f t="shared" si="8"/>
        <v>-1.3333333333333333</v>
      </c>
      <c r="R120" s="201">
        <f t="shared" si="9"/>
        <v>-1.0159131935601331</v>
      </c>
      <c r="S120" s="198">
        <f t="shared" si="10"/>
        <v>-2.9108280254777075</v>
      </c>
      <c r="T120" s="198">
        <f t="shared" si="11"/>
        <v>-1</v>
      </c>
      <c r="U120" s="198">
        <f t="shared" si="12"/>
        <v>-1.0009583690825619</v>
      </c>
      <c r="W120" s="198" t="e">
        <v>#N/A</v>
      </c>
    </row>
    <row r="121" spans="17:23" x14ac:dyDescent="0.25">
      <c r="Q121" s="198">
        <f t="shared" si="8"/>
        <v>-1.3333333333333333</v>
      </c>
      <c r="R121" s="201">
        <f t="shared" si="9"/>
        <v>-1.0159131935601331</v>
      </c>
      <c r="S121" s="198">
        <f t="shared" si="10"/>
        <v>-2.9108280254777075</v>
      </c>
      <c r="T121" s="198">
        <f t="shared" si="11"/>
        <v>-1</v>
      </c>
      <c r="U121" s="198">
        <f t="shared" si="12"/>
        <v>-1.0009583690825619</v>
      </c>
      <c r="W121" s="198" t="e">
        <v>#N/A</v>
      </c>
    </row>
    <row r="122" spans="17:23" x14ac:dyDescent="0.25">
      <c r="Q122" s="198">
        <f t="shared" si="8"/>
        <v>-1.3333333333333333</v>
      </c>
      <c r="R122" s="201">
        <f t="shared" si="9"/>
        <v>-1.0159131935601331</v>
      </c>
      <c r="S122" s="198">
        <f t="shared" si="10"/>
        <v>-2.9108280254777075</v>
      </c>
      <c r="T122" s="198">
        <f t="shared" si="11"/>
        <v>-1</v>
      </c>
      <c r="U122" s="198">
        <f t="shared" si="12"/>
        <v>-1.0009583690825619</v>
      </c>
      <c r="W122" s="198" t="e">
        <v>#N/A</v>
      </c>
    </row>
    <row r="123" spans="17:23" x14ac:dyDescent="0.25">
      <c r="Q123" s="198">
        <f t="shared" si="8"/>
        <v>-1.3333333333333333</v>
      </c>
      <c r="R123" s="201">
        <f t="shared" si="9"/>
        <v>-1.0159131935601331</v>
      </c>
      <c r="S123" s="198">
        <f t="shared" si="10"/>
        <v>-2.9108280254777075</v>
      </c>
      <c r="T123" s="198">
        <f t="shared" si="11"/>
        <v>-1</v>
      </c>
      <c r="U123" s="198">
        <f t="shared" si="12"/>
        <v>-1.0009583690825619</v>
      </c>
      <c r="W123" s="198" t="e">
        <v>#N/A</v>
      </c>
    </row>
    <row r="124" spans="17:23" x14ac:dyDescent="0.25">
      <c r="Q124" s="198">
        <f t="shared" si="8"/>
        <v>-1.3333333333333333</v>
      </c>
      <c r="R124" s="201">
        <f t="shared" si="9"/>
        <v>-1.0159131935601331</v>
      </c>
      <c r="S124" s="198">
        <f t="shared" si="10"/>
        <v>-2.9108280254777075</v>
      </c>
      <c r="T124" s="198">
        <f t="shared" si="11"/>
        <v>-1</v>
      </c>
      <c r="U124" s="198">
        <f t="shared" si="12"/>
        <v>-1.0009583690825619</v>
      </c>
      <c r="W124" s="198" t="e">
        <v>#N/A</v>
      </c>
    </row>
    <row r="125" spans="17:23" x14ac:dyDescent="0.25">
      <c r="Q125" s="198">
        <f t="shared" si="8"/>
        <v>-1.3333333333333333</v>
      </c>
      <c r="R125" s="201">
        <f t="shared" si="9"/>
        <v>-1.0159131935601331</v>
      </c>
      <c r="S125" s="198">
        <f t="shared" si="10"/>
        <v>-2.9108280254777075</v>
      </c>
      <c r="T125" s="198">
        <f t="shared" si="11"/>
        <v>-1</v>
      </c>
      <c r="U125" s="198">
        <f t="shared" si="12"/>
        <v>-1.0009583690825619</v>
      </c>
      <c r="W125" s="198" t="e">
        <v>#N/A</v>
      </c>
    </row>
    <row r="126" spans="17:23" x14ac:dyDescent="0.25">
      <c r="Q126" s="198">
        <f t="shared" si="8"/>
        <v>-1.3333333333333333</v>
      </c>
      <c r="R126" s="201">
        <f t="shared" si="9"/>
        <v>-1.0159131935601331</v>
      </c>
      <c r="S126" s="198">
        <f t="shared" si="10"/>
        <v>-2.9108280254777075</v>
      </c>
      <c r="T126" s="198">
        <f t="shared" si="11"/>
        <v>-1</v>
      </c>
      <c r="U126" s="198">
        <f t="shared" si="12"/>
        <v>-1.0009583690825619</v>
      </c>
      <c r="W126" s="198" t="e">
        <v>#N/A</v>
      </c>
    </row>
    <row r="127" spans="17:23" x14ac:dyDescent="0.25">
      <c r="Q127" s="198">
        <f t="shared" si="8"/>
        <v>-1.3333333333333333</v>
      </c>
      <c r="R127" s="201">
        <f t="shared" si="9"/>
        <v>-1.0159131935601331</v>
      </c>
      <c r="S127" s="198">
        <f t="shared" si="10"/>
        <v>-2.9108280254777075</v>
      </c>
      <c r="T127" s="198">
        <f t="shared" si="11"/>
        <v>-1</v>
      </c>
      <c r="U127" s="198">
        <f t="shared" si="12"/>
        <v>-1.0009583690825619</v>
      </c>
      <c r="W127" s="198" t="e">
        <v>#N/A</v>
      </c>
    </row>
    <row r="128" spans="17:23" x14ac:dyDescent="0.25">
      <c r="Q128" s="198">
        <f t="shared" si="8"/>
        <v>-1.3333333333333333</v>
      </c>
      <c r="R128" s="201">
        <f t="shared" si="9"/>
        <v>-1.0159131935601331</v>
      </c>
      <c r="S128" s="198">
        <f t="shared" si="10"/>
        <v>-2.9108280254777075</v>
      </c>
      <c r="T128" s="198">
        <f t="shared" si="11"/>
        <v>-1</v>
      </c>
      <c r="U128" s="198">
        <f t="shared" si="12"/>
        <v>-1.0009583690825619</v>
      </c>
      <c r="W128" s="198" t="e">
        <v>#N/A</v>
      </c>
    </row>
    <row r="129" spans="17:23" x14ac:dyDescent="0.25">
      <c r="Q129" s="198">
        <f t="shared" si="8"/>
        <v>-1.3333333333333333</v>
      </c>
      <c r="R129" s="201">
        <f t="shared" si="9"/>
        <v>-1.0159131935601331</v>
      </c>
      <c r="S129" s="198">
        <f t="shared" si="10"/>
        <v>-2.9108280254777075</v>
      </c>
      <c r="T129" s="198">
        <f t="shared" si="11"/>
        <v>-1</v>
      </c>
      <c r="U129" s="198">
        <f t="shared" si="12"/>
        <v>-1.0009583690825619</v>
      </c>
      <c r="W129" s="198" t="e">
        <v>#N/A</v>
      </c>
    </row>
    <row r="130" spans="17:23" x14ac:dyDescent="0.25">
      <c r="Q130" s="198">
        <f t="shared" si="8"/>
        <v>-1.3333333333333333</v>
      </c>
      <c r="R130" s="201">
        <f t="shared" si="9"/>
        <v>-1.0159131935601331</v>
      </c>
      <c r="S130" s="198">
        <f t="shared" si="10"/>
        <v>-2.9108280254777075</v>
      </c>
      <c r="T130" s="198">
        <f t="shared" si="11"/>
        <v>-1</v>
      </c>
      <c r="U130" s="198">
        <f t="shared" si="12"/>
        <v>-1.0009583690825619</v>
      </c>
      <c r="W130" s="198" t="e">
        <v>#N/A</v>
      </c>
    </row>
    <row r="131" spans="17:23" x14ac:dyDescent="0.25">
      <c r="Q131" s="198">
        <f t="shared" ref="Q131:Q194" si="13">2*((L131-P$3)/(P$5-P$3))-1</f>
        <v>-1.3333333333333333</v>
      </c>
      <c r="R131" s="201">
        <f t="shared" ref="R131:R194" si="14">2*((H131-P$8)/(P$10-P$8))-1</f>
        <v>-1.0159131935601331</v>
      </c>
      <c r="S131" s="198">
        <f t="shared" ref="S131:S194" si="15">2*((I131-P$13)/(P$15-P$13))-1</f>
        <v>-2.9108280254777075</v>
      </c>
      <c r="T131" s="198">
        <f t="shared" ref="T131:T194" si="16">2*((J131-P$18)/(P$20-P$18))-1</f>
        <v>-1</v>
      </c>
      <c r="U131" s="198">
        <f t="shared" ref="U131:U194" si="17">2*((K131-P$23)/(P$25-P$23))-1</f>
        <v>-1.0009583690825619</v>
      </c>
      <c r="W131" s="198" t="e">
        <v>#N/A</v>
      </c>
    </row>
    <row r="132" spans="17:23" x14ac:dyDescent="0.25">
      <c r="Q132" s="198">
        <f t="shared" si="13"/>
        <v>-1.3333333333333333</v>
      </c>
      <c r="R132" s="201">
        <f t="shared" si="14"/>
        <v>-1.0159131935601331</v>
      </c>
      <c r="S132" s="198">
        <f t="shared" si="15"/>
        <v>-2.9108280254777075</v>
      </c>
      <c r="T132" s="198">
        <f t="shared" si="16"/>
        <v>-1</v>
      </c>
      <c r="U132" s="198">
        <f t="shared" si="17"/>
        <v>-1.0009583690825619</v>
      </c>
      <c r="W132" s="198" t="e">
        <v>#N/A</v>
      </c>
    </row>
    <row r="133" spans="17:23" x14ac:dyDescent="0.25">
      <c r="Q133" s="198">
        <f t="shared" si="13"/>
        <v>-1.3333333333333333</v>
      </c>
      <c r="R133" s="201">
        <f t="shared" si="14"/>
        <v>-1.0159131935601331</v>
      </c>
      <c r="S133" s="198">
        <f t="shared" si="15"/>
        <v>-2.9108280254777075</v>
      </c>
      <c r="T133" s="198">
        <f t="shared" si="16"/>
        <v>-1</v>
      </c>
      <c r="U133" s="198">
        <f t="shared" si="17"/>
        <v>-1.0009583690825619</v>
      </c>
      <c r="W133" s="198" t="e">
        <v>#N/A</v>
      </c>
    </row>
    <row r="134" spans="17:23" x14ac:dyDescent="0.25">
      <c r="Q134" s="198">
        <f t="shared" si="13"/>
        <v>-1.3333333333333333</v>
      </c>
      <c r="R134" s="201">
        <f t="shared" si="14"/>
        <v>-1.0159131935601331</v>
      </c>
      <c r="S134" s="198">
        <f t="shared" si="15"/>
        <v>-2.9108280254777075</v>
      </c>
      <c r="T134" s="198">
        <f t="shared" si="16"/>
        <v>-1</v>
      </c>
      <c r="U134" s="198">
        <f t="shared" si="17"/>
        <v>-1.0009583690825619</v>
      </c>
      <c r="W134" s="198" t="e">
        <v>#N/A</v>
      </c>
    </row>
    <row r="135" spans="17:23" x14ac:dyDescent="0.25">
      <c r="Q135" s="198">
        <f t="shared" si="13"/>
        <v>-1.3333333333333333</v>
      </c>
      <c r="R135" s="201">
        <f t="shared" si="14"/>
        <v>-1.0159131935601331</v>
      </c>
      <c r="S135" s="198">
        <f t="shared" si="15"/>
        <v>-2.9108280254777075</v>
      </c>
      <c r="T135" s="198">
        <f t="shared" si="16"/>
        <v>-1</v>
      </c>
      <c r="U135" s="198">
        <f t="shared" si="17"/>
        <v>-1.0009583690825619</v>
      </c>
      <c r="W135" s="198" t="e">
        <v>#N/A</v>
      </c>
    </row>
    <row r="136" spans="17:23" x14ac:dyDescent="0.25">
      <c r="Q136" s="198">
        <f t="shared" si="13"/>
        <v>-1.3333333333333333</v>
      </c>
      <c r="R136" s="201">
        <f t="shared" si="14"/>
        <v>-1.0159131935601331</v>
      </c>
      <c r="S136" s="198">
        <f t="shared" si="15"/>
        <v>-2.9108280254777075</v>
      </c>
      <c r="T136" s="198">
        <f t="shared" si="16"/>
        <v>-1</v>
      </c>
      <c r="U136" s="198">
        <f t="shared" si="17"/>
        <v>-1.0009583690825619</v>
      </c>
      <c r="W136" s="198" t="e">
        <v>#N/A</v>
      </c>
    </row>
    <row r="137" spans="17:23" x14ac:dyDescent="0.25">
      <c r="Q137" s="198">
        <f t="shared" si="13"/>
        <v>-1.3333333333333333</v>
      </c>
      <c r="R137" s="201">
        <f t="shared" si="14"/>
        <v>-1.0159131935601331</v>
      </c>
      <c r="S137" s="198">
        <f t="shared" si="15"/>
        <v>-2.9108280254777075</v>
      </c>
      <c r="T137" s="198">
        <f t="shared" si="16"/>
        <v>-1</v>
      </c>
      <c r="U137" s="198">
        <f t="shared" si="17"/>
        <v>-1.0009583690825619</v>
      </c>
      <c r="W137" s="198" t="e">
        <v>#N/A</v>
      </c>
    </row>
    <row r="138" spans="17:23" x14ac:dyDescent="0.25">
      <c r="Q138" s="198">
        <f t="shared" si="13"/>
        <v>-1.3333333333333333</v>
      </c>
      <c r="R138" s="201">
        <f t="shared" si="14"/>
        <v>-1.0159131935601331</v>
      </c>
      <c r="S138" s="198">
        <f t="shared" si="15"/>
        <v>-2.9108280254777075</v>
      </c>
      <c r="T138" s="198">
        <f t="shared" si="16"/>
        <v>-1</v>
      </c>
      <c r="U138" s="198">
        <f t="shared" si="17"/>
        <v>-1.0009583690825619</v>
      </c>
      <c r="W138" s="198" t="e">
        <v>#N/A</v>
      </c>
    </row>
    <row r="139" spans="17:23" x14ac:dyDescent="0.25">
      <c r="Q139" s="198">
        <f t="shared" si="13"/>
        <v>-1.3333333333333333</v>
      </c>
      <c r="R139" s="201">
        <f t="shared" si="14"/>
        <v>-1.0159131935601331</v>
      </c>
      <c r="S139" s="198">
        <f t="shared" si="15"/>
        <v>-2.9108280254777075</v>
      </c>
      <c r="T139" s="198">
        <f t="shared" si="16"/>
        <v>-1</v>
      </c>
      <c r="U139" s="198">
        <f t="shared" si="17"/>
        <v>-1.0009583690825619</v>
      </c>
      <c r="W139" s="198" t="e">
        <v>#N/A</v>
      </c>
    </row>
    <row r="140" spans="17:23" x14ac:dyDescent="0.25">
      <c r="Q140" s="198">
        <f t="shared" si="13"/>
        <v>-1.3333333333333333</v>
      </c>
      <c r="R140" s="201">
        <f t="shared" si="14"/>
        <v>-1.0159131935601331</v>
      </c>
      <c r="S140" s="198">
        <f t="shared" si="15"/>
        <v>-2.9108280254777075</v>
      </c>
      <c r="T140" s="198">
        <f t="shared" si="16"/>
        <v>-1</v>
      </c>
      <c r="U140" s="198">
        <f t="shared" si="17"/>
        <v>-1.0009583690825619</v>
      </c>
      <c r="W140" s="198" t="e">
        <v>#N/A</v>
      </c>
    </row>
    <row r="141" spans="17:23" x14ac:dyDescent="0.25">
      <c r="Q141" s="198">
        <f t="shared" si="13"/>
        <v>-1.3333333333333333</v>
      </c>
      <c r="R141" s="201">
        <f t="shared" si="14"/>
        <v>-1.0159131935601331</v>
      </c>
      <c r="S141" s="198">
        <f t="shared" si="15"/>
        <v>-2.9108280254777075</v>
      </c>
      <c r="T141" s="198">
        <f t="shared" si="16"/>
        <v>-1</v>
      </c>
      <c r="U141" s="198">
        <f t="shared" si="17"/>
        <v>-1.0009583690825619</v>
      </c>
      <c r="W141" s="198" t="e">
        <v>#N/A</v>
      </c>
    </row>
    <row r="142" spans="17:23" x14ac:dyDescent="0.25">
      <c r="Q142" s="198">
        <f t="shared" si="13"/>
        <v>-1.3333333333333333</v>
      </c>
      <c r="R142" s="201">
        <f t="shared" si="14"/>
        <v>-1.0159131935601331</v>
      </c>
      <c r="S142" s="198">
        <f t="shared" si="15"/>
        <v>-2.9108280254777075</v>
      </c>
      <c r="T142" s="198">
        <f t="shared" si="16"/>
        <v>-1</v>
      </c>
      <c r="U142" s="198">
        <f t="shared" si="17"/>
        <v>-1.0009583690825619</v>
      </c>
      <c r="W142" s="198" t="e">
        <v>#N/A</v>
      </c>
    </row>
    <row r="143" spans="17:23" x14ac:dyDescent="0.25">
      <c r="Q143" s="198">
        <f t="shared" si="13"/>
        <v>-1.3333333333333333</v>
      </c>
      <c r="R143" s="201">
        <f t="shared" si="14"/>
        <v>-1.0159131935601331</v>
      </c>
      <c r="S143" s="198">
        <f t="shared" si="15"/>
        <v>-2.9108280254777075</v>
      </c>
      <c r="T143" s="198">
        <f t="shared" si="16"/>
        <v>-1</v>
      </c>
      <c r="U143" s="198">
        <f t="shared" si="17"/>
        <v>-1.0009583690825619</v>
      </c>
      <c r="W143" s="198" t="e">
        <v>#N/A</v>
      </c>
    </row>
    <row r="144" spans="17:23" x14ac:dyDescent="0.25">
      <c r="Q144" s="198">
        <f t="shared" si="13"/>
        <v>-1.3333333333333333</v>
      </c>
      <c r="R144" s="201">
        <f t="shared" si="14"/>
        <v>-1.0159131935601331</v>
      </c>
      <c r="S144" s="198">
        <f t="shared" si="15"/>
        <v>-2.9108280254777075</v>
      </c>
      <c r="T144" s="198">
        <f t="shared" si="16"/>
        <v>-1</v>
      </c>
      <c r="U144" s="198">
        <f t="shared" si="17"/>
        <v>-1.0009583690825619</v>
      </c>
      <c r="W144" s="198" t="e">
        <v>#N/A</v>
      </c>
    </row>
    <row r="145" spans="17:23" x14ac:dyDescent="0.25">
      <c r="Q145" s="198">
        <f t="shared" si="13"/>
        <v>-1.3333333333333333</v>
      </c>
      <c r="R145" s="201">
        <f t="shared" si="14"/>
        <v>-1.0159131935601331</v>
      </c>
      <c r="S145" s="198">
        <f t="shared" si="15"/>
        <v>-2.9108280254777075</v>
      </c>
      <c r="T145" s="198">
        <f t="shared" si="16"/>
        <v>-1</v>
      </c>
      <c r="U145" s="198">
        <f t="shared" si="17"/>
        <v>-1.0009583690825619</v>
      </c>
      <c r="W145" s="198" t="e">
        <v>#N/A</v>
      </c>
    </row>
    <row r="146" spans="17:23" x14ac:dyDescent="0.25">
      <c r="Q146" s="198">
        <f t="shared" si="13"/>
        <v>-1.3333333333333333</v>
      </c>
      <c r="R146" s="201">
        <f t="shared" si="14"/>
        <v>-1.0159131935601331</v>
      </c>
      <c r="S146" s="198">
        <f t="shared" si="15"/>
        <v>-2.9108280254777075</v>
      </c>
      <c r="T146" s="198">
        <f t="shared" si="16"/>
        <v>-1</v>
      </c>
      <c r="U146" s="198">
        <f t="shared" si="17"/>
        <v>-1.0009583690825619</v>
      </c>
      <c r="W146" s="198" t="e">
        <v>#N/A</v>
      </c>
    </row>
    <row r="147" spans="17:23" x14ac:dyDescent="0.25">
      <c r="Q147" s="198">
        <f t="shared" si="13"/>
        <v>-1.3333333333333333</v>
      </c>
      <c r="R147" s="201">
        <f t="shared" si="14"/>
        <v>-1.0159131935601331</v>
      </c>
      <c r="S147" s="198">
        <f t="shared" si="15"/>
        <v>-2.9108280254777075</v>
      </c>
      <c r="T147" s="198">
        <f t="shared" si="16"/>
        <v>-1</v>
      </c>
      <c r="U147" s="198">
        <f t="shared" si="17"/>
        <v>-1.0009583690825619</v>
      </c>
      <c r="W147" s="198" t="e">
        <v>#N/A</v>
      </c>
    </row>
    <row r="148" spans="17:23" x14ac:dyDescent="0.25">
      <c r="Q148" s="198">
        <f t="shared" si="13"/>
        <v>-1.3333333333333333</v>
      </c>
      <c r="R148" s="201">
        <f t="shared" si="14"/>
        <v>-1.0159131935601331</v>
      </c>
      <c r="S148" s="198">
        <f t="shared" si="15"/>
        <v>-2.9108280254777075</v>
      </c>
      <c r="T148" s="198">
        <f t="shared" si="16"/>
        <v>-1</v>
      </c>
      <c r="U148" s="198">
        <f t="shared" si="17"/>
        <v>-1.0009583690825619</v>
      </c>
      <c r="W148" s="198" t="e">
        <v>#N/A</v>
      </c>
    </row>
    <row r="149" spans="17:23" x14ac:dyDescent="0.25">
      <c r="Q149" s="198">
        <f t="shared" si="13"/>
        <v>-1.3333333333333333</v>
      </c>
      <c r="R149" s="201">
        <f t="shared" si="14"/>
        <v>-1.0159131935601331</v>
      </c>
      <c r="S149" s="198">
        <f t="shared" si="15"/>
        <v>-2.9108280254777075</v>
      </c>
      <c r="T149" s="198">
        <f t="shared" si="16"/>
        <v>-1</v>
      </c>
      <c r="U149" s="198">
        <f t="shared" si="17"/>
        <v>-1.0009583690825619</v>
      </c>
      <c r="W149" s="198" t="e">
        <v>#N/A</v>
      </c>
    </row>
    <row r="150" spans="17:23" x14ac:dyDescent="0.25">
      <c r="Q150" s="198">
        <f t="shared" si="13"/>
        <v>-1.3333333333333333</v>
      </c>
      <c r="R150" s="201">
        <f t="shared" si="14"/>
        <v>-1.0159131935601331</v>
      </c>
      <c r="S150" s="198">
        <f t="shared" si="15"/>
        <v>-2.9108280254777075</v>
      </c>
      <c r="T150" s="198">
        <f t="shared" si="16"/>
        <v>-1</v>
      </c>
      <c r="U150" s="198">
        <f t="shared" si="17"/>
        <v>-1.0009583690825619</v>
      </c>
      <c r="W150" s="198" t="e">
        <v>#N/A</v>
      </c>
    </row>
    <row r="151" spans="17:23" x14ac:dyDescent="0.25">
      <c r="Q151" s="198">
        <f t="shared" si="13"/>
        <v>-1.3333333333333333</v>
      </c>
      <c r="R151" s="201">
        <f t="shared" si="14"/>
        <v>-1.0159131935601331</v>
      </c>
      <c r="S151" s="198">
        <f t="shared" si="15"/>
        <v>-2.9108280254777075</v>
      </c>
      <c r="T151" s="198">
        <f t="shared" si="16"/>
        <v>-1</v>
      </c>
      <c r="U151" s="198">
        <f t="shared" si="17"/>
        <v>-1.0009583690825619</v>
      </c>
      <c r="W151" s="198" t="e">
        <v>#N/A</v>
      </c>
    </row>
    <row r="152" spans="17:23" x14ac:dyDescent="0.25">
      <c r="Q152" s="198">
        <f t="shared" si="13"/>
        <v>-1.3333333333333333</v>
      </c>
      <c r="R152" s="201">
        <f t="shared" si="14"/>
        <v>-1.0159131935601331</v>
      </c>
      <c r="S152" s="198">
        <f t="shared" si="15"/>
        <v>-2.9108280254777075</v>
      </c>
      <c r="T152" s="198">
        <f t="shared" si="16"/>
        <v>-1</v>
      </c>
      <c r="U152" s="198">
        <f t="shared" si="17"/>
        <v>-1.0009583690825619</v>
      </c>
      <c r="W152" s="198" t="e">
        <v>#N/A</v>
      </c>
    </row>
    <row r="153" spans="17:23" x14ac:dyDescent="0.25">
      <c r="Q153" s="198">
        <f t="shared" si="13"/>
        <v>-1.3333333333333333</v>
      </c>
      <c r="R153" s="201">
        <f t="shared" si="14"/>
        <v>-1.0159131935601331</v>
      </c>
      <c r="S153" s="198">
        <f t="shared" si="15"/>
        <v>-2.9108280254777075</v>
      </c>
      <c r="T153" s="198">
        <f t="shared" si="16"/>
        <v>-1</v>
      </c>
      <c r="U153" s="198">
        <f t="shared" si="17"/>
        <v>-1.0009583690825619</v>
      </c>
      <c r="W153" s="198" t="e">
        <v>#N/A</v>
      </c>
    </row>
    <row r="154" spans="17:23" x14ac:dyDescent="0.25">
      <c r="Q154" s="198">
        <f t="shared" si="13"/>
        <v>-1.3333333333333333</v>
      </c>
      <c r="R154" s="201">
        <f t="shared" si="14"/>
        <v>-1.0159131935601331</v>
      </c>
      <c r="S154" s="198">
        <f t="shared" si="15"/>
        <v>-2.9108280254777075</v>
      </c>
      <c r="T154" s="198">
        <f t="shared" si="16"/>
        <v>-1</v>
      </c>
      <c r="U154" s="198">
        <f t="shared" si="17"/>
        <v>-1.0009583690825619</v>
      </c>
      <c r="W154" s="198" t="e">
        <v>#N/A</v>
      </c>
    </row>
    <row r="155" spans="17:23" x14ac:dyDescent="0.25">
      <c r="Q155" s="198">
        <f t="shared" si="13"/>
        <v>-1.3333333333333333</v>
      </c>
      <c r="R155" s="201">
        <f t="shared" si="14"/>
        <v>-1.0159131935601331</v>
      </c>
      <c r="S155" s="198">
        <f t="shared" si="15"/>
        <v>-2.9108280254777075</v>
      </c>
      <c r="T155" s="198">
        <f t="shared" si="16"/>
        <v>-1</v>
      </c>
      <c r="U155" s="198">
        <f t="shared" si="17"/>
        <v>-1.0009583690825619</v>
      </c>
      <c r="W155" s="198" t="e">
        <v>#N/A</v>
      </c>
    </row>
    <row r="156" spans="17:23" x14ac:dyDescent="0.25">
      <c r="Q156" s="198">
        <f t="shared" si="13"/>
        <v>-1.3333333333333333</v>
      </c>
      <c r="R156" s="201">
        <f t="shared" si="14"/>
        <v>-1.0159131935601331</v>
      </c>
      <c r="S156" s="198">
        <f t="shared" si="15"/>
        <v>-2.9108280254777075</v>
      </c>
      <c r="T156" s="198">
        <f t="shared" si="16"/>
        <v>-1</v>
      </c>
      <c r="U156" s="198">
        <f t="shared" si="17"/>
        <v>-1.0009583690825619</v>
      </c>
      <c r="W156" s="198" t="e">
        <v>#N/A</v>
      </c>
    </row>
    <row r="157" spans="17:23" x14ac:dyDescent="0.25">
      <c r="Q157" s="198">
        <f t="shared" si="13"/>
        <v>-1.3333333333333333</v>
      </c>
      <c r="R157" s="201">
        <f t="shared" si="14"/>
        <v>-1.0159131935601331</v>
      </c>
      <c r="S157" s="198">
        <f t="shared" si="15"/>
        <v>-2.9108280254777075</v>
      </c>
      <c r="T157" s="198">
        <f t="shared" si="16"/>
        <v>-1</v>
      </c>
      <c r="U157" s="198">
        <f t="shared" si="17"/>
        <v>-1.0009583690825619</v>
      </c>
      <c r="W157" s="198" t="e">
        <v>#N/A</v>
      </c>
    </row>
    <row r="158" spans="17:23" x14ac:dyDescent="0.25">
      <c r="Q158" s="198">
        <f t="shared" si="13"/>
        <v>-1.3333333333333333</v>
      </c>
      <c r="R158" s="201">
        <f t="shared" si="14"/>
        <v>-1.0159131935601331</v>
      </c>
      <c r="S158" s="198">
        <f t="shared" si="15"/>
        <v>-2.9108280254777075</v>
      </c>
      <c r="T158" s="198">
        <f t="shared" si="16"/>
        <v>-1</v>
      </c>
      <c r="U158" s="198">
        <f t="shared" si="17"/>
        <v>-1.0009583690825619</v>
      </c>
      <c r="W158" s="198" t="e">
        <v>#N/A</v>
      </c>
    </row>
    <row r="159" spans="17:23" x14ac:dyDescent="0.25">
      <c r="Q159" s="198">
        <f t="shared" si="13"/>
        <v>-1.3333333333333333</v>
      </c>
      <c r="R159" s="201">
        <f t="shared" si="14"/>
        <v>-1.0159131935601331</v>
      </c>
      <c r="S159" s="198">
        <f t="shared" si="15"/>
        <v>-2.9108280254777075</v>
      </c>
      <c r="T159" s="198">
        <f t="shared" si="16"/>
        <v>-1</v>
      </c>
      <c r="U159" s="198">
        <f t="shared" si="17"/>
        <v>-1.0009583690825619</v>
      </c>
      <c r="W159" s="198" t="e">
        <v>#N/A</v>
      </c>
    </row>
    <row r="160" spans="17:23" x14ac:dyDescent="0.25">
      <c r="Q160" s="198">
        <f t="shared" si="13"/>
        <v>-1.3333333333333333</v>
      </c>
      <c r="R160" s="201">
        <f t="shared" si="14"/>
        <v>-1.0159131935601331</v>
      </c>
      <c r="S160" s="198">
        <f t="shared" si="15"/>
        <v>-2.9108280254777075</v>
      </c>
      <c r="T160" s="198">
        <f t="shared" si="16"/>
        <v>-1</v>
      </c>
      <c r="U160" s="198">
        <f t="shared" si="17"/>
        <v>-1.0009583690825619</v>
      </c>
      <c r="W160" s="198" t="e">
        <v>#N/A</v>
      </c>
    </row>
    <row r="161" spans="17:23" x14ac:dyDescent="0.25">
      <c r="Q161" s="198">
        <f t="shared" si="13"/>
        <v>-1.3333333333333333</v>
      </c>
      <c r="R161" s="201">
        <f t="shared" si="14"/>
        <v>-1.0159131935601331</v>
      </c>
      <c r="S161" s="198">
        <f t="shared" si="15"/>
        <v>-2.9108280254777075</v>
      </c>
      <c r="T161" s="198">
        <f t="shared" si="16"/>
        <v>-1</v>
      </c>
      <c r="U161" s="198">
        <f t="shared" si="17"/>
        <v>-1.0009583690825619</v>
      </c>
      <c r="W161" s="198" t="e">
        <v>#N/A</v>
      </c>
    </row>
    <row r="162" spans="17:23" x14ac:dyDescent="0.25">
      <c r="Q162" s="198">
        <f t="shared" si="13"/>
        <v>-1.3333333333333333</v>
      </c>
      <c r="R162" s="201">
        <f t="shared" si="14"/>
        <v>-1.0159131935601331</v>
      </c>
      <c r="S162" s="198">
        <f t="shared" si="15"/>
        <v>-2.9108280254777075</v>
      </c>
      <c r="T162" s="198">
        <f t="shared" si="16"/>
        <v>-1</v>
      </c>
      <c r="U162" s="198">
        <f t="shared" si="17"/>
        <v>-1.0009583690825619</v>
      </c>
      <c r="W162" s="198" t="e">
        <v>#N/A</v>
      </c>
    </row>
    <row r="163" spans="17:23" x14ac:dyDescent="0.25">
      <c r="Q163" s="198">
        <f t="shared" si="13"/>
        <v>-1.3333333333333333</v>
      </c>
      <c r="R163" s="201">
        <f t="shared" si="14"/>
        <v>-1.0159131935601331</v>
      </c>
      <c r="S163" s="198">
        <f t="shared" si="15"/>
        <v>-2.9108280254777075</v>
      </c>
      <c r="T163" s="198">
        <f t="shared" si="16"/>
        <v>-1</v>
      </c>
      <c r="U163" s="198">
        <f t="shared" si="17"/>
        <v>-1.0009583690825619</v>
      </c>
      <c r="W163" s="198" t="e">
        <v>#N/A</v>
      </c>
    </row>
    <row r="164" spans="17:23" x14ac:dyDescent="0.25">
      <c r="Q164" s="198">
        <f t="shared" si="13"/>
        <v>-1.3333333333333333</v>
      </c>
      <c r="R164" s="201">
        <f t="shared" si="14"/>
        <v>-1.0159131935601331</v>
      </c>
      <c r="S164" s="198">
        <f t="shared" si="15"/>
        <v>-2.9108280254777075</v>
      </c>
      <c r="T164" s="198">
        <f t="shared" si="16"/>
        <v>-1</v>
      </c>
      <c r="U164" s="198">
        <f t="shared" si="17"/>
        <v>-1.0009583690825619</v>
      </c>
      <c r="W164" s="198" t="e">
        <v>#N/A</v>
      </c>
    </row>
    <row r="165" spans="17:23" x14ac:dyDescent="0.25">
      <c r="Q165" s="198">
        <f t="shared" si="13"/>
        <v>-1.3333333333333333</v>
      </c>
      <c r="R165" s="201">
        <f t="shared" si="14"/>
        <v>-1.0159131935601331</v>
      </c>
      <c r="S165" s="198">
        <f t="shared" si="15"/>
        <v>-2.9108280254777075</v>
      </c>
      <c r="T165" s="198">
        <f t="shared" si="16"/>
        <v>-1</v>
      </c>
      <c r="U165" s="198">
        <f t="shared" si="17"/>
        <v>-1.0009583690825619</v>
      </c>
      <c r="W165" s="198" t="e">
        <v>#N/A</v>
      </c>
    </row>
    <row r="166" spans="17:23" x14ac:dyDescent="0.25">
      <c r="Q166" s="198">
        <f t="shared" si="13"/>
        <v>-1.3333333333333333</v>
      </c>
      <c r="R166" s="201">
        <f t="shared" si="14"/>
        <v>-1.0159131935601331</v>
      </c>
      <c r="S166" s="198">
        <f t="shared" si="15"/>
        <v>-2.9108280254777075</v>
      </c>
      <c r="T166" s="198">
        <f t="shared" si="16"/>
        <v>-1</v>
      </c>
      <c r="U166" s="198">
        <f t="shared" si="17"/>
        <v>-1.0009583690825619</v>
      </c>
      <c r="W166" s="198" t="e">
        <v>#N/A</v>
      </c>
    </row>
    <row r="167" spans="17:23" x14ac:dyDescent="0.25">
      <c r="Q167" s="198">
        <f t="shared" si="13"/>
        <v>-1.3333333333333333</v>
      </c>
      <c r="R167" s="201">
        <f t="shared" si="14"/>
        <v>-1.0159131935601331</v>
      </c>
      <c r="S167" s="198">
        <f t="shared" si="15"/>
        <v>-2.9108280254777075</v>
      </c>
      <c r="T167" s="198">
        <f t="shared" si="16"/>
        <v>-1</v>
      </c>
      <c r="U167" s="198">
        <f t="shared" si="17"/>
        <v>-1.0009583690825619</v>
      </c>
      <c r="W167" s="198" t="e">
        <v>#N/A</v>
      </c>
    </row>
    <row r="168" spans="17:23" x14ac:dyDescent="0.25">
      <c r="Q168" s="198">
        <f t="shared" si="13"/>
        <v>-1.3333333333333333</v>
      </c>
      <c r="R168" s="201">
        <f t="shared" si="14"/>
        <v>-1.0159131935601331</v>
      </c>
      <c r="S168" s="198">
        <f t="shared" si="15"/>
        <v>-2.9108280254777075</v>
      </c>
      <c r="T168" s="198">
        <f t="shared" si="16"/>
        <v>-1</v>
      </c>
      <c r="U168" s="198">
        <f t="shared" si="17"/>
        <v>-1.0009583690825619</v>
      </c>
      <c r="W168" s="198" t="e">
        <v>#N/A</v>
      </c>
    </row>
    <row r="169" spans="17:23" x14ac:dyDescent="0.25">
      <c r="Q169" s="198">
        <f t="shared" si="13"/>
        <v>-1.3333333333333333</v>
      </c>
      <c r="R169" s="201">
        <f t="shared" si="14"/>
        <v>-1.0159131935601331</v>
      </c>
      <c r="S169" s="198">
        <f t="shared" si="15"/>
        <v>-2.9108280254777075</v>
      </c>
      <c r="T169" s="198">
        <f t="shared" si="16"/>
        <v>-1</v>
      </c>
      <c r="U169" s="198">
        <f t="shared" si="17"/>
        <v>-1.0009583690825619</v>
      </c>
      <c r="W169" s="198" t="e">
        <v>#N/A</v>
      </c>
    </row>
    <row r="170" spans="17:23" x14ac:dyDescent="0.25">
      <c r="Q170" s="198">
        <f t="shared" si="13"/>
        <v>-1.3333333333333333</v>
      </c>
      <c r="R170" s="201">
        <f t="shared" si="14"/>
        <v>-1.0159131935601331</v>
      </c>
      <c r="S170" s="198">
        <f t="shared" si="15"/>
        <v>-2.9108280254777075</v>
      </c>
      <c r="T170" s="198">
        <f t="shared" si="16"/>
        <v>-1</v>
      </c>
      <c r="U170" s="198">
        <f t="shared" si="17"/>
        <v>-1.0009583690825619</v>
      </c>
      <c r="W170" s="198" t="e">
        <v>#N/A</v>
      </c>
    </row>
    <row r="171" spans="17:23" x14ac:dyDescent="0.25">
      <c r="Q171" s="198">
        <f t="shared" si="13"/>
        <v>-1.3333333333333333</v>
      </c>
      <c r="R171" s="201">
        <f t="shared" si="14"/>
        <v>-1.0159131935601331</v>
      </c>
      <c r="S171" s="198">
        <f t="shared" si="15"/>
        <v>-2.9108280254777075</v>
      </c>
      <c r="T171" s="198">
        <f t="shared" si="16"/>
        <v>-1</v>
      </c>
      <c r="U171" s="198">
        <f t="shared" si="17"/>
        <v>-1.0009583690825619</v>
      </c>
      <c r="W171" s="198" t="e">
        <v>#N/A</v>
      </c>
    </row>
    <row r="172" spans="17:23" x14ac:dyDescent="0.25">
      <c r="Q172" s="198">
        <f t="shared" si="13"/>
        <v>-1.3333333333333333</v>
      </c>
      <c r="R172" s="201">
        <f t="shared" si="14"/>
        <v>-1.0159131935601331</v>
      </c>
      <c r="S172" s="198">
        <f t="shared" si="15"/>
        <v>-2.9108280254777075</v>
      </c>
      <c r="T172" s="198">
        <f t="shared" si="16"/>
        <v>-1</v>
      </c>
      <c r="U172" s="198">
        <f t="shared" si="17"/>
        <v>-1.0009583690825619</v>
      </c>
      <c r="W172" s="198" t="e">
        <v>#N/A</v>
      </c>
    </row>
    <row r="173" spans="17:23" x14ac:dyDescent="0.25">
      <c r="Q173" s="198">
        <f t="shared" si="13"/>
        <v>-1.3333333333333333</v>
      </c>
      <c r="R173" s="201">
        <f t="shared" si="14"/>
        <v>-1.0159131935601331</v>
      </c>
      <c r="S173" s="198">
        <f t="shared" si="15"/>
        <v>-2.9108280254777075</v>
      </c>
      <c r="T173" s="198">
        <f t="shared" si="16"/>
        <v>-1</v>
      </c>
      <c r="U173" s="198">
        <f t="shared" si="17"/>
        <v>-1.0009583690825619</v>
      </c>
      <c r="W173" s="198" t="e">
        <v>#N/A</v>
      </c>
    </row>
    <row r="174" spans="17:23" x14ac:dyDescent="0.25">
      <c r="Q174" s="198">
        <f t="shared" si="13"/>
        <v>-1.3333333333333333</v>
      </c>
      <c r="R174" s="201">
        <f t="shared" si="14"/>
        <v>-1.0159131935601331</v>
      </c>
      <c r="S174" s="198">
        <f t="shared" si="15"/>
        <v>-2.9108280254777075</v>
      </c>
      <c r="T174" s="198">
        <f t="shared" si="16"/>
        <v>-1</v>
      </c>
      <c r="U174" s="198">
        <f t="shared" si="17"/>
        <v>-1.0009583690825619</v>
      </c>
      <c r="W174" s="198" t="e">
        <v>#N/A</v>
      </c>
    </row>
    <row r="175" spans="17:23" x14ac:dyDescent="0.25">
      <c r="Q175" s="198">
        <f t="shared" si="13"/>
        <v>-1.3333333333333333</v>
      </c>
      <c r="R175" s="201">
        <f t="shared" si="14"/>
        <v>-1.0159131935601331</v>
      </c>
      <c r="S175" s="198">
        <f t="shared" si="15"/>
        <v>-2.9108280254777075</v>
      </c>
      <c r="T175" s="198">
        <f t="shared" si="16"/>
        <v>-1</v>
      </c>
      <c r="U175" s="198">
        <f t="shared" si="17"/>
        <v>-1.0009583690825619</v>
      </c>
      <c r="W175" s="198" t="e">
        <v>#N/A</v>
      </c>
    </row>
    <row r="176" spans="17:23" x14ac:dyDescent="0.25">
      <c r="Q176" s="198">
        <f t="shared" si="13"/>
        <v>-1.3333333333333333</v>
      </c>
      <c r="R176" s="201">
        <f t="shared" si="14"/>
        <v>-1.0159131935601331</v>
      </c>
      <c r="S176" s="198">
        <f t="shared" si="15"/>
        <v>-2.9108280254777075</v>
      </c>
      <c r="T176" s="198">
        <f t="shared" si="16"/>
        <v>-1</v>
      </c>
      <c r="U176" s="198">
        <f t="shared" si="17"/>
        <v>-1.0009583690825619</v>
      </c>
      <c r="W176" s="198" t="e">
        <v>#N/A</v>
      </c>
    </row>
    <row r="177" spans="17:23" x14ac:dyDescent="0.25">
      <c r="Q177" s="198">
        <f t="shared" si="13"/>
        <v>-1.3333333333333333</v>
      </c>
      <c r="R177" s="201">
        <f t="shared" si="14"/>
        <v>-1.0159131935601331</v>
      </c>
      <c r="S177" s="198">
        <f t="shared" si="15"/>
        <v>-2.9108280254777075</v>
      </c>
      <c r="T177" s="198">
        <f t="shared" si="16"/>
        <v>-1</v>
      </c>
      <c r="U177" s="198">
        <f t="shared" si="17"/>
        <v>-1.0009583690825619</v>
      </c>
      <c r="W177" s="198" t="e">
        <v>#N/A</v>
      </c>
    </row>
    <row r="178" spans="17:23" x14ac:dyDescent="0.25">
      <c r="Q178" s="198">
        <f t="shared" si="13"/>
        <v>-1.3333333333333333</v>
      </c>
      <c r="R178" s="201">
        <f t="shared" si="14"/>
        <v>-1.0159131935601331</v>
      </c>
      <c r="S178" s="198">
        <f t="shared" si="15"/>
        <v>-2.9108280254777075</v>
      </c>
      <c r="T178" s="198">
        <f t="shared" si="16"/>
        <v>-1</v>
      </c>
      <c r="U178" s="198">
        <f t="shared" si="17"/>
        <v>-1.0009583690825619</v>
      </c>
      <c r="W178" s="198" t="e">
        <v>#N/A</v>
      </c>
    </row>
    <row r="179" spans="17:23" x14ac:dyDescent="0.25">
      <c r="Q179" s="198">
        <f t="shared" si="13"/>
        <v>-1.3333333333333333</v>
      </c>
      <c r="R179" s="201">
        <f t="shared" si="14"/>
        <v>-1.0159131935601331</v>
      </c>
      <c r="S179" s="198">
        <f t="shared" si="15"/>
        <v>-2.9108280254777075</v>
      </c>
      <c r="T179" s="198">
        <f t="shared" si="16"/>
        <v>-1</v>
      </c>
      <c r="U179" s="198">
        <f t="shared" si="17"/>
        <v>-1.0009583690825619</v>
      </c>
      <c r="W179" s="198" t="e">
        <v>#N/A</v>
      </c>
    </row>
    <row r="180" spans="17:23" x14ac:dyDescent="0.25">
      <c r="Q180" s="198">
        <f t="shared" si="13"/>
        <v>-1.3333333333333333</v>
      </c>
      <c r="R180" s="201">
        <f t="shared" si="14"/>
        <v>-1.0159131935601331</v>
      </c>
      <c r="S180" s="198">
        <f t="shared" si="15"/>
        <v>-2.9108280254777075</v>
      </c>
      <c r="T180" s="198">
        <f t="shared" si="16"/>
        <v>-1</v>
      </c>
      <c r="U180" s="198">
        <f t="shared" si="17"/>
        <v>-1.0009583690825619</v>
      </c>
      <c r="W180" s="198" t="e">
        <v>#N/A</v>
      </c>
    </row>
    <row r="181" spans="17:23" x14ac:dyDescent="0.25">
      <c r="Q181" s="198">
        <f t="shared" si="13"/>
        <v>-1.3333333333333333</v>
      </c>
      <c r="R181" s="201">
        <f t="shared" si="14"/>
        <v>-1.0159131935601331</v>
      </c>
      <c r="S181" s="198">
        <f t="shared" si="15"/>
        <v>-2.9108280254777075</v>
      </c>
      <c r="T181" s="198">
        <f t="shared" si="16"/>
        <v>-1</v>
      </c>
      <c r="U181" s="198">
        <f t="shared" si="17"/>
        <v>-1.0009583690825619</v>
      </c>
      <c r="W181" s="198" t="e">
        <v>#N/A</v>
      </c>
    </row>
    <row r="182" spans="17:23" x14ac:dyDescent="0.25">
      <c r="Q182" s="198">
        <f t="shared" si="13"/>
        <v>-1.3333333333333333</v>
      </c>
      <c r="R182" s="201">
        <f t="shared" si="14"/>
        <v>-1.0159131935601331</v>
      </c>
      <c r="S182" s="198">
        <f t="shared" si="15"/>
        <v>-2.9108280254777075</v>
      </c>
      <c r="T182" s="198">
        <f t="shared" si="16"/>
        <v>-1</v>
      </c>
      <c r="U182" s="198">
        <f t="shared" si="17"/>
        <v>-1.0009583690825619</v>
      </c>
      <c r="W182" s="198" t="e">
        <v>#N/A</v>
      </c>
    </row>
    <row r="183" spans="17:23" x14ac:dyDescent="0.25">
      <c r="Q183" s="198">
        <f t="shared" si="13"/>
        <v>-1.3333333333333333</v>
      </c>
      <c r="R183" s="201">
        <f t="shared" si="14"/>
        <v>-1.0159131935601331</v>
      </c>
      <c r="S183" s="198">
        <f t="shared" si="15"/>
        <v>-2.9108280254777075</v>
      </c>
      <c r="T183" s="198">
        <f t="shared" si="16"/>
        <v>-1</v>
      </c>
      <c r="U183" s="198">
        <f t="shared" si="17"/>
        <v>-1.0009583690825619</v>
      </c>
      <c r="W183" s="198" t="e">
        <v>#N/A</v>
      </c>
    </row>
    <row r="184" spans="17:23" x14ac:dyDescent="0.25">
      <c r="Q184" s="198">
        <f t="shared" si="13"/>
        <v>-1.3333333333333333</v>
      </c>
      <c r="R184" s="201">
        <f t="shared" si="14"/>
        <v>-1.0159131935601331</v>
      </c>
      <c r="S184" s="198">
        <f t="shared" si="15"/>
        <v>-2.9108280254777075</v>
      </c>
      <c r="T184" s="198">
        <f t="shared" si="16"/>
        <v>-1</v>
      </c>
      <c r="U184" s="198">
        <f t="shared" si="17"/>
        <v>-1.0009583690825619</v>
      </c>
      <c r="W184" s="198" t="e">
        <v>#N/A</v>
      </c>
    </row>
    <row r="185" spans="17:23" x14ac:dyDescent="0.25">
      <c r="Q185" s="198">
        <f t="shared" si="13"/>
        <v>-1.3333333333333333</v>
      </c>
      <c r="R185" s="201">
        <f t="shared" si="14"/>
        <v>-1.0159131935601331</v>
      </c>
      <c r="S185" s="198">
        <f t="shared" si="15"/>
        <v>-2.9108280254777075</v>
      </c>
      <c r="T185" s="198">
        <f t="shared" si="16"/>
        <v>-1</v>
      </c>
      <c r="U185" s="198">
        <f t="shared" si="17"/>
        <v>-1.0009583690825619</v>
      </c>
    </row>
    <row r="186" spans="17:23" x14ac:dyDescent="0.25">
      <c r="Q186" s="198">
        <f t="shared" si="13"/>
        <v>-1.3333333333333333</v>
      </c>
      <c r="R186" s="201">
        <f t="shared" si="14"/>
        <v>-1.0159131935601331</v>
      </c>
      <c r="S186" s="198">
        <f t="shared" si="15"/>
        <v>-2.9108280254777075</v>
      </c>
      <c r="T186" s="198">
        <f t="shared" si="16"/>
        <v>-1</v>
      </c>
      <c r="U186" s="198">
        <f t="shared" si="17"/>
        <v>-1.0009583690825619</v>
      </c>
    </row>
    <row r="187" spans="17:23" x14ac:dyDescent="0.25">
      <c r="Q187" s="198">
        <f t="shared" si="13"/>
        <v>-1.3333333333333333</v>
      </c>
      <c r="R187" s="201">
        <f t="shared" si="14"/>
        <v>-1.0159131935601331</v>
      </c>
      <c r="S187" s="198">
        <f t="shared" si="15"/>
        <v>-2.9108280254777075</v>
      </c>
      <c r="T187" s="198">
        <f t="shared" si="16"/>
        <v>-1</v>
      </c>
      <c r="U187" s="198">
        <f t="shared" si="17"/>
        <v>-1.0009583690825619</v>
      </c>
    </row>
    <row r="188" spans="17:23" x14ac:dyDescent="0.25">
      <c r="Q188" s="198">
        <f t="shared" si="13"/>
        <v>-1.3333333333333333</v>
      </c>
      <c r="R188" s="201">
        <f t="shared" si="14"/>
        <v>-1.0159131935601331</v>
      </c>
      <c r="S188" s="198">
        <f t="shared" si="15"/>
        <v>-2.9108280254777075</v>
      </c>
      <c r="T188" s="198">
        <f t="shared" si="16"/>
        <v>-1</v>
      </c>
      <c r="U188" s="198">
        <f t="shared" si="17"/>
        <v>-1.0009583690825619</v>
      </c>
    </row>
    <row r="189" spans="17:23" x14ac:dyDescent="0.25">
      <c r="Q189" s="198">
        <f t="shared" si="13"/>
        <v>-1.3333333333333333</v>
      </c>
      <c r="R189" s="201">
        <f t="shared" si="14"/>
        <v>-1.0159131935601331</v>
      </c>
      <c r="S189" s="198">
        <f t="shared" si="15"/>
        <v>-2.9108280254777075</v>
      </c>
      <c r="T189" s="198">
        <f t="shared" si="16"/>
        <v>-1</v>
      </c>
      <c r="U189" s="198">
        <f t="shared" si="17"/>
        <v>-1.0009583690825619</v>
      </c>
    </row>
    <row r="190" spans="17:23" x14ac:dyDescent="0.25">
      <c r="Q190" s="198">
        <f t="shared" si="13"/>
        <v>-1.3333333333333333</v>
      </c>
      <c r="R190" s="201">
        <f t="shared" si="14"/>
        <v>-1.0159131935601331</v>
      </c>
      <c r="S190" s="198">
        <f t="shared" si="15"/>
        <v>-2.9108280254777075</v>
      </c>
      <c r="T190" s="198">
        <f t="shared" si="16"/>
        <v>-1</v>
      </c>
      <c r="U190" s="198">
        <f t="shared" si="17"/>
        <v>-1.0009583690825619</v>
      </c>
    </row>
    <row r="191" spans="17:23" x14ac:dyDescent="0.25">
      <c r="Q191" s="198">
        <f t="shared" si="13"/>
        <v>-1.3333333333333333</v>
      </c>
      <c r="R191" s="201">
        <f t="shared" si="14"/>
        <v>-1.0159131935601331</v>
      </c>
      <c r="S191" s="198">
        <f t="shared" si="15"/>
        <v>-2.9108280254777075</v>
      </c>
      <c r="T191" s="198">
        <f t="shared" si="16"/>
        <v>-1</v>
      </c>
      <c r="U191" s="198">
        <f t="shared" si="17"/>
        <v>-1.0009583690825619</v>
      </c>
    </row>
    <row r="192" spans="17:23" x14ac:dyDescent="0.25">
      <c r="Q192" s="198">
        <f t="shared" si="13"/>
        <v>-1.3333333333333333</v>
      </c>
      <c r="R192" s="201">
        <f t="shared" si="14"/>
        <v>-1.0159131935601331</v>
      </c>
      <c r="S192" s="198">
        <f t="shared" si="15"/>
        <v>-2.9108280254777075</v>
      </c>
      <c r="T192" s="198">
        <f t="shared" si="16"/>
        <v>-1</v>
      </c>
      <c r="U192" s="198">
        <f t="shared" si="17"/>
        <v>-1.0009583690825619</v>
      </c>
    </row>
    <row r="193" spans="17:21" x14ac:dyDescent="0.25">
      <c r="Q193" s="198">
        <f t="shared" si="13"/>
        <v>-1.3333333333333333</v>
      </c>
      <c r="R193" s="201">
        <f t="shared" si="14"/>
        <v>-1.0159131935601331</v>
      </c>
      <c r="S193" s="198">
        <f t="shared" si="15"/>
        <v>-2.9108280254777075</v>
      </c>
      <c r="T193" s="198">
        <f t="shared" si="16"/>
        <v>-1</v>
      </c>
      <c r="U193" s="198">
        <f t="shared" si="17"/>
        <v>-1.0009583690825619</v>
      </c>
    </row>
    <row r="194" spans="17:21" x14ac:dyDescent="0.25">
      <c r="Q194" s="198">
        <f t="shared" si="13"/>
        <v>-1.3333333333333333</v>
      </c>
      <c r="R194" s="201">
        <f t="shared" si="14"/>
        <v>-1.0159131935601331</v>
      </c>
      <c r="S194" s="198">
        <f t="shared" si="15"/>
        <v>-2.9108280254777075</v>
      </c>
      <c r="T194" s="198">
        <f t="shared" si="16"/>
        <v>-1</v>
      </c>
      <c r="U194" s="198">
        <f t="shared" si="17"/>
        <v>-1.0009583690825619</v>
      </c>
    </row>
    <row r="195" spans="17:21" x14ac:dyDescent="0.25">
      <c r="Q195" s="198">
        <f t="shared" ref="Q195:Q258" si="18">2*((L195-P$3)/(P$5-P$3))-1</f>
        <v>-1.3333333333333333</v>
      </c>
      <c r="R195" s="201">
        <f t="shared" ref="R195:R258" si="19">2*((H195-P$8)/(P$10-P$8))-1</f>
        <v>-1.0159131935601331</v>
      </c>
      <c r="S195" s="198">
        <f t="shared" ref="S195:S258" si="20">2*((I195-P$13)/(P$15-P$13))-1</f>
        <v>-2.9108280254777075</v>
      </c>
      <c r="T195" s="198">
        <f t="shared" ref="T195:T258" si="21">2*((J195-P$18)/(P$20-P$18))-1</f>
        <v>-1</v>
      </c>
      <c r="U195" s="198">
        <f t="shared" ref="U195:U258" si="22">2*((K195-P$23)/(P$25-P$23))-1</f>
        <v>-1.0009583690825619</v>
      </c>
    </row>
    <row r="196" spans="17:21" x14ac:dyDescent="0.25">
      <c r="Q196" s="198">
        <f t="shared" si="18"/>
        <v>-1.3333333333333333</v>
      </c>
      <c r="R196" s="201">
        <f t="shared" si="19"/>
        <v>-1.0159131935601331</v>
      </c>
      <c r="S196" s="198">
        <f t="shared" si="20"/>
        <v>-2.9108280254777075</v>
      </c>
      <c r="T196" s="198">
        <f t="shared" si="21"/>
        <v>-1</v>
      </c>
      <c r="U196" s="198">
        <f t="shared" si="22"/>
        <v>-1.0009583690825619</v>
      </c>
    </row>
    <row r="197" spans="17:21" x14ac:dyDescent="0.25">
      <c r="Q197" s="198">
        <f t="shared" si="18"/>
        <v>-1.3333333333333333</v>
      </c>
      <c r="R197" s="201">
        <f t="shared" si="19"/>
        <v>-1.0159131935601331</v>
      </c>
      <c r="S197" s="198">
        <f t="shared" si="20"/>
        <v>-2.9108280254777075</v>
      </c>
      <c r="T197" s="198">
        <f t="shared" si="21"/>
        <v>-1</v>
      </c>
      <c r="U197" s="198">
        <f t="shared" si="22"/>
        <v>-1.0009583690825619</v>
      </c>
    </row>
    <row r="198" spans="17:21" x14ac:dyDescent="0.25">
      <c r="Q198" s="198">
        <f t="shared" si="18"/>
        <v>-1.3333333333333333</v>
      </c>
      <c r="R198" s="201">
        <f t="shared" si="19"/>
        <v>-1.0159131935601331</v>
      </c>
      <c r="S198" s="198">
        <f t="shared" si="20"/>
        <v>-2.9108280254777075</v>
      </c>
      <c r="T198" s="198">
        <f t="shared" si="21"/>
        <v>-1</v>
      </c>
      <c r="U198" s="198">
        <f t="shared" si="22"/>
        <v>-1.0009583690825619</v>
      </c>
    </row>
    <row r="199" spans="17:21" x14ac:dyDescent="0.25">
      <c r="Q199" s="198">
        <f t="shared" si="18"/>
        <v>-1.3333333333333333</v>
      </c>
      <c r="R199" s="201">
        <f t="shared" si="19"/>
        <v>-1.0159131935601331</v>
      </c>
      <c r="S199" s="198">
        <f t="shared" si="20"/>
        <v>-2.9108280254777075</v>
      </c>
      <c r="T199" s="198">
        <f t="shared" si="21"/>
        <v>-1</v>
      </c>
      <c r="U199" s="198">
        <f t="shared" si="22"/>
        <v>-1.0009583690825619</v>
      </c>
    </row>
    <row r="200" spans="17:21" x14ac:dyDescent="0.25">
      <c r="Q200" s="198">
        <f t="shared" si="18"/>
        <v>-1.3333333333333333</v>
      </c>
      <c r="R200" s="201">
        <f t="shared" si="19"/>
        <v>-1.0159131935601331</v>
      </c>
      <c r="S200" s="198">
        <f t="shared" si="20"/>
        <v>-2.9108280254777075</v>
      </c>
      <c r="T200" s="198">
        <f t="shared" si="21"/>
        <v>-1</v>
      </c>
      <c r="U200" s="198">
        <f t="shared" si="22"/>
        <v>-1.0009583690825619</v>
      </c>
    </row>
    <row r="201" spans="17:21" x14ac:dyDescent="0.25">
      <c r="Q201" s="198">
        <f t="shared" si="18"/>
        <v>-1.3333333333333333</v>
      </c>
      <c r="R201" s="201">
        <f t="shared" si="19"/>
        <v>-1.0159131935601331</v>
      </c>
      <c r="S201" s="198">
        <f t="shared" si="20"/>
        <v>-2.9108280254777075</v>
      </c>
      <c r="T201" s="198">
        <f t="shared" si="21"/>
        <v>-1</v>
      </c>
      <c r="U201" s="198">
        <f t="shared" si="22"/>
        <v>-1.0009583690825619</v>
      </c>
    </row>
    <row r="202" spans="17:21" x14ac:dyDescent="0.25">
      <c r="Q202" s="198">
        <f t="shared" si="18"/>
        <v>-1.3333333333333333</v>
      </c>
      <c r="R202" s="201">
        <f t="shared" si="19"/>
        <v>-1.0159131935601331</v>
      </c>
      <c r="S202" s="198">
        <f t="shared" si="20"/>
        <v>-2.9108280254777075</v>
      </c>
      <c r="T202" s="198">
        <f t="shared" si="21"/>
        <v>-1</v>
      </c>
      <c r="U202" s="198">
        <f t="shared" si="22"/>
        <v>-1.0009583690825619</v>
      </c>
    </row>
    <row r="203" spans="17:21" x14ac:dyDescent="0.25">
      <c r="Q203" s="198">
        <f t="shared" si="18"/>
        <v>-1.3333333333333333</v>
      </c>
      <c r="R203" s="201">
        <f t="shared" si="19"/>
        <v>-1.0159131935601331</v>
      </c>
      <c r="S203" s="198">
        <f t="shared" si="20"/>
        <v>-2.9108280254777075</v>
      </c>
      <c r="T203" s="198">
        <f t="shared" si="21"/>
        <v>-1</v>
      </c>
      <c r="U203" s="198">
        <f t="shared" si="22"/>
        <v>-1.0009583690825619</v>
      </c>
    </row>
    <row r="204" spans="17:21" x14ac:dyDescent="0.25">
      <c r="Q204" s="198">
        <f t="shared" si="18"/>
        <v>-1.3333333333333333</v>
      </c>
      <c r="R204" s="201">
        <f t="shared" si="19"/>
        <v>-1.0159131935601331</v>
      </c>
      <c r="S204" s="198">
        <f t="shared" si="20"/>
        <v>-2.9108280254777075</v>
      </c>
      <c r="T204" s="198">
        <f t="shared" si="21"/>
        <v>-1</v>
      </c>
      <c r="U204" s="198">
        <f t="shared" si="22"/>
        <v>-1.0009583690825619</v>
      </c>
    </row>
    <row r="205" spans="17:21" x14ac:dyDescent="0.25">
      <c r="Q205" s="198">
        <f t="shared" si="18"/>
        <v>-1.3333333333333333</v>
      </c>
      <c r="R205" s="201">
        <f t="shared" si="19"/>
        <v>-1.0159131935601331</v>
      </c>
      <c r="S205" s="198">
        <f t="shared" si="20"/>
        <v>-2.9108280254777075</v>
      </c>
      <c r="T205" s="198">
        <f t="shared" si="21"/>
        <v>-1</v>
      </c>
      <c r="U205" s="198">
        <f t="shared" si="22"/>
        <v>-1.0009583690825619</v>
      </c>
    </row>
    <row r="206" spans="17:21" x14ac:dyDescent="0.25">
      <c r="Q206" s="198">
        <f t="shared" si="18"/>
        <v>-1.3333333333333333</v>
      </c>
      <c r="R206" s="201">
        <f t="shared" si="19"/>
        <v>-1.0159131935601331</v>
      </c>
      <c r="S206" s="198">
        <f t="shared" si="20"/>
        <v>-2.9108280254777075</v>
      </c>
      <c r="T206" s="198">
        <f t="shared" si="21"/>
        <v>-1</v>
      </c>
      <c r="U206" s="198">
        <f t="shared" si="22"/>
        <v>-1.0009583690825619</v>
      </c>
    </row>
    <row r="207" spans="17:21" x14ac:dyDescent="0.25">
      <c r="Q207" s="198">
        <f t="shared" si="18"/>
        <v>-1.3333333333333333</v>
      </c>
      <c r="R207" s="201">
        <f t="shared" si="19"/>
        <v>-1.0159131935601331</v>
      </c>
      <c r="S207" s="198">
        <f t="shared" si="20"/>
        <v>-2.9108280254777075</v>
      </c>
      <c r="T207" s="198">
        <f t="shared" si="21"/>
        <v>-1</v>
      </c>
      <c r="U207" s="198">
        <f t="shared" si="22"/>
        <v>-1.0009583690825619</v>
      </c>
    </row>
    <row r="208" spans="17:21" x14ac:dyDescent="0.25">
      <c r="Q208" s="198">
        <f t="shared" si="18"/>
        <v>-1.3333333333333333</v>
      </c>
      <c r="R208" s="201">
        <f t="shared" si="19"/>
        <v>-1.0159131935601331</v>
      </c>
      <c r="S208" s="198">
        <f t="shared" si="20"/>
        <v>-2.9108280254777075</v>
      </c>
      <c r="T208" s="198">
        <f t="shared" si="21"/>
        <v>-1</v>
      </c>
      <c r="U208" s="198">
        <f t="shared" si="22"/>
        <v>-1.0009583690825619</v>
      </c>
    </row>
    <row r="209" spans="17:21" x14ac:dyDescent="0.25">
      <c r="Q209" s="198">
        <f t="shared" si="18"/>
        <v>-1.3333333333333333</v>
      </c>
      <c r="R209" s="201">
        <f t="shared" si="19"/>
        <v>-1.0159131935601331</v>
      </c>
      <c r="S209" s="198">
        <f t="shared" si="20"/>
        <v>-2.9108280254777075</v>
      </c>
      <c r="T209" s="198">
        <f t="shared" si="21"/>
        <v>-1</v>
      </c>
      <c r="U209" s="198">
        <f t="shared" si="22"/>
        <v>-1.0009583690825619</v>
      </c>
    </row>
    <row r="210" spans="17:21" x14ac:dyDescent="0.25">
      <c r="Q210" s="198">
        <f t="shared" si="18"/>
        <v>-1.3333333333333333</v>
      </c>
      <c r="R210" s="201">
        <f t="shared" si="19"/>
        <v>-1.0159131935601331</v>
      </c>
      <c r="S210" s="198">
        <f t="shared" si="20"/>
        <v>-2.9108280254777075</v>
      </c>
      <c r="T210" s="198">
        <f t="shared" si="21"/>
        <v>-1</v>
      </c>
      <c r="U210" s="198">
        <f t="shared" si="22"/>
        <v>-1.0009583690825619</v>
      </c>
    </row>
    <row r="211" spans="17:21" x14ac:dyDescent="0.25">
      <c r="Q211" s="198">
        <f t="shared" si="18"/>
        <v>-1.3333333333333333</v>
      </c>
      <c r="R211" s="201">
        <f t="shared" si="19"/>
        <v>-1.0159131935601331</v>
      </c>
      <c r="S211" s="198">
        <f t="shared" si="20"/>
        <v>-2.9108280254777075</v>
      </c>
      <c r="T211" s="198">
        <f t="shared" si="21"/>
        <v>-1</v>
      </c>
      <c r="U211" s="198">
        <f t="shared" si="22"/>
        <v>-1.0009583690825619</v>
      </c>
    </row>
    <row r="212" spans="17:21" x14ac:dyDescent="0.25">
      <c r="Q212" s="198">
        <f t="shared" si="18"/>
        <v>-1.3333333333333333</v>
      </c>
      <c r="R212" s="201">
        <f t="shared" si="19"/>
        <v>-1.0159131935601331</v>
      </c>
      <c r="S212" s="198">
        <f t="shared" si="20"/>
        <v>-2.9108280254777075</v>
      </c>
      <c r="T212" s="198">
        <f t="shared" si="21"/>
        <v>-1</v>
      </c>
      <c r="U212" s="198">
        <f t="shared" si="22"/>
        <v>-1.0009583690825619</v>
      </c>
    </row>
    <row r="213" spans="17:21" x14ac:dyDescent="0.25">
      <c r="Q213" s="198">
        <f t="shared" si="18"/>
        <v>-1.3333333333333333</v>
      </c>
      <c r="R213" s="201">
        <f t="shared" si="19"/>
        <v>-1.0159131935601331</v>
      </c>
      <c r="S213" s="198">
        <f t="shared" si="20"/>
        <v>-2.9108280254777075</v>
      </c>
      <c r="T213" s="198">
        <f t="shared" si="21"/>
        <v>-1</v>
      </c>
      <c r="U213" s="198">
        <f t="shared" si="22"/>
        <v>-1.0009583690825619</v>
      </c>
    </row>
    <row r="214" spans="17:21" x14ac:dyDescent="0.25">
      <c r="Q214" s="198">
        <f t="shared" si="18"/>
        <v>-1.3333333333333333</v>
      </c>
      <c r="R214" s="201">
        <f t="shared" si="19"/>
        <v>-1.0159131935601331</v>
      </c>
      <c r="S214" s="198">
        <f t="shared" si="20"/>
        <v>-2.9108280254777075</v>
      </c>
      <c r="T214" s="198">
        <f t="shared" si="21"/>
        <v>-1</v>
      </c>
      <c r="U214" s="198">
        <f t="shared" si="22"/>
        <v>-1.0009583690825619</v>
      </c>
    </row>
    <row r="215" spans="17:21" x14ac:dyDescent="0.25">
      <c r="Q215" s="198">
        <f t="shared" si="18"/>
        <v>-1.3333333333333333</v>
      </c>
      <c r="R215" s="201">
        <f t="shared" si="19"/>
        <v>-1.0159131935601331</v>
      </c>
      <c r="S215" s="198">
        <f t="shared" si="20"/>
        <v>-2.9108280254777075</v>
      </c>
      <c r="T215" s="198">
        <f t="shared" si="21"/>
        <v>-1</v>
      </c>
      <c r="U215" s="198">
        <f t="shared" si="22"/>
        <v>-1.0009583690825619</v>
      </c>
    </row>
    <row r="216" spans="17:21" x14ac:dyDescent="0.25">
      <c r="Q216" s="198">
        <f t="shared" si="18"/>
        <v>-1.3333333333333333</v>
      </c>
      <c r="R216" s="201">
        <f t="shared" si="19"/>
        <v>-1.0159131935601331</v>
      </c>
      <c r="S216" s="198">
        <f t="shared" si="20"/>
        <v>-2.9108280254777075</v>
      </c>
      <c r="T216" s="198">
        <f t="shared" si="21"/>
        <v>-1</v>
      </c>
      <c r="U216" s="198">
        <f t="shared" si="22"/>
        <v>-1.0009583690825619</v>
      </c>
    </row>
    <row r="217" spans="17:21" x14ac:dyDescent="0.25">
      <c r="Q217" s="198">
        <f t="shared" si="18"/>
        <v>-1.3333333333333333</v>
      </c>
      <c r="R217" s="201">
        <f t="shared" si="19"/>
        <v>-1.0159131935601331</v>
      </c>
      <c r="S217" s="198">
        <f t="shared" si="20"/>
        <v>-2.9108280254777075</v>
      </c>
      <c r="T217" s="198">
        <f t="shared" si="21"/>
        <v>-1</v>
      </c>
      <c r="U217" s="198">
        <f t="shared" si="22"/>
        <v>-1.0009583690825619</v>
      </c>
    </row>
    <row r="218" spans="17:21" x14ac:dyDescent="0.25">
      <c r="Q218" s="198">
        <f t="shared" si="18"/>
        <v>-1.3333333333333333</v>
      </c>
      <c r="R218" s="201">
        <f t="shared" si="19"/>
        <v>-1.0159131935601331</v>
      </c>
      <c r="S218" s="198">
        <f t="shared" si="20"/>
        <v>-2.9108280254777075</v>
      </c>
      <c r="T218" s="198">
        <f t="shared" si="21"/>
        <v>-1</v>
      </c>
      <c r="U218" s="198">
        <f t="shared" si="22"/>
        <v>-1.0009583690825619</v>
      </c>
    </row>
    <row r="219" spans="17:21" x14ac:dyDescent="0.25">
      <c r="Q219" s="198">
        <f t="shared" si="18"/>
        <v>-1.3333333333333333</v>
      </c>
      <c r="R219" s="201">
        <f t="shared" si="19"/>
        <v>-1.0159131935601331</v>
      </c>
      <c r="S219" s="198">
        <f t="shared" si="20"/>
        <v>-2.9108280254777075</v>
      </c>
      <c r="T219" s="198">
        <f t="shared" si="21"/>
        <v>-1</v>
      </c>
      <c r="U219" s="198">
        <f t="shared" si="22"/>
        <v>-1.0009583690825619</v>
      </c>
    </row>
    <row r="220" spans="17:21" x14ac:dyDescent="0.25">
      <c r="Q220" s="198">
        <f t="shared" si="18"/>
        <v>-1.3333333333333333</v>
      </c>
      <c r="R220" s="201">
        <f t="shared" si="19"/>
        <v>-1.0159131935601331</v>
      </c>
      <c r="S220" s="198">
        <f t="shared" si="20"/>
        <v>-2.9108280254777075</v>
      </c>
      <c r="T220" s="198">
        <f t="shared" si="21"/>
        <v>-1</v>
      </c>
      <c r="U220" s="198">
        <f t="shared" si="22"/>
        <v>-1.0009583690825619</v>
      </c>
    </row>
    <row r="221" spans="17:21" x14ac:dyDescent="0.25">
      <c r="Q221" s="198">
        <f t="shared" si="18"/>
        <v>-1.3333333333333333</v>
      </c>
      <c r="R221" s="201">
        <f t="shared" si="19"/>
        <v>-1.0159131935601331</v>
      </c>
      <c r="S221" s="198">
        <f t="shared" si="20"/>
        <v>-2.9108280254777075</v>
      </c>
      <c r="T221" s="198">
        <f t="shared" si="21"/>
        <v>-1</v>
      </c>
      <c r="U221" s="198">
        <f t="shared" si="22"/>
        <v>-1.0009583690825619</v>
      </c>
    </row>
    <row r="222" spans="17:21" x14ac:dyDescent="0.25">
      <c r="Q222" s="198">
        <f t="shared" si="18"/>
        <v>-1.3333333333333333</v>
      </c>
      <c r="R222" s="201">
        <f t="shared" si="19"/>
        <v>-1.0159131935601331</v>
      </c>
      <c r="S222" s="198">
        <f t="shared" si="20"/>
        <v>-2.9108280254777075</v>
      </c>
      <c r="T222" s="198">
        <f t="shared" si="21"/>
        <v>-1</v>
      </c>
      <c r="U222" s="198">
        <f t="shared" si="22"/>
        <v>-1.0009583690825619</v>
      </c>
    </row>
    <row r="223" spans="17:21" x14ac:dyDescent="0.25">
      <c r="Q223" s="198">
        <f t="shared" si="18"/>
        <v>-1.3333333333333333</v>
      </c>
      <c r="R223" s="201">
        <f t="shared" si="19"/>
        <v>-1.0159131935601331</v>
      </c>
      <c r="S223" s="198">
        <f t="shared" si="20"/>
        <v>-2.9108280254777075</v>
      </c>
      <c r="T223" s="198">
        <f t="shared" si="21"/>
        <v>-1</v>
      </c>
      <c r="U223" s="198">
        <f t="shared" si="22"/>
        <v>-1.0009583690825619</v>
      </c>
    </row>
    <row r="224" spans="17:21" x14ac:dyDescent="0.25">
      <c r="Q224" s="198">
        <f t="shared" si="18"/>
        <v>-1.3333333333333333</v>
      </c>
      <c r="R224" s="201">
        <f t="shared" si="19"/>
        <v>-1.0159131935601331</v>
      </c>
      <c r="S224" s="198">
        <f t="shared" si="20"/>
        <v>-2.9108280254777075</v>
      </c>
      <c r="T224" s="198">
        <f t="shared" si="21"/>
        <v>-1</v>
      </c>
      <c r="U224" s="198">
        <f t="shared" si="22"/>
        <v>-1.0009583690825619</v>
      </c>
    </row>
    <row r="225" spans="17:21" x14ac:dyDescent="0.25">
      <c r="Q225" s="198">
        <f t="shared" si="18"/>
        <v>-1.3333333333333333</v>
      </c>
      <c r="R225" s="201">
        <f t="shared" si="19"/>
        <v>-1.0159131935601331</v>
      </c>
      <c r="S225" s="198">
        <f t="shared" si="20"/>
        <v>-2.9108280254777075</v>
      </c>
      <c r="T225" s="198">
        <f t="shared" si="21"/>
        <v>-1</v>
      </c>
      <c r="U225" s="198">
        <f t="shared" si="22"/>
        <v>-1.0009583690825619</v>
      </c>
    </row>
    <row r="226" spans="17:21" x14ac:dyDescent="0.25">
      <c r="Q226" s="198">
        <f t="shared" si="18"/>
        <v>-1.3333333333333333</v>
      </c>
      <c r="R226" s="201">
        <f t="shared" si="19"/>
        <v>-1.0159131935601331</v>
      </c>
      <c r="S226" s="198">
        <f t="shared" si="20"/>
        <v>-2.9108280254777075</v>
      </c>
      <c r="T226" s="198">
        <f t="shared" si="21"/>
        <v>-1</v>
      </c>
      <c r="U226" s="198">
        <f t="shared" si="22"/>
        <v>-1.0009583690825619</v>
      </c>
    </row>
    <row r="227" spans="17:21" x14ac:dyDescent="0.25">
      <c r="Q227" s="198">
        <f t="shared" si="18"/>
        <v>-1.3333333333333333</v>
      </c>
      <c r="R227" s="201">
        <f t="shared" si="19"/>
        <v>-1.0159131935601331</v>
      </c>
      <c r="S227" s="198">
        <f t="shared" si="20"/>
        <v>-2.9108280254777075</v>
      </c>
      <c r="T227" s="198">
        <f t="shared" si="21"/>
        <v>-1</v>
      </c>
      <c r="U227" s="198">
        <f t="shared" si="22"/>
        <v>-1.0009583690825619</v>
      </c>
    </row>
    <row r="228" spans="17:21" x14ac:dyDescent="0.25">
      <c r="Q228" s="198">
        <f t="shared" si="18"/>
        <v>-1.3333333333333333</v>
      </c>
      <c r="R228" s="201">
        <f t="shared" si="19"/>
        <v>-1.0159131935601331</v>
      </c>
      <c r="S228" s="198">
        <f t="shared" si="20"/>
        <v>-2.9108280254777075</v>
      </c>
      <c r="T228" s="198">
        <f t="shared" si="21"/>
        <v>-1</v>
      </c>
      <c r="U228" s="198">
        <f t="shared" si="22"/>
        <v>-1.0009583690825619</v>
      </c>
    </row>
    <row r="229" spans="17:21" x14ac:dyDescent="0.25">
      <c r="Q229" s="198">
        <f t="shared" si="18"/>
        <v>-1.3333333333333333</v>
      </c>
      <c r="R229" s="201">
        <f t="shared" si="19"/>
        <v>-1.0159131935601331</v>
      </c>
      <c r="S229" s="198">
        <f t="shared" si="20"/>
        <v>-2.9108280254777075</v>
      </c>
      <c r="T229" s="198">
        <f t="shared" si="21"/>
        <v>-1</v>
      </c>
      <c r="U229" s="198">
        <f t="shared" si="22"/>
        <v>-1.0009583690825619</v>
      </c>
    </row>
    <row r="230" spans="17:21" x14ac:dyDescent="0.25">
      <c r="Q230" s="198">
        <f t="shared" si="18"/>
        <v>-1.3333333333333333</v>
      </c>
      <c r="R230" s="201">
        <f t="shared" si="19"/>
        <v>-1.0159131935601331</v>
      </c>
      <c r="S230" s="198">
        <f t="shared" si="20"/>
        <v>-2.9108280254777075</v>
      </c>
      <c r="T230" s="198">
        <f t="shared" si="21"/>
        <v>-1</v>
      </c>
      <c r="U230" s="198">
        <f t="shared" si="22"/>
        <v>-1.0009583690825619</v>
      </c>
    </row>
    <row r="231" spans="17:21" x14ac:dyDescent="0.25">
      <c r="Q231" s="198">
        <f t="shared" si="18"/>
        <v>-1.3333333333333333</v>
      </c>
      <c r="R231" s="201">
        <f t="shared" si="19"/>
        <v>-1.0159131935601331</v>
      </c>
      <c r="S231" s="198">
        <f t="shared" si="20"/>
        <v>-2.9108280254777075</v>
      </c>
      <c r="T231" s="198">
        <f t="shared" si="21"/>
        <v>-1</v>
      </c>
      <c r="U231" s="198">
        <f t="shared" si="22"/>
        <v>-1.0009583690825619</v>
      </c>
    </row>
    <row r="232" spans="17:21" x14ac:dyDescent="0.25">
      <c r="Q232" s="198">
        <f t="shared" si="18"/>
        <v>-1.3333333333333333</v>
      </c>
      <c r="R232" s="201">
        <f t="shared" si="19"/>
        <v>-1.0159131935601331</v>
      </c>
      <c r="S232" s="198">
        <f t="shared" si="20"/>
        <v>-2.9108280254777075</v>
      </c>
      <c r="T232" s="198">
        <f t="shared" si="21"/>
        <v>-1</v>
      </c>
      <c r="U232" s="198">
        <f t="shared" si="22"/>
        <v>-1.0009583690825619</v>
      </c>
    </row>
    <row r="233" spans="17:21" x14ac:dyDescent="0.25">
      <c r="Q233" s="198">
        <f t="shared" si="18"/>
        <v>-1.3333333333333333</v>
      </c>
      <c r="R233" s="201">
        <f t="shared" si="19"/>
        <v>-1.0159131935601331</v>
      </c>
      <c r="S233" s="198">
        <f t="shared" si="20"/>
        <v>-2.9108280254777075</v>
      </c>
      <c r="T233" s="198">
        <f t="shared" si="21"/>
        <v>-1</v>
      </c>
      <c r="U233" s="198">
        <f t="shared" si="22"/>
        <v>-1.0009583690825619</v>
      </c>
    </row>
    <row r="234" spans="17:21" x14ac:dyDescent="0.25">
      <c r="Q234" s="198">
        <f t="shared" si="18"/>
        <v>-1.3333333333333333</v>
      </c>
      <c r="R234" s="201">
        <f t="shared" si="19"/>
        <v>-1.0159131935601331</v>
      </c>
      <c r="S234" s="198">
        <f t="shared" si="20"/>
        <v>-2.9108280254777075</v>
      </c>
      <c r="T234" s="198">
        <f t="shared" si="21"/>
        <v>-1</v>
      </c>
      <c r="U234" s="198">
        <f t="shared" si="22"/>
        <v>-1.0009583690825619</v>
      </c>
    </row>
    <row r="235" spans="17:21" x14ac:dyDescent="0.25">
      <c r="Q235" s="198">
        <f t="shared" si="18"/>
        <v>-1.3333333333333333</v>
      </c>
      <c r="R235" s="201">
        <f t="shared" si="19"/>
        <v>-1.0159131935601331</v>
      </c>
      <c r="S235" s="198">
        <f t="shared" si="20"/>
        <v>-2.9108280254777075</v>
      </c>
      <c r="T235" s="198">
        <f t="shared" si="21"/>
        <v>-1</v>
      </c>
      <c r="U235" s="198">
        <f t="shared" si="22"/>
        <v>-1.0009583690825619</v>
      </c>
    </row>
    <row r="236" spans="17:21" x14ac:dyDescent="0.25">
      <c r="Q236" s="198">
        <f t="shared" si="18"/>
        <v>-1.3333333333333333</v>
      </c>
      <c r="R236" s="201">
        <f t="shared" si="19"/>
        <v>-1.0159131935601331</v>
      </c>
      <c r="S236" s="198">
        <f t="shared" si="20"/>
        <v>-2.9108280254777075</v>
      </c>
      <c r="T236" s="198">
        <f t="shared" si="21"/>
        <v>-1</v>
      </c>
      <c r="U236" s="198">
        <f t="shared" si="22"/>
        <v>-1.0009583690825619</v>
      </c>
    </row>
    <row r="237" spans="17:21" x14ac:dyDescent="0.25">
      <c r="Q237" s="198">
        <f t="shared" si="18"/>
        <v>-1.3333333333333333</v>
      </c>
      <c r="R237" s="201">
        <f t="shared" si="19"/>
        <v>-1.0159131935601331</v>
      </c>
      <c r="S237" s="198">
        <f t="shared" si="20"/>
        <v>-2.9108280254777075</v>
      </c>
      <c r="T237" s="198">
        <f t="shared" si="21"/>
        <v>-1</v>
      </c>
      <c r="U237" s="198">
        <f t="shared" si="22"/>
        <v>-1.0009583690825619</v>
      </c>
    </row>
    <row r="238" spans="17:21" x14ac:dyDescent="0.25">
      <c r="Q238" s="198">
        <f t="shared" si="18"/>
        <v>-1.3333333333333333</v>
      </c>
      <c r="R238" s="201">
        <f t="shared" si="19"/>
        <v>-1.0159131935601331</v>
      </c>
      <c r="S238" s="198">
        <f t="shared" si="20"/>
        <v>-2.9108280254777075</v>
      </c>
      <c r="T238" s="198">
        <f t="shared" si="21"/>
        <v>-1</v>
      </c>
      <c r="U238" s="198">
        <f t="shared" si="22"/>
        <v>-1.0009583690825619</v>
      </c>
    </row>
    <row r="239" spans="17:21" x14ac:dyDescent="0.25">
      <c r="Q239" s="198">
        <f t="shared" si="18"/>
        <v>-1.3333333333333333</v>
      </c>
      <c r="R239" s="201">
        <f t="shared" si="19"/>
        <v>-1.0159131935601331</v>
      </c>
      <c r="S239" s="198">
        <f t="shared" si="20"/>
        <v>-2.9108280254777075</v>
      </c>
      <c r="T239" s="198">
        <f t="shared" si="21"/>
        <v>-1</v>
      </c>
      <c r="U239" s="198">
        <f t="shared" si="22"/>
        <v>-1.0009583690825619</v>
      </c>
    </row>
    <row r="240" spans="17:21" x14ac:dyDescent="0.25">
      <c r="Q240" s="198">
        <f t="shared" si="18"/>
        <v>-1.3333333333333333</v>
      </c>
      <c r="R240" s="201">
        <f t="shared" si="19"/>
        <v>-1.0159131935601331</v>
      </c>
      <c r="S240" s="198">
        <f t="shared" si="20"/>
        <v>-2.9108280254777075</v>
      </c>
      <c r="T240" s="198">
        <f t="shared" si="21"/>
        <v>-1</v>
      </c>
      <c r="U240" s="198">
        <f t="shared" si="22"/>
        <v>-1.0009583690825619</v>
      </c>
    </row>
    <row r="241" spans="17:21" x14ac:dyDescent="0.25">
      <c r="Q241" s="198">
        <f t="shared" si="18"/>
        <v>-1.3333333333333333</v>
      </c>
      <c r="R241" s="201">
        <f t="shared" si="19"/>
        <v>-1.0159131935601331</v>
      </c>
      <c r="S241" s="198">
        <f t="shared" si="20"/>
        <v>-2.9108280254777075</v>
      </c>
      <c r="T241" s="198">
        <f t="shared" si="21"/>
        <v>-1</v>
      </c>
      <c r="U241" s="198">
        <f t="shared" si="22"/>
        <v>-1.0009583690825619</v>
      </c>
    </row>
    <row r="242" spans="17:21" x14ac:dyDescent="0.25">
      <c r="Q242" s="198">
        <f t="shared" si="18"/>
        <v>-1.3333333333333333</v>
      </c>
      <c r="R242" s="201">
        <f t="shared" si="19"/>
        <v>-1.0159131935601331</v>
      </c>
      <c r="S242" s="198">
        <f t="shared" si="20"/>
        <v>-2.9108280254777075</v>
      </c>
      <c r="T242" s="198">
        <f t="shared" si="21"/>
        <v>-1</v>
      </c>
      <c r="U242" s="198">
        <f t="shared" si="22"/>
        <v>-1.0009583690825619</v>
      </c>
    </row>
    <row r="243" spans="17:21" x14ac:dyDescent="0.25">
      <c r="Q243" s="198">
        <f t="shared" si="18"/>
        <v>-1.3333333333333333</v>
      </c>
      <c r="R243" s="201">
        <f t="shared" si="19"/>
        <v>-1.0159131935601331</v>
      </c>
      <c r="S243" s="198">
        <f t="shared" si="20"/>
        <v>-2.9108280254777075</v>
      </c>
      <c r="T243" s="198">
        <f t="shared" si="21"/>
        <v>-1</v>
      </c>
      <c r="U243" s="198">
        <f t="shared" si="22"/>
        <v>-1.0009583690825619</v>
      </c>
    </row>
    <row r="244" spans="17:21" x14ac:dyDescent="0.25">
      <c r="Q244" s="198">
        <f t="shared" si="18"/>
        <v>-1.3333333333333333</v>
      </c>
      <c r="R244" s="201">
        <f t="shared" si="19"/>
        <v>-1.0159131935601331</v>
      </c>
      <c r="S244" s="198">
        <f t="shared" si="20"/>
        <v>-2.9108280254777075</v>
      </c>
      <c r="T244" s="198">
        <f t="shared" si="21"/>
        <v>-1</v>
      </c>
      <c r="U244" s="198">
        <f t="shared" si="22"/>
        <v>-1.0009583690825619</v>
      </c>
    </row>
    <row r="245" spans="17:21" x14ac:dyDescent="0.25">
      <c r="Q245" s="198">
        <f t="shared" si="18"/>
        <v>-1.3333333333333333</v>
      </c>
      <c r="R245" s="201">
        <f t="shared" si="19"/>
        <v>-1.0159131935601331</v>
      </c>
      <c r="S245" s="198">
        <f t="shared" si="20"/>
        <v>-2.9108280254777075</v>
      </c>
      <c r="T245" s="198">
        <f t="shared" si="21"/>
        <v>-1</v>
      </c>
      <c r="U245" s="198">
        <f t="shared" si="22"/>
        <v>-1.0009583690825619</v>
      </c>
    </row>
    <row r="246" spans="17:21" x14ac:dyDescent="0.25">
      <c r="Q246" s="198">
        <f t="shared" si="18"/>
        <v>-1.3333333333333333</v>
      </c>
      <c r="R246" s="201">
        <f t="shared" si="19"/>
        <v>-1.0159131935601331</v>
      </c>
      <c r="S246" s="198">
        <f t="shared" si="20"/>
        <v>-2.9108280254777075</v>
      </c>
      <c r="T246" s="198">
        <f t="shared" si="21"/>
        <v>-1</v>
      </c>
      <c r="U246" s="198">
        <f t="shared" si="22"/>
        <v>-1.0009583690825619</v>
      </c>
    </row>
    <row r="247" spans="17:21" x14ac:dyDescent="0.25">
      <c r="Q247" s="198">
        <f t="shared" si="18"/>
        <v>-1.3333333333333333</v>
      </c>
      <c r="R247" s="201">
        <f t="shared" si="19"/>
        <v>-1.0159131935601331</v>
      </c>
      <c r="S247" s="198">
        <f t="shared" si="20"/>
        <v>-2.9108280254777075</v>
      </c>
      <c r="T247" s="198">
        <f t="shared" si="21"/>
        <v>-1</v>
      </c>
      <c r="U247" s="198">
        <f t="shared" si="22"/>
        <v>-1.0009583690825619</v>
      </c>
    </row>
    <row r="248" spans="17:21" x14ac:dyDescent="0.25">
      <c r="Q248" s="198">
        <f t="shared" si="18"/>
        <v>-1.3333333333333333</v>
      </c>
      <c r="R248" s="201">
        <f t="shared" si="19"/>
        <v>-1.0159131935601331</v>
      </c>
      <c r="S248" s="198">
        <f t="shared" si="20"/>
        <v>-2.9108280254777075</v>
      </c>
      <c r="T248" s="198">
        <f t="shared" si="21"/>
        <v>-1</v>
      </c>
      <c r="U248" s="198">
        <f t="shared" si="22"/>
        <v>-1.0009583690825619</v>
      </c>
    </row>
    <row r="249" spans="17:21" x14ac:dyDescent="0.25">
      <c r="Q249" s="198">
        <f t="shared" si="18"/>
        <v>-1.3333333333333333</v>
      </c>
      <c r="R249" s="201">
        <f t="shared" si="19"/>
        <v>-1.0159131935601331</v>
      </c>
      <c r="S249" s="198">
        <f t="shared" si="20"/>
        <v>-2.9108280254777075</v>
      </c>
      <c r="T249" s="198">
        <f t="shared" si="21"/>
        <v>-1</v>
      </c>
      <c r="U249" s="198">
        <f t="shared" si="22"/>
        <v>-1.0009583690825619</v>
      </c>
    </row>
    <row r="250" spans="17:21" x14ac:dyDescent="0.25">
      <c r="Q250" s="198">
        <f t="shared" si="18"/>
        <v>-1.3333333333333333</v>
      </c>
      <c r="R250" s="201">
        <f t="shared" si="19"/>
        <v>-1.0159131935601331</v>
      </c>
      <c r="S250" s="198">
        <f t="shared" si="20"/>
        <v>-2.9108280254777075</v>
      </c>
      <c r="T250" s="198">
        <f t="shared" si="21"/>
        <v>-1</v>
      </c>
      <c r="U250" s="198">
        <f t="shared" si="22"/>
        <v>-1.0009583690825619</v>
      </c>
    </row>
    <row r="251" spans="17:21" x14ac:dyDescent="0.25">
      <c r="Q251" s="198">
        <f t="shared" si="18"/>
        <v>-1.3333333333333333</v>
      </c>
      <c r="R251" s="201">
        <f t="shared" si="19"/>
        <v>-1.0159131935601331</v>
      </c>
      <c r="S251" s="198">
        <f t="shared" si="20"/>
        <v>-2.9108280254777075</v>
      </c>
      <c r="T251" s="198">
        <f t="shared" si="21"/>
        <v>-1</v>
      </c>
      <c r="U251" s="198">
        <f t="shared" si="22"/>
        <v>-1.0009583690825619</v>
      </c>
    </row>
    <row r="252" spans="17:21" x14ac:dyDescent="0.25">
      <c r="Q252" s="198">
        <f t="shared" si="18"/>
        <v>-1.3333333333333333</v>
      </c>
      <c r="R252" s="201">
        <f t="shared" si="19"/>
        <v>-1.0159131935601331</v>
      </c>
      <c r="S252" s="198">
        <f t="shared" si="20"/>
        <v>-2.9108280254777075</v>
      </c>
      <c r="T252" s="198">
        <f t="shared" si="21"/>
        <v>-1</v>
      </c>
      <c r="U252" s="198">
        <f t="shared" si="22"/>
        <v>-1.0009583690825619</v>
      </c>
    </row>
    <row r="253" spans="17:21" x14ac:dyDescent="0.25">
      <c r="Q253" s="198">
        <f t="shared" si="18"/>
        <v>-1.3333333333333333</v>
      </c>
      <c r="R253" s="201">
        <f t="shared" si="19"/>
        <v>-1.0159131935601331</v>
      </c>
      <c r="S253" s="198">
        <f t="shared" si="20"/>
        <v>-2.9108280254777075</v>
      </c>
      <c r="T253" s="198">
        <f t="shared" si="21"/>
        <v>-1</v>
      </c>
      <c r="U253" s="198">
        <f t="shared" si="22"/>
        <v>-1.0009583690825619</v>
      </c>
    </row>
    <row r="254" spans="17:21" x14ac:dyDescent="0.25">
      <c r="Q254" s="198">
        <f t="shared" si="18"/>
        <v>-1.3333333333333333</v>
      </c>
      <c r="R254" s="201">
        <f t="shared" si="19"/>
        <v>-1.0159131935601331</v>
      </c>
      <c r="S254" s="198">
        <f t="shared" si="20"/>
        <v>-2.9108280254777075</v>
      </c>
      <c r="T254" s="198">
        <f t="shared" si="21"/>
        <v>-1</v>
      </c>
      <c r="U254" s="198">
        <f t="shared" si="22"/>
        <v>-1.0009583690825619</v>
      </c>
    </row>
    <row r="255" spans="17:21" x14ac:dyDescent="0.25">
      <c r="Q255" s="198">
        <f t="shared" si="18"/>
        <v>-1.3333333333333333</v>
      </c>
      <c r="R255" s="201">
        <f t="shared" si="19"/>
        <v>-1.0159131935601331</v>
      </c>
      <c r="S255" s="198">
        <f t="shared" si="20"/>
        <v>-2.9108280254777075</v>
      </c>
      <c r="T255" s="198">
        <f t="shared" si="21"/>
        <v>-1</v>
      </c>
      <c r="U255" s="198">
        <f t="shared" si="22"/>
        <v>-1.0009583690825619</v>
      </c>
    </row>
    <row r="256" spans="17:21" x14ac:dyDescent="0.25">
      <c r="Q256" s="198">
        <f t="shared" si="18"/>
        <v>-1.3333333333333333</v>
      </c>
      <c r="R256" s="201">
        <f t="shared" si="19"/>
        <v>-1.0159131935601331</v>
      </c>
      <c r="S256" s="198">
        <f t="shared" si="20"/>
        <v>-2.9108280254777075</v>
      </c>
      <c r="T256" s="198">
        <f t="shared" si="21"/>
        <v>-1</v>
      </c>
      <c r="U256" s="198">
        <f t="shared" si="22"/>
        <v>-1.0009583690825619</v>
      </c>
    </row>
    <row r="257" spans="17:21" x14ac:dyDescent="0.25">
      <c r="Q257" s="198">
        <f t="shared" si="18"/>
        <v>-1.3333333333333333</v>
      </c>
      <c r="R257" s="201">
        <f t="shared" si="19"/>
        <v>-1.0159131935601331</v>
      </c>
      <c r="S257" s="198">
        <f t="shared" si="20"/>
        <v>-2.9108280254777075</v>
      </c>
      <c r="T257" s="198">
        <f t="shared" si="21"/>
        <v>-1</v>
      </c>
      <c r="U257" s="198">
        <f t="shared" si="22"/>
        <v>-1.0009583690825619</v>
      </c>
    </row>
    <row r="258" spans="17:21" x14ac:dyDescent="0.25">
      <c r="Q258" s="198">
        <f t="shared" si="18"/>
        <v>-1.3333333333333333</v>
      </c>
      <c r="R258" s="201">
        <f t="shared" si="19"/>
        <v>-1.0159131935601331</v>
      </c>
      <c r="S258" s="198">
        <f t="shared" si="20"/>
        <v>-2.9108280254777075</v>
      </c>
      <c r="T258" s="198">
        <f t="shared" si="21"/>
        <v>-1</v>
      </c>
      <c r="U258" s="198">
        <f t="shared" si="22"/>
        <v>-1.0009583690825619</v>
      </c>
    </row>
    <row r="259" spans="17:21" x14ac:dyDescent="0.25">
      <c r="Q259" s="198">
        <f t="shared" ref="Q259:Q322" si="23">2*((L259-P$3)/(P$5-P$3))-1</f>
        <v>-1.3333333333333333</v>
      </c>
      <c r="R259" s="201">
        <f t="shared" ref="R259:R322" si="24">2*((H259-P$8)/(P$10-P$8))-1</f>
        <v>-1.0159131935601331</v>
      </c>
      <c r="S259" s="198">
        <f t="shared" ref="S259:S322" si="25">2*((I259-P$13)/(P$15-P$13))-1</f>
        <v>-2.9108280254777075</v>
      </c>
      <c r="T259" s="198">
        <f t="shared" ref="T259:T322" si="26">2*((J259-P$18)/(P$20-P$18))-1</f>
        <v>-1</v>
      </c>
      <c r="U259" s="198">
        <f t="shared" ref="U259:U322" si="27">2*((K259-P$23)/(P$25-P$23))-1</f>
        <v>-1.0009583690825619</v>
      </c>
    </row>
    <row r="260" spans="17:21" x14ac:dyDescent="0.25">
      <c r="Q260" s="198">
        <f t="shared" si="23"/>
        <v>-1.3333333333333333</v>
      </c>
      <c r="R260" s="201">
        <f t="shared" si="24"/>
        <v>-1.0159131935601331</v>
      </c>
      <c r="S260" s="198">
        <f t="shared" si="25"/>
        <v>-2.9108280254777075</v>
      </c>
      <c r="T260" s="198">
        <f t="shared" si="26"/>
        <v>-1</v>
      </c>
      <c r="U260" s="198">
        <f t="shared" si="27"/>
        <v>-1.0009583690825619</v>
      </c>
    </row>
    <row r="261" spans="17:21" x14ac:dyDescent="0.25">
      <c r="Q261" s="198">
        <f t="shared" si="23"/>
        <v>-1.3333333333333333</v>
      </c>
      <c r="R261" s="201">
        <f t="shared" si="24"/>
        <v>-1.0159131935601331</v>
      </c>
      <c r="S261" s="198">
        <f t="shared" si="25"/>
        <v>-2.9108280254777075</v>
      </c>
      <c r="T261" s="198">
        <f t="shared" si="26"/>
        <v>-1</v>
      </c>
      <c r="U261" s="198">
        <f t="shared" si="27"/>
        <v>-1.0009583690825619</v>
      </c>
    </row>
    <row r="262" spans="17:21" x14ac:dyDescent="0.25">
      <c r="Q262" s="198">
        <f t="shared" si="23"/>
        <v>-1.3333333333333333</v>
      </c>
      <c r="R262" s="201">
        <f t="shared" si="24"/>
        <v>-1.0159131935601331</v>
      </c>
      <c r="S262" s="198">
        <f t="shared" si="25"/>
        <v>-2.9108280254777075</v>
      </c>
      <c r="T262" s="198">
        <f t="shared" si="26"/>
        <v>-1</v>
      </c>
      <c r="U262" s="198">
        <f t="shared" si="27"/>
        <v>-1.0009583690825619</v>
      </c>
    </row>
    <row r="263" spans="17:21" x14ac:dyDescent="0.25">
      <c r="Q263" s="198">
        <f t="shared" si="23"/>
        <v>-1.3333333333333333</v>
      </c>
      <c r="R263" s="201">
        <f t="shared" si="24"/>
        <v>-1.0159131935601331</v>
      </c>
      <c r="S263" s="198">
        <f t="shared" si="25"/>
        <v>-2.9108280254777075</v>
      </c>
      <c r="T263" s="198">
        <f t="shared" si="26"/>
        <v>-1</v>
      </c>
      <c r="U263" s="198">
        <f t="shared" si="27"/>
        <v>-1.0009583690825619</v>
      </c>
    </row>
    <row r="264" spans="17:21" x14ac:dyDescent="0.25">
      <c r="Q264" s="198">
        <f t="shared" si="23"/>
        <v>-1.3333333333333333</v>
      </c>
      <c r="R264" s="201">
        <f t="shared" si="24"/>
        <v>-1.0159131935601331</v>
      </c>
      <c r="S264" s="198">
        <f t="shared" si="25"/>
        <v>-2.9108280254777075</v>
      </c>
      <c r="T264" s="198">
        <f t="shared" si="26"/>
        <v>-1</v>
      </c>
      <c r="U264" s="198">
        <f t="shared" si="27"/>
        <v>-1.0009583690825619</v>
      </c>
    </row>
    <row r="265" spans="17:21" x14ac:dyDescent="0.25">
      <c r="Q265" s="198">
        <f t="shared" si="23"/>
        <v>-1.3333333333333333</v>
      </c>
      <c r="R265" s="201">
        <f t="shared" si="24"/>
        <v>-1.0159131935601331</v>
      </c>
      <c r="S265" s="198">
        <f t="shared" si="25"/>
        <v>-2.9108280254777075</v>
      </c>
      <c r="T265" s="198">
        <f t="shared" si="26"/>
        <v>-1</v>
      </c>
      <c r="U265" s="198">
        <f t="shared" si="27"/>
        <v>-1.0009583690825619</v>
      </c>
    </row>
    <row r="266" spans="17:21" x14ac:dyDescent="0.25">
      <c r="Q266" s="198">
        <f t="shared" si="23"/>
        <v>-1.3333333333333333</v>
      </c>
      <c r="R266" s="201">
        <f t="shared" si="24"/>
        <v>-1.0159131935601331</v>
      </c>
      <c r="S266" s="198">
        <f t="shared" si="25"/>
        <v>-2.9108280254777075</v>
      </c>
      <c r="T266" s="198">
        <f t="shared" si="26"/>
        <v>-1</v>
      </c>
      <c r="U266" s="198">
        <f t="shared" si="27"/>
        <v>-1.0009583690825619</v>
      </c>
    </row>
    <row r="267" spans="17:21" x14ac:dyDescent="0.25">
      <c r="Q267" s="198">
        <f t="shared" si="23"/>
        <v>-1.3333333333333333</v>
      </c>
      <c r="R267" s="201">
        <f t="shared" si="24"/>
        <v>-1.0159131935601331</v>
      </c>
      <c r="S267" s="198">
        <f t="shared" si="25"/>
        <v>-2.9108280254777075</v>
      </c>
      <c r="T267" s="198">
        <f t="shared" si="26"/>
        <v>-1</v>
      </c>
      <c r="U267" s="198">
        <f t="shared" si="27"/>
        <v>-1.0009583690825619</v>
      </c>
    </row>
    <row r="268" spans="17:21" x14ac:dyDescent="0.25">
      <c r="Q268" s="198">
        <f t="shared" si="23"/>
        <v>-1.3333333333333333</v>
      </c>
      <c r="R268" s="201">
        <f t="shared" si="24"/>
        <v>-1.0159131935601331</v>
      </c>
      <c r="S268" s="198">
        <f t="shared" si="25"/>
        <v>-2.9108280254777075</v>
      </c>
      <c r="T268" s="198">
        <f t="shared" si="26"/>
        <v>-1</v>
      </c>
      <c r="U268" s="198">
        <f t="shared" si="27"/>
        <v>-1.0009583690825619</v>
      </c>
    </row>
    <row r="269" spans="17:21" x14ac:dyDescent="0.25">
      <c r="Q269" s="198">
        <f t="shared" si="23"/>
        <v>-1.3333333333333333</v>
      </c>
      <c r="R269" s="201">
        <f t="shared" si="24"/>
        <v>-1.0159131935601331</v>
      </c>
      <c r="S269" s="198">
        <f t="shared" si="25"/>
        <v>-2.9108280254777075</v>
      </c>
      <c r="T269" s="198">
        <f t="shared" si="26"/>
        <v>-1</v>
      </c>
      <c r="U269" s="198">
        <f t="shared" si="27"/>
        <v>-1.0009583690825619</v>
      </c>
    </row>
    <row r="270" spans="17:21" x14ac:dyDescent="0.25">
      <c r="Q270" s="198">
        <f t="shared" si="23"/>
        <v>-1.3333333333333333</v>
      </c>
      <c r="R270" s="201">
        <f t="shared" si="24"/>
        <v>-1.0159131935601331</v>
      </c>
      <c r="S270" s="198">
        <f t="shared" si="25"/>
        <v>-2.9108280254777075</v>
      </c>
      <c r="T270" s="198">
        <f t="shared" si="26"/>
        <v>-1</v>
      </c>
      <c r="U270" s="198">
        <f t="shared" si="27"/>
        <v>-1.0009583690825619</v>
      </c>
    </row>
    <row r="271" spans="17:21" x14ac:dyDescent="0.25">
      <c r="Q271" s="198">
        <f t="shared" si="23"/>
        <v>-1.3333333333333333</v>
      </c>
      <c r="R271" s="201">
        <f t="shared" si="24"/>
        <v>-1.0159131935601331</v>
      </c>
      <c r="S271" s="198">
        <f t="shared" si="25"/>
        <v>-2.9108280254777075</v>
      </c>
      <c r="T271" s="198">
        <f t="shared" si="26"/>
        <v>-1</v>
      </c>
      <c r="U271" s="198">
        <f t="shared" si="27"/>
        <v>-1.0009583690825619</v>
      </c>
    </row>
    <row r="272" spans="17:21" x14ac:dyDescent="0.25">
      <c r="Q272" s="198">
        <f t="shared" si="23"/>
        <v>-1.3333333333333333</v>
      </c>
      <c r="R272" s="201">
        <f t="shared" si="24"/>
        <v>-1.0159131935601331</v>
      </c>
      <c r="S272" s="198">
        <f t="shared" si="25"/>
        <v>-2.9108280254777075</v>
      </c>
      <c r="T272" s="198">
        <f t="shared" si="26"/>
        <v>-1</v>
      </c>
      <c r="U272" s="198">
        <f t="shared" si="27"/>
        <v>-1.0009583690825619</v>
      </c>
    </row>
    <row r="273" spans="17:21" x14ac:dyDescent="0.25">
      <c r="Q273" s="198">
        <f t="shared" si="23"/>
        <v>-1.3333333333333333</v>
      </c>
      <c r="R273" s="201">
        <f t="shared" si="24"/>
        <v>-1.0159131935601331</v>
      </c>
      <c r="S273" s="198">
        <f t="shared" si="25"/>
        <v>-2.9108280254777075</v>
      </c>
      <c r="T273" s="198">
        <f t="shared" si="26"/>
        <v>-1</v>
      </c>
      <c r="U273" s="198">
        <f t="shared" si="27"/>
        <v>-1.0009583690825619</v>
      </c>
    </row>
    <row r="274" spans="17:21" x14ac:dyDescent="0.25">
      <c r="Q274" s="198">
        <f t="shared" si="23"/>
        <v>-1.3333333333333333</v>
      </c>
      <c r="R274" s="201">
        <f t="shared" si="24"/>
        <v>-1.0159131935601331</v>
      </c>
      <c r="S274" s="198">
        <f t="shared" si="25"/>
        <v>-2.9108280254777075</v>
      </c>
      <c r="T274" s="198">
        <f t="shared" si="26"/>
        <v>-1</v>
      </c>
      <c r="U274" s="198">
        <f t="shared" si="27"/>
        <v>-1.0009583690825619</v>
      </c>
    </row>
    <row r="275" spans="17:21" x14ac:dyDescent="0.25">
      <c r="Q275" s="198">
        <f t="shared" si="23"/>
        <v>-1.3333333333333333</v>
      </c>
      <c r="R275" s="201">
        <f t="shared" si="24"/>
        <v>-1.0159131935601331</v>
      </c>
      <c r="S275" s="198">
        <f t="shared" si="25"/>
        <v>-2.9108280254777075</v>
      </c>
      <c r="T275" s="198">
        <f t="shared" si="26"/>
        <v>-1</v>
      </c>
      <c r="U275" s="198">
        <f t="shared" si="27"/>
        <v>-1.0009583690825619</v>
      </c>
    </row>
    <row r="276" spans="17:21" x14ac:dyDescent="0.25">
      <c r="Q276" s="198">
        <f t="shared" si="23"/>
        <v>-1.3333333333333333</v>
      </c>
      <c r="R276" s="201">
        <f t="shared" si="24"/>
        <v>-1.0159131935601331</v>
      </c>
      <c r="S276" s="198">
        <f t="shared" si="25"/>
        <v>-2.9108280254777075</v>
      </c>
      <c r="T276" s="198">
        <f t="shared" si="26"/>
        <v>-1</v>
      </c>
      <c r="U276" s="198">
        <f t="shared" si="27"/>
        <v>-1.0009583690825619</v>
      </c>
    </row>
    <row r="277" spans="17:21" x14ac:dyDescent="0.25">
      <c r="Q277" s="198">
        <f t="shared" si="23"/>
        <v>-1.3333333333333333</v>
      </c>
      <c r="R277" s="201">
        <f t="shared" si="24"/>
        <v>-1.0159131935601331</v>
      </c>
      <c r="S277" s="198">
        <f t="shared" si="25"/>
        <v>-2.9108280254777075</v>
      </c>
      <c r="T277" s="198">
        <f t="shared" si="26"/>
        <v>-1</v>
      </c>
      <c r="U277" s="198">
        <f t="shared" si="27"/>
        <v>-1.0009583690825619</v>
      </c>
    </row>
    <row r="278" spans="17:21" x14ac:dyDescent="0.25">
      <c r="Q278" s="198">
        <f t="shared" si="23"/>
        <v>-1.3333333333333333</v>
      </c>
      <c r="R278" s="201">
        <f t="shared" si="24"/>
        <v>-1.0159131935601331</v>
      </c>
      <c r="S278" s="198">
        <f t="shared" si="25"/>
        <v>-2.9108280254777075</v>
      </c>
      <c r="T278" s="198">
        <f t="shared" si="26"/>
        <v>-1</v>
      </c>
      <c r="U278" s="198">
        <f t="shared" si="27"/>
        <v>-1.0009583690825619</v>
      </c>
    </row>
    <row r="279" spans="17:21" x14ac:dyDescent="0.25">
      <c r="Q279" s="198">
        <f t="shared" si="23"/>
        <v>-1.3333333333333333</v>
      </c>
      <c r="R279" s="201">
        <f t="shared" si="24"/>
        <v>-1.0159131935601331</v>
      </c>
      <c r="S279" s="198">
        <f t="shared" si="25"/>
        <v>-2.9108280254777075</v>
      </c>
      <c r="T279" s="198">
        <f t="shared" si="26"/>
        <v>-1</v>
      </c>
      <c r="U279" s="198">
        <f t="shared" si="27"/>
        <v>-1.0009583690825619</v>
      </c>
    </row>
    <row r="280" spans="17:21" x14ac:dyDescent="0.25">
      <c r="Q280" s="198">
        <f t="shared" si="23"/>
        <v>-1.3333333333333333</v>
      </c>
      <c r="R280" s="201">
        <f t="shared" si="24"/>
        <v>-1.0159131935601331</v>
      </c>
      <c r="S280" s="198">
        <f t="shared" si="25"/>
        <v>-2.9108280254777075</v>
      </c>
      <c r="T280" s="198">
        <f t="shared" si="26"/>
        <v>-1</v>
      </c>
      <c r="U280" s="198">
        <f t="shared" si="27"/>
        <v>-1.0009583690825619</v>
      </c>
    </row>
    <row r="281" spans="17:21" x14ac:dyDescent="0.25">
      <c r="Q281" s="198">
        <f t="shared" si="23"/>
        <v>-1.3333333333333333</v>
      </c>
      <c r="R281" s="201">
        <f t="shared" si="24"/>
        <v>-1.0159131935601331</v>
      </c>
      <c r="S281" s="198">
        <f t="shared" si="25"/>
        <v>-2.9108280254777075</v>
      </c>
      <c r="T281" s="198">
        <f t="shared" si="26"/>
        <v>-1</v>
      </c>
      <c r="U281" s="198">
        <f t="shared" si="27"/>
        <v>-1.0009583690825619</v>
      </c>
    </row>
    <row r="282" spans="17:21" x14ac:dyDescent="0.25">
      <c r="Q282" s="198">
        <f t="shared" si="23"/>
        <v>-1.3333333333333333</v>
      </c>
      <c r="R282" s="201">
        <f t="shared" si="24"/>
        <v>-1.0159131935601331</v>
      </c>
      <c r="S282" s="198">
        <f t="shared" si="25"/>
        <v>-2.9108280254777075</v>
      </c>
      <c r="T282" s="198">
        <f t="shared" si="26"/>
        <v>-1</v>
      </c>
      <c r="U282" s="198">
        <f t="shared" si="27"/>
        <v>-1.0009583690825619</v>
      </c>
    </row>
    <row r="283" spans="17:21" x14ac:dyDescent="0.25">
      <c r="Q283" s="198">
        <f t="shared" si="23"/>
        <v>-1.3333333333333333</v>
      </c>
      <c r="R283" s="201">
        <f t="shared" si="24"/>
        <v>-1.0159131935601331</v>
      </c>
      <c r="S283" s="198">
        <f t="shared" si="25"/>
        <v>-2.9108280254777075</v>
      </c>
      <c r="T283" s="198">
        <f t="shared" si="26"/>
        <v>-1</v>
      </c>
      <c r="U283" s="198">
        <f t="shared" si="27"/>
        <v>-1.0009583690825619</v>
      </c>
    </row>
    <row r="284" spans="17:21" x14ac:dyDescent="0.25">
      <c r="Q284" s="198">
        <f t="shared" si="23"/>
        <v>-1.3333333333333333</v>
      </c>
      <c r="R284" s="201">
        <f t="shared" si="24"/>
        <v>-1.0159131935601331</v>
      </c>
      <c r="S284" s="198">
        <f t="shared" si="25"/>
        <v>-2.9108280254777075</v>
      </c>
      <c r="T284" s="198">
        <f t="shared" si="26"/>
        <v>-1</v>
      </c>
      <c r="U284" s="198">
        <f t="shared" si="27"/>
        <v>-1.0009583690825619</v>
      </c>
    </row>
    <row r="285" spans="17:21" x14ac:dyDescent="0.25">
      <c r="Q285" s="198">
        <f t="shared" si="23"/>
        <v>-1.3333333333333333</v>
      </c>
      <c r="R285" s="201">
        <f t="shared" si="24"/>
        <v>-1.0159131935601331</v>
      </c>
      <c r="S285" s="198">
        <f t="shared" si="25"/>
        <v>-2.9108280254777075</v>
      </c>
      <c r="T285" s="198">
        <f t="shared" si="26"/>
        <v>-1</v>
      </c>
      <c r="U285" s="198">
        <f t="shared" si="27"/>
        <v>-1.0009583690825619</v>
      </c>
    </row>
    <row r="286" spans="17:21" x14ac:dyDescent="0.25">
      <c r="Q286" s="198">
        <f t="shared" si="23"/>
        <v>-1.3333333333333333</v>
      </c>
      <c r="R286" s="201">
        <f t="shared" si="24"/>
        <v>-1.0159131935601331</v>
      </c>
      <c r="S286" s="198">
        <f t="shared" si="25"/>
        <v>-2.9108280254777075</v>
      </c>
      <c r="T286" s="198">
        <f t="shared" si="26"/>
        <v>-1</v>
      </c>
      <c r="U286" s="198">
        <f t="shared" si="27"/>
        <v>-1.0009583690825619</v>
      </c>
    </row>
    <row r="287" spans="17:21" x14ac:dyDescent="0.25">
      <c r="Q287" s="198">
        <f t="shared" si="23"/>
        <v>-1.3333333333333333</v>
      </c>
      <c r="R287" s="201">
        <f t="shared" si="24"/>
        <v>-1.0159131935601331</v>
      </c>
      <c r="S287" s="198">
        <f t="shared" si="25"/>
        <v>-2.9108280254777075</v>
      </c>
      <c r="T287" s="198">
        <f t="shared" si="26"/>
        <v>-1</v>
      </c>
      <c r="U287" s="198">
        <f t="shared" si="27"/>
        <v>-1.0009583690825619</v>
      </c>
    </row>
    <row r="288" spans="17:21" x14ac:dyDescent="0.25">
      <c r="Q288" s="198">
        <f t="shared" si="23"/>
        <v>-1.3333333333333333</v>
      </c>
      <c r="R288" s="201">
        <f t="shared" si="24"/>
        <v>-1.0159131935601331</v>
      </c>
      <c r="S288" s="198">
        <f t="shared" si="25"/>
        <v>-2.9108280254777075</v>
      </c>
      <c r="T288" s="198">
        <f t="shared" si="26"/>
        <v>-1</v>
      </c>
      <c r="U288" s="198">
        <f t="shared" si="27"/>
        <v>-1.0009583690825619</v>
      </c>
    </row>
    <row r="289" spans="17:21" x14ac:dyDescent="0.25">
      <c r="Q289" s="198">
        <f t="shared" si="23"/>
        <v>-1.3333333333333333</v>
      </c>
      <c r="R289" s="201">
        <f t="shared" si="24"/>
        <v>-1.0159131935601331</v>
      </c>
      <c r="S289" s="198">
        <f t="shared" si="25"/>
        <v>-2.9108280254777075</v>
      </c>
      <c r="T289" s="198">
        <f t="shared" si="26"/>
        <v>-1</v>
      </c>
      <c r="U289" s="198">
        <f t="shared" si="27"/>
        <v>-1.0009583690825619</v>
      </c>
    </row>
    <row r="290" spans="17:21" x14ac:dyDescent="0.25">
      <c r="Q290" s="198">
        <f t="shared" si="23"/>
        <v>-1.3333333333333333</v>
      </c>
      <c r="R290" s="201">
        <f t="shared" si="24"/>
        <v>-1.0159131935601331</v>
      </c>
      <c r="S290" s="198">
        <f t="shared" si="25"/>
        <v>-2.9108280254777075</v>
      </c>
      <c r="T290" s="198">
        <f t="shared" si="26"/>
        <v>-1</v>
      </c>
      <c r="U290" s="198">
        <f t="shared" si="27"/>
        <v>-1.0009583690825619</v>
      </c>
    </row>
    <row r="291" spans="17:21" x14ac:dyDescent="0.25">
      <c r="Q291" s="198">
        <f t="shared" si="23"/>
        <v>-1.3333333333333333</v>
      </c>
      <c r="R291" s="201">
        <f t="shared" si="24"/>
        <v>-1.0159131935601331</v>
      </c>
      <c r="S291" s="198">
        <f t="shared" si="25"/>
        <v>-2.9108280254777075</v>
      </c>
      <c r="T291" s="198">
        <f t="shared" si="26"/>
        <v>-1</v>
      </c>
      <c r="U291" s="198">
        <f t="shared" si="27"/>
        <v>-1.0009583690825619</v>
      </c>
    </row>
    <row r="292" spans="17:21" x14ac:dyDescent="0.25">
      <c r="Q292" s="198">
        <f t="shared" si="23"/>
        <v>-1.3333333333333333</v>
      </c>
      <c r="R292" s="201">
        <f t="shared" si="24"/>
        <v>-1.0159131935601331</v>
      </c>
      <c r="S292" s="198">
        <f t="shared" si="25"/>
        <v>-2.9108280254777075</v>
      </c>
      <c r="T292" s="198">
        <f t="shared" si="26"/>
        <v>-1</v>
      </c>
      <c r="U292" s="198">
        <f t="shared" si="27"/>
        <v>-1.0009583690825619</v>
      </c>
    </row>
    <row r="293" spans="17:21" x14ac:dyDescent="0.25">
      <c r="Q293" s="198">
        <f t="shared" si="23"/>
        <v>-1.3333333333333333</v>
      </c>
      <c r="R293" s="201">
        <f t="shared" si="24"/>
        <v>-1.0159131935601331</v>
      </c>
      <c r="S293" s="198">
        <f t="shared" si="25"/>
        <v>-2.9108280254777075</v>
      </c>
      <c r="T293" s="198">
        <f t="shared" si="26"/>
        <v>-1</v>
      </c>
      <c r="U293" s="198">
        <f t="shared" si="27"/>
        <v>-1.0009583690825619</v>
      </c>
    </row>
    <row r="294" spans="17:21" x14ac:dyDescent="0.25">
      <c r="Q294" s="198">
        <f t="shared" si="23"/>
        <v>-1.3333333333333333</v>
      </c>
      <c r="R294" s="201">
        <f t="shared" si="24"/>
        <v>-1.0159131935601331</v>
      </c>
      <c r="S294" s="198">
        <f t="shared" si="25"/>
        <v>-2.9108280254777075</v>
      </c>
      <c r="T294" s="198">
        <f t="shared" si="26"/>
        <v>-1</v>
      </c>
      <c r="U294" s="198">
        <f t="shared" si="27"/>
        <v>-1.0009583690825619</v>
      </c>
    </row>
    <row r="295" spans="17:21" x14ac:dyDescent="0.25">
      <c r="Q295" s="198">
        <f t="shared" si="23"/>
        <v>-1.3333333333333333</v>
      </c>
      <c r="R295" s="201">
        <f t="shared" si="24"/>
        <v>-1.0159131935601331</v>
      </c>
      <c r="S295" s="198">
        <f t="shared" si="25"/>
        <v>-2.9108280254777075</v>
      </c>
      <c r="T295" s="198">
        <f t="shared" si="26"/>
        <v>-1</v>
      </c>
      <c r="U295" s="198">
        <f t="shared" si="27"/>
        <v>-1.0009583690825619</v>
      </c>
    </row>
    <row r="296" spans="17:21" x14ac:dyDescent="0.25">
      <c r="Q296" s="198">
        <f t="shared" si="23"/>
        <v>-1.3333333333333333</v>
      </c>
      <c r="R296" s="201">
        <f t="shared" si="24"/>
        <v>-1.0159131935601331</v>
      </c>
      <c r="S296" s="198">
        <f t="shared" si="25"/>
        <v>-2.9108280254777075</v>
      </c>
      <c r="T296" s="198">
        <f t="shared" si="26"/>
        <v>-1</v>
      </c>
      <c r="U296" s="198">
        <f t="shared" si="27"/>
        <v>-1.0009583690825619</v>
      </c>
    </row>
    <row r="297" spans="17:21" x14ac:dyDescent="0.25">
      <c r="Q297" s="198">
        <f t="shared" si="23"/>
        <v>-1.3333333333333333</v>
      </c>
      <c r="R297" s="201">
        <f t="shared" si="24"/>
        <v>-1.0159131935601331</v>
      </c>
      <c r="S297" s="198">
        <f t="shared" si="25"/>
        <v>-2.9108280254777075</v>
      </c>
      <c r="T297" s="198">
        <f t="shared" si="26"/>
        <v>-1</v>
      </c>
      <c r="U297" s="198">
        <f t="shared" si="27"/>
        <v>-1.0009583690825619</v>
      </c>
    </row>
    <row r="298" spans="17:21" x14ac:dyDescent="0.25">
      <c r="Q298" s="198">
        <f t="shared" si="23"/>
        <v>-1.3333333333333333</v>
      </c>
      <c r="R298" s="201">
        <f t="shared" si="24"/>
        <v>-1.0159131935601331</v>
      </c>
      <c r="S298" s="198">
        <f t="shared" si="25"/>
        <v>-2.9108280254777075</v>
      </c>
      <c r="T298" s="198">
        <f t="shared" si="26"/>
        <v>-1</v>
      </c>
      <c r="U298" s="198">
        <f t="shared" si="27"/>
        <v>-1.0009583690825619</v>
      </c>
    </row>
    <row r="299" spans="17:21" x14ac:dyDescent="0.25">
      <c r="Q299" s="198">
        <f t="shared" si="23"/>
        <v>-1.3333333333333333</v>
      </c>
      <c r="R299" s="201">
        <f t="shared" si="24"/>
        <v>-1.0159131935601331</v>
      </c>
      <c r="S299" s="198">
        <f t="shared" si="25"/>
        <v>-2.9108280254777075</v>
      </c>
      <c r="T299" s="198">
        <f t="shared" si="26"/>
        <v>-1</v>
      </c>
      <c r="U299" s="198">
        <f t="shared" si="27"/>
        <v>-1.0009583690825619</v>
      </c>
    </row>
    <row r="300" spans="17:21" x14ac:dyDescent="0.25">
      <c r="Q300" s="198">
        <f t="shared" si="23"/>
        <v>-1.3333333333333333</v>
      </c>
      <c r="R300" s="201">
        <f t="shared" si="24"/>
        <v>-1.0159131935601331</v>
      </c>
      <c r="S300" s="198">
        <f t="shared" si="25"/>
        <v>-2.9108280254777075</v>
      </c>
      <c r="T300" s="198">
        <f t="shared" si="26"/>
        <v>-1</v>
      </c>
      <c r="U300" s="198">
        <f t="shared" si="27"/>
        <v>-1.0009583690825619</v>
      </c>
    </row>
    <row r="301" spans="17:21" x14ac:dyDescent="0.25">
      <c r="Q301" s="198">
        <f t="shared" si="23"/>
        <v>-1.3333333333333333</v>
      </c>
      <c r="R301" s="201">
        <f t="shared" si="24"/>
        <v>-1.0159131935601331</v>
      </c>
      <c r="S301" s="198">
        <f t="shared" si="25"/>
        <v>-2.9108280254777075</v>
      </c>
      <c r="T301" s="198">
        <f t="shared" si="26"/>
        <v>-1</v>
      </c>
      <c r="U301" s="198">
        <f t="shared" si="27"/>
        <v>-1.0009583690825619</v>
      </c>
    </row>
    <row r="302" spans="17:21" x14ac:dyDescent="0.25">
      <c r="Q302" s="198">
        <f t="shared" si="23"/>
        <v>-1.3333333333333333</v>
      </c>
      <c r="R302" s="201">
        <f t="shared" si="24"/>
        <v>-1.0159131935601331</v>
      </c>
      <c r="S302" s="198">
        <f t="shared" si="25"/>
        <v>-2.9108280254777075</v>
      </c>
      <c r="T302" s="198">
        <f t="shared" si="26"/>
        <v>-1</v>
      </c>
      <c r="U302" s="198">
        <f t="shared" si="27"/>
        <v>-1.0009583690825619</v>
      </c>
    </row>
    <row r="303" spans="17:21" x14ac:dyDescent="0.25">
      <c r="Q303" s="198">
        <f t="shared" si="23"/>
        <v>-1.3333333333333333</v>
      </c>
      <c r="R303" s="201">
        <f t="shared" si="24"/>
        <v>-1.0159131935601331</v>
      </c>
      <c r="S303" s="198">
        <f t="shared" si="25"/>
        <v>-2.9108280254777075</v>
      </c>
      <c r="T303" s="198">
        <f t="shared" si="26"/>
        <v>-1</v>
      </c>
      <c r="U303" s="198">
        <f t="shared" si="27"/>
        <v>-1.0009583690825619</v>
      </c>
    </row>
    <row r="304" spans="17:21" x14ac:dyDescent="0.25">
      <c r="Q304" s="198">
        <f t="shared" si="23"/>
        <v>-1.3333333333333333</v>
      </c>
      <c r="R304" s="201">
        <f t="shared" si="24"/>
        <v>-1.0159131935601331</v>
      </c>
      <c r="S304" s="198">
        <f t="shared" si="25"/>
        <v>-2.9108280254777075</v>
      </c>
      <c r="T304" s="198">
        <f t="shared" si="26"/>
        <v>-1</v>
      </c>
      <c r="U304" s="198">
        <f t="shared" si="27"/>
        <v>-1.0009583690825619</v>
      </c>
    </row>
    <row r="305" spans="17:21" x14ac:dyDescent="0.25">
      <c r="Q305" s="198">
        <f t="shared" si="23"/>
        <v>-1.3333333333333333</v>
      </c>
      <c r="R305" s="201">
        <f t="shared" si="24"/>
        <v>-1.0159131935601331</v>
      </c>
      <c r="S305" s="198">
        <f t="shared" si="25"/>
        <v>-2.9108280254777075</v>
      </c>
      <c r="T305" s="198">
        <f t="shared" si="26"/>
        <v>-1</v>
      </c>
      <c r="U305" s="198">
        <f t="shared" si="27"/>
        <v>-1.0009583690825619</v>
      </c>
    </row>
    <row r="306" spans="17:21" x14ac:dyDescent="0.25">
      <c r="Q306" s="198">
        <f t="shared" si="23"/>
        <v>-1.3333333333333333</v>
      </c>
      <c r="R306" s="201">
        <f t="shared" si="24"/>
        <v>-1.0159131935601331</v>
      </c>
      <c r="S306" s="198">
        <f t="shared" si="25"/>
        <v>-2.9108280254777075</v>
      </c>
      <c r="T306" s="198">
        <f t="shared" si="26"/>
        <v>-1</v>
      </c>
      <c r="U306" s="198">
        <f t="shared" si="27"/>
        <v>-1.0009583690825619</v>
      </c>
    </row>
    <row r="307" spans="17:21" x14ac:dyDescent="0.25">
      <c r="Q307" s="198">
        <f t="shared" si="23"/>
        <v>-1.3333333333333333</v>
      </c>
      <c r="R307" s="201">
        <f t="shared" si="24"/>
        <v>-1.0159131935601331</v>
      </c>
      <c r="S307" s="198">
        <f t="shared" si="25"/>
        <v>-2.9108280254777075</v>
      </c>
      <c r="T307" s="198">
        <f t="shared" si="26"/>
        <v>-1</v>
      </c>
      <c r="U307" s="198">
        <f t="shared" si="27"/>
        <v>-1.0009583690825619</v>
      </c>
    </row>
    <row r="308" spans="17:21" x14ac:dyDescent="0.25">
      <c r="Q308" s="198">
        <f t="shared" si="23"/>
        <v>-1.3333333333333333</v>
      </c>
      <c r="R308" s="201">
        <f t="shared" si="24"/>
        <v>-1.0159131935601331</v>
      </c>
      <c r="S308" s="198">
        <f t="shared" si="25"/>
        <v>-2.9108280254777075</v>
      </c>
      <c r="T308" s="198">
        <f t="shared" si="26"/>
        <v>-1</v>
      </c>
      <c r="U308" s="198">
        <f t="shared" si="27"/>
        <v>-1.0009583690825619</v>
      </c>
    </row>
    <row r="309" spans="17:21" x14ac:dyDescent="0.25">
      <c r="Q309" s="198">
        <f t="shared" si="23"/>
        <v>-1.3333333333333333</v>
      </c>
      <c r="R309" s="201">
        <f t="shared" si="24"/>
        <v>-1.0159131935601331</v>
      </c>
      <c r="S309" s="198">
        <f t="shared" si="25"/>
        <v>-2.9108280254777075</v>
      </c>
      <c r="T309" s="198">
        <f t="shared" si="26"/>
        <v>-1</v>
      </c>
      <c r="U309" s="198">
        <f t="shared" si="27"/>
        <v>-1.0009583690825619</v>
      </c>
    </row>
    <row r="310" spans="17:21" x14ac:dyDescent="0.25">
      <c r="Q310" s="198">
        <f t="shared" si="23"/>
        <v>-1.3333333333333333</v>
      </c>
      <c r="R310" s="201">
        <f t="shared" si="24"/>
        <v>-1.0159131935601331</v>
      </c>
      <c r="S310" s="198">
        <f t="shared" si="25"/>
        <v>-2.9108280254777075</v>
      </c>
      <c r="T310" s="198">
        <f t="shared" si="26"/>
        <v>-1</v>
      </c>
      <c r="U310" s="198">
        <f t="shared" si="27"/>
        <v>-1.0009583690825619</v>
      </c>
    </row>
    <row r="311" spans="17:21" x14ac:dyDescent="0.25">
      <c r="Q311" s="198">
        <f t="shared" si="23"/>
        <v>-1.3333333333333333</v>
      </c>
      <c r="R311" s="201">
        <f t="shared" si="24"/>
        <v>-1.0159131935601331</v>
      </c>
      <c r="S311" s="198">
        <f t="shared" si="25"/>
        <v>-2.9108280254777075</v>
      </c>
      <c r="T311" s="198">
        <f t="shared" si="26"/>
        <v>-1</v>
      </c>
      <c r="U311" s="198">
        <f t="shared" si="27"/>
        <v>-1.0009583690825619</v>
      </c>
    </row>
    <row r="312" spans="17:21" x14ac:dyDescent="0.25">
      <c r="Q312" s="198">
        <f t="shared" si="23"/>
        <v>-1.3333333333333333</v>
      </c>
      <c r="R312" s="201">
        <f t="shared" si="24"/>
        <v>-1.0159131935601331</v>
      </c>
      <c r="S312" s="198">
        <f t="shared" si="25"/>
        <v>-2.9108280254777075</v>
      </c>
      <c r="T312" s="198">
        <f t="shared" si="26"/>
        <v>-1</v>
      </c>
      <c r="U312" s="198">
        <f t="shared" si="27"/>
        <v>-1.0009583690825619</v>
      </c>
    </row>
    <row r="313" spans="17:21" x14ac:dyDescent="0.25">
      <c r="Q313" s="198">
        <f t="shared" si="23"/>
        <v>-1.3333333333333333</v>
      </c>
      <c r="R313" s="201">
        <f t="shared" si="24"/>
        <v>-1.0159131935601331</v>
      </c>
      <c r="S313" s="198">
        <f t="shared" si="25"/>
        <v>-2.9108280254777075</v>
      </c>
      <c r="T313" s="198">
        <f t="shared" si="26"/>
        <v>-1</v>
      </c>
      <c r="U313" s="198">
        <f t="shared" si="27"/>
        <v>-1.0009583690825619</v>
      </c>
    </row>
    <row r="314" spans="17:21" x14ac:dyDescent="0.25">
      <c r="Q314" s="198">
        <f t="shared" si="23"/>
        <v>-1.3333333333333333</v>
      </c>
      <c r="R314" s="201">
        <f t="shared" si="24"/>
        <v>-1.0159131935601331</v>
      </c>
      <c r="S314" s="198">
        <f t="shared" si="25"/>
        <v>-2.9108280254777075</v>
      </c>
      <c r="T314" s="198">
        <f t="shared" si="26"/>
        <v>-1</v>
      </c>
      <c r="U314" s="198">
        <f t="shared" si="27"/>
        <v>-1.0009583690825619</v>
      </c>
    </row>
    <row r="315" spans="17:21" x14ac:dyDescent="0.25">
      <c r="Q315" s="198">
        <f t="shared" si="23"/>
        <v>-1.3333333333333333</v>
      </c>
      <c r="R315" s="201">
        <f t="shared" si="24"/>
        <v>-1.0159131935601331</v>
      </c>
      <c r="S315" s="198">
        <f t="shared" si="25"/>
        <v>-2.9108280254777075</v>
      </c>
      <c r="T315" s="198">
        <f t="shared" si="26"/>
        <v>-1</v>
      </c>
      <c r="U315" s="198">
        <f t="shared" si="27"/>
        <v>-1.0009583690825619</v>
      </c>
    </row>
    <row r="316" spans="17:21" x14ac:dyDescent="0.25">
      <c r="Q316" s="198">
        <f t="shared" si="23"/>
        <v>-1.3333333333333333</v>
      </c>
      <c r="R316" s="201">
        <f t="shared" si="24"/>
        <v>-1.0159131935601331</v>
      </c>
      <c r="S316" s="198">
        <f t="shared" si="25"/>
        <v>-2.9108280254777075</v>
      </c>
      <c r="T316" s="198">
        <f t="shared" si="26"/>
        <v>-1</v>
      </c>
      <c r="U316" s="198">
        <f t="shared" si="27"/>
        <v>-1.0009583690825619</v>
      </c>
    </row>
    <row r="317" spans="17:21" x14ac:dyDescent="0.25">
      <c r="Q317" s="198">
        <f t="shared" si="23"/>
        <v>-1.3333333333333333</v>
      </c>
      <c r="R317" s="201">
        <f t="shared" si="24"/>
        <v>-1.0159131935601331</v>
      </c>
      <c r="S317" s="198">
        <f t="shared" si="25"/>
        <v>-2.9108280254777075</v>
      </c>
      <c r="T317" s="198">
        <f t="shared" si="26"/>
        <v>-1</v>
      </c>
      <c r="U317" s="198">
        <f t="shared" si="27"/>
        <v>-1.0009583690825619</v>
      </c>
    </row>
    <row r="318" spans="17:21" x14ac:dyDescent="0.25">
      <c r="Q318" s="198">
        <f t="shared" si="23"/>
        <v>-1.3333333333333333</v>
      </c>
      <c r="R318" s="201">
        <f t="shared" si="24"/>
        <v>-1.0159131935601331</v>
      </c>
      <c r="S318" s="198">
        <f t="shared" si="25"/>
        <v>-2.9108280254777075</v>
      </c>
      <c r="T318" s="198">
        <f t="shared" si="26"/>
        <v>-1</v>
      </c>
      <c r="U318" s="198">
        <f t="shared" si="27"/>
        <v>-1.0009583690825619</v>
      </c>
    </row>
    <row r="319" spans="17:21" x14ac:dyDescent="0.25">
      <c r="Q319" s="198">
        <f t="shared" si="23"/>
        <v>-1.3333333333333333</v>
      </c>
      <c r="R319" s="201">
        <f t="shared" si="24"/>
        <v>-1.0159131935601331</v>
      </c>
      <c r="S319" s="198">
        <f t="shared" si="25"/>
        <v>-2.9108280254777075</v>
      </c>
      <c r="T319" s="198">
        <f t="shared" si="26"/>
        <v>-1</v>
      </c>
      <c r="U319" s="198">
        <f t="shared" si="27"/>
        <v>-1.0009583690825619</v>
      </c>
    </row>
    <row r="320" spans="17:21" x14ac:dyDescent="0.25">
      <c r="Q320" s="198">
        <f t="shared" si="23"/>
        <v>-1.3333333333333333</v>
      </c>
      <c r="R320" s="201">
        <f t="shared" si="24"/>
        <v>-1.0159131935601331</v>
      </c>
      <c r="S320" s="198">
        <f t="shared" si="25"/>
        <v>-2.9108280254777075</v>
      </c>
      <c r="T320" s="198">
        <f t="shared" si="26"/>
        <v>-1</v>
      </c>
      <c r="U320" s="198">
        <f t="shared" si="27"/>
        <v>-1.0009583690825619</v>
      </c>
    </row>
    <row r="321" spans="17:21" x14ac:dyDescent="0.25">
      <c r="Q321" s="198">
        <f t="shared" si="23"/>
        <v>-1.3333333333333333</v>
      </c>
      <c r="R321" s="201">
        <f t="shared" si="24"/>
        <v>-1.0159131935601331</v>
      </c>
      <c r="S321" s="198">
        <f t="shared" si="25"/>
        <v>-2.9108280254777075</v>
      </c>
      <c r="T321" s="198">
        <f t="shared" si="26"/>
        <v>-1</v>
      </c>
      <c r="U321" s="198">
        <f t="shared" si="27"/>
        <v>-1.0009583690825619</v>
      </c>
    </row>
    <row r="322" spans="17:21" x14ac:dyDescent="0.25">
      <c r="Q322" s="198">
        <f t="shared" si="23"/>
        <v>-1.3333333333333333</v>
      </c>
      <c r="R322" s="201">
        <f t="shared" si="24"/>
        <v>-1.0159131935601331</v>
      </c>
      <c r="S322" s="198">
        <f t="shared" si="25"/>
        <v>-2.9108280254777075</v>
      </c>
      <c r="T322" s="198">
        <f t="shared" si="26"/>
        <v>-1</v>
      </c>
      <c r="U322" s="198">
        <f t="shared" si="27"/>
        <v>-1.0009583690825619</v>
      </c>
    </row>
    <row r="323" spans="17:21" x14ac:dyDescent="0.25">
      <c r="Q323" s="198">
        <f t="shared" ref="Q323:Q361" si="28">2*((L323-P$3)/(P$5-P$3))-1</f>
        <v>-1.3333333333333333</v>
      </c>
      <c r="R323" s="201">
        <f t="shared" ref="R323:R361" si="29">2*((H323-P$8)/(P$10-P$8))-1</f>
        <v>-1.0159131935601331</v>
      </c>
      <c r="S323" s="198">
        <f t="shared" ref="S323:S361" si="30">2*((I323-P$13)/(P$15-P$13))-1</f>
        <v>-2.9108280254777075</v>
      </c>
      <c r="T323" s="198">
        <f t="shared" ref="T323:T361" si="31">2*((J323-P$18)/(P$20-P$18))-1</f>
        <v>-1</v>
      </c>
      <c r="U323" s="198">
        <f t="shared" ref="U323:U361" si="32">2*((K323-P$23)/(P$25-P$23))-1</f>
        <v>-1.0009583690825619</v>
      </c>
    </row>
    <row r="324" spans="17:21" x14ac:dyDescent="0.25">
      <c r="Q324" s="198">
        <f t="shared" si="28"/>
        <v>-1.3333333333333333</v>
      </c>
      <c r="R324" s="201">
        <f t="shared" si="29"/>
        <v>-1.0159131935601331</v>
      </c>
      <c r="S324" s="198">
        <f t="shared" si="30"/>
        <v>-2.9108280254777075</v>
      </c>
      <c r="T324" s="198">
        <f t="shared" si="31"/>
        <v>-1</v>
      </c>
      <c r="U324" s="198">
        <f t="shared" si="32"/>
        <v>-1.0009583690825619</v>
      </c>
    </row>
    <row r="325" spans="17:21" x14ac:dyDescent="0.25">
      <c r="Q325" s="198">
        <f t="shared" si="28"/>
        <v>-1.3333333333333333</v>
      </c>
      <c r="R325" s="201">
        <f t="shared" si="29"/>
        <v>-1.0159131935601331</v>
      </c>
      <c r="S325" s="198">
        <f t="shared" si="30"/>
        <v>-2.9108280254777075</v>
      </c>
      <c r="T325" s="198">
        <f t="shared" si="31"/>
        <v>-1</v>
      </c>
      <c r="U325" s="198">
        <f t="shared" si="32"/>
        <v>-1.0009583690825619</v>
      </c>
    </row>
    <row r="326" spans="17:21" x14ac:dyDescent="0.25">
      <c r="Q326" s="198">
        <f t="shared" si="28"/>
        <v>-1.3333333333333333</v>
      </c>
      <c r="R326" s="201">
        <f t="shared" si="29"/>
        <v>-1.0159131935601331</v>
      </c>
      <c r="S326" s="198">
        <f t="shared" si="30"/>
        <v>-2.9108280254777075</v>
      </c>
      <c r="T326" s="198">
        <f t="shared" si="31"/>
        <v>-1</v>
      </c>
      <c r="U326" s="198">
        <f t="shared" si="32"/>
        <v>-1.0009583690825619</v>
      </c>
    </row>
    <row r="327" spans="17:21" x14ac:dyDescent="0.25">
      <c r="Q327" s="198">
        <f t="shared" si="28"/>
        <v>-1.3333333333333333</v>
      </c>
      <c r="R327" s="201">
        <f t="shared" si="29"/>
        <v>-1.0159131935601331</v>
      </c>
      <c r="S327" s="198">
        <f t="shared" si="30"/>
        <v>-2.9108280254777075</v>
      </c>
      <c r="T327" s="198">
        <f t="shared" si="31"/>
        <v>-1</v>
      </c>
      <c r="U327" s="198">
        <f t="shared" si="32"/>
        <v>-1.0009583690825619</v>
      </c>
    </row>
    <row r="328" spans="17:21" x14ac:dyDescent="0.25">
      <c r="Q328" s="198">
        <f t="shared" si="28"/>
        <v>-1.3333333333333333</v>
      </c>
      <c r="R328" s="201">
        <f t="shared" si="29"/>
        <v>-1.0159131935601331</v>
      </c>
      <c r="S328" s="198">
        <f t="shared" si="30"/>
        <v>-2.9108280254777075</v>
      </c>
      <c r="T328" s="198">
        <f t="shared" si="31"/>
        <v>-1</v>
      </c>
      <c r="U328" s="198">
        <f t="shared" si="32"/>
        <v>-1.0009583690825619</v>
      </c>
    </row>
    <row r="329" spans="17:21" x14ac:dyDescent="0.25">
      <c r="Q329" s="198">
        <f t="shared" si="28"/>
        <v>-1.3333333333333333</v>
      </c>
      <c r="R329" s="201">
        <f t="shared" si="29"/>
        <v>-1.0159131935601331</v>
      </c>
      <c r="S329" s="198">
        <f t="shared" si="30"/>
        <v>-2.9108280254777075</v>
      </c>
      <c r="T329" s="198">
        <f t="shared" si="31"/>
        <v>-1</v>
      </c>
      <c r="U329" s="198">
        <f t="shared" si="32"/>
        <v>-1.0009583690825619</v>
      </c>
    </row>
    <row r="330" spans="17:21" x14ac:dyDescent="0.25">
      <c r="Q330" s="198">
        <f t="shared" si="28"/>
        <v>-1.3333333333333333</v>
      </c>
      <c r="R330" s="201">
        <f t="shared" si="29"/>
        <v>-1.0159131935601331</v>
      </c>
      <c r="S330" s="198">
        <f t="shared" si="30"/>
        <v>-2.9108280254777075</v>
      </c>
      <c r="T330" s="198">
        <f t="shared" si="31"/>
        <v>-1</v>
      </c>
      <c r="U330" s="198">
        <f t="shared" si="32"/>
        <v>-1.0009583690825619</v>
      </c>
    </row>
    <row r="331" spans="17:21" x14ac:dyDescent="0.25">
      <c r="Q331" s="198">
        <f t="shared" si="28"/>
        <v>-1.3333333333333333</v>
      </c>
      <c r="R331" s="201">
        <f t="shared" si="29"/>
        <v>-1.0159131935601331</v>
      </c>
      <c r="S331" s="198">
        <f t="shared" si="30"/>
        <v>-2.9108280254777075</v>
      </c>
      <c r="T331" s="198">
        <f t="shared" si="31"/>
        <v>-1</v>
      </c>
      <c r="U331" s="198">
        <f t="shared" si="32"/>
        <v>-1.0009583690825619</v>
      </c>
    </row>
    <row r="332" spans="17:21" x14ac:dyDescent="0.25">
      <c r="Q332" s="198">
        <f t="shared" si="28"/>
        <v>-1.3333333333333333</v>
      </c>
      <c r="R332" s="201">
        <f t="shared" si="29"/>
        <v>-1.0159131935601331</v>
      </c>
      <c r="S332" s="198">
        <f t="shared" si="30"/>
        <v>-2.9108280254777075</v>
      </c>
      <c r="T332" s="198">
        <f t="shared" si="31"/>
        <v>-1</v>
      </c>
      <c r="U332" s="198">
        <f t="shared" si="32"/>
        <v>-1.0009583690825619</v>
      </c>
    </row>
    <row r="333" spans="17:21" x14ac:dyDescent="0.25">
      <c r="Q333" s="198">
        <f t="shared" si="28"/>
        <v>-1.3333333333333333</v>
      </c>
      <c r="R333" s="201">
        <f t="shared" si="29"/>
        <v>-1.0159131935601331</v>
      </c>
      <c r="S333" s="198">
        <f t="shared" si="30"/>
        <v>-2.9108280254777075</v>
      </c>
      <c r="T333" s="198">
        <f t="shared" si="31"/>
        <v>-1</v>
      </c>
      <c r="U333" s="198">
        <f t="shared" si="32"/>
        <v>-1.0009583690825619</v>
      </c>
    </row>
    <row r="334" spans="17:21" x14ac:dyDescent="0.25">
      <c r="Q334" s="198">
        <f t="shared" si="28"/>
        <v>-1.3333333333333333</v>
      </c>
      <c r="R334" s="201">
        <f t="shared" si="29"/>
        <v>-1.0159131935601331</v>
      </c>
      <c r="S334" s="198">
        <f t="shared" si="30"/>
        <v>-2.9108280254777075</v>
      </c>
      <c r="T334" s="198">
        <f t="shared" si="31"/>
        <v>-1</v>
      </c>
      <c r="U334" s="198">
        <f t="shared" si="32"/>
        <v>-1.0009583690825619</v>
      </c>
    </row>
    <row r="335" spans="17:21" x14ac:dyDescent="0.25">
      <c r="Q335" s="198">
        <f t="shared" si="28"/>
        <v>-1.3333333333333333</v>
      </c>
      <c r="R335" s="201">
        <f t="shared" si="29"/>
        <v>-1.0159131935601331</v>
      </c>
      <c r="S335" s="198">
        <f t="shared" si="30"/>
        <v>-2.9108280254777075</v>
      </c>
      <c r="T335" s="198">
        <f t="shared" si="31"/>
        <v>-1</v>
      </c>
      <c r="U335" s="198">
        <f t="shared" si="32"/>
        <v>-1.0009583690825619</v>
      </c>
    </row>
    <row r="336" spans="17:21" x14ac:dyDescent="0.25">
      <c r="Q336" s="198">
        <f t="shared" si="28"/>
        <v>-1.3333333333333333</v>
      </c>
      <c r="R336" s="201">
        <f t="shared" si="29"/>
        <v>-1.0159131935601331</v>
      </c>
      <c r="S336" s="198">
        <f t="shared" si="30"/>
        <v>-2.9108280254777075</v>
      </c>
      <c r="T336" s="198">
        <f t="shared" si="31"/>
        <v>-1</v>
      </c>
      <c r="U336" s="198">
        <f t="shared" si="32"/>
        <v>-1.0009583690825619</v>
      </c>
    </row>
    <row r="337" spans="17:21" x14ac:dyDescent="0.25">
      <c r="Q337" s="198">
        <f t="shared" si="28"/>
        <v>-1.3333333333333333</v>
      </c>
      <c r="R337" s="201">
        <f t="shared" si="29"/>
        <v>-1.0159131935601331</v>
      </c>
      <c r="S337" s="198">
        <f t="shared" si="30"/>
        <v>-2.9108280254777075</v>
      </c>
      <c r="T337" s="198">
        <f t="shared" si="31"/>
        <v>-1</v>
      </c>
      <c r="U337" s="198">
        <f t="shared" si="32"/>
        <v>-1.0009583690825619</v>
      </c>
    </row>
    <row r="338" spans="17:21" x14ac:dyDescent="0.25">
      <c r="Q338" s="198">
        <f t="shared" si="28"/>
        <v>-1.3333333333333333</v>
      </c>
      <c r="R338" s="201">
        <f t="shared" si="29"/>
        <v>-1.0159131935601331</v>
      </c>
      <c r="S338" s="198">
        <f t="shared" si="30"/>
        <v>-2.9108280254777075</v>
      </c>
      <c r="T338" s="198">
        <f t="shared" si="31"/>
        <v>-1</v>
      </c>
      <c r="U338" s="198">
        <f t="shared" si="32"/>
        <v>-1.0009583690825619</v>
      </c>
    </row>
    <row r="339" spans="17:21" x14ac:dyDescent="0.25">
      <c r="Q339" s="198">
        <f t="shared" si="28"/>
        <v>-1.3333333333333333</v>
      </c>
      <c r="R339" s="201">
        <f t="shared" si="29"/>
        <v>-1.0159131935601331</v>
      </c>
      <c r="S339" s="198">
        <f t="shared" si="30"/>
        <v>-2.9108280254777075</v>
      </c>
      <c r="T339" s="198">
        <f t="shared" si="31"/>
        <v>-1</v>
      </c>
      <c r="U339" s="198">
        <f t="shared" si="32"/>
        <v>-1.0009583690825619</v>
      </c>
    </row>
    <row r="340" spans="17:21" x14ac:dyDescent="0.25">
      <c r="Q340" s="198">
        <f t="shared" si="28"/>
        <v>-1.3333333333333333</v>
      </c>
      <c r="R340" s="201">
        <f t="shared" si="29"/>
        <v>-1.0159131935601331</v>
      </c>
      <c r="S340" s="198">
        <f t="shared" si="30"/>
        <v>-2.9108280254777075</v>
      </c>
      <c r="T340" s="198">
        <f t="shared" si="31"/>
        <v>-1</v>
      </c>
      <c r="U340" s="198">
        <f t="shared" si="32"/>
        <v>-1.0009583690825619</v>
      </c>
    </row>
    <row r="341" spans="17:21" x14ac:dyDescent="0.25">
      <c r="Q341" s="198">
        <f t="shared" si="28"/>
        <v>-1.3333333333333333</v>
      </c>
      <c r="R341" s="201">
        <f t="shared" si="29"/>
        <v>-1.0159131935601331</v>
      </c>
      <c r="S341" s="198">
        <f t="shared" si="30"/>
        <v>-2.9108280254777075</v>
      </c>
      <c r="T341" s="198">
        <f t="shared" si="31"/>
        <v>-1</v>
      </c>
      <c r="U341" s="198">
        <f t="shared" si="32"/>
        <v>-1.0009583690825619</v>
      </c>
    </row>
    <row r="342" spans="17:21" x14ac:dyDescent="0.25">
      <c r="Q342" s="198">
        <f t="shared" si="28"/>
        <v>-1.3333333333333333</v>
      </c>
      <c r="R342" s="201">
        <f t="shared" si="29"/>
        <v>-1.0159131935601331</v>
      </c>
      <c r="S342" s="198">
        <f t="shared" si="30"/>
        <v>-2.9108280254777075</v>
      </c>
      <c r="T342" s="198">
        <f t="shared" si="31"/>
        <v>-1</v>
      </c>
      <c r="U342" s="198">
        <f t="shared" si="32"/>
        <v>-1.0009583690825619</v>
      </c>
    </row>
    <row r="343" spans="17:21" x14ac:dyDescent="0.25">
      <c r="Q343" s="198">
        <f t="shared" si="28"/>
        <v>-1.3333333333333333</v>
      </c>
      <c r="R343" s="201">
        <f t="shared" si="29"/>
        <v>-1.0159131935601331</v>
      </c>
      <c r="S343" s="198">
        <f t="shared" si="30"/>
        <v>-2.9108280254777075</v>
      </c>
      <c r="T343" s="198">
        <f t="shared" si="31"/>
        <v>-1</v>
      </c>
      <c r="U343" s="198">
        <f t="shared" si="32"/>
        <v>-1.0009583690825619</v>
      </c>
    </row>
    <row r="344" spans="17:21" x14ac:dyDescent="0.25">
      <c r="Q344" s="198">
        <f t="shared" si="28"/>
        <v>-1.3333333333333333</v>
      </c>
      <c r="R344" s="201">
        <f t="shared" si="29"/>
        <v>-1.0159131935601331</v>
      </c>
      <c r="S344" s="198">
        <f t="shared" si="30"/>
        <v>-2.9108280254777075</v>
      </c>
      <c r="T344" s="198">
        <f t="shared" si="31"/>
        <v>-1</v>
      </c>
      <c r="U344" s="198">
        <f t="shared" si="32"/>
        <v>-1.0009583690825619</v>
      </c>
    </row>
    <row r="345" spans="17:21" x14ac:dyDescent="0.25">
      <c r="Q345" s="198">
        <f t="shared" si="28"/>
        <v>-1.3333333333333333</v>
      </c>
      <c r="R345" s="201">
        <f t="shared" si="29"/>
        <v>-1.0159131935601331</v>
      </c>
      <c r="S345" s="198">
        <f t="shared" si="30"/>
        <v>-2.9108280254777075</v>
      </c>
      <c r="T345" s="198">
        <f t="shared" si="31"/>
        <v>-1</v>
      </c>
      <c r="U345" s="198">
        <f t="shared" si="32"/>
        <v>-1.0009583690825619</v>
      </c>
    </row>
    <row r="346" spans="17:21" x14ac:dyDescent="0.25">
      <c r="Q346" s="198">
        <f t="shared" si="28"/>
        <v>-1.3333333333333333</v>
      </c>
      <c r="R346" s="201">
        <f t="shared" si="29"/>
        <v>-1.0159131935601331</v>
      </c>
      <c r="S346" s="198">
        <f t="shared" si="30"/>
        <v>-2.9108280254777075</v>
      </c>
      <c r="T346" s="198">
        <f t="shared" si="31"/>
        <v>-1</v>
      </c>
      <c r="U346" s="198">
        <f t="shared" si="32"/>
        <v>-1.0009583690825619</v>
      </c>
    </row>
    <row r="347" spans="17:21" x14ac:dyDescent="0.25">
      <c r="Q347" s="198">
        <f t="shared" si="28"/>
        <v>-1.3333333333333333</v>
      </c>
      <c r="R347" s="201">
        <f t="shared" si="29"/>
        <v>-1.0159131935601331</v>
      </c>
      <c r="S347" s="198">
        <f t="shared" si="30"/>
        <v>-2.9108280254777075</v>
      </c>
      <c r="T347" s="198">
        <f t="shared" si="31"/>
        <v>-1</v>
      </c>
      <c r="U347" s="198">
        <f t="shared" si="32"/>
        <v>-1.0009583690825619</v>
      </c>
    </row>
    <row r="348" spans="17:21" x14ac:dyDescent="0.25">
      <c r="Q348" s="198">
        <f t="shared" si="28"/>
        <v>-1.3333333333333333</v>
      </c>
      <c r="R348" s="201">
        <f t="shared" si="29"/>
        <v>-1.0159131935601331</v>
      </c>
      <c r="S348" s="198">
        <f t="shared" si="30"/>
        <v>-2.9108280254777075</v>
      </c>
      <c r="T348" s="198">
        <f t="shared" si="31"/>
        <v>-1</v>
      </c>
      <c r="U348" s="198">
        <f t="shared" si="32"/>
        <v>-1.0009583690825619</v>
      </c>
    </row>
    <row r="349" spans="17:21" x14ac:dyDescent="0.25">
      <c r="Q349" s="198">
        <f t="shared" si="28"/>
        <v>-1.3333333333333333</v>
      </c>
      <c r="R349" s="201">
        <f t="shared" si="29"/>
        <v>-1.0159131935601331</v>
      </c>
      <c r="S349" s="198">
        <f t="shared" si="30"/>
        <v>-2.9108280254777075</v>
      </c>
      <c r="T349" s="198">
        <f t="shared" si="31"/>
        <v>-1</v>
      </c>
      <c r="U349" s="198">
        <f t="shared" si="32"/>
        <v>-1.0009583690825619</v>
      </c>
    </row>
    <row r="350" spans="17:21" x14ac:dyDescent="0.25">
      <c r="Q350" s="198">
        <f t="shared" si="28"/>
        <v>-1.3333333333333333</v>
      </c>
      <c r="R350" s="201">
        <f t="shared" si="29"/>
        <v>-1.0159131935601331</v>
      </c>
      <c r="S350" s="198">
        <f t="shared" si="30"/>
        <v>-2.9108280254777075</v>
      </c>
      <c r="T350" s="198">
        <f t="shared" si="31"/>
        <v>-1</v>
      </c>
      <c r="U350" s="198">
        <f t="shared" si="32"/>
        <v>-1.0009583690825619</v>
      </c>
    </row>
    <row r="351" spans="17:21" x14ac:dyDescent="0.25">
      <c r="Q351" s="198">
        <f t="shared" si="28"/>
        <v>-1.3333333333333333</v>
      </c>
      <c r="R351" s="201">
        <f t="shared" si="29"/>
        <v>-1.0159131935601331</v>
      </c>
      <c r="S351" s="198">
        <f t="shared" si="30"/>
        <v>-2.9108280254777075</v>
      </c>
      <c r="T351" s="198">
        <f t="shared" si="31"/>
        <v>-1</v>
      </c>
      <c r="U351" s="198">
        <f t="shared" si="32"/>
        <v>-1.0009583690825619</v>
      </c>
    </row>
    <row r="352" spans="17:21" x14ac:dyDescent="0.25">
      <c r="Q352" s="198">
        <f t="shared" si="28"/>
        <v>-1.3333333333333333</v>
      </c>
      <c r="R352" s="201">
        <f t="shared" si="29"/>
        <v>-1.0159131935601331</v>
      </c>
      <c r="S352" s="198">
        <f t="shared" si="30"/>
        <v>-2.9108280254777075</v>
      </c>
      <c r="T352" s="198">
        <f t="shared" si="31"/>
        <v>-1</v>
      </c>
      <c r="U352" s="198">
        <f t="shared" si="32"/>
        <v>-1.0009583690825619</v>
      </c>
    </row>
    <row r="353" spans="17:21" x14ac:dyDescent="0.25">
      <c r="Q353" s="198">
        <f t="shared" si="28"/>
        <v>-1.3333333333333333</v>
      </c>
      <c r="R353" s="201">
        <f t="shared" si="29"/>
        <v>-1.0159131935601331</v>
      </c>
      <c r="S353" s="198">
        <f t="shared" si="30"/>
        <v>-2.9108280254777075</v>
      </c>
      <c r="T353" s="198">
        <f t="shared" si="31"/>
        <v>-1</v>
      </c>
      <c r="U353" s="198">
        <f t="shared" si="32"/>
        <v>-1.0009583690825619</v>
      </c>
    </row>
    <row r="354" spans="17:21" x14ac:dyDescent="0.25">
      <c r="Q354" s="198">
        <f t="shared" si="28"/>
        <v>-1.3333333333333333</v>
      </c>
      <c r="R354" s="201">
        <f t="shared" si="29"/>
        <v>-1.0159131935601331</v>
      </c>
      <c r="S354" s="198">
        <f t="shared" si="30"/>
        <v>-2.9108280254777075</v>
      </c>
      <c r="T354" s="198">
        <f t="shared" si="31"/>
        <v>-1</v>
      </c>
      <c r="U354" s="198">
        <f t="shared" si="32"/>
        <v>-1.0009583690825619</v>
      </c>
    </row>
    <row r="355" spans="17:21" x14ac:dyDescent="0.25">
      <c r="Q355" s="198">
        <f t="shared" si="28"/>
        <v>-1.3333333333333333</v>
      </c>
      <c r="R355" s="201">
        <f t="shared" si="29"/>
        <v>-1.0159131935601331</v>
      </c>
      <c r="S355" s="198">
        <f t="shared" si="30"/>
        <v>-2.9108280254777075</v>
      </c>
      <c r="T355" s="198">
        <f t="shared" si="31"/>
        <v>-1</v>
      </c>
      <c r="U355" s="198">
        <f t="shared" si="32"/>
        <v>-1.0009583690825619</v>
      </c>
    </row>
    <row r="356" spans="17:21" x14ac:dyDescent="0.25">
      <c r="Q356" s="198">
        <f t="shared" si="28"/>
        <v>-1.3333333333333333</v>
      </c>
      <c r="R356" s="201">
        <f t="shared" si="29"/>
        <v>-1.0159131935601331</v>
      </c>
      <c r="S356" s="198">
        <f t="shared" si="30"/>
        <v>-2.9108280254777075</v>
      </c>
      <c r="T356" s="198">
        <f t="shared" si="31"/>
        <v>-1</v>
      </c>
      <c r="U356" s="198">
        <f t="shared" si="32"/>
        <v>-1.0009583690825619</v>
      </c>
    </row>
    <row r="357" spans="17:21" x14ac:dyDescent="0.25">
      <c r="Q357" s="198">
        <f t="shared" si="28"/>
        <v>-1.3333333333333333</v>
      </c>
      <c r="R357" s="201">
        <f t="shared" si="29"/>
        <v>-1.0159131935601331</v>
      </c>
      <c r="S357" s="198">
        <f t="shared" si="30"/>
        <v>-2.9108280254777075</v>
      </c>
      <c r="T357" s="198">
        <f t="shared" si="31"/>
        <v>-1</v>
      </c>
      <c r="U357" s="198">
        <f t="shared" si="32"/>
        <v>-1.0009583690825619</v>
      </c>
    </row>
    <row r="358" spans="17:21" x14ac:dyDescent="0.25">
      <c r="Q358" s="198">
        <f t="shared" si="28"/>
        <v>-1.3333333333333333</v>
      </c>
      <c r="R358" s="201">
        <f t="shared" si="29"/>
        <v>-1.0159131935601331</v>
      </c>
      <c r="S358" s="198">
        <f t="shared" si="30"/>
        <v>-2.9108280254777075</v>
      </c>
      <c r="T358" s="198">
        <f t="shared" si="31"/>
        <v>-1</v>
      </c>
      <c r="U358" s="198">
        <f t="shared" si="32"/>
        <v>-1.0009583690825619</v>
      </c>
    </row>
    <row r="359" spans="17:21" x14ac:dyDescent="0.25">
      <c r="Q359" s="198">
        <f t="shared" si="28"/>
        <v>-1.3333333333333333</v>
      </c>
      <c r="R359" s="201">
        <f t="shared" si="29"/>
        <v>-1.0159131935601331</v>
      </c>
      <c r="S359" s="198">
        <f t="shared" si="30"/>
        <v>-2.9108280254777075</v>
      </c>
      <c r="T359" s="198">
        <f t="shared" si="31"/>
        <v>-1</v>
      </c>
      <c r="U359" s="198">
        <f t="shared" si="32"/>
        <v>-1.0009583690825619</v>
      </c>
    </row>
    <row r="360" spans="17:21" x14ac:dyDescent="0.25">
      <c r="Q360" s="198">
        <f t="shared" si="28"/>
        <v>-1.3333333333333333</v>
      </c>
      <c r="R360" s="201">
        <f t="shared" si="29"/>
        <v>-1.0159131935601331</v>
      </c>
      <c r="S360" s="198">
        <f t="shared" si="30"/>
        <v>-2.9108280254777075</v>
      </c>
      <c r="T360" s="198">
        <f t="shared" si="31"/>
        <v>-1</v>
      </c>
      <c r="U360" s="198">
        <f t="shared" si="32"/>
        <v>-1.0009583690825619</v>
      </c>
    </row>
    <row r="361" spans="17:21" x14ac:dyDescent="0.25">
      <c r="Q361" s="198">
        <f t="shared" si="28"/>
        <v>-1.3333333333333333</v>
      </c>
      <c r="R361" s="201">
        <f t="shared" si="29"/>
        <v>-1.0159131935601331</v>
      </c>
      <c r="S361" s="198">
        <f t="shared" si="30"/>
        <v>-2.9108280254777075</v>
      </c>
      <c r="T361" s="198">
        <f t="shared" si="31"/>
        <v>-1</v>
      </c>
      <c r="U361" s="198">
        <f t="shared" si="32"/>
        <v>-1.0009583690825619</v>
      </c>
    </row>
  </sheetData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3"/>
  <dimension ref="A1:X18"/>
  <sheetViews>
    <sheetView topLeftCell="C1" zoomScale="90" zoomScaleNormal="90" workbookViewId="0">
      <selection activeCell="O16" sqref="O16:O18"/>
    </sheetView>
  </sheetViews>
  <sheetFormatPr defaultRowHeight="15" x14ac:dyDescent="0.25"/>
  <cols>
    <col min="1" max="1" width="9" style="202"/>
    <col min="2" max="2" width="22.75" style="202" bestFit="1" customWidth="1"/>
    <col min="3" max="3" width="5.125" style="202" bestFit="1" customWidth="1"/>
    <col min="4" max="11" width="9" style="202"/>
    <col min="12" max="12" width="11.875" style="202" bestFit="1" customWidth="1"/>
    <col min="13" max="13" width="10.75" style="202" bestFit="1" customWidth="1"/>
    <col min="14" max="14" width="24" style="202" bestFit="1" customWidth="1"/>
    <col min="15" max="15" width="21.75" style="202" customWidth="1"/>
    <col min="16" max="16" width="9" style="202"/>
    <col min="17" max="17" width="13.5" style="202" customWidth="1"/>
    <col min="18" max="16384" width="9" style="202"/>
  </cols>
  <sheetData>
    <row r="1" spans="1:24" ht="15.75" thickBot="1" x14ac:dyDescent="0.3">
      <c r="A1" s="202" t="str">
        <f>PMIS_ACoverJPCP_TCrack!A1</f>
        <v>Project Name</v>
      </c>
      <c r="B1" s="202" t="str">
        <f>PMIS_ACoverJPCP_TCrack!B1</f>
        <v>COUNAME</v>
      </c>
      <c r="C1" s="230" t="str">
        <f>PMIS_ACoverJPCP_TCrack!C1</f>
        <v>PROJECT_NO</v>
      </c>
      <c r="D1" s="206" t="str">
        <f>PMIS_ACoverJPCP_TCrack!D1</f>
        <v>BPRJ</v>
      </c>
      <c r="E1" s="206" t="str">
        <f>PMIS_ACoverJPCP_TCrack!E1</f>
        <v>EPRJ</v>
      </c>
      <c r="F1" s="206" t="str">
        <f>PMIS_ACoverJPCP_TCrack!F1</f>
        <v>CONYR</v>
      </c>
      <c r="G1" s="206" t="str">
        <f>PMIS_ACoverJPCP_TCrack!G1</f>
        <v>DATAYR</v>
      </c>
      <c r="H1" s="205" t="str">
        <f>PMIS_ACoverJPCP_TCrack!H1</f>
        <v>Accumulated ESALs</v>
      </c>
      <c r="I1" s="205" t="str">
        <f>PMIS_ACoverJPCP_TCrack!I1</f>
        <v>HMA Thickness (in.)</v>
      </c>
      <c r="J1" s="206" t="str">
        <f>PMIS_ACoverJPCP_TCrack!J1</f>
        <v>TCRACKi-2 
(ft/mile)</v>
      </c>
      <c r="K1" s="206" t="str">
        <f>PMIS_ACoverJPCP_TCrack!K1</f>
        <v>TCRACKi-1 
(ft/mile)</v>
      </c>
      <c r="L1" s="205" t="s">
        <v>51</v>
      </c>
      <c r="M1" s="207" t="s">
        <v>758</v>
      </c>
      <c r="T1" s="202" t="s">
        <v>725</v>
      </c>
      <c r="U1" s="202" t="s">
        <v>726</v>
      </c>
      <c r="W1" s="202" t="s">
        <v>727</v>
      </c>
      <c r="X1" s="202" t="s">
        <v>728</v>
      </c>
    </row>
    <row r="2" spans="1:24" ht="15.75" thickBot="1" x14ac:dyDescent="0.3">
      <c r="A2" s="202" t="str">
        <f>IF(PMIS_ACoverJPCP_TCrack!A2&lt;&gt;"",PMIS_ACoverJPCP_TCrack!A2,"")</f>
        <v/>
      </c>
      <c r="B2" s="202" t="str">
        <f>IF(PMIS_ACoverJPCP_TCrack!B2&lt;&gt;"",PMIS_ACoverJPCP_TCrack!B2,"")</f>
        <v/>
      </c>
      <c r="C2" s="231" t="str">
        <f>IF(PMIS_ACoverJPCP_TCrack!C2&lt;&gt;"",PMIS_ACoverJPCP_TCrack!C2,"")</f>
        <v/>
      </c>
      <c r="D2" s="205" t="str">
        <f>IF(PMIS_ACoverJPCP_TCrack!D2&lt;&gt;"",PMIS_ACoverJPCP_TCrack!D2,"")</f>
        <v/>
      </c>
      <c r="E2" s="205" t="str">
        <f>IF(PMIS_ACoverJPCP_TCrack!E2&lt;&gt;"",PMIS_ACoverJPCP_TCrack!E2,"")</f>
        <v/>
      </c>
      <c r="F2" s="205" t="str">
        <f>IF(PMIS_ACoverJPCP_TCrack!F2&lt;&gt;"",PMIS_ACoverJPCP_TCrack!F2,"")</f>
        <v/>
      </c>
      <c r="G2" s="205" t="str">
        <f>IF(PMIS_ACoverJPCP_TCrack!G2&lt;&gt;"",PMIS_ACoverJPCP_TCrack!G2,"")</f>
        <v/>
      </c>
      <c r="H2" s="205">
        <f>PMIS_ACoverJPCP_TCrack!H2</f>
        <v>0</v>
      </c>
      <c r="I2" s="205">
        <f>PMIS_ACoverJPCP_TCrack!I2</f>
        <v>0</v>
      </c>
      <c r="J2" s="206">
        <f>PMIS_ACoverJPCP_TCrack!J2</f>
        <v>0</v>
      </c>
      <c r="K2" s="206">
        <f>PMIS_ACoverJPCP_TCrack!K2</f>
        <v>0</v>
      </c>
      <c r="L2" s="205">
        <f>IFERROR(T2,0)</f>
        <v>0</v>
      </c>
      <c r="M2" s="208" t="str">
        <f>PMIS_ACoverJPCP_TCrack!M2</f>
        <v/>
      </c>
      <c r="N2" s="205"/>
      <c r="O2" s="209" t="s">
        <v>759</v>
      </c>
      <c r="P2" s="210" t="str">
        <f>IF(OR(PMIS_ACoverJPCP_TCrack!I18=0,PMIS_ACoverJPCP_TCrack!I18=""),"",PMIS_ACoverJPCP_TCrack!I18)</f>
        <v/>
      </c>
      <c r="T2" s="202" t="e">
        <f>IF(G2&lt;&gt;"",G2-$F$2,T1+1)</f>
        <v>#VALUE!</v>
      </c>
      <c r="U2" s="202" t="str">
        <f>IF(G2="","",IF(G2&lt;&gt;"",G2-$F$2,U1+1))</f>
        <v/>
      </c>
      <c r="W2" s="202">
        <f>L2-2</f>
        <v>-2</v>
      </c>
      <c r="X2" s="202">
        <f>L2-1</f>
        <v>-1</v>
      </c>
    </row>
    <row r="3" spans="1:24" x14ac:dyDescent="0.25">
      <c r="A3" s="202" t="str">
        <f>IF(PMIS_ACoverJPCP_TCrack!A3&lt;&gt;"",PMIS_ACoverJPCP_TCrack!A3,"")</f>
        <v/>
      </c>
      <c r="B3" s="202" t="str">
        <f>IF(PMIS_ACoverJPCP_TCrack!B3&lt;&gt;"",PMIS_ACoverJPCP_TCrack!B3,"")</f>
        <v/>
      </c>
      <c r="C3" s="231" t="str">
        <f>IF(PMIS_ACoverJPCP_TCrack!C3&lt;&gt;"",PMIS_ACoverJPCP_TCrack!C3,"")</f>
        <v/>
      </c>
      <c r="D3" s="205" t="str">
        <f>IF(PMIS_ACoverJPCP_TCrack!D3&lt;&gt;"",PMIS_ACoverJPCP_TCrack!D3,"")</f>
        <v/>
      </c>
      <c r="E3" s="205" t="str">
        <f>IF(PMIS_ACoverJPCP_TCrack!E3&lt;&gt;"",PMIS_ACoverJPCP_TCrack!E3,"")</f>
        <v/>
      </c>
      <c r="F3" s="205" t="str">
        <f>IF(PMIS_ACoverJPCP_TCrack!F3&lt;&gt;"",PMIS_ACoverJPCP_TCrack!F3,"")</f>
        <v/>
      </c>
      <c r="G3" s="205" t="str">
        <f>IF(PMIS_ACoverJPCP_TCrack!G3&lt;&gt;"",PMIS_ACoverJPCP_TCrack!G3,"")</f>
        <v/>
      </c>
      <c r="H3" s="205">
        <f>PMIS_ACoverJPCP_TCrack!H3</f>
        <v>0</v>
      </c>
      <c r="I3" s="205">
        <f>PMIS_ACoverJPCP_TCrack!I3</f>
        <v>0</v>
      </c>
      <c r="J3" s="205"/>
      <c r="K3" s="205"/>
      <c r="L3" s="205">
        <f t="shared" ref="L3:L16" si="0">IFERROR(T3,0)</f>
        <v>0</v>
      </c>
      <c r="M3" s="208" t="str">
        <f>PMIS_ACoverJPCP_TCrack!M3</f>
        <v/>
      </c>
      <c r="O3" s="209" t="s">
        <v>66</v>
      </c>
      <c r="P3" s="210" t="str">
        <f>IF(PMIS_ACoverJPCP_TCrack!I19="","",PMIS_ACoverJPCP_TCrack!I19)</f>
        <v/>
      </c>
      <c r="T3" s="202" t="e">
        <f t="shared" ref="T3:T16" si="1">IF(G3&lt;&gt;"",G3-$F$2,T2+1)</f>
        <v>#VALUE!</v>
      </c>
      <c r="U3" s="202" t="str">
        <f t="shared" ref="U3:U16" si="2">IF(G3="","",IF(G3&lt;&gt;"",G3-$F$2,U2+1))</f>
        <v/>
      </c>
    </row>
    <row r="4" spans="1:24" x14ac:dyDescent="0.25">
      <c r="A4" s="202" t="str">
        <f>IF(PMIS_ACoverJPCP_TCrack!A4&lt;&gt;"",PMIS_ACoverJPCP_TCrack!A4,"")</f>
        <v/>
      </c>
      <c r="B4" s="202" t="str">
        <f>IF(PMIS_ACoverJPCP_TCrack!B4&lt;&gt;"",PMIS_ACoverJPCP_TCrack!B4,"")</f>
        <v/>
      </c>
      <c r="C4" s="231" t="str">
        <f>IF(PMIS_ACoverJPCP_TCrack!C4&lt;&gt;"",PMIS_ACoverJPCP_TCrack!C4,"")</f>
        <v/>
      </c>
      <c r="D4" s="205" t="str">
        <f>IF(PMIS_ACoverJPCP_TCrack!D4&lt;&gt;"",PMIS_ACoverJPCP_TCrack!D4,"")</f>
        <v/>
      </c>
      <c r="E4" s="205" t="str">
        <f>IF(PMIS_ACoverJPCP_TCrack!E4&lt;&gt;"",PMIS_ACoverJPCP_TCrack!E4,"")</f>
        <v/>
      </c>
      <c r="F4" s="205" t="str">
        <f>IF(PMIS_ACoverJPCP_TCrack!F4&lt;&gt;"",PMIS_ACoverJPCP_TCrack!F4,"")</f>
        <v/>
      </c>
      <c r="G4" s="205" t="str">
        <f>IF(PMIS_ACoverJPCP_TCrack!G4&lt;&gt;"",PMIS_ACoverJPCP_TCrack!G4,"")</f>
        <v/>
      </c>
      <c r="H4" s="205">
        <f>PMIS_ACoverJPCP_TCrack!H4</f>
        <v>0</v>
      </c>
      <c r="I4" s="205">
        <f>PMIS_ACoverJPCP_TCrack!I4</f>
        <v>0</v>
      </c>
      <c r="J4" s="205"/>
      <c r="K4" s="205"/>
      <c r="L4" s="205">
        <f t="shared" si="0"/>
        <v>0</v>
      </c>
      <c r="M4" s="208" t="str">
        <f>PMIS_ACoverJPCP_TCrack!M4</f>
        <v/>
      </c>
      <c r="N4" s="205"/>
      <c r="O4" s="209" t="s">
        <v>67</v>
      </c>
      <c r="P4" s="210" t="e">
        <f>LOOKUP(2,1/(U2:U16&lt;&gt;""),U2:U16)</f>
        <v>#N/A</v>
      </c>
      <c r="T4" s="202" t="e">
        <f t="shared" si="1"/>
        <v>#VALUE!</v>
      </c>
      <c r="U4" s="202" t="str">
        <f t="shared" si="2"/>
        <v/>
      </c>
    </row>
    <row r="5" spans="1:24" x14ac:dyDescent="0.25">
      <c r="A5" s="202" t="str">
        <f>IF(PMIS_ACoverJPCP_TCrack!A5&lt;&gt;"",PMIS_ACoverJPCP_TCrack!A5,"")</f>
        <v/>
      </c>
      <c r="B5" s="202" t="str">
        <f>IF(PMIS_ACoverJPCP_TCrack!B5&lt;&gt;"",PMIS_ACoverJPCP_TCrack!B5,"")</f>
        <v/>
      </c>
      <c r="C5" s="231" t="str">
        <f>IF(PMIS_ACoverJPCP_TCrack!C5&lt;&gt;"",PMIS_ACoverJPCP_TCrack!C5,"")</f>
        <v/>
      </c>
      <c r="D5" s="205" t="str">
        <f>IF(PMIS_ACoverJPCP_TCrack!D5&lt;&gt;"",PMIS_ACoverJPCP_TCrack!D5,"")</f>
        <v/>
      </c>
      <c r="E5" s="205" t="str">
        <f>IF(PMIS_ACoverJPCP_TCrack!E5&lt;&gt;"",PMIS_ACoverJPCP_TCrack!E5,"")</f>
        <v/>
      </c>
      <c r="F5" s="205" t="str">
        <f>IF(PMIS_ACoverJPCP_TCrack!F5&lt;&gt;"",PMIS_ACoverJPCP_TCrack!F5,"")</f>
        <v/>
      </c>
      <c r="G5" s="205" t="str">
        <f>IF(PMIS_ACoverJPCP_TCrack!G5&lt;&gt;"",PMIS_ACoverJPCP_TCrack!G5,"")</f>
        <v/>
      </c>
      <c r="H5" s="205">
        <f>PMIS_ACoverJPCP_TCrack!H5</f>
        <v>0</v>
      </c>
      <c r="I5" s="205">
        <f>PMIS_ACoverJPCP_TCrack!I5</f>
        <v>0</v>
      </c>
      <c r="J5" s="205"/>
      <c r="K5" s="205"/>
      <c r="L5" s="205">
        <f t="shared" si="0"/>
        <v>0</v>
      </c>
      <c r="M5" s="208" t="str">
        <f>PMIS_ACoverJPCP_TCrack!M5</f>
        <v/>
      </c>
      <c r="N5" s="205"/>
      <c r="O5" s="209" t="s">
        <v>68</v>
      </c>
      <c r="P5" s="210" t="str">
        <f>IF(PMIS_ACoverJPCP_TCrack!I20&lt;&gt;"",(PMIS_ACoverJPCP_TCrack!I20-LOOKUP(2,1/(G2:G16&lt;&gt;""),G2:G16))+P4,"")</f>
        <v/>
      </c>
      <c r="T5" s="202" t="e">
        <f t="shared" si="1"/>
        <v>#VALUE!</v>
      </c>
      <c r="U5" s="202" t="str">
        <f t="shared" si="2"/>
        <v/>
      </c>
    </row>
    <row r="6" spans="1:24" x14ac:dyDescent="0.25">
      <c r="A6" s="202" t="str">
        <f>IF(PMIS_ACoverJPCP_TCrack!A6&lt;&gt;"",PMIS_ACoverJPCP_TCrack!A6,"")</f>
        <v/>
      </c>
      <c r="B6" s="202" t="str">
        <f>IF(PMIS_ACoverJPCP_TCrack!B6&lt;&gt;"",PMIS_ACoverJPCP_TCrack!B6,"")</f>
        <v/>
      </c>
      <c r="C6" s="231" t="str">
        <f>IF(PMIS_ACoverJPCP_TCrack!C6&lt;&gt;"",PMIS_ACoverJPCP_TCrack!C6,"")</f>
        <v/>
      </c>
      <c r="D6" s="205" t="str">
        <f>IF(PMIS_ACoverJPCP_TCrack!D6&lt;&gt;"",PMIS_ACoverJPCP_TCrack!D6,"")</f>
        <v/>
      </c>
      <c r="E6" s="205" t="str">
        <f>IF(PMIS_ACoverJPCP_TCrack!E6&lt;&gt;"",PMIS_ACoverJPCP_TCrack!E6,"")</f>
        <v/>
      </c>
      <c r="F6" s="205" t="str">
        <f>IF(PMIS_ACoverJPCP_TCrack!F6&lt;&gt;"",PMIS_ACoverJPCP_TCrack!F6,"")</f>
        <v/>
      </c>
      <c r="G6" s="205" t="str">
        <f>IF(PMIS_ACoverJPCP_TCrack!G6&lt;&gt;"",PMIS_ACoverJPCP_TCrack!G6,"")</f>
        <v/>
      </c>
      <c r="H6" s="205">
        <f>PMIS_ACoverJPCP_TCrack!H6</f>
        <v>0</v>
      </c>
      <c r="I6" s="205">
        <f>PMIS_ACoverJPCP_TCrack!I6</f>
        <v>0</v>
      </c>
      <c r="J6" s="205"/>
      <c r="K6" s="205"/>
      <c r="L6" s="205">
        <f t="shared" si="0"/>
        <v>0</v>
      </c>
      <c r="M6" s="208" t="str">
        <f>PMIS_ACoverJPCP_TCrack!M6</f>
        <v/>
      </c>
      <c r="N6" s="205"/>
      <c r="O6" s="211" t="s">
        <v>760</v>
      </c>
      <c r="P6" s="212"/>
      <c r="Q6" s="212"/>
      <c r="R6" s="212"/>
      <c r="T6" s="202" t="e">
        <f t="shared" si="1"/>
        <v>#VALUE!</v>
      </c>
      <c r="U6" s="202" t="str">
        <f t="shared" si="2"/>
        <v/>
      </c>
    </row>
    <row r="7" spans="1:24" x14ac:dyDescent="0.25">
      <c r="A7" s="202" t="str">
        <f>IF(PMIS_ACoverJPCP_TCrack!A7&lt;&gt;"",PMIS_ACoverJPCP_TCrack!A7,"")</f>
        <v/>
      </c>
      <c r="B7" s="202" t="str">
        <f>IF(PMIS_ACoverJPCP_TCrack!B7&lt;&gt;"",PMIS_ACoverJPCP_TCrack!B7,"")</f>
        <v/>
      </c>
      <c r="C7" s="231" t="str">
        <f>IF(PMIS_ACoverJPCP_TCrack!C7&lt;&gt;"",PMIS_ACoverJPCP_TCrack!C7,"")</f>
        <v/>
      </c>
      <c r="D7" s="205" t="str">
        <f>IF(PMIS_ACoverJPCP_TCrack!D7&lt;&gt;"",PMIS_ACoverJPCP_TCrack!D7,"")</f>
        <v/>
      </c>
      <c r="E7" s="205" t="str">
        <f>IF(PMIS_ACoverJPCP_TCrack!E7&lt;&gt;"",PMIS_ACoverJPCP_TCrack!E7,"")</f>
        <v/>
      </c>
      <c r="F7" s="205" t="str">
        <f>IF(PMIS_ACoverJPCP_TCrack!F7&lt;&gt;"",PMIS_ACoverJPCP_TCrack!F7,"")</f>
        <v/>
      </c>
      <c r="G7" s="205" t="str">
        <f>IF(PMIS_ACoverJPCP_TCrack!G7&lt;&gt;"",PMIS_ACoverJPCP_TCrack!G7,"")</f>
        <v/>
      </c>
      <c r="H7" s="205">
        <f>PMIS_ACoverJPCP_TCrack!H7</f>
        <v>0</v>
      </c>
      <c r="I7" s="205">
        <f>PMIS_ACoverJPCP_TCrack!I7</f>
        <v>0</v>
      </c>
      <c r="J7" s="205"/>
      <c r="K7" s="205"/>
      <c r="L7" s="205">
        <f t="shared" si="0"/>
        <v>0</v>
      </c>
      <c r="M7" s="208" t="str">
        <f>PMIS_ACoverJPCP_TCrack!M7</f>
        <v/>
      </c>
      <c r="N7" s="205"/>
      <c r="O7" s="202" t="s">
        <v>761</v>
      </c>
      <c r="P7" s="213" t="str">
        <f t="array" ref="P7">IF(P2="","",
IF(LOOKUP(2,1/(J2:K2&lt;&gt;""),J2:K2)&gt;P2,"Entered TCRACK already exceeded threshold limit!",
IF(AND(P2&lt;&gt;"",M16&gt;P2),INDEX(L2:L16,MATCH(TRUE,$M$2:$M$16&gt;P2,0)),"TCRACK predictions do not reach the threshold limit!")))</f>
        <v/>
      </c>
      <c r="T7" s="202" t="e">
        <f t="shared" si="1"/>
        <v>#VALUE!</v>
      </c>
      <c r="U7" s="202" t="str">
        <f t="shared" si="2"/>
        <v/>
      </c>
    </row>
    <row r="8" spans="1:24" x14ac:dyDescent="0.25">
      <c r="A8" s="202" t="str">
        <f>IF(PMIS_ACoverJPCP_TCrack!A8&lt;&gt;"",PMIS_ACoverJPCP_TCrack!A8,"")</f>
        <v/>
      </c>
      <c r="B8" s="202" t="str">
        <f>IF(PMIS_ACoverJPCP_TCrack!B8&lt;&gt;"",PMIS_ACoverJPCP_TCrack!B8,"")</f>
        <v/>
      </c>
      <c r="C8" s="231" t="str">
        <f>IF(PMIS_ACoverJPCP_TCrack!C8&lt;&gt;"",PMIS_ACoverJPCP_TCrack!C8,"")</f>
        <v/>
      </c>
      <c r="D8" s="205" t="str">
        <f>IF(PMIS_ACoverJPCP_TCrack!D8&lt;&gt;"",PMIS_ACoverJPCP_TCrack!D8,"")</f>
        <v/>
      </c>
      <c r="E8" s="205" t="str">
        <f>IF(PMIS_ACoverJPCP_TCrack!E8&lt;&gt;"",PMIS_ACoverJPCP_TCrack!E8,"")</f>
        <v/>
      </c>
      <c r="F8" s="205" t="str">
        <f>IF(PMIS_ACoverJPCP_TCrack!F8&lt;&gt;"",PMIS_ACoverJPCP_TCrack!F8,"")</f>
        <v/>
      </c>
      <c r="G8" s="205" t="str">
        <f>IF(PMIS_ACoverJPCP_TCrack!G8&lt;&gt;"",PMIS_ACoverJPCP_TCrack!G8,"")</f>
        <v/>
      </c>
      <c r="H8" s="205">
        <f>PMIS_ACoverJPCP_TCrack!H8</f>
        <v>0</v>
      </c>
      <c r="I8" s="205">
        <f>PMIS_ACoverJPCP_TCrack!I8</f>
        <v>0</v>
      </c>
      <c r="J8" s="205"/>
      <c r="K8" s="205"/>
      <c r="L8" s="205">
        <f t="shared" si="0"/>
        <v>0</v>
      </c>
      <c r="M8" s="208" t="str">
        <f>PMIS_ACoverJPCP_TCrack!M8</f>
        <v/>
      </c>
      <c r="N8" s="205"/>
      <c r="O8" s="202" t="s">
        <v>71</v>
      </c>
      <c r="P8" s="214" t="str">
        <f>IF(ISTEXT(P7),"",IF(P5&lt;&gt;"",P7-P5,P7-P4))</f>
        <v/>
      </c>
      <c r="Q8" s="215" t="str">
        <f>IF(P8&lt;&gt;"",ROUND(P8,1),"")</f>
        <v/>
      </c>
      <c r="T8" s="202" t="e">
        <f t="shared" si="1"/>
        <v>#VALUE!</v>
      </c>
      <c r="U8" s="202" t="str">
        <f t="shared" si="2"/>
        <v/>
      </c>
    </row>
    <row r="9" spans="1:24" ht="13.5" customHeight="1" x14ac:dyDescent="0.25">
      <c r="A9" s="202" t="str">
        <f>IF(PMIS_ACoverJPCP_TCrack!A9&lt;&gt;"",PMIS_ACoverJPCP_TCrack!A9,"")</f>
        <v/>
      </c>
      <c r="B9" s="202" t="str">
        <f>IF(PMIS_ACoverJPCP_TCrack!B9&lt;&gt;"",PMIS_ACoverJPCP_TCrack!B9,"")</f>
        <v/>
      </c>
      <c r="C9" s="231" t="str">
        <f>IF(PMIS_ACoverJPCP_TCrack!C9&lt;&gt;"",PMIS_ACoverJPCP_TCrack!C9,"")</f>
        <v/>
      </c>
      <c r="D9" s="205" t="str">
        <f>IF(PMIS_ACoverJPCP_TCrack!D9&lt;&gt;"",PMIS_ACoverJPCP_TCrack!D9,"")</f>
        <v/>
      </c>
      <c r="E9" s="205" t="str">
        <f>IF(PMIS_ACoverJPCP_TCrack!E9&lt;&gt;"",PMIS_ACoverJPCP_TCrack!E9,"")</f>
        <v/>
      </c>
      <c r="F9" s="205" t="str">
        <f>IF(PMIS_ACoverJPCP_TCrack!F9&lt;&gt;"",PMIS_ACoverJPCP_TCrack!F9,"")</f>
        <v/>
      </c>
      <c r="G9" s="205" t="str">
        <f>IF(PMIS_ACoverJPCP_TCrack!G9&lt;&gt;"",PMIS_ACoverJPCP_TCrack!G9,"")</f>
        <v/>
      </c>
      <c r="H9" s="205">
        <f>PMIS_ACoverJPCP_TCrack!H9</f>
        <v>0</v>
      </c>
      <c r="I9" s="205">
        <f>PMIS_ACoverJPCP_TCrack!I9</f>
        <v>0</v>
      </c>
      <c r="J9" s="205"/>
      <c r="K9" s="205"/>
      <c r="L9" s="205">
        <f t="shared" si="0"/>
        <v>0</v>
      </c>
      <c r="M9" s="208" t="str">
        <f>PMIS_ACoverJPCP_TCrack!M9</f>
        <v/>
      </c>
      <c r="N9" s="205"/>
      <c r="Q9" s="216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202" t="e">
        <f t="shared" si="1"/>
        <v>#VALUE!</v>
      </c>
      <c r="U9" s="202" t="str">
        <f t="shared" si="2"/>
        <v/>
      </c>
    </row>
    <row r="10" spans="1:24" x14ac:dyDescent="0.25">
      <c r="A10" s="202" t="str">
        <f>IF(PMIS_ACoverJPCP_TCrack!A10&lt;&gt;"",PMIS_ACoverJPCP_TCrack!A10,"")</f>
        <v/>
      </c>
      <c r="B10" s="202" t="str">
        <f>IF(PMIS_ACoverJPCP_TCrack!B10&lt;&gt;"",PMIS_ACoverJPCP_TCrack!B10,"")</f>
        <v/>
      </c>
      <c r="C10" s="231" t="str">
        <f>IF(PMIS_ACoverJPCP_TCrack!C10&lt;&gt;"",PMIS_ACoverJPCP_TCrack!C10,"")</f>
        <v/>
      </c>
      <c r="D10" s="205" t="str">
        <f>IF(PMIS_ACoverJPCP_TCrack!D10&lt;&gt;"",PMIS_ACoverJPCP_TCrack!D10,"")</f>
        <v/>
      </c>
      <c r="E10" s="205" t="str">
        <f>IF(PMIS_ACoverJPCP_TCrack!E10&lt;&gt;"",PMIS_ACoverJPCP_TCrack!E10,"")</f>
        <v/>
      </c>
      <c r="F10" s="205" t="str">
        <f>IF(PMIS_ACoverJPCP_TCrack!F10&lt;&gt;"",PMIS_ACoverJPCP_TCrack!F10,"")</f>
        <v/>
      </c>
      <c r="G10" s="205" t="str">
        <f>IF(PMIS_ACoverJPCP_TCrack!G10&lt;&gt;"",PMIS_ACoverJPCP_TCrack!G10,"")</f>
        <v/>
      </c>
      <c r="H10" s="205">
        <f>PMIS_ACoverJPCP_TCrack!H10</f>
        <v>0</v>
      </c>
      <c r="I10" s="205">
        <f>PMIS_ACoverJPCP_TCrack!I10</f>
        <v>0</v>
      </c>
      <c r="J10" s="205"/>
      <c r="K10" s="205"/>
      <c r="L10" s="205">
        <f t="shared" si="0"/>
        <v>0</v>
      </c>
      <c r="M10" s="208" t="str">
        <f>PMIS_ACoverJPCP_TCrack!M10</f>
        <v/>
      </c>
      <c r="N10" s="205"/>
      <c r="Q10" s="217"/>
      <c r="T10" s="202" t="e">
        <f t="shared" si="1"/>
        <v>#VALUE!</v>
      </c>
      <c r="U10" s="202" t="str">
        <f t="shared" si="2"/>
        <v/>
      </c>
    </row>
    <row r="11" spans="1:24" x14ac:dyDescent="0.25">
      <c r="A11" s="202" t="str">
        <f>IF(PMIS_ACoverJPCP_TCrack!A11&lt;&gt;"",PMIS_ACoverJPCP_TCrack!A11,"")</f>
        <v/>
      </c>
      <c r="B11" s="202" t="str">
        <f>IF(PMIS_ACoverJPCP_TCrack!B11&lt;&gt;"",PMIS_ACoverJPCP_TCrack!B11,"")</f>
        <v/>
      </c>
      <c r="C11" s="231" t="str">
        <f>IF(PMIS_ACoverJPCP_TCrack!C11&lt;&gt;"",PMIS_ACoverJPCP_TCrack!C11,"")</f>
        <v/>
      </c>
      <c r="D11" s="205" t="str">
        <f>IF(PMIS_ACoverJPCP_TCrack!D11&lt;&gt;"",PMIS_ACoverJPCP_TCrack!D11,"")</f>
        <v/>
      </c>
      <c r="E11" s="205" t="str">
        <f>IF(PMIS_ACoverJPCP_TCrack!E11&lt;&gt;"",PMIS_ACoverJPCP_TCrack!E11,"")</f>
        <v/>
      </c>
      <c r="F11" s="205" t="str">
        <f>IF(PMIS_ACoverJPCP_TCrack!F11&lt;&gt;"",PMIS_ACoverJPCP_TCrack!F11,"")</f>
        <v/>
      </c>
      <c r="G11" s="205" t="str">
        <f>IF(PMIS_ACoverJPCP_TCrack!G11&lt;&gt;"",PMIS_ACoverJPCP_TCrack!G11,"")</f>
        <v/>
      </c>
      <c r="H11" s="205">
        <f>PMIS_ACoverJPCP_TCrack!H11</f>
        <v>0</v>
      </c>
      <c r="I11" s="205">
        <f>PMIS_ACoverJPCP_TCrack!I11</f>
        <v>0</v>
      </c>
      <c r="J11" s="205"/>
      <c r="K11" s="205"/>
      <c r="L11" s="205">
        <f t="shared" si="0"/>
        <v>0</v>
      </c>
      <c r="M11" s="208" t="str">
        <f>PMIS_ACoverJPCP_TCrack!M11</f>
        <v/>
      </c>
      <c r="N11" s="205" t="s">
        <v>729</v>
      </c>
      <c r="O11" s="211" t="s">
        <v>72</v>
      </c>
      <c r="P11" s="218"/>
      <c r="Q11" s="218"/>
      <c r="R11" s="218"/>
      <c r="T11" s="202" t="e">
        <f t="shared" si="1"/>
        <v>#VALUE!</v>
      </c>
      <c r="U11" s="202" t="str">
        <f t="shared" si="2"/>
        <v/>
      </c>
    </row>
    <row r="12" spans="1:24" x14ac:dyDescent="0.25">
      <c r="A12" s="202" t="str">
        <f>IF(PMIS_ACoverJPCP_TCrack!A12&lt;&gt;"",PMIS_ACoverJPCP_TCrack!A12,"")</f>
        <v/>
      </c>
      <c r="B12" s="202" t="str">
        <f>IF(PMIS_ACoverJPCP_TCrack!B12&lt;&gt;"",PMIS_ACoverJPCP_TCrack!B12,"")</f>
        <v/>
      </c>
      <c r="C12" s="231" t="str">
        <f>IF(PMIS_ACoverJPCP_TCrack!C12&lt;&gt;"",PMIS_ACoverJPCP_TCrack!C12,"")</f>
        <v/>
      </c>
      <c r="D12" s="205" t="str">
        <f>IF(PMIS_ACoverJPCP_TCrack!D12&lt;&gt;"",PMIS_ACoverJPCP_TCrack!D12,"")</f>
        <v/>
      </c>
      <c r="E12" s="205" t="str">
        <f>IF(PMIS_ACoverJPCP_TCrack!E12&lt;&gt;"",PMIS_ACoverJPCP_TCrack!E12,"")</f>
        <v/>
      </c>
      <c r="F12" s="205" t="str">
        <f>IF(PMIS_ACoverJPCP_TCrack!F12&lt;&gt;"",PMIS_ACoverJPCP_TCrack!F12,"")</f>
        <v/>
      </c>
      <c r="G12" s="205" t="str">
        <f>IF(PMIS_ACoverJPCP_TCrack!G12&lt;&gt;"",PMIS_ACoverJPCP_TCrack!G12,"")</f>
        <v/>
      </c>
      <c r="H12" s="205">
        <f>PMIS_ACoverJPCP_TCrack!H12</f>
        <v>0</v>
      </c>
      <c r="I12" s="205">
        <f>PMIS_ACoverJPCP_TCrack!I12</f>
        <v>0</v>
      </c>
      <c r="J12" s="205"/>
      <c r="K12" s="205"/>
      <c r="L12" s="205">
        <f t="shared" si="0"/>
        <v>0</v>
      </c>
      <c r="M12" s="208" t="str">
        <f>PMIS_ACoverJPCP_TCrack!M12</f>
        <v/>
      </c>
      <c r="N12" s="205"/>
      <c r="O12" s="202" t="s">
        <v>73</v>
      </c>
      <c r="P12" s="214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215" t="str">
        <f>IF(ISTEXT(P12),P12,IF(P12&lt;&gt;"",ROUND(P12,1),""))</f>
        <v/>
      </c>
      <c r="T12" s="202" t="e">
        <f t="shared" si="1"/>
        <v>#VALUE!</v>
      </c>
      <c r="U12" s="202" t="str">
        <f t="shared" si="2"/>
        <v/>
      </c>
    </row>
    <row r="13" spans="1:24" x14ac:dyDescent="0.25">
      <c r="A13" s="202" t="str">
        <f>IF(PMIS_ACoverJPCP_TCrack!A13&lt;&gt;"",PMIS_ACoverJPCP_TCrack!A13,"")</f>
        <v/>
      </c>
      <c r="B13" s="202" t="str">
        <f>IF(PMIS_ACoverJPCP_TCrack!B13&lt;&gt;"",PMIS_ACoverJPCP_TCrack!B13,"")</f>
        <v/>
      </c>
      <c r="C13" s="231" t="str">
        <f>IF(PMIS_ACoverJPCP_TCrack!C13&lt;&gt;"",PMIS_ACoverJPCP_TCrack!C13,"")</f>
        <v/>
      </c>
      <c r="D13" s="205" t="str">
        <f>IF(PMIS_ACoverJPCP_TCrack!D13&lt;&gt;"",PMIS_ACoverJPCP_TCrack!D13,"")</f>
        <v/>
      </c>
      <c r="E13" s="205" t="str">
        <f>IF(PMIS_ACoverJPCP_TCrack!E13&lt;&gt;"",PMIS_ACoverJPCP_TCrack!E13,"")</f>
        <v/>
      </c>
      <c r="F13" s="205" t="str">
        <f>IF(PMIS_ACoverJPCP_TCrack!F13&lt;&gt;"",PMIS_ACoverJPCP_TCrack!F13,"")</f>
        <v/>
      </c>
      <c r="G13" s="205" t="str">
        <f>IF(PMIS_ACoverJPCP_TCrack!G13&lt;&gt;"",PMIS_ACoverJPCP_TCrack!G13,"")</f>
        <v/>
      </c>
      <c r="H13" s="205">
        <f>PMIS_ACoverJPCP_TCrack!H13</f>
        <v>0</v>
      </c>
      <c r="I13" s="205">
        <f>PMIS_ACoverJPCP_TCrack!I13</f>
        <v>0</v>
      </c>
      <c r="J13" s="205"/>
      <c r="K13" s="205"/>
      <c r="L13" s="205">
        <f t="shared" si="0"/>
        <v>0</v>
      </c>
      <c r="M13" s="208" t="str">
        <f>PMIS_ACoverJPCP_TCrack!M13</f>
        <v/>
      </c>
      <c r="N13" s="205"/>
      <c r="Q13" s="219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202" t="e">
        <f t="shared" si="1"/>
        <v>#VALUE!</v>
      </c>
      <c r="U13" s="202" t="str">
        <f t="shared" si="2"/>
        <v/>
      </c>
    </row>
    <row r="14" spans="1:24" x14ac:dyDescent="0.25">
      <c r="A14" s="202" t="str">
        <f>IF(PMIS_ACoverJPCP_TCrack!A14&lt;&gt;"",PMIS_ACoverJPCP_TCrack!A14,"")</f>
        <v/>
      </c>
      <c r="B14" s="202" t="str">
        <f>IF(PMIS_ACoverJPCP_TCrack!B14&lt;&gt;"",PMIS_ACoverJPCP_TCrack!B14,"")</f>
        <v/>
      </c>
      <c r="C14" s="231" t="str">
        <f>IF(PMIS_ACoverJPCP_TCrack!C14&lt;&gt;"",PMIS_ACoverJPCP_TCrack!C14,"")</f>
        <v/>
      </c>
      <c r="D14" s="205" t="str">
        <f>IF(PMIS_ACoverJPCP_TCrack!D14&lt;&gt;"",PMIS_ACoverJPCP_TCrack!D14,"")</f>
        <v/>
      </c>
      <c r="E14" s="205" t="str">
        <f>IF(PMIS_ACoverJPCP_TCrack!E14&lt;&gt;"",PMIS_ACoverJPCP_TCrack!E14,"")</f>
        <v/>
      </c>
      <c r="F14" s="205" t="str">
        <f>IF(PMIS_ACoverJPCP_TCrack!F14&lt;&gt;"",PMIS_ACoverJPCP_TCrack!F14,"")</f>
        <v/>
      </c>
      <c r="G14" s="205" t="str">
        <f>IF(PMIS_ACoverJPCP_TCrack!G14&lt;&gt;"",PMIS_ACoverJPCP_TCrack!G14,"")</f>
        <v/>
      </c>
      <c r="H14" s="205">
        <f>PMIS_ACoverJPCP_TCrack!H14</f>
        <v>0</v>
      </c>
      <c r="I14" s="205">
        <f>PMIS_ACoverJPCP_TCrack!I14</f>
        <v>0</v>
      </c>
      <c r="J14" s="205"/>
      <c r="K14" s="205"/>
      <c r="L14" s="205">
        <f t="shared" si="0"/>
        <v>0</v>
      </c>
      <c r="M14" s="208" t="str">
        <f>PMIS_ACoverJPCP_TCrack!M14</f>
        <v/>
      </c>
      <c r="N14" s="205"/>
      <c r="O14" s="220" t="s">
        <v>71</v>
      </c>
      <c r="T14" s="202" t="e">
        <f t="shared" si="1"/>
        <v>#VALUE!</v>
      </c>
      <c r="U14" s="202" t="str">
        <f t="shared" si="2"/>
        <v/>
      </c>
    </row>
    <row r="15" spans="1:24" ht="15.75" customHeight="1" x14ac:dyDescent="0.25">
      <c r="A15" s="202" t="str">
        <f>IF(PMIS_ACoverJPCP_TCrack!A15&lt;&gt;"",PMIS_ACoverJPCP_TCrack!A15,"")</f>
        <v/>
      </c>
      <c r="B15" s="202" t="str">
        <f>IF(PMIS_ACoverJPCP_TCrack!B15&lt;&gt;"",PMIS_ACoverJPCP_TCrack!B15,"")</f>
        <v/>
      </c>
      <c r="C15" s="231" t="str">
        <f>IF(PMIS_ACoverJPCP_TCrack!C15&lt;&gt;"",PMIS_ACoverJPCP_TCrack!C15,"")</f>
        <v/>
      </c>
      <c r="D15" s="205" t="str">
        <f>IF(PMIS_ACoverJPCP_TCrack!D15&lt;&gt;"",PMIS_ACoverJPCP_TCrack!D15,"")</f>
        <v/>
      </c>
      <c r="E15" s="205" t="str">
        <f>IF(PMIS_ACoverJPCP_TCrack!E15&lt;&gt;"",PMIS_ACoverJPCP_TCrack!E15,"")</f>
        <v/>
      </c>
      <c r="F15" s="205" t="str">
        <f>IF(PMIS_ACoverJPCP_TCrack!F15&lt;&gt;"",PMIS_ACoverJPCP_TCrack!F15,"")</f>
        <v/>
      </c>
      <c r="G15" s="205" t="str">
        <f>IF(PMIS_ACoverJPCP_TCrack!G15&lt;&gt;"",PMIS_ACoverJPCP_TCrack!G15,"")</f>
        <v/>
      </c>
      <c r="H15" s="205">
        <f>PMIS_ACoverJPCP_TCrack!H15</f>
        <v>0</v>
      </c>
      <c r="I15" s="205">
        <f>PMIS_ACoverJPCP_TCrack!I15</f>
        <v>0</v>
      </c>
      <c r="J15" s="205"/>
      <c r="K15" s="205"/>
      <c r="L15" s="205">
        <f t="shared" si="0"/>
        <v>0</v>
      </c>
      <c r="M15" s="208" t="str">
        <f>PMIS_ACoverJPCP_TCrack!M15</f>
        <v/>
      </c>
      <c r="N15" s="205" t="s">
        <v>730</v>
      </c>
      <c r="O15" s="221" t="str">
        <f>IF(AND(Q8&lt;&gt;"",Q12&lt;&gt;""),MIN(Q8,Q12),
IF(AND(Q8="",Q9="Entered TCRACK already exceeded threshold limit!",Q12&lt;&gt;""),"",
IF(AND(Q8="",Q12&lt;&gt;""),Q12,
IF(AND(Q8&lt;&gt;"",Q12=""),Q8,""))))</f>
        <v/>
      </c>
      <c r="T15" s="202" t="e">
        <f t="shared" si="1"/>
        <v>#VALUE!</v>
      </c>
      <c r="U15" s="202" t="str">
        <f t="shared" si="2"/>
        <v/>
      </c>
    </row>
    <row r="16" spans="1:24" ht="79.5" customHeight="1" thickBot="1" x14ac:dyDescent="0.3">
      <c r="A16" s="202" t="str">
        <f>IF(PMIS_ACoverJPCP_TCrack!A16&lt;&gt;"",PMIS_ACoverJPCP_TCrack!A16,"")</f>
        <v/>
      </c>
      <c r="B16" s="202" t="str">
        <f>IF(PMIS_ACoverJPCP_TCrack!B16&lt;&gt;"",PMIS_ACoverJPCP_TCrack!B16,"")</f>
        <v/>
      </c>
      <c r="C16" s="232" t="str">
        <f>IF(PMIS_ACoverJPCP_TCrack!C16&lt;&gt;"",PMIS_ACoverJPCP_TCrack!C16,"")</f>
        <v/>
      </c>
      <c r="D16" s="233" t="str">
        <f>IF(PMIS_ACoverJPCP_TCrack!D16&lt;&gt;"",PMIS_ACoverJPCP_TCrack!D16,"")</f>
        <v/>
      </c>
      <c r="E16" s="233" t="str">
        <f>IF(PMIS_ACoverJPCP_TCrack!E16&lt;&gt;"",PMIS_ACoverJPCP_TCrack!E16,"")</f>
        <v/>
      </c>
      <c r="F16" s="233" t="str">
        <f>IF(PMIS_ACoverJPCP_TCrack!F16&lt;&gt;"",PMIS_ACoverJPCP_TCrack!F16,"")</f>
        <v/>
      </c>
      <c r="G16" s="233" t="str">
        <f>IF(PMIS_ACoverJPCP_TCrack!G16&lt;&gt;"",PMIS_ACoverJPCP_TCrack!G16,"")</f>
        <v/>
      </c>
      <c r="H16" s="205">
        <f>PMIS_ACoverJPCP_TCrack!H16</f>
        <v>0</v>
      </c>
      <c r="I16" s="205">
        <f>PMIS_ACoverJPCP_TCrack!I16</f>
        <v>0</v>
      </c>
      <c r="J16" s="205"/>
      <c r="K16" s="205"/>
      <c r="L16" s="205">
        <f t="shared" si="0"/>
        <v>0</v>
      </c>
      <c r="M16" s="234" t="str">
        <f>PMIS_ACoverJPCP_TCrack!M16</f>
        <v/>
      </c>
      <c r="N16" s="205"/>
      <c r="O16" s="283" t="str">
        <f>IF(AND(P2="",P3=""),"RSL could not be calculated. Please enter more information!",
IF(AND(ISNUMBER(Q12),P7="Entered TCRACK already exceeded threshold limit!"),Q9,
IF(AND(Q12="",P7="Entered TCRACK already exceeded threshold limit!"),Q9,
IF(AND(ISNUMBER(Q12),P7="TCRACK predictions do not reach the threshold limit!"),(Q9&amp;""&amp;CHAR(10)&amp;" Thus, "&amp;Q13&amp;""&amp;"calculated based on the design life!"),
IF(AND(P3="",P7="TCRACK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202" t="s">
        <v>729</v>
      </c>
      <c r="T16" s="202" t="e">
        <f t="shared" si="1"/>
        <v>#VALUE!</v>
      </c>
      <c r="U16" s="202" t="str">
        <f t="shared" si="2"/>
        <v/>
      </c>
    </row>
    <row r="17" spans="15:15" x14ac:dyDescent="0.25">
      <c r="O17" s="284"/>
    </row>
    <row r="18" spans="15:15" x14ac:dyDescent="0.25">
      <c r="O18" s="284"/>
    </row>
  </sheetData>
  <mergeCells count="1">
    <mergeCell ref="O16:O18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9"/>
  <dimension ref="A1:BA361"/>
  <sheetViews>
    <sheetView zoomScale="70" zoomScaleNormal="70" workbookViewId="0">
      <selection activeCell="P12" sqref="P12"/>
    </sheetView>
  </sheetViews>
  <sheetFormatPr defaultColWidth="7.75" defaultRowHeight="15" x14ac:dyDescent="0.25"/>
  <cols>
    <col min="1" max="7" width="7.75" style="198"/>
    <col min="8" max="8" width="18.375" style="198" bestFit="1" customWidth="1"/>
    <col min="9" max="9" width="10.375" style="198" customWidth="1"/>
    <col min="10" max="10" width="11.875" style="198" customWidth="1"/>
    <col min="11" max="11" width="11" style="198" bestFit="1" customWidth="1"/>
    <col min="12" max="12" width="4.625" style="198" bestFit="1" customWidth="1"/>
    <col min="13" max="13" width="14.75" style="198" bestFit="1" customWidth="1"/>
    <col min="14" max="14" width="7.75" style="198"/>
    <col min="15" max="15" width="15.25" style="198" bestFit="1" customWidth="1"/>
    <col min="16" max="17" width="7.75" style="198"/>
    <col min="18" max="18" width="9.75" style="198" bestFit="1" customWidth="1"/>
    <col min="19" max="22" width="7.75" style="198"/>
    <col min="23" max="23" width="8.25" style="198" customWidth="1"/>
    <col min="24" max="16384" width="7.75" style="198"/>
  </cols>
  <sheetData>
    <row r="1" spans="1:53" x14ac:dyDescent="0.25">
      <c r="A1" s="198" t="str">
        <f>PMIS_ACoverJPCP_Rut!A1</f>
        <v>Project Name</v>
      </c>
      <c r="B1" s="198" t="str">
        <f>PMIS_ACoverJPCP_Rut!B1</f>
        <v>COUNAME</v>
      </c>
      <c r="C1" s="198" t="str">
        <f>PMIS_ACoverJPCP_Rut!C1</f>
        <v>PROJECT_NO</v>
      </c>
      <c r="D1" s="198" t="str">
        <f>PMIS_ACoverJPCP_Rut!D1</f>
        <v>BPRJ</v>
      </c>
      <c r="E1" s="198" t="str">
        <f>PMIS_ACoverJPCP_Rut!E1</f>
        <v>EPRJ</v>
      </c>
      <c r="F1" s="198" t="str">
        <f>PMIS_ACoverJPCP_Rut!F1</f>
        <v>CONYR</v>
      </c>
      <c r="G1" s="198" t="str">
        <f>PMIS_ACoverJPCP_Rut!G1</f>
        <v>DATAYR</v>
      </c>
      <c r="H1" s="198" t="str">
        <f>PMIS_ACoverJPCP_Rut!H1</f>
        <v>Accumulated ESALs</v>
      </c>
      <c r="I1" s="198" t="str">
        <f>PMIS_ACoverJPCP_Rut!I1</f>
        <v>HMA Thickness (in.)</v>
      </c>
      <c r="J1" s="198" t="str">
        <f>PMIS_ACoverJPCP_Rut!J1</f>
        <v>RUTi-2 
(in)</v>
      </c>
      <c r="K1" s="198" t="str">
        <f>PMIS_ACoverJPCP_Rut!K1</f>
        <v>RUTi-1 
(in)</v>
      </c>
      <c r="L1" s="198" t="str">
        <f>PMIS_ACoverJPCP_Rut!L1</f>
        <v>Age
(years)</v>
      </c>
      <c r="M1" s="198" t="str">
        <f>PMIS_ACoverJPCP_Rut!M1</f>
        <v>RUTi 
(in)</v>
      </c>
      <c r="O1" s="198" t="s">
        <v>703</v>
      </c>
      <c r="P1" s="199" t="s">
        <v>51</v>
      </c>
      <c r="Q1" s="198" t="s">
        <v>51</v>
      </c>
      <c r="R1" s="198" t="s">
        <v>765</v>
      </c>
      <c r="S1" s="198" t="s">
        <v>773</v>
      </c>
      <c r="T1" s="198" t="s">
        <v>791</v>
      </c>
      <c r="U1" s="198" t="s">
        <v>792</v>
      </c>
      <c r="Z1" s="199" t="s">
        <v>708</v>
      </c>
      <c r="AU1" s="228"/>
      <c r="AV1" s="228"/>
      <c r="AW1" s="228"/>
      <c r="AX1" s="228"/>
      <c r="AY1" s="228"/>
      <c r="AZ1" s="228"/>
      <c r="BA1" s="228"/>
    </row>
    <row r="2" spans="1:53" x14ac:dyDescent="0.25">
      <c r="A2" s="198">
        <f>PMIS_ACoverJPCP_Rut!A2</f>
        <v>0</v>
      </c>
      <c r="B2" s="198">
        <f>PMIS_ACoverJPCP_Rut!B2</f>
        <v>0</v>
      </c>
      <c r="C2" s="198">
        <f>PMIS_ACoverJPCP_Rut!C2</f>
        <v>0</v>
      </c>
      <c r="D2" s="198">
        <f>PMIS_ACoverJPCP_Rut!D2</f>
        <v>0</v>
      </c>
      <c r="E2" s="198">
        <f>PMIS_ACoverJPCP_Rut!E2</f>
        <v>0</v>
      </c>
      <c r="F2" s="198">
        <f>PMIS_ACoverJPCP_Rut!F2</f>
        <v>0</v>
      </c>
      <c r="G2" s="198">
        <f>PMIS_ACoverJPCP_Rut!G2</f>
        <v>0</v>
      </c>
      <c r="H2" s="198">
        <f>PMIS_ACoverJPCP_Rut!H2</f>
        <v>0</v>
      </c>
      <c r="I2" s="198">
        <f>PMIS_ACoverJPCP_Rut!I2</f>
        <v>0</v>
      </c>
      <c r="J2" s="198">
        <f>PMIS_ACoverJPCP_Rut!J2</f>
        <v>0</v>
      </c>
      <c r="K2" s="198">
        <f>PMIS_ACoverJPCP_Rut!K2</f>
        <v>0</v>
      </c>
      <c r="L2" s="198">
        <f>RSL_PMIS_ACoverJPCP_Rut!L2</f>
        <v>0</v>
      </c>
      <c r="M2" s="198" t="str">
        <f>PMIS_ACoverJPCP_Rut!M2</f>
        <v/>
      </c>
      <c r="N2" s="199" t="s">
        <v>793</v>
      </c>
      <c r="P2" s="198" t="s">
        <v>710</v>
      </c>
      <c r="Q2" s="198">
        <f>2*((L2-P$3)/(P$5-P$3))-1</f>
        <v>-1.3333333333333333</v>
      </c>
      <c r="R2" s="201">
        <f>2*((H2-P$8)/(P$10-P$8))-1</f>
        <v>-1.0159131935601331</v>
      </c>
      <c r="S2" s="198">
        <f>2*((I2-P$13)/(P$15-P$13))-1</f>
        <v>-2.9108280254777075</v>
      </c>
      <c r="T2" s="198">
        <f>2*((J2-P$18)/(P$20-P$18))-1</f>
        <v>-1</v>
      </c>
      <c r="U2" s="198">
        <f>2*((K2-P$23)/(P$25-P$23))-1</f>
        <v>-1.1081077370348631</v>
      </c>
      <c r="Z2" s="198">
        <v>0.54935800000000001</v>
      </c>
      <c r="AA2" s="198">
        <v>0.42804900000000001</v>
      </c>
      <c r="AB2" s="198">
        <v>-2.0556100000000002</v>
      </c>
      <c r="AC2" s="198">
        <v>-1.4291</v>
      </c>
      <c r="AD2" s="198">
        <v>2.5160800000000001E-2</v>
      </c>
      <c r="AU2" s="228"/>
      <c r="AV2" s="228"/>
      <c r="AW2" s="228"/>
      <c r="AX2" s="228"/>
      <c r="AY2" s="228"/>
      <c r="AZ2" s="228"/>
      <c r="BA2" s="228"/>
    </row>
    <row r="3" spans="1:53" x14ac:dyDescent="0.25">
      <c r="A3" s="198">
        <f>PMIS_ACoverJPCP_Rut!A3</f>
        <v>0</v>
      </c>
      <c r="B3" s="198">
        <f>PMIS_ACoverJPCP_Rut!B3</f>
        <v>0</v>
      </c>
      <c r="C3" s="198">
        <f>PMIS_ACoverJPCP_Rut!C3</f>
        <v>0</v>
      </c>
      <c r="D3" s="198">
        <f>PMIS_ACoverJPCP_Rut!D3</f>
        <v>0</v>
      </c>
      <c r="E3" s="198">
        <f>PMIS_ACoverJPCP_Rut!E3</f>
        <v>0</v>
      </c>
      <c r="F3" s="198">
        <f>PMIS_ACoverJPCP_Rut!F3</f>
        <v>0</v>
      </c>
      <c r="G3" s="198">
        <f>PMIS_ACoverJPCP_Rut!G3</f>
        <v>0</v>
      </c>
      <c r="H3" s="198">
        <f>IF(PMIS_ACoverJPCP_Rut!H3="",H2+H2*(PMIS_ACoverJPCP_Rut!$I$22/100),PMIS_ACoverJPCP_Rut!H3)</f>
        <v>0</v>
      </c>
      <c r="I3" s="198">
        <f>IF(PMIS_ACoverJPCP_Rut!H3="",I2,PMIS_ACoverJPCP_Rut!I3)</f>
        <v>0</v>
      </c>
      <c r="J3" s="198">
        <f>PMIS_ACoverJPCP_Rut!J3</f>
        <v>0</v>
      </c>
      <c r="K3" s="198">
        <f>PMIS_ACoverJPCP_Rut!K3</f>
        <v>0</v>
      </c>
      <c r="L3" s="198">
        <f>RSL_PMIS_ACoverJPCP_Rut!L3</f>
        <v>0</v>
      </c>
      <c r="M3" s="198" t="str">
        <f>PMIS_ACoverJPCP_Rut!M3</f>
        <v/>
      </c>
      <c r="N3" s="198">
        <v>3.1496099999999999E-2</v>
      </c>
      <c r="P3" s="198">
        <v>2</v>
      </c>
      <c r="Q3" s="198">
        <f t="shared" ref="Q3:Q66" si="0">2*((L3-P$3)/(P$5-P$3))-1</f>
        <v>-1.3333333333333333</v>
      </c>
      <c r="R3" s="201">
        <f t="shared" ref="R3:R66" si="1">2*((H3-P$8)/(P$10-P$8))-1</f>
        <v>-1.0159131935601331</v>
      </c>
      <c r="S3" s="198">
        <f t="shared" ref="S3:S66" si="2">2*((I3-P$13)/(P$15-P$13))-1</f>
        <v>-2.9108280254777075</v>
      </c>
      <c r="T3" s="198">
        <f t="shared" ref="T3:T66" si="3">2*((J3-P$18)/(P$20-P$18))-1</f>
        <v>-1</v>
      </c>
      <c r="U3" s="198">
        <f t="shared" ref="U3:U66" si="4">2*((K3-P$23)/(P$25-P$23))-1</f>
        <v>-1.1081077370348631</v>
      </c>
      <c r="Z3" s="198">
        <v>-0.83415099999999998</v>
      </c>
      <c r="AA3" s="198">
        <v>-0.114077</v>
      </c>
      <c r="AB3" s="198">
        <v>-0.20189099999999999</v>
      </c>
      <c r="AC3" s="198">
        <v>-2.2654999999999998</v>
      </c>
      <c r="AD3" s="198">
        <v>-0.64277899999999999</v>
      </c>
      <c r="AU3" s="228"/>
      <c r="AV3" s="228"/>
      <c r="AW3" s="228"/>
      <c r="AX3" s="228"/>
      <c r="AY3" s="228"/>
      <c r="AZ3" s="228"/>
      <c r="BA3" s="228"/>
    </row>
    <row r="4" spans="1:53" x14ac:dyDescent="0.25">
      <c r="A4" s="198">
        <f>PMIS_ACoverJPCP_Rut!A4</f>
        <v>0</v>
      </c>
      <c r="B4" s="198">
        <f>PMIS_ACoverJPCP_Rut!B4</f>
        <v>0</v>
      </c>
      <c r="C4" s="198">
        <f>PMIS_ACoverJPCP_Rut!C4</f>
        <v>0</v>
      </c>
      <c r="D4" s="198">
        <f>PMIS_ACoverJPCP_Rut!D4</f>
        <v>0</v>
      </c>
      <c r="E4" s="198">
        <f>PMIS_ACoverJPCP_Rut!E4</f>
        <v>0</v>
      </c>
      <c r="F4" s="198">
        <f>PMIS_ACoverJPCP_Rut!F4</f>
        <v>0</v>
      </c>
      <c r="G4" s="198">
        <f>PMIS_ACoverJPCP_Rut!G4</f>
        <v>0</v>
      </c>
      <c r="H4" s="198">
        <f>IF(PMIS_ACoverJPCP_Rut!H4="",H3+H3*(PMIS_ACoverJPCP_Rut!$I$22/100),PMIS_ACoverJPCP_Rut!H4)</f>
        <v>0</v>
      </c>
      <c r="I4" s="198">
        <f>IF(PMIS_ACoverJPCP_Rut!H4="",I3,PMIS_ACoverJPCP_Rut!I4)</f>
        <v>0</v>
      </c>
      <c r="J4" s="198">
        <f>PMIS_ACoverJPCP_Rut!J4</f>
        <v>0</v>
      </c>
      <c r="K4" s="198">
        <f>PMIS_ACoverJPCP_Rut!K4</f>
        <v>0</v>
      </c>
      <c r="L4" s="198">
        <f>RSL_PMIS_ACoverJPCP_Rut!L4</f>
        <v>0</v>
      </c>
      <c r="M4" s="198" t="str">
        <f>PMIS_ACoverJPCP_Rut!M4</f>
        <v/>
      </c>
      <c r="N4" s="199" t="s">
        <v>794</v>
      </c>
      <c r="P4" s="198" t="s">
        <v>712</v>
      </c>
      <c r="Q4" s="198">
        <f t="shared" si="0"/>
        <v>-1.3333333333333333</v>
      </c>
      <c r="R4" s="201">
        <f t="shared" si="1"/>
        <v>-1.0159131935601331</v>
      </c>
      <c r="S4" s="198">
        <f t="shared" si="2"/>
        <v>-2.9108280254777075</v>
      </c>
      <c r="T4" s="198">
        <f t="shared" si="3"/>
        <v>-1</v>
      </c>
      <c r="U4" s="198">
        <f t="shared" si="4"/>
        <v>-1.1081077370348631</v>
      </c>
      <c r="Z4" s="198">
        <v>-0.74899899999999997</v>
      </c>
      <c r="AA4" s="198">
        <v>0.26372099999999998</v>
      </c>
      <c r="AB4" s="198">
        <v>-0.83854099999999998</v>
      </c>
      <c r="AC4" s="198">
        <v>3.9830600000000001E-2</v>
      </c>
      <c r="AD4" s="198">
        <v>1.8165</v>
      </c>
      <c r="AU4" s="228"/>
      <c r="AV4" s="228"/>
      <c r="AW4" s="228"/>
      <c r="AX4" s="228"/>
      <c r="AY4" s="228"/>
      <c r="AZ4" s="228"/>
      <c r="BA4" s="228"/>
    </row>
    <row r="5" spans="1:53" x14ac:dyDescent="0.25">
      <c r="A5" s="198">
        <f>PMIS_ACoverJPCP_Rut!A5</f>
        <v>0</v>
      </c>
      <c r="B5" s="198">
        <f>PMIS_ACoverJPCP_Rut!B5</f>
        <v>0</v>
      </c>
      <c r="C5" s="198">
        <f>PMIS_ACoverJPCP_Rut!C5</f>
        <v>0</v>
      </c>
      <c r="D5" s="198">
        <f>PMIS_ACoverJPCP_Rut!D5</f>
        <v>0</v>
      </c>
      <c r="E5" s="198">
        <f>PMIS_ACoverJPCP_Rut!E5</f>
        <v>0</v>
      </c>
      <c r="F5" s="198">
        <f>PMIS_ACoverJPCP_Rut!F5</f>
        <v>0</v>
      </c>
      <c r="G5" s="198">
        <f>PMIS_ACoverJPCP_Rut!G5</f>
        <v>0</v>
      </c>
      <c r="H5" s="198">
        <f>IF(PMIS_ACoverJPCP_Rut!H5="",H4+H4*(PMIS_ACoverJPCP_Rut!$I$22/100),PMIS_ACoverJPCP_Rut!H5)</f>
        <v>0</v>
      </c>
      <c r="I5" s="198">
        <f>IF(PMIS_ACoverJPCP_Rut!H5="",I4,PMIS_ACoverJPCP_Rut!I5)</f>
        <v>0</v>
      </c>
      <c r="J5" s="198">
        <f>PMIS_ACoverJPCP_Rut!J5</f>
        <v>0</v>
      </c>
      <c r="K5" s="198">
        <f>PMIS_ACoverJPCP_Rut!K5</f>
        <v>0</v>
      </c>
      <c r="L5" s="198">
        <f>RSL_PMIS_ACoverJPCP_Rut!L5</f>
        <v>0</v>
      </c>
      <c r="M5" s="198" t="str">
        <f>PMIS_ACoverJPCP_Rut!M5</f>
        <v/>
      </c>
      <c r="N5" s="198">
        <v>0.35433100000000001</v>
      </c>
      <c r="P5" s="198">
        <v>14</v>
      </c>
      <c r="Q5" s="198">
        <f t="shared" si="0"/>
        <v>-1.3333333333333333</v>
      </c>
      <c r="R5" s="201">
        <f t="shared" si="1"/>
        <v>-1.0159131935601331</v>
      </c>
      <c r="S5" s="198">
        <f t="shared" si="2"/>
        <v>-2.9108280254777075</v>
      </c>
      <c r="T5" s="198">
        <f t="shared" si="3"/>
        <v>-1</v>
      </c>
      <c r="U5" s="198">
        <f t="shared" si="4"/>
        <v>-1.1081077370348631</v>
      </c>
      <c r="Z5" s="198">
        <v>-1.10266</v>
      </c>
      <c r="AA5" s="198">
        <v>1.1276999999999999</v>
      </c>
      <c r="AB5" s="198">
        <v>-1.1607700000000001</v>
      </c>
      <c r="AC5" s="198">
        <v>1.02471</v>
      </c>
      <c r="AD5" s="198">
        <v>-1.24126</v>
      </c>
      <c r="AU5" s="228"/>
      <c r="AV5" s="228"/>
      <c r="AW5" s="228"/>
      <c r="AX5" s="228"/>
      <c r="AY5" s="228"/>
      <c r="AZ5" s="228"/>
      <c r="BA5" s="228"/>
    </row>
    <row r="6" spans="1:53" x14ac:dyDescent="0.25">
      <c r="A6" s="198">
        <f>PMIS_ACoverJPCP_Rut!A6</f>
        <v>0</v>
      </c>
      <c r="B6" s="198">
        <f>PMIS_ACoverJPCP_Rut!B6</f>
        <v>0</v>
      </c>
      <c r="C6" s="198">
        <f>PMIS_ACoverJPCP_Rut!C6</f>
        <v>0</v>
      </c>
      <c r="D6" s="198">
        <f>PMIS_ACoverJPCP_Rut!D6</f>
        <v>0</v>
      </c>
      <c r="E6" s="198">
        <f>PMIS_ACoverJPCP_Rut!E6</f>
        <v>0</v>
      </c>
      <c r="F6" s="198">
        <f>PMIS_ACoverJPCP_Rut!F6</f>
        <v>0</v>
      </c>
      <c r="G6" s="198">
        <f>PMIS_ACoverJPCP_Rut!G6</f>
        <v>0</v>
      </c>
      <c r="H6" s="198">
        <f>IF(PMIS_ACoverJPCP_Rut!H6="",H5+H5*(PMIS_ACoverJPCP_Rut!$I$22/100),PMIS_ACoverJPCP_Rut!H6)</f>
        <v>0</v>
      </c>
      <c r="I6" s="198">
        <f>IF(PMIS_ACoverJPCP_Rut!H6="",I5,PMIS_ACoverJPCP_Rut!I6)</f>
        <v>0</v>
      </c>
      <c r="J6" s="198">
        <f>PMIS_ACoverJPCP_Rut!J6</f>
        <v>0</v>
      </c>
      <c r="K6" s="198">
        <f>PMIS_ACoverJPCP_Rut!K6</f>
        <v>0</v>
      </c>
      <c r="L6" s="198">
        <f>RSL_PMIS_ACoverJPCP_Rut!L6</f>
        <v>0</v>
      </c>
      <c r="M6" s="198" t="str">
        <f>PMIS_ACoverJPCP_Rut!M6</f>
        <v/>
      </c>
      <c r="P6" s="199" t="s">
        <v>742</v>
      </c>
      <c r="Q6" s="198">
        <f t="shared" si="0"/>
        <v>-1.3333333333333333</v>
      </c>
      <c r="R6" s="201">
        <f t="shared" si="1"/>
        <v>-1.0159131935601331</v>
      </c>
      <c r="S6" s="198">
        <f t="shared" si="2"/>
        <v>-2.9108280254777075</v>
      </c>
      <c r="T6" s="198">
        <f t="shared" si="3"/>
        <v>-1</v>
      </c>
      <c r="U6" s="198">
        <f t="shared" si="4"/>
        <v>-1.1081077370348631</v>
      </c>
      <c r="Z6" s="198">
        <v>-0.96672400000000003</v>
      </c>
      <c r="AA6" s="198">
        <v>0.36521300000000001</v>
      </c>
      <c r="AB6" s="198">
        <v>-1.4577599999999999</v>
      </c>
      <c r="AC6" s="198">
        <v>1.0527500000000001</v>
      </c>
      <c r="AD6" s="198">
        <v>-1.0626899999999999</v>
      </c>
      <c r="AU6" s="228"/>
      <c r="AV6" s="228"/>
      <c r="AW6" s="228"/>
      <c r="AX6" s="228"/>
      <c r="AY6" s="228"/>
      <c r="AZ6" s="228"/>
      <c r="BA6" s="228"/>
    </row>
    <row r="7" spans="1:53" x14ac:dyDescent="0.25">
      <c r="A7" s="198">
        <f>PMIS_ACoverJPCP_Rut!A7</f>
        <v>0</v>
      </c>
      <c r="B7" s="198">
        <f>PMIS_ACoverJPCP_Rut!B7</f>
        <v>0</v>
      </c>
      <c r="C7" s="198">
        <f>PMIS_ACoverJPCP_Rut!C7</f>
        <v>0</v>
      </c>
      <c r="D7" s="198">
        <f>PMIS_ACoverJPCP_Rut!D7</f>
        <v>0</v>
      </c>
      <c r="E7" s="198">
        <f>PMIS_ACoverJPCP_Rut!E7</f>
        <v>0</v>
      </c>
      <c r="F7" s="198">
        <f>PMIS_ACoverJPCP_Rut!F7</f>
        <v>0</v>
      </c>
      <c r="G7" s="198">
        <f>PMIS_ACoverJPCP_Rut!G7</f>
        <v>0</v>
      </c>
      <c r="H7" s="198">
        <f>IF(PMIS_ACoverJPCP_Rut!H7="",H6+H6*(PMIS_ACoverJPCP_Rut!$I$22/100),PMIS_ACoverJPCP_Rut!H7)</f>
        <v>0</v>
      </c>
      <c r="I7" s="198">
        <f>IF(PMIS_ACoverJPCP_Rut!H7="",I6,PMIS_ACoverJPCP_Rut!I7)</f>
        <v>0</v>
      </c>
      <c r="J7" s="198">
        <f>PMIS_ACoverJPCP_Rut!J7</f>
        <v>0</v>
      </c>
      <c r="K7" s="198">
        <f>PMIS_ACoverJPCP_Rut!K7</f>
        <v>0</v>
      </c>
      <c r="L7" s="198">
        <f>RSL_PMIS_ACoverJPCP_Rut!L7</f>
        <v>0</v>
      </c>
      <c r="M7" s="198" t="str">
        <f>PMIS_ACoverJPCP_Rut!M7</f>
        <v/>
      </c>
      <c r="P7" s="198" t="s">
        <v>710</v>
      </c>
      <c r="Q7" s="198">
        <f t="shared" si="0"/>
        <v>-1.3333333333333333</v>
      </c>
      <c r="R7" s="201">
        <f t="shared" si="1"/>
        <v>-1.0159131935601331</v>
      </c>
      <c r="S7" s="198">
        <f t="shared" si="2"/>
        <v>-2.9108280254777075</v>
      </c>
      <c r="T7" s="198">
        <f t="shared" si="3"/>
        <v>-1</v>
      </c>
      <c r="U7" s="198">
        <f t="shared" si="4"/>
        <v>-1.1081077370348631</v>
      </c>
      <c r="Z7" s="198">
        <v>-0.73397100000000004</v>
      </c>
      <c r="AA7" s="198">
        <v>-1.11677</v>
      </c>
      <c r="AB7" s="198">
        <v>0.510494</v>
      </c>
      <c r="AC7" s="198">
        <v>-0.64512599999999998</v>
      </c>
      <c r="AD7" s="198">
        <v>2.0176500000000002</v>
      </c>
      <c r="AU7" s="228"/>
      <c r="AV7" s="228"/>
      <c r="AW7" s="228"/>
      <c r="AX7" s="228"/>
      <c r="AY7" s="228"/>
      <c r="AZ7" s="228"/>
      <c r="BA7" s="228"/>
    </row>
    <row r="8" spans="1:53" x14ac:dyDescent="0.25">
      <c r="A8" s="198">
        <f>PMIS_ACoverJPCP_Rut!A8</f>
        <v>0</v>
      </c>
      <c r="B8" s="198">
        <f>PMIS_ACoverJPCP_Rut!B8</f>
        <v>0</v>
      </c>
      <c r="C8" s="198">
        <f>PMIS_ACoverJPCP_Rut!C8</f>
        <v>0</v>
      </c>
      <c r="D8" s="198">
        <f>PMIS_ACoverJPCP_Rut!D8</f>
        <v>0</v>
      </c>
      <c r="E8" s="198">
        <f>PMIS_ACoverJPCP_Rut!E8</f>
        <v>0</v>
      </c>
      <c r="F8" s="198">
        <f>PMIS_ACoverJPCP_Rut!F8</f>
        <v>0</v>
      </c>
      <c r="G8" s="198">
        <f>PMIS_ACoverJPCP_Rut!G8</f>
        <v>0</v>
      </c>
      <c r="H8" s="198">
        <f>IF(PMIS_ACoverJPCP_Rut!H8="",H7+H7*(PMIS_ACoverJPCP_Rut!$I$22/100),PMIS_ACoverJPCP_Rut!H8)</f>
        <v>0</v>
      </c>
      <c r="I8" s="198">
        <f>IF(PMIS_ACoverJPCP_Rut!H8="",I7,PMIS_ACoverJPCP_Rut!I8)</f>
        <v>0</v>
      </c>
      <c r="J8" s="198">
        <f>PMIS_ACoverJPCP_Rut!J8</f>
        <v>0</v>
      </c>
      <c r="K8" s="198">
        <f>PMIS_ACoverJPCP_Rut!K8</f>
        <v>0</v>
      </c>
      <c r="L8" s="198">
        <f>RSL_PMIS_ACoverJPCP_Rut!L8</f>
        <v>0</v>
      </c>
      <c r="M8" s="198" t="str">
        <f>PMIS_ACoverJPCP_Rut!M8</f>
        <v/>
      </c>
      <c r="P8" s="198">
        <v>528666</v>
      </c>
      <c r="Q8" s="198">
        <f t="shared" si="0"/>
        <v>-1.3333333333333333</v>
      </c>
      <c r="R8" s="201">
        <f t="shared" si="1"/>
        <v>-1.0159131935601331</v>
      </c>
      <c r="S8" s="198">
        <f t="shared" si="2"/>
        <v>-2.9108280254777075</v>
      </c>
      <c r="T8" s="198">
        <f t="shared" si="3"/>
        <v>-1</v>
      </c>
      <c r="U8" s="198">
        <f t="shared" si="4"/>
        <v>-1.1081077370348631</v>
      </c>
      <c r="Z8" s="198">
        <v>1.13243</v>
      </c>
      <c r="AA8" s="198">
        <v>0.70423100000000005</v>
      </c>
      <c r="AB8" s="198">
        <v>-1.31393</v>
      </c>
      <c r="AC8" s="198">
        <v>1.3767199999999999</v>
      </c>
      <c r="AD8" s="198">
        <v>-0.172793</v>
      </c>
      <c r="AU8" s="228"/>
      <c r="AV8" s="228"/>
      <c r="AW8" s="228"/>
      <c r="AX8" s="228"/>
      <c r="AY8" s="228"/>
      <c r="AZ8" s="228"/>
      <c r="BA8" s="228"/>
    </row>
    <row r="9" spans="1:53" x14ac:dyDescent="0.25">
      <c r="A9" s="198">
        <f>PMIS_ACoverJPCP_Rut!A9</f>
        <v>0</v>
      </c>
      <c r="B9" s="198">
        <f>PMIS_ACoverJPCP_Rut!B9</f>
        <v>0</v>
      </c>
      <c r="C9" s="198">
        <f>PMIS_ACoverJPCP_Rut!C9</f>
        <v>0</v>
      </c>
      <c r="D9" s="198">
        <f>PMIS_ACoverJPCP_Rut!D9</f>
        <v>0</v>
      </c>
      <c r="E9" s="198">
        <f>PMIS_ACoverJPCP_Rut!E9</f>
        <v>0</v>
      </c>
      <c r="F9" s="198">
        <f>PMIS_ACoverJPCP_Rut!F9</f>
        <v>0</v>
      </c>
      <c r="G9" s="198">
        <f>PMIS_ACoverJPCP_Rut!G9</f>
        <v>0</v>
      </c>
      <c r="H9" s="198">
        <f>IF(PMIS_ACoverJPCP_Rut!H9="",H8+H8*(PMIS_ACoverJPCP_Rut!$I$22/100),PMIS_ACoverJPCP_Rut!H9)</f>
        <v>0</v>
      </c>
      <c r="I9" s="198">
        <f>IF(PMIS_ACoverJPCP_Rut!H9="",I8,PMIS_ACoverJPCP_Rut!I9)</f>
        <v>0</v>
      </c>
      <c r="J9" s="198">
        <f>PMIS_ACoverJPCP_Rut!J9</f>
        <v>0</v>
      </c>
      <c r="K9" s="198">
        <f>PMIS_ACoverJPCP_Rut!K9</f>
        <v>0</v>
      </c>
      <c r="L9" s="198">
        <f>RSL_PMIS_ACoverJPCP_Rut!L9</f>
        <v>0</v>
      </c>
      <c r="M9" s="198" t="str">
        <f>PMIS_ACoverJPCP_Rut!M9</f>
        <v/>
      </c>
      <c r="P9" s="198" t="s">
        <v>712</v>
      </c>
      <c r="Q9" s="198">
        <f t="shared" si="0"/>
        <v>-1.3333333333333333</v>
      </c>
      <c r="R9" s="201">
        <f t="shared" si="1"/>
        <v>-1.0159131935601331</v>
      </c>
      <c r="S9" s="198">
        <f t="shared" si="2"/>
        <v>-2.9108280254777075</v>
      </c>
      <c r="T9" s="198">
        <f t="shared" si="3"/>
        <v>-1</v>
      </c>
      <c r="U9" s="198">
        <f t="shared" si="4"/>
        <v>-1.1081077370348631</v>
      </c>
      <c r="Z9" s="198">
        <v>-0.27119300000000002</v>
      </c>
      <c r="AA9" s="198">
        <v>2.2687400000000002</v>
      </c>
      <c r="AB9" s="198">
        <v>0.82838500000000004</v>
      </c>
      <c r="AC9" s="198">
        <v>3.8679400000000003E-2</v>
      </c>
      <c r="AD9" s="198">
        <v>-0.80565200000000003</v>
      </c>
      <c r="AU9" s="228"/>
      <c r="AV9" s="228"/>
      <c r="AW9" s="228"/>
      <c r="AX9" s="228"/>
      <c r="AY9" s="228"/>
      <c r="AZ9" s="228"/>
      <c r="BA9" s="228"/>
    </row>
    <row r="10" spans="1:53" x14ac:dyDescent="0.25">
      <c r="A10" s="198">
        <f>PMIS_ACoverJPCP_Rut!A10</f>
        <v>0</v>
      </c>
      <c r="B10" s="198">
        <f>PMIS_ACoverJPCP_Rut!B10</f>
        <v>0</v>
      </c>
      <c r="C10" s="198">
        <f>PMIS_ACoverJPCP_Rut!C10</f>
        <v>0</v>
      </c>
      <c r="D10" s="198">
        <f>PMIS_ACoverJPCP_Rut!D10</f>
        <v>0</v>
      </c>
      <c r="E10" s="198">
        <f>PMIS_ACoverJPCP_Rut!E10</f>
        <v>0</v>
      </c>
      <c r="F10" s="198">
        <f>PMIS_ACoverJPCP_Rut!F10</f>
        <v>0</v>
      </c>
      <c r="G10" s="198">
        <f>PMIS_ACoverJPCP_Rut!G10</f>
        <v>0</v>
      </c>
      <c r="H10" s="198">
        <f>IF(PMIS_ACoverJPCP_Rut!H10="",H9+H9*(PMIS_ACoverJPCP_Rut!$I$22/100),PMIS_ACoverJPCP_Rut!H10)</f>
        <v>0</v>
      </c>
      <c r="I10" s="198">
        <f>IF(PMIS_ACoverJPCP_Rut!H10="",I9,PMIS_ACoverJPCP_Rut!I10)</f>
        <v>0</v>
      </c>
      <c r="J10" s="198">
        <f>PMIS_ACoverJPCP_Rut!J10</f>
        <v>0</v>
      </c>
      <c r="K10" s="198">
        <f>PMIS_ACoverJPCP_Rut!K10</f>
        <v>0</v>
      </c>
      <c r="L10" s="198">
        <f>RSL_PMIS_ACoverJPCP_Rut!L10</f>
        <v>0</v>
      </c>
      <c r="M10" s="198" t="str">
        <f>PMIS_ACoverJPCP_Rut!M10</f>
        <v/>
      </c>
      <c r="P10" s="201">
        <v>66972400</v>
      </c>
      <c r="Q10" s="198">
        <f t="shared" si="0"/>
        <v>-1.3333333333333333</v>
      </c>
      <c r="R10" s="201">
        <f t="shared" si="1"/>
        <v>-1.0159131935601331</v>
      </c>
      <c r="S10" s="198">
        <f t="shared" si="2"/>
        <v>-2.9108280254777075</v>
      </c>
      <c r="T10" s="198">
        <f t="shared" si="3"/>
        <v>-1</v>
      </c>
      <c r="U10" s="198">
        <f t="shared" si="4"/>
        <v>-1.1081077370348631</v>
      </c>
      <c r="Z10" s="198">
        <v>0.78481000000000001</v>
      </c>
      <c r="AA10" s="198">
        <v>2.1415600000000001</v>
      </c>
      <c r="AB10" s="198">
        <v>0.39691199999999999</v>
      </c>
      <c r="AC10" s="198">
        <v>-0.35137299999999999</v>
      </c>
      <c r="AD10" s="198">
        <v>-0.89448499999999997</v>
      </c>
      <c r="AU10" s="228"/>
      <c r="AV10" s="228"/>
      <c r="AW10" s="228"/>
      <c r="AX10" s="228"/>
      <c r="AY10" s="228"/>
      <c r="AZ10" s="228"/>
      <c r="BA10" s="228"/>
    </row>
    <row r="11" spans="1:53" x14ac:dyDescent="0.25">
      <c r="A11" s="198">
        <f>PMIS_ACoverJPCP_Rut!A11</f>
        <v>0</v>
      </c>
      <c r="B11" s="198">
        <f>PMIS_ACoverJPCP_Rut!B11</f>
        <v>0</v>
      </c>
      <c r="C11" s="198">
        <f>PMIS_ACoverJPCP_Rut!C11</f>
        <v>0</v>
      </c>
      <c r="D11" s="198">
        <f>PMIS_ACoverJPCP_Rut!D11</f>
        <v>0</v>
      </c>
      <c r="E11" s="198">
        <f>PMIS_ACoverJPCP_Rut!E11</f>
        <v>0</v>
      </c>
      <c r="F11" s="198">
        <f>PMIS_ACoverJPCP_Rut!F11</f>
        <v>0</v>
      </c>
      <c r="G11" s="198">
        <f>PMIS_ACoverJPCP_Rut!G11</f>
        <v>0</v>
      </c>
      <c r="H11" s="198">
        <f>IF(PMIS_ACoverJPCP_Rut!H11="",H10+H10*(PMIS_ACoverJPCP_Rut!$I$22/100),PMIS_ACoverJPCP_Rut!H11)</f>
        <v>0</v>
      </c>
      <c r="I11" s="198">
        <f>IF(PMIS_ACoverJPCP_Rut!H11="",I10,PMIS_ACoverJPCP_Rut!I11)</f>
        <v>0</v>
      </c>
      <c r="J11" s="198">
        <f>PMIS_ACoverJPCP_Rut!J11</f>
        <v>0</v>
      </c>
      <c r="K11" s="198">
        <f>PMIS_ACoverJPCP_Rut!K11</f>
        <v>0</v>
      </c>
      <c r="L11" s="198">
        <f>RSL_PMIS_ACoverJPCP_Rut!L11</f>
        <v>0</v>
      </c>
      <c r="M11" s="198" t="str">
        <f>PMIS_ACoverJPCP_Rut!M11</f>
        <v/>
      </c>
      <c r="P11" s="199" t="s">
        <v>777</v>
      </c>
      <c r="Q11" s="198">
        <f t="shared" si="0"/>
        <v>-1.3333333333333333</v>
      </c>
      <c r="R11" s="201">
        <f t="shared" si="1"/>
        <v>-1.0159131935601331</v>
      </c>
      <c r="S11" s="198">
        <f t="shared" si="2"/>
        <v>-2.9108280254777075</v>
      </c>
      <c r="T11" s="198">
        <f t="shared" si="3"/>
        <v>-1</v>
      </c>
      <c r="U11" s="198">
        <f t="shared" si="4"/>
        <v>-1.1081077370348631</v>
      </c>
      <c r="Z11" s="198">
        <v>6.3668199999999994E-2</v>
      </c>
      <c r="AA11" s="198">
        <v>0.52444000000000002</v>
      </c>
      <c r="AB11" s="198">
        <v>-1.1684099999999999</v>
      </c>
      <c r="AC11" s="198">
        <v>0.79021799999999998</v>
      </c>
      <c r="AD11" s="198">
        <v>0.96484999999999999</v>
      </c>
      <c r="AU11" s="228"/>
      <c r="AV11" s="228"/>
      <c r="AW11" s="228"/>
      <c r="AX11" s="228"/>
      <c r="AY11" s="228"/>
      <c r="AZ11" s="228"/>
      <c r="BA11" s="228"/>
    </row>
    <row r="12" spans="1:53" x14ac:dyDescent="0.25">
      <c r="A12" s="198">
        <f>PMIS_ACoverJPCP_Rut!A12</f>
        <v>0</v>
      </c>
      <c r="B12" s="198">
        <f>PMIS_ACoverJPCP_Rut!B12</f>
        <v>0</v>
      </c>
      <c r="C12" s="198">
        <f>PMIS_ACoverJPCP_Rut!C12</f>
        <v>0</v>
      </c>
      <c r="D12" s="198">
        <f>PMIS_ACoverJPCP_Rut!D12</f>
        <v>0</v>
      </c>
      <c r="E12" s="198">
        <f>PMIS_ACoverJPCP_Rut!E12</f>
        <v>0</v>
      </c>
      <c r="F12" s="198">
        <f>PMIS_ACoverJPCP_Rut!F12</f>
        <v>0</v>
      </c>
      <c r="G12" s="198">
        <f>PMIS_ACoverJPCP_Rut!G12</f>
        <v>0</v>
      </c>
      <c r="H12" s="198">
        <f>IF(PMIS_ACoverJPCP_Rut!H12="",H11+H11*(PMIS_ACoverJPCP_Rut!$I$22/100),PMIS_ACoverJPCP_Rut!H12)</f>
        <v>0</v>
      </c>
      <c r="I12" s="198">
        <f>IF(PMIS_ACoverJPCP_Rut!H12="",I11,PMIS_ACoverJPCP_Rut!I12)</f>
        <v>0</v>
      </c>
      <c r="J12" s="198">
        <f>PMIS_ACoverJPCP_Rut!J12</f>
        <v>0</v>
      </c>
      <c r="K12" s="198">
        <f>PMIS_ACoverJPCP_Rut!K12</f>
        <v>0</v>
      </c>
      <c r="L12" s="198">
        <f>RSL_PMIS_ACoverJPCP_Rut!L12</f>
        <v>0</v>
      </c>
      <c r="M12" s="198" t="str">
        <f>PMIS_ACoverJPCP_Rut!M12</f>
        <v/>
      </c>
      <c r="P12" s="198" t="s">
        <v>710</v>
      </c>
      <c r="Q12" s="198">
        <f t="shared" si="0"/>
        <v>-1.3333333333333333</v>
      </c>
      <c r="R12" s="201">
        <f t="shared" si="1"/>
        <v>-1.0159131935601331</v>
      </c>
      <c r="S12" s="198">
        <f t="shared" si="2"/>
        <v>-2.9108280254777075</v>
      </c>
      <c r="T12" s="198">
        <f t="shared" si="3"/>
        <v>-1</v>
      </c>
      <c r="U12" s="198">
        <f t="shared" si="4"/>
        <v>-1.1081077370348631</v>
      </c>
      <c r="Z12" s="198">
        <v>1.5003200000000001</v>
      </c>
      <c r="AA12" s="198">
        <v>0.86729699999999998</v>
      </c>
      <c r="AB12" s="198">
        <v>-1.0200199999999999</v>
      </c>
      <c r="AC12" s="198">
        <v>0.669018</v>
      </c>
      <c r="AD12" s="198">
        <v>1.0759799999999999</v>
      </c>
      <c r="AU12" s="228"/>
      <c r="AV12" s="228"/>
      <c r="AW12" s="228"/>
      <c r="AX12" s="228"/>
      <c r="AY12" s="228"/>
      <c r="AZ12" s="228"/>
      <c r="BA12" s="228"/>
    </row>
    <row r="13" spans="1:53" x14ac:dyDescent="0.25">
      <c r="A13" s="198">
        <f>PMIS_ACoverJPCP_Rut!A13</f>
        <v>0</v>
      </c>
      <c r="B13" s="198">
        <f>PMIS_ACoverJPCP_Rut!B13</f>
        <v>0</v>
      </c>
      <c r="C13" s="198">
        <f>PMIS_ACoverJPCP_Rut!C13</f>
        <v>0</v>
      </c>
      <c r="D13" s="198">
        <f>PMIS_ACoverJPCP_Rut!D13</f>
        <v>0</v>
      </c>
      <c r="E13" s="198">
        <f>PMIS_ACoverJPCP_Rut!E13</f>
        <v>0</v>
      </c>
      <c r="F13" s="198">
        <f>PMIS_ACoverJPCP_Rut!F13</f>
        <v>0</v>
      </c>
      <c r="G13" s="198">
        <f>PMIS_ACoverJPCP_Rut!G13</f>
        <v>0</v>
      </c>
      <c r="H13" s="198">
        <f>IF(PMIS_ACoverJPCP_Rut!H13="",H12+H12*(PMIS_ACoverJPCP_Rut!$I$22/100),PMIS_ACoverJPCP_Rut!H13)</f>
        <v>0</v>
      </c>
      <c r="I13" s="198">
        <f>IF(PMIS_ACoverJPCP_Rut!H13="",I12,PMIS_ACoverJPCP_Rut!I13)</f>
        <v>0</v>
      </c>
      <c r="J13" s="198">
        <f>PMIS_ACoverJPCP_Rut!J13</f>
        <v>0</v>
      </c>
      <c r="K13" s="198">
        <f>PMIS_ACoverJPCP_Rut!K13</f>
        <v>0</v>
      </c>
      <c r="L13" s="198">
        <f>RSL_PMIS_ACoverJPCP_Rut!L13</f>
        <v>0</v>
      </c>
      <c r="M13" s="198" t="str">
        <f>PMIS_ACoverJPCP_Rut!M13</f>
        <v/>
      </c>
      <c r="P13" s="198">
        <v>1.5</v>
      </c>
      <c r="Q13" s="198">
        <f t="shared" si="0"/>
        <v>-1.3333333333333333</v>
      </c>
      <c r="R13" s="201">
        <f t="shared" si="1"/>
        <v>-1.0159131935601331</v>
      </c>
      <c r="S13" s="198">
        <f t="shared" si="2"/>
        <v>-2.9108280254777075</v>
      </c>
      <c r="T13" s="198">
        <f t="shared" si="3"/>
        <v>-1</v>
      </c>
      <c r="U13" s="198">
        <f t="shared" si="4"/>
        <v>-1.1081077370348631</v>
      </c>
      <c r="Z13" s="198">
        <v>1.38395</v>
      </c>
      <c r="AA13" s="198">
        <v>1.4665600000000001</v>
      </c>
      <c r="AB13" s="198">
        <v>-0.49671100000000001</v>
      </c>
      <c r="AC13" s="198">
        <v>1.11334</v>
      </c>
      <c r="AD13" s="198">
        <v>0.93305800000000005</v>
      </c>
      <c r="AU13" s="228"/>
      <c r="AV13" s="228"/>
      <c r="AW13" s="228"/>
      <c r="AX13" s="228"/>
      <c r="AY13" s="228"/>
      <c r="AZ13" s="228"/>
      <c r="BA13" s="228"/>
    </row>
    <row r="14" spans="1:53" x14ac:dyDescent="0.25">
      <c r="A14" s="198">
        <f>PMIS_ACoverJPCP_Rut!A14</f>
        <v>0</v>
      </c>
      <c r="B14" s="198">
        <f>PMIS_ACoverJPCP_Rut!B14</f>
        <v>0</v>
      </c>
      <c r="C14" s="198">
        <f>PMIS_ACoverJPCP_Rut!C14</f>
        <v>0</v>
      </c>
      <c r="D14" s="198">
        <f>PMIS_ACoverJPCP_Rut!D14</f>
        <v>0</v>
      </c>
      <c r="E14" s="198">
        <f>PMIS_ACoverJPCP_Rut!E14</f>
        <v>0</v>
      </c>
      <c r="F14" s="198">
        <f>PMIS_ACoverJPCP_Rut!F14</f>
        <v>0</v>
      </c>
      <c r="G14" s="198">
        <f>PMIS_ACoverJPCP_Rut!G14</f>
        <v>0</v>
      </c>
      <c r="H14" s="198">
        <f>IF(PMIS_ACoverJPCP_Rut!H14="",H13+H13*(PMIS_ACoverJPCP_Rut!$I$22/100),PMIS_ACoverJPCP_Rut!H14)</f>
        <v>0</v>
      </c>
      <c r="I14" s="198">
        <f>IF(PMIS_ACoverJPCP_Rut!H14="",I13,PMIS_ACoverJPCP_Rut!I14)</f>
        <v>0</v>
      </c>
      <c r="J14" s="198">
        <f>PMIS_ACoverJPCP_Rut!J14</f>
        <v>0</v>
      </c>
      <c r="K14" s="198">
        <f>PMIS_ACoverJPCP_Rut!K14</f>
        <v>0</v>
      </c>
      <c r="L14" s="198">
        <f>RSL_PMIS_ACoverJPCP_Rut!L14</f>
        <v>0</v>
      </c>
      <c r="M14" s="198" t="str">
        <f>PMIS_ACoverJPCP_Rut!M14</f>
        <v/>
      </c>
      <c r="P14" s="198" t="s">
        <v>712</v>
      </c>
      <c r="Q14" s="198">
        <f t="shared" si="0"/>
        <v>-1.3333333333333333</v>
      </c>
      <c r="R14" s="201">
        <f t="shared" si="1"/>
        <v>-1.0159131935601331</v>
      </c>
      <c r="S14" s="198">
        <f t="shared" si="2"/>
        <v>-2.9108280254777075</v>
      </c>
      <c r="T14" s="198">
        <f t="shared" si="3"/>
        <v>-1</v>
      </c>
      <c r="U14" s="198">
        <f t="shared" si="4"/>
        <v>-1.1081077370348631</v>
      </c>
      <c r="Z14" s="198">
        <v>-1.54203</v>
      </c>
      <c r="AA14" s="198">
        <v>-0.55362199999999995</v>
      </c>
      <c r="AB14" s="198">
        <v>-1.2438100000000001</v>
      </c>
      <c r="AC14" s="198">
        <v>0.75558099999999995</v>
      </c>
      <c r="AD14" s="198">
        <v>-1.7027000000000001</v>
      </c>
      <c r="AU14" s="228"/>
      <c r="AV14" s="228"/>
      <c r="AW14" s="228"/>
      <c r="AX14" s="228"/>
      <c r="AY14" s="228"/>
      <c r="AZ14" s="228"/>
      <c r="BA14" s="228"/>
    </row>
    <row r="15" spans="1:53" x14ac:dyDescent="0.25">
      <c r="A15" s="198">
        <f>PMIS_ACoverJPCP_Rut!A15</f>
        <v>0</v>
      </c>
      <c r="B15" s="198">
        <f>PMIS_ACoverJPCP_Rut!B15</f>
        <v>0</v>
      </c>
      <c r="C15" s="198">
        <f>PMIS_ACoverJPCP_Rut!C15</f>
        <v>0</v>
      </c>
      <c r="D15" s="198">
        <f>PMIS_ACoverJPCP_Rut!D15</f>
        <v>0</v>
      </c>
      <c r="E15" s="198">
        <f>PMIS_ACoverJPCP_Rut!E15</f>
        <v>0</v>
      </c>
      <c r="F15" s="198">
        <f>PMIS_ACoverJPCP_Rut!F15</f>
        <v>0</v>
      </c>
      <c r="G15" s="198">
        <f>PMIS_ACoverJPCP_Rut!G15</f>
        <v>0</v>
      </c>
      <c r="H15" s="198">
        <f>IF(PMIS_ACoverJPCP_Rut!H15="",H14+H14*(PMIS_ACoverJPCP_Rut!$I$22/100),PMIS_ACoverJPCP_Rut!H15)</f>
        <v>0</v>
      </c>
      <c r="I15" s="198">
        <f>IF(PMIS_ACoverJPCP_Rut!H15="",I14,PMIS_ACoverJPCP_Rut!I15)</f>
        <v>0</v>
      </c>
      <c r="J15" s="198">
        <f>PMIS_ACoverJPCP_Rut!J15</f>
        <v>0</v>
      </c>
      <c r="K15" s="198">
        <f>PMIS_ACoverJPCP_Rut!K15</f>
        <v>0</v>
      </c>
      <c r="L15" s="198">
        <f>RSL_PMIS_ACoverJPCP_Rut!L15</f>
        <v>0</v>
      </c>
      <c r="M15" s="198" t="str">
        <f>PMIS_ACoverJPCP_Rut!M15</f>
        <v/>
      </c>
      <c r="P15" s="198">
        <v>3.07</v>
      </c>
      <c r="Q15" s="198">
        <f t="shared" si="0"/>
        <v>-1.3333333333333333</v>
      </c>
      <c r="R15" s="201">
        <f t="shared" si="1"/>
        <v>-1.0159131935601331</v>
      </c>
      <c r="S15" s="198">
        <f t="shared" si="2"/>
        <v>-2.9108280254777075</v>
      </c>
      <c r="T15" s="198">
        <f t="shared" si="3"/>
        <v>-1</v>
      </c>
      <c r="U15" s="198">
        <f t="shared" si="4"/>
        <v>-1.1081077370348631</v>
      </c>
      <c r="Z15" s="198">
        <v>-1.3691599999999999</v>
      </c>
      <c r="AA15" s="198">
        <v>-0.62139699999999998</v>
      </c>
      <c r="AB15" s="198">
        <v>0.96590299999999996</v>
      </c>
      <c r="AC15" s="198">
        <v>-1.46709</v>
      </c>
      <c r="AD15" s="198">
        <v>-1.15008</v>
      </c>
      <c r="AU15" s="228"/>
      <c r="AV15" s="228"/>
      <c r="AW15" s="228"/>
      <c r="AX15" s="228"/>
      <c r="AY15" s="228"/>
      <c r="AZ15" s="228"/>
      <c r="BA15" s="228"/>
    </row>
    <row r="16" spans="1:53" x14ac:dyDescent="0.25">
      <c r="A16" s="198">
        <f>PMIS_ACoverJPCP_Rut!A16</f>
        <v>0</v>
      </c>
      <c r="B16" s="198">
        <f>PMIS_ACoverJPCP_Rut!B16</f>
        <v>0</v>
      </c>
      <c r="C16" s="198">
        <f>PMIS_ACoverJPCP_Rut!C16</f>
        <v>0</v>
      </c>
      <c r="D16" s="198">
        <f>PMIS_ACoverJPCP_Rut!D16</f>
        <v>0</v>
      </c>
      <c r="E16" s="198">
        <f>PMIS_ACoverJPCP_Rut!E16</f>
        <v>0</v>
      </c>
      <c r="F16" s="198">
        <f>PMIS_ACoverJPCP_Rut!F16</f>
        <v>0</v>
      </c>
      <c r="G16" s="198">
        <f>PMIS_ACoverJPCP_Rut!G16</f>
        <v>0</v>
      </c>
      <c r="H16" s="198">
        <f>IF(PMIS_ACoverJPCP_Rut!H16="",H15+H15*(PMIS_ACoverJPCP_Rut!$I$22/100),PMIS_ACoverJPCP_Rut!H16)</f>
        <v>0</v>
      </c>
      <c r="I16" s="198">
        <f>IF(PMIS_ACoverJPCP_Rut!H16="",I15,PMIS_ACoverJPCP_Rut!I16)</f>
        <v>0</v>
      </c>
      <c r="J16" s="198">
        <f>PMIS_ACoverJPCP_Rut!J16</f>
        <v>0</v>
      </c>
      <c r="K16" s="198">
        <f>PMIS_ACoverJPCP_Rut!K16</f>
        <v>0</v>
      </c>
      <c r="L16" s="198">
        <f>RSL_PMIS_ACoverJPCP_Rut!L16</f>
        <v>0</v>
      </c>
      <c r="M16" s="198" t="str">
        <f>PMIS_ACoverJPCP_Rut!M16</f>
        <v/>
      </c>
      <c r="P16" s="199" t="s">
        <v>795</v>
      </c>
      <c r="Q16" s="198">
        <f t="shared" si="0"/>
        <v>-1.3333333333333333</v>
      </c>
      <c r="R16" s="201">
        <f t="shared" si="1"/>
        <v>-1.0159131935601331</v>
      </c>
      <c r="S16" s="198">
        <f t="shared" si="2"/>
        <v>-2.9108280254777075</v>
      </c>
      <c r="T16" s="198">
        <f t="shared" si="3"/>
        <v>-1</v>
      </c>
      <c r="U16" s="198">
        <f t="shared" si="4"/>
        <v>-1.1081077370348631</v>
      </c>
      <c r="Z16" s="198">
        <v>0.76747100000000001</v>
      </c>
      <c r="AA16" s="198">
        <v>-1.7427699999999999</v>
      </c>
      <c r="AB16" s="198">
        <v>-0.346188</v>
      </c>
      <c r="AC16" s="198">
        <v>0.83193799999999996</v>
      </c>
      <c r="AD16" s="198">
        <v>0.67668700000000004</v>
      </c>
      <c r="AU16" s="228"/>
      <c r="AV16" s="228"/>
      <c r="AW16" s="228"/>
      <c r="AX16" s="228"/>
      <c r="AY16" s="228"/>
      <c r="AZ16" s="228"/>
      <c r="BA16" s="228"/>
    </row>
    <row r="17" spans="16:53" x14ac:dyDescent="0.25">
      <c r="P17" s="198" t="s">
        <v>710</v>
      </c>
      <c r="Q17" s="198">
        <f t="shared" si="0"/>
        <v>-1.3333333333333333</v>
      </c>
      <c r="R17" s="201">
        <f t="shared" si="1"/>
        <v>-1.0159131935601331</v>
      </c>
      <c r="S17" s="198">
        <f t="shared" si="2"/>
        <v>-2.9108280254777075</v>
      </c>
      <c r="T17" s="198">
        <f t="shared" si="3"/>
        <v>-1</v>
      </c>
      <c r="U17" s="198">
        <f t="shared" si="4"/>
        <v>-1.1081077370348631</v>
      </c>
      <c r="Z17" s="198">
        <v>-0.21862799999999999</v>
      </c>
      <c r="AA17" s="198">
        <v>0.80212300000000003</v>
      </c>
      <c r="AB17" s="198">
        <v>-1.2007000000000001</v>
      </c>
      <c r="AC17" s="198">
        <v>0.65998199999999996</v>
      </c>
      <c r="AD17" s="198">
        <v>-1.5162800000000001</v>
      </c>
      <c r="AX17" s="228"/>
      <c r="AY17" s="228"/>
      <c r="AZ17" s="228"/>
      <c r="BA17" s="228"/>
    </row>
    <row r="18" spans="16:53" x14ac:dyDescent="0.25">
      <c r="P18" s="198">
        <v>0</v>
      </c>
      <c r="Q18" s="198">
        <f t="shared" si="0"/>
        <v>-1.3333333333333333</v>
      </c>
      <c r="R18" s="201">
        <f t="shared" si="1"/>
        <v>-1.0159131935601331</v>
      </c>
      <c r="S18" s="198">
        <f t="shared" si="2"/>
        <v>-2.9108280254777075</v>
      </c>
      <c r="T18" s="198">
        <f t="shared" si="3"/>
        <v>-1</v>
      </c>
      <c r="U18" s="198">
        <f t="shared" si="4"/>
        <v>-1.1081077370348631</v>
      </c>
      <c r="Z18" s="198">
        <v>-1.0185200000000001</v>
      </c>
      <c r="AA18" s="198">
        <v>1.8391</v>
      </c>
      <c r="AB18" s="198">
        <v>0.89421799999999996</v>
      </c>
      <c r="AC18" s="198">
        <v>-0.83873200000000003</v>
      </c>
      <c r="AD18" s="198">
        <v>1.01641</v>
      </c>
      <c r="AX18" s="228"/>
      <c r="AY18" s="228"/>
      <c r="AZ18" s="228"/>
      <c r="BA18" s="228"/>
    </row>
    <row r="19" spans="16:53" x14ac:dyDescent="0.25">
      <c r="P19" s="198" t="s">
        <v>712</v>
      </c>
      <c r="Q19" s="198">
        <f t="shared" si="0"/>
        <v>-1.3333333333333333</v>
      </c>
      <c r="R19" s="201">
        <f t="shared" si="1"/>
        <v>-1.0159131935601331</v>
      </c>
      <c r="S19" s="198">
        <f t="shared" si="2"/>
        <v>-2.9108280254777075</v>
      </c>
      <c r="T19" s="198">
        <f t="shared" si="3"/>
        <v>-1</v>
      </c>
      <c r="U19" s="198">
        <f t="shared" si="4"/>
        <v>-1.1081077370348631</v>
      </c>
      <c r="Z19" s="198">
        <v>0.46385199999999999</v>
      </c>
      <c r="AA19" s="198">
        <v>1.79358</v>
      </c>
      <c r="AB19" s="198">
        <v>1.7693300000000001</v>
      </c>
      <c r="AC19" s="198">
        <v>0.54658300000000004</v>
      </c>
      <c r="AD19" s="198">
        <v>0.47406500000000001</v>
      </c>
      <c r="AX19" s="228"/>
      <c r="AY19" s="228"/>
      <c r="AZ19" s="228"/>
      <c r="BA19" s="228"/>
    </row>
    <row r="20" spans="16:53" x14ac:dyDescent="0.25">
      <c r="P20" s="198">
        <v>0.29133900000000001</v>
      </c>
      <c r="Q20" s="198">
        <f t="shared" si="0"/>
        <v>-1.3333333333333333</v>
      </c>
      <c r="R20" s="201">
        <f t="shared" si="1"/>
        <v>-1.0159131935601331</v>
      </c>
      <c r="S20" s="198">
        <f t="shared" si="2"/>
        <v>-2.9108280254777075</v>
      </c>
      <c r="T20" s="198">
        <f t="shared" si="3"/>
        <v>-1</v>
      </c>
      <c r="U20" s="198">
        <f t="shared" si="4"/>
        <v>-1.1081077370348631</v>
      </c>
      <c r="Z20" s="198">
        <v>0.72691799999999995</v>
      </c>
      <c r="AA20" s="198">
        <v>-1.4923599999999999</v>
      </c>
      <c r="AB20" s="198">
        <v>-1.0428500000000001</v>
      </c>
      <c r="AC20" s="198">
        <v>0.394924</v>
      </c>
      <c r="AD20" s="198">
        <v>1.47909</v>
      </c>
      <c r="AX20" s="228"/>
      <c r="AY20" s="228"/>
      <c r="AZ20" s="228"/>
      <c r="BA20" s="228"/>
    </row>
    <row r="21" spans="16:53" x14ac:dyDescent="0.25">
      <c r="P21" s="199" t="s">
        <v>795</v>
      </c>
      <c r="Q21" s="198">
        <f t="shared" si="0"/>
        <v>-1.3333333333333333</v>
      </c>
      <c r="R21" s="201">
        <f t="shared" si="1"/>
        <v>-1.0159131935601331</v>
      </c>
      <c r="S21" s="198">
        <f t="shared" si="2"/>
        <v>-2.9108280254777075</v>
      </c>
      <c r="T21" s="198">
        <f t="shared" si="3"/>
        <v>-1</v>
      </c>
      <c r="U21" s="198">
        <f t="shared" si="4"/>
        <v>-1.1081077370348631</v>
      </c>
      <c r="Z21" s="198">
        <v>1.7039599999999999</v>
      </c>
      <c r="AA21" s="198">
        <v>-1.05694</v>
      </c>
      <c r="AB21" s="198">
        <v>1.26481</v>
      </c>
      <c r="AC21" s="198">
        <v>-0.96110700000000004</v>
      </c>
      <c r="AD21" s="198">
        <v>-0.65804499999999999</v>
      </c>
      <c r="AX21" s="228"/>
      <c r="AY21" s="228"/>
      <c r="AZ21" s="228"/>
      <c r="BA21" s="228"/>
    </row>
    <row r="22" spans="16:53" x14ac:dyDescent="0.25">
      <c r="P22" s="198" t="s">
        <v>710</v>
      </c>
      <c r="Q22" s="198">
        <f t="shared" si="0"/>
        <v>-1.3333333333333333</v>
      </c>
      <c r="R22" s="201">
        <f t="shared" si="1"/>
        <v>-1.0159131935601331</v>
      </c>
      <c r="S22" s="198">
        <f t="shared" si="2"/>
        <v>-2.9108280254777075</v>
      </c>
      <c r="T22" s="198">
        <f t="shared" si="3"/>
        <v>-1</v>
      </c>
      <c r="U22" s="198">
        <f t="shared" si="4"/>
        <v>-1.1081077370348631</v>
      </c>
      <c r="V22" s="199" t="s">
        <v>715</v>
      </c>
      <c r="W22" s="198" t="s">
        <v>716</v>
      </c>
      <c r="AU22" s="228"/>
      <c r="AV22" s="228"/>
      <c r="AW22" s="228"/>
      <c r="AX22" s="228"/>
      <c r="AY22" s="228"/>
      <c r="AZ22" s="228"/>
      <c r="BA22" s="228"/>
    </row>
    <row r="23" spans="16:53" x14ac:dyDescent="0.25">
      <c r="P23" s="198">
        <v>1.5748000000000002E-2</v>
      </c>
      <c r="Q23" s="198">
        <f t="shared" si="0"/>
        <v>-1.3333333333333333</v>
      </c>
      <c r="R23" s="201">
        <f t="shared" si="1"/>
        <v>-1.0159131935601331</v>
      </c>
      <c r="S23" s="198">
        <f t="shared" si="2"/>
        <v>-2.9108280254777075</v>
      </c>
      <c r="T23" s="198">
        <f t="shared" si="3"/>
        <v>-1</v>
      </c>
      <c r="U23" s="198">
        <f t="shared" si="4"/>
        <v>-1.1081077370348631</v>
      </c>
      <c r="V23" s="198">
        <v>-2.094992</v>
      </c>
      <c r="W23" s="198">
        <f t="array" ref="W23:AR42">MMULT(Z2:AD21,TRANSPOSE(Q2:U23))</f>
        <v>6.2174083603786894</v>
      </c>
      <c r="X23" s="198">
        <v>6.2174083603786894</v>
      </c>
      <c r="Y23" s="198">
        <v>6.2174083603786894</v>
      </c>
      <c r="Z23" s="198">
        <v>6.2174083603786894</v>
      </c>
      <c r="AA23" s="198">
        <v>6.2174083603786894</v>
      </c>
      <c r="AB23" s="198">
        <v>6.2174083603786894</v>
      </c>
      <c r="AC23" s="198">
        <v>6.2174083603786894</v>
      </c>
      <c r="AD23" s="198">
        <v>6.2174083603786894</v>
      </c>
      <c r="AE23" s="198">
        <v>6.2174083603786894</v>
      </c>
      <c r="AF23" s="198">
        <v>6.2174083603786894</v>
      </c>
      <c r="AG23" s="198">
        <v>6.2174083603786894</v>
      </c>
      <c r="AH23" s="198">
        <v>6.2174083603786894</v>
      </c>
      <c r="AI23" s="198">
        <v>6.2174083603786894</v>
      </c>
      <c r="AJ23" s="198">
        <v>6.2174083603786894</v>
      </c>
      <c r="AK23" s="198">
        <v>6.2174083603786894</v>
      </c>
      <c r="AL23" s="198">
        <v>6.2174083603786894</v>
      </c>
      <c r="AM23" s="198">
        <v>6.2174083603786894</v>
      </c>
      <c r="AN23" s="198">
        <v>6.2174083603786894</v>
      </c>
      <c r="AO23" s="198">
        <v>6.2174083603786894</v>
      </c>
      <c r="AP23" s="198">
        <v>6.2174083603786894</v>
      </c>
      <c r="AQ23" s="198">
        <v>6.2174083603786894</v>
      </c>
      <c r="AR23" s="198">
        <v>6.2174083603786894</v>
      </c>
      <c r="AU23" s="228"/>
      <c r="AV23" s="228"/>
      <c r="AW23" s="228"/>
      <c r="AX23" s="228"/>
      <c r="AY23" s="228"/>
      <c r="AZ23" s="228"/>
      <c r="BA23" s="228"/>
    </row>
    <row r="24" spans="16:53" x14ac:dyDescent="0.25">
      <c r="P24" s="198" t="s">
        <v>712</v>
      </c>
      <c r="Q24" s="198">
        <f t="shared" si="0"/>
        <v>-1.3333333333333333</v>
      </c>
      <c r="R24" s="201">
        <f t="shared" si="1"/>
        <v>-1.0159131935601331</v>
      </c>
      <c r="S24" s="198">
        <f t="shared" si="2"/>
        <v>-2.9108280254777075</v>
      </c>
      <c r="T24" s="198">
        <f t="shared" si="3"/>
        <v>-1</v>
      </c>
      <c r="U24" s="198">
        <f t="shared" si="4"/>
        <v>-1.1081077370348631</v>
      </c>
      <c r="V24" s="198">
        <v>2.4262190000000001</v>
      </c>
      <c r="W24" s="198">
        <v>4.7935320267103441</v>
      </c>
      <c r="X24" s="198">
        <v>4.7935320267103441</v>
      </c>
      <c r="Y24" s="198">
        <v>4.7935320267103441</v>
      </c>
      <c r="Z24" s="198">
        <v>4.7935320267103441</v>
      </c>
      <c r="AA24" s="198">
        <v>4.7935320267103441</v>
      </c>
      <c r="AB24" s="198">
        <v>4.7935320267103441</v>
      </c>
      <c r="AC24" s="198">
        <v>4.7935320267103441</v>
      </c>
      <c r="AD24" s="198">
        <v>4.7935320267103441</v>
      </c>
      <c r="AE24" s="198">
        <v>4.7935320267103441</v>
      </c>
      <c r="AF24" s="198">
        <v>4.7935320267103441</v>
      </c>
      <c r="AG24" s="198">
        <v>4.7935320267103441</v>
      </c>
      <c r="AH24" s="198">
        <v>4.7935320267103441</v>
      </c>
      <c r="AI24" s="198">
        <v>4.7935320267103441</v>
      </c>
      <c r="AJ24" s="198">
        <v>4.7935320267103441</v>
      </c>
      <c r="AK24" s="198">
        <v>4.7935320267103441</v>
      </c>
      <c r="AL24" s="198">
        <v>4.7935320267103441</v>
      </c>
      <c r="AM24" s="198">
        <v>4.7935320267103441</v>
      </c>
      <c r="AN24" s="198">
        <v>4.7935320267103441</v>
      </c>
      <c r="AO24" s="198">
        <v>4.7935320267103441</v>
      </c>
      <c r="AP24" s="198">
        <v>4.7935320267103441</v>
      </c>
      <c r="AQ24" s="198">
        <v>4.7935320267103441</v>
      </c>
      <c r="AR24" s="198">
        <v>4.7935320267103441</v>
      </c>
      <c r="AU24" s="228"/>
      <c r="AV24" s="228"/>
      <c r="AW24" s="228"/>
      <c r="AX24" s="228"/>
      <c r="AY24" s="228"/>
      <c r="AZ24" s="228"/>
      <c r="BA24" s="228"/>
    </row>
    <row r="25" spans="16:53" x14ac:dyDescent="0.25">
      <c r="P25" s="198">
        <v>0.307087</v>
      </c>
      <c r="Q25" s="198">
        <f t="shared" si="0"/>
        <v>-1.3333333333333333</v>
      </c>
      <c r="R25" s="201">
        <f t="shared" si="1"/>
        <v>-1.0159131935601331</v>
      </c>
      <c r="S25" s="198">
        <f t="shared" si="2"/>
        <v>-2.9108280254777075</v>
      </c>
      <c r="T25" s="198">
        <f t="shared" si="3"/>
        <v>-1</v>
      </c>
      <c r="U25" s="198">
        <f t="shared" si="4"/>
        <v>-1.1081077370348631</v>
      </c>
      <c r="V25" s="198">
        <v>1.5703</v>
      </c>
      <c r="W25" s="198">
        <v>1.118888029002735</v>
      </c>
      <c r="X25" s="198">
        <v>1.118888029002735</v>
      </c>
      <c r="Y25" s="198">
        <v>1.118888029002735</v>
      </c>
      <c r="Z25" s="198">
        <v>1.118888029002735</v>
      </c>
      <c r="AA25" s="198">
        <v>1.118888029002735</v>
      </c>
      <c r="AB25" s="198">
        <v>1.118888029002735</v>
      </c>
      <c r="AC25" s="198">
        <v>1.118888029002735</v>
      </c>
      <c r="AD25" s="198">
        <v>1.118888029002735</v>
      </c>
      <c r="AE25" s="198">
        <v>1.118888029002735</v>
      </c>
      <c r="AF25" s="198">
        <v>1.118888029002735</v>
      </c>
      <c r="AG25" s="198">
        <v>1.118888029002735</v>
      </c>
      <c r="AH25" s="198">
        <v>1.118888029002735</v>
      </c>
      <c r="AI25" s="198">
        <v>1.118888029002735</v>
      </c>
      <c r="AJ25" s="198">
        <v>1.118888029002735</v>
      </c>
      <c r="AK25" s="198">
        <v>1.118888029002735</v>
      </c>
      <c r="AL25" s="198">
        <v>1.118888029002735</v>
      </c>
      <c r="AM25" s="198">
        <v>1.118888029002735</v>
      </c>
      <c r="AN25" s="198">
        <v>1.118888029002735</v>
      </c>
      <c r="AO25" s="198">
        <v>1.118888029002735</v>
      </c>
      <c r="AP25" s="198">
        <v>1.118888029002735</v>
      </c>
      <c r="AQ25" s="198">
        <v>1.118888029002735</v>
      </c>
      <c r="AR25" s="198">
        <v>1.118888029002735</v>
      </c>
      <c r="AU25" s="228"/>
      <c r="AV25" s="228"/>
      <c r="AW25" s="228"/>
      <c r="AX25" s="228"/>
      <c r="AY25" s="228"/>
      <c r="AZ25" s="228"/>
      <c r="BA25" s="228"/>
    </row>
    <row r="26" spans="16:53" x14ac:dyDescent="0.25">
      <c r="Q26" s="198">
        <f t="shared" si="0"/>
        <v>-1.3333333333333333</v>
      </c>
      <c r="R26" s="201">
        <f t="shared" si="1"/>
        <v>-1.0159131935601331</v>
      </c>
      <c r="S26" s="198">
        <f t="shared" si="2"/>
        <v>-2.9108280254777075</v>
      </c>
      <c r="T26" s="198">
        <f t="shared" si="3"/>
        <v>-1</v>
      </c>
      <c r="U26" s="198">
        <f t="shared" si="4"/>
        <v>-1.1081077370348631</v>
      </c>
      <c r="V26" s="198">
        <v>1.7764059999999999</v>
      </c>
      <c r="W26" s="198">
        <v>4.0541096817612239</v>
      </c>
      <c r="X26" s="198">
        <v>4.0541096817612239</v>
      </c>
      <c r="Y26" s="198">
        <v>4.0541096817612239</v>
      </c>
      <c r="Z26" s="198">
        <v>4.0541096817612239</v>
      </c>
      <c r="AA26" s="198">
        <v>4.0541096817612239</v>
      </c>
      <c r="AB26" s="198">
        <v>4.0541096817612239</v>
      </c>
      <c r="AC26" s="198">
        <v>4.0541096817612239</v>
      </c>
      <c r="AD26" s="198">
        <v>4.0541096817612239</v>
      </c>
      <c r="AE26" s="198">
        <v>4.0541096817612239</v>
      </c>
      <c r="AF26" s="198">
        <v>4.0541096817612239</v>
      </c>
      <c r="AG26" s="198">
        <v>4.0541096817612239</v>
      </c>
      <c r="AH26" s="198">
        <v>4.0541096817612239</v>
      </c>
      <c r="AI26" s="198">
        <v>4.0541096817612239</v>
      </c>
      <c r="AJ26" s="198">
        <v>4.0541096817612239</v>
      </c>
      <c r="AK26" s="198">
        <v>4.0541096817612239</v>
      </c>
      <c r="AL26" s="198">
        <v>4.0541096817612239</v>
      </c>
      <c r="AM26" s="198">
        <v>4.0541096817612239</v>
      </c>
      <c r="AN26" s="198">
        <v>4.0541096817612239</v>
      </c>
      <c r="AO26" s="198">
        <v>4.0541096817612239</v>
      </c>
      <c r="AP26" s="198">
        <v>4.0541096817612239</v>
      </c>
      <c r="AQ26" s="198">
        <v>4.0541096817612239</v>
      </c>
      <c r="AR26" s="198">
        <v>4.0541096817612239</v>
      </c>
      <c r="AU26" s="228"/>
      <c r="AV26" s="228"/>
      <c r="AW26" s="228"/>
      <c r="AX26" s="228"/>
      <c r="AY26" s="228"/>
      <c r="AZ26" s="228"/>
      <c r="BA26" s="228"/>
    </row>
    <row r="27" spans="16:53" x14ac:dyDescent="0.25">
      <c r="Q27" s="198">
        <f t="shared" si="0"/>
        <v>-1.3333333333333333</v>
      </c>
      <c r="R27" s="201">
        <f t="shared" si="1"/>
        <v>-1.0159131935601331</v>
      </c>
      <c r="S27" s="198">
        <f t="shared" si="2"/>
        <v>-2.9108280254777075</v>
      </c>
      <c r="T27" s="198">
        <f t="shared" si="3"/>
        <v>-1</v>
      </c>
      <c r="U27" s="198">
        <f t="shared" si="4"/>
        <v>-1.1081077370348631</v>
      </c>
      <c r="V27" s="198">
        <v>1.986397</v>
      </c>
      <c r="W27" s="198">
        <v>5.2860543016636168</v>
      </c>
      <c r="X27" s="198">
        <v>5.2860543016636168</v>
      </c>
      <c r="Y27" s="198">
        <v>5.2860543016636168</v>
      </c>
      <c r="Z27" s="198">
        <v>5.2860543016636168</v>
      </c>
      <c r="AA27" s="198">
        <v>5.2860543016636168</v>
      </c>
      <c r="AB27" s="198">
        <v>5.2860543016636168</v>
      </c>
      <c r="AC27" s="198">
        <v>5.2860543016636168</v>
      </c>
      <c r="AD27" s="198">
        <v>5.2860543016636168</v>
      </c>
      <c r="AE27" s="198">
        <v>5.2860543016636168</v>
      </c>
      <c r="AF27" s="198">
        <v>5.2860543016636168</v>
      </c>
      <c r="AG27" s="198">
        <v>5.2860543016636168</v>
      </c>
      <c r="AH27" s="198">
        <v>5.2860543016636168</v>
      </c>
      <c r="AI27" s="198">
        <v>5.2860543016636168</v>
      </c>
      <c r="AJ27" s="198">
        <v>5.2860543016636168</v>
      </c>
      <c r="AK27" s="198">
        <v>5.2860543016636168</v>
      </c>
      <c r="AL27" s="198">
        <v>5.2860543016636168</v>
      </c>
      <c r="AM27" s="198">
        <v>5.2860543016636168</v>
      </c>
      <c r="AN27" s="198">
        <v>5.2860543016636168</v>
      </c>
      <c r="AO27" s="198">
        <v>5.2860543016636168</v>
      </c>
      <c r="AP27" s="198">
        <v>5.2860543016636168</v>
      </c>
      <c r="AQ27" s="198">
        <v>5.2860543016636168</v>
      </c>
      <c r="AR27" s="198">
        <v>5.2860543016636168</v>
      </c>
      <c r="AU27" s="228"/>
      <c r="AV27" s="228"/>
      <c r="AW27" s="228"/>
      <c r="AX27" s="228"/>
      <c r="AY27" s="228"/>
      <c r="AZ27" s="228"/>
      <c r="BA27" s="228"/>
    </row>
    <row r="28" spans="16:53" x14ac:dyDescent="0.25">
      <c r="Q28" s="198">
        <f t="shared" si="0"/>
        <v>-1.3333333333333333</v>
      </c>
      <c r="R28" s="201">
        <f t="shared" si="1"/>
        <v>-1.0159131935601331</v>
      </c>
      <c r="S28" s="198">
        <f t="shared" si="2"/>
        <v>-2.9108280254777075</v>
      </c>
      <c r="T28" s="198">
        <f t="shared" si="3"/>
        <v>-1</v>
      </c>
      <c r="U28" s="198">
        <f t="shared" si="4"/>
        <v>-1.1081077370348631</v>
      </c>
      <c r="V28" s="198">
        <v>1.3686640000000001</v>
      </c>
      <c r="W28" s="198">
        <v>-0.96343844049445826</v>
      </c>
      <c r="X28" s="198">
        <v>-0.96343844049445826</v>
      </c>
      <c r="Y28" s="198">
        <v>-0.96343844049445826</v>
      </c>
      <c r="Z28" s="198">
        <v>-0.96343844049445826</v>
      </c>
      <c r="AA28" s="198">
        <v>-0.96343844049445826</v>
      </c>
      <c r="AB28" s="198">
        <v>-0.96343844049445826</v>
      </c>
      <c r="AC28" s="198">
        <v>-0.96343844049445826</v>
      </c>
      <c r="AD28" s="198">
        <v>-0.96343844049445826</v>
      </c>
      <c r="AE28" s="198">
        <v>-0.96343844049445826</v>
      </c>
      <c r="AF28" s="198">
        <v>-0.96343844049445826</v>
      </c>
      <c r="AG28" s="198">
        <v>-0.96343844049445826</v>
      </c>
      <c r="AH28" s="198">
        <v>-0.96343844049445826</v>
      </c>
      <c r="AI28" s="198">
        <v>-0.96343844049445826</v>
      </c>
      <c r="AJ28" s="198">
        <v>-0.96343844049445826</v>
      </c>
      <c r="AK28" s="198">
        <v>-0.96343844049445826</v>
      </c>
      <c r="AL28" s="198">
        <v>-0.96343844049445826</v>
      </c>
      <c r="AM28" s="198">
        <v>-0.96343844049445826</v>
      </c>
      <c r="AN28" s="198">
        <v>-0.96343844049445826</v>
      </c>
      <c r="AO28" s="198">
        <v>-0.96343844049445826</v>
      </c>
      <c r="AP28" s="198">
        <v>-0.96343844049445826</v>
      </c>
      <c r="AQ28" s="198">
        <v>-0.96343844049445826</v>
      </c>
      <c r="AR28" s="198">
        <v>-0.96343844049445826</v>
      </c>
      <c r="AU28" s="228"/>
      <c r="AV28" s="228"/>
      <c r="AW28" s="228"/>
      <c r="AX28" s="228"/>
      <c r="AY28" s="228"/>
      <c r="AZ28" s="228"/>
      <c r="BA28" s="228"/>
    </row>
    <row r="29" spans="16:53" x14ac:dyDescent="0.25">
      <c r="Q29" s="198">
        <f t="shared" si="0"/>
        <v>-1.3333333333333333</v>
      </c>
      <c r="R29" s="201">
        <f t="shared" si="1"/>
        <v>-1.0159131935601331</v>
      </c>
      <c r="S29" s="198">
        <f t="shared" si="2"/>
        <v>-2.9108280254777075</v>
      </c>
      <c r="T29" s="198">
        <f t="shared" si="3"/>
        <v>-1</v>
      </c>
      <c r="U29" s="198">
        <f t="shared" si="4"/>
        <v>-1.1081077370348631</v>
      </c>
      <c r="V29" s="198">
        <v>-0.66503999999999996</v>
      </c>
      <c r="W29" s="198">
        <v>0.41403329684067625</v>
      </c>
      <c r="X29" s="198">
        <v>0.41403329684067625</v>
      </c>
      <c r="Y29" s="198">
        <v>0.41403329684067625</v>
      </c>
      <c r="Z29" s="198">
        <v>0.41403329684067625</v>
      </c>
      <c r="AA29" s="198">
        <v>0.41403329684067625</v>
      </c>
      <c r="AB29" s="198">
        <v>0.41403329684067625</v>
      </c>
      <c r="AC29" s="198">
        <v>0.41403329684067625</v>
      </c>
      <c r="AD29" s="198">
        <v>0.41403329684067625</v>
      </c>
      <c r="AE29" s="198">
        <v>0.41403329684067625</v>
      </c>
      <c r="AF29" s="198">
        <v>0.41403329684067625</v>
      </c>
      <c r="AG29" s="198">
        <v>0.41403329684067625</v>
      </c>
      <c r="AH29" s="198">
        <v>0.41403329684067625</v>
      </c>
      <c r="AI29" s="198">
        <v>0.41403329684067625</v>
      </c>
      <c r="AJ29" s="198">
        <v>0.41403329684067625</v>
      </c>
      <c r="AK29" s="198">
        <v>0.41403329684067625</v>
      </c>
      <c r="AL29" s="198">
        <v>0.41403329684067625</v>
      </c>
      <c r="AM29" s="198">
        <v>0.41403329684067625</v>
      </c>
      <c r="AN29" s="198">
        <v>0.41403329684067625</v>
      </c>
      <c r="AO29" s="198">
        <v>0.41403329684067625</v>
      </c>
      <c r="AP29" s="198">
        <v>0.41403329684067625</v>
      </c>
      <c r="AQ29" s="198">
        <v>0.41403329684067625</v>
      </c>
      <c r="AR29" s="198">
        <v>0.41403329684067625</v>
      </c>
      <c r="AU29" s="228"/>
      <c r="AV29" s="228"/>
      <c r="AW29" s="228"/>
      <c r="AX29" s="228"/>
      <c r="AY29" s="228"/>
      <c r="AZ29" s="228"/>
      <c r="BA29" s="228"/>
    </row>
    <row r="30" spans="16:53" x14ac:dyDescent="0.25">
      <c r="Q30" s="198">
        <f t="shared" si="0"/>
        <v>-1.3333333333333333</v>
      </c>
      <c r="R30" s="201">
        <f t="shared" si="1"/>
        <v>-1.0159131935601331</v>
      </c>
      <c r="S30" s="198">
        <f t="shared" si="2"/>
        <v>-2.9108280254777075</v>
      </c>
      <c r="T30" s="198">
        <f t="shared" si="3"/>
        <v>-1</v>
      </c>
      <c r="U30" s="198">
        <f t="shared" si="4"/>
        <v>-1.1081077370348631</v>
      </c>
      <c r="V30" s="198">
        <v>0.61726800000000004</v>
      </c>
      <c r="W30" s="198">
        <v>-3.5004686914186895</v>
      </c>
      <c r="X30" s="198">
        <v>-3.5004686914186895</v>
      </c>
      <c r="Y30" s="198">
        <v>-3.5004686914186895</v>
      </c>
      <c r="Z30" s="198">
        <v>-3.5004686914186895</v>
      </c>
      <c r="AA30" s="198">
        <v>-3.5004686914186895</v>
      </c>
      <c r="AB30" s="198">
        <v>-3.5004686914186895</v>
      </c>
      <c r="AC30" s="198">
        <v>-3.5004686914186895</v>
      </c>
      <c r="AD30" s="198">
        <v>-3.5004686914186895</v>
      </c>
      <c r="AE30" s="198">
        <v>-3.5004686914186895</v>
      </c>
      <c r="AF30" s="198">
        <v>-3.5004686914186895</v>
      </c>
      <c r="AG30" s="198">
        <v>-3.5004686914186895</v>
      </c>
      <c r="AH30" s="198">
        <v>-3.5004686914186895</v>
      </c>
      <c r="AI30" s="198">
        <v>-3.5004686914186895</v>
      </c>
      <c r="AJ30" s="198">
        <v>-3.5004686914186895</v>
      </c>
      <c r="AK30" s="198">
        <v>-3.5004686914186895</v>
      </c>
      <c r="AL30" s="198">
        <v>-3.5004686914186895</v>
      </c>
      <c r="AM30" s="198">
        <v>-3.5004686914186895</v>
      </c>
      <c r="AN30" s="198">
        <v>-3.5004686914186895</v>
      </c>
      <c r="AO30" s="198">
        <v>-3.5004686914186895</v>
      </c>
      <c r="AP30" s="198">
        <v>-3.5004686914186895</v>
      </c>
      <c r="AQ30" s="198">
        <v>-3.5004686914186895</v>
      </c>
      <c r="AR30" s="198">
        <v>-3.5004686914186895</v>
      </c>
      <c r="AU30" s="228"/>
      <c r="AV30" s="228"/>
      <c r="AW30" s="228"/>
      <c r="AX30" s="228"/>
      <c r="AY30" s="228"/>
      <c r="AZ30" s="228"/>
      <c r="BA30" s="228"/>
    </row>
    <row r="31" spans="16:53" x14ac:dyDescent="0.25">
      <c r="Q31" s="198">
        <f t="shared" si="0"/>
        <v>-1.3333333333333333</v>
      </c>
      <c r="R31" s="201">
        <f t="shared" si="1"/>
        <v>-1.0159131935601331</v>
      </c>
      <c r="S31" s="198">
        <f t="shared" si="2"/>
        <v>-2.9108280254777075</v>
      </c>
      <c r="T31" s="198">
        <f t="shared" si="3"/>
        <v>-1</v>
      </c>
      <c r="U31" s="198">
        <f t="shared" si="4"/>
        <v>-1.1081077370348631</v>
      </c>
      <c r="V31" s="198">
        <v>-0.38069900000000001</v>
      </c>
      <c r="W31" s="198">
        <v>-3.0348362162207509</v>
      </c>
      <c r="X31" s="198">
        <v>-3.0348362162207509</v>
      </c>
      <c r="Y31" s="198">
        <v>-3.0348362162207509</v>
      </c>
      <c r="Z31" s="198">
        <v>-3.0348362162207509</v>
      </c>
      <c r="AA31" s="198">
        <v>-3.0348362162207509</v>
      </c>
      <c r="AB31" s="198">
        <v>-3.0348362162207509</v>
      </c>
      <c r="AC31" s="198">
        <v>-3.0348362162207509</v>
      </c>
      <c r="AD31" s="198">
        <v>-3.0348362162207509</v>
      </c>
      <c r="AE31" s="198">
        <v>-3.0348362162207509</v>
      </c>
      <c r="AF31" s="198">
        <v>-3.0348362162207509</v>
      </c>
      <c r="AG31" s="198">
        <v>-3.0348362162207509</v>
      </c>
      <c r="AH31" s="198">
        <v>-3.0348362162207509</v>
      </c>
      <c r="AI31" s="198">
        <v>-3.0348362162207509</v>
      </c>
      <c r="AJ31" s="198">
        <v>-3.0348362162207509</v>
      </c>
      <c r="AK31" s="198">
        <v>-3.0348362162207509</v>
      </c>
      <c r="AL31" s="198">
        <v>-3.0348362162207509</v>
      </c>
      <c r="AM31" s="198">
        <v>-3.0348362162207509</v>
      </c>
      <c r="AN31" s="198">
        <v>-3.0348362162207509</v>
      </c>
      <c r="AO31" s="198">
        <v>-3.0348362162207509</v>
      </c>
      <c r="AP31" s="198">
        <v>-3.0348362162207509</v>
      </c>
      <c r="AQ31" s="198">
        <v>-3.0348362162207509</v>
      </c>
      <c r="AR31" s="198">
        <v>-3.0348362162207509</v>
      </c>
    </row>
    <row r="32" spans="16:53" x14ac:dyDescent="0.25">
      <c r="Q32" s="198">
        <f t="shared" si="0"/>
        <v>-1.3333333333333333</v>
      </c>
      <c r="R32" s="201">
        <f t="shared" si="1"/>
        <v>-1.0159131935601331</v>
      </c>
      <c r="S32" s="198">
        <f t="shared" si="2"/>
        <v>-2.9108280254777075</v>
      </c>
      <c r="T32" s="198">
        <f t="shared" si="3"/>
        <v>-1</v>
      </c>
      <c r="U32" s="198">
        <f t="shared" si="4"/>
        <v>-1.1081077370348631</v>
      </c>
      <c r="V32" s="198">
        <v>-0.57136500000000001</v>
      </c>
      <c r="W32" s="198">
        <v>0.92398837460631111</v>
      </c>
      <c r="X32" s="198">
        <v>0.92398837460631111</v>
      </c>
      <c r="Y32" s="198">
        <v>0.92398837460631111</v>
      </c>
      <c r="Z32" s="198">
        <v>0.92398837460631111</v>
      </c>
      <c r="AA32" s="198">
        <v>0.92398837460631111</v>
      </c>
      <c r="AB32" s="198">
        <v>0.92398837460631111</v>
      </c>
      <c r="AC32" s="198">
        <v>0.92398837460631111</v>
      </c>
      <c r="AD32" s="198">
        <v>0.92398837460631111</v>
      </c>
      <c r="AE32" s="198">
        <v>0.92398837460631111</v>
      </c>
      <c r="AF32" s="198">
        <v>0.92398837460631111</v>
      </c>
      <c r="AG32" s="198">
        <v>0.92398837460631111</v>
      </c>
      <c r="AH32" s="198">
        <v>0.92398837460631111</v>
      </c>
      <c r="AI32" s="198">
        <v>0.92398837460631111</v>
      </c>
      <c r="AJ32" s="198">
        <v>0.92398837460631111</v>
      </c>
      <c r="AK32" s="198">
        <v>0.92398837460631111</v>
      </c>
      <c r="AL32" s="198">
        <v>0.92398837460631111</v>
      </c>
      <c r="AM32" s="198">
        <v>0.92398837460631111</v>
      </c>
      <c r="AN32" s="198">
        <v>0.92398837460631111</v>
      </c>
      <c r="AO32" s="198">
        <v>0.92398837460631111</v>
      </c>
      <c r="AP32" s="198">
        <v>0.92398837460631111</v>
      </c>
      <c r="AQ32" s="198">
        <v>0.92398837460631111</v>
      </c>
      <c r="AR32" s="198">
        <v>0.92398837460631111</v>
      </c>
    </row>
    <row r="33" spans="17:53" x14ac:dyDescent="0.25">
      <c r="Q33" s="198">
        <f t="shared" si="0"/>
        <v>-1.3333333333333333</v>
      </c>
      <c r="R33" s="201">
        <f t="shared" si="1"/>
        <v>-1.0159131935601331</v>
      </c>
      <c r="S33" s="198">
        <f t="shared" si="2"/>
        <v>-2.9108280254777075</v>
      </c>
      <c r="T33" s="198">
        <f t="shared" si="3"/>
        <v>-1</v>
      </c>
      <c r="U33" s="198">
        <f t="shared" si="4"/>
        <v>-1.1081077370348631</v>
      </c>
      <c r="V33" s="198">
        <v>0.56646200000000002</v>
      </c>
      <c r="W33" s="198">
        <v>-1.7737420920487907</v>
      </c>
      <c r="X33" s="198">
        <v>-1.7737420920487907</v>
      </c>
      <c r="Y33" s="198">
        <v>-1.7737420920487907</v>
      </c>
      <c r="Z33" s="198">
        <v>-1.7737420920487907</v>
      </c>
      <c r="AA33" s="198">
        <v>-1.7737420920487907</v>
      </c>
      <c r="AB33" s="198">
        <v>-1.7737420920487907</v>
      </c>
      <c r="AC33" s="198">
        <v>-1.7737420920487907</v>
      </c>
      <c r="AD33" s="198">
        <v>-1.7737420920487907</v>
      </c>
      <c r="AE33" s="198">
        <v>-1.7737420920487907</v>
      </c>
      <c r="AF33" s="198">
        <v>-1.7737420920487907</v>
      </c>
      <c r="AG33" s="198">
        <v>-1.7737420920487907</v>
      </c>
      <c r="AH33" s="198">
        <v>-1.7737420920487907</v>
      </c>
      <c r="AI33" s="198">
        <v>-1.7737420920487907</v>
      </c>
      <c r="AJ33" s="198">
        <v>-1.7737420920487907</v>
      </c>
      <c r="AK33" s="198">
        <v>-1.7737420920487907</v>
      </c>
      <c r="AL33" s="198">
        <v>-1.7737420920487907</v>
      </c>
      <c r="AM33" s="198">
        <v>-1.7737420920487907</v>
      </c>
      <c r="AN33" s="198">
        <v>-1.7737420920487907</v>
      </c>
      <c r="AO33" s="198">
        <v>-1.7737420920487907</v>
      </c>
      <c r="AP33" s="198">
        <v>-1.7737420920487907</v>
      </c>
      <c r="AQ33" s="198">
        <v>-1.7737420920487907</v>
      </c>
      <c r="AR33" s="198">
        <v>-1.7737420920487907</v>
      </c>
    </row>
    <row r="34" spans="17:53" x14ac:dyDescent="0.25">
      <c r="Q34" s="198">
        <f t="shared" si="0"/>
        <v>-1.3333333333333333</v>
      </c>
      <c r="R34" s="201">
        <f t="shared" si="1"/>
        <v>-1.0159131935601331</v>
      </c>
      <c r="S34" s="198">
        <f t="shared" si="2"/>
        <v>-2.9108280254777075</v>
      </c>
      <c r="T34" s="198">
        <f t="shared" si="3"/>
        <v>-1</v>
      </c>
      <c r="U34" s="198">
        <f t="shared" si="4"/>
        <v>-1.1081077370348631</v>
      </c>
      <c r="V34" s="198">
        <v>2.2419000000000001E-2</v>
      </c>
      <c r="W34" s="198">
        <v>-4.0365928093534338</v>
      </c>
      <c r="X34" s="198">
        <v>-4.0365928093534338</v>
      </c>
      <c r="Y34" s="198">
        <v>-4.0365928093534338</v>
      </c>
      <c r="Z34" s="198">
        <v>-4.0365928093534338</v>
      </c>
      <c r="AA34" s="198">
        <v>-4.0365928093534338</v>
      </c>
      <c r="AB34" s="198">
        <v>-4.0365928093534338</v>
      </c>
      <c r="AC34" s="198">
        <v>-4.0365928093534338</v>
      </c>
      <c r="AD34" s="198">
        <v>-4.0365928093534338</v>
      </c>
      <c r="AE34" s="198">
        <v>-4.0365928093534338</v>
      </c>
      <c r="AF34" s="198">
        <v>-4.0365928093534338</v>
      </c>
      <c r="AG34" s="198">
        <v>-4.0365928093534338</v>
      </c>
      <c r="AH34" s="198">
        <v>-4.0365928093534338</v>
      </c>
      <c r="AI34" s="198">
        <v>-4.0365928093534338</v>
      </c>
      <c r="AJ34" s="198">
        <v>-4.0365928093534338</v>
      </c>
      <c r="AK34" s="198">
        <v>-4.0365928093534338</v>
      </c>
      <c r="AL34" s="198">
        <v>-4.0365928093534338</v>
      </c>
      <c r="AM34" s="198">
        <v>-4.0365928093534338</v>
      </c>
      <c r="AN34" s="198">
        <v>-4.0365928093534338</v>
      </c>
      <c r="AO34" s="198">
        <v>-4.0365928093534338</v>
      </c>
      <c r="AP34" s="198">
        <v>-4.0365928093534338</v>
      </c>
      <c r="AQ34" s="198">
        <v>-4.0365928093534338</v>
      </c>
      <c r="AR34" s="198">
        <v>-4.0365928093534338</v>
      </c>
    </row>
    <row r="35" spans="17:53" x14ac:dyDescent="0.25">
      <c r="Q35" s="198">
        <f t="shared" si="0"/>
        <v>-1.3333333333333333</v>
      </c>
      <c r="R35" s="201">
        <f t="shared" si="1"/>
        <v>-1.0159131935601331</v>
      </c>
      <c r="S35" s="198">
        <f t="shared" si="2"/>
        <v>-2.9108280254777075</v>
      </c>
      <c r="T35" s="198">
        <f t="shared" si="3"/>
        <v>-1</v>
      </c>
      <c r="U35" s="198">
        <f t="shared" si="4"/>
        <v>-1.1081077370348631</v>
      </c>
      <c r="V35" s="198">
        <v>-0.60543800000000003</v>
      </c>
      <c r="W35" s="198">
        <v>7.3701829442638367</v>
      </c>
      <c r="X35" s="198">
        <v>7.3701829442638367</v>
      </c>
      <c r="Y35" s="198">
        <v>7.3701829442638367</v>
      </c>
      <c r="Z35" s="198">
        <v>7.3701829442638367</v>
      </c>
      <c r="AA35" s="198">
        <v>7.3701829442638367</v>
      </c>
      <c r="AB35" s="198">
        <v>7.3701829442638367</v>
      </c>
      <c r="AC35" s="198">
        <v>7.3701829442638367</v>
      </c>
      <c r="AD35" s="198">
        <v>7.3701829442638367</v>
      </c>
      <c r="AE35" s="198">
        <v>7.3701829442638367</v>
      </c>
      <c r="AF35" s="198">
        <v>7.3701829442638367</v>
      </c>
      <c r="AG35" s="198">
        <v>7.3701829442638367</v>
      </c>
      <c r="AH35" s="198">
        <v>7.3701829442638367</v>
      </c>
      <c r="AI35" s="198">
        <v>7.3701829442638367</v>
      </c>
      <c r="AJ35" s="198">
        <v>7.3701829442638367</v>
      </c>
      <c r="AK35" s="198">
        <v>7.3701829442638367</v>
      </c>
      <c r="AL35" s="198">
        <v>7.3701829442638367</v>
      </c>
      <c r="AM35" s="198">
        <v>7.3701829442638367</v>
      </c>
      <c r="AN35" s="198">
        <v>7.3701829442638367</v>
      </c>
      <c r="AO35" s="198">
        <v>7.3701829442638367</v>
      </c>
      <c r="AP35" s="198">
        <v>7.3701829442638367</v>
      </c>
      <c r="AQ35" s="198">
        <v>7.3701829442638367</v>
      </c>
      <c r="AR35" s="198">
        <v>7.3701829442638367</v>
      </c>
    </row>
    <row r="36" spans="17:53" x14ac:dyDescent="0.25">
      <c r="Q36" s="198">
        <f t="shared" si="0"/>
        <v>-1.3333333333333333</v>
      </c>
      <c r="R36" s="201">
        <f t="shared" si="1"/>
        <v>-1.0159131935601331</v>
      </c>
      <c r="S36" s="198">
        <f t="shared" si="2"/>
        <v>-2.9108280254777075</v>
      </c>
      <c r="T36" s="198">
        <f t="shared" si="3"/>
        <v>-1</v>
      </c>
      <c r="U36" s="198">
        <f t="shared" si="4"/>
        <v>-1.1081077370348631</v>
      </c>
      <c r="V36" s="198">
        <v>-0.807925</v>
      </c>
      <c r="W36" s="198">
        <v>2.3867571013214142</v>
      </c>
      <c r="X36" s="198">
        <v>2.3867571013214142</v>
      </c>
      <c r="Y36" s="198">
        <v>2.3867571013214142</v>
      </c>
      <c r="Z36" s="198">
        <v>2.3867571013214142</v>
      </c>
      <c r="AA36" s="198">
        <v>2.3867571013214142</v>
      </c>
      <c r="AB36" s="198">
        <v>2.3867571013214142</v>
      </c>
      <c r="AC36" s="198">
        <v>2.3867571013214142</v>
      </c>
      <c r="AD36" s="198">
        <v>2.3867571013214142</v>
      </c>
      <c r="AE36" s="198">
        <v>2.3867571013214142</v>
      </c>
      <c r="AF36" s="198">
        <v>2.3867571013214142</v>
      </c>
      <c r="AG36" s="198">
        <v>2.3867571013214142</v>
      </c>
      <c r="AH36" s="198">
        <v>2.3867571013214142</v>
      </c>
      <c r="AI36" s="198">
        <v>2.3867571013214142</v>
      </c>
      <c r="AJ36" s="198">
        <v>2.3867571013214142</v>
      </c>
      <c r="AK36" s="198">
        <v>2.3867571013214142</v>
      </c>
      <c r="AL36" s="198">
        <v>2.3867571013214142</v>
      </c>
      <c r="AM36" s="198">
        <v>2.3867571013214142</v>
      </c>
      <c r="AN36" s="198">
        <v>2.3867571013214142</v>
      </c>
      <c r="AO36" s="198">
        <v>2.3867571013214142</v>
      </c>
      <c r="AP36" s="198">
        <v>2.3867571013214142</v>
      </c>
      <c r="AQ36" s="198">
        <v>2.3867571013214142</v>
      </c>
      <c r="AR36" s="198">
        <v>2.3867571013214142</v>
      </c>
    </row>
    <row r="37" spans="17:53" x14ac:dyDescent="0.25">
      <c r="Q37" s="198">
        <f t="shared" si="0"/>
        <v>-1.3333333333333333</v>
      </c>
      <c r="R37" s="201">
        <f t="shared" si="1"/>
        <v>-1.0159131935601331</v>
      </c>
      <c r="S37" s="198">
        <f t="shared" si="2"/>
        <v>-2.9108280254777075</v>
      </c>
      <c r="T37" s="198">
        <f t="shared" si="3"/>
        <v>-1</v>
      </c>
      <c r="U37" s="198">
        <f t="shared" si="4"/>
        <v>-1.1081077370348631</v>
      </c>
      <c r="V37" s="198">
        <v>1.506013</v>
      </c>
      <c r="W37" s="198">
        <v>0.17312200190729254</v>
      </c>
      <c r="X37" s="198">
        <v>0.17312200190729254</v>
      </c>
      <c r="Y37" s="198">
        <v>0.17312200190729254</v>
      </c>
      <c r="Z37" s="198">
        <v>0.17312200190729254</v>
      </c>
      <c r="AA37" s="198">
        <v>0.17312200190729254</v>
      </c>
      <c r="AB37" s="198">
        <v>0.17312200190729254</v>
      </c>
      <c r="AC37" s="198">
        <v>0.17312200190729254</v>
      </c>
      <c r="AD37" s="198">
        <v>0.17312200190729254</v>
      </c>
      <c r="AE37" s="198">
        <v>0.17312200190729254</v>
      </c>
      <c r="AF37" s="198">
        <v>0.17312200190729254</v>
      </c>
      <c r="AG37" s="198">
        <v>0.17312200190729254</v>
      </c>
      <c r="AH37" s="198">
        <v>0.17312200190729254</v>
      </c>
      <c r="AI37" s="198">
        <v>0.17312200190729254</v>
      </c>
      <c r="AJ37" s="198">
        <v>0.17312200190729254</v>
      </c>
      <c r="AK37" s="198">
        <v>0.17312200190729254</v>
      </c>
      <c r="AL37" s="198">
        <v>0.17312200190729254</v>
      </c>
      <c r="AM37" s="198">
        <v>0.17312200190729254</v>
      </c>
      <c r="AN37" s="198">
        <v>0.17312200190729254</v>
      </c>
      <c r="AO37" s="198">
        <v>0.17312200190729254</v>
      </c>
      <c r="AP37" s="198">
        <v>0.17312200190729254</v>
      </c>
      <c r="AQ37" s="198">
        <v>0.17312200190729254</v>
      </c>
      <c r="AR37" s="198">
        <v>0.17312200190729254</v>
      </c>
    </row>
    <row r="38" spans="17:53" x14ac:dyDescent="0.25">
      <c r="Q38" s="198">
        <f t="shared" si="0"/>
        <v>-1.3333333333333333</v>
      </c>
      <c r="R38" s="201">
        <f t="shared" si="1"/>
        <v>-1.0159131935601331</v>
      </c>
      <c r="S38" s="198">
        <f t="shared" si="2"/>
        <v>-2.9108280254777075</v>
      </c>
      <c r="T38" s="198">
        <f t="shared" si="3"/>
        <v>-1</v>
      </c>
      <c r="U38" s="198">
        <f t="shared" si="4"/>
        <v>-1.1081077370348631</v>
      </c>
      <c r="V38" s="198">
        <v>-1.163891</v>
      </c>
      <c r="W38" s="198">
        <v>3.9918674711442717</v>
      </c>
      <c r="X38" s="198">
        <v>3.9918674711442717</v>
      </c>
      <c r="Y38" s="198">
        <v>3.9918674711442717</v>
      </c>
      <c r="Z38" s="198">
        <v>3.9918674711442717</v>
      </c>
      <c r="AA38" s="198">
        <v>3.9918674711442717</v>
      </c>
      <c r="AB38" s="198">
        <v>3.9918674711442717</v>
      </c>
      <c r="AC38" s="198">
        <v>3.9918674711442717</v>
      </c>
      <c r="AD38" s="198">
        <v>3.9918674711442717</v>
      </c>
      <c r="AE38" s="198">
        <v>3.9918674711442717</v>
      </c>
      <c r="AF38" s="198">
        <v>3.9918674711442717</v>
      </c>
      <c r="AG38" s="198">
        <v>3.9918674711442717</v>
      </c>
      <c r="AH38" s="198">
        <v>3.9918674711442717</v>
      </c>
      <c r="AI38" s="198">
        <v>3.9918674711442717</v>
      </c>
      <c r="AJ38" s="198">
        <v>3.9918674711442717</v>
      </c>
      <c r="AK38" s="198">
        <v>3.9918674711442717</v>
      </c>
      <c r="AL38" s="198">
        <v>3.9918674711442717</v>
      </c>
      <c r="AM38" s="198">
        <v>3.9918674711442717</v>
      </c>
      <c r="AN38" s="198">
        <v>3.9918674711442717</v>
      </c>
      <c r="AO38" s="198">
        <v>3.9918674711442717</v>
      </c>
      <c r="AP38" s="198">
        <v>3.9918674711442717</v>
      </c>
      <c r="AQ38" s="198">
        <v>3.9918674711442717</v>
      </c>
      <c r="AR38" s="198">
        <v>3.9918674711442717</v>
      </c>
    </row>
    <row r="39" spans="17:53" x14ac:dyDescent="0.25">
      <c r="Q39" s="198">
        <f t="shared" si="0"/>
        <v>-1.3333333333333333</v>
      </c>
      <c r="R39" s="201">
        <f t="shared" si="1"/>
        <v>-1.0159131935601331</v>
      </c>
      <c r="S39" s="198">
        <f t="shared" si="2"/>
        <v>-2.9108280254777075</v>
      </c>
      <c r="T39" s="198">
        <f t="shared" si="3"/>
        <v>-1</v>
      </c>
      <c r="U39" s="198">
        <f t="shared" si="4"/>
        <v>-1.1081077370348631</v>
      </c>
      <c r="V39" s="198">
        <v>-1.5611459999999999</v>
      </c>
      <c r="W39" s="198">
        <v>-3.4008138878960033</v>
      </c>
      <c r="X39" s="198">
        <v>-3.4008138878960033</v>
      </c>
      <c r="Y39" s="198">
        <v>-3.4008138878960033</v>
      </c>
      <c r="Z39" s="198">
        <v>-3.4008138878960033</v>
      </c>
      <c r="AA39" s="198">
        <v>-3.4008138878960033</v>
      </c>
      <c r="AB39" s="198">
        <v>-3.4008138878960033</v>
      </c>
      <c r="AC39" s="198">
        <v>-3.4008138878960033</v>
      </c>
      <c r="AD39" s="198">
        <v>-3.4008138878960033</v>
      </c>
      <c r="AE39" s="198">
        <v>-3.4008138878960033</v>
      </c>
      <c r="AF39" s="198">
        <v>-3.4008138878960033</v>
      </c>
      <c r="AG39" s="198">
        <v>-3.4008138878960033</v>
      </c>
      <c r="AH39" s="198">
        <v>-3.4008138878960033</v>
      </c>
      <c r="AI39" s="198">
        <v>-3.4008138878960033</v>
      </c>
      <c r="AJ39" s="198">
        <v>-3.4008138878960033</v>
      </c>
      <c r="AK39" s="198">
        <v>-3.4008138878960033</v>
      </c>
      <c r="AL39" s="198">
        <v>-3.4008138878960033</v>
      </c>
      <c r="AM39" s="198">
        <v>-3.4008138878960033</v>
      </c>
      <c r="AN39" s="198">
        <v>-3.4008138878960033</v>
      </c>
      <c r="AO39" s="198">
        <v>-3.4008138878960033</v>
      </c>
      <c r="AP39" s="198">
        <v>-3.4008138878960033</v>
      </c>
      <c r="AQ39" s="198">
        <v>-3.4008138878960033</v>
      </c>
      <c r="AR39" s="198">
        <v>-3.4008138878960033</v>
      </c>
    </row>
    <row r="40" spans="17:53" x14ac:dyDescent="0.25">
      <c r="Q40" s="198">
        <f t="shared" si="0"/>
        <v>-1.3333333333333333</v>
      </c>
      <c r="R40" s="201">
        <f t="shared" si="1"/>
        <v>-1.0159131935601331</v>
      </c>
      <c r="S40" s="198">
        <f t="shared" si="2"/>
        <v>-2.9108280254777075</v>
      </c>
      <c r="T40" s="198">
        <f t="shared" si="3"/>
        <v>-1</v>
      </c>
      <c r="U40" s="198">
        <f t="shared" si="4"/>
        <v>-1.1081077370348631</v>
      </c>
      <c r="V40" s="198">
        <v>1.9858180000000001</v>
      </c>
      <c r="W40" s="198">
        <v>-8.6627043637148216</v>
      </c>
      <c r="X40" s="198">
        <v>-8.6627043637148216</v>
      </c>
      <c r="Y40" s="198">
        <v>-8.6627043637148216</v>
      </c>
      <c r="Z40" s="198">
        <v>-8.6627043637148216</v>
      </c>
      <c r="AA40" s="198">
        <v>-8.6627043637148216</v>
      </c>
      <c r="AB40" s="198">
        <v>-8.6627043637148216</v>
      </c>
      <c r="AC40" s="198">
        <v>-8.6627043637148216</v>
      </c>
      <c r="AD40" s="198">
        <v>-8.6627043637148216</v>
      </c>
      <c r="AE40" s="198">
        <v>-8.6627043637148216</v>
      </c>
      <c r="AF40" s="198">
        <v>-8.6627043637148216</v>
      </c>
      <c r="AG40" s="198">
        <v>-8.6627043637148216</v>
      </c>
      <c r="AH40" s="198">
        <v>-8.6627043637148216</v>
      </c>
      <c r="AI40" s="198">
        <v>-8.6627043637148216</v>
      </c>
      <c r="AJ40" s="198">
        <v>-8.6627043637148216</v>
      </c>
      <c r="AK40" s="198">
        <v>-8.6627043637148216</v>
      </c>
      <c r="AL40" s="198">
        <v>-8.6627043637148216</v>
      </c>
      <c r="AM40" s="198">
        <v>-8.6627043637148216</v>
      </c>
      <c r="AN40" s="198">
        <v>-8.6627043637148216</v>
      </c>
      <c r="AO40" s="198">
        <v>-8.6627043637148216</v>
      </c>
      <c r="AP40" s="198">
        <v>-8.6627043637148216</v>
      </c>
      <c r="AQ40" s="198">
        <v>-8.6627043637148216</v>
      </c>
      <c r="AR40" s="198">
        <v>-8.6627043637148216</v>
      </c>
    </row>
    <row r="41" spans="17:53" x14ac:dyDescent="0.25">
      <c r="Q41" s="198">
        <f t="shared" si="0"/>
        <v>-1.3333333333333333</v>
      </c>
      <c r="R41" s="201">
        <f t="shared" si="1"/>
        <v>-1.0159131935601331</v>
      </c>
      <c r="S41" s="198">
        <f t="shared" si="2"/>
        <v>-2.9108280254777075</v>
      </c>
      <c r="T41" s="198">
        <f t="shared" si="3"/>
        <v>-1</v>
      </c>
      <c r="U41" s="198">
        <f t="shared" si="4"/>
        <v>-1.1081077370348631</v>
      </c>
      <c r="V41" s="198">
        <v>2.3927939999999999</v>
      </c>
      <c r="W41" s="198">
        <v>1.5485261471399319</v>
      </c>
      <c r="X41" s="198">
        <v>1.5485261471399319</v>
      </c>
      <c r="Y41" s="198">
        <v>1.5485261471399319</v>
      </c>
      <c r="Z41" s="198">
        <v>1.5485261471399319</v>
      </c>
      <c r="AA41" s="198">
        <v>1.5485261471399319</v>
      </c>
      <c r="AB41" s="198">
        <v>1.5485261471399319</v>
      </c>
      <c r="AC41" s="198">
        <v>1.5485261471399319</v>
      </c>
      <c r="AD41" s="198">
        <v>1.5485261471399319</v>
      </c>
      <c r="AE41" s="198">
        <v>1.5485261471399319</v>
      </c>
      <c r="AF41" s="198">
        <v>1.5485261471399319</v>
      </c>
      <c r="AG41" s="198">
        <v>1.5485261471399319</v>
      </c>
      <c r="AH41" s="198">
        <v>1.5485261471399319</v>
      </c>
      <c r="AI41" s="198">
        <v>1.5485261471399319</v>
      </c>
      <c r="AJ41" s="198">
        <v>1.5485261471399319</v>
      </c>
      <c r="AK41" s="198">
        <v>1.5485261471399319</v>
      </c>
      <c r="AL41" s="198">
        <v>1.5485261471399319</v>
      </c>
      <c r="AM41" s="198">
        <v>1.5485261471399319</v>
      </c>
      <c r="AN41" s="198">
        <v>1.5485261471399319</v>
      </c>
      <c r="AO41" s="198">
        <v>1.5485261471399319</v>
      </c>
      <c r="AP41" s="198">
        <v>1.5485261471399319</v>
      </c>
      <c r="AQ41" s="198">
        <v>1.5485261471399319</v>
      </c>
      <c r="AR41" s="198">
        <v>1.5485261471399319</v>
      </c>
    </row>
    <row r="42" spans="17:53" x14ac:dyDescent="0.25">
      <c r="Q42" s="198">
        <f t="shared" si="0"/>
        <v>-1.3333333333333333</v>
      </c>
      <c r="R42" s="201">
        <f t="shared" si="1"/>
        <v>-1.0159131935601331</v>
      </c>
      <c r="S42" s="198">
        <f t="shared" si="2"/>
        <v>-2.9108280254777075</v>
      </c>
      <c r="T42" s="198">
        <f t="shared" si="3"/>
        <v>-1</v>
      </c>
      <c r="U42" s="198">
        <f t="shared" si="4"/>
        <v>-1.1081077370348631</v>
      </c>
      <c r="V42" s="198">
        <v>2.2922910000000001</v>
      </c>
      <c r="W42" s="198">
        <v>-3.1895400149525717</v>
      </c>
      <c r="X42" s="198">
        <v>-3.1895400149525717</v>
      </c>
      <c r="Y42" s="198">
        <v>-3.1895400149525717</v>
      </c>
      <c r="Z42" s="198">
        <v>-3.1895400149525717</v>
      </c>
      <c r="AA42" s="198">
        <v>-3.1895400149525717</v>
      </c>
      <c r="AB42" s="198">
        <v>-3.1895400149525717</v>
      </c>
      <c r="AC42" s="198">
        <v>-3.1895400149525717</v>
      </c>
      <c r="AD42" s="198">
        <v>-3.1895400149525717</v>
      </c>
      <c r="AE42" s="198">
        <v>-3.1895400149525717</v>
      </c>
      <c r="AF42" s="198">
        <v>-3.1895400149525717</v>
      </c>
      <c r="AG42" s="198">
        <v>-3.1895400149525717</v>
      </c>
      <c r="AH42" s="198">
        <v>-3.1895400149525717</v>
      </c>
      <c r="AI42" s="198">
        <v>-3.1895400149525717</v>
      </c>
      <c r="AJ42" s="198">
        <v>-3.1895400149525717</v>
      </c>
      <c r="AK42" s="198">
        <v>-3.1895400149525717</v>
      </c>
      <c r="AL42" s="198">
        <v>-3.1895400149525717</v>
      </c>
      <c r="AM42" s="198">
        <v>-3.1895400149525717</v>
      </c>
      <c r="AN42" s="198">
        <v>-3.1895400149525717</v>
      </c>
      <c r="AO42" s="198">
        <v>-3.1895400149525717</v>
      </c>
      <c r="AP42" s="198">
        <v>-3.1895400149525717</v>
      </c>
      <c r="AQ42" s="198">
        <v>-3.1895400149525717</v>
      </c>
      <c r="AR42" s="198">
        <v>-3.1895400149525717</v>
      </c>
    </row>
    <row r="43" spans="17:53" x14ac:dyDescent="0.25">
      <c r="Q43" s="198">
        <f t="shared" si="0"/>
        <v>-1.3333333333333333</v>
      </c>
      <c r="R43" s="201">
        <f t="shared" si="1"/>
        <v>-1.0159131935601331</v>
      </c>
      <c r="S43" s="198">
        <f t="shared" si="2"/>
        <v>-2.9108280254777075</v>
      </c>
      <c r="T43" s="198">
        <f t="shared" si="3"/>
        <v>-1</v>
      </c>
      <c r="U43" s="198">
        <f t="shared" si="4"/>
        <v>-1.1081077370348631</v>
      </c>
    </row>
    <row r="44" spans="17:53" x14ac:dyDescent="0.25">
      <c r="Q44" s="198">
        <f t="shared" si="0"/>
        <v>-1.3333333333333333</v>
      </c>
      <c r="R44" s="201">
        <f t="shared" si="1"/>
        <v>-1.0159131935601331</v>
      </c>
      <c r="S44" s="198">
        <f t="shared" si="2"/>
        <v>-2.9108280254777075</v>
      </c>
      <c r="T44" s="198">
        <f t="shared" si="3"/>
        <v>-1</v>
      </c>
      <c r="U44" s="198">
        <f t="shared" si="4"/>
        <v>-1.1081077370348631</v>
      </c>
    </row>
    <row r="45" spans="17:53" x14ac:dyDescent="0.25">
      <c r="Q45" s="198">
        <f t="shared" si="0"/>
        <v>-1.3333333333333333</v>
      </c>
      <c r="R45" s="201">
        <f t="shared" si="1"/>
        <v>-1.0159131935601331</v>
      </c>
      <c r="S45" s="198">
        <f t="shared" si="2"/>
        <v>-2.9108280254777075</v>
      </c>
      <c r="T45" s="198">
        <f t="shared" si="3"/>
        <v>-1</v>
      </c>
      <c r="U45" s="198">
        <f t="shared" si="4"/>
        <v>-1.1081077370348631</v>
      </c>
      <c r="W45" s="198" t="s">
        <v>717</v>
      </c>
      <c r="AU45" s="228"/>
      <c r="AV45" s="228"/>
      <c r="AW45" s="228"/>
      <c r="AX45" s="228"/>
      <c r="AY45" s="228"/>
      <c r="AZ45" s="228"/>
      <c r="BA45" s="228"/>
    </row>
    <row r="46" spans="17:53" x14ac:dyDescent="0.25">
      <c r="Q46" s="198">
        <f t="shared" si="0"/>
        <v>-1.3333333333333333</v>
      </c>
      <c r="R46" s="201">
        <f t="shared" si="1"/>
        <v>-1.0159131935601331</v>
      </c>
      <c r="S46" s="198">
        <f t="shared" si="2"/>
        <v>-2.9108280254777075</v>
      </c>
      <c r="T46" s="198">
        <f t="shared" si="3"/>
        <v>-1</v>
      </c>
      <c r="U46" s="198">
        <f t="shared" si="4"/>
        <v>-1.1081077370348631</v>
      </c>
      <c r="W46" s="198">
        <f t="array" ref="W46:AR65">(V23:V42)+W23:AR42</f>
        <v>4.1224163603786899</v>
      </c>
      <c r="X46" s="198">
        <v>4.1224163603786899</v>
      </c>
      <c r="Y46" s="198">
        <v>4.1224163603786899</v>
      </c>
      <c r="Z46" s="198">
        <v>4.1224163603786899</v>
      </c>
      <c r="AA46" s="198">
        <v>4.1224163603786899</v>
      </c>
      <c r="AB46" s="198">
        <v>4.1224163603786899</v>
      </c>
      <c r="AC46" s="198">
        <v>4.1224163603786899</v>
      </c>
      <c r="AD46" s="198">
        <v>4.1224163603786899</v>
      </c>
      <c r="AE46" s="198">
        <v>4.1224163603786899</v>
      </c>
      <c r="AF46" s="198">
        <v>4.1224163603786899</v>
      </c>
      <c r="AG46" s="198">
        <v>4.1224163603786899</v>
      </c>
      <c r="AH46" s="198">
        <v>4.1224163603786899</v>
      </c>
      <c r="AI46" s="198">
        <v>4.1224163603786899</v>
      </c>
      <c r="AJ46" s="198">
        <v>4.1224163603786899</v>
      </c>
      <c r="AK46" s="198">
        <v>4.1224163603786899</v>
      </c>
      <c r="AL46" s="198">
        <v>4.1224163603786899</v>
      </c>
      <c r="AM46" s="198">
        <v>4.1224163603786899</v>
      </c>
      <c r="AN46" s="198">
        <v>4.1224163603786899</v>
      </c>
      <c r="AO46" s="198">
        <v>4.1224163603786899</v>
      </c>
      <c r="AP46" s="198">
        <v>4.1224163603786899</v>
      </c>
      <c r="AQ46" s="198">
        <v>4.1224163603786899</v>
      </c>
      <c r="AR46" s="198">
        <v>4.1224163603786899</v>
      </c>
      <c r="AU46" s="228"/>
      <c r="AV46" s="228"/>
      <c r="AW46" s="228"/>
      <c r="AX46" s="228"/>
      <c r="AY46" s="228"/>
      <c r="AZ46" s="228"/>
      <c r="BA46" s="228"/>
    </row>
    <row r="47" spans="17:53" x14ac:dyDescent="0.25">
      <c r="Q47" s="198">
        <f t="shared" si="0"/>
        <v>-1.3333333333333333</v>
      </c>
      <c r="R47" s="201">
        <f t="shared" si="1"/>
        <v>-1.0159131935601331</v>
      </c>
      <c r="S47" s="198">
        <f t="shared" si="2"/>
        <v>-2.9108280254777075</v>
      </c>
      <c r="T47" s="198">
        <f t="shared" si="3"/>
        <v>-1</v>
      </c>
      <c r="U47" s="198">
        <f t="shared" si="4"/>
        <v>-1.1081077370348631</v>
      </c>
      <c r="W47" s="198">
        <v>7.2197510267103446</v>
      </c>
      <c r="X47" s="198">
        <v>7.2197510267103446</v>
      </c>
      <c r="Y47" s="198">
        <v>7.2197510267103446</v>
      </c>
      <c r="Z47" s="198">
        <v>7.2197510267103446</v>
      </c>
      <c r="AA47" s="198">
        <v>7.2197510267103446</v>
      </c>
      <c r="AB47" s="198">
        <v>7.2197510267103446</v>
      </c>
      <c r="AC47" s="198">
        <v>7.2197510267103446</v>
      </c>
      <c r="AD47" s="198">
        <v>7.2197510267103446</v>
      </c>
      <c r="AE47" s="198">
        <v>7.2197510267103446</v>
      </c>
      <c r="AF47" s="198">
        <v>7.2197510267103446</v>
      </c>
      <c r="AG47" s="198">
        <v>7.2197510267103446</v>
      </c>
      <c r="AH47" s="198">
        <v>7.2197510267103446</v>
      </c>
      <c r="AI47" s="198">
        <v>7.2197510267103446</v>
      </c>
      <c r="AJ47" s="198">
        <v>7.2197510267103446</v>
      </c>
      <c r="AK47" s="198">
        <v>7.2197510267103446</v>
      </c>
      <c r="AL47" s="198">
        <v>7.2197510267103446</v>
      </c>
      <c r="AM47" s="198">
        <v>7.2197510267103446</v>
      </c>
      <c r="AN47" s="198">
        <v>7.2197510267103446</v>
      </c>
      <c r="AO47" s="198">
        <v>7.2197510267103446</v>
      </c>
      <c r="AP47" s="198">
        <v>7.2197510267103446</v>
      </c>
      <c r="AQ47" s="198">
        <v>7.2197510267103446</v>
      </c>
      <c r="AR47" s="198">
        <v>7.2197510267103446</v>
      </c>
      <c r="AU47" s="228"/>
      <c r="AV47" s="228"/>
      <c r="AW47" s="228"/>
      <c r="AX47" s="228"/>
      <c r="AY47" s="228"/>
      <c r="AZ47" s="228"/>
      <c r="BA47" s="228"/>
    </row>
    <row r="48" spans="17:53" x14ac:dyDescent="0.25">
      <c r="Q48" s="198">
        <f t="shared" si="0"/>
        <v>-1.3333333333333333</v>
      </c>
      <c r="R48" s="201">
        <f t="shared" si="1"/>
        <v>-1.0159131935601331</v>
      </c>
      <c r="S48" s="198">
        <f t="shared" si="2"/>
        <v>-2.9108280254777075</v>
      </c>
      <c r="T48" s="198">
        <f t="shared" si="3"/>
        <v>-1</v>
      </c>
      <c r="U48" s="198">
        <f t="shared" si="4"/>
        <v>-1.1081077370348631</v>
      </c>
      <c r="W48" s="198">
        <v>2.689188029002735</v>
      </c>
      <c r="X48" s="198">
        <v>2.689188029002735</v>
      </c>
      <c r="Y48" s="198">
        <v>2.689188029002735</v>
      </c>
      <c r="Z48" s="198">
        <v>2.689188029002735</v>
      </c>
      <c r="AA48" s="198">
        <v>2.689188029002735</v>
      </c>
      <c r="AB48" s="198">
        <v>2.689188029002735</v>
      </c>
      <c r="AC48" s="198">
        <v>2.689188029002735</v>
      </c>
      <c r="AD48" s="198">
        <v>2.689188029002735</v>
      </c>
      <c r="AE48" s="198">
        <v>2.689188029002735</v>
      </c>
      <c r="AF48" s="198">
        <v>2.689188029002735</v>
      </c>
      <c r="AG48" s="198">
        <v>2.689188029002735</v>
      </c>
      <c r="AH48" s="198">
        <v>2.689188029002735</v>
      </c>
      <c r="AI48" s="198">
        <v>2.689188029002735</v>
      </c>
      <c r="AJ48" s="198">
        <v>2.689188029002735</v>
      </c>
      <c r="AK48" s="198">
        <v>2.689188029002735</v>
      </c>
      <c r="AL48" s="198">
        <v>2.689188029002735</v>
      </c>
      <c r="AM48" s="198">
        <v>2.689188029002735</v>
      </c>
      <c r="AN48" s="198">
        <v>2.689188029002735</v>
      </c>
      <c r="AO48" s="198">
        <v>2.689188029002735</v>
      </c>
      <c r="AP48" s="198">
        <v>2.689188029002735</v>
      </c>
      <c r="AQ48" s="198">
        <v>2.689188029002735</v>
      </c>
      <c r="AR48" s="198">
        <v>2.689188029002735</v>
      </c>
      <c r="AU48" s="228"/>
      <c r="AV48" s="228"/>
      <c r="AW48" s="228"/>
      <c r="AX48" s="228"/>
      <c r="AY48" s="228"/>
      <c r="AZ48" s="228"/>
      <c r="BA48" s="228"/>
    </row>
    <row r="49" spans="17:53" x14ac:dyDescent="0.25">
      <c r="Q49" s="198">
        <f t="shared" si="0"/>
        <v>-1.3333333333333333</v>
      </c>
      <c r="R49" s="201">
        <f t="shared" si="1"/>
        <v>-1.0159131935601331</v>
      </c>
      <c r="S49" s="198">
        <f t="shared" si="2"/>
        <v>-2.9108280254777075</v>
      </c>
      <c r="T49" s="198">
        <f t="shared" si="3"/>
        <v>-1</v>
      </c>
      <c r="U49" s="198">
        <f t="shared" si="4"/>
        <v>-1.1081077370348631</v>
      </c>
      <c r="W49" s="198">
        <v>5.8305156817612236</v>
      </c>
      <c r="X49" s="198">
        <v>5.8305156817612236</v>
      </c>
      <c r="Y49" s="198">
        <v>5.8305156817612236</v>
      </c>
      <c r="Z49" s="198">
        <v>5.8305156817612236</v>
      </c>
      <c r="AA49" s="198">
        <v>5.8305156817612236</v>
      </c>
      <c r="AB49" s="198">
        <v>5.8305156817612236</v>
      </c>
      <c r="AC49" s="198">
        <v>5.8305156817612236</v>
      </c>
      <c r="AD49" s="198">
        <v>5.8305156817612236</v>
      </c>
      <c r="AE49" s="198">
        <v>5.8305156817612236</v>
      </c>
      <c r="AF49" s="198">
        <v>5.8305156817612236</v>
      </c>
      <c r="AG49" s="198">
        <v>5.8305156817612236</v>
      </c>
      <c r="AH49" s="198">
        <v>5.8305156817612236</v>
      </c>
      <c r="AI49" s="198">
        <v>5.8305156817612236</v>
      </c>
      <c r="AJ49" s="198">
        <v>5.8305156817612236</v>
      </c>
      <c r="AK49" s="198">
        <v>5.8305156817612236</v>
      </c>
      <c r="AL49" s="198">
        <v>5.8305156817612236</v>
      </c>
      <c r="AM49" s="198">
        <v>5.8305156817612236</v>
      </c>
      <c r="AN49" s="198">
        <v>5.8305156817612236</v>
      </c>
      <c r="AO49" s="198">
        <v>5.8305156817612236</v>
      </c>
      <c r="AP49" s="198">
        <v>5.8305156817612236</v>
      </c>
      <c r="AQ49" s="198">
        <v>5.8305156817612236</v>
      </c>
      <c r="AR49" s="198">
        <v>5.8305156817612236</v>
      </c>
      <c r="AU49" s="228"/>
      <c r="AV49" s="228"/>
      <c r="AW49" s="228"/>
      <c r="AX49" s="228"/>
      <c r="AY49" s="228"/>
      <c r="AZ49" s="228"/>
      <c r="BA49" s="228"/>
    </row>
    <row r="50" spans="17:53" x14ac:dyDescent="0.25">
      <c r="Q50" s="198">
        <f t="shared" si="0"/>
        <v>-1.3333333333333333</v>
      </c>
      <c r="R50" s="201">
        <f t="shared" si="1"/>
        <v>-1.0159131935601331</v>
      </c>
      <c r="S50" s="198">
        <f t="shared" si="2"/>
        <v>-2.9108280254777075</v>
      </c>
      <c r="T50" s="198">
        <f t="shared" si="3"/>
        <v>-1</v>
      </c>
      <c r="U50" s="198">
        <f t="shared" si="4"/>
        <v>-1.1081077370348631</v>
      </c>
      <c r="W50" s="198">
        <v>7.272451301663617</v>
      </c>
      <c r="X50" s="198">
        <v>7.272451301663617</v>
      </c>
      <c r="Y50" s="198">
        <v>7.272451301663617</v>
      </c>
      <c r="Z50" s="198">
        <v>7.272451301663617</v>
      </c>
      <c r="AA50" s="198">
        <v>7.272451301663617</v>
      </c>
      <c r="AB50" s="198">
        <v>7.272451301663617</v>
      </c>
      <c r="AC50" s="198">
        <v>7.272451301663617</v>
      </c>
      <c r="AD50" s="198">
        <v>7.272451301663617</v>
      </c>
      <c r="AE50" s="198">
        <v>7.272451301663617</v>
      </c>
      <c r="AF50" s="198">
        <v>7.272451301663617</v>
      </c>
      <c r="AG50" s="198">
        <v>7.272451301663617</v>
      </c>
      <c r="AH50" s="198">
        <v>7.272451301663617</v>
      </c>
      <c r="AI50" s="198">
        <v>7.272451301663617</v>
      </c>
      <c r="AJ50" s="198">
        <v>7.272451301663617</v>
      </c>
      <c r="AK50" s="198">
        <v>7.272451301663617</v>
      </c>
      <c r="AL50" s="198">
        <v>7.272451301663617</v>
      </c>
      <c r="AM50" s="198">
        <v>7.272451301663617</v>
      </c>
      <c r="AN50" s="198">
        <v>7.272451301663617</v>
      </c>
      <c r="AO50" s="198">
        <v>7.272451301663617</v>
      </c>
      <c r="AP50" s="198">
        <v>7.272451301663617</v>
      </c>
      <c r="AQ50" s="198">
        <v>7.272451301663617</v>
      </c>
      <c r="AR50" s="198">
        <v>7.272451301663617</v>
      </c>
      <c r="AU50" s="228"/>
      <c r="AV50" s="229"/>
      <c r="AW50" s="228"/>
      <c r="AX50" s="228"/>
      <c r="AY50" s="228"/>
      <c r="AZ50" s="228"/>
      <c r="BA50" s="228"/>
    </row>
    <row r="51" spans="17:53" x14ac:dyDescent="0.25">
      <c r="Q51" s="198">
        <f t="shared" si="0"/>
        <v>-1.3333333333333333</v>
      </c>
      <c r="R51" s="201">
        <f t="shared" si="1"/>
        <v>-1.0159131935601331</v>
      </c>
      <c r="S51" s="198">
        <f t="shared" si="2"/>
        <v>-2.9108280254777075</v>
      </c>
      <c r="T51" s="198">
        <f t="shared" si="3"/>
        <v>-1</v>
      </c>
      <c r="U51" s="198">
        <f t="shared" si="4"/>
        <v>-1.1081077370348631</v>
      </c>
      <c r="W51" s="198">
        <v>0.40522555950554184</v>
      </c>
      <c r="X51" s="198">
        <v>0.40522555950554184</v>
      </c>
      <c r="Y51" s="198">
        <v>0.40522555950554184</v>
      </c>
      <c r="Z51" s="198">
        <v>0.40522555950554184</v>
      </c>
      <c r="AA51" s="198">
        <v>0.40522555950554184</v>
      </c>
      <c r="AB51" s="198">
        <v>0.40522555950554184</v>
      </c>
      <c r="AC51" s="198">
        <v>0.40522555950554184</v>
      </c>
      <c r="AD51" s="198">
        <v>0.40522555950554184</v>
      </c>
      <c r="AE51" s="198">
        <v>0.40522555950554184</v>
      </c>
      <c r="AF51" s="198">
        <v>0.40522555950554184</v>
      </c>
      <c r="AG51" s="198">
        <v>0.40522555950554184</v>
      </c>
      <c r="AH51" s="198">
        <v>0.40522555950554184</v>
      </c>
      <c r="AI51" s="198">
        <v>0.40522555950554184</v>
      </c>
      <c r="AJ51" s="198">
        <v>0.40522555950554184</v>
      </c>
      <c r="AK51" s="198">
        <v>0.40522555950554184</v>
      </c>
      <c r="AL51" s="198">
        <v>0.40522555950554184</v>
      </c>
      <c r="AM51" s="198">
        <v>0.40522555950554184</v>
      </c>
      <c r="AN51" s="198">
        <v>0.40522555950554184</v>
      </c>
      <c r="AO51" s="198">
        <v>0.40522555950554184</v>
      </c>
      <c r="AP51" s="198">
        <v>0.40522555950554184</v>
      </c>
      <c r="AQ51" s="198">
        <v>0.40522555950554184</v>
      </c>
      <c r="AR51" s="198">
        <v>0.40522555950554184</v>
      </c>
      <c r="AU51" s="228"/>
      <c r="AV51" s="228"/>
      <c r="AW51" s="228"/>
      <c r="AX51" s="228"/>
      <c r="AY51" s="228"/>
      <c r="AZ51" s="228"/>
      <c r="BA51" s="228"/>
    </row>
    <row r="52" spans="17:53" x14ac:dyDescent="0.25">
      <c r="Q52" s="198">
        <f t="shared" si="0"/>
        <v>-1.3333333333333333</v>
      </c>
      <c r="R52" s="201">
        <f t="shared" si="1"/>
        <v>-1.0159131935601331</v>
      </c>
      <c r="S52" s="198">
        <f t="shared" si="2"/>
        <v>-2.9108280254777075</v>
      </c>
      <c r="T52" s="198">
        <f t="shared" si="3"/>
        <v>-1</v>
      </c>
      <c r="U52" s="198">
        <f t="shared" si="4"/>
        <v>-1.1081077370348631</v>
      </c>
      <c r="W52" s="198">
        <v>-0.25100670315932372</v>
      </c>
      <c r="X52" s="198">
        <v>-0.25100670315932372</v>
      </c>
      <c r="Y52" s="198">
        <v>-0.25100670315932372</v>
      </c>
      <c r="Z52" s="198">
        <v>-0.25100670315932372</v>
      </c>
      <c r="AA52" s="198">
        <v>-0.25100670315932372</v>
      </c>
      <c r="AB52" s="198">
        <v>-0.25100670315932372</v>
      </c>
      <c r="AC52" s="198">
        <v>-0.25100670315932372</v>
      </c>
      <c r="AD52" s="198">
        <v>-0.25100670315932372</v>
      </c>
      <c r="AE52" s="198">
        <v>-0.25100670315932372</v>
      </c>
      <c r="AF52" s="198">
        <v>-0.25100670315932372</v>
      </c>
      <c r="AG52" s="198">
        <v>-0.25100670315932372</v>
      </c>
      <c r="AH52" s="198">
        <v>-0.25100670315932372</v>
      </c>
      <c r="AI52" s="198">
        <v>-0.25100670315932372</v>
      </c>
      <c r="AJ52" s="198">
        <v>-0.25100670315932372</v>
      </c>
      <c r="AK52" s="198">
        <v>-0.25100670315932372</v>
      </c>
      <c r="AL52" s="198">
        <v>-0.25100670315932372</v>
      </c>
      <c r="AM52" s="198">
        <v>-0.25100670315932372</v>
      </c>
      <c r="AN52" s="198">
        <v>-0.25100670315932372</v>
      </c>
      <c r="AO52" s="198">
        <v>-0.25100670315932372</v>
      </c>
      <c r="AP52" s="198">
        <v>-0.25100670315932372</v>
      </c>
      <c r="AQ52" s="198">
        <v>-0.25100670315932372</v>
      </c>
      <c r="AR52" s="198">
        <v>-0.25100670315932372</v>
      </c>
      <c r="AU52" s="228"/>
      <c r="AV52" s="228"/>
      <c r="AW52" s="228"/>
      <c r="AX52" s="228"/>
      <c r="AY52" s="228"/>
      <c r="AZ52" s="228"/>
      <c r="BA52" s="228"/>
    </row>
    <row r="53" spans="17:53" x14ac:dyDescent="0.25">
      <c r="Q53" s="198">
        <f t="shared" si="0"/>
        <v>-1.3333333333333333</v>
      </c>
      <c r="R53" s="201">
        <f t="shared" si="1"/>
        <v>-1.0159131935601331</v>
      </c>
      <c r="S53" s="198">
        <f t="shared" si="2"/>
        <v>-2.9108280254777075</v>
      </c>
      <c r="T53" s="198">
        <f t="shared" si="3"/>
        <v>-1</v>
      </c>
      <c r="U53" s="198">
        <f t="shared" si="4"/>
        <v>-1.1081077370348631</v>
      </c>
      <c r="W53" s="198">
        <v>-2.8832006914186894</v>
      </c>
      <c r="X53" s="198">
        <v>-2.8832006914186894</v>
      </c>
      <c r="Y53" s="198">
        <v>-2.8832006914186894</v>
      </c>
      <c r="Z53" s="198">
        <v>-2.8832006914186894</v>
      </c>
      <c r="AA53" s="198">
        <v>-2.8832006914186894</v>
      </c>
      <c r="AB53" s="198">
        <v>-2.8832006914186894</v>
      </c>
      <c r="AC53" s="198">
        <v>-2.8832006914186894</v>
      </c>
      <c r="AD53" s="198">
        <v>-2.8832006914186894</v>
      </c>
      <c r="AE53" s="198">
        <v>-2.8832006914186894</v>
      </c>
      <c r="AF53" s="198">
        <v>-2.8832006914186894</v>
      </c>
      <c r="AG53" s="198">
        <v>-2.8832006914186894</v>
      </c>
      <c r="AH53" s="198">
        <v>-2.8832006914186894</v>
      </c>
      <c r="AI53" s="198">
        <v>-2.8832006914186894</v>
      </c>
      <c r="AJ53" s="198">
        <v>-2.8832006914186894</v>
      </c>
      <c r="AK53" s="198">
        <v>-2.8832006914186894</v>
      </c>
      <c r="AL53" s="198">
        <v>-2.8832006914186894</v>
      </c>
      <c r="AM53" s="198">
        <v>-2.8832006914186894</v>
      </c>
      <c r="AN53" s="198">
        <v>-2.8832006914186894</v>
      </c>
      <c r="AO53" s="198">
        <v>-2.8832006914186894</v>
      </c>
      <c r="AP53" s="198">
        <v>-2.8832006914186894</v>
      </c>
      <c r="AQ53" s="198">
        <v>-2.8832006914186894</v>
      </c>
      <c r="AR53" s="198">
        <v>-2.8832006914186894</v>
      </c>
      <c r="AU53" s="228"/>
      <c r="AV53" s="228"/>
      <c r="AW53" s="228"/>
      <c r="AX53" s="228"/>
      <c r="AY53" s="228"/>
      <c r="AZ53" s="228"/>
      <c r="BA53" s="228"/>
    </row>
    <row r="54" spans="17:53" x14ac:dyDescent="0.25">
      <c r="Q54" s="198">
        <f t="shared" si="0"/>
        <v>-1.3333333333333333</v>
      </c>
      <c r="R54" s="201">
        <f t="shared" si="1"/>
        <v>-1.0159131935601331</v>
      </c>
      <c r="S54" s="198">
        <f t="shared" si="2"/>
        <v>-2.9108280254777075</v>
      </c>
      <c r="T54" s="198">
        <f t="shared" si="3"/>
        <v>-1</v>
      </c>
      <c r="U54" s="198">
        <f t="shared" si="4"/>
        <v>-1.1081077370348631</v>
      </c>
      <c r="W54" s="198">
        <v>-3.4155352162207508</v>
      </c>
      <c r="X54" s="198">
        <v>-3.4155352162207508</v>
      </c>
      <c r="Y54" s="198">
        <v>-3.4155352162207508</v>
      </c>
      <c r="Z54" s="198">
        <v>-3.4155352162207508</v>
      </c>
      <c r="AA54" s="198">
        <v>-3.4155352162207508</v>
      </c>
      <c r="AB54" s="198">
        <v>-3.4155352162207508</v>
      </c>
      <c r="AC54" s="198">
        <v>-3.4155352162207508</v>
      </c>
      <c r="AD54" s="198">
        <v>-3.4155352162207508</v>
      </c>
      <c r="AE54" s="198">
        <v>-3.4155352162207508</v>
      </c>
      <c r="AF54" s="198">
        <v>-3.4155352162207508</v>
      </c>
      <c r="AG54" s="198">
        <v>-3.4155352162207508</v>
      </c>
      <c r="AH54" s="198">
        <v>-3.4155352162207508</v>
      </c>
      <c r="AI54" s="198">
        <v>-3.4155352162207508</v>
      </c>
      <c r="AJ54" s="198">
        <v>-3.4155352162207508</v>
      </c>
      <c r="AK54" s="198">
        <v>-3.4155352162207508</v>
      </c>
      <c r="AL54" s="198">
        <v>-3.4155352162207508</v>
      </c>
      <c r="AM54" s="198">
        <v>-3.4155352162207508</v>
      </c>
      <c r="AN54" s="198">
        <v>-3.4155352162207508</v>
      </c>
      <c r="AO54" s="198">
        <v>-3.4155352162207508</v>
      </c>
      <c r="AP54" s="198">
        <v>-3.4155352162207508</v>
      </c>
      <c r="AQ54" s="198">
        <v>-3.4155352162207508</v>
      </c>
      <c r="AR54" s="198">
        <v>-3.4155352162207508</v>
      </c>
      <c r="AU54" s="228"/>
      <c r="AV54" s="228"/>
      <c r="AW54" s="228"/>
      <c r="AX54" s="228"/>
      <c r="AY54" s="228"/>
      <c r="AZ54" s="228"/>
      <c r="BA54" s="228"/>
    </row>
    <row r="55" spans="17:53" x14ac:dyDescent="0.25">
      <c r="Q55" s="198">
        <f t="shared" si="0"/>
        <v>-1.3333333333333333</v>
      </c>
      <c r="R55" s="201">
        <f t="shared" si="1"/>
        <v>-1.0159131935601331</v>
      </c>
      <c r="S55" s="198">
        <f t="shared" si="2"/>
        <v>-2.9108280254777075</v>
      </c>
      <c r="T55" s="198">
        <f t="shared" si="3"/>
        <v>-1</v>
      </c>
      <c r="U55" s="198">
        <f t="shared" si="4"/>
        <v>-1.1081077370348631</v>
      </c>
      <c r="W55" s="198">
        <v>0.3526233746063111</v>
      </c>
      <c r="X55" s="198">
        <v>0.3526233746063111</v>
      </c>
      <c r="Y55" s="198">
        <v>0.3526233746063111</v>
      </c>
      <c r="Z55" s="198">
        <v>0.3526233746063111</v>
      </c>
      <c r="AA55" s="198">
        <v>0.3526233746063111</v>
      </c>
      <c r="AB55" s="198">
        <v>0.3526233746063111</v>
      </c>
      <c r="AC55" s="198">
        <v>0.3526233746063111</v>
      </c>
      <c r="AD55" s="198">
        <v>0.3526233746063111</v>
      </c>
      <c r="AE55" s="198">
        <v>0.3526233746063111</v>
      </c>
      <c r="AF55" s="198">
        <v>0.3526233746063111</v>
      </c>
      <c r="AG55" s="198">
        <v>0.3526233746063111</v>
      </c>
      <c r="AH55" s="198">
        <v>0.3526233746063111</v>
      </c>
      <c r="AI55" s="198">
        <v>0.3526233746063111</v>
      </c>
      <c r="AJ55" s="198">
        <v>0.3526233746063111</v>
      </c>
      <c r="AK55" s="198">
        <v>0.3526233746063111</v>
      </c>
      <c r="AL55" s="198">
        <v>0.3526233746063111</v>
      </c>
      <c r="AM55" s="198">
        <v>0.3526233746063111</v>
      </c>
      <c r="AN55" s="198">
        <v>0.3526233746063111</v>
      </c>
      <c r="AO55" s="198">
        <v>0.3526233746063111</v>
      </c>
      <c r="AP55" s="198">
        <v>0.3526233746063111</v>
      </c>
      <c r="AQ55" s="198">
        <v>0.3526233746063111</v>
      </c>
      <c r="AR55" s="198">
        <v>0.3526233746063111</v>
      </c>
      <c r="AU55" s="228"/>
      <c r="AV55" s="228"/>
      <c r="AW55" s="228"/>
      <c r="AX55" s="228"/>
      <c r="AY55" s="228"/>
      <c r="AZ55" s="228"/>
      <c r="BA55" s="228"/>
    </row>
    <row r="56" spans="17:53" x14ac:dyDescent="0.25">
      <c r="Q56" s="198">
        <f t="shared" si="0"/>
        <v>-1.3333333333333333</v>
      </c>
      <c r="R56" s="201">
        <f t="shared" si="1"/>
        <v>-1.0159131935601331</v>
      </c>
      <c r="S56" s="198">
        <f t="shared" si="2"/>
        <v>-2.9108280254777075</v>
      </c>
      <c r="T56" s="198">
        <f t="shared" si="3"/>
        <v>-1</v>
      </c>
      <c r="U56" s="198">
        <f t="shared" si="4"/>
        <v>-1.1081077370348631</v>
      </c>
      <c r="W56" s="198">
        <v>-1.2072800920487907</v>
      </c>
      <c r="X56" s="198">
        <v>-1.2072800920487907</v>
      </c>
      <c r="Y56" s="198">
        <v>-1.2072800920487907</v>
      </c>
      <c r="Z56" s="198">
        <v>-1.2072800920487907</v>
      </c>
      <c r="AA56" s="198">
        <v>-1.2072800920487907</v>
      </c>
      <c r="AB56" s="198">
        <v>-1.2072800920487907</v>
      </c>
      <c r="AC56" s="198">
        <v>-1.2072800920487907</v>
      </c>
      <c r="AD56" s="198">
        <v>-1.2072800920487907</v>
      </c>
      <c r="AE56" s="198">
        <v>-1.2072800920487907</v>
      </c>
      <c r="AF56" s="198">
        <v>-1.2072800920487907</v>
      </c>
      <c r="AG56" s="198">
        <v>-1.2072800920487907</v>
      </c>
      <c r="AH56" s="198">
        <v>-1.2072800920487907</v>
      </c>
      <c r="AI56" s="198">
        <v>-1.2072800920487907</v>
      </c>
      <c r="AJ56" s="198">
        <v>-1.2072800920487907</v>
      </c>
      <c r="AK56" s="198">
        <v>-1.2072800920487907</v>
      </c>
      <c r="AL56" s="198">
        <v>-1.2072800920487907</v>
      </c>
      <c r="AM56" s="198">
        <v>-1.2072800920487907</v>
      </c>
      <c r="AN56" s="198">
        <v>-1.2072800920487907</v>
      </c>
      <c r="AO56" s="198">
        <v>-1.2072800920487907</v>
      </c>
      <c r="AP56" s="198">
        <v>-1.2072800920487907</v>
      </c>
      <c r="AQ56" s="198">
        <v>-1.2072800920487907</v>
      </c>
      <c r="AR56" s="198">
        <v>-1.2072800920487907</v>
      </c>
      <c r="AU56" s="228"/>
      <c r="AV56" s="228"/>
      <c r="AW56" s="228"/>
      <c r="AX56" s="228"/>
      <c r="AY56" s="228"/>
      <c r="AZ56" s="228"/>
      <c r="BA56" s="228"/>
    </row>
    <row r="57" spans="17:53" x14ac:dyDescent="0.25">
      <c r="Q57" s="198">
        <f t="shared" si="0"/>
        <v>-1.3333333333333333</v>
      </c>
      <c r="R57" s="201">
        <f t="shared" si="1"/>
        <v>-1.0159131935601331</v>
      </c>
      <c r="S57" s="198">
        <f t="shared" si="2"/>
        <v>-2.9108280254777075</v>
      </c>
      <c r="T57" s="198">
        <f t="shared" si="3"/>
        <v>-1</v>
      </c>
      <c r="U57" s="198">
        <f t="shared" si="4"/>
        <v>-1.1081077370348631</v>
      </c>
      <c r="W57" s="198">
        <v>-4.0141738093534336</v>
      </c>
      <c r="X57" s="198">
        <v>-4.0141738093534336</v>
      </c>
      <c r="Y57" s="198">
        <v>-4.0141738093534336</v>
      </c>
      <c r="Z57" s="198">
        <v>-4.0141738093534336</v>
      </c>
      <c r="AA57" s="198">
        <v>-4.0141738093534336</v>
      </c>
      <c r="AB57" s="198">
        <v>-4.0141738093534336</v>
      </c>
      <c r="AC57" s="198">
        <v>-4.0141738093534336</v>
      </c>
      <c r="AD57" s="198">
        <v>-4.0141738093534336</v>
      </c>
      <c r="AE57" s="198">
        <v>-4.0141738093534336</v>
      </c>
      <c r="AF57" s="198">
        <v>-4.0141738093534336</v>
      </c>
      <c r="AG57" s="198">
        <v>-4.0141738093534336</v>
      </c>
      <c r="AH57" s="198">
        <v>-4.0141738093534336</v>
      </c>
      <c r="AI57" s="198">
        <v>-4.0141738093534336</v>
      </c>
      <c r="AJ57" s="198">
        <v>-4.0141738093534336</v>
      </c>
      <c r="AK57" s="198">
        <v>-4.0141738093534336</v>
      </c>
      <c r="AL57" s="198">
        <v>-4.0141738093534336</v>
      </c>
      <c r="AM57" s="198">
        <v>-4.0141738093534336</v>
      </c>
      <c r="AN57" s="198">
        <v>-4.0141738093534336</v>
      </c>
      <c r="AO57" s="198">
        <v>-4.0141738093534336</v>
      </c>
      <c r="AP57" s="198">
        <v>-4.0141738093534336</v>
      </c>
      <c r="AQ57" s="198">
        <v>-4.0141738093534336</v>
      </c>
      <c r="AR57" s="198">
        <v>-4.0141738093534336</v>
      </c>
      <c r="AU57" s="228"/>
      <c r="AV57" s="228"/>
      <c r="AW57" s="228"/>
      <c r="AX57" s="228"/>
      <c r="AY57" s="228"/>
      <c r="AZ57" s="228"/>
      <c r="BA57" s="228"/>
    </row>
    <row r="58" spans="17:53" x14ac:dyDescent="0.25">
      <c r="Q58" s="198">
        <f t="shared" si="0"/>
        <v>-1.3333333333333333</v>
      </c>
      <c r="R58" s="201">
        <f t="shared" si="1"/>
        <v>-1.0159131935601331</v>
      </c>
      <c r="S58" s="198">
        <f t="shared" si="2"/>
        <v>-2.9108280254777075</v>
      </c>
      <c r="T58" s="198">
        <f t="shared" si="3"/>
        <v>-1</v>
      </c>
      <c r="U58" s="198">
        <f t="shared" si="4"/>
        <v>-1.1081077370348631</v>
      </c>
      <c r="W58" s="198">
        <v>6.7647449442638363</v>
      </c>
      <c r="X58" s="198">
        <v>6.7647449442638363</v>
      </c>
      <c r="Y58" s="198">
        <v>6.7647449442638363</v>
      </c>
      <c r="Z58" s="198">
        <v>6.7647449442638363</v>
      </c>
      <c r="AA58" s="198">
        <v>6.7647449442638363</v>
      </c>
      <c r="AB58" s="198">
        <v>6.7647449442638363</v>
      </c>
      <c r="AC58" s="198">
        <v>6.7647449442638363</v>
      </c>
      <c r="AD58" s="198">
        <v>6.7647449442638363</v>
      </c>
      <c r="AE58" s="198">
        <v>6.7647449442638363</v>
      </c>
      <c r="AF58" s="198">
        <v>6.7647449442638363</v>
      </c>
      <c r="AG58" s="198">
        <v>6.7647449442638363</v>
      </c>
      <c r="AH58" s="198">
        <v>6.7647449442638363</v>
      </c>
      <c r="AI58" s="198">
        <v>6.7647449442638363</v>
      </c>
      <c r="AJ58" s="198">
        <v>6.7647449442638363</v>
      </c>
      <c r="AK58" s="198">
        <v>6.7647449442638363</v>
      </c>
      <c r="AL58" s="198">
        <v>6.7647449442638363</v>
      </c>
      <c r="AM58" s="198">
        <v>6.7647449442638363</v>
      </c>
      <c r="AN58" s="198">
        <v>6.7647449442638363</v>
      </c>
      <c r="AO58" s="198">
        <v>6.7647449442638363</v>
      </c>
      <c r="AP58" s="198">
        <v>6.7647449442638363</v>
      </c>
      <c r="AQ58" s="198">
        <v>6.7647449442638363</v>
      </c>
      <c r="AR58" s="198">
        <v>6.7647449442638363</v>
      </c>
      <c r="AU58" s="228"/>
      <c r="AV58" s="228"/>
      <c r="AW58" s="228"/>
      <c r="AX58" s="228"/>
      <c r="AY58" s="228"/>
      <c r="AZ58" s="228"/>
      <c r="BA58" s="228"/>
    </row>
    <row r="59" spans="17:53" x14ac:dyDescent="0.25">
      <c r="Q59" s="198">
        <f t="shared" si="0"/>
        <v>-1.3333333333333333</v>
      </c>
      <c r="R59" s="201">
        <f t="shared" si="1"/>
        <v>-1.0159131935601331</v>
      </c>
      <c r="S59" s="198">
        <f t="shared" si="2"/>
        <v>-2.9108280254777075</v>
      </c>
      <c r="T59" s="198">
        <f t="shared" si="3"/>
        <v>-1</v>
      </c>
      <c r="U59" s="198">
        <f t="shared" si="4"/>
        <v>-1.1081077370348631</v>
      </c>
      <c r="W59" s="198">
        <v>1.5788321013214142</v>
      </c>
      <c r="X59" s="198">
        <v>1.5788321013214142</v>
      </c>
      <c r="Y59" s="198">
        <v>1.5788321013214142</v>
      </c>
      <c r="Z59" s="198">
        <v>1.5788321013214142</v>
      </c>
      <c r="AA59" s="198">
        <v>1.5788321013214142</v>
      </c>
      <c r="AB59" s="198">
        <v>1.5788321013214142</v>
      </c>
      <c r="AC59" s="198">
        <v>1.5788321013214142</v>
      </c>
      <c r="AD59" s="198">
        <v>1.5788321013214142</v>
      </c>
      <c r="AE59" s="198">
        <v>1.5788321013214142</v>
      </c>
      <c r="AF59" s="198">
        <v>1.5788321013214142</v>
      </c>
      <c r="AG59" s="198">
        <v>1.5788321013214142</v>
      </c>
      <c r="AH59" s="198">
        <v>1.5788321013214142</v>
      </c>
      <c r="AI59" s="198">
        <v>1.5788321013214142</v>
      </c>
      <c r="AJ59" s="198">
        <v>1.5788321013214142</v>
      </c>
      <c r="AK59" s="198">
        <v>1.5788321013214142</v>
      </c>
      <c r="AL59" s="198">
        <v>1.5788321013214142</v>
      </c>
      <c r="AM59" s="198">
        <v>1.5788321013214142</v>
      </c>
      <c r="AN59" s="198">
        <v>1.5788321013214142</v>
      </c>
      <c r="AO59" s="198">
        <v>1.5788321013214142</v>
      </c>
      <c r="AP59" s="198">
        <v>1.5788321013214142</v>
      </c>
      <c r="AQ59" s="198">
        <v>1.5788321013214142</v>
      </c>
      <c r="AR59" s="198">
        <v>1.5788321013214142</v>
      </c>
      <c r="AU59" s="228"/>
      <c r="AV59" s="228"/>
      <c r="AW59" s="228"/>
      <c r="AX59" s="228"/>
      <c r="AY59" s="228"/>
      <c r="AZ59" s="228"/>
      <c r="BA59" s="228"/>
    </row>
    <row r="60" spans="17:53" x14ac:dyDescent="0.25">
      <c r="Q60" s="198">
        <f t="shared" si="0"/>
        <v>-1.3333333333333333</v>
      </c>
      <c r="R60" s="201">
        <f t="shared" si="1"/>
        <v>-1.0159131935601331</v>
      </c>
      <c r="S60" s="198">
        <f t="shared" si="2"/>
        <v>-2.9108280254777075</v>
      </c>
      <c r="T60" s="198">
        <f t="shared" si="3"/>
        <v>-1</v>
      </c>
      <c r="U60" s="198">
        <f t="shared" si="4"/>
        <v>-1.1081077370348631</v>
      </c>
      <c r="W60" s="198">
        <v>1.6791350019072926</v>
      </c>
      <c r="X60" s="198">
        <v>1.6791350019072926</v>
      </c>
      <c r="Y60" s="198">
        <v>1.6791350019072926</v>
      </c>
      <c r="Z60" s="198">
        <v>1.6791350019072926</v>
      </c>
      <c r="AA60" s="198">
        <v>1.6791350019072926</v>
      </c>
      <c r="AB60" s="198">
        <v>1.6791350019072926</v>
      </c>
      <c r="AC60" s="198">
        <v>1.6791350019072926</v>
      </c>
      <c r="AD60" s="198">
        <v>1.6791350019072926</v>
      </c>
      <c r="AE60" s="198">
        <v>1.6791350019072926</v>
      </c>
      <c r="AF60" s="198">
        <v>1.6791350019072926</v>
      </c>
      <c r="AG60" s="198">
        <v>1.6791350019072926</v>
      </c>
      <c r="AH60" s="198">
        <v>1.6791350019072926</v>
      </c>
      <c r="AI60" s="198">
        <v>1.6791350019072926</v>
      </c>
      <c r="AJ60" s="198">
        <v>1.6791350019072926</v>
      </c>
      <c r="AK60" s="198">
        <v>1.6791350019072926</v>
      </c>
      <c r="AL60" s="198">
        <v>1.6791350019072926</v>
      </c>
      <c r="AM60" s="198">
        <v>1.6791350019072926</v>
      </c>
      <c r="AN60" s="198">
        <v>1.6791350019072926</v>
      </c>
      <c r="AO60" s="198">
        <v>1.6791350019072926</v>
      </c>
      <c r="AP60" s="198">
        <v>1.6791350019072926</v>
      </c>
      <c r="AQ60" s="198">
        <v>1.6791350019072926</v>
      </c>
      <c r="AR60" s="198">
        <v>1.6791350019072926</v>
      </c>
      <c r="AU60" s="228"/>
      <c r="AV60" s="228"/>
      <c r="AW60" s="228"/>
      <c r="AX60" s="228"/>
      <c r="AY60" s="228"/>
      <c r="AZ60" s="228"/>
      <c r="BA60" s="228"/>
    </row>
    <row r="61" spans="17:53" x14ac:dyDescent="0.25">
      <c r="Q61" s="198">
        <f t="shared" si="0"/>
        <v>-1.3333333333333333</v>
      </c>
      <c r="R61" s="201">
        <f t="shared" si="1"/>
        <v>-1.0159131935601331</v>
      </c>
      <c r="S61" s="198">
        <f t="shared" si="2"/>
        <v>-2.9108280254777075</v>
      </c>
      <c r="T61" s="198">
        <f t="shared" si="3"/>
        <v>-1</v>
      </c>
      <c r="U61" s="198">
        <f t="shared" si="4"/>
        <v>-1.1081077370348631</v>
      </c>
      <c r="W61" s="198">
        <v>2.8279764711442716</v>
      </c>
      <c r="X61" s="198">
        <v>2.8279764711442716</v>
      </c>
      <c r="Y61" s="198">
        <v>2.8279764711442716</v>
      </c>
      <c r="Z61" s="198">
        <v>2.8279764711442716</v>
      </c>
      <c r="AA61" s="198">
        <v>2.8279764711442716</v>
      </c>
      <c r="AB61" s="198">
        <v>2.8279764711442716</v>
      </c>
      <c r="AC61" s="198">
        <v>2.8279764711442716</v>
      </c>
      <c r="AD61" s="198">
        <v>2.8279764711442716</v>
      </c>
      <c r="AE61" s="198">
        <v>2.8279764711442716</v>
      </c>
      <c r="AF61" s="198">
        <v>2.8279764711442716</v>
      </c>
      <c r="AG61" s="198">
        <v>2.8279764711442716</v>
      </c>
      <c r="AH61" s="198">
        <v>2.8279764711442716</v>
      </c>
      <c r="AI61" s="198">
        <v>2.8279764711442716</v>
      </c>
      <c r="AJ61" s="198">
        <v>2.8279764711442716</v>
      </c>
      <c r="AK61" s="198">
        <v>2.8279764711442716</v>
      </c>
      <c r="AL61" s="198">
        <v>2.8279764711442716</v>
      </c>
      <c r="AM61" s="198">
        <v>2.8279764711442716</v>
      </c>
      <c r="AN61" s="198">
        <v>2.8279764711442716</v>
      </c>
      <c r="AO61" s="198">
        <v>2.8279764711442716</v>
      </c>
      <c r="AP61" s="198">
        <v>2.8279764711442716</v>
      </c>
      <c r="AQ61" s="198">
        <v>2.8279764711442716</v>
      </c>
      <c r="AR61" s="198">
        <v>2.8279764711442716</v>
      </c>
      <c r="AU61" s="228"/>
      <c r="AV61" s="228"/>
      <c r="AW61" s="228"/>
      <c r="AX61" s="228"/>
      <c r="AY61" s="228"/>
      <c r="AZ61" s="228"/>
      <c r="BA61" s="228"/>
    </row>
    <row r="62" spans="17:53" x14ac:dyDescent="0.25">
      <c r="Q62" s="198">
        <f t="shared" si="0"/>
        <v>-1.3333333333333333</v>
      </c>
      <c r="R62" s="201">
        <f t="shared" si="1"/>
        <v>-1.0159131935601331</v>
      </c>
      <c r="S62" s="198">
        <f t="shared" si="2"/>
        <v>-2.9108280254777075</v>
      </c>
      <c r="T62" s="198">
        <f t="shared" si="3"/>
        <v>-1</v>
      </c>
      <c r="U62" s="198">
        <f t="shared" si="4"/>
        <v>-1.1081077370348631</v>
      </c>
      <c r="W62" s="198">
        <v>-4.9619598878960032</v>
      </c>
      <c r="X62" s="198">
        <v>-4.9619598878960032</v>
      </c>
      <c r="Y62" s="198">
        <v>-4.9619598878960032</v>
      </c>
      <c r="Z62" s="198">
        <v>-4.9619598878960032</v>
      </c>
      <c r="AA62" s="198">
        <v>-4.9619598878960032</v>
      </c>
      <c r="AB62" s="198">
        <v>-4.9619598878960032</v>
      </c>
      <c r="AC62" s="198">
        <v>-4.9619598878960032</v>
      </c>
      <c r="AD62" s="198">
        <v>-4.9619598878960032</v>
      </c>
      <c r="AE62" s="198">
        <v>-4.9619598878960032</v>
      </c>
      <c r="AF62" s="198">
        <v>-4.9619598878960032</v>
      </c>
      <c r="AG62" s="198">
        <v>-4.9619598878960032</v>
      </c>
      <c r="AH62" s="198">
        <v>-4.9619598878960032</v>
      </c>
      <c r="AI62" s="198">
        <v>-4.9619598878960032</v>
      </c>
      <c r="AJ62" s="198">
        <v>-4.9619598878960032</v>
      </c>
      <c r="AK62" s="198">
        <v>-4.9619598878960032</v>
      </c>
      <c r="AL62" s="198">
        <v>-4.9619598878960032</v>
      </c>
      <c r="AM62" s="198">
        <v>-4.9619598878960032</v>
      </c>
      <c r="AN62" s="198">
        <v>-4.9619598878960032</v>
      </c>
      <c r="AO62" s="198">
        <v>-4.9619598878960032</v>
      </c>
      <c r="AP62" s="198">
        <v>-4.9619598878960032</v>
      </c>
      <c r="AQ62" s="198">
        <v>-4.9619598878960032</v>
      </c>
      <c r="AR62" s="198">
        <v>-4.9619598878960032</v>
      </c>
      <c r="AU62" s="228"/>
      <c r="AV62" s="228"/>
      <c r="AW62" s="228"/>
      <c r="AX62" s="228"/>
      <c r="AY62" s="228"/>
      <c r="AZ62" s="228"/>
      <c r="BA62" s="228"/>
    </row>
    <row r="63" spans="17:53" x14ac:dyDescent="0.25">
      <c r="Q63" s="198">
        <f t="shared" si="0"/>
        <v>-1.3333333333333333</v>
      </c>
      <c r="R63" s="201">
        <f t="shared" si="1"/>
        <v>-1.0159131935601331</v>
      </c>
      <c r="S63" s="198">
        <f t="shared" si="2"/>
        <v>-2.9108280254777075</v>
      </c>
      <c r="T63" s="198">
        <f t="shared" si="3"/>
        <v>-1</v>
      </c>
      <c r="U63" s="198">
        <f t="shared" si="4"/>
        <v>-1.1081077370348631</v>
      </c>
      <c r="W63" s="198">
        <v>-6.6768863637148215</v>
      </c>
      <c r="X63" s="198">
        <v>-6.6768863637148215</v>
      </c>
      <c r="Y63" s="198">
        <v>-6.6768863637148215</v>
      </c>
      <c r="Z63" s="198">
        <v>-6.6768863637148215</v>
      </c>
      <c r="AA63" s="198">
        <v>-6.6768863637148215</v>
      </c>
      <c r="AB63" s="198">
        <v>-6.6768863637148215</v>
      </c>
      <c r="AC63" s="198">
        <v>-6.6768863637148215</v>
      </c>
      <c r="AD63" s="198">
        <v>-6.6768863637148215</v>
      </c>
      <c r="AE63" s="198">
        <v>-6.6768863637148215</v>
      </c>
      <c r="AF63" s="198">
        <v>-6.6768863637148215</v>
      </c>
      <c r="AG63" s="198">
        <v>-6.6768863637148215</v>
      </c>
      <c r="AH63" s="198">
        <v>-6.6768863637148215</v>
      </c>
      <c r="AI63" s="198">
        <v>-6.6768863637148215</v>
      </c>
      <c r="AJ63" s="198">
        <v>-6.6768863637148215</v>
      </c>
      <c r="AK63" s="198">
        <v>-6.6768863637148215</v>
      </c>
      <c r="AL63" s="198">
        <v>-6.6768863637148215</v>
      </c>
      <c r="AM63" s="198">
        <v>-6.6768863637148215</v>
      </c>
      <c r="AN63" s="198">
        <v>-6.6768863637148215</v>
      </c>
      <c r="AO63" s="198">
        <v>-6.6768863637148215</v>
      </c>
      <c r="AP63" s="198">
        <v>-6.6768863637148215</v>
      </c>
      <c r="AQ63" s="198">
        <v>-6.6768863637148215</v>
      </c>
      <c r="AR63" s="198">
        <v>-6.6768863637148215</v>
      </c>
      <c r="AU63" s="228"/>
      <c r="AV63" s="228"/>
      <c r="AW63" s="228"/>
      <c r="AX63" s="228"/>
      <c r="AY63" s="228"/>
      <c r="AZ63" s="228"/>
      <c r="BA63" s="228"/>
    </row>
    <row r="64" spans="17:53" x14ac:dyDescent="0.25">
      <c r="Q64" s="198">
        <f t="shared" si="0"/>
        <v>-1.3333333333333333</v>
      </c>
      <c r="R64" s="201">
        <f t="shared" si="1"/>
        <v>-1.0159131935601331</v>
      </c>
      <c r="S64" s="198">
        <f t="shared" si="2"/>
        <v>-2.9108280254777075</v>
      </c>
      <c r="T64" s="198">
        <f t="shared" si="3"/>
        <v>-1</v>
      </c>
      <c r="U64" s="198">
        <f t="shared" si="4"/>
        <v>-1.1081077370348631</v>
      </c>
      <c r="W64" s="198">
        <v>3.9413201471399315</v>
      </c>
      <c r="X64" s="198">
        <v>3.9413201471399315</v>
      </c>
      <c r="Y64" s="198">
        <v>3.9413201471399315</v>
      </c>
      <c r="Z64" s="198">
        <v>3.9413201471399315</v>
      </c>
      <c r="AA64" s="198">
        <v>3.9413201471399315</v>
      </c>
      <c r="AB64" s="198">
        <v>3.9413201471399315</v>
      </c>
      <c r="AC64" s="198">
        <v>3.9413201471399315</v>
      </c>
      <c r="AD64" s="198">
        <v>3.9413201471399315</v>
      </c>
      <c r="AE64" s="198">
        <v>3.9413201471399315</v>
      </c>
      <c r="AF64" s="198">
        <v>3.9413201471399315</v>
      </c>
      <c r="AG64" s="198">
        <v>3.9413201471399315</v>
      </c>
      <c r="AH64" s="198">
        <v>3.9413201471399315</v>
      </c>
      <c r="AI64" s="198">
        <v>3.9413201471399315</v>
      </c>
      <c r="AJ64" s="198">
        <v>3.9413201471399315</v>
      </c>
      <c r="AK64" s="198">
        <v>3.9413201471399315</v>
      </c>
      <c r="AL64" s="198">
        <v>3.9413201471399315</v>
      </c>
      <c r="AM64" s="198">
        <v>3.9413201471399315</v>
      </c>
      <c r="AN64" s="198">
        <v>3.9413201471399315</v>
      </c>
      <c r="AO64" s="198">
        <v>3.9413201471399315</v>
      </c>
      <c r="AP64" s="198">
        <v>3.9413201471399315</v>
      </c>
      <c r="AQ64" s="198">
        <v>3.9413201471399315</v>
      </c>
      <c r="AR64" s="198">
        <v>3.9413201471399315</v>
      </c>
      <c r="AU64" s="228"/>
      <c r="AV64" s="228"/>
      <c r="AW64" s="228"/>
      <c r="AX64" s="228"/>
      <c r="AY64" s="228"/>
      <c r="AZ64" s="228"/>
      <c r="BA64" s="228"/>
    </row>
    <row r="65" spans="17:53" x14ac:dyDescent="0.25">
      <c r="Q65" s="198">
        <f t="shared" si="0"/>
        <v>-1.3333333333333333</v>
      </c>
      <c r="R65" s="201">
        <f t="shared" si="1"/>
        <v>-1.0159131935601331</v>
      </c>
      <c r="S65" s="198">
        <f t="shared" si="2"/>
        <v>-2.9108280254777075</v>
      </c>
      <c r="T65" s="198">
        <f t="shared" si="3"/>
        <v>-1</v>
      </c>
      <c r="U65" s="198">
        <f t="shared" si="4"/>
        <v>-1.1081077370348631</v>
      </c>
      <c r="W65" s="198">
        <v>-0.89724901495257159</v>
      </c>
      <c r="X65" s="198">
        <v>-0.89724901495257159</v>
      </c>
      <c r="Y65" s="198">
        <v>-0.89724901495257159</v>
      </c>
      <c r="Z65" s="198">
        <v>-0.89724901495257159</v>
      </c>
      <c r="AA65" s="198">
        <v>-0.89724901495257159</v>
      </c>
      <c r="AB65" s="198">
        <v>-0.89724901495257159</v>
      </c>
      <c r="AC65" s="198">
        <v>-0.89724901495257159</v>
      </c>
      <c r="AD65" s="198">
        <v>-0.89724901495257159</v>
      </c>
      <c r="AE65" s="198">
        <v>-0.89724901495257159</v>
      </c>
      <c r="AF65" s="198">
        <v>-0.89724901495257159</v>
      </c>
      <c r="AG65" s="198">
        <v>-0.89724901495257159</v>
      </c>
      <c r="AH65" s="198">
        <v>-0.89724901495257159</v>
      </c>
      <c r="AI65" s="198">
        <v>-0.89724901495257159</v>
      </c>
      <c r="AJ65" s="198">
        <v>-0.89724901495257159</v>
      </c>
      <c r="AK65" s="198">
        <v>-0.89724901495257159</v>
      </c>
      <c r="AL65" s="198">
        <v>-0.89724901495257159</v>
      </c>
      <c r="AM65" s="198">
        <v>-0.89724901495257159</v>
      </c>
      <c r="AN65" s="198">
        <v>-0.89724901495257159</v>
      </c>
      <c r="AO65" s="198">
        <v>-0.89724901495257159</v>
      </c>
      <c r="AP65" s="198">
        <v>-0.89724901495257159</v>
      </c>
      <c r="AQ65" s="198">
        <v>-0.89724901495257159</v>
      </c>
      <c r="AR65" s="198">
        <v>-0.89724901495257159</v>
      </c>
      <c r="AU65" s="228"/>
      <c r="AV65" s="228"/>
      <c r="AW65" s="228"/>
      <c r="AX65" s="228"/>
      <c r="AY65" s="228"/>
      <c r="AZ65" s="228"/>
      <c r="BA65" s="228"/>
    </row>
    <row r="66" spans="17:53" x14ac:dyDescent="0.25">
      <c r="Q66" s="198">
        <f t="shared" si="0"/>
        <v>-1.3333333333333333</v>
      </c>
      <c r="R66" s="201">
        <f t="shared" si="1"/>
        <v>-1.0159131935601331</v>
      </c>
      <c r="S66" s="198">
        <f t="shared" si="2"/>
        <v>-2.9108280254777075</v>
      </c>
      <c r="T66" s="198">
        <f t="shared" si="3"/>
        <v>-1</v>
      </c>
      <c r="U66" s="198">
        <f t="shared" si="4"/>
        <v>-1.1081077370348631</v>
      </c>
      <c r="AU66" s="228"/>
      <c r="AV66" s="228"/>
      <c r="AW66" s="228"/>
      <c r="AX66" s="228"/>
      <c r="AY66" s="228"/>
      <c r="AZ66" s="228"/>
      <c r="BA66" s="228"/>
    </row>
    <row r="67" spans="17:53" x14ac:dyDescent="0.25">
      <c r="Q67" s="198">
        <f t="shared" ref="Q67:Q130" si="5">2*((L67-P$3)/(P$5-P$3))-1</f>
        <v>-1.3333333333333333</v>
      </c>
      <c r="R67" s="201">
        <f t="shared" ref="R67:R130" si="6">2*((H67-P$8)/(P$10-P$8))-1</f>
        <v>-1.0159131935601331</v>
      </c>
      <c r="S67" s="198">
        <f t="shared" ref="S67:S130" si="7">2*((I67-P$13)/(P$15-P$13))-1</f>
        <v>-2.9108280254777075</v>
      </c>
      <c r="T67" s="198">
        <f t="shared" ref="T67:T130" si="8">2*((J67-P$18)/(P$20-P$18))-1</f>
        <v>-1</v>
      </c>
      <c r="U67" s="198">
        <f t="shared" ref="U67:U130" si="9">2*((K67-P$23)/(P$25-P$23))-1</f>
        <v>-1.1081077370348631</v>
      </c>
      <c r="AU67" s="228"/>
      <c r="AV67" s="228"/>
      <c r="AW67" s="228"/>
      <c r="AX67" s="228"/>
      <c r="AY67" s="228"/>
      <c r="AZ67" s="228"/>
      <c r="BA67" s="228"/>
    </row>
    <row r="68" spans="17:53" x14ac:dyDescent="0.25">
      <c r="Q68" s="198">
        <f t="shared" si="5"/>
        <v>-1.3333333333333333</v>
      </c>
      <c r="R68" s="201">
        <f t="shared" si="6"/>
        <v>-1.0159131935601331</v>
      </c>
      <c r="S68" s="198">
        <f t="shared" si="7"/>
        <v>-2.9108280254777075</v>
      </c>
      <c r="T68" s="198">
        <f t="shared" si="8"/>
        <v>-1</v>
      </c>
      <c r="U68" s="198">
        <f t="shared" si="9"/>
        <v>-1.1081077370348631</v>
      </c>
      <c r="AU68" s="228"/>
      <c r="AV68" s="228"/>
      <c r="AW68" s="228"/>
      <c r="AX68" s="228"/>
      <c r="AY68" s="228"/>
      <c r="AZ68" s="228"/>
      <c r="BA68" s="228"/>
    </row>
    <row r="69" spans="17:53" x14ac:dyDescent="0.25">
      <c r="Q69" s="198">
        <f t="shared" si="5"/>
        <v>-1.3333333333333333</v>
      </c>
      <c r="R69" s="201">
        <f t="shared" si="6"/>
        <v>-1.0159131935601331</v>
      </c>
      <c r="S69" s="198">
        <f t="shared" si="7"/>
        <v>-2.9108280254777075</v>
      </c>
      <c r="T69" s="198">
        <f t="shared" si="8"/>
        <v>-1</v>
      </c>
      <c r="U69" s="198">
        <f t="shared" si="9"/>
        <v>-1.1081077370348631</v>
      </c>
      <c r="AU69" s="228"/>
      <c r="AV69" s="228"/>
      <c r="AW69" s="228"/>
    </row>
    <row r="70" spans="17:53" x14ac:dyDescent="0.25">
      <c r="Q70" s="198">
        <f t="shared" si="5"/>
        <v>-1.3333333333333333</v>
      </c>
      <c r="R70" s="201">
        <f t="shared" si="6"/>
        <v>-1.0159131935601331</v>
      </c>
      <c r="S70" s="198">
        <f t="shared" si="7"/>
        <v>-2.9108280254777075</v>
      </c>
      <c r="T70" s="198">
        <f t="shared" si="8"/>
        <v>-1</v>
      </c>
      <c r="U70" s="198">
        <f t="shared" si="9"/>
        <v>-1.1081077370348631</v>
      </c>
      <c r="AU70" s="228"/>
      <c r="AV70" s="228"/>
      <c r="AW70" s="228"/>
    </row>
    <row r="71" spans="17:53" x14ac:dyDescent="0.25">
      <c r="Q71" s="198">
        <f t="shared" si="5"/>
        <v>-1.3333333333333333</v>
      </c>
      <c r="R71" s="201">
        <f t="shared" si="6"/>
        <v>-1.0159131935601331</v>
      </c>
      <c r="S71" s="198">
        <f t="shared" si="7"/>
        <v>-2.9108280254777075</v>
      </c>
      <c r="T71" s="198">
        <f t="shared" si="8"/>
        <v>-1</v>
      </c>
      <c r="U71" s="198">
        <f t="shared" si="9"/>
        <v>-1.1081077370348631</v>
      </c>
      <c r="AU71" s="228"/>
      <c r="AV71" s="228"/>
      <c r="AW71" s="228"/>
    </row>
    <row r="72" spans="17:53" x14ac:dyDescent="0.25">
      <c r="Q72" s="198">
        <f t="shared" si="5"/>
        <v>-1.3333333333333333</v>
      </c>
      <c r="R72" s="201">
        <f t="shared" si="6"/>
        <v>-1.0159131935601331</v>
      </c>
      <c r="S72" s="198">
        <f t="shared" si="7"/>
        <v>-2.9108280254777075</v>
      </c>
      <c r="T72" s="198">
        <f t="shared" si="8"/>
        <v>-1</v>
      </c>
      <c r="U72" s="198">
        <f t="shared" si="9"/>
        <v>-1.1081077370348631</v>
      </c>
      <c r="AU72" s="228"/>
      <c r="AV72" s="228"/>
      <c r="AW72" s="228"/>
    </row>
    <row r="73" spans="17:53" x14ac:dyDescent="0.25">
      <c r="Q73" s="198">
        <f t="shared" si="5"/>
        <v>-1.3333333333333333</v>
      </c>
      <c r="R73" s="201">
        <f t="shared" si="6"/>
        <v>-1.0159131935601331</v>
      </c>
      <c r="S73" s="198">
        <f t="shared" si="7"/>
        <v>-2.9108280254777075</v>
      </c>
      <c r="T73" s="198">
        <f t="shared" si="8"/>
        <v>-1</v>
      </c>
      <c r="U73" s="198">
        <f t="shared" si="9"/>
        <v>-1.1081077370348631</v>
      </c>
      <c r="AU73" s="228"/>
      <c r="AV73" s="228"/>
      <c r="AW73" s="228"/>
    </row>
    <row r="74" spans="17:53" x14ac:dyDescent="0.25">
      <c r="Q74" s="198">
        <f t="shared" si="5"/>
        <v>-1.3333333333333333</v>
      </c>
      <c r="R74" s="201">
        <f t="shared" si="6"/>
        <v>-1.0159131935601331</v>
      </c>
      <c r="S74" s="198">
        <f t="shared" si="7"/>
        <v>-2.9108280254777075</v>
      </c>
      <c r="T74" s="198">
        <f t="shared" si="8"/>
        <v>-1</v>
      </c>
      <c r="U74" s="198">
        <f t="shared" si="9"/>
        <v>-1.1081077370348631</v>
      </c>
      <c r="W74" s="198" t="s">
        <v>718</v>
      </c>
    </row>
    <row r="75" spans="17:53" x14ac:dyDescent="0.25">
      <c r="Q75" s="198">
        <f t="shared" si="5"/>
        <v>-1.3333333333333333</v>
      </c>
      <c r="R75" s="201">
        <f t="shared" si="6"/>
        <v>-1.0159131935601331</v>
      </c>
      <c r="S75" s="198">
        <f t="shared" si="7"/>
        <v>-2.9108280254777075</v>
      </c>
      <c r="T75" s="198">
        <f t="shared" si="8"/>
        <v>-1</v>
      </c>
      <c r="U75" s="198">
        <f t="shared" si="9"/>
        <v>-1.1081077370348631</v>
      </c>
      <c r="W75" s="198">
        <f>2/(1+EXP(-2*W46))-1</f>
        <v>0.9994749137996819</v>
      </c>
      <c r="X75" s="198">
        <f t="shared" ref="X75:AR87" si="10">2/(1+EXP(-2*X46))-1</f>
        <v>0.9994749137996819</v>
      </c>
      <c r="Y75" s="198">
        <f t="shared" si="10"/>
        <v>0.9994749137996819</v>
      </c>
      <c r="Z75" s="198">
        <f t="shared" si="10"/>
        <v>0.9994749137996819</v>
      </c>
      <c r="AA75" s="198">
        <f t="shared" si="10"/>
        <v>0.9994749137996819</v>
      </c>
      <c r="AB75" s="198">
        <f t="shared" si="10"/>
        <v>0.9994749137996819</v>
      </c>
      <c r="AC75" s="198">
        <f t="shared" si="10"/>
        <v>0.9994749137996819</v>
      </c>
      <c r="AD75" s="198">
        <f t="shared" si="10"/>
        <v>0.9994749137996819</v>
      </c>
      <c r="AE75" s="198">
        <f t="shared" si="10"/>
        <v>0.9994749137996819</v>
      </c>
      <c r="AF75" s="198">
        <f t="shared" si="10"/>
        <v>0.9994749137996819</v>
      </c>
      <c r="AG75" s="198">
        <f t="shared" si="10"/>
        <v>0.9994749137996819</v>
      </c>
      <c r="AH75" s="198">
        <f t="shared" si="10"/>
        <v>0.9994749137996819</v>
      </c>
      <c r="AI75" s="198">
        <f t="shared" si="10"/>
        <v>0.9994749137996819</v>
      </c>
      <c r="AJ75" s="198">
        <f t="shared" si="10"/>
        <v>0.9994749137996819</v>
      </c>
      <c r="AK75" s="198">
        <f t="shared" si="10"/>
        <v>0.9994749137996819</v>
      </c>
      <c r="AL75" s="198">
        <f t="shared" si="10"/>
        <v>0.9994749137996819</v>
      </c>
      <c r="AM75" s="198">
        <f t="shared" si="10"/>
        <v>0.9994749137996819</v>
      </c>
      <c r="AN75" s="198">
        <f t="shared" si="10"/>
        <v>0.9994749137996819</v>
      </c>
      <c r="AO75" s="198">
        <f t="shared" si="10"/>
        <v>0.9994749137996819</v>
      </c>
      <c r="AP75" s="198">
        <f t="shared" si="10"/>
        <v>0.9994749137996819</v>
      </c>
      <c r="AQ75" s="198">
        <f t="shared" si="10"/>
        <v>0.9994749137996819</v>
      </c>
      <c r="AR75" s="198">
        <f t="shared" si="10"/>
        <v>0.9994749137996819</v>
      </c>
    </row>
    <row r="76" spans="17:53" x14ac:dyDescent="0.25">
      <c r="Q76" s="198">
        <f t="shared" si="5"/>
        <v>-1.3333333333333333</v>
      </c>
      <c r="R76" s="201">
        <f t="shared" si="6"/>
        <v>-1.0159131935601331</v>
      </c>
      <c r="S76" s="198">
        <f t="shared" si="7"/>
        <v>-2.9108280254777075</v>
      </c>
      <c r="T76" s="198">
        <f t="shared" si="8"/>
        <v>-1</v>
      </c>
      <c r="U76" s="198">
        <f t="shared" si="9"/>
        <v>-1.1081077370348631</v>
      </c>
      <c r="W76" s="198">
        <f t="shared" ref="W76:AL91" si="11">2/(1+EXP(-2*W47))-1</f>
        <v>0.99999892839754523</v>
      </c>
      <c r="X76" s="198">
        <f t="shared" si="11"/>
        <v>0.99999892839754523</v>
      </c>
      <c r="Y76" s="198">
        <f t="shared" si="11"/>
        <v>0.99999892839754523</v>
      </c>
      <c r="Z76" s="198">
        <f t="shared" si="11"/>
        <v>0.99999892839754523</v>
      </c>
      <c r="AA76" s="198">
        <f t="shared" si="11"/>
        <v>0.99999892839754523</v>
      </c>
      <c r="AB76" s="198">
        <f t="shared" si="11"/>
        <v>0.99999892839754523</v>
      </c>
      <c r="AC76" s="198">
        <f t="shared" si="11"/>
        <v>0.99999892839754523</v>
      </c>
      <c r="AD76" s="198">
        <f t="shared" si="11"/>
        <v>0.99999892839754523</v>
      </c>
      <c r="AE76" s="198">
        <f t="shared" si="11"/>
        <v>0.99999892839754523</v>
      </c>
      <c r="AF76" s="198">
        <f t="shared" si="11"/>
        <v>0.99999892839754523</v>
      </c>
      <c r="AG76" s="198">
        <f t="shared" si="11"/>
        <v>0.99999892839754523</v>
      </c>
      <c r="AH76" s="198">
        <f t="shared" si="11"/>
        <v>0.99999892839754523</v>
      </c>
      <c r="AI76" s="198">
        <f t="shared" si="11"/>
        <v>0.99999892839754523</v>
      </c>
      <c r="AJ76" s="198">
        <f t="shared" si="11"/>
        <v>0.99999892839754523</v>
      </c>
      <c r="AK76" s="198">
        <f t="shared" si="11"/>
        <v>0.99999892839754523</v>
      </c>
      <c r="AL76" s="198">
        <f t="shared" si="11"/>
        <v>0.99999892839754523</v>
      </c>
      <c r="AM76" s="198">
        <f t="shared" si="10"/>
        <v>0.99999892839754523</v>
      </c>
      <c r="AN76" s="198">
        <f t="shared" si="10"/>
        <v>0.99999892839754523</v>
      </c>
      <c r="AO76" s="198">
        <f t="shared" si="10"/>
        <v>0.99999892839754523</v>
      </c>
      <c r="AP76" s="198">
        <f t="shared" si="10"/>
        <v>0.99999892839754523</v>
      </c>
      <c r="AQ76" s="198">
        <f t="shared" si="10"/>
        <v>0.99999892839754523</v>
      </c>
      <c r="AR76" s="198">
        <f t="shared" si="10"/>
        <v>0.99999892839754523</v>
      </c>
    </row>
    <row r="77" spans="17:53" x14ac:dyDescent="0.25">
      <c r="Q77" s="198">
        <f t="shared" si="5"/>
        <v>-1.3333333333333333</v>
      </c>
      <c r="R77" s="201">
        <f t="shared" si="6"/>
        <v>-1.0159131935601331</v>
      </c>
      <c r="S77" s="198">
        <f t="shared" si="7"/>
        <v>-2.9108280254777075</v>
      </c>
      <c r="T77" s="198">
        <f t="shared" si="8"/>
        <v>-1</v>
      </c>
      <c r="U77" s="198">
        <f t="shared" si="9"/>
        <v>-1.1081077370348631</v>
      </c>
      <c r="W77" s="198">
        <f t="shared" si="11"/>
        <v>0.99081178478002019</v>
      </c>
      <c r="X77" s="198">
        <f t="shared" si="10"/>
        <v>0.99081178478002019</v>
      </c>
      <c r="Y77" s="198">
        <f t="shared" si="10"/>
        <v>0.99081178478002019</v>
      </c>
      <c r="Z77" s="198">
        <f t="shared" si="10"/>
        <v>0.99081178478002019</v>
      </c>
      <c r="AA77" s="198">
        <f t="shared" si="10"/>
        <v>0.99081178478002019</v>
      </c>
      <c r="AB77" s="198">
        <f t="shared" si="10"/>
        <v>0.99081178478002019</v>
      </c>
      <c r="AC77" s="198">
        <f t="shared" si="10"/>
        <v>0.99081178478002019</v>
      </c>
      <c r="AD77" s="198">
        <f t="shared" si="10"/>
        <v>0.99081178478002019</v>
      </c>
      <c r="AE77" s="198">
        <f t="shared" si="10"/>
        <v>0.99081178478002019</v>
      </c>
      <c r="AF77" s="198">
        <f t="shared" si="10"/>
        <v>0.99081178478002019</v>
      </c>
      <c r="AG77" s="198">
        <f t="shared" si="10"/>
        <v>0.99081178478002019</v>
      </c>
      <c r="AH77" s="198">
        <f t="shared" si="10"/>
        <v>0.99081178478002019</v>
      </c>
      <c r="AI77" s="198">
        <f t="shared" si="10"/>
        <v>0.99081178478002019</v>
      </c>
      <c r="AJ77" s="198">
        <f t="shared" si="10"/>
        <v>0.99081178478002019</v>
      </c>
      <c r="AK77" s="198">
        <f t="shared" si="10"/>
        <v>0.99081178478002019</v>
      </c>
      <c r="AL77" s="198">
        <f t="shared" si="10"/>
        <v>0.99081178478002019</v>
      </c>
      <c r="AM77" s="198">
        <f t="shared" si="10"/>
        <v>0.99081178478002019</v>
      </c>
      <c r="AN77" s="198">
        <f t="shared" si="10"/>
        <v>0.99081178478002019</v>
      </c>
      <c r="AO77" s="198">
        <f t="shared" si="10"/>
        <v>0.99081178478002019</v>
      </c>
      <c r="AP77" s="198">
        <f t="shared" si="10"/>
        <v>0.99081178478002019</v>
      </c>
      <c r="AQ77" s="198">
        <f t="shared" si="10"/>
        <v>0.99081178478002019</v>
      </c>
      <c r="AR77" s="198">
        <f t="shared" si="10"/>
        <v>0.99081178478002019</v>
      </c>
    </row>
    <row r="78" spans="17:53" x14ac:dyDescent="0.25">
      <c r="Q78" s="198">
        <f t="shared" si="5"/>
        <v>-1.3333333333333333</v>
      </c>
      <c r="R78" s="201">
        <f t="shared" si="6"/>
        <v>-1.0159131935601331</v>
      </c>
      <c r="S78" s="198">
        <f t="shared" si="7"/>
        <v>-2.9108280254777075</v>
      </c>
      <c r="T78" s="198">
        <f t="shared" si="8"/>
        <v>-1</v>
      </c>
      <c r="U78" s="198">
        <f t="shared" si="9"/>
        <v>-1.1081077370348631</v>
      </c>
      <c r="W78" s="198">
        <f t="shared" si="11"/>
        <v>0.9999827533529333</v>
      </c>
      <c r="X78" s="198">
        <f t="shared" si="10"/>
        <v>0.9999827533529333</v>
      </c>
      <c r="Y78" s="198">
        <f t="shared" si="10"/>
        <v>0.9999827533529333</v>
      </c>
      <c r="Z78" s="198">
        <f t="shared" si="10"/>
        <v>0.9999827533529333</v>
      </c>
      <c r="AA78" s="198">
        <f t="shared" si="10"/>
        <v>0.9999827533529333</v>
      </c>
      <c r="AB78" s="198">
        <f t="shared" si="10"/>
        <v>0.9999827533529333</v>
      </c>
      <c r="AC78" s="198">
        <f t="shared" si="10"/>
        <v>0.9999827533529333</v>
      </c>
      <c r="AD78" s="198">
        <f t="shared" si="10"/>
        <v>0.9999827533529333</v>
      </c>
      <c r="AE78" s="198">
        <f t="shared" si="10"/>
        <v>0.9999827533529333</v>
      </c>
      <c r="AF78" s="198">
        <f t="shared" si="10"/>
        <v>0.9999827533529333</v>
      </c>
      <c r="AG78" s="198">
        <f t="shared" si="10"/>
        <v>0.9999827533529333</v>
      </c>
      <c r="AH78" s="198">
        <f t="shared" si="10"/>
        <v>0.9999827533529333</v>
      </c>
      <c r="AI78" s="198">
        <f t="shared" si="10"/>
        <v>0.9999827533529333</v>
      </c>
      <c r="AJ78" s="198">
        <f t="shared" si="10"/>
        <v>0.9999827533529333</v>
      </c>
      <c r="AK78" s="198">
        <f t="shared" si="10"/>
        <v>0.9999827533529333</v>
      </c>
      <c r="AL78" s="198">
        <f t="shared" si="10"/>
        <v>0.9999827533529333</v>
      </c>
      <c r="AM78" s="198">
        <f t="shared" si="10"/>
        <v>0.9999827533529333</v>
      </c>
      <c r="AN78" s="198">
        <f t="shared" si="10"/>
        <v>0.9999827533529333</v>
      </c>
      <c r="AO78" s="198">
        <f t="shared" si="10"/>
        <v>0.9999827533529333</v>
      </c>
      <c r="AP78" s="198">
        <f t="shared" si="10"/>
        <v>0.9999827533529333</v>
      </c>
      <c r="AQ78" s="198">
        <f t="shared" si="10"/>
        <v>0.9999827533529333</v>
      </c>
      <c r="AR78" s="198">
        <f t="shared" si="10"/>
        <v>0.9999827533529333</v>
      </c>
    </row>
    <row r="79" spans="17:53" x14ac:dyDescent="0.25">
      <c r="Q79" s="198">
        <f t="shared" si="5"/>
        <v>-1.3333333333333333</v>
      </c>
      <c r="R79" s="201">
        <f t="shared" si="6"/>
        <v>-1.0159131935601331</v>
      </c>
      <c r="S79" s="198">
        <f t="shared" si="7"/>
        <v>-2.9108280254777075</v>
      </c>
      <c r="T79" s="198">
        <f t="shared" si="8"/>
        <v>-1</v>
      </c>
      <c r="U79" s="198">
        <f t="shared" si="9"/>
        <v>-1.1081077370348631</v>
      </c>
      <c r="W79" s="198">
        <f t="shared" si="11"/>
        <v>0.99999903559634884</v>
      </c>
      <c r="X79" s="198">
        <f t="shared" si="10"/>
        <v>0.99999903559634884</v>
      </c>
      <c r="Y79" s="198">
        <f t="shared" si="10"/>
        <v>0.99999903559634884</v>
      </c>
      <c r="Z79" s="198">
        <f t="shared" si="10"/>
        <v>0.99999903559634884</v>
      </c>
      <c r="AA79" s="198">
        <f t="shared" si="10"/>
        <v>0.99999903559634884</v>
      </c>
      <c r="AB79" s="198">
        <f t="shared" si="10"/>
        <v>0.99999903559634884</v>
      </c>
      <c r="AC79" s="198">
        <f t="shared" si="10"/>
        <v>0.99999903559634884</v>
      </c>
      <c r="AD79" s="198">
        <f t="shared" si="10"/>
        <v>0.99999903559634884</v>
      </c>
      <c r="AE79" s="198">
        <f t="shared" si="10"/>
        <v>0.99999903559634884</v>
      </c>
      <c r="AF79" s="198">
        <f t="shared" si="10"/>
        <v>0.99999903559634884</v>
      </c>
      <c r="AG79" s="198">
        <f t="shared" si="10"/>
        <v>0.99999903559634884</v>
      </c>
      <c r="AH79" s="198">
        <f t="shared" si="10"/>
        <v>0.99999903559634884</v>
      </c>
      <c r="AI79" s="198">
        <f t="shared" si="10"/>
        <v>0.99999903559634884</v>
      </c>
      <c r="AJ79" s="198">
        <f t="shared" si="10"/>
        <v>0.99999903559634884</v>
      </c>
      <c r="AK79" s="198">
        <f t="shared" si="10"/>
        <v>0.99999903559634884</v>
      </c>
      <c r="AL79" s="198">
        <f t="shared" si="10"/>
        <v>0.99999903559634884</v>
      </c>
      <c r="AM79" s="198">
        <f t="shared" si="10"/>
        <v>0.99999903559634884</v>
      </c>
      <c r="AN79" s="198">
        <f t="shared" si="10"/>
        <v>0.99999903559634884</v>
      </c>
      <c r="AO79" s="198">
        <f t="shared" si="10"/>
        <v>0.99999903559634884</v>
      </c>
      <c r="AP79" s="198">
        <f t="shared" si="10"/>
        <v>0.99999903559634884</v>
      </c>
      <c r="AQ79" s="198">
        <f t="shared" si="10"/>
        <v>0.99999903559634884</v>
      </c>
      <c r="AR79" s="198">
        <f t="shared" si="10"/>
        <v>0.99999903559634884</v>
      </c>
    </row>
    <row r="80" spans="17:53" x14ac:dyDescent="0.25">
      <c r="Q80" s="198">
        <f t="shared" si="5"/>
        <v>-1.3333333333333333</v>
      </c>
      <c r="R80" s="201">
        <f t="shared" si="6"/>
        <v>-1.0159131935601331</v>
      </c>
      <c r="S80" s="198">
        <f t="shared" si="7"/>
        <v>-2.9108280254777075</v>
      </c>
      <c r="T80" s="198">
        <f t="shared" si="8"/>
        <v>-1</v>
      </c>
      <c r="U80" s="198">
        <f t="shared" si="9"/>
        <v>-1.1081077370348631</v>
      </c>
      <c r="W80" s="198">
        <f t="shared" si="11"/>
        <v>0.38441125339304461</v>
      </c>
      <c r="X80" s="198">
        <f t="shared" si="10"/>
        <v>0.38441125339304461</v>
      </c>
      <c r="Y80" s="198">
        <f t="shared" si="10"/>
        <v>0.38441125339304461</v>
      </c>
      <c r="Z80" s="198">
        <f t="shared" si="10"/>
        <v>0.38441125339304461</v>
      </c>
      <c r="AA80" s="198">
        <f t="shared" si="10"/>
        <v>0.38441125339304461</v>
      </c>
      <c r="AB80" s="198">
        <f t="shared" si="10"/>
        <v>0.38441125339304461</v>
      </c>
      <c r="AC80" s="198">
        <f t="shared" si="10"/>
        <v>0.38441125339304461</v>
      </c>
      <c r="AD80" s="198">
        <f t="shared" si="10"/>
        <v>0.38441125339304461</v>
      </c>
      <c r="AE80" s="198">
        <f t="shared" si="10"/>
        <v>0.38441125339304461</v>
      </c>
      <c r="AF80" s="198">
        <f t="shared" si="10"/>
        <v>0.38441125339304461</v>
      </c>
      <c r="AG80" s="198">
        <f t="shared" si="10"/>
        <v>0.38441125339304461</v>
      </c>
      <c r="AH80" s="198">
        <f t="shared" si="10"/>
        <v>0.38441125339304461</v>
      </c>
      <c r="AI80" s="198">
        <f t="shared" si="10"/>
        <v>0.38441125339304461</v>
      </c>
      <c r="AJ80" s="198">
        <f t="shared" si="10"/>
        <v>0.38441125339304461</v>
      </c>
      <c r="AK80" s="198">
        <f t="shared" si="10"/>
        <v>0.38441125339304461</v>
      </c>
      <c r="AL80" s="198">
        <f t="shared" si="10"/>
        <v>0.38441125339304461</v>
      </c>
      <c r="AM80" s="198">
        <f t="shared" si="10"/>
        <v>0.38441125339304461</v>
      </c>
      <c r="AN80" s="198">
        <f t="shared" si="10"/>
        <v>0.38441125339304461</v>
      </c>
      <c r="AO80" s="198">
        <f t="shared" si="10"/>
        <v>0.38441125339304461</v>
      </c>
      <c r="AP80" s="198">
        <f t="shared" si="10"/>
        <v>0.38441125339304461</v>
      </c>
      <c r="AQ80" s="198">
        <f t="shared" si="10"/>
        <v>0.38441125339304461</v>
      </c>
      <c r="AR80" s="198">
        <f t="shared" si="10"/>
        <v>0.38441125339304461</v>
      </c>
    </row>
    <row r="81" spans="17:44" x14ac:dyDescent="0.25">
      <c r="Q81" s="198">
        <f t="shared" si="5"/>
        <v>-1.3333333333333333</v>
      </c>
      <c r="R81" s="201">
        <f t="shared" si="6"/>
        <v>-1.0159131935601331</v>
      </c>
      <c r="S81" s="198">
        <f t="shared" si="7"/>
        <v>-2.9108280254777075</v>
      </c>
      <c r="T81" s="198">
        <f t="shared" si="8"/>
        <v>-1</v>
      </c>
      <c r="U81" s="198">
        <f t="shared" si="9"/>
        <v>-1.1081077370348631</v>
      </c>
      <c r="W81" s="198">
        <f t="shared" si="11"/>
        <v>-0.24586474473578113</v>
      </c>
      <c r="X81" s="198">
        <f t="shared" si="10"/>
        <v>-0.24586474473578113</v>
      </c>
      <c r="Y81" s="198">
        <f t="shared" si="10"/>
        <v>-0.24586474473578113</v>
      </c>
      <c r="Z81" s="198">
        <f t="shared" si="10"/>
        <v>-0.24586474473578113</v>
      </c>
      <c r="AA81" s="198">
        <f t="shared" si="10"/>
        <v>-0.24586474473578113</v>
      </c>
      <c r="AB81" s="198">
        <f t="shared" si="10"/>
        <v>-0.24586474473578113</v>
      </c>
      <c r="AC81" s="198">
        <f t="shared" si="10"/>
        <v>-0.24586474473578113</v>
      </c>
      <c r="AD81" s="198">
        <f t="shared" si="10"/>
        <v>-0.24586474473578113</v>
      </c>
      <c r="AE81" s="198">
        <f t="shared" si="10"/>
        <v>-0.24586474473578113</v>
      </c>
      <c r="AF81" s="198">
        <f t="shared" si="10"/>
        <v>-0.24586474473578113</v>
      </c>
      <c r="AG81" s="198">
        <f t="shared" si="10"/>
        <v>-0.24586474473578113</v>
      </c>
      <c r="AH81" s="198">
        <f t="shared" si="10"/>
        <v>-0.24586474473578113</v>
      </c>
      <c r="AI81" s="198">
        <f t="shared" si="10"/>
        <v>-0.24586474473578113</v>
      </c>
      <c r="AJ81" s="198">
        <f t="shared" si="10"/>
        <v>-0.24586474473578113</v>
      </c>
      <c r="AK81" s="198">
        <f t="shared" si="10"/>
        <v>-0.24586474473578113</v>
      </c>
      <c r="AL81" s="198">
        <f t="shared" si="10"/>
        <v>-0.24586474473578113</v>
      </c>
      <c r="AM81" s="198">
        <f t="shared" si="10"/>
        <v>-0.24586474473578113</v>
      </c>
      <c r="AN81" s="198">
        <f t="shared" si="10"/>
        <v>-0.24586474473578113</v>
      </c>
      <c r="AO81" s="198">
        <f t="shared" si="10"/>
        <v>-0.24586474473578113</v>
      </c>
      <c r="AP81" s="198">
        <f t="shared" si="10"/>
        <v>-0.24586474473578113</v>
      </c>
      <c r="AQ81" s="198">
        <f t="shared" si="10"/>
        <v>-0.24586474473578113</v>
      </c>
      <c r="AR81" s="198">
        <f t="shared" si="10"/>
        <v>-0.24586474473578113</v>
      </c>
    </row>
    <row r="82" spans="17:44" x14ac:dyDescent="0.25">
      <c r="Q82" s="198">
        <f t="shared" si="5"/>
        <v>-1.3333333333333333</v>
      </c>
      <c r="R82" s="201">
        <f t="shared" si="6"/>
        <v>-1.0159131935601331</v>
      </c>
      <c r="S82" s="198">
        <f t="shared" si="7"/>
        <v>-2.9108280254777075</v>
      </c>
      <c r="T82" s="198">
        <f t="shared" si="8"/>
        <v>-1</v>
      </c>
      <c r="U82" s="198">
        <f t="shared" si="9"/>
        <v>-1.1081077370348631</v>
      </c>
      <c r="W82" s="198">
        <f t="shared" si="11"/>
        <v>-0.99375753607924533</v>
      </c>
      <c r="X82" s="198">
        <f t="shared" si="10"/>
        <v>-0.99375753607924533</v>
      </c>
      <c r="Y82" s="198">
        <f t="shared" si="10"/>
        <v>-0.99375753607924533</v>
      </c>
      <c r="Z82" s="198">
        <f t="shared" si="10"/>
        <v>-0.99375753607924533</v>
      </c>
      <c r="AA82" s="198">
        <f t="shared" si="10"/>
        <v>-0.99375753607924533</v>
      </c>
      <c r="AB82" s="198">
        <f t="shared" si="10"/>
        <v>-0.99375753607924533</v>
      </c>
      <c r="AC82" s="198">
        <f t="shared" si="10"/>
        <v>-0.99375753607924533</v>
      </c>
      <c r="AD82" s="198">
        <f t="shared" si="10"/>
        <v>-0.99375753607924533</v>
      </c>
      <c r="AE82" s="198">
        <f t="shared" si="10"/>
        <v>-0.99375753607924533</v>
      </c>
      <c r="AF82" s="198">
        <f t="shared" si="10"/>
        <v>-0.99375753607924533</v>
      </c>
      <c r="AG82" s="198">
        <f t="shared" si="10"/>
        <v>-0.99375753607924533</v>
      </c>
      <c r="AH82" s="198">
        <f t="shared" si="10"/>
        <v>-0.99375753607924533</v>
      </c>
      <c r="AI82" s="198">
        <f t="shared" si="10"/>
        <v>-0.99375753607924533</v>
      </c>
      <c r="AJ82" s="198">
        <f t="shared" si="10"/>
        <v>-0.99375753607924533</v>
      </c>
      <c r="AK82" s="198">
        <f t="shared" si="10"/>
        <v>-0.99375753607924533</v>
      </c>
      <c r="AL82" s="198">
        <f t="shared" si="10"/>
        <v>-0.99375753607924533</v>
      </c>
      <c r="AM82" s="198">
        <f t="shared" si="10"/>
        <v>-0.99375753607924533</v>
      </c>
      <c r="AN82" s="198">
        <f t="shared" si="10"/>
        <v>-0.99375753607924533</v>
      </c>
      <c r="AO82" s="198">
        <f t="shared" si="10"/>
        <v>-0.99375753607924533</v>
      </c>
      <c r="AP82" s="198">
        <f t="shared" si="10"/>
        <v>-0.99375753607924533</v>
      </c>
      <c r="AQ82" s="198">
        <f t="shared" si="10"/>
        <v>-0.99375753607924533</v>
      </c>
      <c r="AR82" s="198">
        <f t="shared" si="10"/>
        <v>-0.99375753607924533</v>
      </c>
    </row>
    <row r="83" spans="17:44" x14ac:dyDescent="0.25">
      <c r="Q83" s="198">
        <f t="shared" si="5"/>
        <v>-1.3333333333333333</v>
      </c>
      <c r="R83" s="201">
        <f t="shared" si="6"/>
        <v>-1.0159131935601331</v>
      </c>
      <c r="S83" s="198">
        <f t="shared" si="7"/>
        <v>-2.9108280254777075</v>
      </c>
      <c r="T83" s="198">
        <f t="shared" si="8"/>
        <v>-1</v>
      </c>
      <c r="U83" s="198">
        <f t="shared" si="9"/>
        <v>-1.1081077370348631</v>
      </c>
      <c r="W83" s="198">
        <f t="shared" si="11"/>
        <v>-0.99784292549506781</v>
      </c>
      <c r="X83" s="198">
        <f t="shared" si="10"/>
        <v>-0.99784292549506781</v>
      </c>
      <c r="Y83" s="198">
        <f t="shared" si="10"/>
        <v>-0.99784292549506781</v>
      </c>
      <c r="Z83" s="198">
        <f t="shared" si="10"/>
        <v>-0.99784292549506781</v>
      </c>
      <c r="AA83" s="198">
        <f t="shared" si="10"/>
        <v>-0.99784292549506781</v>
      </c>
      <c r="AB83" s="198">
        <f t="shared" si="10"/>
        <v>-0.99784292549506781</v>
      </c>
      <c r="AC83" s="198">
        <f t="shared" si="10"/>
        <v>-0.99784292549506781</v>
      </c>
      <c r="AD83" s="198">
        <f t="shared" si="10"/>
        <v>-0.99784292549506781</v>
      </c>
      <c r="AE83" s="198">
        <f t="shared" si="10"/>
        <v>-0.99784292549506781</v>
      </c>
      <c r="AF83" s="198">
        <f t="shared" si="10"/>
        <v>-0.99784292549506781</v>
      </c>
      <c r="AG83" s="198">
        <f t="shared" si="10"/>
        <v>-0.99784292549506781</v>
      </c>
      <c r="AH83" s="198">
        <f t="shared" si="10"/>
        <v>-0.99784292549506781</v>
      </c>
      <c r="AI83" s="198">
        <f t="shared" si="10"/>
        <v>-0.99784292549506781</v>
      </c>
      <c r="AJ83" s="198">
        <f t="shared" si="10"/>
        <v>-0.99784292549506781</v>
      </c>
      <c r="AK83" s="198">
        <f t="shared" si="10"/>
        <v>-0.99784292549506781</v>
      </c>
      <c r="AL83" s="198">
        <f t="shared" si="10"/>
        <v>-0.99784292549506781</v>
      </c>
      <c r="AM83" s="198">
        <f t="shared" si="10"/>
        <v>-0.99784292549506781</v>
      </c>
      <c r="AN83" s="198">
        <f t="shared" si="10"/>
        <v>-0.99784292549506781</v>
      </c>
      <c r="AO83" s="198">
        <f t="shared" si="10"/>
        <v>-0.99784292549506781</v>
      </c>
      <c r="AP83" s="198">
        <f t="shared" si="10"/>
        <v>-0.99784292549506781</v>
      </c>
      <c r="AQ83" s="198">
        <f t="shared" si="10"/>
        <v>-0.99784292549506781</v>
      </c>
      <c r="AR83" s="198">
        <f t="shared" si="10"/>
        <v>-0.99784292549506781</v>
      </c>
    </row>
    <row r="84" spans="17:44" x14ac:dyDescent="0.25">
      <c r="Q84" s="198">
        <f t="shared" si="5"/>
        <v>-1.3333333333333333</v>
      </c>
      <c r="R84" s="201">
        <f t="shared" si="6"/>
        <v>-1.0159131935601331</v>
      </c>
      <c r="S84" s="198">
        <f t="shared" si="7"/>
        <v>-2.9108280254777075</v>
      </c>
      <c r="T84" s="198">
        <f t="shared" si="8"/>
        <v>-1</v>
      </c>
      <c r="U84" s="198">
        <f t="shared" si="9"/>
        <v>-1.1081077370348631</v>
      </c>
      <c r="W84" s="198">
        <f t="shared" si="11"/>
        <v>0.3387000314723998</v>
      </c>
      <c r="X84" s="198">
        <f t="shared" si="10"/>
        <v>0.3387000314723998</v>
      </c>
      <c r="Y84" s="198">
        <f t="shared" si="10"/>
        <v>0.3387000314723998</v>
      </c>
      <c r="Z84" s="198">
        <f t="shared" si="10"/>
        <v>0.3387000314723998</v>
      </c>
      <c r="AA84" s="198">
        <f t="shared" si="10"/>
        <v>0.3387000314723998</v>
      </c>
      <c r="AB84" s="198">
        <f t="shared" si="10"/>
        <v>0.3387000314723998</v>
      </c>
      <c r="AC84" s="198">
        <f t="shared" si="10"/>
        <v>0.3387000314723998</v>
      </c>
      <c r="AD84" s="198">
        <f t="shared" si="10"/>
        <v>0.3387000314723998</v>
      </c>
      <c r="AE84" s="198">
        <f t="shared" si="10"/>
        <v>0.3387000314723998</v>
      </c>
      <c r="AF84" s="198">
        <f t="shared" si="10"/>
        <v>0.3387000314723998</v>
      </c>
      <c r="AG84" s="198">
        <f t="shared" si="10"/>
        <v>0.3387000314723998</v>
      </c>
      <c r="AH84" s="198">
        <f t="shared" si="10"/>
        <v>0.3387000314723998</v>
      </c>
      <c r="AI84" s="198">
        <f t="shared" si="10"/>
        <v>0.3387000314723998</v>
      </c>
      <c r="AJ84" s="198">
        <f t="shared" si="10"/>
        <v>0.3387000314723998</v>
      </c>
      <c r="AK84" s="198">
        <f t="shared" si="10"/>
        <v>0.3387000314723998</v>
      </c>
      <c r="AL84" s="198">
        <f t="shared" si="10"/>
        <v>0.3387000314723998</v>
      </c>
      <c r="AM84" s="198">
        <f t="shared" si="10"/>
        <v>0.3387000314723998</v>
      </c>
      <c r="AN84" s="198">
        <f t="shared" si="10"/>
        <v>0.3387000314723998</v>
      </c>
      <c r="AO84" s="198">
        <f t="shared" si="10"/>
        <v>0.3387000314723998</v>
      </c>
      <c r="AP84" s="198">
        <f t="shared" si="10"/>
        <v>0.3387000314723998</v>
      </c>
      <c r="AQ84" s="198">
        <f t="shared" si="10"/>
        <v>0.3387000314723998</v>
      </c>
      <c r="AR84" s="198">
        <f t="shared" si="10"/>
        <v>0.3387000314723998</v>
      </c>
    </row>
    <row r="85" spans="17:44" x14ac:dyDescent="0.25">
      <c r="Q85" s="198">
        <f t="shared" si="5"/>
        <v>-1.3333333333333333</v>
      </c>
      <c r="R85" s="201">
        <f t="shared" si="6"/>
        <v>-1.0159131935601331</v>
      </c>
      <c r="S85" s="198">
        <f t="shared" si="7"/>
        <v>-2.9108280254777075</v>
      </c>
      <c r="T85" s="198">
        <f t="shared" si="8"/>
        <v>-1</v>
      </c>
      <c r="U85" s="198">
        <f t="shared" si="9"/>
        <v>-1.1081077370348631</v>
      </c>
      <c r="W85" s="198">
        <f t="shared" si="11"/>
        <v>-0.83586174635851318</v>
      </c>
      <c r="X85" s="198">
        <f t="shared" si="10"/>
        <v>-0.83586174635851318</v>
      </c>
      <c r="Y85" s="198">
        <f t="shared" si="10"/>
        <v>-0.83586174635851318</v>
      </c>
      <c r="Z85" s="198">
        <f t="shared" si="10"/>
        <v>-0.83586174635851318</v>
      </c>
      <c r="AA85" s="198">
        <f t="shared" si="10"/>
        <v>-0.83586174635851318</v>
      </c>
      <c r="AB85" s="198">
        <f t="shared" si="10"/>
        <v>-0.83586174635851318</v>
      </c>
      <c r="AC85" s="198">
        <f t="shared" si="10"/>
        <v>-0.83586174635851318</v>
      </c>
      <c r="AD85" s="198">
        <f t="shared" si="10"/>
        <v>-0.83586174635851318</v>
      </c>
      <c r="AE85" s="198">
        <f t="shared" si="10"/>
        <v>-0.83586174635851318</v>
      </c>
      <c r="AF85" s="198">
        <f t="shared" si="10"/>
        <v>-0.83586174635851318</v>
      </c>
      <c r="AG85" s="198">
        <f t="shared" si="10"/>
        <v>-0.83586174635851318</v>
      </c>
      <c r="AH85" s="198">
        <f t="shared" si="10"/>
        <v>-0.83586174635851318</v>
      </c>
      <c r="AI85" s="198">
        <f t="shared" si="10"/>
        <v>-0.83586174635851318</v>
      </c>
      <c r="AJ85" s="198">
        <f t="shared" si="10"/>
        <v>-0.83586174635851318</v>
      </c>
      <c r="AK85" s="198">
        <f t="shared" si="10"/>
        <v>-0.83586174635851318</v>
      </c>
      <c r="AL85" s="198">
        <f t="shared" si="10"/>
        <v>-0.83586174635851318</v>
      </c>
      <c r="AM85" s="198">
        <f t="shared" si="10"/>
        <v>-0.83586174635851318</v>
      </c>
      <c r="AN85" s="198">
        <f t="shared" si="10"/>
        <v>-0.83586174635851318</v>
      </c>
      <c r="AO85" s="198">
        <f t="shared" si="10"/>
        <v>-0.83586174635851318</v>
      </c>
      <c r="AP85" s="198">
        <f t="shared" si="10"/>
        <v>-0.83586174635851318</v>
      </c>
      <c r="AQ85" s="198">
        <f t="shared" si="10"/>
        <v>-0.83586174635851318</v>
      </c>
      <c r="AR85" s="198">
        <f t="shared" si="10"/>
        <v>-0.83586174635851318</v>
      </c>
    </row>
    <row r="86" spans="17:44" x14ac:dyDescent="0.25">
      <c r="Q86" s="198">
        <f t="shared" si="5"/>
        <v>-1.3333333333333333</v>
      </c>
      <c r="R86" s="201">
        <f t="shared" si="6"/>
        <v>-1.0159131935601331</v>
      </c>
      <c r="S86" s="198">
        <f t="shared" si="7"/>
        <v>-2.9108280254777075</v>
      </c>
      <c r="T86" s="198">
        <f t="shared" si="8"/>
        <v>-1</v>
      </c>
      <c r="U86" s="198">
        <f t="shared" si="9"/>
        <v>-1.1081077370348631</v>
      </c>
      <c r="W86" s="198">
        <f t="shared" si="11"/>
        <v>-0.99934803942885853</v>
      </c>
      <c r="X86" s="198">
        <f t="shared" si="10"/>
        <v>-0.99934803942885853</v>
      </c>
      <c r="Y86" s="198">
        <f t="shared" si="10"/>
        <v>-0.99934803942885853</v>
      </c>
      <c r="Z86" s="198">
        <f t="shared" si="10"/>
        <v>-0.99934803942885853</v>
      </c>
      <c r="AA86" s="198">
        <f t="shared" si="10"/>
        <v>-0.99934803942885853</v>
      </c>
      <c r="AB86" s="198">
        <f t="shared" si="10"/>
        <v>-0.99934803942885853</v>
      </c>
      <c r="AC86" s="198">
        <f t="shared" si="10"/>
        <v>-0.99934803942885853</v>
      </c>
      <c r="AD86" s="198">
        <f t="shared" si="10"/>
        <v>-0.99934803942885853</v>
      </c>
      <c r="AE86" s="198">
        <f t="shared" si="10"/>
        <v>-0.99934803942885853</v>
      </c>
      <c r="AF86" s="198">
        <f t="shared" si="10"/>
        <v>-0.99934803942885853</v>
      </c>
      <c r="AG86" s="198">
        <f t="shared" si="10"/>
        <v>-0.99934803942885853</v>
      </c>
      <c r="AH86" s="198">
        <f t="shared" si="10"/>
        <v>-0.99934803942885853</v>
      </c>
      <c r="AI86" s="198">
        <f t="shared" si="10"/>
        <v>-0.99934803942885853</v>
      </c>
      <c r="AJ86" s="198">
        <f t="shared" si="10"/>
        <v>-0.99934803942885853</v>
      </c>
      <c r="AK86" s="198">
        <f t="shared" si="10"/>
        <v>-0.99934803942885853</v>
      </c>
      <c r="AL86" s="198">
        <f t="shared" si="10"/>
        <v>-0.99934803942885853</v>
      </c>
      <c r="AM86" s="198">
        <f t="shared" si="10"/>
        <v>-0.99934803942885853</v>
      </c>
      <c r="AN86" s="198">
        <f t="shared" si="10"/>
        <v>-0.99934803942885853</v>
      </c>
      <c r="AO86" s="198">
        <f t="shared" si="10"/>
        <v>-0.99934803942885853</v>
      </c>
      <c r="AP86" s="198">
        <f t="shared" si="10"/>
        <v>-0.99934803942885853</v>
      </c>
      <c r="AQ86" s="198">
        <f t="shared" si="10"/>
        <v>-0.99934803942885853</v>
      </c>
      <c r="AR86" s="198">
        <f t="shared" si="10"/>
        <v>-0.99934803942885853</v>
      </c>
    </row>
    <row r="87" spans="17:44" x14ac:dyDescent="0.25">
      <c r="Q87" s="198">
        <f t="shared" si="5"/>
        <v>-1.3333333333333333</v>
      </c>
      <c r="R87" s="201">
        <f t="shared" si="6"/>
        <v>-1.0159131935601331</v>
      </c>
      <c r="S87" s="198">
        <f t="shared" si="7"/>
        <v>-2.9108280254777075</v>
      </c>
      <c r="T87" s="198">
        <f t="shared" si="8"/>
        <v>-1</v>
      </c>
      <c r="U87" s="198">
        <f t="shared" si="9"/>
        <v>-1.1081077370348631</v>
      </c>
      <c r="W87" s="198">
        <f t="shared" si="11"/>
        <v>0.99999733776360689</v>
      </c>
      <c r="X87" s="198">
        <f t="shared" si="10"/>
        <v>0.99999733776360689</v>
      </c>
      <c r="Y87" s="198">
        <f t="shared" si="10"/>
        <v>0.99999733776360689</v>
      </c>
      <c r="Z87" s="198">
        <f t="shared" si="10"/>
        <v>0.99999733776360689</v>
      </c>
      <c r="AA87" s="198">
        <f t="shared" si="10"/>
        <v>0.99999733776360689</v>
      </c>
      <c r="AB87" s="198">
        <f t="shared" si="10"/>
        <v>0.99999733776360689</v>
      </c>
      <c r="AC87" s="198">
        <f t="shared" si="10"/>
        <v>0.99999733776360689</v>
      </c>
      <c r="AD87" s="198">
        <f t="shared" si="10"/>
        <v>0.99999733776360689</v>
      </c>
      <c r="AE87" s="198">
        <f t="shared" si="10"/>
        <v>0.99999733776360689</v>
      </c>
      <c r="AF87" s="198">
        <f t="shared" si="10"/>
        <v>0.99999733776360689</v>
      </c>
      <c r="AG87" s="198">
        <f t="shared" si="10"/>
        <v>0.99999733776360689</v>
      </c>
      <c r="AH87" s="198">
        <f t="shared" si="10"/>
        <v>0.99999733776360689</v>
      </c>
      <c r="AI87" s="198">
        <f t="shared" si="10"/>
        <v>0.99999733776360689</v>
      </c>
      <c r="AJ87" s="198">
        <f t="shared" si="10"/>
        <v>0.99999733776360689</v>
      </c>
      <c r="AK87" s="198">
        <f t="shared" si="10"/>
        <v>0.99999733776360689</v>
      </c>
      <c r="AL87" s="198">
        <f t="shared" si="10"/>
        <v>0.99999733776360689</v>
      </c>
      <c r="AM87" s="198">
        <f t="shared" si="10"/>
        <v>0.99999733776360689</v>
      </c>
      <c r="AN87" s="198">
        <f t="shared" si="10"/>
        <v>0.99999733776360689</v>
      </c>
      <c r="AO87" s="198">
        <f t="shared" si="10"/>
        <v>0.99999733776360689</v>
      </c>
      <c r="AP87" s="198">
        <f t="shared" ref="X87:AR94" si="12">2/(1+EXP(-2*AP58))-1</f>
        <v>0.99999733776360689</v>
      </c>
      <c r="AQ87" s="198">
        <f t="shared" si="12"/>
        <v>0.99999733776360689</v>
      </c>
      <c r="AR87" s="198">
        <f t="shared" si="12"/>
        <v>0.99999733776360689</v>
      </c>
    </row>
    <row r="88" spans="17:44" x14ac:dyDescent="0.25">
      <c r="Q88" s="198">
        <f t="shared" si="5"/>
        <v>-1.3333333333333333</v>
      </c>
      <c r="R88" s="201">
        <f t="shared" si="6"/>
        <v>-1.0159131935601331</v>
      </c>
      <c r="S88" s="198">
        <f t="shared" si="7"/>
        <v>-2.9108280254777075</v>
      </c>
      <c r="T88" s="198">
        <f t="shared" si="8"/>
        <v>-1</v>
      </c>
      <c r="U88" s="198">
        <f t="shared" si="9"/>
        <v>-1.1081077370348631</v>
      </c>
      <c r="W88" s="198">
        <f t="shared" si="11"/>
        <v>0.91841930566083518</v>
      </c>
      <c r="X88" s="198">
        <f t="shared" si="12"/>
        <v>0.91841930566083518</v>
      </c>
      <c r="Y88" s="198">
        <f t="shared" si="12"/>
        <v>0.91841930566083518</v>
      </c>
      <c r="Z88" s="198">
        <f t="shared" si="12"/>
        <v>0.91841930566083518</v>
      </c>
      <c r="AA88" s="198">
        <f t="shared" si="12"/>
        <v>0.91841930566083518</v>
      </c>
      <c r="AB88" s="198">
        <f t="shared" si="12"/>
        <v>0.91841930566083518</v>
      </c>
      <c r="AC88" s="198">
        <f t="shared" si="12"/>
        <v>0.91841930566083518</v>
      </c>
      <c r="AD88" s="198">
        <f t="shared" si="12"/>
        <v>0.91841930566083518</v>
      </c>
      <c r="AE88" s="198">
        <f t="shared" si="12"/>
        <v>0.91841930566083518</v>
      </c>
      <c r="AF88" s="198">
        <f t="shared" si="12"/>
        <v>0.91841930566083518</v>
      </c>
      <c r="AG88" s="198">
        <f t="shared" si="12"/>
        <v>0.91841930566083518</v>
      </c>
      <c r="AH88" s="198">
        <f t="shared" si="12"/>
        <v>0.91841930566083518</v>
      </c>
      <c r="AI88" s="198">
        <f t="shared" si="12"/>
        <v>0.91841930566083518</v>
      </c>
      <c r="AJ88" s="198">
        <f t="shared" si="12"/>
        <v>0.91841930566083518</v>
      </c>
      <c r="AK88" s="198">
        <f t="shared" si="12"/>
        <v>0.91841930566083518</v>
      </c>
      <c r="AL88" s="198">
        <f t="shared" si="12"/>
        <v>0.91841930566083518</v>
      </c>
      <c r="AM88" s="198">
        <f t="shared" si="12"/>
        <v>0.91841930566083518</v>
      </c>
      <c r="AN88" s="198">
        <f t="shared" si="12"/>
        <v>0.91841930566083518</v>
      </c>
      <c r="AO88" s="198">
        <f t="shared" si="12"/>
        <v>0.91841930566083518</v>
      </c>
      <c r="AP88" s="198">
        <f t="shared" si="12"/>
        <v>0.91841930566083518</v>
      </c>
      <c r="AQ88" s="198">
        <f t="shared" si="12"/>
        <v>0.91841930566083518</v>
      </c>
      <c r="AR88" s="198">
        <f t="shared" si="12"/>
        <v>0.91841930566083518</v>
      </c>
    </row>
    <row r="89" spans="17:44" x14ac:dyDescent="0.25">
      <c r="Q89" s="198">
        <f t="shared" si="5"/>
        <v>-1.3333333333333333</v>
      </c>
      <c r="R89" s="201">
        <f t="shared" si="6"/>
        <v>-1.0159131935601331</v>
      </c>
      <c r="S89" s="198">
        <f t="shared" si="7"/>
        <v>-2.9108280254777075</v>
      </c>
      <c r="T89" s="198">
        <f t="shared" si="8"/>
        <v>-1</v>
      </c>
      <c r="U89" s="198">
        <f t="shared" si="9"/>
        <v>-1.1081077370348631</v>
      </c>
      <c r="W89" s="198">
        <f t="shared" si="11"/>
        <v>0.93274921259847021</v>
      </c>
      <c r="X89" s="198">
        <f t="shared" si="12"/>
        <v>0.93274921259847021</v>
      </c>
      <c r="Y89" s="198">
        <f t="shared" si="12"/>
        <v>0.93274921259847021</v>
      </c>
      <c r="Z89" s="198">
        <f t="shared" si="12"/>
        <v>0.93274921259847021</v>
      </c>
      <c r="AA89" s="198">
        <f t="shared" si="12"/>
        <v>0.93274921259847021</v>
      </c>
      <c r="AB89" s="198">
        <f t="shared" si="12"/>
        <v>0.93274921259847021</v>
      </c>
      <c r="AC89" s="198">
        <f t="shared" si="12"/>
        <v>0.93274921259847021</v>
      </c>
      <c r="AD89" s="198">
        <f t="shared" si="12"/>
        <v>0.93274921259847021</v>
      </c>
      <c r="AE89" s="198">
        <f t="shared" si="12"/>
        <v>0.93274921259847021</v>
      </c>
      <c r="AF89" s="198">
        <f t="shared" si="12"/>
        <v>0.93274921259847021</v>
      </c>
      <c r="AG89" s="198">
        <f t="shared" si="12"/>
        <v>0.93274921259847021</v>
      </c>
      <c r="AH89" s="198">
        <f t="shared" si="12"/>
        <v>0.93274921259847021</v>
      </c>
      <c r="AI89" s="198">
        <f t="shared" si="12"/>
        <v>0.93274921259847021</v>
      </c>
      <c r="AJ89" s="198">
        <f t="shared" si="12"/>
        <v>0.93274921259847021</v>
      </c>
      <c r="AK89" s="198">
        <f t="shared" si="12"/>
        <v>0.93274921259847021</v>
      </c>
      <c r="AL89" s="198">
        <f t="shared" si="12"/>
        <v>0.93274921259847021</v>
      </c>
      <c r="AM89" s="198">
        <f t="shared" si="12"/>
        <v>0.93274921259847021</v>
      </c>
      <c r="AN89" s="198">
        <f t="shared" si="12"/>
        <v>0.93274921259847021</v>
      </c>
      <c r="AO89" s="198">
        <f t="shared" si="12"/>
        <v>0.93274921259847021</v>
      </c>
      <c r="AP89" s="198">
        <f t="shared" si="12"/>
        <v>0.93274921259847021</v>
      </c>
      <c r="AQ89" s="198">
        <f t="shared" si="12"/>
        <v>0.93274921259847021</v>
      </c>
      <c r="AR89" s="198">
        <f t="shared" si="12"/>
        <v>0.93274921259847021</v>
      </c>
    </row>
    <row r="90" spans="17:44" x14ac:dyDescent="0.25">
      <c r="Q90" s="198">
        <f t="shared" si="5"/>
        <v>-1.3333333333333333</v>
      </c>
      <c r="R90" s="201">
        <f t="shared" si="6"/>
        <v>-1.0159131935601331</v>
      </c>
      <c r="S90" s="198">
        <f t="shared" si="7"/>
        <v>-2.9108280254777075</v>
      </c>
      <c r="T90" s="198">
        <f t="shared" si="8"/>
        <v>-1</v>
      </c>
      <c r="U90" s="198">
        <f t="shared" si="9"/>
        <v>-1.1081077370348631</v>
      </c>
      <c r="W90" s="198">
        <f t="shared" si="11"/>
        <v>0.99303108896272874</v>
      </c>
      <c r="X90" s="198">
        <f t="shared" si="12"/>
        <v>0.99303108896272874</v>
      </c>
      <c r="Y90" s="198">
        <f t="shared" si="12"/>
        <v>0.99303108896272874</v>
      </c>
      <c r="Z90" s="198">
        <f t="shared" si="12"/>
        <v>0.99303108896272874</v>
      </c>
      <c r="AA90" s="198">
        <f t="shared" si="12"/>
        <v>0.99303108896272874</v>
      </c>
      <c r="AB90" s="198">
        <f t="shared" si="12"/>
        <v>0.99303108896272874</v>
      </c>
      <c r="AC90" s="198">
        <f t="shared" si="12"/>
        <v>0.99303108896272874</v>
      </c>
      <c r="AD90" s="198">
        <f t="shared" si="12"/>
        <v>0.99303108896272874</v>
      </c>
      <c r="AE90" s="198">
        <f t="shared" si="12"/>
        <v>0.99303108896272874</v>
      </c>
      <c r="AF90" s="198">
        <f t="shared" si="12"/>
        <v>0.99303108896272874</v>
      </c>
      <c r="AG90" s="198">
        <f t="shared" si="12"/>
        <v>0.99303108896272874</v>
      </c>
      <c r="AH90" s="198">
        <f t="shared" si="12"/>
        <v>0.99303108896272874</v>
      </c>
      <c r="AI90" s="198">
        <f t="shared" si="12"/>
        <v>0.99303108896272874</v>
      </c>
      <c r="AJ90" s="198">
        <f t="shared" si="12"/>
        <v>0.99303108896272874</v>
      </c>
      <c r="AK90" s="198">
        <f t="shared" si="12"/>
        <v>0.99303108896272874</v>
      </c>
      <c r="AL90" s="198">
        <f t="shared" si="12"/>
        <v>0.99303108896272874</v>
      </c>
      <c r="AM90" s="198">
        <f t="shared" si="12"/>
        <v>0.99303108896272874</v>
      </c>
      <c r="AN90" s="198">
        <f t="shared" si="12"/>
        <v>0.99303108896272874</v>
      </c>
      <c r="AO90" s="198">
        <f t="shared" si="12"/>
        <v>0.99303108896272874</v>
      </c>
      <c r="AP90" s="198">
        <f t="shared" si="12"/>
        <v>0.99303108896272874</v>
      </c>
      <c r="AQ90" s="198">
        <f t="shared" si="12"/>
        <v>0.99303108896272874</v>
      </c>
      <c r="AR90" s="198">
        <f t="shared" si="12"/>
        <v>0.99303108896272874</v>
      </c>
    </row>
    <row r="91" spans="17:44" x14ac:dyDescent="0.25">
      <c r="Q91" s="198">
        <f t="shared" si="5"/>
        <v>-1.3333333333333333</v>
      </c>
      <c r="R91" s="201">
        <f t="shared" si="6"/>
        <v>-1.0159131935601331</v>
      </c>
      <c r="S91" s="198">
        <f t="shared" si="7"/>
        <v>-2.9108280254777075</v>
      </c>
      <c r="T91" s="198">
        <f t="shared" si="8"/>
        <v>-1</v>
      </c>
      <c r="U91" s="198">
        <f t="shared" si="9"/>
        <v>-1.1081077370348631</v>
      </c>
      <c r="W91" s="198">
        <f t="shared" si="11"/>
        <v>-0.99990202728954203</v>
      </c>
      <c r="X91" s="198">
        <f t="shared" si="12"/>
        <v>-0.99990202728954203</v>
      </c>
      <c r="Y91" s="198">
        <f t="shared" si="12"/>
        <v>-0.99990202728954203</v>
      </c>
      <c r="Z91" s="198">
        <f t="shared" si="12"/>
        <v>-0.99990202728954203</v>
      </c>
      <c r="AA91" s="198">
        <f t="shared" si="12"/>
        <v>-0.99990202728954203</v>
      </c>
      <c r="AB91" s="198">
        <f t="shared" si="12"/>
        <v>-0.99990202728954203</v>
      </c>
      <c r="AC91" s="198">
        <f t="shared" si="12"/>
        <v>-0.99990202728954203</v>
      </c>
      <c r="AD91" s="198">
        <f t="shared" si="12"/>
        <v>-0.99990202728954203</v>
      </c>
      <c r="AE91" s="198">
        <f t="shared" si="12"/>
        <v>-0.99990202728954203</v>
      </c>
      <c r="AF91" s="198">
        <f t="shared" si="12"/>
        <v>-0.99990202728954203</v>
      </c>
      <c r="AG91" s="198">
        <f t="shared" si="12"/>
        <v>-0.99990202728954203</v>
      </c>
      <c r="AH91" s="198">
        <f t="shared" si="12"/>
        <v>-0.99990202728954203</v>
      </c>
      <c r="AI91" s="198">
        <f t="shared" si="12"/>
        <v>-0.99990202728954203</v>
      </c>
      <c r="AJ91" s="198">
        <f t="shared" si="12"/>
        <v>-0.99990202728954203</v>
      </c>
      <c r="AK91" s="198">
        <f t="shared" si="12"/>
        <v>-0.99990202728954203</v>
      </c>
      <c r="AL91" s="198">
        <f t="shared" si="12"/>
        <v>-0.99990202728954203</v>
      </c>
      <c r="AM91" s="198">
        <f t="shared" si="12"/>
        <v>-0.99990202728954203</v>
      </c>
      <c r="AN91" s="198">
        <f t="shared" si="12"/>
        <v>-0.99990202728954203</v>
      </c>
      <c r="AO91" s="198">
        <f t="shared" si="12"/>
        <v>-0.99990202728954203</v>
      </c>
      <c r="AP91" s="198">
        <f t="shared" si="12"/>
        <v>-0.99990202728954203</v>
      </c>
      <c r="AQ91" s="198">
        <f t="shared" si="12"/>
        <v>-0.99990202728954203</v>
      </c>
      <c r="AR91" s="198">
        <f t="shared" si="12"/>
        <v>-0.99990202728954203</v>
      </c>
    </row>
    <row r="92" spans="17:44" x14ac:dyDescent="0.25">
      <c r="Q92" s="198">
        <f t="shared" si="5"/>
        <v>-1.3333333333333333</v>
      </c>
      <c r="R92" s="201">
        <f t="shared" si="6"/>
        <v>-1.0159131935601331</v>
      </c>
      <c r="S92" s="198">
        <f t="shared" si="7"/>
        <v>-2.9108280254777075</v>
      </c>
      <c r="T92" s="198">
        <f t="shared" si="8"/>
        <v>-1</v>
      </c>
      <c r="U92" s="198">
        <f t="shared" si="9"/>
        <v>-1.1081077370348631</v>
      </c>
      <c r="W92" s="198">
        <f t="shared" ref="W92:W94" si="13">2/(1+EXP(-2*W63))-1</f>
        <v>-0.99999682634657505</v>
      </c>
      <c r="X92" s="198">
        <f t="shared" si="12"/>
        <v>-0.99999682634657505</v>
      </c>
      <c r="Y92" s="198">
        <f t="shared" si="12"/>
        <v>-0.99999682634657505</v>
      </c>
      <c r="Z92" s="198">
        <f t="shared" si="12"/>
        <v>-0.99999682634657505</v>
      </c>
      <c r="AA92" s="198">
        <f t="shared" si="12"/>
        <v>-0.99999682634657505</v>
      </c>
      <c r="AB92" s="198">
        <f t="shared" si="12"/>
        <v>-0.99999682634657505</v>
      </c>
      <c r="AC92" s="198">
        <f t="shared" si="12"/>
        <v>-0.99999682634657505</v>
      </c>
      <c r="AD92" s="198">
        <f t="shared" si="12"/>
        <v>-0.99999682634657505</v>
      </c>
      <c r="AE92" s="198">
        <f t="shared" si="12"/>
        <v>-0.99999682634657505</v>
      </c>
      <c r="AF92" s="198">
        <f t="shared" si="12"/>
        <v>-0.99999682634657505</v>
      </c>
      <c r="AG92" s="198">
        <f t="shared" si="12"/>
        <v>-0.99999682634657505</v>
      </c>
      <c r="AH92" s="198">
        <f t="shared" si="12"/>
        <v>-0.99999682634657505</v>
      </c>
      <c r="AI92" s="198">
        <f t="shared" si="12"/>
        <v>-0.99999682634657505</v>
      </c>
      <c r="AJ92" s="198">
        <f t="shared" si="12"/>
        <v>-0.99999682634657505</v>
      </c>
      <c r="AK92" s="198">
        <f t="shared" si="12"/>
        <v>-0.99999682634657505</v>
      </c>
      <c r="AL92" s="198">
        <f t="shared" si="12"/>
        <v>-0.99999682634657505</v>
      </c>
      <c r="AM92" s="198">
        <f t="shared" si="12"/>
        <v>-0.99999682634657505</v>
      </c>
      <c r="AN92" s="198">
        <f t="shared" si="12"/>
        <v>-0.99999682634657505</v>
      </c>
      <c r="AO92" s="198">
        <f t="shared" si="12"/>
        <v>-0.99999682634657505</v>
      </c>
      <c r="AP92" s="198">
        <f t="shared" si="12"/>
        <v>-0.99999682634657505</v>
      </c>
      <c r="AQ92" s="198">
        <f t="shared" si="12"/>
        <v>-0.99999682634657505</v>
      </c>
      <c r="AR92" s="198">
        <f t="shared" si="12"/>
        <v>-0.99999682634657505</v>
      </c>
    </row>
    <row r="93" spans="17:44" x14ac:dyDescent="0.25">
      <c r="Q93" s="198">
        <f t="shared" si="5"/>
        <v>-1.3333333333333333</v>
      </c>
      <c r="R93" s="201">
        <f t="shared" si="6"/>
        <v>-1.0159131935601331</v>
      </c>
      <c r="S93" s="198">
        <f t="shared" si="7"/>
        <v>-2.9108280254777075</v>
      </c>
      <c r="T93" s="198">
        <f t="shared" si="8"/>
        <v>-1</v>
      </c>
      <c r="U93" s="198">
        <f t="shared" si="9"/>
        <v>-1.1081077370348631</v>
      </c>
      <c r="W93" s="198">
        <f t="shared" si="13"/>
        <v>0.99924581305144766</v>
      </c>
      <c r="X93" s="198">
        <f t="shared" si="12"/>
        <v>0.99924581305144766</v>
      </c>
      <c r="Y93" s="198">
        <f t="shared" si="12"/>
        <v>0.99924581305144766</v>
      </c>
      <c r="Z93" s="198">
        <f t="shared" si="12"/>
        <v>0.99924581305144766</v>
      </c>
      <c r="AA93" s="198">
        <f t="shared" si="12"/>
        <v>0.99924581305144766</v>
      </c>
      <c r="AB93" s="198">
        <f t="shared" si="12"/>
        <v>0.99924581305144766</v>
      </c>
      <c r="AC93" s="198">
        <f t="shared" si="12"/>
        <v>0.99924581305144766</v>
      </c>
      <c r="AD93" s="198">
        <f t="shared" si="12"/>
        <v>0.99924581305144766</v>
      </c>
      <c r="AE93" s="198">
        <f t="shared" si="12"/>
        <v>0.99924581305144766</v>
      </c>
      <c r="AF93" s="198">
        <f t="shared" si="12"/>
        <v>0.99924581305144766</v>
      </c>
      <c r="AG93" s="198">
        <f t="shared" si="12"/>
        <v>0.99924581305144766</v>
      </c>
      <c r="AH93" s="198">
        <f t="shared" si="12"/>
        <v>0.99924581305144766</v>
      </c>
      <c r="AI93" s="198">
        <f t="shared" si="12"/>
        <v>0.99924581305144766</v>
      </c>
      <c r="AJ93" s="198">
        <f t="shared" si="12"/>
        <v>0.99924581305144766</v>
      </c>
      <c r="AK93" s="198">
        <f t="shared" si="12"/>
        <v>0.99924581305144766</v>
      </c>
      <c r="AL93" s="198">
        <f t="shared" si="12"/>
        <v>0.99924581305144766</v>
      </c>
      <c r="AM93" s="198">
        <f t="shared" si="12"/>
        <v>0.99924581305144766</v>
      </c>
      <c r="AN93" s="198">
        <f t="shared" si="12"/>
        <v>0.99924581305144766</v>
      </c>
      <c r="AO93" s="198">
        <f t="shared" si="12"/>
        <v>0.99924581305144766</v>
      </c>
      <c r="AP93" s="198">
        <f t="shared" si="12"/>
        <v>0.99924581305144766</v>
      </c>
      <c r="AQ93" s="198">
        <f t="shared" si="12"/>
        <v>0.99924581305144766</v>
      </c>
      <c r="AR93" s="198">
        <f t="shared" si="12"/>
        <v>0.99924581305144766</v>
      </c>
    </row>
    <row r="94" spans="17:44" x14ac:dyDescent="0.25">
      <c r="Q94" s="198">
        <f t="shared" si="5"/>
        <v>-1.3333333333333333</v>
      </c>
      <c r="R94" s="201">
        <f t="shared" si="6"/>
        <v>-1.0159131935601331</v>
      </c>
      <c r="S94" s="198">
        <f t="shared" si="7"/>
        <v>-2.9108280254777075</v>
      </c>
      <c r="T94" s="198">
        <f t="shared" si="8"/>
        <v>-1</v>
      </c>
      <c r="U94" s="198">
        <f t="shared" si="9"/>
        <v>-1.1081077370348631</v>
      </c>
      <c r="W94" s="198">
        <f t="shared" si="13"/>
        <v>-0.71495572647752015</v>
      </c>
      <c r="X94" s="198">
        <f t="shared" si="12"/>
        <v>-0.71495572647752015</v>
      </c>
      <c r="Y94" s="198">
        <f t="shared" si="12"/>
        <v>-0.71495572647752015</v>
      </c>
      <c r="Z94" s="198">
        <f t="shared" si="12"/>
        <v>-0.71495572647752015</v>
      </c>
      <c r="AA94" s="198">
        <f t="shared" si="12"/>
        <v>-0.71495572647752015</v>
      </c>
      <c r="AB94" s="198">
        <f t="shared" si="12"/>
        <v>-0.71495572647752015</v>
      </c>
      <c r="AC94" s="198">
        <f t="shared" si="12"/>
        <v>-0.71495572647752015</v>
      </c>
      <c r="AD94" s="198">
        <f t="shared" si="12"/>
        <v>-0.71495572647752015</v>
      </c>
      <c r="AE94" s="198">
        <f t="shared" si="12"/>
        <v>-0.71495572647752015</v>
      </c>
      <c r="AF94" s="198">
        <f t="shared" si="12"/>
        <v>-0.71495572647752015</v>
      </c>
      <c r="AG94" s="198">
        <f t="shared" si="12"/>
        <v>-0.71495572647752015</v>
      </c>
      <c r="AH94" s="198">
        <f t="shared" si="12"/>
        <v>-0.71495572647752015</v>
      </c>
      <c r="AI94" s="198">
        <f t="shared" si="12"/>
        <v>-0.71495572647752015</v>
      </c>
      <c r="AJ94" s="198">
        <f t="shared" si="12"/>
        <v>-0.71495572647752015</v>
      </c>
      <c r="AK94" s="198">
        <f t="shared" si="12"/>
        <v>-0.71495572647752015</v>
      </c>
      <c r="AL94" s="198">
        <f t="shared" si="12"/>
        <v>-0.71495572647752015</v>
      </c>
      <c r="AM94" s="198">
        <f t="shared" si="12"/>
        <v>-0.71495572647752015</v>
      </c>
      <c r="AN94" s="198">
        <f t="shared" si="12"/>
        <v>-0.71495572647752015</v>
      </c>
      <c r="AO94" s="198">
        <f t="shared" si="12"/>
        <v>-0.71495572647752015</v>
      </c>
      <c r="AP94" s="198">
        <f t="shared" si="12"/>
        <v>-0.71495572647752015</v>
      </c>
      <c r="AQ94" s="198">
        <f t="shared" si="12"/>
        <v>-0.71495572647752015</v>
      </c>
      <c r="AR94" s="198">
        <f t="shared" si="12"/>
        <v>-0.71495572647752015</v>
      </c>
    </row>
    <row r="95" spans="17:44" x14ac:dyDescent="0.25">
      <c r="Q95" s="198">
        <f t="shared" si="5"/>
        <v>-1.3333333333333333</v>
      </c>
      <c r="R95" s="201">
        <f t="shared" si="6"/>
        <v>-1.0159131935601331</v>
      </c>
      <c r="S95" s="198">
        <f t="shared" si="7"/>
        <v>-2.9108280254777075</v>
      </c>
      <c r="T95" s="198">
        <f t="shared" si="8"/>
        <v>-1</v>
      </c>
      <c r="U95" s="198">
        <f t="shared" si="9"/>
        <v>-1.1081077370348631</v>
      </c>
    </row>
    <row r="96" spans="17:44" x14ac:dyDescent="0.25">
      <c r="Q96" s="198">
        <f t="shared" si="5"/>
        <v>-1.3333333333333333</v>
      </c>
      <c r="R96" s="201">
        <f t="shared" si="6"/>
        <v>-1.0159131935601331</v>
      </c>
      <c r="S96" s="198">
        <f t="shared" si="7"/>
        <v>-2.9108280254777075</v>
      </c>
      <c r="T96" s="198">
        <f t="shared" si="8"/>
        <v>-1</v>
      </c>
      <c r="U96" s="198">
        <f t="shared" si="9"/>
        <v>-1.1081077370348631</v>
      </c>
      <c r="W96" s="199" t="s">
        <v>719</v>
      </c>
      <c r="X96" s="199" t="s">
        <v>720</v>
      </c>
    </row>
    <row r="97" spans="17:44" x14ac:dyDescent="0.25">
      <c r="Q97" s="198">
        <f t="shared" si="5"/>
        <v>-1.3333333333333333</v>
      </c>
      <c r="R97" s="201">
        <f t="shared" si="6"/>
        <v>-1.0159131935601331</v>
      </c>
      <c r="S97" s="198">
        <f t="shared" si="7"/>
        <v>-2.9108280254777075</v>
      </c>
      <c r="T97" s="198">
        <f t="shared" si="8"/>
        <v>-1</v>
      </c>
      <c r="U97" s="198">
        <f t="shared" si="9"/>
        <v>-1.1081077370348631</v>
      </c>
      <c r="W97" s="198">
        <v>-7.6702999999999993E-2</v>
      </c>
      <c r="X97" s="198">
        <v>0.16494600000000001</v>
      </c>
      <c r="Y97" s="198">
        <v>-0.19567200000000001</v>
      </c>
      <c r="Z97" s="198">
        <v>0.58040700000000001</v>
      </c>
      <c r="AA97" s="198">
        <v>6.8609900000000001E-2</v>
      </c>
      <c r="AB97" s="198">
        <v>-0.35324699999999998</v>
      </c>
      <c r="AC97" s="198">
        <v>-0.27650599999999997</v>
      </c>
      <c r="AD97" s="198">
        <v>-0.351912</v>
      </c>
      <c r="AE97" s="198">
        <v>-4.1841900000000001E-2</v>
      </c>
      <c r="AF97" s="198">
        <v>-5.3089600000000001E-2</v>
      </c>
      <c r="AG97" s="198">
        <v>0.60327200000000003</v>
      </c>
      <c r="AH97" s="198">
        <v>0.18560499999999999</v>
      </c>
      <c r="AI97" s="198">
        <v>-8.6156499999999997E-2</v>
      </c>
      <c r="AJ97" s="198">
        <v>-0.191799</v>
      </c>
      <c r="AK97" s="198">
        <v>0.10692500000000001</v>
      </c>
      <c r="AL97" s="198">
        <v>-0.19276399999999999</v>
      </c>
      <c r="AM97" s="198">
        <v>-0.57478200000000002</v>
      </c>
      <c r="AN97" s="198">
        <v>-0.96819900000000003</v>
      </c>
      <c r="AO97" s="198">
        <v>8.3902000000000004E-2</v>
      </c>
      <c r="AP97" s="198">
        <v>-0.58837600000000001</v>
      </c>
      <c r="AQ97" s="198">
        <v>-0.34930800000000001</v>
      </c>
    </row>
    <row r="98" spans="17:44" x14ac:dyDescent="0.25">
      <c r="Q98" s="198">
        <f t="shared" si="5"/>
        <v>-1.3333333333333333</v>
      </c>
      <c r="R98" s="201">
        <f t="shared" si="6"/>
        <v>-1.0159131935601331</v>
      </c>
      <c r="S98" s="198">
        <f t="shared" si="7"/>
        <v>-2.9108280254777075</v>
      </c>
      <c r="T98" s="198">
        <f t="shared" si="8"/>
        <v>-1</v>
      </c>
      <c r="U98" s="198">
        <f t="shared" si="9"/>
        <v>-1.1081077370348631</v>
      </c>
    </row>
    <row r="99" spans="17:44" x14ac:dyDescent="0.25">
      <c r="Q99" s="198">
        <f t="shared" si="5"/>
        <v>-1.3333333333333333</v>
      </c>
      <c r="R99" s="201">
        <f t="shared" si="6"/>
        <v>-1.0159131935601331</v>
      </c>
      <c r="S99" s="198">
        <f t="shared" si="7"/>
        <v>-2.9108280254777075</v>
      </c>
      <c r="T99" s="198">
        <f t="shared" si="8"/>
        <v>-1</v>
      </c>
      <c r="U99" s="198">
        <f t="shared" si="9"/>
        <v>-1.1081077370348631</v>
      </c>
      <c r="W99" s="198" t="s">
        <v>721</v>
      </c>
    </row>
    <row r="100" spans="17:44" x14ac:dyDescent="0.25">
      <c r="Q100" s="198">
        <f t="shared" si="5"/>
        <v>-1.3333333333333333</v>
      </c>
      <c r="R100" s="201">
        <f t="shared" si="6"/>
        <v>-1.0159131935601331</v>
      </c>
      <c r="S100" s="198">
        <f t="shared" si="7"/>
        <v>-2.9108280254777075</v>
      </c>
      <c r="T100" s="198">
        <f t="shared" si="8"/>
        <v>-1</v>
      </c>
      <c r="U100" s="198">
        <f t="shared" si="9"/>
        <v>-1.1081077370348631</v>
      </c>
      <c r="W100" s="198">
        <f t="array" ref="W100:AR100">MMULT(X97:AQ97,W75:AR94)</f>
        <v>0.1715352682011613</v>
      </c>
      <c r="X100" s="198">
        <v>0.1715352682011613</v>
      </c>
      <c r="Y100" s="198">
        <v>0.1715352682011613</v>
      </c>
      <c r="Z100" s="198">
        <v>0.1715352682011613</v>
      </c>
      <c r="AA100" s="198">
        <v>0.1715352682011613</v>
      </c>
      <c r="AB100" s="198">
        <v>0.1715352682011613</v>
      </c>
      <c r="AC100" s="198">
        <v>0.1715352682011613</v>
      </c>
      <c r="AD100" s="198">
        <v>0.1715352682011613</v>
      </c>
      <c r="AE100" s="198">
        <v>0.1715352682011613</v>
      </c>
      <c r="AF100" s="198">
        <v>0.1715352682011613</v>
      </c>
      <c r="AG100" s="198">
        <v>0.1715352682011613</v>
      </c>
      <c r="AH100" s="198">
        <v>0.1715352682011613</v>
      </c>
      <c r="AI100" s="198">
        <v>0.1715352682011613</v>
      </c>
      <c r="AJ100" s="198">
        <v>0.1715352682011613</v>
      </c>
      <c r="AK100" s="198">
        <v>0.1715352682011613</v>
      </c>
      <c r="AL100" s="198">
        <v>0.1715352682011613</v>
      </c>
      <c r="AM100" s="198">
        <v>0.1715352682011613</v>
      </c>
      <c r="AN100" s="198">
        <v>0.1715352682011613</v>
      </c>
      <c r="AO100" s="198">
        <v>0.1715352682011613</v>
      </c>
      <c r="AP100" s="198">
        <v>0.1715352682011613</v>
      </c>
      <c r="AQ100" s="198">
        <v>0.1715352682011613</v>
      </c>
      <c r="AR100" s="198">
        <v>0.1715352682011613</v>
      </c>
    </row>
    <row r="101" spans="17:44" x14ac:dyDescent="0.25">
      <c r="Q101" s="198">
        <f t="shared" si="5"/>
        <v>-1.3333333333333333</v>
      </c>
      <c r="R101" s="201">
        <f t="shared" si="6"/>
        <v>-1.0159131935601331</v>
      </c>
      <c r="S101" s="198">
        <f t="shared" si="7"/>
        <v>-2.9108280254777075</v>
      </c>
      <c r="T101" s="198">
        <f t="shared" si="8"/>
        <v>-1</v>
      </c>
      <c r="U101" s="198">
        <f t="shared" si="9"/>
        <v>-1.1081077370348631</v>
      </c>
      <c r="W101" s="198" t="s">
        <v>722</v>
      </c>
    </row>
    <row r="102" spans="17:44" x14ac:dyDescent="0.25">
      <c r="Q102" s="198">
        <f t="shared" si="5"/>
        <v>-1.3333333333333333</v>
      </c>
      <c r="R102" s="201">
        <f t="shared" si="6"/>
        <v>-1.0159131935601331</v>
      </c>
      <c r="S102" s="198">
        <f t="shared" si="7"/>
        <v>-2.9108280254777075</v>
      </c>
      <c r="T102" s="198">
        <f t="shared" si="8"/>
        <v>-1</v>
      </c>
      <c r="U102" s="198">
        <f t="shared" si="9"/>
        <v>-1.1081077370348631</v>
      </c>
      <c r="W102" s="198">
        <f t="array" ref="W102:AR102">(W97)+W100:AR100</f>
        <v>9.4832268201161307E-2</v>
      </c>
      <c r="X102" s="198">
        <v>9.4832268201161307E-2</v>
      </c>
      <c r="Y102" s="198">
        <v>9.4832268201161307E-2</v>
      </c>
      <c r="Z102" s="198">
        <v>9.4832268201161307E-2</v>
      </c>
      <c r="AA102" s="198">
        <v>9.4832268201161307E-2</v>
      </c>
      <c r="AB102" s="198">
        <v>9.4832268201161307E-2</v>
      </c>
      <c r="AC102" s="198">
        <v>9.4832268201161307E-2</v>
      </c>
      <c r="AD102" s="198">
        <v>9.4832268201161307E-2</v>
      </c>
      <c r="AE102" s="198">
        <v>9.4832268201161307E-2</v>
      </c>
      <c r="AF102" s="198">
        <v>9.4832268201161307E-2</v>
      </c>
      <c r="AG102" s="198">
        <v>9.4832268201161307E-2</v>
      </c>
      <c r="AH102" s="198">
        <v>9.4832268201161307E-2</v>
      </c>
      <c r="AI102" s="198">
        <v>9.4832268201161307E-2</v>
      </c>
      <c r="AJ102" s="198">
        <v>9.4832268201161307E-2</v>
      </c>
      <c r="AK102" s="198">
        <v>9.4832268201161307E-2</v>
      </c>
      <c r="AL102" s="198">
        <v>9.4832268201161307E-2</v>
      </c>
      <c r="AM102" s="198">
        <v>9.4832268201161307E-2</v>
      </c>
      <c r="AN102" s="198">
        <v>9.4832268201161307E-2</v>
      </c>
      <c r="AO102" s="198">
        <v>9.4832268201161307E-2</v>
      </c>
      <c r="AP102" s="198">
        <v>9.4832268201161307E-2</v>
      </c>
      <c r="AQ102" s="198">
        <v>9.4832268201161307E-2</v>
      </c>
      <c r="AR102" s="198">
        <v>9.4832268201161307E-2</v>
      </c>
    </row>
    <row r="103" spans="17:44" x14ac:dyDescent="0.25">
      <c r="Q103" s="198">
        <f t="shared" si="5"/>
        <v>-1.3333333333333333</v>
      </c>
      <c r="R103" s="201">
        <f t="shared" si="6"/>
        <v>-1.0159131935601331</v>
      </c>
      <c r="S103" s="198">
        <f t="shared" si="7"/>
        <v>-2.9108280254777075</v>
      </c>
      <c r="T103" s="198">
        <f t="shared" si="8"/>
        <v>-1</v>
      </c>
      <c r="U103" s="198">
        <f t="shared" si="9"/>
        <v>-1.1081077370348631</v>
      </c>
    </row>
    <row r="104" spans="17:44" x14ac:dyDescent="0.25">
      <c r="Q104" s="198">
        <f t="shared" si="5"/>
        <v>-1.3333333333333333</v>
      </c>
      <c r="R104" s="201">
        <f t="shared" si="6"/>
        <v>-1.0159131935601331</v>
      </c>
      <c r="S104" s="198">
        <f t="shared" si="7"/>
        <v>-2.9108280254777075</v>
      </c>
      <c r="T104" s="198">
        <f t="shared" si="8"/>
        <v>-1</v>
      </c>
      <c r="U104" s="198">
        <f t="shared" si="9"/>
        <v>-1.1081077370348631</v>
      </c>
      <c r="W104" s="198" t="s">
        <v>723</v>
      </c>
    </row>
    <row r="105" spans="17:44" x14ac:dyDescent="0.25">
      <c r="Q105" s="198">
        <f t="shared" si="5"/>
        <v>-1.3333333333333333</v>
      </c>
      <c r="R105" s="201">
        <f t="shared" si="6"/>
        <v>-1.0159131935601331</v>
      </c>
      <c r="S105" s="198">
        <f t="shared" si="7"/>
        <v>-2.9108280254777075</v>
      </c>
      <c r="T105" s="198">
        <f t="shared" si="8"/>
        <v>-1</v>
      </c>
      <c r="U105" s="198">
        <f t="shared" si="9"/>
        <v>-1.1081077370348631</v>
      </c>
      <c r="W105" s="198">
        <f>(W102+1)*(($N$5-$N$3)/2)+$N$3</f>
        <v>0.20822113291074756</v>
      </c>
      <c r="X105" s="198">
        <f t="shared" ref="X105:AR105" si="14">(X102+1)*(($N$5-$N$3)/2)+$N$3</f>
        <v>0.20822113291074756</v>
      </c>
      <c r="Y105" s="198">
        <f t="shared" si="14"/>
        <v>0.20822113291074756</v>
      </c>
      <c r="Z105" s="198">
        <f t="shared" si="14"/>
        <v>0.20822113291074756</v>
      </c>
      <c r="AA105" s="198">
        <f t="shared" si="14"/>
        <v>0.20822113291074756</v>
      </c>
      <c r="AB105" s="198">
        <f t="shared" si="14"/>
        <v>0.20822113291074756</v>
      </c>
      <c r="AC105" s="198">
        <f t="shared" si="14"/>
        <v>0.20822113291074756</v>
      </c>
      <c r="AD105" s="198">
        <f t="shared" si="14"/>
        <v>0.20822113291074756</v>
      </c>
      <c r="AE105" s="198">
        <f t="shared" si="14"/>
        <v>0.20822113291074756</v>
      </c>
      <c r="AF105" s="198">
        <f t="shared" si="14"/>
        <v>0.20822113291074756</v>
      </c>
      <c r="AG105" s="198">
        <f t="shared" si="14"/>
        <v>0.20822113291074756</v>
      </c>
      <c r="AH105" s="198">
        <f t="shared" si="14"/>
        <v>0.20822113291074756</v>
      </c>
      <c r="AI105" s="198">
        <f t="shared" si="14"/>
        <v>0.20822113291074756</v>
      </c>
      <c r="AJ105" s="198">
        <f t="shared" si="14"/>
        <v>0.20822113291074756</v>
      </c>
      <c r="AK105" s="198">
        <f t="shared" si="14"/>
        <v>0.20822113291074756</v>
      </c>
      <c r="AL105" s="198">
        <f t="shared" si="14"/>
        <v>0.20822113291074756</v>
      </c>
      <c r="AM105" s="198">
        <f t="shared" si="14"/>
        <v>0.20822113291074756</v>
      </c>
      <c r="AN105" s="198">
        <f t="shared" si="14"/>
        <v>0.20822113291074756</v>
      </c>
      <c r="AO105" s="198">
        <f t="shared" si="14"/>
        <v>0.20822113291074756</v>
      </c>
      <c r="AP105" s="198">
        <f t="shared" si="14"/>
        <v>0.20822113291074756</v>
      </c>
      <c r="AQ105" s="198">
        <f t="shared" si="14"/>
        <v>0.20822113291074756</v>
      </c>
      <c r="AR105" s="198">
        <f t="shared" si="14"/>
        <v>0.20822113291074756</v>
      </c>
    </row>
    <row r="106" spans="17:44" x14ac:dyDescent="0.25">
      <c r="Q106" s="198">
        <f t="shared" si="5"/>
        <v>-1.3333333333333333</v>
      </c>
      <c r="R106" s="201">
        <f t="shared" si="6"/>
        <v>-1.0159131935601331</v>
      </c>
      <c r="S106" s="198">
        <f t="shared" si="7"/>
        <v>-2.9108280254777075</v>
      </c>
      <c r="T106" s="198">
        <f t="shared" si="8"/>
        <v>-1</v>
      </c>
      <c r="U106" s="198">
        <f t="shared" si="9"/>
        <v>-1.1081077370348631</v>
      </c>
      <c r="W106" s="198" t="s">
        <v>724</v>
      </c>
    </row>
    <row r="107" spans="17:44" x14ac:dyDescent="0.25">
      <c r="Q107" s="198">
        <f t="shared" si="5"/>
        <v>-1.3333333333333333</v>
      </c>
      <c r="R107" s="201">
        <f t="shared" si="6"/>
        <v>-1.0159131935601331</v>
      </c>
      <c r="S107" s="198">
        <f t="shared" si="7"/>
        <v>-2.9108280254777075</v>
      </c>
      <c r="T107" s="198">
        <f t="shared" si="8"/>
        <v>-1</v>
      </c>
      <c r="U107" s="198">
        <f t="shared" si="9"/>
        <v>-1.1081077370348631</v>
      </c>
      <c r="W107" s="198">
        <f t="array" ref="W107:W129">TRANSPOSE(W105:AR105)</f>
        <v>0.20822113291074756</v>
      </c>
    </row>
    <row r="108" spans="17:44" x14ac:dyDescent="0.25">
      <c r="Q108" s="198">
        <f t="shared" si="5"/>
        <v>-1.3333333333333333</v>
      </c>
      <c r="R108" s="201">
        <f t="shared" si="6"/>
        <v>-1.0159131935601331</v>
      </c>
      <c r="S108" s="198">
        <f t="shared" si="7"/>
        <v>-2.9108280254777075</v>
      </c>
      <c r="T108" s="198">
        <f t="shared" si="8"/>
        <v>-1</v>
      </c>
      <c r="U108" s="198">
        <f t="shared" si="9"/>
        <v>-1.1081077370348631</v>
      </c>
      <c r="W108" s="198">
        <v>0.20822113291074756</v>
      </c>
    </row>
    <row r="109" spans="17:44" x14ac:dyDescent="0.25">
      <c r="Q109" s="198">
        <f t="shared" si="5"/>
        <v>-1.3333333333333333</v>
      </c>
      <c r="R109" s="201">
        <f t="shared" si="6"/>
        <v>-1.0159131935601331</v>
      </c>
      <c r="S109" s="198">
        <f t="shared" si="7"/>
        <v>-2.9108280254777075</v>
      </c>
      <c r="T109" s="198">
        <f t="shared" si="8"/>
        <v>-1</v>
      </c>
      <c r="U109" s="198">
        <f t="shared" si="9"/>
        <v>-1.1081077370348631</v>
      </c>
      <c r="W109" s="198">
        <v>0.20822113291074756</v>
      </c>
    </row>
    <row r="110" spans="17:44" x14ac:dyDescent="0.25">
      <c r="Q110" s="198">
        <f t="shared" si="5"/>
        <v>-1.3333333333333333</v>
      </c>
      <c r="R110" s="201">
        <f t="shared" si="6"/>
        <v>-1.0159131935601331</v>
      </c>
      <c r="S110" s="198">
        <f t="shared" si="7"/>
        <v>-2.9108280254777075</v>
      </c>
      <c r="T110" s="198">
        <f t="shared" si="8"/>
        <v>-1</v>
      </c>
      <c r="U110" s="198">
        <f t="shared" si="9"/>
        <v>-1.1081077370348631</v>
      </c>
      <c r="W110" s="198">
        <v>0.20822113291074756</v>
      </c>
    </row>
    <row r="111" spans="17:44" x14ac:dyDescent="0.25">
      <c r="Q111" s="198">
        <f t="shared" si="5"/>
        <v>-1.3333333333333333</v>
      </c>
      <c r="R111" s="201">
        <f t="shared" si="6"/>
        <v>-1.0159131935601331</v>
      </c>
      <c r="S111" s="198">
        <f t="shared" si="7"/>
        <v>-2.9108280254777075</v>
      </c>
      <c r="T111" s="198">
        <f t="shared" si="8"/>
        <v>-1</v>
      </c>
      <c r="U111" s="198">
        <f t="shared" si="9"/>
        <v>-1.1081077370348631</v>
      </c>
      <c r="W111" s="198">
        <v>0.20822113291074756</v>
      </c>
    </row>
    <row r="112" spans="17:44" x14ac:dyDescent="0.25">
      <c r="Q112" s="198">
        <f t="shared" si="5"/>
        <v>-1.3333333333333333</v>
      </c>
      <c r="R112" s="201">
        <f t="shared" si="6"/>
        <v>-1.0159131935601331</v>
      </c>
      <c r="S112" s="198">
        <f t="shared" si="7"/>
        <v>-2.9108280254777075</v>
      </c>
      <c r="T112" s="198">
        <f t="shared" si="8"/>
        <v>-1</v>
      </c>
      <c r="U112" s="198">
        <f t="shared" si="9"/>
        <v>-1.1081077370348631</v>
      </c>
      <c r="W112" s="198">
        <v>0.20822113291074756</v>
      </c>
    </row>
    <row r="113" spans="17:23" x14ac:dyDescent="0.25">
      <c r="Q113" s="198">
        <f t="shared" si="5"/>
        <v>-1.3333333333333333</v>
      </c>
      <c r="R113" s="201">
        <f t="shared" si="6"/>
        <v>-1.0159131935601331</v>
      </c>
      <c r="S113" s="198">
        <f t="shared" si="7"/>
        <v>-2.9108280254777075</v>
      </c>
      <c r="T113" s="198">
        <f t="shared" si="8"/>
        <v>-1</v>
      </c>
      <c r="U113" s="198">
        <f t="shared" si="9"/>
        <v>-1.1081077370348631</v>
      </c>
      <c r="W113" s="198">
        <v>0.20822113291074756</v>
      </c>
    </row>
    <row r="114" spans="17:23" x14ac:dyDescent="0.25">
      <c r="Q114" s="198">
        <f t="shared" si="5"/>
        <v>-1.3333333333333333</v>
      </c>
      <c r="R114" s="201">
        <f t="shared" si="6"/>
        <v>-1.0159131935601331</v>
      </c>
      <c r="S114" s="198">
        <f t="shared" si="7"/>
        <v>-2.9108280254777075</v>
      </c>
      <c r="T114" s="198">
        <f t="shared" si="8"/>
        <v>-1</v>
      </c>
      <c r="U114" s="198">
        <f t="shared" si="9"/>
        <v>-1.1081077370348631</v>
      </c>
      <c r="W114" s="198">
        <v>0.20822113291074756</v>
      </c>
    </row>
    <row r="115" spans="17:23" x14ac:dyDescent="0.25">
      <c r="Q115" s="198">
        <f t="shared" si="5"/>
        <v>-1.3333333333333333</v>
      </c>
      <c r="R115" s="201">
        <f t="shared" si="6"/>
        <v>-1.0159131935601331</v>
      </c>
      <c r="S115" s="198">
        <f t="shared" si="7"/>
        <v>-2.9108280254777075</v>
      </c>
      <c r="T115" s="198">
        <f t="shared" si="8"/>
        <v>-1</v>
      </c>
      <c r="U115" s="198">
        <f t="shared" si="9"/>
        <v>-1.1081077370348631</v>
      </c>
      <c r="W115" s="198">
        <v>0.20822113291074756</v>
      </c>
    </row>
    <row r="116" spans="17:23" x14ac:dyDescent="0.25">
      <c r="Q116" s="198">
        <f t="shared" si="5"/>
        <v>-1.3333333333333333</v>
      </c>
      <c r="R116" s="201">
        <f t="shared" si="6"/>
        <v>-1.0159131935601331</v>
      </c>
      <c r="S116" s="198">
        <f t="shared" si="7"/>
        <v>-2.9108280254777075</v>
      </c>
      <c r="T116" s="198">
        <f t="shared" si="8"/>
        <v>-1</v>
      </c>
      <c r="U116" s="198">
        <f t="shared" si="9"/>
        <v>-1.1081077370348631</v>
      </c>
      <c r="W116" s="198">
        <v>0.20822113291074756</v>
      </c>
    </row>
    <row r="117" spans="17:23" x14ac:dyDescent="0.25">
      <c r="Q117" s="198">
        <f t="shared" si="5"/>
        <v>-1.3333333333333333</v>
      </c>
      <c r="R117" s="201">
        <f t="shared" si="6"/>
        <v>-1.0159131935601331</v>
      </c>
      <c r="S117" s="198">
        <f t="shared" si="7"/>
        <v>-2.9108280254777075</v>
      </c>
      <c r="T117" s="198">
        <f t="shared" si="8"/>
        <v>-1</v>
      </c>
      <c r="U117" s="198">
        <f t="shared" si="9"/>
        <v>-1.1081077370348631</v>
      </c>
      <c r="W117" s="198">
        <v>0.20822113291074756</v>
      </c>
    </row>
    <row r="118" spans="17:23" x14ac:dyDescent="0.25">
      <c r="Q118" s="198">
        <f t="shared" si="5"/>
        <v>-1.3333333333333333</v>
      </c>
      <c r="R118" s="201">
        <f t="shared" si="6"/>
        <v>-1.0159131935601331</v>
      </c>
      <c r="S118" s="198">
        <f t="shared" si="7"/>
        <v>-2.9108280254777075</v>
      </c>
      <c r="T118" s="198">
        <f t="shared" si="8"/>
        <v>-1</v>
      </c>
      <c r="U118" s="198">
        <f t="shared" si="9"/>
        <v>-1.1081077370348631</v>
      </c>
      <c r="W118" s="198">
        <v>0.20822113291074756</v>
      </c>
    </row>
    <row r="119" spans="17:23" x14ac:dyDescent="0.25">
      <c r="Q119" s="198">
        <f t="shared" si="5"/>
        <v>-1.3333333333333333</v>
      </c>
      <c r="R119" s="201">
        <f t="shared" si="6"/>
        <v>-1.0159131935601331</v>
      </c>
      <c r="S119" s="198">
        <f t="shared" si="7"/>
        <v>-2.9108280254777075</v>
      </c>
      <c r="T119" s="198">
        <f t="shared" si="8"/>
        <v>-1</v>
      </c>
      <c r="U119" s="198">
        <f t="shared" si="9"/>
        <v>-1.1081077370348631</v>
      </c>
      <c r="W119" s="198">
        <v>0.20822113291074756</v>
      </c>
    </row>
    <row r="120" spans="17:23" x14ac:dyDescent="0.25">
      <c r="Q120" s="198">
        <f t="shared" si="5"/>
        <v>-1.3333333333333333</v>
      </c>
      <c r="R120" s="201">
        <f t="shared" si="6"/>
        <v>-1.0159131935601331</v>
      </c>
      <c r="S120" s="198">
        <f t="shared" si="7"/>
        <v>-2.9108280254777075</v>
      </c>
      <c r="T120" s="198">
        <f t="shared" si="8"/>
        <v>-1</v>
      </c>
      <c r="U120" s="198">
        <f t="shared" si="9"/>
        <v>-1.1081077370348631</v>
      </c>
      <c r="W120" s="198">
        <v>0.20822113291074756</v>
      </c>
    </row>
    <row r="121" spans="17:23" x14ac:dyDescent="0.25">
      <c r="Q121" s="198">
        <f t="shared" si="5"/>
        <v>-1.3333333333333333</v>
      </c>
      <c r="R121" s="201">
        <f t="shared" si="6"/>
        <v>-1.0159131935601331</v>
      </c>
      <c r="S121" s="198">
        <f t="shared" si="7"/>
        <v>-2.9108280254777075</v>
      </c>
      <c r="T121" s="198">
        <f t="shared" si="8"/>
        <v>-1</v>
      </c>
      <c r="U121" s="198">
        <f t="shared" si="9"/>
        <v>-1.1081077370348631</v>
      </c>
      <c r="W121" s="198">
        <v>0.20822113291074756</v>
      </c>
    </row>
    <row r="122" spans="17:23" x14ac:dyDescent="0.25">
      <c r="Q122" s="198">
        <f t="shared" si="5"/>
        <v>-1.3333333333333333</v>
      </c>
      <c r="R122" s="201">
        <f t="shared" si="6"/>
        <v>-1.0159131935601331</v>
      </c>
      <c r="S122" s="198">
        <f t="shared" si="7"/>
        <v>-2.9108280254777075</v>
      </c>
      <c r="T122" s="198">
        <f t="shared" si="8"/>
        <v>-1</v>
      </c>
      <c r="U122" s="198">
        <f t="shared" si="9"/>
        <v>-1.1081077370348631</v>
      </c>
      <c r="W122" s="198">
        <v>0.20822113291074756</v>
      </c>
    </row>
    <row r="123" spans="17:23" x14ac:dyDescent="0.25">
      <c r="Q123" s="198">
        <f t="shared" si="5"/>
        <v>-1.3333333333333333</v>
      </c>
      <c r="R123" s="201">
        <f t="shared" si="6"/>
        <v>-1.0159131935601331</v>
      </c>
      <c r="S123" s="198">
        <f t="shared" si="7"/>
        <v>-2.9108280254777075</v>
      </c>
      <c r="T123" s="198">
        <f t="shared" si="8"/>
        <v>-1</v>
      </c>
      <c r="U123" s="198">
        <f t="shared" si="9"/>
        <v>-1.1081077370348631</v>
      </c>
      <c r="W123" s="198">
        <v>0.20822113291074756</v>
      </c>
    </row>
    <row r="124" spans="17:23" x14ac:dyDescent="0.25">
      <c r="Q124" s="198">
        <f t="shared" si="5"/>
        <v>-1.3333333333333333</v>
      </c>
      <c r="R124" s="201">
        <f t="shared" si="6"/>
        <v>-1.0159131935601331</v>
      </c>
      <c r="S124" s="198">
        <f t="shared" si="7"/>
        <v>-2.9108280254777075</v>
      </c>
      <c r="T124" s="198">
        <f t="shared" si="8"/>
        <v>-1</v>
      </c>
      <c r="U124" s="198">
        <f t="shared" si="9"/>
        <v>-1.1081077370348631</v>
      </c>
      <c r="W124" s="198">
        <v>0.20822113291074756</v>
      </c>
    </row>
    <row r="125" spans="17:23" x14ac:dyDescent="0.25">
      <c r="Q125" s="198">
        <f t="shared" si="5"/>
        <v>-1.3333333333333333</v>
      </c>
      <c r="R125" s="201">
        <f t="shared" si="6"/>
        <v>-1.0159131935601331</v>
      </c>
      <c r="S125" s="198">
        <f t="shared" si="7"/>
        <v>-2.9108280254777075</v>
      </c>
      <c r="T125" s="198">
        <f t="shared" si="8"/>
        <v>-1</v>
      </c>
      <c r="U125" s="198">
        <f t="shared" si="9"/>
        <v>-1.1081077370348631</v>
      </c>
      <c r="W125" s="198">
        <v>0.20822113291074756</v>
      </c>
    </row>
    <row r="126" spans="17:23" x14ac:dyDescent="0.25">
      <c r="Q126" s="198">
        <f t="shared" si="5"/>
        <v>-1.3333333333333333</v>
      </c>
      <c r="R126" s="201">
        <f t="shared" si="6"/>
        <v>-1.0159131935601331</v>
      </c>
      <c r="S126" s="198">
        <f t="shared" si="7"/>
        <v>-2.9108280254777075</v>
      </c>
      <c r="T126" s="198">
        <f t="shared" si="8"/>
        <v>-1</v>
      </c>
      <c r="U126" s="198">
        <f t="shared" si="9"/>
        <v>-1.1081077370348631</v>
      </c>
      <c r="W126" s="198">
        <v>0.20822113291074756</v>
      </c>
    </row>
    <row r="127" spans="17:23" x14ac:dyDescent="0.25">
      <c r="Q127" s="198">
        <f t="shared" si="5"/>
        <v>-1.3333333333333333</v>
      </c>
      <c r="R127" s="201">
        <f t="shared" si="6"/>
        <v>-1.0159131935601331</v>
      </c>
      <c r="S127" s="198">
        <f t="shared" si="7"/>
        <v>-2.9108280254777075</v>
      </c>
      <c r="T127" s="198">
        <f t="shared" si="8"/>
        <v>-1</v>
      </c>
      <c r="U127" s="198">
        <f t="shared" si="9"/>
        <v>-1.1081077370348631</v>
      </c>
      <c r="W127" s="198">
        <v>0.20822113291074756</v>
      </c>
    </row>
    <row r="128" spans="17:23" x14ac:dyDescent="0.25">
      <c r="Q128" s="198">
        <f t="shared" si="5"/>
        <v>-1.3333333333333333</v>
      </c>
      <c r="R128" s="201">
        <f t="shared" si="6"/>
        <v>-1.0159131935601331</v>
      </c>
      <c r="S128" s="198">
        <f t="shared" si="7"/>
        <v>-2.9108280254777075</v>
      </c>
      <c r="T128" s="198">
        <f t="shared" si="8"/>
        <v>-1</v>
      </c>
      <c r="U128" s="198">
        <f t="shared" si="9"/>
        <v>-1.1081077370348631</v>
      </c>
      <c r="W128" s="198">
        <v>0.20822113291074756</v>
      </c>
    </row>
    <row r="129" spans="17:23" x14ac:dyDescent="0.25">
      <c r="Q129" s="198">
        <f t="shared" si="5"/>
        <v>-1.3333333333333333</v>
      </c>
      <c r="R129" s="201">
        <f t="shared" si="6"/>
        <v>-1.0159131935601331</v>
      </c>
      <c r="S129" s="198">
        <f t="shared" si="7"/>
        <v>-2.9108280254777075</v>
      </c>
      <c r="T129" s="198">
        <f t="shared" si="8"/>
        <v>-1</v>
      </c>
      <c r="U129" s="198">
        <f t="shared" si="9"/>
        <v>-1.1081077370348631</v>
      </c>
      <c r="W129" s="198" t="e">
        <v>#N/A</v>
      </c>
    </row>
    <row r="130" spans="17:23" x14ac:dyDescent="0.25">
      <c r="Q130" s="198">
        <f t="shared" si="5"/>
        <v>-1.3333333333333333</v>
      </c>
      <c r="R130" s="201">
        <f t="shared" si="6"/>
        <v>-1.0159131935601331</v>
      </c>
      <c r="S130" s="198">
        <f t="shared" si="7"/>
        <v>-2.9108280254777075</v>
      </c>
      <c r="T130" s="198">
        <f t="shared" si="8"/>
        <v>-1</v>
      </c>
      <c r="U130" s="198">
        <f t="shared" si="9"/>
        <v>-1.1081077370348631</v>
      </c>
    </row>
    <row r="131" spans="17:23" x14ac:dyDescent="0.25">
      <c r="Q131" s="198">
        <f t="shared" ref="Q131:Q194" si="15">2*((L131-P$3)/(P$5-P$3))-1</f>
        <v>-1.3333333333333333</v>
      </c>
      <c r="R131" s="201">
        <f t="shared" ref="R131:R194" si="16">2*((H131-P$8)/(P$10-P$8))-1</f>
        <v>-1.0159131935601331</v>
      </c>
      <c r="S131" s="198">
        <f t="shared" ref="S131:S194" si="17">2*((I131-P$13)/(P$15-P$13))-1</f>
        <v>-2.9108280254777075</v>
      </c>
      <c r="T131" s="198">
        <f t="shared" ref="T131:T194" si="18">2*((J131-P$18)/(P$20-P$18))-1</f>
        <v>-1</v>
      </c>
      <c r="U131" s="198">
        <f t="shared" ref="U131:U194" si="19">2*((K131-P$23)/(P$25-P$23))-1</f>
        <v>-1.1081077370348631</v>
      </c>
    </row>
    <row r="132" spans="17:23" x14ac:dyDescent="0.25">
      <c r="Q132" s="198">
        <f t="shared" si="15"/>
        <v>-1.3333333333333333</v>
      </c>
      <c r="R132" s="201">
        <f t="shared" si="16"/>
        <v>-1.0159131935601331</v>
      </c>
      <c r="S132" s="198">
        <f t="shared" si="17"/>
        <v>-2.9108280254777075</v>
      </c>
      <c r="T132" s="198">
        <f t="shared" si="18"/>
        <v>-1</v>
      </c>
      <c r="U132" s="198">
        <f t="shared" si="19"/>
        <v>-1.1081077370348631</v>
      </c>
    </row>
    <row r="133" spans="17:23" x14ac:dyDescent="0.25">
      <c r="Q133" s="198">
        <f t="shared" si="15"/>
        <v>-1.3333333333333333</v>
      </c>
      <c r="R133" s="201">
        <f t="shared" si="16"/>
        <v>-1.0159131935601331</v>
      </c>
      <c r="S133" s="198">
        <f t="shared" si="17"/>
        <v>-2.9108280254777075</v>
      </c>
      <c r="T133" s="198">
        <f t="shared" si="18"/>
        <v>-1</v>
      </c>
      <c r="U133" s="198">
        <f t="shared" si="19"/>
        <v>-1.1081077370348631</v>
      </c>
    </row>
    <row r="134" spans="17:23" x14ac:dyDescent="0.25">
      <c r="Q134" s="198">
        <f t="shared" si="15"/>
        <v>-1.3333333333333333</v>
      </c>
      <c r="R134" s="201">
        <f t="shared" si="16"/>
        <v>-1.0159131935601331</v>
      </c>
      <c r="S134" s="198">
        <f t="shared" si="17"/>
        <v>-2.9108280254777075</v>
      </c>
      <c r="T134" s="198">
        <f t="shared" si="18"/>
        <v>-1</v>
      </c>
      <c r="U134" s="198">
        <f t="shared" si="19"/>
        <v>-1.1081077370348631</v>
      </c>
    </row>
    <row r="135" spans="17:23" x14ac:dyDescent="0.25">
      <c r="Q135" s="198">
        <f t="shared" si="15"/>
        <v>-1.3333333333333333</v>
      </c>
      <c r="R135" s="201">
        <f t="shared" si="16"/>
        <v>-1.0159131935601331</v>
      </c>
      <c r="S135" s="198">
        <f t="shared" si="17"/>
        <v>-2.9108280254777075</v>
      </c>
      <c r="T135" s="198">
        <f t="shared" si="18"/>
        <v>-1</v>
      </c>
      <c r="U135" s="198">
        <f t="shared" si="19"/>
        <v>-1.1081077370348631</v>
      </c>
    </row>
    <row r="136" spans="17:23" x14ac:dyDescent="0.25">
      <c r="Q136" s="198">
        <f t="shared" si="15"/>
        <v>-1.3333333333333333</v>
      </c>
      <c r="R136" s="201">
        <f t="shared" si="16"/>
        <v>-1.0159131935601331</v>
      </c>
      <c r="S136" s="198">
        <f t="shared" si="17"/>
        <v>-2.9108280254777075</v>
      </c>
      <c r="T136" s="198">
        <f t="shared" si="18"/>
        <v>-1</v>
      </c>
      <c r="U136" s="198">
        <f t="shared" si="19"/>
        <v>-1.1081077370348631</v>
      </c>
    </row>
    <row r="137" spans="17:23" x14ac:dyDescent="0.25">
      <c r="Q137" s="198">
        <f t="shared" si="15"/>
        <v>-1.3333333333333333</v>
      </c>
      <c r="R137" s="201">
        <f t="shared" si="16"/>
        <v>-1.0159131935601331</v>
      </c>
      <c r="S137" s="198">
        <f t="shared" si="17"/>
        <v>-2.9108280254777075</v>
      </c>
      <c r="T137" s="198">
        <f t="shared" si="18"/>
        <v>-1</v>
      </c>
      <c r="U137" s="198">
        <f t="shared" si="19"/>
        <v>-1.1081077370348631</v>
      </c>
    </row>
    <row r="138" spans="17:23" x14ac:dyDescent="0.25">
      <c r="Q138" s="198">
        <f t="shared" si="15"/>
        <v>-1.3333333333333333</v>
      </c>
      <c r="R138" s="201">
        <f t="shared" si="16"/>
        <v>-1.0159131935601331</v>
      </c>
      <c r="S138" s="198">
        <f t="shared" si="17"/>
        <v>-2.9108280254777075</v>
      </c>
      <c r="T138" s="198">
        <f t="shared" si="18"/>
        <v>-1</v>
      </c>
      <c r="U138" s="198">
        <f t="shared" si="19"/>
        <v>-1.1081077370348631</v>
      </c>
    </row>
    <row r="139" spans="17:23" x14ac:dyDescent="0.25">
      <c r="Q139" s="198">
        <f t="shared" si="15"/>
        <v>-1.3333333333333333</v>
      </c>
      <c r="R139" s="201">
        <f t="shared" si="16"/>
        <v>-1.0159131935601331</v>
      </c>
      <c r="S139" s="198">
        <f t="shared" si="17"/>
        <v>-2.9108280254777075</v>
      </c>
      <c r="T139" s="198">
        <f t="shared" si="18"/>
        <v>-1</v>
      </c>
      <c r="U139" s="198">
        <f t="shared" si="19"/>
        <v>-1.1081077370348631</v>
      </c>
    </row>
    <row r="140" spans="17:23" x14ac:dyDescent="0.25">
      <c r="Q140" s="198">
        <f t="shared" si="15"/>
        <v>-1.3333333333333333</v>
      </c>
      <c r="R140" s="201">
        <f t="shared" si="16"/>
        <v>-1.0159131935601331</v>
      </c>
      <c r="S140" s="198">
        <f t="shared" si="17"/>
        <v>-2.9108280254777075</v>
      </c>
      <c r="T140" s="198">
        <f t="shared" si="18"/>
        <v>-1</v>
      </c>
      <c r="U140" s="198">
        <f t="shared" si="19"/>
        <v>-1.1081077370348631</v>
      </c>
    </row>
    <row r="141" spans="17:23" x14ac:dyDescent="0.25">
      <c r="Q141" s="198">
        <f t="shared" si="15"/>
        <v>-1.3333333333333333</v>
      </c>
      <c r="R141" s="201">
        <f t="shared" si="16"/>
        <v>-1.0159131935601331</v>
      </c>
      <c r="S141" s="198">
        <f t="shared" si="17"/>
        <v>-2.9108280254777075</v>
      </c>
      <c r="T141" s="198">
        <f t="shared" si="18"/>
        <v>-1</v>
      </c>
      <c r="U141" s="198">
        <f t="shared" si="19"/>
        <v>-1.1081077370348631</v>
      </c>
    </row>
    <row r="142" spans="17:23" x14ac:dyDescent="0.25">
      <c r="Q142" s="198">
        <f t="shared" si="15"/>
        <v>-1.3333333333333333</v>
      </c>
      <c r="R142" s="201">
        <f t="shared" si="16"/>
        <v>-1.0159131935601331</v>
      </c>
      <c r="S142" s="198">
        <f t="shared" si="17"/>
        <v>-2.9108280254777075</v>
      </c>
      <c r="T142" s="198">
        <f t="shared" si="18"/>
        <v>-1</v>
      </c>
      <c r="U142" s="198">
        <f t="shared" si="19"/>
        <v>-1.1081077370348631</v>
      </c>
    </row>
    <row r="143" spans="17:23" x14ac:dyDescent="0.25">
      <c r="Q143" s="198">
        <f t="shared" si="15"/>
        <v>-1.3333333333333333</v>
      </c>
      <c r="R143" s="201">
        <f t="shared" si="16"/>
        <v>-1.0159131935601331</v>
      </c>
      <c r="S143" s="198">
        <f t="shared" si="17"/>
        <v>-2.9108280254777075</v>
      </c>
      <c r="T143" s="198">
        <f t="shared" si="18"/>
        <v>-1</v>
      </c>
      <c r="U143" s="198">
        <f t="shared" si="19"/>
        <v>-1.1081077370348631</v>
      </c>
    </row>
    <row r="144" spans="17:23" x14ac:dyDescent="0.25">
      <c r="Q144" s="198">
        <f t="shared" si="15"/>
        <v>-1.3333333333333333</v>
      </c>
      <c r="R144" s="201">
        <f t="shared" si="16"/>
        <v>-1.0159131935601331</v>
      </c>
      <c r="S144" s="198">
        <f t="shared" si="17"/>
        <v>-2.9108280254777075</v>
      </c>
      <c r="T144" s="198">
        <f t="shared" si="18"/>
        <v>-1</v>
      </c>
      <c r="U144" s="198">
        <f t="shared" si="19"/>
        <v>-1.1081077370348631</v>
      </c>
    </row>
    <row r="145" spans="17:21" x14ac:dyDescent="0.25">
      <c r="Q145" s="198">
        <f t="shared" si="15"/>
        <v>-1.3333333333333333</v>
      </c>
      <c r="R145" s="201">
        <f t="shared" si="16"/>
        <v>-1.0159131935601331</v>
      </c>
      <c r="S145" s="198">
        <f t="shared" si="17"/>
        <v>-2.9108280254777075</v>
      </c>
      <c r="T145" s="198">
        <f t="shared" si="18"/>
        <v>-1</v>
      </c>
      <c r="U145" s="198">
        <f t="shared" si="19"/>
        <v>-1.1081077370348631</v>
      </c>
    </row>
    <row r="146" spans="17:21" x14ac:dyDescent="0.25">
      <c r="Q146" s="198">
        <f t="shared" si="15"/>
        <v>-1.3333333333333333</v>
      </c>
      <c r="R146" s="201">
        <f t="shared" si="16"/>
        <v>-1.0159131935601331</v>
      </c>
      <c r="S146" s="198">
        <f t="shared" si="17"/>
        <v>-2.9108280254777075</v>
      </c>
      <c r="T146" s="198">
        <f t="shared" si="18"/>
        <v>-1</v>
      </c>
      <c r="U146" s="198">
        <f t="shared" si="19"/>
        <v>-1.1081077370348631</v>
      </c>
    </row>
    <row r="147" spans="17:21" x14ac:dyDescent="0.25">
      <c r="Q147" s="198">
        <f t="shared" si="15"/>
        <v>-1.3333333333333333</v>
      </c>
      <c r="R147" s="201">
        <f t="shared" si="16"/>
        <v>-1.0159131935601331</v>
      </c>
      <c r="S147" s="198">
        <f t="shared" si="17"/>
        <v>-2.9108280254777075</v>
      </c>
      <c r="T147" s="198">
        <f t="shared" si="18"/>
        <v>-1</v>
      </c>
      <c r="U147" s="198">
        <f t="shared" si="19"/>
        <v>-1.1081077370348631</v>
      </c>
    </row>
    <row r="148" spans="17:21" x14ac:dyDescent="0.25">
      <c r="Q148" s="198">
        <f t="shared" si="15"/>
        <v>-1.3333333333333333</v>
      </c>
      <c r="R148" s="201">
        <f t="shared" si="16"/>
        <v>-1.0159131935601331</v>
      </c>
      <c r="S148" s="198">
        <f t="shared" si="17"/>
        <v>-2.9108280254777075</v>
      </c>
      <c r="T148" s="198">
        <f t="shared" si="18"/>
        <v>-1</v>
      </c>
      <c r="U148" s="198">
        <f t="shared" si="19"/>
        <v>-1.1081077370348631</v>
      </c>
    </row>
    <row r="149" spans="17:21" x14ac:dyDescent="0.25">
      <c r="Q149" s="198">
        <f t="shared" si="15"/>
        <v>-1.3333333333333333</v>
      </c>
      <c r="R149" s="201">
        <f t="shared" si="16"/>
        <v>-1.0159131935601331</v>
      </c>
      <c r="S149" s="198">
        <f t="shared" si="17"/>
        <v>-2.9108280254777075</v>
      </c>
      <c r="T149" s="198">
        <f t="shared" si="18"/>
        <v>-1</v>
      </c>
      <c r="U149" s="198">
        <f t="shared" si="19"/>
        <v>-1.1081077370348631</v>
      </c>
    </row>
    <row r="150" spans="17:21" x14ac:dyDescent="0.25">
      <c r="Q150" s="198">
        <f t="shared" si="15"/>
        <v>-1.3333333333333333</v>
      </c>
      <c r="R150" s="201">
        <f t="shared" si="16"/>
        <v>-1.0159131935601331</v>
      </c>
      <c r="S150" s="198">
        <f t="shared" si="17"/>
        <v>-2.9108280254777075</v>
      </c>
      <c r="T150" s="198">
        <f t="shared" si="18"/>
        <v>-1</v>
      </c>
      <c r="U150" s="198">
        <f t="shared" si="19"/>
        <v>-1.1081077370348631</v>
      </c>
    </row>
    <row r="151" spans="17:21" x14ac:dyDescent="0.25">
      <c r="Q151" s="198">
        <f t="shared" si="15"/>
        <v>-1.3333333333333333</v>
      </c>
      <c r="R151" s="201">
        <f t="shared" si="16"/>
        <v>-1.0159131935601331</v>
      </c>
      <c r="S151" s="198">
        <f t="shared" si="17"/>
        <v>-2.9108280254777075</v>
      </c>
      <c r="T151" s="198">
        <f t="shared" si="18"/>
        <v>-1</v>
      </c>
      <c r="U151" s="198">
        <f t="shared" si="19"/>
        <v>-1.1081077370348631</v>
      </c>
    </row>
    <row r="152" spans="17:21" x14ac:dyDescent="0.25">
      <c r="Q152" s="198">
        <f t="shared" si="15"/>
        <v>-1.3333333333333333</v>
      </c>
      <c r="R152" s="201">
        <f t="shared" si="16"/>
        <v>-1.0159131935601331</v>
      </c>
      <c r="S152" s="198">
        <f t="shared" si="17"/>
        <v>-2.9108280254777075</v>
      </c>
      <c r="T152" s="198">
        <f t="shared" si="18"/>
        <v>-1</v>
      </c>
      <c r="U152" s="198">
        <f t="shared" si="19"/>
        <v>-1.1081077370348631</v>
      </c>
    </row>
    <row r="153" spans="17:21" x14ac:dyDescent="0.25">
      <c r="Q153" s="198">
        <f t="shared" si="15"/>
        <v>-1.3333333333333333</v>
      </c>
      <c r="R153" s="201">
        <f t="shared" si="16"/>
        <v>-1.0159131935601331</v>
      </c>
      <c r="S153" s="198">
        <f t="shared" si="17"/>
        <v>-2.9108280254777075</v>
      </c>
      <c r="T153" s="198">
        <f t="shared" si="18"/>
        <v>-1</v>
      </c>
      <c r="U153" s="198">
        <f t="shared" si="19"/>
        <v>-1.1081077370348631</v>
      </c>
    </row>
    <row r="154" spans="17:21" x14ac:dyDescent="0.25">
      <c r="Q154" s="198">
        <f t="shared" si="15"/>
        <v>-1.3333333333333333</v>
      </c>
      <c r="R154" s="201">
        <f t="shared" si="16"/>
        <v>-1.0159131935601331</v>
      </c>
      <c r="S154" s="198">
        <f t="shared" si="17"/>
        <v>-2.9108280254777075</v>
      </c>
      <c r="T154" s="198">
        <f t="shared" si="18"/>
        <v>-1</v>
      </c>
      <c r="U154" s="198">
        <f t="shared" si="19"/>
        <v>-1.1081077370348631</v>
      </c>
    </row>
    <row r="155" spans="17:21" x14ac:dyDescent="0.25">
      <c r="Q155" s="198">
        <f t="shared" si="15"/>
        <v>-1.3333333333333333</v>
      </c>
      <c r="R155" s="201">
        <f t="shared" si="16"/>
        <v>-1.0159131935601331</v>
      </c>
      <c r="S155" s="198">
        <f t="shared" si="17"/>
        <v>-2.9108280254777075</v>
      </c>
      <c r="T155" s="198">
        <f t="shared" si="18"/>
        <v>-1</v>
      </c>
      <c r="U155" s="198">
        <f t="shared" si="19"/>
        <v>-1.1081077370348631</v>
      </c>
    </row>
    <row r="156" spans="17:21" x14ac:dyDescent="0.25">
      <c r="Q156" s="198">
        <f t="shared" si="15"/>
        <v>-1.3333333333333333</v>
      </c>
      <c r="R156" s="201">
        <f t="shared" si="16"/>
        <v>-1.0159131935601331</v>
      </c>
      <c r="S156" s="198">
        <f t="shared" si="17"/>
        <v>-2.9108280254777075</v>
      </c>
      <c r="T156" s="198">
        <f t="shared" si="18"/>
        <v>-1</v>
      </c>
      <c r="U156" s="198">
        <f t="shared" si="19"/>
        <v>-1.1081077370348631</v>
      </c>
    </row>
    <row r="157" spans="17:21" x14ac:dyDescent="0.25">
      <c r="Q157" s="198">
        <f t="shared" si="15"/>
        <v>-1.3333333333333333</v>
      </c>
      <c r="R157" s="201">
        <f t="shared" si="16"/>
        <v>-1.0159131935601331</v>
      </c>
      <c r="S157" s="198">
        <f t="shared" si="17"/>
        <v>-2.9108280254777075</v>
      </c>
      <c r="T157" s="198">
        <f t="shared" si="18"/>
        <v>-1</v>
      </c>
      <c r="U157" s="198">
        <f t="shared" si="19"/>
        <v>-1.1081077370348631</v>
      </c>
    </row>
    <row r="158" spans="17:21" x14ac:dyDescent="0.25">
      <c r="Q158" s="198">
        <f t="shared" si="15"/>
        <v>-1.3333333333333333</v>
      </c>
      <c r="R158" s="201">
        <f t="shared" si="16"/>
        <v>-1.0159131935601331</v>
      </c>
      <c r="S158" s="198">
        <f t="shared" si="17"/>
        <v>-2.9108280254777075</v>
      </c>
      <c r="T158" s="198">
        <f t="shared" si="18"/>
        <v>-1</v>
      </c>
      <c r="U158" s="198">
        <f t="shared" si="19"/>
        <v>-1.1081077370348631</v>
      </c>
    </row>
    <row r="159" spans="17:21" x14ac:dyDescent="0.25">
      <c r="Q159" s="198">
        <f t="shared" si="15"/>
        <v>-1.3333333333333333</v>
      </c>
      <c r="R159" s="201">
        <f t="shared" si="16"/>
        <v>-1.0159131935601331</v>
      </c>
      <c r="S159" s="198">
        <f t="shared" si="17"/>
        <v>-2.9108280254777075</v>
      </c>
      <c r="T159" s="198">
        <f t="shared" si="18"/>
        <v>-1</v>
      </c>
      <c r="U159" s="198">
        <f t="shared" si="19"/>
        <v>-1.1081077370348631</v>
      </c>
    </row>
    <row r="160" spans="17:21" x14ac:dyDescent="0.25">
      <c r="Q160" s="198">
        <f t="shared" si="15"/>
        <v>-1.3333333333333333</v>
      </c>
      <c r="R160" s="201">
        <f t="shared" si="16"/>
        <v>-1.0159131935601331</v>
      </c>
      <c r="S160" s="198">
        <f t="shared" si="17"/>
        <v>-2.9108280254777075</v>
      </c>
      <c r="T160" s="198">
        <f t="shared" si="18"/>
        <v>-1</v>
      </c>
      <c r="U160" s="198">
        <f t="shared" si="19"/>
        <v>-1.1081077370348631</v>
      </c>
    </row>
    <row r="161" spans="17:21" x14ac:dyDescent="0.25">
      <c r="Q161" s="198">
        <f t="shared" si="15"/>
        <v>-1.3333333333333333</v>
      </c>
      <c r="R161" s="201">
        <f t="shared" si="16"/>
        <v>-1.0159131935601331</v>
      </c>
      <c r="S161" s="198">
        <f t="shared" si="17"/>
        <v>-2.9108280254777075</v>
      </c>
      <c r="T161" s="198">
        <f t="shared" si="18"/>
        <v>-1</v>
      </c>
      <c r="U161" s="198">
        <f t="shared" si="19"/>
        <v>-1.1081077370348631</v>
      </c>
    </row>
    <row r="162" spans="17:21" x14ac:dyDescent="0.25">
      <c r="Q162" s="198">
        <f t="shared" si="15"/>
        <v>-1.3333333333333333</v>
      </c>
      <c r="R162" s="201">
        <f t="shared" si="16"/>
        <v>-1.0159131935601331</v>
      </c>
      <c r="S162" s="198">
        <f t="shared" si="17"/>
        <v>-2.9108280254777075</v>
      </c>
      <c r="T162" s="198">
        <f t="shared" si="18"/>
        <v>-1</v>
      </c>
      <c r="U162" s="198">
        <f t="shared" si="19"/>
        <v>-1.1081077370348631</v>
      </c>
    </row>
    <row r="163" spans="17:21" x14ac:dyDescent="0.25">
      <c r="Q163" s="198">
        <f t="shared" si="15"/>
        <v>-1.3333333333333333</v>
      </c>
      <c r="R163" s="201">
        <f t="shared" si="16"/>
        <v>-1.0159131935601331</v>
      </c>
      <c r="S163" s="198">
        <f t="shared" si="17"/>
        <v>-2.9108280254777075</v>
      </c>
      <c r="T163" s="198">
        <f t="shared" si="18"/>
        <v>-1</v>
      </c>
      <c r="U163" s="198">
        <f t="shared" si="19"/>
        <v>-1.1081077370348631</v>
      </c>
    </row>
    <row r="164" spans="17:21" x14ac:dyDescent="0.25">
      <c r="Q164" s="198">
        <f t="shared" si="15"/>
        <v>-1.3333333333333333</v>
      </c>
      <c r="R164" s="201">
        <f t="shared" si="16"/>
        <v>-1.0159131935601331</v>
      </c>
      <c r="S164" s="198">
        <f t="shared" si="17"/>
        <v>-2.9108280254777075</v>
      </c>
      <c r="T164" s="198">
        <f t="shared" si="18"/>
        <v>-1</v>
      </c>
      <c r="U164" s="198">
        <f t="shared" si="19"/>
        <v>-1.1081077370348631</v>
      </c>
    </row>
    <row r="165" spans="17:21" x14ac:dyDescent="0.25">
      <c r="Q165" s="198">
        <f t="shared" si="15"/>
        <v>-1.3333333333333333</v>
      </c>
      <c r="R165" s="201">
        <f t="shared" si="16"/>
        <v>-1.0159131935601331</v>
      </c>
      <c r="S165" s="198">
        <f t="shared" si="17"/>
        <v>-2.9108280254777075</v>
      </c>
      <c r="T165" s="198">
        <f t="shared" si="18"/>
        <v>-1</v>
      </c>
      <c r="U165" s="198">
        <f t="shared" si="19"/>
        <v>-1.1081077370348631</v>
      </c>
    </row>
    <row r="166" spans="17:21" x14ac:dyDescent="0.25">
      <c r="Q166" s="198">
        <f t="shared" si="15"/>
        <v>-1.3333333333333333</v>
      </c>
      <c r="R166" s="201">
        <f t="shared" si="16"/>
        <v>-1.0159131935601331</v>
      </c>
      <c r="S166" s="198">
        <f t="shared" si="17"/>
        <v>-2.9108280254777075</v>
      </c>
      <c r="T166" s="198">
        <f t="shared" si="18"/>
        <v>-1</v>
      </c>
      <c r="U166" s="198">
        <f t="shared" si="19"/>
        <v>-1.1081077370348631</v>
      </c>
    </row>
    <row r="167" spans="17:21" x14ac:dyDescent="0.25">
      <c r="Q167" s="198">
        <f t="shared" si="15"/>
        <v>-1.3333333333333333</v>
      </c>
      <c r="R167" s="201">
        <f t="shared" si="16"/>
        <v>-1.0159131935601331</v>
      </c>
      <c r="S167" s="198">
        <f t="shared" si="17"/>
        <v>-2.9108280254777075</v>
      </c>
      <c r="T167" s="198">
        <f t="shared" si="18"/>
        <v>-1</v>
      </c>
      <c r="U167" s="198">
        <f t="shared" si="19"/>
        <v>-1.1081077370348631</v>
      </c>
    </row>
    <row r="168" spans="17:21" x14ac:dyDescent="0.25">
      <c r="Q168" s="198">
        <f t="shared" si="15"/>
        <v>-1.3333333333333333</v>
      </c>
      <c r="R168" s="201">
        <f t="shared" si="16"/>
        <v>-1.0159131935601331</v>
      </c>
      <c r="S168" s="198">
        <f t="shared" si="17"/>
        <v>-2.9108280254777075</v>
      </c>
      <c r="T168" s="198">
        <f t="shared" si="18"/>
        <v>-1</v>
      </c>
      <c r="U168" s="198">
        <f t="shared" si="19"/>
        <v>-1.1081077370348631</v>
      </c>
    </row>
    <row r="169" spans="17:21" x14ac:dyDescent="0.25">
      <c r="Q169" s="198">
        <f t="shared" si="15"/>
        <v>-1.3333333333333333</v>
      </c>
      <c r="R169" s="201">
        <f t="shared" si="16"/>
        <v>-1.0159131935601331</v>
      </c>
      <c r="S169" s="198">
        <f t="shared" si="17"/>
        <v>-2.9108280254777075</v>
      </c>
      <c r="T169" s="198">
        <f t="shared" si="18"/>
        <v>-1</v>
      </c>
      <c r="U169" s="198">
        <f t="shared" si="19"/>
        <v>-1.1081077370348631</v>
      </c>
    </row>
    <row r="170" spans="17:21" x14ac:dyDescent="0.25">
      <c r="Q170" s="198">
        <f t="shared" si="15"/>
        <v>-1.3333333333333333</v>
      </c>
      <c r="R170" s="201">
        <f t="shared" si="16"/>
        <v>-1.0159131935601331</v>
      </c>
      <c r="S170" s="198">
        <f t="shared" si="17"/>
        <v>-2.9108280254777075</v>
      </c>
      <c r="T170" s="198">
        <f t="shared" si="18"/>
        <v>-1</v>
      </c>
      <c r="U170" s="198">
        <f t="shared" si="19"/>
        <v>-1.1081077370348631</v>
      </c>
    </row>
    <row r="171" spans="17:21" x14ac:dyDescent="0.25">
      <c r="Q171" s="198">
        <f t="shared" si="15"/>
        <v>-1.3333333333333333</v>
      </c>
      <c r="R171" s="201">
        <f t="shared" si="16"/>
        <v>-1.0159131935601331</v>
      </c>
      <c r="S171" s="198">
        <f t="shared" si="17"/>
        <v>-2.9108280254777075</v>
      </c>
      <c r="T171" s="198">
        <f t="shared" si="18"/>
        <v>-1</v>
      </c>
      <c r="U171" s="198">
        <f t="shared" si="19"/>
        <v>-1.1081077370348631</v>
      </c>
    </row>
    <row r="172" spans="17:21" x14ac:dyDescent="0.25">
      <c r="Q172" s="198">
        <f t="shared" si="15"/>
        <v>-1.3333333333333333</v>
      </c>
      <c r="R172" s="201">
        <f t="shared" si="16"/>
        <v>-1.0159131935601331</v>
      </c>
      <c r="S172" s="198">
        <f t="shared" si="17"/>
        <v>-2.9108280254777075</v>
      </c>
      <c r="T172" s="198">
        <f t="shared" si="18"/>
        <v>-1</v>
      </c>
      <c r="U172" s="198">
        <f t="shared" si="19"/>
        <v>-1.1081077370348631</v>
      </c>
    </row>
    <row r="173" spans="17:21" x14ac:dyDescent="0.25">
      <c r="Q173" s="198">
        <f t="shared" si="15"/>
        <v>-1.3333333333333333</v>
      </c>
      <c r="R173" s="201">
        <f t="shared" si="16"/>
        <v>-1.0159131935601331</v>
      </c>
      <c r="S173" s="198">
        <f t="shared" si="17"/>
        <v>-2.9108280254777075</v>
      </c>
      <c r="T173" s="198">
        <f t="shared" si="18"/>
        <v>-1</v>
      </c>
      <c r="U173" s="198">
        <f t="shared" si="19"/>
        <v>-1.1081077370348631</v>
      </c>
    </row>
    <row r="174" spans="17:21" x14ac:dyDescent="0.25">
      <c r="Q174" s="198">
        <f t="shared" si="15"/>
        <v>-1.3333333333333333</v>
      </c>
      <c r="R174" s="201">
        <f t="shared" si="16"/>
        <v>-1.0159131935601331</v>
      </c>
      <c r="S174" s="198">
        <f t="shared" si="17"/>
        <v>-2.9108280254777075</v>
      </c>
      <c r="T174" s="198">
        <f t="shared" si="18"/>
        <v>-1</v>
      </c>
      <c r="U174" s="198">
        <f t="shared" si="19"/>
        <v>-1.1081077370348631</v>
      </c>
    </row>
    <row r="175" spans="17:21" x14ac:dyDescent="0.25">
      <c r="Q175" s="198">
        <f t="shared" si="15"/>
        <v>-1.3333333333333333</v>
      </c>
      <c r="R175" s="201">
        <f t="shared" si="16"/>
        <v>-1.0159131935601331</v>
      </c>
      <c r="S175" s="198">
        <f t="shared" si="17"/>
        <v>-2.9108280254777075</v>
      </c>
      <c r="T175" s="198">
        <f t="shared" si="18"/>
        <v>-1</v>
      </c>
      <c r="U175" s="198">
        <f t="shared" si="19"/>
        <v>-1.1081077370348631</v>
      </c>
    </row>
    <row r="176" spans="17:21" x14ac:dyDescent="0.25">
      <c r="Q176" s="198">
        <f t="shared" si="15"/>
        <v>-1.3333333333333333</v>
      </c>
      <c r="R176" s="201">
        <f t="shared" si="16"/>
        <v>-1.0159131935601331</v>
      </c>
      <c r="S176" s="198">
        <f t="shared" si="17"/>
        <v>-2.9108280254777075</v>
      </c>
      <c r="T176" s="198">
        <f t="shared" si="18"/>
        <v>-1</v>
      </c>
      <c r="U176" s="198">
        <f t="shared" si="19"/>
        <v>-1.1081077370348631</v>
      </c>
    </row>
    <row r="177" spans="17:21" x14ac:dyDescent="0.25">
      <c r="Q177" s="198">
        <f t="shared" si="15"/>
        <v>-1.3333333333333333</v>
      </c>
      <c r="R177" s="201">
        <f t="shared" si="16"/>
        <v>-1.0159131935601331</v>
      </c>
      <c r="S177" s="198">
        <f t="shared" si="17"/>
        <v>-2.9108280254777075</v>
      </c>
      <c r="T177" s="198">
        <f t="shared" si="18"/>
        <v>-1</v>
      </c>
      <c r="U177" s="198">
        <f t="shared" si="19"/>
        <v>-1.1081077370348631</v>
      </c>
    </row>
    <row r="178" spans="17:21" x14ac:dyDescent="0.25">
      <c r="Q178" s="198">
        <f t="shared" si="15"/>
        <v>-1.3333333333333333</v>
      </c>
      <c r="R178" s="201">
        <f t="shared" si="16"/>
        <v>-1.0159131935601331</v>
      </c>
      <c r="S178" s="198">
        <f t="shared" si="17"/>
        <v>-2.9108280254777075</v>
      </c>
      <c r="T178" s="198">
        <f t="shared" si="18"/>
        <v>-1</v>
      </c>
      <c r="U178" s="198">
        <f t="shared" si="19"/>
        <v>-1.1081077370348631</v>
      </c>
    </row>
    <row r="179" spans="17:21" x14ac:dyDescent="0.25">
      <c r="Q179" s="198">
        <f t="shared" si="15"/>
        <v>-1.3333333333333333</v>
      </c>
      <c r="R179" s="201">
        <f t="shared" si="16"/>
        <v>-1.0159131935601331</v>
      </c>
      <c r="S179" s="198">
        <f t="shared" si="17"/>
        <v>-2.9108280254777075</v>
      </c>
      <c r="T179" s="198">
        <f t="shared" si="18"/>
        <v>-1</v>
      </c>
      <c r="U179" s="198">
        <f t="shared" si="19"/>
        <v>-1.1081077370348631</v>
      </c>
    </row>
    <row r="180" spans="17:21" x14ac:dyDescent="0.25">
      <c r="Q180" s="198">
        <f t="shared" si="15"/>
        <v>-1.3333333333333333</v>
      </c>
      <c r="R180" s="201">
        <f t="shared" si="16"/>
        <v>-1.0159131935601331</v>
      </c>
      <c r="S180" s="198">
        <f t="shared" si="17"/>
        <v>-2.9108280254777075</v>
      </c>
      <c r="T180" s="198">
        <f t="shared" si="18"/>
        <v>-1</v>
      </c>
      <c r="U180" s="198">
        <f t="shared" si="19"/>
        <v>-1.1081077370348631</v>
      </c>
    </row>
    <row r="181" spans="17:21" x14ac:dyDescent="0.25">
      <c r="Q181" s="198">
        <f t="shared" si="15"/>
        <v>-1.3333333333333333</v>
      </c>
      <c r="R181" s="201">
        <f t="shared" si="16"/>
        <v>-1.0159131935601331</v>
      </c>
      <c r="S181" s="198">
        <f t="shared" si="17"/>
        <v>-2.9108280254777075</v>
      </c>
      <c r="T181" s="198">
        <f t="shared" si="18"/>
        <v>-1</v>
      </c>
      <c r="U181" s="198">
        <f t="shared" si="19"/>
        <v>-1.1081077370348631</v>
      </c>
    </row>
    <row r="182" spans="17:21" x14ac:dyDescent="0.25">
      <c r="Q182" s="198">
        <f t="shared" si="15"/>
        <v>-1.3333333333333333</v>
      </c>
      <c r="R182" s="201">
        <f t="shared" si="16"/>
        <v>-1.0159131935601331</v>
      </c>
      <c r="S182" s="198">
        <f t="shared" si="17"/>
        <v>-2.9108280254777075</v>
      </c>
      <c r="T182" s="198">
        <f t="shared" si="18"/>
        <v>-1</v>
      </c>
      <c r="U182" s="198">
        <f t="shared" si="19"/>
        <v>-1.1081077370348631</v>
      </c>
    </row>
    <row r="183" spans="17:21" x14ac:dyDescent="0.25">
      <c r="Q183" s="198">
        <f t="shared" si="15"/>
        <v>-1.3333333333333333</v>
      </c>
      <c r="R183" s="201">
        <f t="shared" si="16"/>
        <v>-1.0159131935601331</v>
      </c>
      <c r="S183" s="198">
        <f t="shared" si="17"/>
        <v>-2.9108280254777075</v>
      </c>
      <c r="T183" s="198">
        <f t="shared" si="18"/>
        <v>-1</v>
      </c>
      <c r="U183" s="198">
        <f t="shared" si="19"/>
        <v>-1.1081077370348631</v>
      </c>
    </row>
    <row r="184" spans="17:21" x14ac:dyDescent="0.25">
      <c r="Q184" s="198">
        <f t="shared" si="15"/>
        <v>-1.3333333333333333</v>
      </c>
      <c r="R184" s="201">
        <f t="shared" si="16"/>
        <v>-1.0159131935601331</v>
      </c>
      <c r="S184" s="198">
        <f t="shared" si="17"/>
        <v>-2.9108280254777075</v>
      </c>
      <c r="T184" s="198">
        <f t="shared" si="18"/>
        <v>-1</v>
      </c>
      <c r="U184" s="198">
        <f t="shared" si="19"/>
        <v>-1.1081077370348631</v>
      </c>
    </row>
    <row r="185" spans="17:21" x14ac:dyDescent="0.25">
      <c r="Q185" s="198">
        <f t="shared" si="15"/>
        <v>-1.3333333333333333</v>
      </c>
      <c r="R185" s="201">
        <f t="shared" si="16"/>
        <v>-1.0159131935601331</v>
      </c>
      <c r="S185" s="198">
        <f t="shared" si="17"/>
        <v>-2.9108280254777075</v>
      </c>
      <c r="T185" s="198">
        <f t="shared" si="18"/>
        <v>-1</v>
      </c>
      <c r="U185" s="198">
        <f t="shared" si="19"/>
        <v>-1.1081077370348631</v>
      </c>
    </row>
    <row r="186" spans="17:21" x14ac:dyDescent="0.25">
      <c r="Q186" s="198">
        <f t="shared" si="15"/>
        <v>-1.3333333333333333</v>
      </c>
      <c r="R186" s="201">
        <f t="shared" si="16"/>
        <v>-1.0159131935601331</v>
      </c>
      <c r="S186" s="198">
        <f t="shared" si="17"/>
        <v>-2.9108280254777075</v>
      </c>
      <c r="T186" s="198">
        <f t="shared" si="18"/>
        <v>-1</v>
      </c>
      <c r="U186" s="198">
        <f t="shared" si="19"/>
        <v>-1.1081077370348631</v>
      </c>
    </row>
    <row r="187" spans="17:21" x14ac:dyDescent="0.25">
      <c r="Q187" s="198">
        <f t="shared" si="15"/>
        <v>-1.3333333333333333</v>
      </c>
      <c r="R187" s="201">
        <f t="shared" si="16"/>
        <v>-1.0159131935601331</v>
      </c>
      <c r="S187" s="198">
        <f t="shared" si="17"/>
        <v>-2.9108280254777075</v>
      </c>
      <c r="T187" s="198">
        <f t="shared" si="18"/>
        <v>-1</v>
      </c>
      <c r="U187" s="198">
        <f t="shared" si="19"/>
        <v>-1.1081077370348631</v>
      </c>
    </row>
    <row r="188" spans="17:21" x14ac:dyDescent="0.25">
      <c r="Q188" s="198">
        <f t="shared" si="15"/>
        <v>-1.3333333333333333</v>
      </c>
      <c r="R188" s="201">
        <f t="shared" si="16"/>
        <v>-1.0159131935601331</v>
      </c>
      <c r="S188" s="198">
        <f t="shared" si="17"/>
        <v>-2.9108280254777075</v>
      </c>
      <c r="T188" s="198">
        <f t="shared" si="18"/>
        <v>-1</v>
      </c>
      <c r="U188" s="198">
        <f t="shared" si="19"/>
        <v>-1.1081077370348631</v>
      </c>
    </row>
    <row r="189" spans="17:21" x14ac:dyDescent="0.25">
      <c r="Q189" s="198">
        <f t="shared" si="15"/>
        <v>-1.3333333333333333</v>
      </c>
      <c r="R189" s="201">
        <f t="shared" si="16"/>
        <v>-1.0159131935601331</v>
      </c>
      <c r="S189" s="198">
        <f t="shared" si="17"/>
        <v>-2.9108280254777075</v>
      </c>
      <c r="T189" s="198">
        <f t="shared" si="18"/>
        <v>-1</v>
      </c>
      <c r="U189" s="198">
        <f t="shared" si="19"/>
        <v>-1.1081077370348631</v>
      </c>
    </row>
    <row r="190" spans="17:21" x14ac:dyDescent="0.25">
      <c r="Q190" s="198">
        <f t="shared" si="15"/>
        <v>-1.3333333333333333</v>
      </c>
      <c r="R190" s="201">
        <f t="shared" si="16"/>
        <v>-1.0159131935601331</v>
      </c>
      <c r="S190" s="198">
        <f t="shared" si="17"/>
        <v>-2.9108280254777075</v>
      </c>
      <c r="T190" s="198">
        <f t="shared" si="18"/>
        <v>-1</v>
      </c>
      <c r="U190" s="198">
        <f t="shared" si="19"/>
        <v>-1.1081077370348631</v>
      </c>
    </row>
    <row r="191" spans="17:21" x14ac:dyDescent="0.25">
      <c r="Q191" s="198">
        <f t="shared" si="15"/>
        <v>-1.3333333333333333</v>
      </c>
      <c r="R191" s="201">
        <f t="shared" si="16"/>
        <v>-1.0159131935601331</v>
      </c>
      <c r="S191" s="198">
        <f t="shared" si="17"/>
        <v>-2.9108280254777075</v>
      </c>
      <c r="T191" s="198">
        <f t="shared" si="18"/>
        <v>-1</v>
      </c>
      <c r="U191" s="198">
        <f t="shared" si="19"/>
        <v>-1.1081077370348631</v>
      </c>
    </row>
    <row r="192" spans="17:21" x14ac:dyDescent="0.25">
      <c r="Q192" s="198">
        <f t="shared" si="15"/>
        <v>-1.3333333333333333</v>
      </c>
      <c r="R192" s="201">
        <f t="shared" si="16"/>
        <v>-1.0159131935601331</v>
      </c>
      <c r="S192" s="198">
        <f t="shared" si="17"/>
        <v>-2.9108280254777075</v>
      </c>
      <c r="T192" s="198">
        <f t="shared" si="18"/>
        <v>-1</v>
      </c>
      <c r="U192" s="198">
        <f t="shared" si="19"/>
        <v>-1.1081077370348631</v>
      </c>
    </row>
    <row r="193" spans="17:21" x14ac:dyDescent="0.25">
      <c r="Q193" s="198">
        <f t="shared" si="15"/>
        <v>-1.3333333333333333</v>
      </c>
      <c r="R193" s="201">
        <f t="shared" si="16"/>
        <v>-1.0159131935601331</v>
      </c>
      <c r="S193" s="198">
        <f t="shared" si="17"/>
        <v>-2.9108280254777075</v>
      </c>
      <c r="T193" s="198">
        <f t="shared" si="18"/>
        <v>-1</v>
      </c>
      <c r="U193" s="198">
        <f t="shared" si="19"/>
        <v>-1.1081077370348631</v>
      </c>
    </row>
    <row r="194" spans="17:21" x14ac:dyDescent="0.25">
      <c r="Q194" s="198">
        <f t="shared" si="15"/>
        <v>-1.3333333333333333</v>
      </c>
      <c r="R194" s="201">
        <f t="shared" si="16"/>
        <v>-1.0159131935601331</v>
      </c>
      <c r="S194" s="198">
        <f t="shared" si="17"/>
        <v>-2.9108280254777075</v>
      </c>
      <c r="T194" s="198">
        <f t="shared" si="18"/>
        <v>-1</v>
      </c>
      <c r="U194" s="198">
        <f t="shared" si="19"/>
        <v>-1.1081077370348631</v>
      </c>
    </row>
    <row r="195" spans="17:21" x14ac:dyDescent="0.25">
      <c r="Q195" s="198">
        <f t="shared" ref="Q195:Q258" si="20">2*((L195-P$3)/(P$5-P$3))-1</f>
        <v>-1.3333333333333333</v>
      </c>
      <c r="R195" s="201">
        <f t="shared" ref="R195:R258" si="21">2*((H195-P$8)/(P$10-P$8))-1</f>
        <v>-1.0159131935601331</v>
      </c>
      <c r="S195" s="198">
        <f t="shared" ref="S195:S258" si="22">2*((I195-P$13)/(P$15-P$13))-1</f>
        <v>-2.9108280254777075</v>
      </c>
      <c r="T195" s="198">
        <f t="shared" ref="T195:T258" si="23">2*((J195-P$18)/(P$20-P$18))-1</f>
        <v>-1</v>
      </c>
      <c r="U195" s="198">
        <f t="shared" ref="U195:U258" si="24">2*((K195-P$23)/(P$25-P$23))-1</f>
        <v>-1.1081077370348631</v>
      </c>
    </row>
    <row r="196" spans="17:21" x14ac:dyDescent="0.25">
      <c r="Q196" s="198">
        <f t="shared" si="20"/>
        <v>-1.3333333333333333</v>
      </c>
      <c r="R196" s="201">
        <f t="shared" si="21"/>
        <v>-1.0159131935601331</v>
      </c>
      <c r="S196" s="198">
        <f t="shared" si="22"/>
        <v>-2.9108280254777075</v>
      </c>
      <c r="T196" s="198">
        <f t="shared" si="23"/>
        <v>-1</v>
      </c>
      <c r="U196" s="198">
        <f t="shared" si="24"/>
        <v>-1.1081077370348631</v>
      </c>
    </row>
    <row r="197" spans="17:21" x14ac:dyDescent="0.25">
      <c r="Q197" s="198">
        <f t="shared" si="20"/>
        <v>-1.3333333333333333</v>
      </c>
      <c r="R197" s="201">
        <f t="shared" si="21"/>
        <v>-1.0159131935601331</v>
      </c>
      <c r="S197" s="198">
        <f t="shared" si="22"/>
        <v>-2.9108280254777075</v>
      </c>
      <c r="T197" s="198">
        <f t="shared" si="23"/>
        <v>-1</v>
      </c>
      <c r="U197" s="198">
        <f t="shared" si="24"/>
        <v>-1.1081077370348631</v>
      </c>
    </row>
    <row r="198" spans="17:21" x14ac:dyDescent="0.25">
      <c r="Q198" s="198">
        <f t="shared" si="20"/>
        <v>-1.3333333333333333</v>
      </c>
      <c r="R198" s="201">
        <f t="shared" si="21"/>
        <v>-1.0159131935601331</v>
      </c>
      <c r="S198" s="198">
        <f t="shared" si="22"/>
        <v>-2.9108280254777075</v>
      </c>
      <c r="T198" s="198">
        <f t="shared" si="23"/>
        <v>-1</v>
      </c>
      <c r="U198" s="198">
        <f t="shared" si="24"/>
        <v>-1.1081077370348631</v>
      </c>
    </row>
    <row r="199" spans="17:21" x14ac:dyDescent="0.25">
      <c r="Q199" s="198">
        <f t="shared" si="20"/>
        <v>-1.3333333333333333</v>
      </c>
      <c r="R199" s="201">
        <f t="shared" si="21"/>
        <v>-1.0159131935601331</v>
      </c>
      <c r="S199" s="198">
        <f t="shared" si="22"/>
        <v>-2.9108280254777075</v>
      </c>
      <c r="T199" s="198">
        <f t="shared" si="23"/>
        <v>-1</v>
      </c>
      <c r="U199" s="198">
        <f t="shared" si="24"/>
        <v>-1.1081077370348631</v>
      </c>
    </row>
    <row r="200" spans="17:21" x14ac:dyDescent="0.25">
      <c r="Q200" s="198">
        <f t="shared" si="20"/>
        <v>-1.3333333333333333</v>
      </c>
      <c r="R200" s="201">
        <f t="shared" si="21"/>
        <v>-1.0159131935601331</v>
      </c>
      <c r="S200" s="198">
        <f t="shared" si="22"/>
        <v>-2.9108280254777075</v>
      </c>
      <c r="T200" s="198">
        <f t="shared" si="23"/>
        <v>-1</v>
      </c>
      <c r="U200" s="198">
        <f t="shared" si="24"/>
        <v>-1.1081077370348631</v>
      </c>
    </row>
    <row r="201" spans="17:21" x14ac:dyDescent="0.25">
      <c r="Q201" s="198">
        <f t="shared" si="20"/>
        <v>-1.3333333333333333</v>
      </c>
      <c r="R201" s="201">
        <f t="shared" si="21"/>
        <v>-1.0159131935601331</v>
      </c>
      <c r="S201" s="198">
        <f t="shared" si="22"/>
        <v>-2.9108280254777075</v>
      </c>
      <c r="T201" s="198">
        <f t="shared" si="23"/>
        <v>-1</v>
      </c>
      <c r="U201" s="198">
        <f t="shared" si="24"/>
        <v>-1.1081077370348631</v>
      </c>
    </row>
    <row r="202" spans="17:21" x14ac:dyDescent="0.25">
      <c r="Q202" s="198">
        <f t="shared" si="20"/>
        <v>-1.3333333333333333</v>
      </c>
      <c r="R202" s="201">
        <f t="shared" si="21"/>
        <v>-1.0159131935601331</v>
      </c>
      <c r="S202" s="198">
        <f t="shared" si="22"/>
        <v>-2.9108280254777075</v>
      </c>
      <c r="T202" s="198">
        <f t="shared" si="23"/>
        <v>-1</v>
      </c>
      <c r="U202" s="198">
        <f t="shared" si="24"/>
        <v>-1.1081077370348631</v>
      </c>
    </row>
    <row r="203" spans="17:21" x14ac:dyDescent="0.25">
      <c r="Q203" s="198">
        <f t="shared" si="20"/>
        <v>-1.3333333333333333</v>
      </c>
      <c r="R203" s="201">
        <f t="shared" si="21"/>
        <v>-1.0159131935601331</v>
      </c>
      <c r="S203" s="198">
        <f t="shared" si="22"/>
        <v>-2.9108280254777075</v>
      </c>
      <c r="T203" s="198">
        <f t="shared" si="23"/>
        <v>-1</v>
      </c>
      <c r="U203" s="198">
        <f t="shared" si="24"/>
        <v>-1.1081077370348631</v>
      </c>
    </row>
    <row r="204" spans="17:21" x14ac:dyDescent="0.25">
      <c r="Q204" s="198">
        <f t="shared" si="20"/>
        <v>-1.3333333333333333</v>
      </c>
      <c r="R204" s="201">
        <f t="shared" si="21"/>
        <v>-1.0159131935601331</v>
      </c>
      <c r="S204" s="198">
        <f t="shared" si="22"/>
        <v>-2.9108280254777075</v>
      </c>
      <c r="T204" s="198">
        <f t="shared" si="23"/>
        <v>-1</v>
      </c>
      <c r="U204" s="198">
        <f t="shared" si="24"/>
        <v>-1.1081077370348631</v>
      </c>
    </row>
    <row r="205" spans="17:21" x14ac:dyDescent="0.25">
      <c r="Q205" s="198">
        <f t="shared" si="20"/>
        <v>-1.3333333333333333</v>
      </c>
      <c r="R205" s="201">
        <f t="shared" si="21"/>
        <v>-1.0159131935601331</v>
      </c>
      <c r="S205" s="198">
        <f t="shared" si="22"/>
        <v>-2.9108280254777075</v>
      </c>
      <c r="T205" s="198">
        <f t="shared" si="23"/>
        <v>-1</v>
      </c>
      <c r="U205" s="198">
        <f t="shared" si="24"/>
        <v>-1.1081077370348631</v>
      </c>
    </row>
    <row r="206" spans="17:21" x14ac:dyDescent="0.25">
      <c r="Q206" s="198">
        <f t="shared" si="20"/>
        <v>-1.3333333333333333</v>
      </c>
      <c r="R206" s="201">
        <f t="shared" si="21"/>
        <v>-1.0159131935601331</v>
      </c>
      <c r="S206" s="198">
        <f t="shared" si="22"/>
        <v>-2.9108280254777075</v>
      </c>
      <c r="T206" s="198">
        <f t="shared" si="23"/>
        <v>-1</v>
      </c>
      <c r="U206" s="198">
        <f t="shared" si="24"/>
        <v>-1.1081077370348631</v>
      </c>
    </row>
    <row r="207" spans="17:21" x14ac:dyDescent="0.25">
      <c r="Q207" s="198">
        <f t="shared" si="20"/>
        <v>-1.3333333333333333</v>
      </c>
      <c r="R207" s="201">
        <f t="shared" si="21"/>
        <v>-1.0159131935601331</v>
      </c>
      <c r="S207" s="198">
        <f t="shared" si="22"/>
        <v>-2.9108280254777075</v>
      </c>
      <c r="T207" s="198">
        <f t="shared" si="23"/>
        <v>-1</v>
      </c>
      <c r="U207" s="198">
        <f t="shared" si="24"/>
        <v>-1.1081077370348631</v>
      </c>
    </row>
    <row r="208" spans="17:21" x14ac:dyDescent="0.25">
      <c r="Q208" s="198">
        <f t="shared" si="20"/>
        <v>-1.3333333333333333</v>
      </c>
      <c r="R208" s="201">
        <f t="shared" si="21"/>
        <v>-1.0159131935601331</v>
      </c>
      <c r="S208" s="198">
        <f t="shared" si="22"/>
        <v>-2.9108280254777075</v>
      </c>
      <c r="T208" s="198">
        <f t="shared" si="23"/>
        <v>-1</v>
      </c>
      <c r="U208" s="198">
        <f t="shared" si="24"/>
        <v>-1.1081077370348631</v>
      </c>
    </row>
    <row r="209" spans="17:21" x14ac:dyDescent="0.25">
      <c r="Q209" s="198">
        <f t="shared" si="20"/>
        <v>-1.3333333333333333</v>
      </c>
      <c r="R209" s="201">
        <f t="shared" si="21"/>
        <v>-1.0159131935601331</v>
      </c>
      <c r="S209" s="198">
        <f t="shared" si="22"/>
        <v>-2.9108280254777075</v>
      </c>
      <c r="T209" s="198">
        <f t="shared" si="23"/>
        <v>-1</v>
      </c>
      <c r="U209" s="198">
        <f t="shared" si="24"/>
        <v>-1.1081077370348631</v>
      </c>
    </row>
    <row r="210" spans="17:21" x14ac:dyDescent="0.25">
      <c r="Q210" s="198">
        <f t="shared" si="20"/>
        <v>-1.3333333333333333</v>
      </c>
      <c r="R210" s="201">
        <f t="shared" si="21"/>
        <v>-1.0159131935601331</v>
      </c>
      <c r="S210" s="198">
        <f t="shared" si="22"/>
        <v>-2.9108280254777075</v>
      </c>
      <c r="T210" s="198">
        <f t="shared" si="23"/>
        <v>-1</v>
      </c>
      <c r="U210" s="198">
        <f t="shared" si="24"/>
        <v>-1.1081077370348631</v>
      </c>
    </row>
    <row r="211" spans="17:21" x14ac:dyDescent="0.25">
      <c r="Q211" s="198">
        <f t="shared" si="20"/>
        <v>-1.3333333333333333</v>
      </c>
      <c r="R211" s="201">
        <f t="shared" si="21"/>
        <v>-1.0159131935601331</v>
      </c>
      <c r="S211" s="198">
        <f t="shared" si="22"/>
        <v>-2.9108280254777075</v>
      </c>
      <c r="T211" s="198">
        <f t="shared" si="23"/>
        <v>-1</v>
      </c>
      <c r="U211" s="198">
        <f t="shared" si="24"/>
        <v>-1.1081077370348631</v>
      </c>
    </row>
    <row r="212" spans="17:21" x14ac:dyDescent="0.25">
      <c r="Q212" s="198">
        <f t="shared" si="20"/>
        <v>-1.3333333333333333</v>
      </c>
      <c r="R212" s="201">
        <f t="shared" si="21"/>
        <v>-1.0159131935601331</v>
      </c>
      <c r="S212" s="198">
        <f t="shared" si="22"/>
        <v>-2.9108280254777075</v>
      </c>
      <c r="T212" s="198">
        <f t="shared" si="23"/>
        <v>-1</v>
      </c>
      <c r="U212" s="198">
        <f t="shared" si="24"/>
        <v>-1.1081077370348631</v>
      </c>
    </row>
    <row r="213" spans="17:21" x14ac:dyDescent="0.25">
      <c r="Q213" s="198">
        <f t="shared" si="20"/>
        <v>-1.3333333333333333</v>
      </c>
      <c r="R213" s="201">
        <f t="shared" si="21"/>
        <v>-1.0159131935601331</v>
      </c>
      <c r="S213" s="198">
        <f t="shared" si="22"/>
        <v>-2.9108280254777075</v>
      </c>
      <c r="T213" s="198">
        <f t="shared" si="23"/>
        <v>-1</v>
      </c>
      <c r="U213" s="198">
        <f t="shared" si="24"/>
        <v>-1.1081077370348631</v>
      </c>
    </row>
    <row r="214" spans="17:21" x14ac:dyDescent="0.25">
      <c r="Q214" s="198">
        <f t="shared" si="20"/>
        <v>-1.3333333333333333</v>
      </c>
      <c r="R214" s="201">
        <f t="shared" si="21"/>
        <v>-1.0159131935601331</v>
      </c>
      <c r="S214" s="198">
        <f t="shared" si="22"/>
        <v>-2.9108280254777075</v>
      </c>
      <c r="T214" s="198">
        <f t="shared" si="23"/>
        <v>-1</v>
      </c>
      <c r="U214" s="198">
        <f t="shared" si="24"/>
        <v>-1.1081077370348631</v>
      </c>
    </row>
    <row r="215" spans="17:21" x14ac:dyDescent="0.25">
      <c r="Q215" s="198">
        <f t="shared" si="20"/>
        <v>-1.3333333333333333</v>
      </c>
      <c r="R215" s="201">
        <f t="shared" si="21"/>
        <v>-1.0159131935601331</v>
      </c>
      <c r="S215" s="198">
        <f t="shared" si="22"/>
        <v>-2.9108280254777075</v>
      </c>
      <c r="T215" s="198">
        <f t="shared" si="23"/>
        <v>-1</v>
      </c>
      <c r="U215" s="198">
        <f t="shared" si="24"/>
        <v>-1.1081077370348631</v>
      </c>
    </row>
    <row r="216" spans="17:21" x14ac:dyDescent="0.25">
      <c r="Q216" s="198">
        <f t="shared" si="20"/>
        <v>-1.3333333333333333</v>
      </c>
      <c r="R216" s="201">
        <f t="shared" si="21"/>
        <v>-1.0159131935601331</v>
      </c>
      <c r="S216" s="198">
        <f t="shared" si="22"/>
        <v>-2.9108280254777075</v>
      </c>
      <c r="T216" s="198">
        <f t="shared" si="23"/>
        <v>-1</v>
      </c>
      <c r="U216" s="198">
        <f t="shared" si="24"/>
        <v>-1.1081077370348631</v>
      </c>
    </row>
    <row r="217" spans="17:21" x14ac:dyDescent="0.25">
      <c r="Q217" s="198">
        <f t="shared" si="20"/>
        <v>-1.3333333333333333</v>
      </c>
      <c r="R217" s="201">
        <f t="shared" si="21"/>
        <v>-1.0159131935601331</v>
      </c>
      <c r="S217" s="198">
        <f t="shared" si="22"/>
        <v>-2.9108280254777075</v>
      </c>
      <c r="T217" s="198">
        <f t="shared" si="23"/>
        <v>-1</v>
      </c>
      <c r="U217" s="198">
        <f t="shared" si="24"/>
        <v>-1.1081077370348631</v>
      </c>
    </row>
    <row r="218" spans="17:21" x14ac:dyDescent="0.25">
      <c r="Q218" s="198">
        <f t="shared" si="20"/>
        <v>-1.3333333333333333</v>
      </c>
      <c r="R218" s="201">
        <f t="shared" si="21"/>
        <v>-1.0159131935601331</v>
      </c>
      <c r="S218" s="198">
        <f t="shared" si="22"/>
        <v>-2.9108280254777075</v>
      </c>
      <c r="T218" s="198">
        <f t="shared" si="23"/>
        <v>-1</v>
      </c>
      <c r="U218" s="198">
        <f t="shared" si="24"/>
        <v>-1.1081077370348631</v>
      </c>
    </row>
    <row r="219" spans="17:21" x14ac:dyDescent="0.25">
      <c r="Q219" s="198">
        <f t="shared" si="20"/>
        <v>-1.3333333333333333</v>
      </c>
      <c r="R219" s="201">
        <f t="shared" si="21"/>
        <v>-1.0159131935601331</v>
      </c>
      <c r="S219" s="198">
        <f t="shared" si="22"/>
        <v>-2.9108280254777075</v>
      </c>
      <c r="T219" s="198">
        <f t="shared" si="23"/>
        <v>-1</v>
      </c>
      <c r="U219" s="198">
        <f t="shared" si="24"/>
        <v>-1.1081077370348631</v>
      </c>
    </row>
    <row r="220" spans="17:21" x14ac:dyDescent="0.25">
      <c r="Q220" s="198">
        <f t="shared" si="20"/>
        <v>-1.3333333333333333</v>
      </c>
      <c r="R220" s="201">
        <f t="shared" si="21"/>
        <v>-1.0159131935601331</v>
      </c>
      <c r="S220" s="198">
        <f t="shared" si="22"/>
        <v>-2.9108280254777075</v>
      </c>
      <c r="T220" s="198">
        <f t="shared" si="23"/>
        <v>-1</v>
      </c>
      <c r="U220" s="198">
        <f t="shared" si="24"/>
        <v>-1.1081077370348631</v>
      </c>
    </row>
    <row r="221" spans="17:21" x14ac:dyDescent="0.25">
      <c r="Q221" s="198">
        <f t="shared" si="20"/>
        <v>-1.3333333333333333</v>
      </c>
      <c r="R221" s="201">
        <f t="shared" si="21"/>
        <v>-1.0159131935601331</v>
      </c>
      <c r="S221" s="198">
        <f t="shared" si="22"/>
        <v>-2.9108280254777075</v>
      </c>
      <c r="T221" s="198">
        <f t="shared" si="23"/>
        <v>-1</v>
      </c>
      <c r="U221" s="198">
        <f t="shared" si="24"/>
        <v>-1.1081077370348631</v>
      </c>
    </row>
    <row r="222" spans="17:21" x14ac:dyDescent="0.25">
      <c r="Q222" s="198">
        <f t="shared" si="20"/>
        <v>-1.3333333333333333</v>
      </c>
      <c r="R222" s="201">
        <f t="shared" si="21"/>
        <v>-1.0159131935601331</v>
      </c>
      <c r="S222" s="198">
        <f t="shared" si="22"/>
        <v>-2.9108280254777075</v>
      </c>
      <c r="T222" s="198">
        <f t="shared" si="23"/>
        <v>-1</v>
      </c>
      <c r="U222" s="198">
        <f t="shared" si="24"/>
        <v>-1.1081077370348631</v>
      </c>
    </row>
    <row r="223" spans="17:21" x14ac:dyDescent="0.25">
      <c r="Q223" s="198">
        <f t="shared" si="20"/>
        <v>-1.3333333333333333</v>
      </c>
      <c r="R223" s="201">
        <f t="shared" si="21"/>
        <v>-1.0159131935601331</v>
      </c>
      <c r="S223" s="198">
        <f t="shared" si="22"/>
        <v>-2.9108280254777075</v>
      </c>
      <c r="T223" s="198">
        <f t="shared" si="23"/>
        <v>-1</v>
      </c>
      <c r="U223" s="198">
        <f t="shared" si="24"/>
        <v>-1.1081077370348631</v>
      </c>
    </row>
    <row r="224" spans="17:21" x14ac:dyDescent="0.25">
      <c r="Q224" s="198">
        <f t="shared" si="20"/>
        <v>-1.3333333333333333</v>
      </c>
      <c r="R224" s="201">
        <f t="shared" si="21"/>
        <v>-1.0159131935601331</v>
      </c>
      <c r="S224" s="198">
        <f t="shared" si="22"/>
        <v>-2.9108280254777075</v>
      </c>
      <c r="T224" s="198">
        <f t="shared" si="23"/>
        <v>-1</v>
      </c>
      <c r="U224" s="198">
        <f t="shared" si="24"/>
        <v>-1.1081077370348631</v>
      </c>
    </row>
    <row r="225" spans="17:21" x14ac:dyDescent="0.25">
      <c r="Q225" s="198">
        <f t="shared" si="20"/>
        <v>-1.3333333333333333</v>
      </c>
      <c r="R225" s="201">
        <f t="shared" si="21"/>
        <v>-1.0159131935601331</v>
      </c>
      <c r="S225" s="198">
        <f t="shared" si="22"/>
        <v>-2.9108280254777075</v>
      </c>
      <c r="T225" s="198">
        <f t="shared" si="23"/>
        <v>-1</v>
      </c>
      <c r="U225" s="198">
        <f t="shared" si="24"/>
        <v>-1.1081077370348631</v>
      </c>
    </row>
    <row r="226" spans="17:21" x14ac:dyDescent="0.25">
      <c r="Q226" s="198">
        <f t="shared" si="20"/>
        <v>-1.3333333333333333</v>
      </c>
      <c r="R226" s="201">
        <f t="shared" si="21"/>
        <v>-1.0159131935601331</v>
      </c>
      <c r="S226" s="198">
        <f t="shared" si="22"/>
        <v>-2.9108280254777075</v>
      </c>
      <c r="T226" s="198">
        <f t="shared" si="23"/>
        <v>-1</v>
      </c>
      <c r="U226" s="198">
        <f t="shared" si="24"/>
        <v>-1.1081077370348631</v>
      </c>
    </row>
    <row r="227" spans="17:21" x14ac:dyDescent="0.25">
      <c r="Q227" s="198">
        <f t="shared" si="20"/>
        <v>-1.3333333333333333</v>
      </c>
      <c r="R227" s="201">
        <f t="shared" si="21"/>
        <v>-1.0159131935601331</v>
      </c>
      <c r="S227" s="198">
        <f t="shared" si="22"/>
        <v>-2.9108280254777075</v>
      </c>
      <c r="T227" s="198">
        <f t="shared" si="23"/>
        <v>-1</v>
      </c>
      <c r="U227" s="198">
        <f t="shared" si="24"/>
        <v>-1.1081077370348631</v>
      </c>
    </row>
    <row r="228" spans="17:21" x14ac:dyDescent="0.25">
      <c r="Q228" s="198">
        <f t="shared" si="20"/>
        <v>-1.3333333333333333</v>
      </c>
      <c r="R228" s="201">
        <f t="shared" si="21"/>
        <v>-1.0159131935601331</v>
      </c>
      <c r="S228" s="198">
        <f t="shared" si="22"/>
        <v>-2.9108280254777075</v>
      </c>
      <c r="T228" s="198">
        <f t="shared" si="23"/>
        <v>-1</v>
      </c>
      <c r="U228" s="198">
        <f t="shared" si="24"/>
        <v>-1.1081077370348631</v>
      </c>
    </row>
    <row r="229" spans="17:21" x14ac:dyDescent="0.25">
      <c r="Q229" s="198">
        <f t="shared" si="20"/>
        <v>-1.3333333333333333</v>
      </c>
      <c r="R229" s="201">
        <f t="shared" si="21"/>
        <v>-1.0159131935601331</v>
      </c>
      <c r="S229" s="198">
        <f t="shared" si="22"/>
        <v>-2.9108280254777075</v>
      </c>
      <c r="T229" s="198">
        <f t="shared" si="23"/>
        <v>-1</v>
      </c>
      <c r="U229" s="198">
        <f t="shared" si="24"/>
        <v>-1.1081077370348631</v>
      </c>
    </row>
    <row r="230" spans="17:21" x14ac:dyDescent="0.25">
      <c r="Q230" s="198">
        <f t="shared" si="20"/>
        <v>-1.3333333333333333</v>
      </c>
      <c r="R230" s="201">
        <f t="shared" si="21"/>
        <v>-1.0159131935601331</v>
      </c>
      <c r="S230" s="198">
        <f t="shared" si="22"/>
        <v>-2.9108280254777075</v>
      </c>
      <c r="T230" s="198">
        <f t="shared" si="23"/>
        <v>-1</v>
      </c>
      <c r="U230" s="198">
        <f t="shared" si="24"/>
        <v>-1.1081077370348631</v>
      </c>
    </row>
    <row r="231" spans="17:21" x14ac:dyDescent="0.25">
      <c r="Q231" s="198">
        <f t="shared" si="20"/>
        <v>-1.3333333333333333</v>
      </c>
      <c r="R231" s="201">
        <f t="shared" si="21"/>
        <v>-1.0159131935601331</v>
      </c>
      <c r="S231" s="198">
        <f t="shared" si="22"/>
        <v>-2.9108280254777075</v>
      </c>
      <c r="T231" s="198">
        <f t="shared" si="23"/>
        <v>-1</v>
      </c>
      <c r="U231" s="198">
        <f t="shared" si="24"/>
        <v>-1.1081077370348631</v>
      </c>
    </row>
    <row r="232" spans="17:21" x14ac:dyDescent="0.25">
      <c r="Q232" s="198">
        <f t="shared" si="20"/>
        <v>-1.3333333333333333</v>
      </c>
      <c r="R232" s="201">
        <f t="shared" si="21"/>
        <v>-1.0159131935601331</v>
      </c>
      <c r="S232" s="198">
        <f t="shared" si="22"/>
        <v>-2.9108280254777075</v>
      </c>
      <c r="T232" s="198">
        <f t="shared" si="23"/>
        <v>-1</v>
      </c>
      <c r="U232" s="198">
        <f t="shared" si="24"/>
        <v>-1.1081077370348631</v>
      </c>
    </row>
    <row r="233" spans="17:21" x14ac:dyDescent="0.25">
      <c r="Q233" s="198">
        <f t="shared" si="20"/>
        <v>-1.3333333333333333</v>
      </c>
      <c r="R233" s="201">
        <f t="shared" si="21"/>
        <v>-1.0159131935601331</v>
      </c>
      <c r="S233" s="198">
        <f t="shared" si="22"/>
        <v>-2.9108280254777075</v>
      </c>
      <c r="T233" s="198">
        <f t="shared" si="23"/>
        <v>-1</v>
      </c>
      <c r="U233" s="198">
        <f t="shared" si="24"/>
        <v>-1.1081077370348631</v>
      </c>
    </row>
    <row r="234" spans="17:21" x14ac:dyDescent="0.25">
      <c r="Q234" s="198">
        <f t="shared" si="20"/>
        <v>-1.3333333333333333</v>
      </c>
      <c r="R234" s="201">
        <f t="shared" si="21"/>
        <v>-1.0159131935601331</v>
      </c>
      <c r="S234" s="198">
        <f t="shared" si="22"/>
        <v>-2.9108280254777075</v>
      </c>
      <c r="T234" s="198">
        <f t="shared" si="23"/>
        <v>-1</v>
      </c>
      <c r="U234" s="198">
        <f t="shared" si="24"/>
        <v>-1.1081077370348631</v>
      </c>
    </row>
    <row r="235" spans="17:21" x14ac:dyDescent="0.25">
      <c r="Q235" s="198">
        <f t="shared" si="20"/>
        <v>-1.3333333333333333</v>
      </c>
      <c r="R235" s="201">
        <f t="shared" si="21"/>
        <v>-1.0159131935601331</v>
      </c>
      <c r="S235" s="198">
        <f t="shared" si="22"/>
        <v>-2.9108280254777075</v>
      </c>
      <c r="T235" s="198">
        <f t="shared" si="23"/>
        <v>-1</v>
      </c>
      <c r="U235" s="198">
        <f t="shared" si="24"/>
        <v>-1.1081077370348631</v>
      </c>
    </row>
    <row r="236" spans="17:21" x14ac:dyDescent="0.25">
      <c r="Q236" s="198">
        <f t="shared" si="20"/>
        <v>-1.3333333333333333</v>
      </c>
      <c r="R236" s="201">
        <f t="shared" si="21"/>
        <v>-1.0159131935601331</v>
      </c>
      <c r="S236" s="198">
        <f t="shared" si="22"/>
        <v>-2.9108280254777075</v>
      </c>
      <c r="T236" s="198">
        <f t="shared" si="23"/>
        <v>-1</v>
      </c>
      <c r="U236" s="198">
        <f t="shared" si="24"/>
        <v>-1.1081077370348631</v>
      </c>
    </row>
    <row r="237" spans="17:21" x14ac:dyDescent="0.25">
      <c r="Q237" s="198">
        <f t="shared" si="20"/>
        <v>-1.3333333333333333</v>
      </c>
      <c r="R237" s="201">
        <f t="shared" si="21"/>
        <v>-1.0159131935601331</v>
      </c>
      <c r="S237" s="198">
        <f t="shared" si="22"/>
        <v>-2.9108280254777075</v>
      </c>
      <c r="T237" s="198">
        <f t="shared" si="23"/>
        <v>-1</v>
      </c>
      <c r="U237" s="198">
        <f t="shared" si="24"/>
        <v>-1.1081077370348631</v>
      </c>
    </row>
    <row r="238" spans="17:21" x14ac:dyDescent="0.25">
      <c r="Q238" s="198">
        <f t="shared" si="20"/>
        <v>-1.3333333333333333</v>
      </c>
      <c r="R238" s="201">
        <f t="shared" si="21"/>
        <v>-1.0159131935601331</v>
      </c>
      <c r="S238" s="198">
        <f t="shared" si="22"/>
        <v>-2.9108280254777075</v>
      </c>
      <c r="T238" s="198">
        <f t="shared" si="23"/>
        <v>-1</v>
      </c>
      <c r="U238" s="198">
        <f t="shared" si="24"/>
        <v>-1.1081077370348631</v>
      </c>
    </row>
    <row r="239" spans="17:21" x14ac:dyDescent="0.25">
      <c r="Q239" s="198">
        <f t="shared" si="20"/>
        <v>-1.3333333333333333</v>
      </c>
      <c r="R239" s="201">
        <f t="shared" si="21"/>
        <v>-1.0159131935601331</v>
      </c>
      <c r="S239" s="198">
        <f t="shared" si="22"/>
        <v>-2.9108280254777075</v>
      </c>
      <c r="T239" s="198">
        <f t="shared" si="23"/>
        <v>-1</v>
      </c>
      <c r="U239" s="198">
        <f t="shared" si="24"/>
        <v>-1.1081077370348631</v>
      </c>
    </row>
    <row r="240" spans="17:21" x14ac:dyDescent="0.25">
      <c r="Q240" s="198">
        <f t="shared" si="20"/>
        <v>-1.3333333333333333</v>
      </c>
      <c r="R240" s="201">
        <f t="shared" si="21"/>
        <v>-1.0159131935601331</v>
      </c>
      <c r="S240" s="198">
        <f t="shared" si="22"/>
        <v>-2.9108280254777075</v>
      </c>
      <c r="T240" s="198">
        <f t="shared" si="23"/>
        <v>-1</v>
      </c>
      <c r="U240" s="198">
        <f t="shared" si="24"/>
        <v>-1.1081077370348631</v>
      </c>
    </row>
    <row r="241" spans="17:21" x14ac:dyDescent="0.25">
      <c r="Q241" s="198">
        <f t="shared" si="20"/>
        <v>-1.3333333333333333</v>
      </c>
      <c r="R241" s="201">
        <f t="shared" si="21"/>
        <v>-1.0159131935601331</v>
      </c>
      <c r="S241" s="198">
        <f t="shared" si="22"/>
        <v>-2.9108280254777075</v>
      </c>
      <c r="T241" s="198">
        <f t="shared" si="23"/>
        <v>-1</v>
      </c>
      <c r="U241" s="198">
        <f t="shared" si="24"/>
        <v>-1.1081077370348631</v>
      </c>
    </row>
    <row r="242" spans="17:21" x14ac:dyDescent="0.25">
      <c r="Q242" s="198">
        <f t="shared" si="20"/>
        <v>-1.3333333333333333</v>
      </c>
      <c r="R242" s="201">
        <f t="shared" si="21"/>
        <v>-1.0159131935601331</v>
      </c>
      <c r="S242" s="198">
        <f t="shared" si="22"/>
        <v>-2.9108280254777075</v>
      </c>
      <c r="T242" s="198">
        <f t="shared" si="23"/>
        <v>-1</v>
      </c>
      <c r="U242" s="198">
        <f t="shared" si="24"/>
        <v>-1.1081077370348631</v>
      </c>
    </row>
    <row r="243" spans="17:21" x14ac:dyDescent="0.25">
      <c r="Q243" s="198">
        <f t="shared" si="20"/>
        <v>-1.3333333333333333</v>
      </c>
      <c r="R243" s="201">
        <f t="shared" si="21"/>
        <v>-1.0159131935601331</v>
      </c>
      <c r="S243" s="198">
        <f t="shared" si="22"/>
        <v>-2.9108280254777075</v>
      </c>
      <c r="T243" s="198">
        <f t="shared" si="23"/>
        <v>-1</v>
      </c>
      <c r="U243" s="198">
        <f t="shared" si="24"/>
        <v>-1.1081077370348631</v>
      </c>
    </row>
    <row r="244" spans="17:21" x14ac:dyDescent="0.25">
      <c r="Q244" s="198">
        <f t="shared" si="20"/>
        <v>-1.3333333333333333</v>
      </c>
      <c r="R244" s="201">
        <f t="shared" si="21"/>
        <v>-1.0159131935601331</v>
      </c>
      <c r="S244" s="198">
        <f t="shared" si="22"/>
        <v>-2.9108280254777075</v>
      </c>
      <c r="T244" s="198">
        <f t="shared" si="23"/>
        <v>-1</v>
      </c>
      <c r="U244" s="198">
        <f t="shared" si="24"/>
        <v>-1.1081077370348631</v>
      </c>
    </row>
    <row r="245" spans="17:21" x14ac:dyDescent="0.25">
      <c r="Q245" s="198">
        <f t="shared" si="20"/>
        <v>-1.3333333333333333</v>
      </c>
      <c r="R245" s="201">
        <f t="shared" si="21"/>
        <v>-1.0159131935601331</v>
      </c>
      <c r="S245" s="198">
        <f t="shared" si="22"/>
        <v>-2.9108280254777075</v>
      </c>
      <c r="T245" s="198">
        <f t="shared" si="23"/>
        <v>-1</v>
      </c>
      <c r="U245" s="198">
        <f t="shared" si="24"/>
        <v>-1.1081077370348631</v>
      </c>
    </row>
    <row r="246" spans="17:21" x14ac:dyDescent="0.25">
      <c r="Q246" s="198">
        <f t="shared" si="20"/>
        <v>-1.3333333333333333</v>
      </c>
      <c r="R246" s="201">
        <f t="shared" si="21"/>
        <v>-1.0159131935601331</v>
      </c>
      <c r="S246" s="198">
        <f t="shared" si="22"/>
        <v>-2.9108280254777075</v>
      </c>
      <c r="T246" s="198">
        <f t="shared" si="23"/>
        <v>-1</v>
      </c>
      <c r="U246" s="198">
        <f t="shared" si="24"/>
        <v>-1.1081077370348631</v>
      </c>
    </row>
    <row r="247" spans="17:21" x14ac:dyDescent="0.25">
      <c r="Q247" s="198">
        <f t="shared" si="20"/>
        <v>-1.3333333333333333</v>
      </c>
      <c r="R247" s="201">
        <f t="shared" si="21"/>
        <v>-1.0159131935601331</v>
      </c>
      <c r="S247" s="198">
        <f t="shared" si="22"/>
        <v>-2.9108280254777075</v>
      </c>
      <c r="T247" s="198">
        <f t="shared" si="23"/>
        <v>-1</v>
      </c>
      <c r="U247" s="198">
        <f t="shared" si="24"/>
        <v>-1.1081077370348631</v>
      </c>
    </row>
    <row r="248" spans="17:21" x14ac:dyDescent="0.25">
      <c r="Q248" s="198">
        <f t="shared" si="20"/>
        <v>-1.3333333333333333</v>
      </c>
      <c r="R248" s="201">
        <f t="shared" si="21"/>
        <v>-1.0159131935601331</v>
      </c>
      <c r="S248" s="198">
        <f t="shared" si="22"/>
        <v>-2.9108280254777075</v>
      </c>
      <c r="T248" s="198">
        <f t="shared" si="23"/>
        <v>-1</v>
      </c>
      <c r="U248" s="198">
        <f t="shared" si="24"/>
        <v>-1.1081077370348631</v>
      </c>
    </row>
    <row r="249" spans="17:21" x14ac:dyDescent="0.25">
      <c r="Q249" s="198">
        <f t="shared" si="20"/>
        <v>-1.3333333333333333</v>
      </c>
      <c r="R249" s="201">
        <f t="shared" si="21"/>
        <v>-1.0159131935601331</v>
      </c>
      <c r="S249" s="198">
        <f t="shared" si="22"/>
        <v>-2.9108280254777075</v>
      </c>
      <c r="T249" s="198">
        <f t="shared" si="23"/>
        <v>-1</v>
      </c>
      <c r="U249" s="198">
        <f t="shared" si="24"/>
        <v>-1.1081077370348631</v>
      </c>
    </row>
    <row r="250" spans="17:21" x14ac:dyDescent="0.25">
      <c r="Q250" s="198">
        <f t="shared" si="20"/>
        <v>-1.3333333333333333</v>
      </c>
      <c r="R250" s="201">
        <f t="shared" si="21"/>
        <v>-1.0159131935601331</v>
      </c>
      <c r="S250" s="198">
        <f t="shared" si="22"/>
        <v>-2.9108280254777075</v>
      </c>
      <c r="T250" s="198">
        <f t="shared" si="23"/>
        <v>-1</v>
      </c>
      <c r="U250" s="198">
        <f t="shared" si="24"/>
        <v>-1.1081077370348631</v>
      </c>
    </row>
    <row r="251" spans="17:21" x14ac:dyDescent="0.25">
      <c r="Q251" s="198">
        <f t="shared" si="20"/>
        <v>-1.3333333333333333</v>
      </c>
      <c r="R251" s="201">
        <f t="shared" si="21"/>
        <v>-1.0159131935601331</v>
      </c>
      <c r="S251" s="198">
        <f t="shared" si="22"/>
        <v>-2.9108280254777075</v>
      </c>
      <c r="T251" s="198">
        <f t="shared" si="23"/>
        <v>-1</v>
      </c>
      <c r="U251" s="198">
        <f t="shared" si="24"/>
        <v>-1.1081077370348631</v>
      </c>
    </row>
    <row r="252" spans="17:21" x14ac:dyDescent="0.25">
      <c r="Q252" s="198">
        <f t="shared" si="20"/>
        <v>-1.3333333333333333</v>
      </c>
      <c r="R252" s="201">
        <f t="shared" si="21"/>
        <v>-1.0159131935601331</v>
      </c>
      <c r="S252" s="198">
        <f t="shared" si="22"/>
        <v>-2.9108280254777075</v>
      </c>
      <c r="T252" s="198">
        <f t="shared" si="23"/>
        <v>-1</v>
      </c>
      <c r="U252" s="198">
        <f t="shared" si="24"/>
        <v>-1.1081077370348631</v>
      </c>
    </row>
    <row r="253" spans="17:21" x14ac:dyDescent="0.25">
      <c r="Q253" s="198">
        <f t="shared" si="20"/>
        <v>-1.3333333333333333</v>
      </c>
      <c r="R253" s="201">
        <f t="shared" si="21"/>
        <v>-1.0159131935601331</v>
      </c>
      <c r="S253" s="198">
        <f t="shared" si="22"/>
        <v>-2.9108280254777075</v>
      </c>
      <c r="T253" s="198">
        <f t="shared" si="23"/>
        <v>-1</v>
      </c>
      <c r="U253" s="198">
        <f t="shared" si="24"/>
        <v>-1.1081077370348631</v>
      </c>
    </row>
    <row r="254" spans="17:21" x14ac:dyDescent="0.25">
      <c r="Q254" s="198">
        <f t="shared" si="20"/>
        <v>-1.3333333333333333</v>
      </c>
      <c r="R254" s="201">
        <f t="shared" si="21"/>
        <v>-1.0159131935601331</v>
      </c>
      <c r="S254" s="198">
        <f t="shared" si="22"/>
        <v>-2.9108280254777075</v>
      </c>
      <c r="T254" s="198">
        <f t="shared" si="23"/>
        <v>-1</v>
      </c>
      <c r="U254" s="198">
        <f t="shared" si="24"/>
        <v>-1.1081077370348631</v>
      </c>
    </row>
    <row r="255" spans="17:21" x14ac:dyDescent="0.25">
      <c r="Q255" s="198">
        <f t="shared" si="20"/>
        <v>-1.3333333333333333</v>
      </c>
      <c r="R255" s="201">
        <f t="shared" si="21"/>
        <v>-1.0159131935601331</v>
      </c>
      <c r="S255" s="198">
        <f t="shared" si="22"/>
        <v>-2.9108280254777075</v>
      </c>
      <c r="T255" s="198">
        <f t="shared" si="23"/>
        <v>-1</v>
      </c>
      <c r="U255" s="198">
        <f t="shared" si="24"/>
        <v>-1.1081077370348631</v>
      </c>
    </row>
    <row r="256" spans="17:21" x14ac:dyDescent="0.25">
      <c r="Q256" s="198">
        <f t="shared" si="20"/>
        <v>-1.3333333333333333</v>
      </c>
      <c r="R256" s="201">
        <f t="shared" si="21"/>
        <v>-1.0159131935601331</v>
      </c>
      <c r="S256" s="198">
        <f t="shared" si="22"/>
        <v>-2.9108280254777075</v>
      </c>
      <c r="T256" s="198">
        <f t="shared" si="23"/>
        <v>-1</v>
      </c>
      <c r="U256" s="198">
        <f t="shared" si="24"/>
        <v>-1.1081077370348631</v>
      </c>
    </row>
    <row r="257" spans="17:21" x14ac:dyDescent="0.25">
      <c r="Q257" s="198">
        <f t="shared" si="20"/>
        <v>-1.3333333333333333</v>
      </c>
      <c r="R257" s="201">
        <f t="shared" si="21"/>
        <v>-1.0159131935601331</v>
      </c>
      <c r="S257" s="198">
        <f t="shared" si="22"/>
        <v>-2.9108280254777075</v>
      </c>
      <c r="T257" s="198">
        <f t="shared" si="23"/>
        <v>-1</v>
      </c>
      <c r="U257" s="198">
        <f t="shared" si="24"/>
        <v>-1.1081077370348631</v>
      </c>
    </row>
    <row r="258" spans="17:21" x14ac:dyDescent="0.25">
      <c r="Q258" s="198">
        <f t="shared" si="20"/>
        <v>-1.3333333333333333</v>
      </c>
      <c r="R258" s="201">
        <f t="shared" si="21"/>
        <v>-1.0159131935601331</v>
      </c>
      <c r="S258" s="198">
        <f t="shared" si="22"/>
        <v>-2.9108280254777075</v>
      </c>
      <c r="T258" s="198">
        <f t="shared" si="23"/>
        <v>-1</v>
      </c>
      <c r="U258" s="198">
        <f t="shared" si="24"/>
        <v>-1.1081077370348631</v>
      </c>
    </row>
    <row r="259" spans="17:21" x14ac:dyDescent="0.25">
      <c r="Q259" s="198">
        <f t="shared" ref="Q259:Q322" si="25">2*((L259-P$3)/(P$5-P$3))-1</f>
        <v>-1.3333333333333333</v>
      </c>
      <c r="R259" s="201">
        <f t="shared" ref="R259:R322" si="26">2*((H259-P$8)/(P$10-P$8))-1</f>
        <v>-1.0159131935601331</v>
      </c>
      <c r="S259" s="198">
        <f t="shared" ref="S259:S322" si="27">2*((I259-P$13)/(P$15-P$13))-1</f>
        <v>-2.9108280254777075</v>
      </c>
      <c r="T259" s="198">
        <f t="shared" ref="T259:T322" si="28">2*((J259-P$18)/(P$20-P$18))-1</f>
        <v>-1</v>
      </c>
      <c r="U259" s="198">
        <f t="shared" ref="U259:U322" si="29">2*((K259-P$23)/(P$25-P$23))-1</f>
        <v>-1.1081077370348631</v>
      </c>
    </row>
    <row r="260" spans="17:21" x14ac:dyDescent="0.25">
      <c r="Q260" s="198">
        <f t="shared" si="25"/>
        <v>-1.3333333333333333</v>
      </c>
      <c r="R260" s="201">
        <f t="shared" si="26"/>
        <v>-1.0159131935601331</v>
      </c>
      <c r="S260" s="198">
        <f t="shared" si="27"/>
        <v>-2.9108280254777075</v>
      </c>
      <c r="T260" s="198">
        <f t="shared" si="28"/>
        <v>-1</v>
      </c>
      <c r="U260" s="198">
        <f t="shared" si="29"/>
        <v>-1.1081077370348631</v>
      </c>
    </row>
    <row r="261" spans="17:21" x14ac:dyDescent="0.25">
      <c r="Q261" s="198">
        <f t="shared" si="25"/>
        <v>-1.3333333333333333</v>
      </c>
      <c r="R261" s="201">
        <f t="shared" si="26"/>
        <v>-1.0159131935601331</v>
      </c>
      <c r="S261" s="198">
        <f t="shared" si="27"/>
        <v>-2.9108280254777075</v>
      </c>
      <c r="T261" s="198">
        <f t="shared" si="28"/>
        <v>-1</v>
      </c>
      <c r="U261" s="198">
        <f t="shared" si="29"/>
        <v>-1.1081077370348631</v>
      </c>
    </row>
    <row r="262" spans="17:21" x14ac:dyDescent="0.25">
      <c r="Q262" s="198">
        <f t="shared" si="25"/>
        <v>-1.3333333333333333</v>
      </c>
      <c r="R262" s="201">
        <f t="shared" si="26"/>
        <v>-1.0159131935601331</v>
      </c>
      <c r="S262" s="198">
        <f t="shared" si="27"/>
        <v>-2.9108280254777075</v>
      </c>
      <c r="T262" s="198">
        <f t="shared" si="28"/>
        <v>-1</v>
      </c>
      <c r="U262" s="198">
        <f t="shared" si="29"/>
        <v>-1.1081077370348631</v>
      </c>
    </row>
    <row r="263" spans="17:21" x14ac:dyDescent="0.25">
      <c r="Q263" s="198">
        <f t="shared" si="25"/>
        <v>-1.3333333333333333</v>
      </c>
      <c r="R263" s="201">
        <f t="shared" si="26"/>
        <v>-1.0159131935601331</v>
      </c>
      <c r="S263" s="198">
        <f t="shared" si="27"/>
        <v>-2.9108280254777075</v>
      </c>
      <c r="T263" s="198">
        <f t="shared" si="28"/>
        <v>-1</v>
      </c>
      <c r="U263" s="198">
        <f t="shared" si="29"/>
        <v>-1.1081077370348631</v>
      </c>
    </row>
    <row r="264" spans="17:21" x14ac:dyDescent="0.25">
      <c r="Q264" s="198">
        <f t="shared" si="25"/>
        <v>-1.3333333333333333</v>
      </c>
      <c r="R264" s="201">
        <f t="shared" si="26"/>
        <v>-1.0159131935601331</v>
      </c>
      <c r="S264" s="198">
        <f t="shared" si="27"/>
        <v>-2.9108280254777075</v>
      </c>
      <c r="T264" s="198">
        <f t="shared" si="28"/>
        <v>-1</v>
      </c>
      <c r="U264" s="198">
        <f t="shared" si="29"/>
        <v>-1.1081077370348631</v>
      </c>
    </row>
    <row r="265" spans="17:21" x14ac:dyDescent="0.25">
      <c r="Q265" s="198">
        <f t="shared" si="25"/>
        <v>-1.3333333333333333</v>
      </c>
      <c r="R265" s="201">
        <f t="shared" si="26"/>
        <v>-1.0159131935601331</v>
      </c>
      <c r="S265" s="198">
        <f t="shared" si="27"/>
        <v>-2.9108280254777075</v>
      </c>
      <c r="T265" s="198">
        <f t="shared" si="28"/>
        <v>-1</v>
      </c>
      <c r="U265" s="198">
        <f t="shared" si="29"/>
        <v>-1.1081077370348631</v>
      </c>
    </row>
    <row r="266" spans="17:21" x14ac:dyDescent="0.25">
      <c r="Q266" s="198">
        <f t="shared" si="25"/>
        <v>-1.3333333333333333</v>
      </c>
      <c r="R266" s="201">
        <f t="shared" si="26"/>
        <v>-1.0159131935601331</v>
      </c>
      <c r="S266" s="198">
        <f t="shared" si="27"/>
        <v>-2.9108280254777075</v>
      </c>
      <c r="T266" s="198">
        <f t="shared" si="28"/>
        <v>-1</v>
      </c>
      <c r="U266" s="198">
        <f t="shared" si="29"/>
        <v>-1.1081077370348631</v>
      </c>
    </row>
    <row r="267" spans="17:21" x14ac:dyDescent="0.25">
      <c r="Q267" s="198">
        <f t="shared" si="25"/>
        <v>-1.3333333333333333</v>
      </c>
      <c r="R267" s="201">
        <f t="shared" si="26"/>
        <v>-1.0159131935601331</v>
      </c>
      <c r="S267" s="198">
        <f t="shared" si="27"/>
        <v>-2.9108280254777075</v>
      </c>
      <c r="T267" s="198">
        <f t="shared" si="28"/>
        <v>-1</v>
      </c>
      <c r="U267" s="198">
        <f t="shared" si="29"/>
        <v>-1.1081077370348631</v>
      </c>
    </row>
    <row r="268" spans="17:21" x14ac:dyDescent="0.25">
      <c r="Q268" s="198">
        <f t="shared" si="25"/>
        <v>-1.3333333333333333</v>
      </c>
      <c r="R268" s="201">
        <f t="shared" si="26"/>
        <v>-1.0159131935601331</v>
      </c>
      <c r="S268" s="198">
        <f t="shared" si="27"/>
        <v>-2.9108280254777075</v>
      </c>
      <c r="T268" s="198">
        <f t="shared" si="28"/>
        <v>-1</v>
      </c>
      <c r="U268" s="198">
        <f t="shared" si="29"/>
        <v>-1.1081077370348631</v>
      </c>
    </row>
    <row r="269" spans="17:21" x14ac:dyDescent="0.25">
      <c r="Q269" s="198">
        <f t="shared" si="25"/>
        <v>-1.3333333333333333</v>
      </c>
      <c r="R269" s="201">
        <f t="shared" si="26"/>
        <v>-1.0159131935601331</v>
      </c>
      <c r="S269" s="198">
        <f t="shared" si="27"/>
        <v>-2.9108280254777075</v>
      </c>
      <c r="T269" s="198">
        <f t="shared" si="28"/>
        <v>-1</v>
      </c>
      <c r="U269" s="198">
        <f t="shared" si="29"/>
        <v>-1.1081077370348631</v>
      </c>
    </row>
    <row r="270" spans="17:21" x14ac:dyDescent="0.25">
      <c r="Q270" s="198">
        <f t="shared" si="25"/>
        <v>-1.3333333333333333</v>
      </c>
      <c r="R270" s="201">
        <f t="shared" si="26"/>
        <v>-1.0159131935601331</v>
      </c>
      <c r="S270" s="198">
        <f t="shared" si="27"/>
        <v>-2.9108280254777075</v>
      </c>
      <c r="T270" s="198">
        <f t="shared" si="28"/>
        <v>-1</v>
      </c>
      <c r="U270" s="198">
        <f t="shared" si="29"/>
        <v>-1.1081077370348631</v>
      </c>
    </row>
    <row r="271" spans="17:21" x14ac:dyDescent="0.25">
      <c r="Q271" s="198">
        <f t="shared" si="25"/>
        <v>-1.3333333333333333</v>
      </c>
      <c r="R271" s="201">
        <f t="shared" si="26"/>
        <v>-1.0159131935601331</v>
      </c>
      <c r="S271" s="198">
        <f t="shared" si="27"/>
        <v>-2.9108280254777075</v>
      </c>
      <c r="T271" s="198">
        <f t="shared" si="28"/>
        <v>-1</v>
      </c>
      <c r="U271" s="198">
        <f t="shared" si="29"/>
        <v>-1.1081077370348631</v>
      </c>
    </row>
    <row r="272" spans="17:21" x14ac:dyDescent="0.25">
      <c r="Q272" s="198">
        <f t="shared" si="25"/>
        <v>-1.3333333333333333</v>
      </c>
      <c r="R272" s="201">
        <f t="shared" si="26"/>
        <v>-1.0159131935601331</v>
      </c>
      <c r="S272" s="198">
        <f t="shared" si="27"/>
        <v>-2.9108280254777075</v>
      </c>
      <c r="T272" s="198">
        <f t="shared" si="28"/>
        <v>-1</v>
      </c>
      <c r="U272" s="198">
        <f t="shared" si="29"/>
        <v>-1.1081077370348631</v>
      </c>
    </row>
    <row r="273" spans="17:21" x14ac:dyDescent="0.25">
      <c r="Q273" s="198">
        <f t="shared" si="25"/>
        <v>-1.3333333333333333</v>
      </c>
      <c r="R273" s="201">
        <f t="shared" si="26"/>
        <v>-1.0159131935601331</v>
      </c>
      <c r="S273" s="198">
        <f t="shared" si="27"/>
        <v>-2.9108280254777075</v>
      </c>
      <c r="T273" s="198">
        <f t="shared" si="28"/>
        <v>-1</v>
      </c>
      <c r="U273" s="198">
        <f t="shared" si="29"/>
        <v>-1.1081077370348631</v>
      </c>
    </row>
    <row r="274" spans="17:21" x14ac:dyDescent="0.25">
      <c r="Q274" s="198">
        <f t="shared" si="25"/>
        <v>-1.3333333333333333</v>
      </c>
      <c r="R274" s="201">
        <f t="shared" si="26"/>
        <v>-1.0159131935601331</v>
      </c>
      <c r="S274" s="198">
        <f t="shared" si="27"/>
        <v>-2.9108280254777075</v>
      </c>
      <c r="T274" s="198">
        <f t="shared" si="28"/>
        <v>-1</v>
      </c>
      <c r="U274" s="198">
        <f t="shared" si="29"/>
        <v>-1.1081077370348631</v>
      </c>
    </row>
    <row r="275" spans="17:21" x14ac:dyDescent="0.25">
      <c r="Q275" s="198">
        <f t="shared" si="25"/>
        <v>-1.3333333333333333</v>
      </c>
      <c r="R275" s="201">
        <f t="shared" si="26"/>
        <v>-1.0159131935601331</v>
      </c>
      <c r="S275" s="198">
        <f t="shared" si="27"/>
        <v>-2.9108280254777075</v>
      </c>
      <c r="T275" s="198">
        <f t="shared" si="28"/>
        <v>-1</v>
      </c>
      <c r="U275" s="198">
        <f t="shared" si="29"/>
        <v>-1.1081077370348631</v>
      </c>
    </row>
    <row r="276" spans="17:21" x14ac:dyDescent="0.25">
      <c r="Q276" s="198">
        <f t="shared" si="25"/>
        <v>-1.3333333333333333</v>
      </c>
      <c r="R276" s="201">
        <f t="shared" si="26"/>
        <v>-1.0159131935601331</v>
      </c>
      <c r="S276" s="198">
        <f t="shared" si="27"/>
        <v>-2.9108280254777075</v>
      </c>
      <c r="T276" s="198">
        <f t="shared" si="28"/>
        <v>-1</v>
      </c>
      <c r="U276" s="198">
        <f t="shared" si="29"/>
        <v>-1.1081077370348631</v>
      </c>
    </row>
    <row r="277" spans="17:21" x14ac:dyDescent="0.25">
      <c r="Q277" s="198">
        <f t="shared" si="25"/>
        <v>-1.3333333333333333</v>
      </c>
      <c r="R277" s="201">
        <f t="shared" si="26"/>
        <v>-1.0159131935601331</v>
      </c>
      <c r="S277" s="198">
        <f t="shared" si="27"/>
        <v>-2.9108280254777075</v>
      </c>
      <c r="T277" s="198">
        <f t="shared" si="28"/>
        <v>-1</v>
      </c>
      <c r="U277" s="198">
        <f t="shared" si="29"/>
        <v>-1.1081077370348631</v>
      </c>
    </row>
    <row r="278" spans="17:21" x14ac:dyDescent="0.25">
      <c r="Q278" s="198">
        <f t="shared" si="25"/>
        <v>-1.3333333333333333</v>
      </c>
      <c r="R278" s="201">
        <f t="shared" si="26"/>
        <v>-1.0159131935601331</v>
      </c>
      <c r="S278" s="198">
        <f t="shared" si="27"/>
        <v>-2.9108280254777075</v>
      </c>
      <c r="T278" s="198">
        <f t="shared" si="28"/>
        <v>-1</v>
      </c>
      <c r="U278" s="198">
        <f t="shared" si="29"/>
        <v>-1.1081077370348631</v>
      </c>
    </row>
    <row r="279" spans="17:21" x14ac:dyDescent="0.25">
      <c r="Q279" s="198">
        <f t="shared" si="25"/>
        <v>-1.3333333333333333</v>
      </c>
      <c r="R279" s="201">
        <f t="shared" si="26"/>
        <v>-1.0159131935601331</v>
      </c>
      <c r="S279" s="198">
        <f t="shared" si="27"/>
        <v>-2.9108280254777075</v>
      </c>
      <c r="T279" s="198">
        <f t="shared" si="28"/>
        <v>-1</v>
      </c>
      <c r="U279" s="198">
        <f t="shared" si="29"/>
        <v>-1.1081077370348631</v>
      </c>
    </row>
    <row r="280" spans="17:21" x14ac:dyDescent="0.25">
      <c r="Q280" s="198">
        <f t="shared" si="25"/>
        <v>-1.3333333333333333</v>
      </c>
      <c r="R280" s="201">
        <f t="shared" si="26"/>
        <v>-1.0159131935601331</v>
      </c>
      <c r="S280" s="198">
        <f t="shared" si="27"/>
        <v>-2.9108280254777075</v>
      </c>
      <c r="T280" s="198">
        <f t="shared" si="28"/>
        <v>-1</v>
      </c>
      <c r="U280" s="198">
        <f t="shared" si="29"/>
        <v>-1.1081077370348631</v>
      </c>
    </row>
    <row r="281" spans="17:21" x14ac:dyDescent="0.25">
      <c r="Q281" s="198">
        <f t="shared" si="25"/>
        <v>-1.3333333333333333</v>
      </c>
      <c r="R281" s="201">
        <f t="shared" si="26"/>
        <v>-1.0159131935601331</v>
      </c>
      <c r="S281" s="198">
        <f t="shared" si="27"/>
        <v>-2.9108280254777075</v>
      </c>
      <c r="T281" s="198">
        <f t="shared" si="28"/>
        <v>-1</v>
      </c>
      <c r="U281" s="198">
        <f t="shared" si="29"/>
        <v>-1.1081077370348631</v>
      </c>
    </row>
    <row r="282" spans="17:21" x14ac:dyDescent="0.25">
      <c r="Q282" s="198">
        <f t="shared" si="25"/>
        <v>-1.3333333333333333</v>
      </c>
      <c r="R282" s="201">
        <f t="shared" si="26"/>
        <v>-1.0159131935601331</v>
      </c>
      <c r="S282" s="198">
        <f t="shared" si="27"/>
        <v>-2.9108280254777075</v>
      </c>
      <c r="T282" s="198">
        <f t="shared" si="28"/>
        <v>-1</v>
      </c>
      <c r="U282" s="198">
        <f t="shared" si="29"/>
        <v>-1.1081077370348631</v>
      </c>
    </row>
    <row r="283" spans="17:21" x14ac:dyDescent="0.25">
      <c r="Q283" s="198">
        <f t="shared" si="25"/>
        <v>-1.3333333333333333</v>
      </c>
      <c r="R283" s="201">
        <f t="shared" si="26"/>
        <v>-1.0159131935601331</v>
      </c>
      <c r="S283" s="198">
        <f t="shared" si="27"/>
        <v>-2.9108280254777075</v>
      </c>
      <c r="T283" s="198">
        <f t="shared" si="28"/>
        <v>-1</v>
      </c>
      <c r="U283" s="198">
        <f t="shared" si="29"/>
        <v>-1.1081077370348631</v>
      </c>
    </row>
    <row r="284" spans="17:21" x14ac:dyDescent="0.25">
      <c r="Q284" s="198">
        <f t="shared" si="25"/>
        <v>-1.3333333333333333</v>
      </c>
      <c r="R284" s="201">
        <f t="shared" si="26"/>
        <v>-1.0159131935601331</v>
      </c>
      <c r="S284" s="198">
        <f t="shared" si="27"/>
        <v>-2.9108280254777075</v>
      </c>
      <c r="T284" s="198">
        <f t="shared" si="28"/>
        <v>-1</v>
      </c>
      <c r="U284" s="198">
        <f t="shared" si="29"/>
        <v>-1.1081077370348631</v>
      </c>
    </row>
    <row r="285" spans="17:21" x14ac:dyDescent="0.25">
      <c r="Q285" s="198">
        <f t="shared" si="25"/>
        <v>-1.3333333333333333</v>
      </c>
      <c r="R285" s="201">
        <f t="shared" si="26"/>
        <v>-1.0159131935601331</v>
      </c>
      <c r="S285" s="198">
        <f t="shared" si="27"/>
        <v>-2.9108280254777075</v>
      </c>
      <c r="T285" s="198">
        <f t="shared" si="28"/>
        <v>-1</v>
      </c>
      <c r="U285" s="198">
        <f t="shared" si="29"/>
        <v>-1.1081077370348631</v>
      </c>
    </row>
    <row r="286" spans="17:21" x14ac:dyDescent="0.25">
      <c r="Q286" s="198">
        <f t="shared" si="25"/>
        <v>-1.3333333333333333</v>
      </c>
      <c r="R286" s="201">
        <f t="shared" si="26"/>
        <v>-1.0159131935601331</v>
      </c>
      <c r="S286" s="198">
        <f t="shared" si="27"/>
        <v>-2.9108280254777075</v>
      </c>
      <c r="T286" s="198">
        <f t="shared" si="28"/>
        <v>-1</v>
      </c>
      <c r="U286" s="198">
        <f t="shared" si="29"/>
        <v>-1.1081077370348631</v>
      </c>
    </row>
    <row r="287" spans="17:21" x14ac:dyDescent="0.25">
      <c r="Q287" s="198">
        <f t="shared" si="25"/>
        <v>-1.3333333333333333</v>
      </c>
      <c r="R287" s="201">
        <f t="shared" si="26"/>
        <v>-1.0159131935601331</v>
      </c>
      <c r="S287" s="198">
        <f t="shared" si="27"/>
        <v>-2.9108280254777075</v>
      </c>
      <c r="T287" s="198">
        <f t="shared" si="28"/>
        <v>-1</v>
      </c>
      <c r="U287" s="198">
        <f t="shared" si="29"/>
        <v>-1.1081077370348631</v>
      </c>
    </row>
    <row r="288" spans="17:21" x14ac:dyDescent="0.25">
      <c r="Q288" s="198">
        <f t="shared" si="25"/>
        <v>-1.3333333333333333</v>
      </c>
      <c r="R288" s="201">
        <f t="shared" si="26"/>
        <v>-1.0159131935601331</v>
      </c>
      <c r="S288" s="198">
        <f t="shared" si="27"/>
        <v>-2.9108280254777075</v>
      </c>
      <c r="T288" s="198">
        <f t="shared" si="28"/>
        <v>-1</v>
      </c>
      <c r="U288" s="198">
        <f t="shared" si="29"/>
        <v>-1.1081077370348631</v>
      </c>
    </row>
    <row r="289" spans="17:21" x14ac:dyDescent="0.25">
      <c r="Q289" s="198">
        <f t="shared" si="25"/>
        <v>-1.3333333333333333</v>
      </c>
      <c r="R289" s="201">
        <f t="shared" si="26"/>
        <v>-1.0159131935601331</v>
      </c>
      <c r="S289" s="198">
        <f t="shared" si="27"/>
        <v>-2.9108280254777075</v>
      </c>
      <c r="T289" s="198">
        <f t="shared" si="28"/>
        <v>-1</v>
      </c>
      <c r="U289" s="198">
        <f t="shared" si="29"/>
        <v>-1.1081077370348631</v>
      </c>
    </row>
    <row r="290" spans="17:21" x14ac:dyDescent="0.25">
      <c r="Q290" s="198">
        <f t="shared" si="25"/>
        <v>-1.3333333333333333</v>
      </c>
      <c r="R290" s="201">
        <f t="shared" si="26"/>
        <v>-1.0159131935601331</v>
      </c>
      <c r="S290" s="198">
        <f t="shared" si="27"/>
        <v>-2.9108280254777075</v>
      </c>
      <c r="T290" s="198">
        <f t="shared" si="28"/>
        <v>-1</v>
      </c>
      <c r="U290" s="198">
        <f t="shared" si="29"/>
        <v>-1.1081077370348631</v>
      </c>
    </row>
    <row r="291" spans="17:21" x14ac:dyDescent="0.25">
      <c r="Q291" s="198">
        <f t="shared" si="25"/>
        <v>-1.3333333333333333</v>
      </c>
      <c r="R291" s="201">
        <f t="shared" si="26"/>
        <v>-1.0159131935601331</v>
      </c>
      <c r="S291" s="198">
        <f t="shared" si="27"/>
        <v>-2.9108280254777075</v>
      </c>
      <c r="T291" s="198">
        <f t="shared" si="28"/>
        <v>-1</v>
      </c>
      <c r="U291" s="198">
        <f t="shared" si="29"/>
        <v>-1.1081077370348631</v>
      </c>
    </row>
    <row r="292" spans="17:21" x14ac:dyDescent="0.25">
      <c r="Q292" s="198">
        <f t="shared" si="25"/>
        <v>-1.3333333333333333</v>
      </c>
      <c r="R292" s="201">
        <f t="shared" si="26"/>
        <v>-1.0159131935601331</v>
      </c>
      <c r="S292" s="198">
        <f t="shared" si="27"/>
        <v>-2.9108280254777075</v>
      </c>
      <c r="T292" s="198">
        <f t="shared" si="28"/>
        <v>-1</v>
      </c>
      <c r="U292" s="198">
        <f t="shared" si="29"/>
        <v>-1.1081077370348631</v>
      </c>
    </row>
    <row r="293" spans="17:21" x14ac:dyDescent="0.25">
      <c r="Q293" s="198">
        <f t="shared" si="25"/>
        <v>-1.3333333333333333</v>
      </c>
      <c r="R293" s="201">
        <f t="shared" si="26"/>
        <v>-1.0159131935601331</v>
      </c>
      <c r="S293" s="198">
        <f t="shared" si="27"/>
        <v>-2.9108280254777075</v>
      </c>
      <c r="T293" s="198">
        <f t="shared" si="28"/>
        <v>-1</v>
      </c>
      <c r="U293" s="198">
        <f t="shared" si="29"/>
        <v>-1.1081077370348631</v>
      </c>
    </row>
    <row r="294" spans="17:21" x14ac:dyDescent="0.25">
      <c r="Q294" s="198">
        <f t="shared" si="25"/>
        <v>-1.3333333333333333</v>
      </c>
      <c r="R294" s="201">
        <f t="shared" si="26"/>
        <v>-1.0159131935601331</v>
      </c>
      <c r="S294" s="198">
        <f t="shared" si="27"/>
        <v>-2.9108280254777075</v>
      </c>
      <c r="T294" s="198">
        <f t="shared" si="28"/>
        <v>-1</v>
      </c>
      <c r="U294" s="198">
        <f t="shared" si="29"/>
        <v>-1.1081077370348631</v>
      </c>
    </row>
    <row r="295" spans="17:21" x14ac:dyDescent="0.25">
      <c r="Q295" s="198">
        <f t="shared" si="25"/>
        <v>-1.3333333333333333</v>
      </c>
      <c r="R295" s="201">
        <f t="shared" si="26"/>
        <v>-1.0159131935601331</v>
      </c>
      <c r="S295" s="198">
        <f t="shared" si="27"/>
        <v>-2.9108280254777075</v>
      </c>
      <c r="T295" s="198">
        <f t="shared" si="28"/>
        <v>-1</v>
      </c>
      <c r="U295" s="198">
        <f t="shared" si="29"/>
        <v>-1.1081077370348631</v>
      </c>
    </row>
    <row r="296" spans="17:21" x14ac:dyDescent="0.25">
      <c r="Q296" s="198">
        <f t="shared" si="25"/>
        <v>-1.3333333333333333</v>
      </c>
      <c r="R296" s="201">
        <f t="shared" si="26"/>
        <v>-1.0159131935601331</v>
      </c>
      <c r="S296" s="198">
        <f t="shared" si="27"/>
        <v>-2.9108280254777075</v>
      </c>
      <c r="T296" s="198">
        <f t="shared" si="28"/>
        <v>-1</v>
      </c>
      <c r="U296" s="198">
        <f t="shared" si="29"/>
        <v>-1.1081077370348631</v>
      </c>
    </row>
    <row r="297" spans="17:21" x14ac:dyDescent="0.25">
      <c r="Q297" s="198">
        <f t="shared" si="25"/>
        <v>-1.3333333333333333</v>
      </c>
      <c r="R297" s="201">
        <f t="shared" si="26"/>
        <v>-1.0159131935601331</v>
      </c>
      <c r="S297" s="198">
        <f t="shared" si="27"/>
        <v>-2.9108280254777075</v>
      </c>
      <c r="T297" s="198">
        <f t="shared" si="28"/>
        <v>-1</v>
      </c>
      <c r="U297" s="198">
        <f t="shared" si="29"/>
        <v>-1.1081077370348631</v>
      </c>
    </row>
    <row r="298" spans="17:21" x14ac:dyDescent="0.25">
      <c r="Q298" s="198">
        <f t="shared" si="25"/>
        <v>-1.3333333333333333</v>
      </c>
      <c r="R298" s="201">
        <f t="shared" si="26"/>
        <v>-1.0159131935601331</v>
      </c>
      <c r="S298" s="198">
        <f t="shared" si="27"/>
        <v>-2.9108280254777075</v>
      </c>
      <c r="T298" s="198">
        <f t="shared" si="28"/>
        <v>-1</v>
      </c>
      <c r="U298" s="198">
        <f t="shared" si="29"/>
        <v>-1.1081077370348631</v>
      </c>
    </row>
    <row r="299" spans="17:21" x14ac:dyDescent="0.25">
      <c r="Q299" s="198">
        <f t="shared" si="25"/>
        <v>-1.3333333333333333</v>
      </c>
      <c r="R299" s="201">
        <f t="shared" si="26"/>
        <v>-1.0159131935601331</v>
      </c>
      <c r="S299" s="198">
        <f t="shared" si="27"/>
        <v>-2.9108280254777075</v>
      </c>
      <c r="T299" s="198">
        <f t="shared" si="28"/>
        <v>-1</v>
      </c>
      <c r="U299" s="198">
        <f t="shared" si="29"/>
        <v>-1.1081077370348631</v>
      </c>
    </row>
    <row r="300" spans="17:21" x14ac:dyDescent="0.25">
      <c r="Q300" s="198">
        <f t="shared" si="25"/>
        <v>-1.3333333333333333</v>
      </c>
      <c r="R300" s="201">
        <f t="shared" si="26"/>
        <v>-1.0159131935601331</v>
      </c>
      <c r="S300" s="198">
        <f t="shared" si="27"/>
        <v>-2.9108280254777075</v>
      </c>
      <c r="T300" s="198">
        <f t="shared" si="28"/>
        <v>-1</v>
      </c>
      <c r="U300" s="198">
        <f t="shared" si="29"/>
        <v>-1.1081077370348631</v>
      </c>
    </row>
    <row r="301" spans="17:21" x14ac:dyDescent="0.25">
      <c r="Q301" s="198">
        <f t="shared" si="25"/>
        <v>-1.3333333333333333</v>
      </c>
      <c r="R301" s="201">
        <f t="shared" si="26"/>
        <v>-1.0159131935601331</v>
      </c>
      <c r="S301" s="198">
        <f t="shared" si="27"/>
        <v>-2.9108280254777075</v>
      </c>
      <c r="T301" s="198">
        <f t="shared" si="28"/>
        <v>-1</v>
      </c>
      <c r="U301" s="198">
        <f t="shared" si="29"/>
        <v>-1.1081077370348631</v>
      </c>
    </row>
    <row r="302" spans="17:21" x14ac:dyDescent="0.25">
      <c r="Q302" s="198">
        <f t="shared" si="25"/>
        <v>-1.3333333333333333</v>
      </c>
      <c r="R302" s="201">
        <f t="shared" si="26"/>
        <v>-1.0159131935601331</v>
      </c>
      <c r="S302" s="198">
        <f t="shared" si="27"/>
        <v>-2.9108280254777075</v>
      </c>
      <c r="T302" s="198">
        <f t="shared" si="28"/>
        <v>-1</v>
      </c>
      <c r="U302" s="198">
        <f t="shared" si="29"/>
        <v>-1.1081077370348631</v>
      </c>
    </row>
    <row r="303" spans="17:21" x14ac:dyDescent="0.25">
      <c r="Q303" s="198">
        <f t="shared" si="25"/>
        <v>-1.3333333333333333</v>
      </c>
      <c r="R303" s="201">
        <f t="shared" si="26"/>
        <v>-1.0159131935601331</v>
      </c>
      <c r="S303" s="198">
        <f t="shared" si="27"/>
        <v>-2.9108280254777075</v>
      </c>
      <c r="T303" s="198">
        <f t="shared" si="28"/>
        <v>-1</v>
      </c>
      <c r="U303" s="198">
        <f t="shared" si="29"/>
        <v>-1.1081077370348631</v>
      </c>
    </row>
    <row r="304" spans="17:21" x14ac:dyDescent="0.25">
      <c r="Q304" s="198">
        <f t="shared" si="25"/>
        <v>-1.3333333333333333</v>
      </c>
      <c r="R304" s="201">
        <f t="shared" si="26"/>
        <v>-1.0159131935601331</v>
      </c>
      <c r="S304" s="198">
        <f t="shared" si="27"/>
        <v>-2.9108280254777075</v>
      </c>
      <c r="T304" s="198">
        <f t="shared" si="28"/>
        <v>-1</v>
      </c>
      <c r="U304" s="198">
        <f t="shared" si="29"/>
        <v>-1.1081077370348631</v>
      </c>
    </row>
    <row r="305" spans="17:21" x14ac:dyDescent="0.25">
      <c r="Q305" s="198">
        <f t="shared" si="25"/>
        <v>-1.3333333333333333</v>
      </c>
      <c r="R305" s="201">
        <f t="shared" si="26"/>
        <v>-1.0159131935601331</v>
      </c>
      <c r="S305" s="198">
        <f t="shared" si="27"/>
        <v>-2.9108280254777075</v>
      </c>
      <c r="T305" s="198">
        <f t="shared" si="28"/>
        <v>-1</v>
      </c>
      <c r="U305" s="198">
        <f t="shared" si="29"/>
        <v>-1.1081077370348631</v>
      </c>
    </row>
    <row r="306" spans="17:21" x14ac:dyDescent="0.25">
      <c r="Q306" s="198">
        <f t="shared" si="25"/>
        <v>-1.3333333333333333</v>
      </c>
      <c r="R306" s="201">
        <f t="shared" si="26"/>
        <v>-1.0159131935601331</v>
      </c>
      <c r="S306" s="198">
        <f t="shared" si="27"/>
        <v>-2.9108280254777075</v>
      </c>
      <c r="T306" s="198">
        <f t="shared" si="28"/>
        <v>-1</v>
      </c>
      <c r="U306" s="198">
        <f t="shared" si="29"/>
        <v>-1.1081077370348631</v>
      </c>
    </row>
    <row r="307" spans="17:21" x14ac:dyDescent="0.25">
      <c r="Q307" s="198">
        <f t="shared" si="25"/>
        <v>-1.3333333333333333</v>
      </c>
      <c r="R307" s="201">
        <f t="shared" si="26"/>
        <v>-1.0159131935601331</v>
      </c>
      <c r="S307" s="198">
        <f t="shared" si="27"/>
        <v>-2.9108280254777075</v>
      </c>
      <c r="T307" s="198">
        <f t="shared" si="28"/>
        <v>-1</v>
      </c>
      <c r="U307" s="198">
        <f t="shared" si="29"/>
        <v>-1.1081077370348631</v>
      </c>
    </row>
    <row r="308" spans="17:21" x14ac:dyDescent="0.25">
      <c r="Q308" s="198">
        <f t="shared" si="25"/>
        <v>-1.3333333333333333</v>
      </c>
      <c r="R308" s="201">
        <f t="shared" si="26"/>
        <v>-1.0159131935601331</v>
      </c>
      <c r="S308" s="198">
        <f t="shared" si="27"/>
        <v>-2.9108280254777075</v>
      </c>
      <c r="T308" s="198">
        <f t="shared" si="28"/>
        <v>-1</v>
      </c>
      <c r="U308" s="198">
        <f t="shared" si="29"/>
        <v>-1.1081077370348631</v>
      </c>
    </row>
    <row r="309" spans="17:21" x14ac:dyDescent="0.25">
      <c r="Q309" s="198">
        <f t="shared" si="25"/>
        <v>-1.3333333333333333</v>
      </c>
      <c r="R309" s="201">
        <f t="shared" si="26"/>
        <v>-1.0159131935601331</v>
      </c>
      <c r="S309" s="198">
        <f t="shared" si="27"/>
        <v>-2.9108280254777075</v>
      </c>
      <c r="T309" s="198">
        <f t="shared" si="28"/>
        <v>-1</v>
      </c>
      <c r="U309" s="198">
        <f t="shared" si="29"/>
        <v>-1.1081077370348631</v>
      </c>
    </row>
    <row r="310" spans="17:21" x14ac:dyDescent="0.25">
      <c r="Q310" s="198">
        <f t="shared" si="25"/>
        <v>-1.3333333333333333</v>
      </c>
      <c r="R310" s="201">
        <f t="shared" si="26"/>
        <v>-1.0159131935601331</v>
      </c>
      <c r="S310" s="198">
        <f t="shared" si="27"/>
        <v>-2.9108280254777075</v>
      </c>
      <c r="T310" s="198">
        <f t="shared" si="28"/>
        <v>-1</v>
      </c>
      <c r="U310" s="198">
        <f t="shared" si="29"/>
        <v>-1.1081077370348631</v>
      </c>
    </row>
    <row r="311" spans="17:21" x14ac:dyDescent="0.25">
      <c r="Q311" s="198">
        <f t="shared" si="25"/>
        <v>-1.3333333333333333</v>
      </c>
      <c r="R311" s="201">
        <f t="shared" si="26"/>
        <v>-1.0159131935601331</v>
      </c>
      <c r="S311" s="198">
        <f t="shared" si="27"/>
        <v>-2.9108280254777075</v>
      </c>
      <c r="T311" s="198">
        <f t="shared" si="28"/>
        <v>-1</v>
      </c>
      <c r="U311" s="198">
        <f t="shared" si="29"/>
        <v>-1.1081077370348631</v>
      </c>
    </row>
    <row r="312" spans="17:21" x14ac:dyDescent="0.25">
      <c r="Q312" s="198">
        <f t="shared" si="25"/>
        <v>-1.3333333333333333</v>
      </c>
      <c r="R312" s="201">
        <f t="shared" si="26"/>
        <v>-1.0159131935601331</v>
      </c>
      <c r="S312" s="198">
        <f t="shared" si="27"/>
        <v>-2.9108280254777075</v>
      </c>
      <c r="T312" s="198">
        <f t="shared" si="28"/>
        <v>-1</v>
      </c>
      <c r="U312" s="198">
        <f t="shared" si="29"/>
        <v>-1.1081077370348631</v>
      </c>
    </row>
    <row r="313" spans="17:21" x14ac:dyDescent="0.25">
      <c r="Q313" s="198">
        <f t="shared" si="25"/>
        <v>-1.3333333333333333</v>
      </c>
      <c r="R313" s="201">
        <f t="shared" si="26"/>
        <v>-1.0159131935601331</v>
      </c>
      <c r="S313" s="198">
        <f t="shared" si="27"/>
        <v>-2.9108280254777075</v>
      </c>
      <c r="T313" s="198">
        <f t="shared" si="28"/>
        <v>-1</v>
      </c>
      <c r="U313" s="198">
        <f t="shared" si="29"/>
        <v>-1.1081077370348631</v>
      </c>
    </row>
    <row r="314" spans="17:21" x14ac:dyDescent="0.25">
      <c r="Q314" s="198">
        <f t="shared" si="25"/>
        <v>-1.3333333333333333</v>
      </c>
      <c r="R314" s="201">
        <f t="shared" si="26"/>
        <v>-1.0159131935601331</v>
      </c>
      <c r="S314" s="198">
        <f t="shared" si="27"/>
        <v>-2.9108280254777075</v>
      </c>
      <c r="T314" s="198">
        <f t="shared" si="28"/>
        <v>-1</v>
      </c>
      <c r="U314" s="198">
        <f t="shared" si="29"/>
        <v>-1.1081077370348631</v>
      </c>
    </row>
    <row r="315" spans="17:21" x14ac:dyDescent="0.25">
      <c r="Q315" s="198">
        <f t="shared" si="25"/>
        <v>-1.3333333333333333</v>
      </c>
      <c r="R315" s="201">
        <f t="shared" si="26"/>
        <v>-1.0159131935601331</v>
      </c>
      <c r="S315" s="198">
        <f t="shared" si="27"/>
        <v>-2.9108280254777075</v>
      </c>
      <c r="T315" s="198">
        <f t="shared" si="28"/>
        <v>-1</v>
      </c>
      <c r="U315" s="198">
        <f t="shared" si="29"/>
        <v>-1.1081077370348631</v>
      </c>
    </row>
    <row r="316" spans="17:21" x14ac:dyDescent="0.25">
      <c r="Q316" s="198">
        <f t="shared" si="25"/>
        <v>-1.3333333333333333</v>
      </c>
      <c r="R316" s="201">
        <f t="shared" si="26"/>
        <v>-1.0159131935601331</v>
      </c>
      <c r="S316" s="198">
        <f t="shared" si="27"/>
        <v>-2.9108280254777075</v>
      </c>
      <c r="T316" s="198">
        <f t="shared" si="28"/>
        <v>-1</v>
      </c>
      <c r="U316" s="198">
        <f t="shared" si="29"/>
        <v>-1.1081077370348631</v>
      </c>
    </row>
    <row r="317" spans="17:21" x14ac:dyDescent="0.25">
      <c r="Q317" s="198">
        <f t="shared" si="25"/>
        <v>-1.3333333333333333</v>
      </c>
      <c r="R317" s="201">
        <f t="shared" si="26"/>
        <v>-1.0159131935601331</v>
      </c>
      <c r="S317" s="198">
        <f t="shared" si="27"/>
        <v>-2.9108280254777075</v>
      </c>
      <c r="T317" s="198">
        <f t="shared" si="28"/>
        <v>-1</v>
      </c>
      <c r="U317" s="198">
        <f t="shared" si="29"/>
        <v>-1.1081077370348631</v>
      </c>
    </row>
    <row r="318" spans="17:21" x14ac:dyDescent="0.25">
      <c r="Q318" s="198">
        <f t="shared" si="25"/>
        <v>-1.3333333333333333</v>
      </c>
      <c r="R318" s="201">
        <f t="shared" si="26"/>
        <v>-1.0159131935601331</v>
      </c>
      <c r="S318" s="198">
        <f t="shared" si="27"/>
        <v>-2.9108280254777075</v>
      </c>
      <c r="T318" s="198">
        <f t="shared" si="28"/>
        <v>-1</v>
      </c>
      <c r="U318" s="198">
        <f t="shared" si="29"/>
        <v>-1.1081077370348631</v>
      </c>
    </row>
    <row r="319" spans="17:21" x14ac:dyDescent="0.25">
      <c r="Q319" s="198">
        <f t="shared" si="25"/>
        <v>-1.3333333333333333</v>
      </c>
      <c r="R319" s="201">
        <f t="shared" si="26"/>
        <v>-1.0159131935601331</v>
      </c>
      <c r="S319" s="198">
        <f t="shared" si="27"/>
        <v>-2.9108280254777075</v>
      </c>
      <c r="T319" s="198">
        <f t="shared" si="28"/>
        <v>-1</v>
      </c>
      <c r="U319" s="198">
        <f t="shared" si="29"/>
        <v>-1.1081077370348631</v>
      </c>
    </row>
    <row r="320" spans="17:21" x14ac:dyDescent="0.25">
      <c r="Q320" s="198">
        <f t="shared" si="25"/>
        <v>-1.3333333333333333</v>
      </c>
      <c r="R320" s="201">
        <f t="shared" si="26"/>
        <v>-1.0159131935601331</v>
      </c>
      <c r="S320" s="198">
        <f t="shared" si="27"/>
        <v>-2.9108280254777075</v>
      </c>
      <c r="T320" s="198">
        <f t="shared" si="28"/>
        <v>-1</v>
      </c>
      <c r="U320" s="198">
        <f t="shared" si="29"/>
        <v>-1.1081077370348631</v>
      </c>
    </row>
    <row r="321" spans="17:21" x14ac:dyDescent="0.25">
      <c r="Q321" s="198">
        <f t="shared" si="25"/>
        <v>-1.3333333333333333</v>
      </c>
      <c r="R321" s="201">
        <f t="shared" si="26"/>
        <v>-1.0159131935601331</v>
      </c>
      <c r="S321" s="198">
        <f t="shared" si="27"/>
        <v>-2.9108280254777075</v>
      </c>
      <c r="T321" s="198">
        <f t="shared" si="28"/>
        <v>-1</v>
      </c>
      <c r="U321" s="198">
        <f t="shared" si="29"/>
        <v>-1.1081077370348631</v>
      </c>
    </row>
    <row r="322" spans="17:21" x14ac:dyDescent="0.25">
      <c r="Q322" s="198">
        <f t="shared" si="25"/>
        <v>-1.3333333333333333</v>
      </c>
      <c r="R322" s="201">
        <f t="shared" si="26"/>
        <v>-1.0159131935601331</v>
      </c>
      <c r="S322" s="198">
        <f t="shared" si="27"/>
        <v>-2.9108280254777075</v>
      </c>
      <c r="T322" s="198">
        <f t="shared" si="28"/>
        <v>-1</v>
      </c>
      <c r="U322" s="198">
        <f t="shared" si="29"/>
        <v>-1.1081077370348631</v>
      </c>
    </row>
    <row r="323" spans="17:21" x14ac:dyDescent="0.25">
      <c r="Q323" s="198">
        <f t="shared" ref="Q323:Q361" si="30">2*((L323-P$3)/(P$5-P$3))-1</f>
        <v>-1.3333333333333333</v>
      </c>
      <c r="R323" s="201">
        <f t="shared" ref="R323:R361" si="31">2*((H323-P$8)/(P$10-P$8))-1</f>
        <v>-1.0159131935601331</v>
      </c>
      <c r="S323" s="198">
        <f t="shared" ref="S323:S361" si="32">2*((I323-P$13)/(P$15-P$13))-1</f>
        <v>-2.9108280254777075</v>
      </c>
      <c r="T323" s="198">
        <f t="shared" ref="T323:T361" si="33">2*((J323-P$18)/(P$20-P$18))-1</f>
        <v>-1</v>
      </c>
      <c r="U323" s="198">
        <f t="shared" ref="U323:U361" si="34">2*((K323-P$23)/(P$25-P$23))-1</f>
        <v>-1.1081077370348631</v>
      </c>
    </row>
    <row r="324" spans="17:21" x14ac:dyDescent="0.25">
      <c r="Q324" s="198">
        <f t="shared" si="30"/>
        <v>-1.3333333333333333</v>
      </c>
      <c r="R324" s="201">
        <f t="shared" si="31"/>
        <v>-1.0159131935601331</v>
      </c>
      <c r="S324" s="198">
        <f t="shared" si="32"/>
        <v>-2.9108280254777075</v>
      </c>
      <c r="T324" s="198">
        <f t="shared" si="33"/>
        <v>-1</v>
      </c>
      <c r="U324" s="198">
        <f t="shared" si="34"/>
        <v>-1.1081077370348631</v>
      </c>
    </row>
    <row r="325" spans="17:21" x14ac:dyDescent="0.25">
      <c r="Q325" s="198">
        <f t="shared" si="30"/>
        <v>-1.3333333333333333</v>
      </c>
      <c r="R325" s="201">
        <f t="shared" si="31"/>
        <v>-1.0159131935601331</v>
      </c>
      <c r="S325" s="198">
        <f t="shared" si="32"/>
        <v>-2.9108280254777075</v>
      </c>
      <c r="T325" s="198">
        <f t="shared" si="33"/>
        <v>-1</v>
      </c>
      <c r="U325" s="198">
        <f t="shared" si="34"/>
        <v>-1.1081077370348631</v>
      </c>
    </row>
    <row r="326" spans="17:21" x14ac:dyDescent="0.25">
      <c r="Q326" s="198">
        <f t="shared" si="30"/>
        <v>-1.3333333333333333</v>
      </c>
      <c r="R326" s="201">
        <f t="shared" si="31"/>
        <v>-1.0159131935601331</v>
      </c>
      <c r="S326" s="198">
        <f t="shared" si="32"/>
        <v>-2.9108280254777075</v>
      </c>
      <c r="T326" s="198">
        <f t="shared" si="33"/>
        <v>-1</v>
      </c>
      <c r="U326" s="198">
        <f t="shared" si="34"/>
        <v>-1.1081077370348631</v>
      </c>
    </row>
    <row r="327" spans="17:21" x14ac:dyDescent="0.25">
      <c r="Q327" s="198">
        <f t="shared" si="30"/>
        <v>-1.3333333333333333</v>
      </c>
      <c r="R327" s="201">
        <f t="shared" si="31"/>
        <v>-1.0159131935601331</v>
      </c>
      <c r="S327" s="198">
        <f t="shared" si="32"/>
        <v>-2.9108280254777075</v>
      </c>
      <c r="T327" s="198">
        <f t="shared" si="33"/>
        <v>-1</v>
      </c>
      <c r="U327" s="198">
        <f t="shared" si="34"/>
        <v>-1.1081077370348631</v>
      </c>
    </row>
    <row r="328" spans="17:21" x14ac:dyDescent="0.25">
      <c r="Q328" s="198">
        <f t="shared" si="30"/>
        <v>-1.3333333333333333</v>
      </c>
      <c r="R328" s="201">
        <f t="shared" si="31"/>
        <v>-1.0159131935601331</v>
      </c>
      <c r="S328" s="198">
        <f t="shared" si="32"/>
        <v>-2.9108280254777075</v>
      </c>
      <c r="T328" s="198">
        <f t="shared" si="33"/>
        <v>-1</v>
      </c>
      <c r="U328" s="198">
        <f t="shared" si="34"/>
        <v>-1.1081077370348631</v>
      </c>
    </row>
    <row r="329" spans="17:21" x14ac:dyDescent="0.25">
      <c r="Q329" s="198">
        <f t="shared" si="30"/>
        <v>-1.3333333333333333</v>
      </c>
      <c r="R329" s="201">
        <f t="shared" si="31"/>
        <v>-1.0159131935601331</v>
      </c>
      <c r="S329" s="198">
        <f t="shared" si="32"/>
        <v>-2.9108280254777075</v>
      </c>
      <c r="T329" s="198">
        <f t="shared" si="33"/>
        <v>-1</v>
      </c>
      <c r="U329" s="198">
        <f t="shared" si="34"/>
        <v>-1.1081077370348631</v>
      </c>
    </row>
    <row r="330" spans="17:21" x14ac:dyDescent="0.25">
      <c r="Q330" s="198">
        <f t="shared" si="30"/>
        <v>-1.3333333333333333</v>
      </c>
      <c r="R330" s="201">
        <f t="shared" si="31"/>
        <v>-1.0159131935601331</v>
      </c>
      <c r="S330" s="198">
        <f t="shared" si="32"/>
        <v>-2.9108280254777075</v>
      </c>
      <c r="T330" s="198">
        <f t="shared" si="33"/>
        <v>-1</v>
      </c>
      <c r="U330" s="198">
        <f t="shared" si="34"/>
        <v>-1.1081077370348631</v>
      </c>
    </row>
    <row r="331" spans="17:21" x14ac:dyDescent="0.25">
      <c r="Q331" s="198">
        <f t="shared" si="30"/>
        <v>-1.3333333333333333</v>
      </c>
      <c r="R331" s="201">
        <f t="shared" si="31"/>
        <v>-1.0159131935601331</v>
      </c>
      <c r="S331" s="198">
        <f t="shared" si="32"/>
        <v>-2.9108280254777075</v>
      </c>
      <c r="T331" s="198">
        <f t="shared" si="33"/>
        <v>-1</v>
      </c>
      <c r="U331" s="198">
        <f t="shared" si="34"/>
        <v>-1.1081077370348631</v>
      </c>
    </row>
    <row r="332" spans="17:21" x14ac:dyDescent="0.25">
      <c r="Q332" s="198">
        <f t="shared" si="30"/>
        <v>-1.3333333333333333</v>
      </c>
      <c r="R332" s="201">
        <f t="shared" si="31"/>
        <v>-1.0159131935601331</v>
      </c>
      <c r="S332" s="198">
        <f t="shared" si="32"/>
        <v>-2.9108280254777075</v>
      </c>
      <c r="T332" s="198">
        <f t="shared" si="33"/>
        <v>-1</v>
      </c>
      <c r="U332" s="198">
        <f t="shared" si="34"/>
        <v>-1.1081077370348631</v>
      </c>
    </row>
    <row r="333" spans="17:21" x14ac:dyDescent="0.25">
      <c r="Q333" s="198">
        <f t="shared" si="30"/>
        <v>-1.3333333333333333</v>
      </c>
      <c r="R333" s="201">
        <f t="shared" si="31"/>
        <v>-1.0159131935601331</v>
      </c>
      <c r="S333" s="198">
        <f t="shared" si="32"/>
        <v>-2.9108280254777075</v>
      </c>
      <c r="T333" s="198">
        <f t="shared" si="33"/>
        <v>-1</v>
      </c>
      <c r="U333" s="198">
        <f t="shared" si="34"/>
        <v>-1.1081077370348631</v>
      </c>
    </row>
    <row r="334" spans="17:21" x14ac:dyDescent="0.25">
      <c r="Q334" s="198">
        <f t="shared" si="30"/>
        <v>-1.3333333333333333</v>
      </c>
      <c r="R334" s="201">
        <f t="shared" si="31"/>
        <v>-1.0159131935601331</v>
      </c>
      <c r="S334" s="198">
        <f t="shared" si="32"/>
        <v>-2.9108280254777075</v>
      </c>
      <c r="T334" s="198">
        <f t="shared" si="33"/>
        <v>-1</v>
      </c>
      <c r="U334" s="198">
        <f t="shared" si="34"/>
        <v>-1.1081077370348631</v>
      </c>
    </row>
    <row r="335" spans="17:21" x14ac:dyDescent="0.25">
      <c r="Q335" s="198">
        <f t="shared" si="30"/>
        <v>-1.3333333333333333</v>
      </c>
      <c r="R335" s="201">
        <f t="shared" si="31"/>
        <v>-1.0159131935601331</v>
      </c>
      <c r="S335" s="198">
        <f t="shared" si="32"/>
        <v>-2.9108280254777075</v>
      </c>
      <c r="T335" s="198">
        <f t="shared" si="33"/>
        <v>-1</v>
      </c>
      <c r="U335" s="198">
        <f t="shared" si="34"/>
        <v>-1.1081077370348631</v>
      </c>
    </row>
    <row r="336" spans="17:21" x14ac:dyDescent="0.25">
      <c r="Q336" s="198">
        <f t="shared" si="30"/>
        <v>-1.3333333333333333</v>
      </c>
      <c r="R336" s="201">
        <f t="shared" si="31"/>
        <v>-1.0159131935601331</v>
      </c>
      <c r="S336" s="198">
        <f t="shared" si="32"/>
        <v>-2.9108280254777075</v>
      </c>
      <c r="T336" s="198">
        <f t="shared" si="33"/>
        <v>-1</v>
      </c>
      <c r="U336" s="198">
        <f t="shared" si="34"/>
        <v>-1.1081077370348631</v>
      </c>
    </row>
    <row r="337" spans="17:21" x14ac:dyDescent="0.25">
      <c r="Q337" s="198">
        <f t="shared" si="30"/>
        <v>-1.3333333333333333</v>
      </c>
      <c r="R337" s="201">
        <f t="shared" si="31"/>
        <v>-1.0159131935601331</v>
      </c>
      <c r="S337" s="198">
        <f t="shared" si="32"/>
        <v>-2.9108280254777075</v>
      </c>
      <c r="T337" s="198">
        <f t="shared" si="33"/>
        <v>-1</v>
      </c>
      <c r="U337" s="198">
        <f t="shared" si="34"/>
        <v>-1.1081077370348631</v>
      </c>
    </row>
    <row r="338" spans="17:21" x14ac:dyDescent="0.25">
      <c r="Q338" s="198">
        <f t="shared" si="30"/>
        <v>-1.3333333333333333</v>
      </c>
      <c r="R338" s="201">
        <f t="shared" si="31"/>
        <v>-1.0159131935601331</v>
      </c>
      <c r="S338" s="198">
        <f t="shared" si="32"/>
        <v>-2.9108280254777075</v>
      </c>
      <c r="T338" s="198">
        <f t="shared" si="33"/>
        <v>-1</v>
      </c>
      <c r="U338" s="198">
        <f t="shared" si="34"/>
        <v>-1.1081077370348631</v>
      </c>
    </row>
    <row r="339" spans="17:21" x14ac:dyDescent="0.25">
      <c r="Q339" s="198">
        <f t="shared" si="30"/>
        <v>-1.3333333333333333</v>
      </c>
      <c r="R339" s="201">
        <f t="shared" si="31"/>
        <v>-1.0159131935601331</v>
      </c>
      <c r="S339" s="198">
        <f t="shared" si="32"/>
        <v>-2.9108280254777075</v>
      </c>
      <c r="T339" s="198">
        <f t="shared" si="33"/>
        <v>-1</v>
      </c>
      <c r="U339" s="198">
        <f t="shared" si="34"/>
        <v>-1.1081077370348631</v>
      </c>
    </row>
    <row r="340" spans="17:21" x14ac:dyDescent="0.25">
      <c r="Q340" s="198">
        <f t="shared" si="30"/>
        <v>-1.3333333333333333</v>
      </c>
      <c r="R340" s="201">
        <f t="shared" si="31"/>
        <v>-1.0159131935601331</v>
      </c>
      <c r="S340" s="198">
        <f t="shared" si="32"/>
        <v>-2.9108280254777075</v>
      </c>
      <c r="T340" s="198">
        <f t="shared" si="33"/>
        <v>-1</v>
      </c>
      <c r="U340" s="198">
        <f t="shared" si="34"/>
        <v>-1.1081077370348631</v>
      </c>
    </row>
    <row r="341" spans="17:21" x14ac:dyDescent="0.25">
      <c r="Q341" s="198">
        <f t="shared" si="30"/>
        <v>-1.3333333333333333</v>
      </c>
      <c r="R341" s="201">
        <f t="shared" si="31"/>
        <v>-1.0159131935601331</v>
      </c>
      <c r="S341" s="198">
        <f t="shared" si="32"/>
        <v>-2.9108280254777075</v>
      </c>
      <c r="T341" s="198">
        <f t="shared" si="33"/>
        <v>-1</v>
      </c>
      <c r="U341" s="198">
        <f t="shared" si="34"/>
        <v>-1.1081077370348631</v>
      </c>
    </row>
    <row r="342" spans="17:21" x14ac:dyDescent="0.25">
      <c r="Q342" s="198">
        <f t="shared" si="30"/>
        <v>-1.3333333333333333</v>
      </c>
      <c r="R342" s="201">
        <f t="shared" si="31"/>
        <v>-1.0159131935601331</v>
      </c>
      <c r="S342" s="198">
        <f t="shared" si="32"/>
        <v>-2.9108280254777075</v>
      </c>
      <c r="T342" s="198">
        <f t="shared" si="33"/>
        <v>-1</v>
      </c>
      <c r="U342" s="198">
        <f t="shared" si="34"/>
        <v>-1.1081077370348631</v>
      </c>
    </row>
    <row r="343" spans="17:21" x14ac:dyDescent="0.25">
      <c r="Q343" s="198">
        <f t="shared" si="30"/>
        <v>-1.3333333333333333</v>
      </c>
      <c r="R343" s="201">
        <f t="shared" si="31"/>
        <v>-1.0159131935601331</v>
      </c>
      <c r="S343" s="198">
        <f t="shared" si="32"/>
        <v>-2.9108280254777075</v>
      </c>
      <c r="T343" s="198">
        <f t="shared" si="33"/>
        <v>-1</v>
      </c>
      <c r="U343" s="198">
        <f t="shared" si="34"/>
        <v>-1.1081077370348631</v>
      </c>
    </row>
    <row r="344" spans="17:21" x14ac:dyDescent="0.25">
      <c r="Q344" s="198">
        <f t="shared" si="30"/>
        <v>-1.3333333333333333</v>
      </c>
      <c r="R344" s="201">
        <f t="shared" si="31"/>
        <v>-1.0159131935601331</v>
      </c>
      <c r="S344" s="198">
        <f t="shared" si="32"/>
        <v>-2.9108280254777075</v>
      </c>
      <c r="T344" s="198">
        <f t="shared" si="33"/>
        <v>-1</v>
      </c>
      <c r="U344" s="198">
        <f t="shared" si="34"/>
        <v>-1.1081077370348631</v>
      </c>
    </row>
    <row r="345" spans="17:21" x14ac:dyDescent="0.25">
      <c r="Q345" s="198">
        <f t="shared" si="30"/>
        <v>-1.3333333333333333</v>
      </c>
      <c r="R345" s="201">
        <f t="shared" si="31"/>
        <v>-1.0159131935601331</v>
      </c>
      <c r="S345" s="198">
        <f t="shared" si="32"/>
        <v>-2.9108280254777075</v>
      </c>
      <c r="T345" s="198">
        <f t="shared" si="33"/>
        <v>-1</v>
      </c>
      <c r="U345" s="198">
        <f t="shared" si="34"/>
        <v>-1.1081077370348631</v>
      </c>
    </row>
    <row r="346" spans="17:21" x14ac:dyDescent="0.25">
      <c r="Q346" s="198">
        <f t="shared" si="30"/>
        <v>-1.3333333333333333</v>
      </c>
      <c r="R346" s="201">
        <f t="shared" si="31"/>
        <v>-1.0159131935601331</v>
      </c>
      <c r="S346" s="198">
        <f t="shared" si="32"/>
        <v>-2.9108280254777075</v>
      </c>
      <c r="T346" s="198">
        <f t="shared" si="33"/>
        <v>-1</v>
      </c>
      <c r="U346" s="198">
        <f t="shared" si="34"/>
        <v>-1.1081077370348631</v>
      </c>
    </row>
    <row r="347" spans="17:21" x14ac:dyDescent="0.25">
      <c r="Q347" s="198">
        <f t="shared" si="30"/>
        <v>-1.3333333333333333</v>
      </c>
      <c r="R347" s="201">
        <f t="shared" si="31"/>
        <v>-1.0159131935601331</v>
      </c>
      <c r="S347" s="198">
        <f t="shared" si="32"/>
        <v>-2.9108280254777075</v>
      </c>
      <c r="T347" s="198">
        <f t="shared" si="33"/>
        <v>-1</v>
      </c>
      <c r="U347" s="198">
        <f t="shared" si="34"/>
        <v>-1.1081077370348631</v>
      </c>
    </row>
    <row r="348" spans="17:21" x14ac:dyDescent="0.25">
      <c r="Q348" s="198">
        <f t="shared" si="30"/>
        <v>-1.3333333333333333</v>
      </c>
      <c r="R348" s="201">
        <f t="shared" si="31"/>
        <v>-1.0159131935601331</v>
      </c>
      <c r="S348" s="198">
        <f t="shared" si="32"/>
        <v>-2.9108280254777075</v>
      </c>
      <c r="T348" s="198">
        <f t="shared" si="33"/>
        <v>-1</v>
      </c>
      <c r="U348" s="198">
        <f t="shared" si="34"/>
        <v>-1.1081077370348631</v>
      </c>
    </row>
    <row r="349" spans="17:21" x14ac:dyDescent="0.25">
      <c r="Q349" s="198">
        <f t="shared" si="30"/>
        <v>-1.3333333333333333</v>
      </c>
      <c r="R349" s="201">
        <f t="shared" si="31"/>
        <v>-1.0159131935601331</v>
      </c>
      <c r="S349" s="198">
        <f t="shared" si="32"/>
        <v>-2.9108280254777075</v>
      </c>
      <c r="T349" s="198">
        <f t="shared" si="33"/>
        <v>-1</v>
      </c>
      <c r="U349" s="198">
        <f t="shared" si="34"/>
        <v>-1.1081077370348631</v>
      </c>
    </row>
    <row r="350" spans="17:21" x14ac:dyDescent="0.25">
      <c r="Q350" s="198">
        <f t="shared" si="30"/>
        <v>-1.3333333333333333</v>
      </c>
      <c r="R350" s="201">
        <f t="shared" si="31"/>
        <v>-1.0159131935601331</v>
      </c>
      <c r="S350" s="198">
        <f t="shared" si="32"/>
        <v>-2.9108280254777075</v>
      </c>
      <c r="T350" s="198">
        <f t="shared" si="33"/>
        <v>-1</v>
      </c>
      <c r="U350" s="198">
        <f t="shared" si="34"/>
        <v>-1.1081077370348631</v>
      </c>
    </row>
    <row r="351" spans="17:21" x14ac:dyDescent="0.25">
      <c r="Q351" s="198">
        <f t="shared" si="30"/>
        <v>-1.3333333333333333</v>
      </c>
      <c r="R351" s="201">
        <f t="shared" si="31"/>
        <v>-1.0159131935601331</v>
      </c>
      <c r="S351" s="198">
        <f t="shared" si="32"/>
        <v>-2.9108280254777075</v>
      </c>
      <c r="T351" s="198">
        <f t="shared" si="33"/>
        <v>-1</v>
      </c>
      <c r="U351" s="198">
        <f t="shared" si="34"/>
        <v>-1.1081077370348631</v>
      </c>
    </row>
    <row r="352" spans="17:21" x14ac:dyDescent="0.25">
      <c r="Q352" s="198">
        <f t="shared" si="30"/>
        <v>-1.3333333333333333</v>
      </c>
      <c r="R352" s="201">
        <f t="shared" si="31"/>
        <v>-1.0159131935601331</v>
      </c>
      <c r="S352" s="198">
        <f t="shared" si="32"/>
        <v>-2.9108280254777075</v>
      </c>
      <c r="T352" s="198">
        <f t="shared" si="33"/>
        <v>-1</v>
      </c>
      <c r="U352" s="198">
        <f t="shared" si="34"/>
        <v>-1.1081077370348631</v>
      </c>
    </row>
    <row r="353" spans="17:21" x14ac:dyDescent="0.25">
      <c r="Q353" s="198">
        <f t="shared" si="30"/>
        <v>-1.3333333333333333</v>
      </c>
      <c r="R353" s="201">
        <f t="shared" si="31"/>
        <v>-1.0159131935601331</v>
      </c>
      <c r="S353" s="198">
        <f t="shared" si="32"/>
        <v>-2.9108280254777075</v>
      </c>
      <c r="T353" s="198">
        <f t="shared" si="33"/>
        <v>-1</v>
      </c>
      <c r="U353" s="198">
        <f t="shared" si="34"/>
        <v>-1.1081077370348631</v>
      </c>
    </row>
    <row r="354" spans="17:21" x14ac:dyDescent="0.25">
      <c r="Q354" s="198">
        <f t="shared" si="30"/>
        <v>-1.3333333333333333</v>
      </c>
      <c r="R354" s="201">
        <f t="shared" si="31"/>
        <v>-1.0159131935601331</v>
      </c>
      <c r="S354" s="198">
        <f t="shared" si="32"/>
        <v>-2.9108280254777075</v>
      </c>
      <c r="T354" s="198">
        <f t="shared" si="33"/>
        <v>-1</v>
      </c>
      <c r="U354" s="198">
        <f t="shared" si="34"/>
        <v>-1.1081077370348631</v>
      </c>
    </row>
    <row r="355" spans="17:21" x14ac:dyDescent="0.25">
      <c r="Q355" s="198">
        <f t="shared" si="30"/>
        <v>-1.3333333333333333</v>
      </c>
      <c r="R355" s="201">
        <f t="shared" si="31"/>
        <v>-1.0159131935601331</v>
      </c>
      <c r="S355" s="198">
        <f t="shared" si="32"/>
        <v>-2.9108280254777075</v>
      </c>
      <c r="T355" s="198">
        <f t="shared" si="33"/>
        <v>-1</v>
      </c>
      <c r="U355" s="198">
        <f t="shared" si="34"/>
        <v>-1.1081077370348631</v>
      </c>
    </row>
    <row r="356" spans="17:21" x14ac:dyDescent="0.25">
      <c r="Q356" s="198">
        <f t="shared" si="30"/>
        <v>-1.3333333333333333</v>
      </c>
      <c r="R356" s="201">
        <f t="shared" si="31"/>
        <v>-1.0159131935601331</v>
      </c>
      <c r="S356" s="198">
        <f t="shared" si="32"/>
        <v>-2.9108280254777075</v>
      </c>
      <c r="T356" s="198">
        <f t="shared" si="33"/>
        <v>-1</v>
      </c>
      <c r="U356" s="198">
        <f t="shared" si="34"/>
        <v>-1.1081077370348631</v>
      </c>
    </row>
    <row r="357" spans="17:21" x14ac:dyDescent="0.25">
      <c r="Q357" s="198">
        <f t="shared" si="30"/>
        <v>-1.3333333333333333</v>
      </c>
      <c r="R357" s="201">
        <f t="shared" si="31"/>
        <v>-1.0159131935601331</v>
      </c>
      <c r="S357" s="198">
        <f t="shared" si="32"/>
        <v>-2.9108280254777075</v>
      </c>
      <c r="T357" s="198">
        <f t="shared" si="33"/>
        <v>-1</v>
      </c>
      <c r="U357" s="198">
        <f t="shared" si="34"/>
        <v>-1.1081077370348631</v>
      </c>
    </row>
    <row r="358" spans="17:21" x14ac:dyDescent="0.25">
      <c r="Q358" s="198">
        <f t="shared" si="30"/>
        <v>-1.3333333333333333</v>
      </c>
      <c r="R358" s="201">
        <f t="shared" si="31"/>
        <v>-1.0159131935601331</v>
      </c>
      <c r="S358" s="198">
        <f t="shared" si="32"/>
        <v>-2.9108280254777075</v>
      </c>
      <c r="T358" s="198">
        <f t="shared" si="33"/>
        <v>-1</v>
      </c>
      <c r="U358" s="198">
        <f t="shared" si="34"/>
        <v>-1.1081077370348631</v>
      </c>
    </row>
    <row r="359" spans="17:21" x14ac:dyDescent="0.25">
      <c r="Q359" s="198">
        <f t="shared" si="30"/>
        <v>-1.3333333333333333</v>
      </c>
      <c r="R359" s="201">
        <f t="shared" si="31"/>
        <v>-1.0159131935601331</v>
      </c>
      <c r="S359" s="198">
        <f t="shared" si="32"/>
        <v>-2.9108280254777075</v>
      </c>
      <c r="T359" s="198">
        <f t="shared" si="33"/>
        <v>-1</v>
      </c>
      <c r="U359" s="198">
        <f t="shared" si="34"/>
        <v>-1.1081077370348631</v>
      </c>
    </row>
    <row r="360" spans="17:21" x14ac:dyDescent="0.25">
      <c r="Q360" s="198">
        <f t="shared" si="30"/>
        <v>-1.3333333333333333</v>
      </c>
      <c r="R360" s="201">
        <f t="shared" si="31"/>
        <v>-1.0159131935601331</v>
      </c>
      <c r="S360" s="198">
        <f t="shared" si="32"/>
        <v>-2.9108280254777075</v>
      </c>
      <c r="T360" s="198">
        <f t="shared" si="33"/>
        <v>-1</v>
      </c>
      <c r="U360" s="198">
        <f t="shared" si="34"/>
        <v>-1.1081077370348631</v>
      </c>
    </row>
    <row r="361" spans="17:21" x14ac:dyDescent="0.25">
      <c r="Q361" s="198">
        <f t="shared" si="30"/>
        <v>-1.3333333333333333</v>
      </c>
      <c r="R361" s="201">
        <f t="shared" si="31"/>
        <v>-1.0159131935601331</v>
      </c>
      <c r="S361" s="198">
        <f t="shared" si="32"/>
        <v>-2.9108280254777075</v>
      </c>
      <c r="T361" s="198">
        <f t="shared" si="33"/>
        <v>-1</v>
      </c>
      <c r="U361" s="198">
        <f t="shared" si="34"/>
        <v>-1.1081077370348631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0"/>
  <dimension ref="A1:X18"/>
  <sheetViews>
    <sheetView zoomScale="90" zoomScaleNormal="90" workbookViewId="0">
      <selection activeCell="O16" sqref="O16:O18"/>
    </sheetView>
  </sheetViews>
  <sheetFormatPr defaultRowHeight="15" x14ac:dyDescent="0.25"/>
  <cols>
    <col min="1" max="1" width="9" style="202"/>
    <col min="2" max="2" width="22.75" style="202" bestFit="1" customWidth="1"/>
    <col min="3" max="3" width="5.125" style="202" bestFit="1" customWidth="1"/>
    <col min="4" max="11" width="9" style="202"/>
    <col min="12" max="12" width="11.875" style="202" bestFit="1" customWidth="1"/>
    <col min="13" max="13" width="10.75" style="202" bestFit="1" customWidth="1"/>
    <col min="14" max="14" width="24" style="202" bestFit="1" customWidth="1"/>
    <col min="15" max="15" width="21.75" style="202" customWidth="1"/>
    <col min="16" max="16" width="9" style="202"/>
    <col min="17" max="17" width="13.5" style="202" customWidth="1"/>
    <col min="18" max="16384" width="9" style="202"/>
  </cols>
  <sheetData>
    <row r="1" spans="1:24" ht="15.75" thickBot="1" x14ac:dyDescent="0.3">
      <c r="A1" s="202" t="str">
        <f>PMIS_ACoverJPCP_Rut!A1</f>
        <v>Project Name</v>
      </c>
      <c r="B1" s="202" t="str">
        <f>PMIS_ACoverJPCP_Rut!B1</f>
        <v>COUNAME</v>
      </c>
      <c r="C1" s="230" t="str">
        <f>PMIS_ACoverJPCP_Rut!C1</f>
        <v>PROJECT_NO</v>
      </c>
      <c r="D1" s="206" t="str">
        <f>PMIS_ACoverJPCP_Rut!D1</f>
        <v>BPRJ</v>
      </c>
      <c r="E1" s="206" t="str">
        <f>PMIS_ACoverJPCP_Rut!E1</f>
        <v>EPRJ</v>
      </c>
      <c r="F1" s="206" t="str">
        <f>PMIS_ACoverJPCP_Rut!F1</f>
        <v>CONYR</v>
      </c>
      <c r="G1" s="206" t="str">
        <f>PMIS_ACoverJPCP_Rut!G1</f>
        <v>DATAYR</v>
      </c>
      <c r="H1" s="205" t="str">
        <f>PMIS_ACoverJPCP_Rut!H1</f>
        <v>Accumulated ESALs</v>
      </c>
      <c r="I1" s="205" t="str">
        <f>PMIS_ACoverJPCP_Rut!I1</f>
        <v>HMA Thickness (in.)</v>
      </c>
      <c r="J1" s="206" t="str">
        <f>PMIS_ACoverJPCP_Rut!J1</f>
        <v>RUTi-2 
(in)</v>
      </c>
      <c r="K1" s="206" t="str">
        <f>PMIS_ACoverJPCP_Rut!K1</f>
        <v>RUTi-1 
(in)</v>
      </c>
      <c r="L1" s="205" t="s">
        <v>51</v>
      </c>
      <c r="M1" s="207" t="s">
        <v>796</v>
      </c>
      <c r="T1" s="202" t="s">
        <v>725</v>
      </c>
      <c r="U1" s="202" t="s">
        <v>726</v>
      </c>
      <c r="W1" s="202" t="s">
        <v>727</v>
      </c>
      <c r="X1" s="202" t="s">
        <v>728</v>
      </c>
    </row>
    <row r="2" spans="1:24" ht="15.75" thickBot="1" x14ac:dyDescent="0.3">
      <c r="A2" s="202" t="str">
        <f>IF(PMIS_ACoverJPCP_Rut!A2&lt;&gt;"",PMIS_ACoverJPCP_Rut!A2,"")</f>
        <v/>
      </c>
      <c r="B2" s="202" t="str">
        <f>IF(PMIS_ACoverJPCP_Rut!B2&lt;&gt;"",PMIS_ACoverJPCP_Rut!B2,"")</f>
        <v/>
      </c>
      <c r="C2" s="231" t="str">
        <f>IF(PMIS_ACoverJPCP_Rut!C2&lt;&gt;"",PMIS_ACoverJPCP_Rut!C2,"")</f>
        <v/>
      </c>
      <c r="D2" s="205" t="str">
        <f>IF(PMIS_ACoverJPCP_Rut!D2&lt;&gt;"",PMIS_ACoverJPCP_Rut!D2,"")</f>
        <v/>
      </c>
      <c r="E2" s="205" t="str">
        <f>IF(PMIS_ACoverJPCP_Rut!E2&lt;&gt;"",PMIS_ACoverJPCP_Rut!E2,"")</f>
        <v/>
      </c>
      <c r="F2" s="205" t="str">
        <f>IF(PMIS_ACoverJPCP_Rut!F2&lt;&gt;"",PMIS_ACoverJPCP_Rut!F2,"")</f>
        <v/>
      </c>
      <c r="G2" s="205" t="str">
        <f>IF(PMIS_ACoverJPCP_Rut!G2&lt;&gt;"",PMIS_ACoverJPCP_Rut!G2,"")</f>
        <v/>
      </c>
      <c r="H2" s="205">
        <f>PMIS_ACoverJPCP_Rut!H2</f>
        <v>0</v>
      </c>
      <c r="I2" s="205">
        <f>PMIS_ACoverJPCP_Rut!I2</f>
        <v>0</v>
      </c>
      <c r="J2" s="206">
        <f>PMIS_ACoverJPCP_Rut!J2</f>
        <v>0</v>
      </c>
      <c r="K2" s="206">
        <f>PMIS_ACoverJPCP_Rut!K2</f>
        <v>0</v>
      </c>
      <c r="L2" s="205">
        <f>IFERROR(T2,0)</f>
        <v>0</v>
      </c>
      <c r="M2" s="208" t="str">
        <f>PMIS_ACoverJPCP_Rut!M2</f>
        <v/>
      </c>
      <c r="N2" s="205"/>
      <c r="O2" s="209" t="s">
        <v>797</v>
      </c>
      <c r="P2" s="210" t="str">
        <f>IF(PMIS_ACoverJPCP_Rut!I18="","",PMIS_ACoverJPCP_Rut!I18)</f>
        <v/>
      </c>
      <c r="T2" s="202" t="e">
        <f>IF(G2&lt;&gt;"",G2-$F$2,T1+1)</f>
        <v>#VALUE!</v>
      </c>
      <c r="U2" s="202" t="str">
        <f>IF(G2="","",IF(G2&lt;&gt;"",G2-$F$2,U1+1))</f>
        <v/>
      </c>
      <c r="W2" s="202">
        <f>L2-2</f>
        <v>-2</v>
      </c>
      <c r="X2" s="202">
        <f>L2-1</f>
        <v>-1</v>
      </c>
    </row>
    <row r="3" spans="1:24" x14ac:dyDescent="0.25">
      <c r="A3" s="202" t="str">
        <f>IF(PMIS_ACoverJPCP_Rut!A3&lt;&gt;"",PMIS_ACoverJPCP_Rut!A3,"")</f>
        <v/>
      </c>
      <c r="B3" s="202" t="str">
        <f>IF(PMIS_ACoverJPCP_Rut!B3&lt;&gt;"",PMIS_ACoverJPCP_Rut!B3,"")</f>
        <v/>
      </c>
      <c r="C3" s="231" t="str">
        <f>IF(PMIS_ACoverJPCP_Rut!C3&lt;&gt;"",PMIS_ACoverJPCP_Rut!C3,"")</f>
        <v/>
      </c>
      <c r="D3" s="205" t="str">
        <f>IF(PMIS_ACoverJPCP_Rut!D3&lt;&gt;"",PMIS_ACoverJPCP_Rut!D3,"")</f>
        <v/>
      </c>
      <c r="E3" s="205" t="str">
        <f>IF(PMIS_ACoverJPCP_Rut!E3&lt;&gt;"",PMIS_ACoverJPCP_Rut!E3,"")</f>
        <v/>
      </c>
      <c r="F3" s="205" t="str">
        <f>IF(PMIS_ACoverJPCP_Rut!F3&lt;&gt;"",PMIS_ACoverJPCP_Rut!F3,"")</f>
        <v/>
      </c>
      <c r="G3" s="205" t="str">
        <f>IF(PMIS_ACoverJPCP_Rut!G3&lt;&gt;"",PMIS_ACoverJPCP_Rut!G3,"")</f>
        <v/>
      </c>
      <c r="H3" s="205">
        <f>PMIS_ACoverJPCP_Rut!H3</f>
        <v>0</v>
      </c>
      <c r="I3" s="205">
        <f>PMIS_ACoverJPCP_Rut!I3</f>
        <v>0</v>
      </c>
      <c r="J3" s="205"/>
      <c r="K3" s="205"/>
      <c r="L3" s="205">
        <f t="shared" ref="L3:L16" si="0">IFERROR(T3,0)</f>
        <v>0</v>
      </c>
      <c r="M3" s="208" t="str">
        <f>PMIS_ACoverJPCP_Rut!M3</f>
        <v/>
      </c>
      <c r="O3" s="209" t="s">
        <v>66</v>
      </c>
      <c r="P3" s="210" t="str">
        <f>IF(PMIS_ACoverJPCP_Rut!I19="","",PMIS_ACoverJPCP_Rut!I19)</f>
        <v/>
      </c>
      <c r="T3" s="202" t="e">
        <f t="shared" ref="T3:T16" si="1">IF(G3&lt;&gt;"",G3-$F$2,T2+1)</f>
        <v>#VALUE!</v>
      </c>
      <c r="U3" s="202" t="str">
        <f t="shared" ref="U3:U16" si="2">IF(G3="","",IF(G3&lt;&gt;"",G3-$F$2,U2+1))</f>
        <v/>
      </c>
    </row>
    <row r="4" spans="1:24" x14ac:dyDescent="0.25">
      <c r="A4" s="202" t="str">
        <f>IF(PMIS_ACoverJPCP_Rut!A4&lt;&gt;"",PMIS_ACoverJPCP_Rut!A4,"")</f>
        <v/>
      </c>
      <c r="B4" s="202" t="str">
        <f>IF(PMIS_ACoverJPCP_Rut!B4&lt;&gt;"",PMIS_ACoverJPCP_Rut!B4,"")</f>
        <v/>
      </c>
      <c r="C4" s="231" t="str">
        <f>IF(PMIS_ACoverJPCP_Rut!C4&lt;&gt;"",PMIS_ACoverJPCP_Rut!C4,"")</f>
        <v/>
      </c>
      <c r="D4" s="205" t="str">
        <f>IF(PMIS_ACoverJPCP_Rut!D4&lt;&gt;"",PMIS_ACoverJPCP_Rut!D4,"")</f>
        <v/>
      </c>
      <c r="E4" s="205" t="str">
        <f>IF(PMIS_ACoverJPCP_Rut!E4&lt;&gt;"",PMIS_ACoverJPCP_Rut!E4,"")</f>
        <v/>
      </c>
      <c r="F4" s="205" t="str">
        <f>IF(PMIS_ACoverJPCP_Rut!F4&lt;&gt;"",PMIS_ACoverJPCP_Rut!F4,"")</f>
        <v/>
      </c>
      <c r="G4" s="205" t="str">
        <f>IF(PMIS_ACoverJPCP_Rut!G4&lt;&gt;"",PMIS_ACoverJPCP_Rut!G4,"")</f>
        <v/>
      </c>
      <c r="H4" s="205">
        <f>PMIS_ACoverJPCP_Rut!H4</f>
        <v>0</v>
      </c>
      <c r="I4" s="205">
        <f>PMIS_ACoverJPCP_Rut!I4</f>
        <v>0</v>
      </c>
      <c r="J4" s="205"/>
      <c r="K4" s="205"/>
      <c r="L4" s="205">
        <f t="shared" si="0"/>
        <v>0</v>
      </c>
      <c r="M4" s="208" t="str">
        <f>PMIS_ACoverJPCP_Rut!M4</f>
        <v/>
      </c>
      <c r="N4" s="205"/>
      <c r="O4" s="209" t="s">
        <v>67</v>
      </c>
      <c r="P4" s="210" t="e">
        <f>LOOKUP(2,1/(U2:U16&lt;&gt;""),U2:U16)</f>
        <v>#N/A</v>
      </c>
      <c r="T4" s="202" t="e">
        <f t="shared" si="1"/>
        <v>#VALUE!</v>
      </c>
      <c r="U4" s="202" t="str">
        <f t="shared" si="2"/>
        <v/>
      </c>
    </row>
    <row r="5" spans="1:24" x14ac:dyDescent="0.25">
      <c r="A5" s="202" t="str">
        <f>IF(PMIS_ACoverJPCP_Rut!A5&lt;&gt;"",PMIS_ACoverJPCP_Rut!A5,"")</f>
        <v/>
      </c>
      <c r="B5" s="202" t="str">
        <f>IF(PMIS_ACoverJPCP_Rut!B5&lt;&gt;"",PMIS_ACoverJPCP_Rut!B5,"")</f>
        <v/>
      </c>
      <c r="C5" s="231" t="str">
        <f>IF(PMIS_ACoverJPCP_Rut!C5&lt;&gt;"",PMIS_ACoverJPCP_Rut!C5,"")</f>
        <v/>
      </c>
      <c r="D5" s="205" t="str">
        <f>IF(PMIS_ACoverJPCP_Rut!D5&lt;&gt;"",PMIS_ACoverJPCP_Rut!D5,"")</f>
        <v/>
      </c>
      <c r="E5" s="205" t="str">
        <f>IF(PMIS_ACoverJPCP_Rut!E5&lt;&gt;"",PMIS_ACoverJPCP_Rut!E5,"")</f>
        <v/>
      </c>
      <c r="F5" s="205" t="str">
        <f>IF(PMIS_ACoverJPCP_Rut!F5&lt;&gt;"",PMIS_ACoverJPCP_Rut!F5,"")</f>
        <v/>
      </c>
      <c r="G5" s="205" t="str">
        <f>IF(PMIS_ACoverJPCP_Rut!G5&lt;&gt;"",PMIS_ACoverJPCP_Rut!G5,"")</f>
        <v/>
      </c>
      <c r="H5" s="205">
        <f>PMIS_ACoverJPCP_Rut!H5</f>
        <v>0</v>
      </c>
      <c r="I5" s="205">
        <f>PMIS_ACoverJPCP_Rut!I5</f>
        <v>0</v>
      </c>
      <c r="J5" s="205"/>
      <c r="K5" s="205"/>
      <c r="L5" s="205">
        <f t="shared" si="0"/>
        <v>0</v>
      </c>
      <c r="M5" s="208" t="str">
        <f>PMIS_ACoverJPCP_Rut!M5</f>
        <v/>
      </c>
      <c r="N5" s="205"/>
      <c r="O5" s="209" t="s">
        <v>68</v>
      </c>
      <c r="P5" s="210" t="str">
        <f>IF(PMIS_ACoverJPCP_Rut!I20&lt;&gt;"",(PMIS_ACoverJPCP_Rut!I20-LOOKUP(2,1/(G2:G16&lt;&gt;""),G2:G16))+P4,"")</f>
        <v/>
      </c>
      <c r="T5" s="202" t="e">
        <f t="shared" si="1"/>
        <v>#VALUE!</v>
      </c>
      <c r="U5" s="202" t="str">
        <f t="shared" si="2"/>
        <v/>
      </c>
    </row>
    <row r="6" spans="1:24" x14ac:dyDescent="0.25">
      <c r="A6" s="202" t="str">
        <f>IF(PMIS_ACoverJPCP_Rut!A6&lt;&gt;"",PMIS_ACoverJPCP_Rut!A6,"")</f>
        <v/>
      </c>
      <c r="B6" s="202" t="str">
        <f>IF(PMIS_ACoverJPCP_Rut!B6&lt;&gt;"",PMIS_ACoverJPCP_Rut!B6,"")</f>
        <v/>
      </c>
      <c r="C6" s="231" t="str">
        <f>IF(PMIS_ACoverJPCP_Rut!C6&lt;&gt;"",PMIS_ACoverJPCP_Rut!C6,"")</f>
        <v/>
      </c>
      <c r="D6" s="205" t="str">
        <f>IF(PMIS_ACoverJPCP_Rut!D6&lt;&gt;"",PMIS_ACoverJPCP_Rut!D6,"")</f>
        <v/>
      </c>
      <c r="E6" s="205" t="str">
        <f>IF(PMIS_ACoverJPCP_Rut!E6&lt;&gt;"",PMIS_ACoverJPCP_Rut!E6,"")</f>
        <v/>
      </c>
      <c r="F6" s="205" t="str">
        <f>IF(PMIS_ACoverJPCP_Rut!F6&lt;&gt;"",PMIS_ACoverJPCP_Rut!F6,"")</f>
        <v/>
      </c>
      <c r="G6" s="205" t="str">
        <f>IF(PMIS_ACoverJPCP_Rut!G6&lt;&gt;"",PMIS_ACoverJPCP_Rut!G6,"")</f>
        <v/>
      </c>
      <c r="H6" s="205">
        <f>PMIS_ACoverJPCP_Rut!H6</f>
        <v>0</v>
      </c>
      <c r="I6" s="205">
        <f>PMIS_ACoverJPCP_Rut!I6</f>
        <v>0</v>
      </c>
      <c r="J6" s="205"/>
      <c r="K6" s="205"/>
      <c r="L6" s="205">
        <f t="shared" si="0"/>
        <v>0</v>
      </c>
      <c r="M6" s="208" t="str">
        <f>PMIS_ACoverJPCP_Rut!M6</f>
        <v/>
      </c>
      <c r="N6" s="205"/>
      <c r="O6" s="211" t="s">
        <v>798</v>
      </c>
      <c r="P6" s="212"/>
      <c r="Q6" s="212"/>
      <c r="R6" s="212"/>
      <c r="T6" s="202" t="e">
        <f t="shared" si="1"/>
        <v>#VALUE!</v>
      </c>
      <c r="U6" s="202" t="str">
        <f t="shared" si="2"/>
        <v/>
      </c>
    </row>
    <row r="7" spans="1:24" x14ac:dyDescent="0.25">
      <c r="A7" s="202" t="str">
        <f>IF(PMIS_ACoverJPCP_Rut!A7&lt;&gt;"",PMIS_ACoverJPCP_Rut!A7,"")</f>
        <v/>
      </c>
      <c r="B7" s="202" t="str">
        <f>IF(PMIS_ACoverJPCP_Rut!B7&lt;&gt;"",PMIS_ACoverJPCP_Rut!B7,"")</f>
        <v/>
      </c>
      <c r="C7" s="231" t="str">
        <f>IF(PMIS_ACoverJPCP_Rut!C7&lt;&gt;"",PMIS_ACoverJPCP_Rut!C7,"")</f>
        <v/>
      </c>
      <c r="D7" s="205" t="str">
        <f>IF(PMIS_ACoverJPCP_Rut!D7&lt;&gt;"",PMIS_ACoverJPCP_Rut!D7,"")</f>
        <v/>
      </c>
      <c r="E7" s="205" t="str">
        <f>IF(PMIS_ACoverJPCP_Rut!E7&lt;&gt;"",PMIS_ACoverJPCP_Rut!E7,"")</f>
        <v/>
      </c>
      <c r="F7" s="205" t="str">
        <f>IF(PMIS_ACoverJPCP_Rut!F7&lt;&gt;"",PMIS_ACoverJPCP_Rut!F7,"")</f>
        <v/>
      </c>
      <c r="G7" s="205" t="str">
        <f>IF(PMIS_ACoverJPCP_Rut!G7&lt;&gt;"",PMIS_ACoverJPCP_Rut!G7,"")</f>
        <v/>
      </c>
      <c r="H7" s="205">
        <f>PMIS_ACoverJPCP_Rut!H7</f>
        <v>0</v>
      </c>
      <c r="I7" s="205">
        <f>PMIS_ACoverJPCP_Rut!I7</f>
        <v>0</v>
      </c>
      <c r="J7" s="205"/>
      <c r="K7" s="205"/>
      <c r="L7" s="205">
        <f t="shared" si="0"/>
        <v>0</v>
      </c>
      <c r="M7" s="208" t="str">
        <f>PMIS_ACoverJPCP_Rut!M7</f>
        <v/>
      </c>
      <c r="N7" s="205"/>
      <c r="O7" s="202" t="s">
        <v>799</v>
      </c>
      <c r="P7" s="213" t="str">
        <f t="array" ref="P7">IF(P2="","",
IF(LOOKUP(2,1/(J2:K2&lt;&gt;""),J2:K2)&gt;P2,"Entered RUT already exceeded threshold limit!",
IF(AND(P2&lt;&gt;"",M16&gt;P2),INDEX(L2:L16,MATCH(TRUE,$M$2:$M$16&gt;P2,0)),"RUT predictions do not reach the threshold limit!")))</f>
        <v/>
      </c>
      <c r="T7" s="202" t="e">
        <f t="shared" si="1"/>
        <v>#VALUE!</v>
      </c>
      <c r="U7" s="202" t="str">
        <f t="shared" si="2"/>
        <v/>
      </c>
    </row>
    <row r="8" spans="1:24" x14ac:dyDescent="0.25">
      <c r="A8" s="202" t="str">
        <f>IF(PMIS_ACoverJPCP_Rut!A8&lt;&gt;"",PMIS_ACoverJPCP_Rut!A8,"")</f>
        <v/>
      </c>
      <c r="B8" s="202" t="str">
        <f>IF(PMIS_ACoverJPCP_Rut!B8&lt;&gt;"",PMIS_ACoverJPCP_Rut!B8,"")</f>
        <v/>
      </c>
      <c r="C8" s="231" t="str">
        <f>IF(PMIS_ACoverJPCP_Rut!C8&lt;&gt;"",PMIS_ACoverJPCP_Rut!C8,"")</f>
        <v/>
      </c>
      <c r="D8" s="205" t="str">
        <f>IF(PMIS_ACoverJPCP_Rut!D8&lt;&gt;"",PMIS_ACoverJPCP_Rut!D8,"")</f>
        <v/>
      </c>
      <c r="E8" s="205" t="str">
        <f>IF(PMIS_ACoverJPCP_Rut!E8&lt;&gt;"",PMIS_ACoverJPCP_Rut!E8,"")</f>
        <v/>
      </c>
      <c r="F8" s="205" t="str">
        <f>IF(PMIS_ACoverJPCP_Rut!F8&lt;&gt;"",PMIS_ACoverJPCP_Rut!F8,"")</f>
        <v/>
      </c>
      <c r="G8" s="205" t="str">
        <f>IF(PMIS_ACoverJPCP_Rut!G8&lt;&gt;"",PMIS_ACoverJPCP_Rut!G8,"")</f>
        <v/>
      </c>
      <c r="H8" s="205">
        <f>PMIS_ACoverJPCP_Rut!H8</f>
        <v>0</v>
      </c>
      <c r="I8" s="205">
        <f>PMIS_ACoverJPCP_Rut!I8</f>
        <v>0</v>
      </c>
      <c r="J8" s="205"/>
      <c r="K8" s="205"/>
      <c r="L8" s="205">
        <f t="shared" si="0"/>
        <v>0</v>
      </c>
      <c r="M8" s="208" t="str">
        <f>PMIS_ACoverJPCP_Rut!M8</f>
        <v/>
      </c>
      <c r="N8" s="205"/>
      <c r="O8" s="202" t="s">
        <v>71</v>
      </c>
      <c r="P8" s="214" t="str">
        <f>IF(ISTEXT(P7),"",IF(P5&lt;&gt;"",P7-P5,P7-P4))</f>
        <v/>
      </c>
      <c r="Q8" s="215" t="str">
        <f>IF(P8&lt;&gt;"",ROUND(P8,1),"")</f>
        <v/>
      </c>
      <c r="T8" s="202" t="e">
        <f t="shared" si="1"/>
        <v>#VALUE!</v>
      </c>
      <c r="U8" s="202" t="str">
        <f t="shared" si="2"/>
        <v/>
      </c>
    </row>
    <row r="9" spans="1:24" ht="13.5" customHeight="1" x14ac:dyDescent="0.25">
      <c r="A9" s="202" t="str">
        <f>IF(PMIS_ACoverJPCP_Rut!A9&lt;&gt;"",PMIS_ACoverJPCP_Rut!A9,"")</f>
        <v/>
      </c>
      <c r="B9" s="202" t="str">
        <f>IF(PMIS_ACoverJPCP_Rut!B9&lt;&gt;"",PMIS_ACoverJPCP_Rut!B9,"")</f>
        <v/>
      </c>
      <c r="C9" s="231" t="str">
        <f>IF(PMIS_ACoverJPCP_Rut!C9&lt;&gt;"",PMIS_ACoverJPCP_Rut!C9,"")</f>
        <v/>
      </c>
      <c r="D9" s="205" t="str">
        <f>IF(PMIS_ACoverJPCP_Rut!D9&lt;&gt;"",PMIS_ACoverJPCP_Rut!D9,"")</f>
        <v/>
      </c>
      <c r="E9" s="205" t="str">
        <f>IF(PMIS_ACoverJPCP_Rut!E9&lt;&gt;"",PMIS_ACoverJPCP_Rut!E9,"")</f>
        <v/>
      </c>
      <c r="F9" s="205" t="str">
        <f>IF(PMIS_ACoverJPCP_Rut!F9&lt;&gt;"",PMIS_ACoverJPCP_Rut!F9,"")</f>
        <v/>
      </c>
      <c r="G9" s="205" t="str">
        <f>IF(PMIS_ACoverJPCP_Rut!G9&lt;&gt;"",PMIS_ACoverJPCP_Rut!G9,"")</f>
        <v/>
      </c>
      <c r="H9" s="205">
        <f>PMIS_ACoverJPCP_Rut!H9</f>
        <v>0</v>
      </c>
      <c r="I9" s="205">
        <f>PMIS_ACoverJPCP_Rut!I9</f>
        <v>0</v>
      </c>
      <c r="J9" s="205"/>
      <c r="K9" s="205"/>
      <c r="L9" s="205">
        <f t="shared" si="0"/>
        <v>0</v>
      </c>
      <c r="M9" s="208" t="str">
        <f>PMIS_ACoverJPCP_Rut!M9</f>
        <v/>
      </c>
      <c r="N9" s="205"/>
      <c r="Q9" s="216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202" t="e">
        <f t="shared" si="1"/>
        <v>#VALUE!</v>
      </c>
      <c r="U9" s="202" t="str">
        <f t="shared" si="2"/>
        <v/>
      </c>
    </row>
    <row r="10" spans="1:24" x14ac:dyDescent="0.25">
      <c r="A10" s="202" t="str">
        <f>IF(PMIS_ACoverJPCP_Rut!A10&lt;&gt;"",PMIS_ACoverJPCP_Rut!A10,"")</f>
        <v/>
      </c>
      <c r="B10" s="202" t="str">
        <f>IF(PMIS_ACoverJPCP_Rut!B10&lt;&gt;"",PMIS_ACoverJPCP_Rut!B10,"")</f>
        <v/>
      </c>
      <c r="C10" s="231" t="str">
        <f>IF(PMIS_ACoverJPCP_Rut!C10&lt;&gt;"",PMIS_ACoverJPCP_Rut!C10,"")</f>
        <v/>
      </c>
      <c r="D10" s="205" t="str">
        <f>IF(PMIS_ACoverJPCP_Rut!D10&lt;&gt;"",PMIS_ACoverJPCP_Rut!D10,"")</f>
        <v/>
      </c>
      <c r="E10" s="205" t="str">
        <f>IF(PMIS_ACoverJPCP_Rut!E10&lt;&gt;"",PMIS_ACoverJPCP_Rut!E10,"")</f>
        <v/>
      </c>
      <c r="F10" s="205" t="str">
        <f>IF(PMIS_ACoverJPCP_Rut!F10&lt;&gt;"",PMIS_ACoverJPCP_Rut!F10,"")</f>
        <v/>
      </c>
      <c r="G10" s="205" t="str">
        <f>IF(PMIS_ACoverJPCP_Rut!G10&lt;&gt;"",PMIS_ACoverJPCP_Rut!G10,"")</f>
        <v/>
      </c>
      <c r="H10" s="205">
        <f>PMIS_ACoverJPCP_Rut!H10</f>
        <v>0</v>
      </c>
      <c r="I10" s="205">
        <f>PMIS_ACoverJPCP_Rut!I10</f>
        <v>0</v>
      </c>
      <c r="J10" s="205"/>
      <c r="K10" s="205"/>
      <c r="L10" s="205">
        <f t="shared" si="0"/>
        <v>0</v>
      </c>
      <c r="M10" s="208" t="str">
        <f>PMIS_ACoverJPCP_Rut!M10</f>
        <v/>
      </c>
      <c r="N10" s="205"/>
      <c r="Q10" s="217"/>
      <c r="T10" s="202" t="e">
        <f t="shared" si="1"/>
        <v>#VALUE!</v>
      </c>
      <c r="U10" s="202" t="str">
        <f t="shared" si="2"/>
        <v/>
      </c>
    </row>
    <row r="11" spans="1:24" x14ac:dyDescent="0.25">
      <c r="A11" s="202" t="str">
        <f>IF(PMIS_ACoverJPCP_Rut!A11&lt;&gt;"",PMIS_ACoverJPCP_Rut!A11,"")</f>
        <v/>
      </c>
      <c r="B11" s="202" t="str">
        <f>IF(PMIS_ACoverJPCP_Rut!B11&lt;&gt;"",PMIS_ACoverJPCP_Rut!B11,"")</f>
        <v/>
      </c>
      <c r="C11" s="231" t="str">
        <f>IF(PMIS_ACoverJPCP_Rut!C11&lt;&gt;"",PMIS_ACoverJPCP_Rut!C11,"")</f>
        <v/>
      </c>
      <c r="D11" s="205" t="str">
        <f>IF(PMIS_ACoverJPCP_Rut!D11&lt;&gt;"",PMIS_ACoverJPCP_Rut!D11,"")</f>
        <v/>
      </c>
      <c r="E11" s="205" t="str">
        <f>IF(PMIS_ACoverJPCP_Rut!E11&lt;&gt;"",PMIS_ACoverJPCP_Rut!E11,"")</f>
        <v/>
      </c>
      <c r="F11" s="205" t="str">
        <f>IF(PMIS_ACoverJPCP_Rut!F11&lt;&gt;"",PMIS_ACoverJPCP_Rut!F11,"")</f>
        <v/>
      </c>
      <c r="G11" s="205" t="str">
        <f>IF(PMIS_ACoverJPCP_Rut!G11&lt;&gt;"",PMIS_ACoverJPCP_Rut!G11,"")</f>
        <v/>
      </c>
      <c r="H11" s="205">
        <f>PMIS_ACoverJPCP_Rut!H11</f>
        <v>0</v>
      </c>
      <c r="I11" s="205">
        <f>PMIS_ACoverJPCP_Rut!I11</f>
        <v>0</v>
      </c>
      <c r="J11" s="205"/>
      <c r="K11" s="205"/>
      <c r="L11" s="205">
        <f t="shared" si="0"/>
        <v>0</v>
      </c>
      <c r="M11" s="208" t="str">
        <f>PMIS_ACoverJPCP_Rut!M11</f>
        <v/>
      </c>
      <c r="N11" s="205" t="s">
        <v>729</v>
      </c>
      <c r="O11" s="211" t="s">
        <v>72</v>
      </c>
      <c r="P11" s="218"/>
      <c r="Q11" s="218"/>
      <c r="R11" s="218"/>
      <c r="T11" s="202" t="e">
        <f t="shared" si="1"/>
        <v>#VALUE!</v>
      </c>
      <c r="U11" s="202" t="str">
        <f t="shared" si="2"/>
        <v/>
      </c>
    </row>
    <row r="12" spans="1:24" x14ac:dyDescent="0.25">
      <c r="A12" s="202" t="str">
        <f>IF(PMIS_ACoverJPCP_Rut!A12&lt;&gt;"",PMIS_ACoverJPCP_Rut!A12,"")</f>
        <v/>
      </c>
      <c r="B12" s="202" t="str">
        <f>IF(PMIS_ACoverJPCP_Rut!B12&lt;&gt;"",PMIS_ACoverJPCP_Rut!B12,"")</f>
        <v/>
      </c>
      <c r="C12" s="231" t="str">
        <f>IF(PMIS_ACoverJPCP_Rut!C12&lt;&gt;"",PMIS_ACoverJPCP_Rut!C12,"")</f>
        <v/>
      </c>
      <c r="D12" s="205" t="str">
        <f>IF(PMIS_ACoverJPCP_Rut!D12&lt;&gt;"",PMIS_ACoverJPCP_Rut!D12,"")</f>
        <v/>
      </c>
      <c r="E12" s="205" t="str">
        <f>IF(PMIS_ACoverJPCP_Rut!E12&lt;&gt;"",PMIS_ACoverJPCP_Rut!E12,"")</f>
        <v/>
      </c>
      <c r="F12" s="205" t="str">
        <f>IF(PMIS_ACoverJPCP_Rut!F12&lt;&gt;"",PMIS_ACoverJPCP_Rut!F12,"")</f>
        <v/>
      </c>
      <c r="G12" s="205" t="str">
        <f>IF(PMIS_ACoverJPCP_Rut!G12&lt;&gt;"",PMIS_ACoverJPCP_Rut!G12,"")</f>
        <v/>
      </c>
      <c r="H12" s="205">
        <f>PMIS_ACoverJPCP_Rut!H12</f>
        <v>0</v>
      </c>
      <c r="I12" s="205">
        <f>PMIS_ACoverJPCP_Rut!I12</f>
        <v>0</v>
      </c>
      <c r="J12" s="205"/>
      <c r="K12" s="205"/>
      <c r="L12" s="205">
        <f t="shared" si="0"/>
        <v>0</v>
      </c>
      <c r="M12" s="208" t="str">
        <f>PMIS_ACoverJPCP_Rut!M12</f>
        <v/>
      </c>
      <c r="N12" s="205"/>
      <c r="O12" s="202" t="s">
        <v>73</v>
      </c>
      <c r="P12" s="214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215" t="str">
        <f>IF(ISTEXT(P12),P12,IF(P12&lt;&gt;"",ROUND(P12,1),""))</f>
        <v/>
      </c>
      <c r="T12" s="202" t="e">
        <f t="shared" si="1"/>
        <v>#VALUE!</v>
      </c>
      <c r="U12" s="202" t="str">
        <f t="shared" si="2"/>
        <v/>
      </c>
    </row>
    <row r="13" spans="1:24" x14ac:dyDescent="0.25">
      <c r="A13" s="202" t="str">
        <f>IF(PMIS_ACoverJPCP_Rut!A13&lt;&gt;"",PMIS_ACoverJPCP_Rut!A13,"")</f>
        <v/>
      </c>
      <c r="B13" s="202" t="str">
        <f>IF(PMIS_ACoverJPCP_Rut!B13&lt;&gt;"",PMIS_ACoverJPCP_Rut!B13,"")</f>
        <v/>
      </c>
      <c r="C13" s="231" t="str">
        <f>IF(PMIS_ACoverJPCP_Rut!C13&lt;&gt;"",PMIS_ACoverJPCP_Rut!C13,"")</f>
        <v/>
      </c>
      <c r="D13" s="205" t="str">
        <f>IF(PMIS_ACoverJPCP_Rut!D13&lt;&gt;"",PMIS_ACoverJPCP_Rut!D13,"")</f>
        <v/>
      </c>
      <c r="E13" s="205" t="str">
        <f>IF(PMIS_ACoverJPCP_Rut!E13&lt;&gt;"",PMIS_ACoverJPCP_Rut!E13,"")</f>
        <v/>
      </c>
      <c r="F13" s="205" t="str">
        <f>IF(PMIS_ACoverJPCP_Rut!F13&lt;&gt;"",PMIS_ACoverJPCP_Rut!F13,"")</f>
        <v/>
      </c>
      <c r="G13" s="205" t="str">
        <f>IF(PMIS_ACoverJPCP_Rut!G13&lt;&gt;"",PMIS_ACoverJPCP_Rut!G13,"")</f>
        <v/>
      </c>
      <c r="H13" s="205">
        <f>PMIS_ACoverJPCP_Rut!H13</f>
        <v>0</v>
      </c>
      <c r="I13" s="205">
        <f>PMIS_ACoverJPCP_Rut!I13</f>
        <v>0</v>
      </c>
      <c r="J13" s="205"/>
      <c r="K13" s="205"/>
      <c r="L13" s="205">
        <f t="shared" si="0"/>
        <v>0</v>
      </c>
      <c r="M13" s="208" t="str">
        <f>PMIS_ACoverJPCP_Rut!M13</f>
        <v/>
      </c>
      <c r="N13" s="205"/>
      <c r="Q13" s="219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202" t="e">
        <f t="shared" si="1"/>
        <v>#VALUE!</v>
      </c>
      <c r="U13" s="202" t="str">
        <f t="shared" si="2"/>
        <v/>
      </c>
    </row>
    <row r="14" spans="1:24" x14ac:dyDescent="0.25">
      <c r="A14" s="202" t="str">
        <f>IF(PMIS_ACoverJPCP_Rut!A14&lt;&gt;"",PMIS_ACoverJPCP_Rut!A14,"")</f>
        <v/>
      </c>
      <c r="B14" s="202" t="str">
        <f>IF(PMIS_ACoverJPCP_Rut!B14&lt;&gt;"",PMIS_ACoverJPCP_Rut!B14,"")</f>
        <v/>
      </c>
      <c r="C14" s="231" t="str">
        <f>IF(PMIS_ACoverJPCP_Rut!C14&lt;&gt;"",PMIS_ACoverJPCP_Rut!C14,"")</f>
        <v/>
      </c>
      <c r="D14" s="205" t="str">
        <f>IF(PMIS_ACoverJPCP_Rut!D14&lt;&gt;"",PMIS_ACoverJPCP_Rut!D14,"")</f>
        <v/>
      </c>
      <c r="E14" s="205" t="str">
        <f>IF(PMIS_ACoverJPCP_Rut!E14&lt;&gt;"",PMIS_ACoverJPCP_Rut!E14,"")</f>
        <v/>
      </c>
      <c r="F14" s="205" t="str">
        <f>IF(PMIS_ACoverJPCP_Rut!F14&lt;&gt;"",PMIS_ACoverJPCP_Rut!F14,"")</f>
        <v/>
      </c>
      <c r="G14" s="205" t="str">
        <f>IF(PMIS_ACoverJPCP_Rut!G14&lt;&gt;"",PMIS_ACoverJPCP_Rut!G14,"")</f>
        <v/>
      </c>
      <c r="H14" s="205">
        <f>PMIS_ACoverJPCP_Rut!H14</f>
        <v>0</v>
      </c>
      <c r="I14" s="205">
        <f>PMIS_ACoverJPCP_Rut!I14</f>
        <v>0</v>
      </c>
      <c r="J14" s="205"/>
      <c r="K14" s="205"/>
      <c r="L14" s="205">
        <f t="shared" si="0"/>
        <v>0</v>
      </c>
      <c r="M14" s="208" t="str">
        <f>PMIS_ACoverJPCP_Rut!M14</f>
        <v/>
      </c>
      <c r="N14" s="205"/>
      <c r="O14" s="220" t="s">
        <v>71</v>
      </c>
      <c r="T14" s="202" t="e">
        <f t="shared" si="1"/>
        <v>#VALUE!</v>
      </c>
      <c r="U14" s="202" t="str">
        <f t="shared" si="2"/>
        <v/>
      </c>
    </row>
    <row r="15" spans="1:24" ht="15.75" customHeight="1" x14ac:dyDescent="0.25">
      <c r="A15" s="202" t="str">
        <f>IF(PMIS_ACoverJPCP_Rut!A15&lt;&gt;"",PMIS_ACoverJPCP_Rut!A15,"")</f>
        <v/>
      </c>
      <c r="B15" s="202" t="str">
        <f>IF(PMIS_ACoverJPCP_Rut!B15&lt;&gt;"",PMIS_ACoverJPCP_Rut!B15,"")</f>
        <v/>
      </c>
      <c r="C15" s="231" t="str">
        <f>IF(PMIS_ACoverJPCP_Rut!C15&lt;&gt;"",PMIS_ACoverJPCP_Rut!C15,"")</f>
        <v/>
      </c>
      <c r="D15" s="205" t="str">
        <f>IF(PMIS_ACoverJPCP_Rut!D15&lt;&gt;"",PMIS_ACoverJPCP_Rut!D15,"")</f>
        <v/>
      </c>
      <c r="E15" s="205" t="str">
        <f>IF(PMIS_ACoverJPCP_Rut!E15&lt;&gt;"",PMIS_ACoverJPCP_Rut!E15,"")</f>
        <v/>
      </c>
      <c r="F15" s="205" t="str">
        <f>IF(PMIS_ACoverJPCP_Rut!F15&lt;&gt;"",PMIS_ACoverJPCP_Rut!F15,"")</f>
        <v/>
      </c>
      <c r="G15" s="205" t="str">
        <f>IF(PMIS_ACoverJPCP_Rut!G15&lt;&gt;"",PMIS_ACoverJPCP_Rut!G15,"")</f>
        <v/>
      </c>
      <c r="H15" s="205">
        <f>PMIS_ACoverJPCP_Rut!H15</f>
        <v>0</v>
      </c>
      <c r="I15" s="205">
        <f>PMIS_ACoverJPCP_Rut!I15</f>
        <v>0</v>
      </c>
      <c r="J15" s="205"/>
      <c r="K15" s="205"/>
      <c r="L15" s="205">
        <f t="shared" si="0"/>
        <v>0</v>
      </c>
      <c r="M15" s="208" t="str">
        <f>PMIS_ACoverJPCP_Rut!M15</f>
        <v/>
      </c>
      <c r="N15" s="205" t="s">
        <v>730</v>
      </c>
      <c r="O15" s="221" t="str">
        <f>IF(AND(Q8&lt;&gt;"",Q12&lt;&gt;""),MIN(Q8,Q12),
IF(AND(Q8="",Q9="Entered RUT already exceeded threshold limit!",Q12&lt;&gt;""),"",
IF(AND(Q8="",Q12&lt;&gt;""),Q12,
IF(AND(Q8&lt;&gt;"",Q12=""),Q8,""))))</f>
        <v/>
      </c>
      <c r="T15" s="202" t="e">
        <f t="shared" si="1"/>
        <v>#VALUE!</v>
      </c>
      <c r="U15" s="202" t="str">
        <f t="shared" si="2"/>
        <v/>
      </c>
    </row>
    <row r="16" spans="1:24" ht="79.5" customHeight="1" thickBot="1" x14ac:dyDescent="0.3">
      <c r="A16" s="202" t="str">
        <f>IF(PMIS_ACoverJPCP_Rut!A16&lt;&gt;"",PMIS_ACoverJPCP_Rut!A16,"")</f>
        <v/>
      </c>
      <c r="B16" s="202" t="str">
        <f>IF(PMIS_ACoverJPCP_Rut!B16&lt;&gt;"",PMIS_ACoverJPCP_Rut!B16,"")</f>
        <v/>
      </c>
      <c r="C16" s="232" t="str">
        <f>IF(PMIS_ACoverJPCP_Rut!C16&lt;&gt;"",PMIS_ACoverJPCP_Rut!C16,"")</f>
        <v/>
      </c>
      <c r="D16" s="233" t="str">
        <f>IF(PMIS_ACoverJPCP_Rut!D16&lt;&gt;"",PMIS_ACoverJPCP_Rut!D16,"")</f>
        <v/>
      </c>
      <c r="E16" s="233" t="str">
        <f>IF(PMIS_ACoverJPCP_Rut!E16&lt;&gt;"",PMIS_ACoverJPCP_Rut!E16,"")</f>
        <v/>
      </c>
      <c r="F16" s="233" t="str">
        <f>IF(PMIS_ACoverJPCP_Rut!F16&lt;&gt;"",PMIS_ACoverJPCP_Rut!F16,"")</f>
        <v/>
      </c>
      <c r="G16" s="233" t="str">
        <f>IF(PMIS_ACoverJPCP_Rut!G16&lt;&gt;"",PMIS_ACoverJPCP_Rut!G16,"")</f>
        <v/>
      </c>
      <c r="H16" s="205">
        <f>PMIS_ACoverJPCP_Rut!H16</f>
        <v>0</v>
      </c>
      <c r="I16" s="205">
        <f>PMIS_ACoverJPCP_Rut!I16</f>
        <v>0</v>
      </c>
      <c r="J16" s="205"/>
      <c r="K16" s="205"/>
      <c r="L16" s="205">
        <f t="shared" si="0"/>
        <v>0</v>
      </c>
      <c r="M16" s="234" t="str">
        <f>PMIS_ACoverJPCP_Rut!M16</f>
        <v/>
      </c>
      <c r="N16" s="205"/>
      <c r="O16" s="283" t="str">
        <f>IF(AND(P2="",P3=""),"RSL could not be calculated. Please enter more information!",
IF(AND(ISNUMBER(Q12),P7="Entered RUT already exceeded threshold limit!"),Q9,
IF(AND(Q12="",P7="Entered RUT already exceeded threshold limit!"),Q9,
IF(AND(ISNUMBER(Q12),P7="RUT predictions do not reach the threshold limit!"),(Q9&amp;""&amp;CHAR(10)&amp;" Thus, "&amp;Q13&amp;""&amp;"calculated based on the design life!"),
IF(AND(P3="",P7="RUT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202" t="s">
        <v>729</v>
      </c>
      <c r="T16" s="202" t="e">
        <f t="shared" si="1"/>
        <v>#VALUE!</v>
      </c>
      <c r="U16" s="202" t="str">
        <f t="shared" si="2"/>
        <v/>
      </c>
    </row>
    <row r="17" spans="15:15" x14ac:dyDescent="0.25">
      <c r="O17" s="284"/>
    </row>
    <row r="18" spans="15:15" x14ac:dyDescent="0.25">
      <c r="O18" s="284"/>
    </row>
  </sheetData>
  <mergeCells count="1">
    <mergeCell ref="O16:O18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6"/>
  <dimension ref="A1:BC361"/>
  <sheetViews>
    <sheetView zoomScale="70" zoomScaleNormal="70" workbookViewId="0">
      <selection activeCell="O24" sqref="O24"/>
    </sheetView>
  </sheetViews>
  <sheetFormatPr defaultColWidth="7.75" defaultRowHeight="15" x14ac:dyDescent="0.25"/>
  <cols>
    <col min="1" max="8" width="7.75" style="198"/>
    <col min="9" max="10" width="10.375" style="198" customWidth="1"/>
    <col min="11" max="11" width="11.875" style="198" customWidth="1"/>
    <col min="12" max="12" width="11" style="198" bestFit="1" customWidth="1"/>
    <col min="13" max="13" width="4.625" style="198" bestFit="1" customWidth="1"/>
    <col min="14" max="14" width="14.75" style="198" bestFit="1" customWidth="1"/>
    <col min="15" max="15" width="7.75" style="198"/>
    <col min="16" max="16" width="15.25" style="198" bestFit="1" customWidth="1"/>
    <col min="17" max="18" width="7.75" style="198"/>
    <col min="19" max="19" width="9.75" style="198" bestFit="1" customWidth="1"/>
    <col min="20" max="24" width="7.75" style="198"/>
    <col min="25" max="25" width="8.25" style="198" customWidth="1"/>
    <col min="26" max="16384" width="7.75" style="198"/>
  </cols>
  <sheetData>
    <row r="1" spans="1:55" x14ac:dyDescent="0.25">
      <c r="A1" s="198" t="str">
        <f>PMIS_ACoverJPCP_IRI_App2!A1</f>
        <v>Project Name</v>
      </c>
      <c r="B1" s="198" t="str">
        <f>PMIS_ACoverJPCP_IRI_App2!B1</f>
        <v>COUNAME</v>
      </c>
      <c r="C1" s="198" t="str">
        <f>PMIS_ACoverJPCP_IRI_App2!C1</f>
        <v>PROJECT_NO</v>
      </c>
      <c r="D1" s="198" t="str">
        <f>PMIS_ACoverJPCP_IRI_App2!D1</f>
        <v>BPRJ</v>
      </c>
      <c r="E1" s="198" t="str">
        <f>PMIS_ACoverJPCP_IRI_App2!E1</f>
        <v>EPRJ</v>
      </c>
      <c r="F1" s="198" t="str">
        <f>PMIS_ACoverJPCP_IRI_App2!F1</f>
        <v>CONYR</v>
      </c>
      <c r="G1" s="198" t="str">
        <f>PMIS_ACoverJPCP_IRI_App2!G1</f>
        <v>DATAYR</v>
      </c>
      <c r="H1" s="198" t="str">
        <f>PMIS_ACoverJPCP_IRI_App2!H1</f>
        <v>RUTi 
(in)</v>
      </c>
      <c r="I1" s="198" t="str">
        <f>PMIS_ACoverJPCP_IRI_App2!I1</f>
        <v>LCRACKi 
(ft/mile)</v>
      </c>
      <c r="J1" s="198" t="str">
        <f>PMIS_ACoverJPCP_IRI_App2!J1</f>
        <v>TCRACKi 
(ft/mi)</v>
      </c>
      <c r="K1" s="198" t="str">
        <f>PMIS_ACoverJPCP_IRI_App2!K1</f>
        <v>IRIi-2 
(in/mile)</v>
      </c>
      <c r="L1" s="198" t="str">
        <f>PMIS_ACoverJPCP_IRI_App2!L1</f>
        <v>IRIi-1 
(in/mile)</v>
      </c>
      <c r="M1" s="198" t="str">
        <f>PMIS_ACoverJPCP_IRI_App2!M1</f>
        <v>Age
(years)</v>
      </c>
      <c r="N1" s="198" t="str">
        <f>PMIS_ACoverJPCP_IRI_App2!N1</f>
        <v>IRIi 
(in/mile)</v>
      </c>
      <c r="P1" s="198" t="s">
        <v>703</v>
      </c>
      <c r="Q1" s="199" t="s">
        <v>51</v>
      </c>
      <c r="R1" s="198" t="s">
        <v>51</v>
      </c>
      <c r="S1" s="198" t="s">
        <v>781</v>
      </c>
      <c r="T1" s="198" t="s">
        <v>782</v>
      </c>
      <c r="U1" s="198" t="s">
        <v>783</v>
      </c>
      <c r="V1" s="198" t="s">
        <v>706</v>
      </c>
      <c r="W1" s="198" t="s">
        <v>707</v>
      </c>
      <c r="AB1" s="199" t="s">
        <v>708</v>
      </c>
      <c r="AC1" s="198" t="s">
        <v>825</v>
      </c>
      <c r="AW1" s="228"/>
      <c r="AX1" s="228"/>
      <c r="AY1" s="228"/>
      <c r="AZ1" s="228"/>
      <c r="BA1" s="228"/>
      <c r="BB1" s="228"/>
      <c r="BC1" s="228"/>
    </row>
    <row r="2" spans="1:55" x14ac:dyDescent="0.25">
      <c r="A2" s="198">
        <f>PMIS_ACoverJPCP_IRI_App2!A2</f>
        <v>0</v>
      </c>
      <c r="B2" s="198">
        <f>PMIS_ACoverJPCP_IRI_App2!B2</f>
        <v>0</v>
      </c>
      <c r="C2" s="198">
        <f>PMIS_ACoverJPCP_IRI_App2!C2</f>
        <v>0</v>
      </c>
      <c r="D2" s="198">
        <f>PMIS_ACoverJPCP_IRI_App2!D2</f>
        <v>0</v>
      </c>
      <c r="E2" s="198">
        <f>PMIS_ACoverJPCP_IRI_App2!E2</f>
        <v>0</v>
      </c>
      <c r="F2" s="198">
        <f>PMIS_ACoverJPCP_IRI_App2!F2</f>
        <v>0</v>
      </c>
      <c r="G2" s="198">
        <f>PMIS_ACoverJPCP_IRI_App2!G2</f>
        <v>0</v>
      </c>
      <c r="H2" s="198">
        <f>PMIS_ACoverJPCP_IRI_App2!H2</f>
        <v>0</v>
      </c>
      <c r="I2" s="198">
        <f>PMIS_ACoverJPCP_IRI_App2!I2</f>
        <v>0</v>
      </c>
      <c r="J2" s="198">
        <f>PMIS_ACoverJPCP_IRI_App2!J2</f>
        <v>0</v>
      </c>
      <c r="K2" s="198">
        <f>PMIS_ACoverJPCP_IRI_App2!K2</f>
        <v>0</v>
      </c>
      <c r="L2" s="198">
        <f>PMIS_ACoverJPCP_IRI_App2!L2</f>
        <v>0</v>
      </c>
      <c r="M2" s="198">
        <f>RSL_PMIS_ACoverJPCP_IRI_App2!M2</f>
        <v>0</v>
      </c>
      <c r="N2" s="198" t="str">
        <f>PMIS_ACoverJPCP_IRI_App2!N2</f>
        <v/>
      </c>
      <c r="O2" s="199" t="s">
        <v>775</v>
      </c>
      <c r="Q2" s="198" t="s">
        <v>710</v>
      </c>
      <c r="R2" s="198">
        <f>2*((M2-Q$3)/(Q$5-Q$3))-1</f>
        <v>-1.3076923076923077</v>
      </c>
      <c r="S2" s="201">
        <f>2*((H2-Q$8)/(Q$10-Q$8))-1</f>
        <v>-1.1951220267697202</v>
      </c>
      <c r="T2" s="198">
        <f>2*((I2-Q$13)/(Q$15-Q$13))-1</f>
        <v>-1.0011380209258161</v>
      </c>
      <c r="U2" s="198">
        <f>2*((J2-Q$18)/(Q$20-Q$18))-1</f>
        <v>-1.001432697495575</v>
      </c>
      <c r="V2" s="198">
        <f>2*((K2-Q$23)/(Q$25-Q$23))-1</f>
        <v>-1.5328195868781371</v>
      </c>
      <c r="W2" s="198">
        <f>2*((L2-Q$28)/(Q$30-Q$28))-1</f>
        <v>-1.5391960590585945</v>
      </c>
      <c r="AB2" s="198">
        <v>-4.8882099999999999</v>
      </c>
      <c r="AC2" s="198">
        <v>1.1848000000000001</v>
      </c>
      <c r="AD2" s="198">
        <v>-0.20191500000000001</v>
      </c>
      <c r="AE2" s="198">
        <v>-8.9136999999999994E-2</v>
      </c>
      <c r="AF2" s="198">
        <v>6.0910099999999998</v>
      </c>
      <c r="AG2" s="198">
        <v>-6.84781</v>
      </c>
      <c r="AW2" s="228"/>
      <c r="AX2" s="228"/>
      <c r="AY2" s="228"/>
      <c r="AZ2" s="228"/>
      <c r="BA2" s="228"/>
      <c r="BB2" s="228"/>
      <c r="BC2" s="228"/>
    </row>
    <row r="3" spans="1:55" x14ac:dyDescent="0.25">
      <c r="A3" s="198">
        <f>PMIS_ACoverJPCP_IRI_App2!A3</f>
        <v>0</v>
      </c>
      <c r="B3" s="198">
        <f>PMIS_ACoverJPCP_IRI_App2!B3</f>
        <v>0</v>
      </c>
      <c r="C3" s="198">
        <f>PMIS_ACoverJPCP_IRI_App2!C3</f>
        <v>0</v>
      </c>
      <c r="D3" s="198">
        <f>PMIS_ACoverJPCP_IRI_App2!D3</f>
        <v>0</v>
      </c>
      <c r="E3" s="198">
        <f>PMIS_ACoverJPCP_IRI_App2!E3</f>
        <v>0</v>
      </c>
      <c r="F3" s="198">
        <f>PMIS_ACoverJPCP_IRI_App2!F3</f>
        <v>0</v>
      </c>
      <c r="G3" s="198">
        <f>PMIS_ACoverJPCP_IRI_App2!G3</f>
        <v>0</v>
      </c>
      <c r="H3" s="198">
        <f>PMIS_ACoverJPCP_IRI_App2!H3</f>
        <v>0</v>
      </c>
      <c r="I3" s="198">
        <f>PMIS_ACoverJPCP_IRI_App2!I3</f>
        <v>0</v>
      </c>
      <c r="J3" s="198">
        <f>PMIS_ACoverJPCP_IRI_App2!J3</f>
        <v>0</v>
      </c>
      <c r="K3" s="198">
        <f>PMIS_ACoverJPCP_IRI_App2!K3</f>
        <v>0</v>
      </c>
      <c r="L3" s="198">
        <f>PMIS_ACoverJPCP_IRI_App2!L3</f>
        <v>0</v>
      </c>
      <c r="M3" s="198">
        <f>RSL_PMIS_ACoverJPCP_IRI_App2!M3</f>
        <v>0</v>
      </c>
      <c r="N3" s="198" t="str">
        <f>PMIS_ACoverJPCP_IRI_App2!N3</f>
        <v/>
      </c>
      <c r="O3" s="198">
        <v>45.619100000000003</v>
      </c>
      <c r="Q3" s="198">
        <v>2</v>
      </c>
      <c r="R3" s="198">
        <f t="shared" ref="R3:R66" si="0">2*((M3-Q$3)/(Q$5-Q$3))-1</f>
        <v>-1.3076923076923077</v>
      </c>
      <c r="S3" s="201">
        <f t="shared" ref="S3:S66" si="1">2*((H3-Q$8)/(Q$10-Q$8))-1</f>
        <v>-1.1951220267697202</v>
      </c>
      <c r="T3" s="198">
        <f t="shared" ref="T3:T66" si="2">2*((I3-Q$13)/(Q$15-Q$13))-1</f>
        <v>-1.0011380209258161</v>
      </c>
      <c r="U3" s="198">
        <f t="shared" ref="U3:U66" si="3">2*((J3-Q$18)/(Q$20-Q$18))-1</f>
        <v>-1.001432697495575</v>
      </c>
      <c r="V3" s="198">
        <f t="shared" ref="V3:V66" si="4">2*((K3-Q$23)/(Q$25-Q$23))-1</f>
        <v>-1.5328195868781371</v>
      </c>
      <c r="W3" s="198">
        <f t="shared" ref="W3:W66" si="5">2*((L3-Q$28)/(Q$30-Q$28))-1</f>
        <v>-1.5391960590585945</v>
      </c>
      <c r="AB3" s="198">
        <v>-1.0277000000000001</v>
      </c>
      <c r="AC3" s="198">
        <v>0.62207500000000004</v>
      </c>
      <c r="AD3" s="198">
        <v>0.69330199999999997</v>
      </c>
      <c r="AE3" s="198">
        <v>-1.6747999999999999E-2</v>
      </c>
      <c r="AF3" s="198">
        <v>3.9438599999999999</v>
      </c>
      <c r="AG3" s="198">
        <v>-3.3117800000000002</v>
      </c>
      <c r="AW3" s="228"/>
      <c r="AX3" s="228"/>
      <c r="AY3" s="228"/>
      <c r="AZ3" s="228"/>
      <c r="BA3" s="228"/>
      <c r="BB3" s="228"/>
      <c r="BC3" s="228"/>
    </row>
    <row r="4" spans="1:55" x14ac:dyDescent="0.25">
      <c r="A4" s="198">
        <f>PMIS_ACoverJPCP_IRI_App2!A4</f>
        <v>0</v>
      </c>
      <c r="B4" s="198">
        <f>PMIS_ACoverJPCP_IRI_App2!B4</f>
        <v>0</v>
      </c>
      <c r="C4" s="198">
        <f>PMIS_ACoverJPCP_IRI_App2!C4</f>
        <v>0</v>
      </c>
      <c r="D4" s="198">
        <f>PMIS_ACoverJPCP_IRI_App2!D4</f>
        <v>0</v>
      </c>
      <c r="E4" s="198">
        <f>PMIS_ACoverJPCP_IRI_App2!E4</f>
        <v>0</v>
      </c>
      <c r="F4" s="198">
        <f>PMIS_ACoverJPCP_IRI_App2!F4</f>
        <v>0</v>
      </c>
      <c r="G4" s="198">
        <f>PMIS_ACoverJPCP_IRI_App2!G4</f>
        <v>0</v>
      </c>
      <c r="H4" s="198">
        <f>PMIS_ACoverJPCP_IRI_App2!H4</f>
        <v>0</v>
      </c>
      <c r="I4" s="198">
        <f>PMIS_ACoverJPCP_IRI_App2!I4</f>
        <v>0</v>
      </c>
      <c r="J4" s="198">
        <f>PMIS_ACoverJPCP_IRI_App2!J4</f>
        <v>0</v>
      </c>
      <c r="K4" s="198">
        <f>PMIS_ACoverJPCP_IRI_App2!K4</f>
        <v>0</v>
      </c>
      <c r="L4" s="198">
        <f>PMIS_ACoverJPCP_IRI_App2!L4</f>
        <v>0</v>
      </c>
      <c r="M4" s="198">
        <f>RSL_PMIS_ACoverJPCP_IRI_App2!M4</f>
        <v>0</v>
      </c>
      <c r="N4" s="198" t="str">
        <f>PMIS_ACoverJPCP_IRI_App2!N4</f>
        <v/>
      </c>
      <c r="O4" s="199" t="s">
        <v>776</v>
      </c>
      <c r="Q4" s="198" t="s">
        <v>712</v>
      </c>
      <c r="R4" s="198">
        <f t="shared" si="0"/>
        <v>-1.3076923076923077</v>
      </c>
      <c r="S4" s="201">
        <f t="shared" si="1"/>
        <v>-1.1951220267697202</v>
      </c>
      <c r="T4" s="198">
        <f t="shared" si="2"/>
        <v>-1.0011380209258161</v>
      </c>
      <c r="U4" s="198">
        <f t="shared" si="3"/>
        <v>-1.001432697495575</v>
      </c>
      <c r="V4" s="198">
        <f t="shared" si="4"/>
        <v>-1.5328195868781371</v>
      </c>
      <c r="W4" s="198">
        <f t="shared" si="5"/>
        <v>-1.5391960590585945</v>
      </c>
      <c r="AB4" s="198">
        <v>0.11698500000000001</v>
      </c>
      <c r="AC4" s="198">
        <v>-3.1937500000000001</v>
      </c>
      <c r="AD4" s="198">
        <v>0.59786300000000003</v>
      </c>
      <c r="AE4" s="198">
        <v>-1.7627600000000001</v>
      </c>
      <c r="AF4" s="198">
        <v>-0.13693900000000001</v>
      </c>
      <c r="AG4" s="198">
        <v>1.3392200000000001</v>
      </c>
      <c r="AW4" s="228"/>
      <c r="AX4" s="228"/>
      <c r="AY4" s="228"/>
      <c r="AZ4" s="228"/>
      <c r="BA4" s="228"/>
      <c r="BB4" s="228"/>
      <c r="BC4" s="228"/>
    </row>
    <row r="5" spans="1:55" x14ac:dyDescent="0.25">
      <c r="A5" s="198">
        <f>PMIS_ACoverJPCP_IRI_App2!A5</f>
        <v>0</v>
      </c>
      <c r="B5" s="198">
        <f>PMIS_ACoverJPCP_IRI_App2!B5</f>
        <v>0</v>
      </c>
      <c r="C5" s="198">
        <f>PMIS_ACoverJPCP_IRI_App2!C5</f>
        <v>0</v>
      </c>
      <c r="D5" s="198">
        <f>PMIS_ACoverJPCP_IRI_App2!D5</f>
        <v>0</v>
      </c>
      <c r="E5" s="198">
        <f>PMIS_ACoverJPCP_IRI_App2!E5</f>
        <v>0</v>
      </c>
      <c r="F5" s="198">
        <f>PMIS_ACoverJPCP_IRI_App2!F5</f>
        <v>0</v>
      </c>
      <c r="G5" s="198">
        <f>PMIS_ACoverJPCP_IRI_App2!G5</f>
        <v>0</v>
      </c>
      <c r="H5" s="198">
        <f>PMIS_ACoverJPCP_IRI_App2!H5</f>
        <v>0</v>
      </c>
      <c r="I5" s="198">
        <f>PMIS_ACoverJPCP_IRI_App2!I5</f>
        <v>0</v>
      </c>
      <c r="J5" s="198">
        <f>PMIS_ACoverJPCP_IRI_App2!J5</f>
        <v>0</v>
      </c>
      <c r="K5" s="198">
        <f>PMIS_ACoverJPCP_IRI_App2!K5</f>
        <v>0</v>
      </c>
      <c r="L5" s="198">
        <f>PMIS_ACoverJPCP_IRI_App2!L5</f>
        <v>0</v>
      </c>
      <c r="M5" s="198">
        <f>RSL_PMIS_ACoverJPCP_IRI_App2!M5</f>
        <v>0</v>
      </c>
      <c r="N5" s="198" t="str">
        <f>PMIS_ACoverJPCP_IRI_App2!N5</f>
        <v/>
      </c>
      <c r="O5" s="198">
        <v>212.88900000000001</v>
      </c>
      <c r="Q5" s="198">
        <v>15</v>
      </c>
      <c r="R5" s="198">
        <f t="shared" si="0"/>
        <v>-1.3076923076923077</v>
      </c>
      <c r="S5" s="201">
        <f t="shared" si="1"/>
        <v>-1.1951220267697202</v>
      </c>
      <c r="T5" s="198">
        <f t="shared" si="2"/>
        <v>-1.0011380209258161</v>
      </c>
      <c r="U5" s="198">
        <f t="shared" si="3"/>
        <v>-1.001432697495575</v>
      </c>
      <c r="V5" s="198">
        <f t="shared" si="4"/>
        <v>-1.5328195868781371</v>
      </c>
      <c r="W5" s="198">
        <f t="shared" si="5"/>
        <v>-1.5391960590585945</v>
      </c>
      <c r="AB5" s="198">
        <v>8.9133100000000007E-2</v>
      </c>
      <c r="AC5" s="198">
        <v>-3.85292E-2</v>
      </c>
      <c r="AD5" s="198">
        <v>-9.0295399999999998E-2</v>
      </c>
      <c r="AE5" s="198">
        <v>1.5824999999999999E-3</v>
      </c>
      <c r="AF5" s="198">
        <v>-0.26668799999999998</v>
      </c>
      <c r="AG5" s="198">
        <v>-0.22981499999999999</v>
      </c>
      <c r="AW5" s="228"/>
      <c r="AX5" s="228"/>
      <c r="AY5" s="228"/>
      <c r="AZ5" s="228"/>
      <c r="BA5" s="228"/>
      <c r="BB5" s="228"/>
      <c r="BC5" s="228"/>
    </row>
    <row r="6" spans="1:55" x14ac:dyDescent="0.25">
      <c r="A6" s="198">
        <f>PMIS_ACoverJPCP_IRI_App2!A6</f>
        <v>0</v>
      </c>
      <c r="B6" s="198">
        <f>PMIS_ACoverJPCP_IRI_App2!B6</f>
        <v>0</v>
      </c>
      <c r="C6" s="198">
        <f>PMIS_ACoverJPCP_IRI_App2!C6</f>
        <v>0</v>
      </c>
      <c r="D6" s="198">
        <f>PMIS_ACoverJPCP_IRI_App2!D6</f>
        <v>0</v>
      </c>
      <c r="E6" s="198">
        <f>PMIS_ACoverJPCP_IRI_App2!E6</f>
        <v>0</v>
      </c>
      <c r="F6" s="198">
        <f>PMIS_ACoverJPCP_IRI_App2!F6</f>
        <v>0</v>
      </c>
      <c r="G6" s="198">
        <f>PMIS_ACoverJPCP_IRI_App2!G6</f>
        <v>0</v>
      </c>
      <c r="H6" s="198">
        <f>PMIS_ACoverJPCP_IRI_App2!H6</f>
        <v>0</v>
      </c>
      <c r="I6" s="198">
        <f>PMIS_ACoverJPCP_IRI_App2!I6</f>
        <v>0</v>
      </c>
      <c r="J6" s="198">
        <f>PMIS_ACoverJPCP_IRI_App2!J6</f>
        <v>0</v>
      </c>
      <c r="K6" s="198">
        <f>PMIS_ACoverJPCP_IRI_App2!K6</f>
        <v>0</v>
      </c>
      <c r="L6" s="198">
        <f>PMIS_ACoverJPCP_IRI_App2!L6</f>
        <v>0</v>
      </c>
      <c r="M6" s="198">
        <f>RSL_PMIS_ACoverJPCP_IRI_App2!M6</f>
        <v>0</v>
      </c>
      <c r="N6" s="198" t="str">
        <f>PMIS_ACoverJPCP_IRI_App2!N6</f>
        <v/>
      </c>
      <c r="Q6" s="199" t="s">
        <v>785</v>
      </c>
      <c r="R6" s="198">
        <f t="shared" si="0"/>
        <v>-1.3076923076923077</v>
      </c>
      <c r="S6" s="201">
        <f t="shared" si="1"/>
        <v>-1.1951220267697202</v>
      </c>
      <c r="T6" s="198">
        <f t="shared" si="2"/>
        <v>-1.0011380209258161</v>
      </c>
      <c r="U6" s="198">
        <f t="shared" si="3"/>
        <v>-1.001432697495575</v>
      </c>
      <c r="V6" s="198">
        <f t="shared" si="4"/>
        <v>-1.5328195868781371</v>
      </c>
      <c r="W6" s="198">
        <f t="shared" si="5"/>
        <v>-1.5391960590585945</v>
      </c>
      <c r="AB6" s="198">
        <v>2.3485999999999998</v>
      </c>
      <c r="AC6" s="198">
        <v>-1.6219699999999999</v>
      </c>
      <c r="AD6" s="198">
        <v>5.5000599999999997E-2</v>
      </c>
      <c r="AE6" s="198">
        <v>0.24279800000000001</v>
      </c>
      <c r="AF6" s="198">
        <v>0.51278199999999996</v>
      </c>
      <c r="AG6" s="198">
        <v>-3.5849500000000001</v>
      </c>
      <c r="AW6" s="228"/>
      <c r="AX6" s="228"/>
      <c r="AY6" s="228"/>
      <c r="AZ6" s="228"/>
      <c r="BA6" s="228"/>
      <c r="BB6" s="228"/>
      <c r="BC6" s="228"/>
    </row>
    <row r="7" spans="1:55" x14ac:dyDescent="0.25">
      <c r="A7" s="198">
        <f>PMIS_ACoverJPCP_IRI_App2!A7</f>
        <v>0</v>
      </c>
      <c r="B7" s="198">
        <f>PMIS_ACoverJPCP_IRI_App2!B7</f>
        <v>0</v>
      </c>
      <c r="C7" s="198">
        <f>PMIS_ACoverJPCP_IRI_App2!C7</f>
        <v>0</v>
      </c>
      <c r="D7" s="198">
        <f>PMIS_ACoverJPCP_IRI_App2!D7</f>
        <v>0</v>
      </c>
      <c r="E7" s="198">
        <f>PMIS_ACoverJPCP_IRI_App2!E7</f>
        <v>0</v>
      </c>
      <c r="F7" s="198">
        <f>PMIS_ACoverJPCP_IRI_App2!F7</f>
        <v>0</v>
      </c>
      <c r="G7" s="198">
        <f>PMIS_ACoverJPCP_IRI_App2!G7</f>
        <v>0</v>
      </c>
      <c r="H7" s="198">
        <f>PMIS_ACoverJPCP_IRI_App2!H7</f>
        <v>0</v>
      </c>
      <c r="I7" s="198">
        <f>PMIS_ACoverJPCP_IRI_App2!I7</f>
        <v>0</v>
      </c>
      <c r="J7" s="198">
        <f>PMIS_ACoverJPCP_IRI_App2!J7</f>
        <v>0</v>
      </c>
      <c r="K7" s="198">
        <f>PMIS_ACoverJPCP_IRI_App2!K7</f>
        <v>0</v>
      </c>
      <c r="L7" s="198">
        <f>PMIS_ACoverJPCP_IRI_App2!L7</f>
        <v>0</v>
      </c>
      <c r="M7" s="198">
        <f>RSL_PMIS_ACoverJPCP_IRI_App2!M7</f>
        <v>0</v>
      </c>
      <c r="N7" s="198" t="str">
        <f>PMIS_ACoverJPCP_IRI_App2!N7</f>
        <v/>
      </c>
      <c r="Q7" s="198" t="s">
        <v>710</v>
      </c>
      <c r="R7" s="198">
        <f t="shared" si="0"/>
        <v>-1.3076923076923077</v>
      </c>
      <c r="S7" s="201">
        <f t="shared" si="1"/>
        <v>-1.1951220267697202</v>
      </c>
      <c r="T7" s="198">
        <f t="shared" si="2"/>
        <v>-1.0011380209258161</v>
      </c>
      <c r="U7" s="198">
        <f t="shared" si="3"/>
        <v>-1.001432697495575</v>
      </c>
      <c r="V7" s="198">
        <f t="shared" si="4"/>
        <v>-1.5328195868781371</v>
      </c>
      <c r="W7" s="198">
        <f t="shared" si="5"/>
        <v>-1.5391960590585945</v>
      </c>
      <c r="AW7" s="228"/>
      <c r="AX7" s="228"/>
      <c r="AY7" s="228"/>
      <c r="AZ7" s="228"/>
      <c r="BA7" s="228"/>
      <c r="BB7" s="228"/>
      <c r="BC7" s="228"/>
    </row>
    <row r="8" spans="1:55" x14ac:dyDescent="0.25">
      <c r="A8" s="198">
        <f>PMIS_ACoverJPCP_IRI_App2!A8</f>
        <v>0</v>
      </c>
      <c r="B8" s="198">
        <f>PMIS_ACoverJPCP_IRI_App2!B8</f>
        <v>0</v>
      </c>
      <c r="C8" s="198">
        <f>PMIS_ACoverJPCP_IRI_App2!C8</f>
        <v>0</v>
      </c>
      <c r="D8" s="198">
        <f>PMIS_ACoverJPCP_IRI_App2!D8</f>
        <v>0</v>
      </c>
      <c r="E8" s="198">
        <f>PMIS_ACoverJPCP_IRI_App2!E8</f>
        <v>0</v>
      </c>
      <c r="F8" s="198">
        <f>PMIS_ACoverJPCP_IRI_App2!F8</f>
        <v>0</v>
      </c>
      <c r="G8" s="198">
        <f>PMIS_ACoverJPCP_IRI_App2!G8</f>
        <v>0</v>
      </c>
      <c r="H8" s="198">
        <f>PMIS_ACoverJPCP_IRI_App2!H8</f>
        <v>0</v>
      </c>
      <c r="I8" s="198">
        <f>PMIS_ACoverJPCP_IRI_App2!I8</f>
        <v>0</v>
      </c>
      <c r="J8" s="198">
        <f>PMIS_ACoverJPCP_IRI_App2!J8</f>
        <v>0</v>
      </c>
      <c r="K8" s="198">
        <f>PMIS_ACoverJPCP_IRI_App2!K8</f>
        <v>0</v>
      </c>
      <c r="L8" s="198">
        <f>PMIS_ACoverJPCP_IRI_App2!L8</f>
        <v>0</v>
      </c>
      <c r="M8" s="198">
        <f>RSL_PMIS_ACoverJPCP_IRI_App2!M8</f>
        <v>0</v>
      </c>
      <c r="N8" s="198" t="str">
        <f>PMIS_ACoverJPCP_IRI_App2!N8</f>
        <v/>
      </c>
      <c r="Q8" s="198">
        <v>3.1496099999999999E-2</v>
      </c>
      <c r="R8" s="198">
        <f t="shared" si="0"/>
        <v>-1.3076923076923077</v>
      </c>
      <c r="S8" s="201">
        <f t="shared" si="1"/>
        <v>-1.1951220267697202</v>
      </c>
      <c r="T8" s="198">
        <f t="shared" si="2"/>
        <v>-1.0011380209258161</v>
      </c>
      <c r="U8" s="198">
        <f t="shared" si="3"/>
        <v>-1.001432697495575</v>
      </c>
      <c r="V8" s="198">
        <f t="shared" si="4"/>
        <v>-1.5328195868781371</v>
      </c>
      <c r="W8" s="198">
        <f t="shared" si="5"/>
        <v>-1.5391960590585945</v>
      </c>
      <c r="AW8" s="228"/>
      <c r="AX8" s="228"/>
      <c r="AY8" s="228"/>
      <c r="AZ8" s="228"/>
      <c r="BA8" s="228"/>
      <c r="BB8" s="228"/>
      <c r="BC8" s="228"/>
    </row>
    <row r="9" spans="1:55" x14ac:dyDescent="0.25">
      <c r="A9" s="198">
        <f>PMIS_ACoverJPCP_IRI_App2!A9</f>
        <v>0</v>
      </c>
      <c r="B9" s="198">
        <f>PMIS_ACoverJPCP_IRI_App2!B9</f>
        <v>0</v>
      </c>
      <c r="C9" s="198">
        <f>PMIS_ACoverJPCP_IRI_App2!C9</f>
        <v>0</v>
      </c>
      <c r="D9" s="198">
        <f>PMIS_ACoverJPCP_IRI_App2!D9</f>
        <v>0</v>
      </c>
      <c r="E9" s="198">
        <f>PMIS_ACoverJPCP_IRI_App2!E9</f>
        <v>0</v>
      </c>
      <c r="F9" s="198">
        <f>PMIS_ACoverJPCP_IRI_App2!F9</f>
        <v>0</v>
      </c>
      <c r="G9" s="198">
        <f>PMIS_ACoverJPCP_IRI_App2!G9</f>
        <v>0</v>
      </c>
      <c r="H9" s="198">
        <f>PMIS_ACoverJPCP_IRI_App2!H9</f>
        <v>0</v>
      </c>
      <c r="I9" s="198">
        <f>PMIS_ACoverJPCP_IRI_App2!I9</f>
        <v>0</v>
      </c>
      <c r="J9" s="198">
        <f>PMIS_ACoverJPCP_IRI_App2!J9</f>
        <v>0</v>
      </c>
      <c r="K9" s="198">
        <f>PMIS_ACoverJPCP_IRI_App2!K9</f>
        <v>0</v>
      </c>
      <c r="L9" s="198">
        <f>PMIS_ACoverJPCP_IRI_App2!L9</f>
        <v>0</v>
      </c>
      <c r="M9" s="198">
        <f>RSL_PMIS_ACoverJPCP_IRI_App2!M9</f>
        <v>0</v>
      </c>
      <c r="N9" s="198" t="str">
        <f>PMIS_ACoverJPCP_IRI_App2!N9</f>
        <v/>
      </c>
      <c r="Q9" s="198" t="s">
        <v>712</v>
      </c>
      <c r="R9" s="198">
        <f t="shared" si="0"/>
        <v>-1.3076923076923077</v>
      </c>
      <c r="S9" s="201">
        <f t="shared" si="1"/>
        <v>-1.1951220267697202</v>
      </c>
      <c r="T9" s="198">
        <f t="shared" si="2"/>
        <v>-1.0011380209258161</v>
      </c>
      <c r="U9" s="198">
        <f t="shared" si="3"/>
        <v>-1.001432697495575</v>
      </c>
      <c r="V9" s="198">
        <f t="shared" si="4"/>
        <v>-1.5328195868781371</v>
      </c>
      <c r="W9" s="198">
        <f t="shared" si="5"/>
        <v>-1.5391960590585945</v>
      </c>
      <c r="AW9" s="228"/>
      <c r="AX9" s="228"/>
      <c r="AY9" s="228"/>
      <c r="AZ9" s="228"/>
      <c r="BA9" s="228"/>
      <c r="BB9" s="228"/>
      <c r="BC9" s="228"/>
    </row>
    <row r="10" spans="1:55" x14ac:dyDescent="0.25">
      <c r="A10" s="198">
        <f>PMIS_ACoverJPCP_IRI_App2!A10</f>
        <v>0</v>
      </c>
      <c r="B10" s="198">
        <f>PMIS_ACoverJPCP_IRI_App2!B10</f>
        <v>0</v>
      </c>
      <c r="C10" s="198">
        <f>PMIS_ACoverJPCP_IRI_App2!C10</f>
        <v>0</v>
      </c>
      <c r="D10" s="198">
        <f>PMIS_ACoverJPCP_IRI_App2!D10</f>
        <v>0</v>
      </c>
      <c r="E10" s="198">
        <f>PMIS_ACoverJPCP_IRI_App2!E10</f>
        <v>0</v>
      </c>
      <c r="F10" s="198">
        <f>PMIS_ACoverJPCP_IRI_App2!F10</f>
        <v>0</v>
      </c>
      <c r="G10" s="198">
        <f>PMIS_ACoverJPCP_IRI_App2!G10</f>
        <v>0</v>
      </c>
      <c r="H10" s="198">
        <f>PMIS_ACoverJPCP_IRI_App2!H10</f>
        <v>0</v>
      </c>
      <c r="I10" s="198">
        <f>PMIS_ACoverJPCP_IRI_App2!I10</f>
        <v>0</v>
      </c>
      <c r="J10" s="198">
        <f>PMIS_ACoverJPCP_IRI_App2!J10</f>
        <v>0</v>
      </c>
      <c r="K10" s="198">
        <f>PMIS_ACoverJPCP_IRI_App2!K10</f>
        <v>0</v>
      </c>
      <c r="L10" s="198">
        <f>PMIS_ACoverJPCP_IRI_App2!L10</f>
        <v>0</v>
      </c>
      <c r="M10" s="198">
        <f>RSL_PMIS_ACoverJPCP_IRI_App2!M10</f>
        <v>0</v>
      </c>
      <c r="N10" s="198" t="str">
        <f>PMIS_ACoverJPCP_IRI_App2!N10</f>
        <v/>
      </c>
      <c r="Q10" s="201">
        <v>0.35433100000000001</v>
      </c>
      <c r="R10" s="198">
        <f t="shared" si="0"/>
        <v>-1.3076923076923077</v>
      </c>
      <c r="S10" s="201">
        <f t="shared" si="1"/>
        <v>-1.1951220267697202</v>
      </c>
      <c r="T10" s="198">
        <f t="shared" si="2"/>
        <v>-1.0011380209258161</v>
      </c>
      <c r="U10" s="198">
        <f t="shared" si="3"/>
        <v>-1.001432697495575</v>
      </c>
      <c r="V10" s="198">
        <f t="shared" si="4"/>
        <v>-1.5328195868781371</v>
      </c>
      <c r="W10" s="198">
        <f t="shared" si="5"/>
        <v>-1.5391960590585945</v>
      </c>
      <c r="AW10" s="228"/>
      <c r="AX10" s="228"/>
      <c r="AY10" s="228"/>
      <c r="AZ10" s="228"/>
      <c r="BA10" s="228"/>
      <c r="BB10" s="228"/>
      <c r="BC10" s="228"/>
    </row>
    <row r="11" spans="1:55" x14ac:dyDescent="0.25">
      <c r="A11" s="198">
        <f>PMIS_ACoverJPCP_IRI_App2!A11</f>
        <v>0</v>
      </c>
      <c r="B11" s="198">
        <f>PMIS_ACoverJPCP_IRI_App2!B11</f>
        <v>0</v>
      </c>
      <c r="C11" s="198">
        <f>PMIS_ACoverJPCP_IRI_App2!C11</f>
        <v>0</v>
      </c>
      <c r="D11" s="198">
        <f>PMIS_ACoverJPCP_IRI_App2!D11</f>
        <v>0</v>
      </c>
      <c r="E11" s="198">
        <f>PMIS_ACoverJPCP_IRI_App2!E11</f>
        <v>0</v>
      </c>
      <c r="F11" s="198">
        <f>PMIS_ACoverJPCP_IRI_App2!F11</f>
        <v>0</v>
      </c>
      <c r="G11" s="198">
        <f>PMIS_ACoverJPCP_IRI_App2!G11</f>
        <v>0</v>
      </c>
      <c r="H11" s="198">
        <f>PMIS_ACoverJPCP_IRI_App2!H11</f>
        <v>0</v>
      </c>
      <c r="I11" s="198">
        <f>PMIS_ACoverJPCP_IRI_App2!I11</f>
        <v>0</v>
      </c>
      <c r="J11" s="198">
        <f>PMIS_ACoverJPCP_IRI_App2!J11</f>
        <v>0</v>
      </c>
      <c r="K11" s="198">
        <f>PMIS_ACoverJPCP_IRI_App2!K11</f>
        <v>0</v>
      </c>
      <c r="L11" s="198">
        <f>PMIS_ACoverJPCP_IRI_App2!L11</f>
        <v>0</v>
      </c>
      <c r="M11" s="198">
        <f>RSL_PMIS_ACoverJPCP_IRI_App2!M11</f>
        <v>0</v>
      </c>
      <c r="N11" s="198" t="str">
        <f>PMIS_ACoverJPCP_IRI_App2!N11</f>
        <v/>
      </c>
      <c r="Q11" s="199" t="s">
        <v>786</v>
      </c>
      <c r="R11" s="198">
        <f t="shared" si="0"/>
        <v>-1.3076923076923077</v>
      </c>
      <c r="S11" s="201">
        <f t="shared" si="1"/>
        <v>-1.1951220267697202</v>
      </c>
      <c r="T11" s="198">
        <f t="shared" si="2"/>
        <v>-1.0011380209258161</v>
      </c>
      <c r="U11" s="198">
        <f t="shared" si="3"/>
        <v>-1.001432697495575</v>
      </c>
      <c r="V11" s="198">
        <f t="shared" si="4"/>
        <v>-1.5328195868781371</v>
      </c>
      <c r="W11" s="198">
        <f t="shared" si="5"/>
        <v>-1.5391960590585945</v>
      </c>
      <c r="AW11" s="228"/>
      <c r="AX11" s="228"/>
      <c r="AY11" s="228"/>
      <c r="AZ11" s="228"/>
      <c r="BA11" s="228"/>
      <c r="BB11" s="228"/>
      <c r="BC11" s="228"/>
    </row>
    <row r="12" spans="1:55" x14ac:dyDescent="0.25">
      <c r="A12" s="198">
        <f>PMIS_ACoverJPCP_IRI_App2!A12</f>
        <v>0</v>
      </c>
      <c r="B12" s="198">
        <f>PMIS_ACoverJPCP_IRI_App2!B12</f>
        <v>0</v>
      </c>
      <c r="C12" s="198">
        <f>PMIS_ACoverJPCP_IRI_App2!C12</f>
        <v>0</v>
      </c>
      <c r="D12" s="198">
        <f>PMIS_ACoverJPCP_IRI_App2!D12</f>
        <v>0</v>
      </c>
      <c r="E12" s="198">
        <f>PMIS_ACoverJPCP_IRI_App2!E12</f>
        <v>0</v>
      </c>
      <c r="F12" s="198">
        <f>PMIS_ACoverJPCP_IRI_App2!F12</f>
        <v>0</v>
      </c>
      <c r="G12" s="198">
        <f>PMIS_ACoverJPCP_IRI_App2!G12</f>
        <v>0</v>
      </c>
      <c r="H12" s="198">
        <f>PMIS_ACoverJPCP_IRI_App2!H12</f>
        <v>0</v>
      </c>
      <c r="I12" s="198">
        <f>PMIS_ACoverJPCP_IRI_App2!I12</f>
        <v>0</v>
      </c>
      <c r="J12" s="198">
        <f>PMIS_ACoverJPCP_IRI_App2!J12</f>
        <v>0</v>
      </c>
      <c r="K12" s="198">
        <f>PMIS_ACoverJPCP_IRI_App2!K12</f>
        <v>0</v>
      </c>
      <c r="L12" s="198">
        <f>PMIS_ACoverJPCP_IRI_App2!L12</f>
        <v>0</v>
      </c>
      <c r="M12" s="198">
        <f>RSL_PMIS_ACoverJPCP_IRI_App2!M12</f>
        <v>0</v>
      </c>
      <c r="N12" s="198" t="str">
        <f>PMIS_ACoverJPCP_IRI_App2!N12</f>
        <v/>
      </c>
      <c r="Q12" s="198" t="s">
        <v>710</v>
      </c>
      <c r="R12" s="198">
        <f t="shared" si="0"/>
        <v>-1.3076923076923077</v>
      </c>
      <c r="S12" s="201">
        <f t="shared" si="1"/>
        <v>-1.1951220267697202</v>
      </c>
      <c r="T12" s="198">
        <f t="shared" si="2"/>
        <v>-1.0011380209258161</v>
      </c>
      <c r="U12" s="198">
        <f t="shared" si="3"/>
        <v>-1.001432697495575</v>
      </c>
      <c r="V12" s="198">
        <f t="shared" si="4"/>
        <v>-1.5328195868781371</v>
      </c>
      <c r="W12" s="198">
        <f t="shared" si="5"/>
        <v>-1.5391960590585945</v>
      </c>
      <c r="AW12" s="228"/>
      <c r="AX12" s="228"/>
      <c r="AY12" s="228"/>
      <c r="AZ12" s="228"/>
      <c r="BA12" s="228"/>
      <c r="BB12" s="228"/>
      <c r="BC12" s="228"/>
    </row>
    <row r="13" spans="1:55" x14ac:dyDescent="0.25">
      <c r="A13" s="198">
        <f>PMIS_ACoverJPCP_IRI_App2!A13</f>
        <v>0</v>
      </c>
      <c r="B13" s="198">
        <f>PMIS_ACoverJPCP_IRI_App2!B13</f>
        <v>0</v>
      </c>
      <c r="C13" s="198">
        <f>PMIS_ACoverJPCP_IRI_App2!C13</f>
        <v>0</v>
      </c>
      <c r="D13" s="198">
        <f>PMIS_ACoverJPCP_IRI_App2!D13</f>
        <v>0</v>
      </c>
      <c r="E13" s="198">
        <f>PMIS_ACoverJPCP_IRI_App2!E13</f>
        <v>0</v>
      </c>
      <c r="F13" s="198">
        <f>PMIS_ACoverJPCP_IRI_App2!F13</f>
        <v>0</v>
      </c>
      <c r="G13" s="198">
        <f>PMIS_ACoverJPCP_IRI_App2!G13</f>
        <v>0</v>
      </c>
      <c r="H13" s="198">
        <f>PMIS_ACoverJPCP_IRI_App2!H13</f>
        <v>0</v>
      </c>
      <c r="I13" s="198">
        <f>PMIS_ACoverJPCP_IRI_App2!I13</f>
        <v>0</v>
      </c>
      <c r="J13" s="198">
        <f>PMIS_ACoverJPCP_IRI_App2!J13</f>
        <v>0</v>
      </c>
      <c r="K13" s="198">
        <f>PMIS_ACoverJPCP_IRI_App2!K13</f>
        <v>0</v>
      </c>
      <c r="L13" s="198">
        <f>PMIS_ACoverJPCP_IRI_App2!L13</f>
        <v>0</v>
      </c>
      <c r="M13" s="198">
        <f>RSL_PMIS_ACoverJPCP_IRI_App2!M13</f>
        <v>0</v>
      </c>
      <c r="N13" s="198" t="str">
        <f>PMIS_ACoverJPCP_IRI_App2!N13</f>
        <v/>
      </c>
      <c r="Q13" s="198">
        <v>4.2239899999999997</v>
      </c>
      <c r="R13" s="198">
        <f t="shared" si="0"/>
        <v>-1.3076923076923077</v>
      </c>
      <c r="S13" s="201">
        <f t="shared" si="1"/>
        <v>-1.1951220267697202</v>
      </c>
      <c r="T13" s="198">
        <f t="shared" si="2"/>
        <v>-1.0011380209258161</v>
      </c>
      <c r="U13" s="198">
        <f t="shared" si="3"/>
        <v>-1.001432697495575</v>
      </c>
      <c r="V13" s="198">
        <f t="shared" si="4"/>
        <v>-1.5328195868781371</v>
      </c>
      <c r="W13" s="198">
        <f t="shared" si="5"/>
        <v>-1.5391960590585945</v>
      </c>
      <c r="AW13" s="228"/>
      <c r="AX13" s="228"/>
      <c r="AY13" s="228"/>
      <c r="AZ13" s="228"/>
      <c r="BA13" s="228"/>
      <c r="BB13" s="228"/>
      <c r="BC13" s="228"/>
    </row>
    <row r="14" spans="1:55" x14ac:dyDescent="0.25">
      <c r="A14" s="198">
        <f>PMIS_ACoverJPCP_IRI_App2!A14</f>
        <v>0</v>
      </c>
      <c r="B14" s="198">
        <f>PMIS_ACoverJPCP_IRI_App2!B14</f>
        <v>0</v>
      </c>
      <c r="C14" s="198">
        <f>PMIS_ACoverJPCP_IRI_App2!C14</f>
        <v>0</v>
      </c>
      <c r="D14" s="198">
        <f>PMIS_ACoverJPCP_IRI_App2!D14</f>
        <v>0</v>
      </c>
      <c r="E14" s="198">
        <f>PMIS_ACoverJPCP_IRI_App2!E14</f>
        <v>0</v>
      </c>
      <c r="F14" s="198">
        <f>PMIS_ACoverJPCP_IRI_App2!F14</f>
        <v>0</v>
      </c>
      <c r="G14" s="198">
        <f>PMIS_ACoverJPCP_IRI_App2!G14</f>
        <v>0</v>
      </c>
      <c r="H14" s="198">
        <f>PMIS_ACoverJPCP_IRI_App2!H14</f>
        <v>0</v>
      </c>
      <c r="I14" s="198">
        <f>PMIS_ACoverJPCP_IRI_App2!I14</f>
        <v>0</v>
      </c>
      <c r="J14" s="198">
        <f>PMIS_ACoverJPCP_IRI_App2!J14</f>
        <v>0</v>
      </c>
      <c r="K14" s="198">
        <f>PMIS_ACoverJPCP_IRI_App2!K14</f>
        <v>0</v>
      </c>
      <c r="L14" s="198">
        <f>PMIS_ACoverJPCP_IRI_App2!L14</f>
        <v>0</v>
      </c>
      <c r="M14" s="198">
        <f>RSL_PMIS_ACoverJPCP_IRI_App2!M14</f>
        <v>0</v>
      </c>
      <c r="N14" s="198" t="str">
        <f>PMIS_ACoverJPCP_IRI_App2!N14</f>
        <v/>
      </c>
      <c r="Q14" s="198" t="s">
        <v>712</v>
      </c>
      <c r="R14" s="198">
        <f t="shared" si="0"/>
        <v>-1.3076923076923077</v>
      </c>
      <c r="S14" s="201">
        <f t="shared" si="1"/>
        <v>-1.1951220267697202</v>
      </c>
      <c r="T14" s="198">
        <f t="shared" si="2"/>
        <v>-1.0011380209258161</v>
      </c>
      <c r="U14" s="198">
        <f t="shared" si="3"/>
        <v>-1.001432697495575</v>
      </c>
      <c r="V14" s="198">
        <f t="shared" si="4"/>
        <v>-1.5328195868781371</v>
      </c>
      <c r="W14" s="198">
        <f t="shared" si="5"/>
        <v>-1.5391960590585945</v>
      </c>
      <c r="AW14" s="228"/>
      <c r="AX14" s="228"/>
      <c r="AY14" s="228"/>
      <c r="AZ14" s="228"/>
      <c r="BA14" s="228"/>
      <c r="BB14" s="228"/>
      <c r="BC14" s="228"/>
    </row>
    <row r="15" spans="1:55" x14ac:dyDescent="0.25">
      <c r="A15" s="198">
        <f>PMIS_ACoverJPCP_IRI_App2!A15</f>
        <v>0</v>
      </c>
      <c r="B15" s="198">
        <f>PMIS_ACoverJPCP_IRI_App2!B15</f>
        <v>0</v>
      </c>
      <c r="C15" s="198">
        <f>PMIS_ACoverJPCP_IRI_App2!C15</f>
        <v>0</v>
      </c>
      <c r="D15" s="198">
        <f>PMIS_ACoverJPCP_IRI_App2!D15</f>
        <v>0</v>
      </c>
      <c r="E15" s="198">
        <f>PMIS_ACoverJPCP_IRI_App2!E15</f>
        <v>0</v>
      </c>
      <c r="F15" s="198">
        <f>PMIS_ACoverJPCP_IRI_App2!F15</f>
        <v>0</v>
      </c>
      <c r="G15" s="198">
        <f>PMIS_ACoverJPCP_IRI_App2!G15</f>
        <v>0</v>
      </c>
      <c r="H15" s="198">
        <f>PMIS_ACoverJPCP_IRI_App2!H15</f>
        <v>0</v>
      </c>
      <c r="I15" s="198">
        <f>PMIS_ACoverJPCP_IRI_App2!I15</f>
        <v>0</v>
      </c>
      <c r="J15" s="198">
        <f>PMIS_ACoverJPCP_IRI_App2!J15</f>
        <v>0</v>
      </c>
      <c r="K15" s="198">
        <f>PMIS_ACoverJPCP_IRI_App2!K15</f>
        <v>0</v>
      </c>
      <c r="L15" s="198">
        <f>PMIS_ACoverJPCP_IRI_App2!L15</f>
        <v>0</v>
      </c>
      <c r="M15" s="198">
        <f>RSL_PMIS_ACoverJPCP_IRI_App2!M15</f>
        <v>0</v>
      </c>
      <c r="N15" s="198" t="str">
        <f>PMIS_ACoverJPCP_IRI_App2!N15</f>
        <v/>
      </c>
      <c r="Q15" s="198">
        <v>7427.62</v>
      </c>
      <c r="R15" s="198">
        <f t="shared" si="0"/>
        <v>-1.3076923076923077</v>
      </c>
      <c r="S15" s="201">
        <f t="shared" si="1"/>
        <v>-1.1951220267697202</v>
      </c>
      <c r="T15" s="198">
        <f t="shared" si="2"/>
        <v>-1.0011380209258161</v>
      </c>
      <c r="U15" s="198">
        <f t="shared" si="3"/>
        <v>-1.001432697495575</v>
      </c>
      <c r="V15" s="198">
        <f t="shared" si="4"/>
        <v>-1.5328195868781371</v>
      </c>
      <c r="W15" s="198">
        <f t="shared" si="5"/>
        <v>-1.5391960590585945</v>
      </c>
      <c r="AW15" s="228"/>
      <c r="AX15" s="228"/>
      <c r="AY15" s="228"/>
      <c r="AZ15" s="228"/>
      <c r="BA15" s="228"/>
      <c r="BB15" s="228"/>
      <c r="BC15" s="228"/>
    </row>
    <row r="16" spans="1:55" x14ac:dyDescent="0.25">
      <c r="A16" s="198">
        <f>PMIS_ACoverJPCP_IRI_App2!A16</f>
        <v>0</v>
      </c>
      <c r="B16" s="198">
        <f>PMIS_ACoverJPCP_IRI_App2!B16</f>
        <v>0</v>
      </c>
      <c r="C16" s="198">
        <f>PMIS_ACoverJPCP_IRI_App2!C16</f>
        <v>0</v>
      </c>
      <c r="D16" s="198">
        <f>PMIS_ACoverJPCP_IRI_App2!D16</f>
        <v>0</v>
      </c>
      <c r="E16" s="198">
        <f>PMIS_ACoverJPCP_IRI_App2!E16</f>
        <v>0</v>
      </c>
      <c r="F16" s="198">
        <f>PMIS_ACoverJPCP_IRI_App2!F16</f>
        <v>0</v>
      </c>
      <c r="G16" s="198">
        <f>PMIS_ACoverJPCP_IRI_App2!G16</f>
        <v>0</v>
      </c>
      <c r="H16" s="198">
        <f>PMIS_ACoverJPCP_IRI_App2!H16</f>
        <v>0</v>
      </c>
      <c r="I16" s="198">
        <f>PMIS_ACoverJPCP_IRI_App2!I16</f>
        <v>0</v>
      </c>
      <c r="J16" s="198">
        <f>PMIS_ACoverJPCP_IRI_App2!J16</f>
        <v>0</v>
      </c>
      <c r="K16" s="198">
        <f>PMIS_ACoverJPCP_IRI_App2!K16</f>
        <v>0</v>
      </c>
      <c r="L16" s="198">
        <f>PMIS_ACoverJPCP_IRI_App2!L16</f>
        <v>0</v>
      </c>
      <c r="M16" s="198">
        <f>RSL_PMIS_ACoverJPCP_IRI_App2!M16</f>
        <v>0</v>
      </c>
      <c r="N16" s="198" t="str">
        <f>PMIS_ACoverJPCP_IRI_App2!N16</f>
        <v/>
      </c>
      <c r="Q16" s="199" t="s">
        <v>787</v>
      </c>
      <c r="R16" s="198">
        <f t="shared" si="0"/>
        <v>-1.3076923076923077</v>
      </c>
      <c r="S16" s="201">
        <f t="shared" si="1"/>
        <v>-1.1951220267697202</v>
      </c>
      <c r="T16" s="198">
        <f t="shared" si="2"/>
        <v>-1.0011380209258161</v>
      </c>
      <c r="U16" s="198">
        <f t="shared" si="3"/>
        <v>-1.001432697495575</v>
      </c>
      <c r="V16" s="198">
        <f t="shared" si="4"/>
        <v>-1.5328195868781371</v>
      </c>
      <c r="W16" s="198">
        <f t="shared" si="5"/>
        <v>-1.5391960590585945</v>
      </c>
      <c r="AW16" s="228"/>
      <c r="AX16" s="228"/>
      <c r="AY16" s="228"/>
      <c r="AZ16" s="228"/>
      <c r="BA16" s="228"/>
      <c r="BB16" s="228"/>
      <c r="BC16" s="228"/>
    </row>
    <row r="17" spans="17:55" x14ac:dyDescent="0.25">
      <c r="Q17" s="198" t="s">
        <v>710</v>
      </c>
      <c r="R17" s="198">
        <f t="shared" si="0"/>
        <v>-1.3076923076923077</v>
      </c>
      <c r="S17" s="201">
        <f t="shared" si="1"/>
        <v>-1.1951220267697202</v>
      </c>
      <c r="T17" s="198">
        <f t="shared" si="2"/>
        <v>-1.0011380209258161</v>
      </c>
      <c r="U17" s="198">
        <f t="shared" si="3"/>
        <v>-1.001432697495575</v>
      </c>
      <c r="V17" s="198">
        <f t="shared" si="4"/>
        <v>-1.5328195868781371</v>
      </c>
      <c r="W17" s="198">
        <f t="shared" si="5"/>
        <v>-1.5391960590585945</v>
      </c>
      <c r="X17" s="199" t="s">
        <v>715</v>
      </c>
      <c r="Y17" s="198" t="s">
        <v>716</v>
      </c>
      <c r="AW17" s="228"/>
      <c r="AX17" s="228"/>
      <c r="AY17" s="228"/>
      <c r="AZ17" s="228"/>
      <c r="BA17" s="228"/>
      <c r="BB17" s="228"/>
      <c r="BC17" s="228"/>
    </row>
    <row r="18" spans="17:55" x14ac:dyDescent="0.25">
      <c r="Q18" s="198">
        <v>6.3735600000000003</v>
      </c>
      <c r="R18" s="198">
        <f t="shared" si="0"/>
        <v>-1.3076923076923077</v>
      </c>
      <c r="S18" s="201">
        <f t="shared" si="1"/>
        <v>-1.1951220267697202</v>
      </c>
      <c r="T18" s="198">
        <f t="shared" si="2"/>
        <v>-1.0011380209258161</v>
      </c>
      <c r="U18" s="198">
        <f t="shared" si="3"/>
        <v>-1.001432697495575</v>
      </c>
      <c r="V18" s="198">
        <f t="shared" si="4"/>
        <v>-1.5328195868781371</v>
      </c>
      <c r="W18" s="198">
        <f t="shared" si="5"/>
        <v>-1.5391960590585945</v>
      </c>
      <c r="X18" s="198">
        <v>2.2406739999999998</v>
      </c>
      <c r="Y18" s="198">
        <f t="array" ref="Y18:AT22">MMULT(AB2:AG6,TRANSPOSE(R2:W23))</f>
        <v>6.4714062612311816</v>
      </c>
      <c r="Z18" s="198">
        <v>6.4714062612311816</v>
      </c>
      <c r="AA18" s="198">
        <v>6.4714062612311816</v>
      </c>
      <c r="AB18" s="198">
        <v>6.4714062612311816</v>
      </c>
      <c r="AC18" s="198">
        <v>6.4714062612311816</v>
      </c>
      <c r="AD18" s="198">
        <v>6.4714062612311816</v>
      </c>
      <c r="AE18" s="198">
        <v>6.4714062612311816</v>
      </c>
      <c r="AF18" s="198">
        <v>6.4714062612311816</v>
      </c>
      <c r="AG18" s="198">
        <v>6.4714062612311816</v>
      </c>
      <c r="AH18" s="198">
        <v>6.4714062612311816</v>
      </c>
      <c r="AI18" s="198">
        <v>6.4714062612311816</v>
      </c>
      <c r="AJ18" s="198">
        <v>6.4714062612311816</v>
      </c>
      <c r="AK18" s="198">
        <v>6.4714062612311816</v>
      </c>
      <c r="AL18" s="198">
        <v>6.4714062612311816</v>
      </c>
      <c r="AM18" s="198">
        <v>6.4714062612311816</v>
      </c>
      <c r="AN18" s="198">
        <v>6.4714062612311816</v>
      </c>
      <c r="AO18" s="198">
        <v>6.4714062612311816</v>
      </c>
      <c r="AP18" s="198">
        <v>6.4714062612311816</v>
      </c>
      <c r="AQ18" s="198">
        <v>6.4714062612311816</v>
      </c>
      <c r="AR18" s="198">
        <v>6.4714062612311816</v>
      </c>
      <c r="AS18" s="198">
        <v>6.4714062612311816</v>
      </c>
      <c r="AT18" s="198">
        <v>6.4714062612311816</v>
      </c>
      <c r="AW18" s="228"/>
      <c r="AX18" s="228"/>
      <c r="AY18" s="228"/>
      <c r="AZ18" s="228"/>
      <c r="BA18" s="228"/>
      <c r="BB18" s="228"/>
      <c r="BC18" s="228"/>
    </row>
    <row r="19" spans="17:55" x14ac:dyDescent="0.25">
      <c r="Q19" s="198" t="s">
        <v>712</v>
      </c>
      <c r="R19" s="198">
        <f t="shared" si="0"/>
        <v>-1.3076923076923077</v>
      </c>
      <c r="S19" s="201">
        <f t="shared" si="1"/>
        <v>-1.1951220267697202</v>
      </c>
      <c r="T19" s="198">
        <f t="shared" si="2"/>
        <v>-1.0011380209258161</v>
      </c>
      <c r="U19" s="198">
        <f t="shared" si="3"/>
        <v>-1.001432697495575</v>
      </c>
      <c r="V19" s="198">
        <f t="shared" si="4"/>
        <v>-1.5328195868781371</v>
      </c>
      <c r="W19" s="198">
        <f t="shared" si="5"/>
        <v>-1.5391960590585945</v>
      </c>
      <c r="X19" s="198">
        <v>0.72386799999999996</v>
      </c>
      <c r="Y19" s="198">
        <v>-1.0246062789897818</v>
      </c>
      <c r="Z19" s="198">
        <v>-1.0246062789897818</v>
      </c>
      <c r="AA19" s="198">
        <v>-1.0246062789897818</v>
      </c>
      <c r="AB19" s="198">
        <v>-1.0246062789897818</v>
      </c>
      <c r="AC19" s="198">
        <v>-1.0246062789897818</v>
      </c>
      <c r="AD19" s="198">
        <v>-1.0246062789897818</v>
      </c>
      <c r="AE19" s="198">
        <v>-1.0246062789897818</v>
      </c>
      <c r="AF19" s="198">
        <v>-1.0246062789897818</v>
      </c>
      <c r="AG19" s="198">
        <v>-1.0246062789897818</v>
      </c>
      <c r="AH19" s="198">
        <v>-1.0246062789897818</v>
      </c>
      <c r="AI19" s="198">
        <v>-1.0246062789897818</v>
      </c>
      <c r="AJ19" s="198">
        <v>-1.0246062789897818</v>
      </c>
      <c r="AK19" s="198">
        <v>-1.0246062789897818</v>
      </c>
      <c r="AL19" s="198">
        <v>-1.0246062789897818</v>
      </c>
      <c r="AM19" s="198">
        <v>-1.0246062789897818</v>
      </c>
      <c r="AN19" s="198">
        <v>-1.0246062789897818</v>
      </c>
      <c r="AO19" s="198">
        <v>-1.0246062789897818</v>
      </c>
      <c r="AP19" s="198">
        <v>-1.0246062789897818</v>
      </c>
      <c r="AQ19" s="198">
        <v>-1.0246062789897818</v>
      </c>
      <c r="AR19" s="198">
        <v>-1.0246062789897818</v>
      </c>
      <c r="AS19" s="198">
        <v>-1.0246062789897818</v>
      </c>
      <c r="AT19" s="198">
        <v>-1.0246062789897818</v>
      </c>
      <c r="AW19" s="228"/>
      <c r="AX19" s="228"/>
      <c r="AY19" s="228"/>
      <c r="AZ19" s="228"/>
      <c r="BA19" s="228"/>
      <c r="BB19" s="228"/>
      <c r="BC19" s="228"/>
    </row>
    <row r="20" spans="17:55" x14ac:dyDescent="0.25">
      <c r="Q20" s="198">
        <v>8903.66</v>
      </c>
      <c r="R20" s="198">
        <f t="shared" si="0"/>
        <v>-1.3076923076923077</v>
      </c>
      <c r="S20" s="201">
        <f t="shared" si="1"/>
        <v>-1.1951220267697202</v>
      </c>
      <c r="T20" s="198">
        <f t="shared" si="2"/>
        <v>-1.0011380209258161</v>
      </c>
      <c r="U20" s="198">
        <f t="shared" si="3"/>
        <v>-1.001432697495575</v>
      </c>
      <c r="V20" s="198">
        <f t="shared" si="4"/>
        <v>-1.5328195868781371</v>
      </c>
      <c r="W20" s="198">
        <f t="shared" si="5"/>
        <v>-1.5391960590585945</v>
      </c>
      <c r="X20" s="198">
        <v>-0.70675299999999996</v>
      </c>
      <c r="Y20" s="198">
        <v>2.9792633448079928</v>
      </c>
      <c r="Z20" s="198">
        <v>2.9792633448079928</v>
      </c>
      <c r="AA20" s="198">
        <v>2.9792633448079928</v>
      </c>
      <c r="AB20" s="198">
        <v>2.9792633448079928</v>
      </c>
      <c r="AC20" s="198">
        <v>2.9792633448079928</v>
      </c>
      <c r="AD20" s="198">
        <v>2.9792633448079928</v>
      </c>
      <c r="AE20" s="198">
        <v>2.9792633448079928</v>
      </c>
      <c r="AF20" s="198">
        <v>2.9792633448079928</v>
      </c>
      <c r="AG20" s="198">
        <v>2.9792633448079928</v>
      </c>
      <c r="AH20" s="198">
        <v>2.9792633448079928</v>
      </c>
      <c r="AI20" s="198">
        <v>2.9792633448079928</v>
      </c>
      <c r="AJ20" s="198">
        <v>2.9792633448079928</v>
      </c>
      <c r="AK20" s="198">
        <v>2.9792633448079928</v>
      </c>
      <c r="AL20" s="198">
        <v>2.9792633448079928</v>
      </c>
      <c r="AM20" s="198">
        <v>2.9792633448079928</v>
      </c>
      <c r="AN20" s="198">
        <v>2.9792633448079928</v>
      </c>
      <c r="AO20" s="198">
        <v>2.9792633448079928</v>
      </c>
      <c r="AP20" s="198">
        <v>2.9792633448079928</v>
      </c>
      <c r="AQ20" s="198">
        <v>2.9792633448079928</v>
      </c>
      <c r="AR20" s="198">
        <v>2.9792633448079928</v>
      </c>
      <c r="AS20" s="198">
        <v>2.9792633448079928</v>
      </c>
      <c r="AT20" s="198">
        <v>2.9792633448079928</v>
      </c>
      <c r="AW20" s="228"/>
      <c r="AX20" s="228"/>
      <c r="AY20" s="228"/>
      <c r="AZ20" s="228"/>
      <c r="BA20" s="228"/>
      <c r="BB20" s="228"/>
      <c r="BC20" s="228"/>
    </row>
    <row r="21" spans="17:55" x14ac:dyDescent="0.25">
      <c r="Q21" s="199" t="s">
        <v>706</v>
      </c>
      <c r="R21" s="198">
        <f t="shared" si="0"/>
        <v>-1.3076923076923077</v>
      </c>
      <c r="S21" s="201">
        <f t="shared" si="1"/>
        <v>-1.1951220267697202</v>
      </c>
      <c r="T21" s="198">
        <f t="shared" si="2"/>
        <v>-1.0011380209258161</v>
      </c>
      <c r="U21" s="198">
        <f t="shared" si="3"/>
        <v>-1.001432697495575</v>
      </c>
      <c r="V21" s="198">
        <f t="shared" si="4"/>
        <v>-1.5328195868781371</v>
      </c>
      <c r="W21" s="198">
        <f t="shared" si="5"/>
        <v>-1.5391960590585945</v>
      </c>
      <c r="X21" s="198">
        <v>-0.13797000000000001</v>
      </c>
      <c r="Y21" s="198">
        <v>0.7808167494718723</v>
      </c>
      <c r="Z21" s="198">
        <v>0.7808167494718723</v>
      </c>
      <c r="AA21" s="198">
        <v>0.7808167494718723</v>
      </c>
      <c r="AB21" s="198">
        <v>0.7808167494718723</v>
      </c>
      <c r="AC21" s="198">
        <v>0.7808167494718723</v>
      </c>
      <c r="AD21" s="198">
        <v>0.7808167494718723</v>
      </c>
      <c r="AE21" s="198">
        <v>0.7808167494718723</v>
      </c>
      <c r="AF21" s="198">
        <v>0.7808167494718723</v>
      </c>
      <c r="AG21" s="198">
        <v>0.7808167494718723</v>
      </c>
      <c r="AH21" s="198">
        <v>0.7808167494718723</v>
      </c>
      <c r="AI21" s="198">
        <v>0.7808167494718723</v>
      </c>
      <c r="AJ21" s="198">
        <v>0.7808167494718723</v>
      </c>
      <c r="AK21" s="198">
        <v>0.7808167494718723</v>
      </c>
      <c r="AL21" s="198">
        <v>0.7808167494718723</v>
      </c>
      <c r="AM21" s="198">
        <v>0.7808167494718723</v>
      </c>
      <c r="AN21" s="198">
        <v>0.7808167494718723</v>
      </c>
      <c r="AO21" s="198">
        <v>0.7808167494718723</v>
      </c>
      <c r="AP21" s="198">
        <v>0.7808167494718723</v>
      </c>
      <c r="AQ21" s="198">
        <v>0.7808167494718723</v>
      </c>
      <c r="AR21" s="198">
        <v>0.7808167494718723</v>
      </c>
      <c r="AS21" s="198">
        <v>0.7808167494718723</v>
      </c>
      <c r="AT21" s="198">
        <v>0.7808167494718723</v>
      </c>
      <c r="AW21" s="228"/>
      <c r="AX21" s="228"/>
      <c r="AY21" s="228"/>
      <c r="AZ21" s="228"/>
      <c r="BA21" s="228"/>
      <c r="BB21" s="228"/>
      <c r="BC21" s="228"/>
    </row>
    <row r="22" spans="17:55" x14ac:dyDescent="0.25">
      <c r="Q22" s="198" t="s">
        <v>710</v>
      </c>
      <c r="R22" s="198">
        <f t="shared" si="0"/>
        <v>-1.3076923076923077</v>
      </c>
      <c r="S22" s="201">
        <f t="shared" si="1"/>
        <v>-1.1951220267697202</v>
      </c>
      <c r="T22" s="198">
        <f t="shared" si="2"/>
        <v>-1.0011380209258161</v>
      </c>
      <c r="U22" s="198">
        <f t="shared" si="3"/>
        <v>-1.001432697495575</v>
      </c>
      <c r="V22" s="198">
        <f t="shared" si="4"/>
        <v>-1.5328195868781371</v>
      </c>
      <c r="W22" s="198">
        <f t="shared" si="5"/>
        <v>-1.5391960590585945</v>
      </c>
      <c r="X22" s="198">
        <v>-1.42374</v>
      </c>
      <c r="Y22" s="198">
        <v>3.3009354905168302</v>
      </c>
      <c r="Z22" s="198">
        <v>3.3009354905168302</v>
      </c>
      <c r="AA22" s="198">
        <v>3.3009354905168302</v>
      </c>
      <c r="AB22" s="198">
        <v>3.3009354905168302</v>
      </c>
      <c r="AC22" s="198">
        <v>3.3009354905168302</v>
      </c>
      <c r="AD22" s="198">
        <v>3.3009354905168302</v>
      </c>
      <c r="AE22" s="198">
        <v>3.3009354905168302</v>
      </c>
      <c r="AF22" s="198">
        <v>3.3009354905168302</v>
      </c>
      <c r="AG22" s="198">
        <v>3.3009354905168302</v>
      </c>
      <c r="AH22" s="198">
        <v>3.3009354905168302</v>
      </c>
      <c r="AI22" s="198">
        <v>3.3009354905168302</v>
      </c>
      <c r="AJ22" s="198">
        <v>3.3009354905168302</v>
      </c>
      <c r="AK22" s="198">
        <v>3.3009354905168302</v>
      </c>
      <c r="AL22" s="198">
        <v>3.3009354905168302</v>
      </c>
      <c r="AM22" s="198">
        <v>3.3009354905168302</v>
      </c>
      <c r="AN22" s="198">
        <v>3.3009354905168302</v>
      </c>
      <c r="AO22" s="198">
        <v>3.3009354905168302</v>
      </c>
      <c r="AP22" s="198">
        <v>3.3009354905168302</v>
      </c>
      <c r="AQ22" s="198">
        <v>3.3009354905168302</v>
      </c>
      <c r="AR22" s="198">
        <v>3.3009354905168302</v>
      </c>
      <c r="AS22" s="198">
        <v>3.3009354905168302</v>
      </c>
      <c r="AT22" s="198">
        <v>3.3009354905168302</v>
      </c>
      <c r="AW22" s="228"/>
      <c r="AX22" s="228"/>
      <c r="AY22" s="228"/>
      <c r="AZ22" s="228"/>
      <c r="BA22" s="228"/>
      <c r="BB22" s="228"/>
      <c r="BC22" s="228"/>
    </row>
    <row r="23" spans="17:55" x14ac:dyDescent="0.25">
      <c r="Q23" s="198">
        <v>43.718299999999999</v>
      </c>
      <c r="R23" s="198">
        <f t="shared" si="0"/>
        <v>-1.3076923076923077</v>
      </c>
      <c r="S23" s="201">
        <f t="shared" si="1"/>
        <v>-1.1951220267697202</v>
      </c>
      <c r="T23" s="198">
        <f t="shared" si="2"/>
        <v>-1.0011380209258161</v>
      </c>
      <c r="U23" s="198">
        <f t="shared" si="3"/>
        <v>-1.001432697495575</v>
      </c>
      <c r="V23" s="198">
        <f t="shared" si="4"/>
        <v>-1.5328195868781371</v>
      </c>
      <c r="W23" s="198">
        <f t="shared" si="5"/>
        <v>-1.5391960590585945</v>
      </c>
      <c r="AW23" s="228"/>
      <c r="AX23" s="228"/>
      <c r="AY23" s="228"/>
      <c r="AZ23" s="228"/>
      <c r="BA23" s="228"/>
      <c r="BB23" s="228"/>
      <c r="BC23" s="228"/>
    </row>
    <row r="24" spans="17:55" x14ac:dyDescent="0.25">
      <c r="Q24" s="198" t="s">
        <v>712</v>
      </c>
      <c r="R24" s="198">
        <f t="shared" si="0"/>
        <v>-1.3076923076923077</v>
      </c>
      <c r="S24" s="201">
        <f t="shared" si="1"/>
        <v>-1.1951220267697202</v>
      </c>
      <c r="T24" s="198">
        <f t="shared" si="2"/>
        <v>-1.0011380209258161</v>
      </c>
      <c r="U24" s="198">
        <f t="shared" si="3"/>
        <v>-1.001432697495575</v>
      </c>
      <c r="V24" s="198">
        <f t="shared" si="4"/>
        <v>-1.5328195868781371</v>
      </c>
      <c r="W24" s="198">
        <f t="shared" si="5"/>
        <v>-1.5391960590585945</v>
      </c>
      <c r="AW24" s="228"/>
      <c r="AX24" s="228"/>
      <c r="AY24" s="228"/>
      <c r="AZ24" s="228"/>
      <c r="BA24" s="228"/>
      <c r="BB24" s="228"/>
      <c r="BC24" s="228"/>
    </row>
    <row r="25" spans="17:55" x14ac:dyDescent="0.25">
      <c r="Q25" s="198">
        <v>207.82</v>
      </c>
      <c r="R25" s="198">
        <f t="shared" si="0"/>
        <v>-1.3076923076923077</v>
      </c>
      <c r="S25" s="201">
        <f t="shared" si="1"/>
        <v>-1.1951220267697202</v>
      </c>
      <c r="T25" s="198">
        <f t="shared" si="2"/>
        <v>-1.0011380209258161</v>
      </c>
      <c r="U25" s="198">
        <f t="shared" si="3"/>
        <v>-1.001432697495575</v>
      </c>
      <c r="V25" s="198">
        <f t="shared" si="4"/>
        <v>-1.5328195868781371</v>
      </c>
      <c r="W25" s="198">
        <f t="shared" si="5"/>
        <v>-1.5391960590585945</v>
      </c>
      <c r="AW25" s="228"/>
      <c r="AX25" s="228"/>
      <c r="AY25" s="228"/>
      <c r="AZ25" s="228"/>
      <c r="BA25" s="228"/>
      <c r="BB25" s="228"/>
      <c r="BC25" s="228"/>
    </row>
    <row r="26" spans="17:55" x14ac:dyDescent="0.25">
      <c r="Q26" s="199" t="s">
        <v>707</v>
      </c>
      <c r="R26" s="198">
        <f t="shared" si="0"/>
        <v>-1.3076923076923077</v>
      </c>
      <c r="S26" s="201">
        <f t="shared" si="1"/>
        <v>-1.1951220267697202</v>
      </c>
      <c r="T26" s="198">
        <f t="shared" si="2"/>
        <v>-1.0011380209258161</v>
      </c>
      <c r="U26" s="198">
        <f t="shared" si="3"/>
        <v>-1.001432697495575</v>
      </c>
      <c r="V26" s="198">
        <f t="shared" si="4"/>
        <v>-1.5328195868781371</v>
      </c>
      <c r="W26" s="198">
        <f t="shared" si="5"/>
        <v>-1.5391960590585945</v>
      </c>
      <c r="Y26" s="198" t="s">
        <v>717</v>
      </c>
      <c r="AW26" s="228"/>
      <c r="AX26" s="228"/>
      <c r="AY26" s="228"/>
      <c r="AZ26" s="228"/>
      <c r="BA26" s="228"/>
      <c r="BB26" s="228"/>
      <c r="BC26" s="228"/>
    </row>
    <row r="27" spans="17:55" x14ac:dyDescent="0.25">
      <c r="Q27" s="198" t="s">
        <v>710</v>
      </c>
      <c r="R27" s="198">
        <f t="shared" si="0"/>
        <v>-1.3076923076923077</v>
      </c>
      <c r="S27" s="201">
        <f t="shared" si="1"/>
        <v>-1.1951220267697202</v>
      </c>
      <c r="T27" s="198">
        <f t="shared" si="2"/>
        <v>-1.0011380209258161</v>
      </c>
      <c r="U27" s="198">
        <f t="shared" si="3"/>
        <v>-1.001432697495575</v>
      </c>
      <c r="V27" s="198">
        <f t="shared" si="4"/>
        <v>-1.5328195868781371</v>
      </c>
      <c r="W27" s="198">
        <f t="shared" si="5"/>
        <v>-1.5391960590585945</v>
      </c>
      <c r="Y27" s="198">
        <f t="array" ref="Y27:AT31">(X18:X22)+Y18:AT22</f>
        <v>8.712080261231181</v>
      </c>
      <c r="Z27" s="198">
        <v>8.712080261231181</v>
      </c>
      <c r="AA27" s="198">
        <v>8.712080261231181</v>
      </c>
      <c r="AB27" s="198">
        <v>8.712080261231181</v>
      </c>
      <c r="AC27" s="198">
        <v>8.712080261231181</v>
      </c>
      <c r="AD27" s="198">
        <v>8.712080261231181</v>
      </c>
      <c r="AE27" s="198">
        <v>8.712080261231181</v>
      </c>
      <c r="AF27" s="198">
        <v>8.712080261231181</v>
      </c>
      <c r="AG27" s="198">
        <v>8.712080261231181</v>
      </c>
      <c r="AH27" s="198">
        <v>8.712080261231181</v>
      </c>
      <c r="AI27" s="198">
        <v>8.712080261231181</v>
      </c>
      <c r="AJ27" s="198">
        <v>8.712080261231181</v>
      </c>
      <c r="AK27" s="198">
        <v>8.712080261231181</v>
      </c>
      <c r="AL27" s="198">
        <v>8.712080261231181</v>
      </c>
      <c r="AM27" s="198">
        <v>8.712080261231181</v>
      </c>
      <c r="AN27" s="198">
        <v>8.712080261231181</v>
      </c>
      <c r="AO27" s="198">
        <v>8.712080261231181</v>
      </c>
      <c r="AP27" s="198">
        <v>8.712080261231181</v>
      </c>
      <c r="AQ27" s="198">
        <v>8.712080261231181</v>
      </c>
      <c r="AR27" s="198">
        <v>8.712080261231181</v>
      </c>
      <c r="AS27" s="198">
        <v>8.712080261231181</v>
      </c>
      <c r="AT27" s="198">
        <v>8.712080261231181</v>
      </c>
      <c r="AW27" s="228"/>
      <c r="AX27" s="228"/>
      <c r="AY27" s="228"/>
      <c r="AZ27" s="228"/>
      <c r="BA27" s="228"/>
      <c r="BB27" s="228"/>
      <c r="BC27" s="228"/>
    </row>
    <row r="28" spans="17:55" x14ac:dyDescent="0.25">
      <c r="Q28" s="198">
        <v>44.668700000000001</v>
      </c>
      <c r="R28" s="198">
        <f t="shared" si="0"/>
        <v>-1.3076923076923077</v>
      </c>
      <c r="S28" s="201">
        <f t="shared" si="1"/>
        <v>-1.1951220267697202</v>
      </c>
      <c r="T28" s="198">
        <f t="shared" si="2"/>
        <v>-1.0011380209258161</v>
      </c>
      <c r="U28" s="198">
        <f t="shared" si="3"/>
        <v>-1.001432697495575</v>
      </c>
      <c r="V28" s="198">
        <f t="shared" si="4"/>
        <v>-1.5328195868781371</v>
      </c>
      <c r="W28" s="198">
        <f t="shared" si="5"/>
        <v>-1.5391960590585945</v>
      </c>
      <c r="Y28" s="198">
        <v>-0.30073827898978189</v>
      </c>
      <c r="Z28" s="198">
        <v>-0.30073827898978189</v>
      </c>
      <c r="AA28" s="198">
        <v>-0.30073827898978189</v>
      </c>
      <c r="AB28" s="198">
        <v>-0.30073827898978189</v>
      </c>
      <c r="AC28" s="198">
        <v>-0.30073827898978189</v>
      </c>
      <c r="AD28" s="198">
        <v>-0.30073827898978189</v>
      </c>
      <c r="AE28" s="198">
        <v>-0.30073827898978189</v>
      </c>
      <c r="AF28" s="198">
        <v>-0.30073827898978189</v>
      </c>
      <c r="AG28" s="198">
        <v>-0.30073827898978189</v>
      </c>
      <c r="AH28" s="198">
        <v>-0.30073827898978189</v>
      </c>
      <c r="AI28" s="198">
        <v>-0.30073827898978189</v>
      </c>
      <c r="AJ28" s="198">
        <v>-0.30073827898978189</v>
      </c>
      <c r="AK28" s="198">
        <v>-0.30073827898978189</v>
      </c>
      <c r="AL28" s="198">
        <v>-0.30073827898978189</v>
      </c>
      <c r="AM28" s="198">
        <v>-0.30073827898978189</v>
      </c>
      <c r="AN28" s="198">
        <v>-0.30073827898978189</v>
      </c>
      <c r="AO28" s="198">
        <v>-0.30073827898978189</v>
      </c>
      <c r="AP28" s="198">
        <v>-0.30073827898978189</v>
      </c>
      <c r="AQ28" s="198">
        <v>-0.30073827898978189</v>
      </c>
      <c r="AR28" s="198">
        <v>-0.30073827898978189</v>
      </c>
      <c r="AS28" s="198">
        <v>-0.30073827898978189</v>
      </c>
      <c r="AT28" s="198">
        <v>-0.30073827898978189</v>
      </c>
      <c r="AW28" s="228"/>
      <c r="AX28" s="228"/>
      <c r="AY28" s="228"/>
      <c r="AZ28" s="228"/>
      <c r="BA28" s="228"/>
      <c r="BB28" s="228"/>
      <c r="BC28" s="228"/>
    </row>
    <row r="29" spans="17:55" x14ac:dyDescent="0.25">
      <c r="Q29" s="198" t="s">
        <v>712</v>
      </c>
      <c r="R29" s="198">
        <f t="shared" si="0"/>
        <v>-1.3076923076923077</v>
      </c>
      <c r="S29" s="201">
        <f t="shared" si="1"/>
        <v>-1.1951220267697202</v>
      </c>
      <c r="T29" s="198">
        <f t="shared" si="2"/>
        <v>-1.0011380209258161</v>
      </c>
      <c r="U29" s="198">
        <f t="shared" si="3"/>
        <v>-1.001432697495575</v>
      </c>
      <c r="V29" s="198">
        <f t="shared" si="4"/>
        <v>-1.5328195868781371</v>
      </c>
      <c r="W29" s="198">
        <f t="shared" si="5"/>
        <v>-1.5391960590585945</v>
      </c>
      <c r="Y29" s="198">
        <v>2.2725103448079929</v>
      </c>
      <c r="Z29" s="198">
        <v>2.2725103448079929</v>
      </c>
      <c r="AA29" s="198">
        <v>2.2725103448079929</v>
      </c>
      <c r="AB29" s="198">
        <v>2.2725103448079929</v>
      </c>
      <c r="AC29" s="198">
        <v>2.2725103448079929</v>
      </c>
      <c r="AD29" s="198">
        <v>2.2725103448079929</v>
      </c>
      <c r="AE29" s="198">
        <v>2.2725103448079929</v>
      </c>
      <c r="AF29" s="198">
        <v>2.2725103448079929</v>
      </c>
      <c r="AG29" s="198">
        <v>2.2725103448079929</v>
      </c>
      <c r="AH29" s="198">
        <v>2.2725103448079929</v>
      </c>
      <c r="AI29" s="198">
        <v>2.2725103448079929</v>
      </c>
      <c r="AJ29" s="198">
        <v>2.2725103448079929</v>
      </c>
      <c r="AK29" s="198">
        <v>2.2725103448079929</v>
      </c>
      <c r="AL29" s="198">
        <v>2.2725103448079929</v>
      </c>
      <c r="AM29" s="198">
        <v>2.2725103448079929</v>
      </c>
      <c r="AN29" s="198">
        <v>2.2725103448079929</v>
      </c>
      <c r="AO29" s="198">
        <v>2.2725103448079929</v>
      </c>
      <c r="AP29" s="198">
        <v>2.2725103448079929</v>
      </c>
      <c r="AQ29" s="198">
        <v>2.2725103448079929</v>
      </c>
      <c r="AR29" s="198">
        <v>2.2725103448079929</v>
      </c>
      <c r="AS29" s="198">
        <v>2.2725103448079929</v>
      </c>
      <c r="AT29" s="198">
        <v>2.2725103448079929</v>
      </c>
      <c r="AW29" s="228"/>
      <c r="AX29" s="228"/>
      <c r="AY29" s="228"/>
      <c r="AZ29" s="228"/>
      <c r="BA29" s="228"/>
      <c r="BB29" s="228"/>
      <c r="BC29" s="228"/>
    </row>
    <row r="30" spans="17:55" x14ac:dyDescent="0.25">
      <c r="Q30" s="198">
        <v>210.35499999999999</v>
      </c>
      <c r="R30" s="198">
        <f t="shared" si="0"/>
        <v>-1.3076923076923077</v>
      </c>
      <c r="S30" s="201">
        <f t="shared" si="1"/>
        <v>-1.1951220267697202</v>
      </c>
      <c r="T30" s="198">
        <f t="shared" si="2"/>
        <v>-1.0011380209258161</v>
      </c>
      <c r="U30" s="198">
        <f t="shared" si="3"/>
        <v>-1.001432697495575</v>
      </c>
      <c r="V30" s="198">
        <f t="shared" si="4"/>
        <v>-1.5328195868781371</v>
      </c>
      <c r="W30" s="198">
        <f t="shared" si="5"/>
        <v>-1.5391960590585945</v>
      </c>
      <c r="Y30" s="198">
        <v>0.64284674947187226</v>
      </c>
      <c r="Z30" s="198">
        <v>0.64284674947187226</v>
      </c>
      <c r="AA30" s="198">
        <v>0.64284674947187226</v>
      </c>
      <c r="AB30" s="198">
        <v>0.64284674947187226</v>
      </c>
      <c r="AC30" s="198">
        <v>0.64284674947187226</v>
      </c>
      <c r="AD30" s="198">
        <v>0.64284674947187226</v>
      </c>
      <c r="AE30" s="198">
        <v>0.64284674947187226</v>
      </c>
      <c r="AF30" s="198">
        <v>0.64284674947187226</v>
      </c>
      <c r="AG30" s="198">
        <v>0.64284674947187226</v>
      </c>
      <c r="AH30" s="198">
        <v>0.64284674947187226</v>
      </c>
      <c r="AI30" s="198">
        <v>0.64284674947187226</v>
      </c>
      <c r="AJ30" s="198">
        <v>0.64284674947187226</v>
      </c>
      <c r="AK30" s="198">
        <v>0.64284674947187226</v>
      </c>
      <c r="AL30" s="198">
        <v>0.64284674947187226</v>
      </c>
      <c r="AM30" s="198">
        <v>0.64284674947187226</v>
      </c>
      <c r="AN30" s="198">
        <v>0.64284674947187226</v>
      </c>
      <c r="AO30" s="198">
        <v>0.64284674947187226</v>
      </c>
      <c r="AP30" s="198">
        <v>0.64284674947187226</v>
      </c>
      <c r="AQ30" s="198">
        <v>0.64284674947187226</v>
      </c>
      <c r="AR30" s="198">
        <v>0.64284674947187226</v>
      </c>
      <c r="AS30" s="198">
        <v>0.64284674947187226</v>
      </c>
      <c r="AT30" s="198">
        <v>0.64284674947187226</v>
      </c>
      <c r="AW30" s="228"/>
      <c r="AX30" s="228"/>
      <c r="AY30" s="228"/>
      <c r="AZ30" s="228"/>
      <c r="BA30" s="228"/>
      <c r="BB30" s="228"/>
      <c r="BC30" s="228"/>
    </row>
    <row r="31" spans="17:55" x14ac:dyDescent="0.25">
      <c r="R31" s="198">
        <f t="shared" si="0"/>
        <v>-1.3076923076923077</v>
      </c>
      <c r="S31" s="201">
        <f t="shared" si="1"/>
        <v>-1.1951220267697202</v>
      </c>
      <c r="T31" s="198">
        <f t="shared" si="2"/>
        <v>-1.0011380209258161</v>
      </c>
      <c r="U31" s="198">
        <f t="shared" si="3"/>
        <v>-1.001432697495575</v>
      </c>
      <c r="V31" s="198">
        <f t="shared" si="4"/>
        <v>-1.5328195868781371</v>
      </c>
      <c r="W31" s="198">
        <f t="shared" si="5"/>
        <v>-1.5391960590585945</v>
      </c>
      <c r="Y31" s="198">
        <v>1.8771954905168302</v>
      </c>
      <c r="Z31" s="198">
        <v>1.8771954905168302</v>
      </c>
      <c r="AA31" s="198">
        <v>1.8771954905168302</v>
      </c>
      <c r="AB31" s="198">
        <v>1.8771954905168302</v>
      </c>
      <c r="AC31" s="198">
        <v>1.8771954905168302</v>
      </c>
      <c r="AD31" s="198">
        <v>1.8771954905168302</v>
      </c>
      <c r="AE31" s="198">
        <v>1.8771954905168302</v>
      </c>
      <c r="AF31" s="198">
        <v>1.8771954905168302</v>
      </c>
      <c r="AG31" s="198">
        <v>1.8771954905168302</v>
      </c>
      <c r="AH31" s="198">
        <v>1.8771954905168302</v>
      </c>
      <c r="AI31" s="198">
        <v>1.8771954905168302</v>
      </c>
      <c r="AJ31" s="198">
        <v>1.8771954905168302</v>
      </c>
      <c r="AK31" s="198">
        <v>1.8771954905168302</v>
      </c>
      <c r="AL31" s="198">
        <v>1.8771954905168302</v>
      </c>
      <c r="AM31" s="198">
        <v>1.8771954905168302</v>
      </c>
      <c r="AN31" s="198">
        <v>1.8771954905168302</v>
      </c>
      <c r="AO31" s="198">
        <v>1.8771954905168302</v>
      </c>
      <c r="AP31" s="198">
        <v>1.8771954905168302</v>
      </c>
      <c r="AQ31" s="198">
        <v>1.8771954905168302</v>
      </c>
      <c r="AR31" s="198">
        <v>1.8771954905168302</v>
      </c>
      <c r="AS31" s="198">
        <v>1.8771954905168302</v>
      </c>
      <c r="AT31" s="198">
        <v>1.8771954905168302</v>
      </c>
      <c r="AW31" s="228"/>
      <c r="AX31" s="229"/>
      <c r="AY31" s="228"/>
      <c r="AZ31" s="228"/>
      <c r="BA31" s="228"/>
      <c r="BB31" s="228"/>
      <c r="BC31" s="228"/>
    </row>
    <row r="32" spans="17:55" x14ac:dyDescent="0.25">
      <c r="R32" s="198">
        <f t="shared" si="0"/>
        <v>-1.3076923076923077</v>
      </c>
      <c r="S32" s="201">
        <f t="shared" si="1"/>
        <v>-1.1951220267697202</v>
      </c>
      <c r="T32" s="198">
        <f t="shared" si="2"/>
        <v>-1.0011380209258161</v>
      </c>
      <c r="U32" s="198">
        <f t="shared" si="3"/>
        <v>-1.001432697495575</v>
      </c>
      <c r="V32" s="198">
        <f t="shared" si="4"/>
        <v>-1.5328195868781371</v>
      </c>
      <c r="W32" s="198">
        <f t="shared" si="5"/>
        <v>-1.5391960590585945</v>
      </c>
      <c r="AW32" s="228"/>
      <c r="AX32" s="228"/>
      <c r="AY32" s="228"/>
      <c r="AZ32" s="228"/>
      <c r="BA32" s="228"/>
      <c r="BB32" s="228"/>
      <c r="BC32" s="228"/>
    </row>
    <row r="33" spans="18:55" x14ac:dyDescent="0.25">
      <c r="R33" s="198">
        <f t="shared" si="0"/>
        <v>-1.3076923076923077</v>
      </c>
      <c r="S33" s="201">
        <f t="shared" si="1"/>
        <v>-1.1951220267697202</v>
      </c>
      <c r="T33" s="198">
        <f t="shared" si="2"/>
        <v>-1.0011380209258161</v>
      </c>
      <c r="U33" s="198">
        <f t="shared" si="3"/>
        <v>-1.001432697495575</v>
      </c>
      <c r="V33" s="198">
        <f t="shared" si="4"/>
        <v>-1.5328195868781371</v>
      </c>
      <c r="W33" s="198">
        <f t="shared" si="5"/>
        <v>-1.5391960590585945</v>
      </c>
      <c r="AW33" s="228"/>
      <c r="AX33" s="228"/>
      <c r="AY33" s="228"/>
      <c r="AZ33" s="228"/>
      <c r="BA33" s="228"/>
      <c r="BB33" s="228"/>
      <c r="BC33" s="228"/>
    </row>
    <row r="34" spans="18:55" x14ac:dyDescent="0.25">
      <c r="R34" s="198">
        <f t="shared" si="0"/>
        <v>-1.3076923076923077</v>
      </c>
      <c r="S34" s="201">
        <f t="shared" si="1"/>
        <v>-1.1951220267697202</v>
      </c>
      <c r="T34" s="198">
        <f t="shared" si="2"/>
        <v>-1.0011380209258161</v>
      </c>
      <c r="U34" s="198">
        <f t="shared" si="3"/>
        <v>-1.001432697495575</v>
      </c>
      <c r="V34" s="198">
        <f t="shared" si="4"/>
        <v>-1.5328195868781371</v>
      </c>
      <c r="W34" s="198">
        <f t="shared" si="5"/>
        <v>-1.5391960590585945</v>
      </c>
      <c r="AW34" s="228"/>
      <c r="AX34" s="228"/>
      <c r="AY34" s="228"/>
      <c r="AZ34" s="228"/>
      <c r="BA34" s="228"/>
      <c r="BB34" s="228"/>
      <c r="BC34" s="228"/>
    </row>
    <row r="35" spans="18:55" x14ac:dyDescent="0.25">
      <c r="R35" s="198">
        <f t="shared" si="0"/>
        <v>-1.3076923076923077</v>
      </c>
      <c r="S35" s="201">
        <f t="shared" si="1"/>
        <v>-1.1951220267697202</v>
      </c>
      <c r="T35" s="198">
        <f t="shared" si="2"/>
        <v>-1.0011380209258161</v>
      </c>
      <c r="U35" s="198">
        <f t="shared" si="3"/>
        <v>-1.001432697495575</v>
      </c>
      <c r="V35" s="198">
        <f t="shared" si="4"/>
        <v>-1.5328195868781371</v>
      </c>
      <c r="W35" s="198">
        <f t="shared" si="5"/>
        <v>-1.5391960590585945</v>
      </c>
      <c r="Y35" s="198" t="s">
        <v>718</v>
      </c>
      <c r="AW35" s="228"/>
      <c r="AX35" s="228"/>
      <c r="AY35" s="228"/>
      <c r="AZ35" s="228"/>
      <c r="BA35" s="228"/>
      <c r="BB35" s="228"/>
      <c r="BC35" s="228"/>
    </row>
    <row r="36" spans="18:55" x14ac:dyDescent="0.25">
      <c r="R36" s="198">
        <f t="shared" si="0"/>
        <v>-1.3076923076923077</v>
      </c>
      <c r="S36" s="201">
        <f t="shared" si="1"/>
        <v>-1.1951220267697202</v>
      </c>
      <c r="T36" s="198">
        <f t="shared" si="2"/>
        <v>-1.0011380209258161</v>
      </c>
      <c r="U36" s="198">
        <f t="shared" si="3"/>
        <v>-1.001432697495575</v>
      </c>
      <c r="V36" s="198">
        <f t="shared" si="4"/>
        <v>-1.5328195868781371</v>
      </c>
      <c r="W36" s="198">
        <f t="shared" si="5"/>
        <v>-1.5391960590585945</v>
      </c>
      <c r="Y36" s="198">
        <f>2/(1+EXP(-2*Y27))-1</f>
        <v>0.99999994582321672</v>
      </c>
      <c r="Z36" s="198">
        <f t="shared" ref="Z36:AT40" si="6">2/(1+EXP(-2*Z27))-1</f>
        <v>0.99999994582321672</v>
      </c>
      <c r="AA36" s="198">
        <f t="shared" si="6"/>
        <v>0.99999994582321672</v>
      </c>
      <c r="AB36" s="198">
        <f t="shared" si="6"/>
        <v>0.99999994582321672</v>
      </c>
      <c r="AC36" s="198">
        <f t="shared" si="6"/>
        <v>0.99999994582321672</v>
      </c>
      <c r="AD36" s="198">
        <f t="shared" si="6"/>
        <v>0.99999994582321672</v>
      </c>
      <c r="AE36" s="198">
        <f t="shared" si="6"/>
        <v>0.99999994582321672</v>
      </c>
      <c r="AF36" s="198">
        <f t="shared" si="6"/>
        <v>0.99999994582321672</v>
      </c>
      <c r="AG36" s="198">
        <f t="shared" si="6"/>
        <v>0.99999994582321672</v>
      </c>
      <c r="AH36" s="198">
        <f t="shared" si="6"/>
        <v>0.99999994582321672</v>
      </c>
      <c r="AI36" s="198">
        <f t="shared" si="6"/>
        <v>0.99999994582321672</v>
      </c>
      <c r="AJ36" s="198">
        <f t="shared" si="6"/>
        <v>0.99999994582321672</v>
      </c>
      <c r="AK36" s="198">
        <f t="shared" si="6"/>
        <v>0.99999994582321672</v>
      </c>
      <c r="AL36" s="198">
        <f t="shared" si="6"/>
        <v>0.99999994582321672</v>
      </c>
      <c r="AM36" s="198">
        <f t="shared" si="6"/>
        <v>0.99999994582321672</v>
      </c>
      <c r="AN36" s="198">
        <f t="shared" si="6"/>
        <v>0.99999994582321672</v>
      </c>
      <c r="AO36" s="198">
        <f t="shared" si="6"/>
        <v>0.99999994582321672</v>
      </c>
      <c r="AP36" s="198">
        <f t="shared" si="6"/>
        <v>0.99999994582321672</v>
      </c>
      <c r="AQ36" s="198">
        <f t="shared" si="6"/>
        <v>0.99999994582321672</v>
      </c>
      <c r="AR36" s="198">
        <f t="shared" si="6"/>
        <v>0.99999994582321672</v>
      </c>
      <c r="AS36" s="198">
        <f t="shared" si="6"/>
        <v>0.99999994582321672</v>
      </c>
      <c r="AT36" s="198">
        <f t="shared" si="6"/>
        <v>0.99999994582321672</v>
      </c>
      <c r="AW36" s="228"/>
      <c r="AX36" s="228"/>
      <c r="AY36" s="228"/>
      <c r="AZ36" s="228"/>
      <c r="BA36" s="228"/>
      <c r="BB36" s="228"/>
      <c r="BC36" s="228"/>
    </row>
    <row r="37" spans="18:55" x14ac:dyDescent="0.25">
      <c r="R37" s="198">
        <f t="shared" si="0"/>
        <v>-1.3076923076923077</v>
      </c>
      <c r="S37" s="201">
        <f t="shared" si="1"/>
        <v>-1.1951220267697202</v>
      </c>
      <c r="T37" s="198">
        <f t="shared" si="2"/>
        <v>-1.0011380209258161</v>
      </c>
      <c r="U37" s="198">
        <f t="shared" si="3"/>
        <v>-1.001432697495575</v>
      </c>
      <c r="V37" s="198">
        <f t="shared" si="4"/>
        <v>-1.5328195868781371</v>
      </c>
      <c r="W37" s="198">
        <f t="shared" si="5"/>
        <v>-1.5391960590585945</v>
      </c>
      <c r="Y37" s="198">
        <f t="shared" ref="Y37:AN40" si="7">2/(1+EXP(-2*Y28))-1</f>
        <v>-0.29198809344487076</v>
      </c>
      <c r="Z37" s="198">
        <f t="shared" si="7"/>
        <v>-0.29198809344487076</v>
      </c>
      <c r="AA37" s="198">
        <f t="shared" si="7"/>
        <v>-0.29198809344487076</v>
      </c>
      <c r="AB37" s="198">
        <f t="shared" si="7"/>
        <v>-0.29198809344487076</v>
      </c>
      <c r="AC37" s="198">
        <f t="shared" si="7"/>
        <v>-0.29198809344487076</v>
      </c>
      <c r="AD37" s="198">
        <f t="shared" si="7"/>
        <v>-0.29198809344487076</v>
      </c>
      <c r="AE37" s="198">
        <f t="shared" si="7"/>
        <v>-0.29198809344487076</v>
      </c>
      <c r="AF37" s="198">
        <f t="shared" si="7"/>
        <v>-0.29198809344487076</v>
      </c>
      <c r="AG37" s="198">
        <f t="shared" si="7"/>
        <v>-0.29198809344487076</v>
      </c>
      <c r="AH37" s="198">
        <f t="shared" si="7"/>
        <v>-0.29198809344487076</v>
      </c>
      <c r="AI37" s="198">
        <f t="shared" si="7"/>
        <v>-0.29198809344487076</v>
      </c>
      <c r="AJ37" s="198">
        <f t="shared" si="7"/>
        <v>-0.29198809344487076</v>
      </c>
      <c r="AK37" s="198">
        <f t="shared" si="7"/>
        <v>-0.29198809344487076</v>
      </c>
      <c r="AL37" s="198">
        <f t="shared" si="7"/>
        <v>-0.29198809344487076</v>
      </c>
      <c r="AM37" s="198">
        <f t="shared" si="7"/>
        <v>-0.29198809344487076</v>
      </c>
      <c r="AN37" s="198">
        <f t="shared" si="7"/>
        <v>-0.29198809344487076</v>
      </c>
      <c r="AO37" s="198">
        <f t="shared" si="6"/>
        <v>-0.29198809344487076</v>
      </c>
      <c r="AP37" s="198">
        <f t="shared" si="6"/>
        <v>-0.29198809344487076</v>
      </c>
      <c r="AQ37" s="198">
        <f t="shared" si="6"/>
        <v>-0.29198809344487076</v>
      </c>
      <c r="AR37" s="198">
        <f t="shared" si="6"/>
        <v>-0.29198809344487076</v>
      </c>
      <c r="AS37" s="198">
        <f t="shared" si="6"/>
        <v>-0.29198809344487076</v>
      </c>
      <c r="AT37" s="198">
        <f t="shared" si="6"/>
        <v>-0.29198809344487076</v>
      </c>
      <c r="AW37" s="228"/>
      <c r="AX37" s="228"/>
      <c r="AY37" s="228"/>
      <c r="AZ37" s="228"/>
      <c r="BA37" s="228"/>
      <c r="BB37" s="228"/>
      <c r="BC37" s="228"/>
    </row>
    <row r="38" spans="18:55" x14ac:dyDescent="0.25">
      <c r="R38" s="198">
        <f t="shared" si="0"/>
        <v>-1.3076923076923077</v>
      </c>
      <c r="S38" s="201">
        <f t="shared" si="1"/>
        <v>-1.1951220267697202</v>
      </c>
      <c r="T38" s="198">
        <f t="shared" si="2"/>
        <v>-1.0011380209258161</v>
      </c>
      <c r="U38" s="198">
        <f t="shared" si="3"/>
        <v>-1.001432697495575</v>
      </c>
      <c r="V38" s="198">
        <f t="shared" si="4"/>
        <v>-1.5328195868781371</v>
      </c>
      <c r="W38" s="198">
        <f t="shared" si="5"/>
        <v>-1.5391960590585945</v>
      </c>
      <c r="Y38" s="198">
        <f t="shared" si="7"/>
        <v>0.9789832904846234</v>
      </c>
      <c r="Z38" s="198">
        <f t="shared" si="6"/>
        <v>0.9789832904846234</v>
      </c>
      <c r="AA38" s="198">
        <f t="shared" si="6"/>
        <v>0.9789832904846234</v>
      </c>
      <c r="AB38" s="198">
        <f t="shared" si="6"/>
        <v>0.9789832904846234</v>
      </c>
      <c r="AC38" s="198">
        <f t="shared" si="6"/>
        <v>0.9789832904846234</v>
      </c>
      <c r="AD38" s="198">
        <f t="shared" si="6"/>
        <v>0.9789832904846234</v>
      </c>
      <c r="AE38" s="198">
        <f t="shared" si="6"/>
        <v>0.9789832904846234</v>
      </c>
      <c r="AF38" s="198">
        <f t="shared" si="6"/>
        <v>0.9789832904846234</v>
      </c>
      <c r="AG38" s="198">
        <f t="shared" si="6"/>
        <v>0.9789832904846234</v>
      </c>
      <c r="AH38" s="198">
        <f t="shared" si="6"/>
        <v>0.9789832904846234</v>
      </c>
      <c r="AI38" s="198">
        <f t="shared" si="6"/>
        <v>0.9789832904846234</v>
      </c>
      <c r="AJ38" s="198">
        <f t="shared" si="6"/>
        <v>0.9789832904846234</v>
      </c>
      <c r="AK38" s="198">
        <f t="shared" si="6"/>
        <v>0.9789832904846234</v>
      </c>
      <c r="AL38" s="198">
        <f t="shared" si="6"/>
        <v>0.9789832904846234</v>
      </c>
      <c r="AM38" s="198">
        <f t="shared" si="6"/>
        <v>0.9789832904846234</v>
      </c>
      <c r="AN38" s="198">
        <f t="shared" si="6"/>
        <v>0.9789832904846234</v>
      </c>
      <c r="AO38" s="198">
        <f t="shared" si="6"/>
        <v>0.9789832904846234</v>
      </c>
      <c r="AP38" s="198">
        <f t="shared" si="6"/>
        <v>0.9789832904846234</v>
      </c>
      <c r="AQ38" s="198">
        <f t="shared" si="6"/>
        <v>0.9789832904846234</v>
      </c>
      <c r="AR38" s="198">
        <f t="shared" si="6"/>
        <v>0.9789832904846234</v>
      </c>
      <c r="AS38" s="198">
        <f t="shared" si="6"/>
        <v>0.9789832904846234</v>
      </c>
      <c r="AT38" s="198">
        <f t="shared" si="6"/>
        <v>0.9789832904846234</v>
      </c>
      <c r="AW38" s="228"/>
      <c r="AX38" s="228"/>
      <c r="AY38" s="228"/>
      <c r="AZ38" s="228"/>
      <c r="BA38" s="228"/>
      <c r="BB38" s="228"/>
      <c r="BC38" s="228"/>
    </row>
    <row r="39" spans="18:55" x14ac:dyDescent="0.25">
      <c r="R39" s="198">
        <f t="shared" si="0"/>
        <v>-1.3076923076923077</v>
      </c>
      <c r="S39" s="201">
        <f t="shared" si="1"/>
        <v>-1.1951220267697202</v>
      </c>
      <c r="T39" s="198">
        <f t="shared" si="2"/>
        <v>-1.0011380209258161</v>
      </c>
      <c r="U39" s="198">
        <f t="shared" si="3"/>
        <v>-1.001432697495575</v>
      </c>
      <c r="V39" s="198">
        <f t="shared" si="4"/>
        <v>-1.5328195868781371</v>
      </c>
      <c r="W39" s="198">
        <f t="shared" si="5"/>
        <v>-1.5391960590585945</v>
      </c>
      <c r="Y39" s="198">
        <f t="shared" si="7"/>
        <v>0.56683475453165633</v>
      </c>
      <c r="Z39" s="198">
        <f t="shared" si="6"/>
        <v>0.56683475453165633</v>
      </c>
      <c r="AA39" s="198">
        <f t="shared" si="6"/>
        <v>0.56683475453165633</v>
      </c>
      <c r="AB39" s="198">
        <f t="shared" si="6"/>
        <v>0.56683475453165633</v>
      </c>
      <c r="AC39" s="198">
        <f t="shared" si="6"/>
        <v>0.56683475453165633</v>
      </c>
      <c r="AD39" s="198">
        <f t="shared" si="6"/>
        <v>0.56683475453165633</v>
      </c>
      <c r="AE39" s="198">
        <f t="shared" si="6"/>
        <v>0.56683475453165633</v>
      </c>
      <c r="AF39" s="198">
        <f t="shared" si="6"/>
        <v>0.56683475453165633</v>
      </c>
      <c r="AG39" s="198">
        <f t="shared" si="6"/>
        <v>0.56683475453165633</v>
      </c>
      <c r="AH39" s="198">
        <f t="shared" si="6"/>
        <v>0.56683475453165633</v>
      </c>
      <c r="AI39" s="198">
        <f t="shared" si="6"/>
        <v>0.56683475453165633</v>
      </c>
      <c r="AJ39" s="198">
        <f t="shared" si="6"/>
        <v>0.56683475453165633</v>
      </c>
      <c r="AK39" s="198">
        <f t="shared" si="6"/>
        <v>0.56683475453165633</v>
      </c>
      <c r="AL39" s="198">
        <f t="shared" si="6"/>
        <v>0.56683475453165633</v>
      </c>
      <c r="AM39" s="198">
        <f t="shared" si="6"/>
        <v>0.56683475453165633</v>
      </c>
      <c r="AN39" s="198">
        <f t="shared" si="6"/>
        <v>0.56683475453165633</v>
      </c>
      <c r="AO39" s="198">
        <f t="shared" si="6"/>
        <v>0.56683475453165633</v>
      </c>
      <c r="AP39" s="198">
        <f t="shared" si="6"/>
        <v>0.56683475453165633</v>
      </c>
      <c r="AQ39" s="198">
        <f t="shared" si="6"/>
        <v>0.56683475453165633</v>
      </c>
      <c r="AR39" s="198">
        <f t="shared" si="6"/>
        <v>0.56683475453165633</v>
      </c>
      <c r="AS39" s="198">
        <f t="shared" si="6"/>
        <v>0.56683475453165633</v>
      </c>
      <c r="AT39" s="198">
        <f t="shared" si="6"/>
        <v>0.56683475453165633</v>
      </c>
      <c r="AW39" s="228"/>
      <c r="AX39" s="228"/>
      <c r="AY39" s="228"/>
      <c r="AZ39" s="228"/>
      <c r="BA39" s="228"/>
      <c r="BB39" s="228"/>
      <c r="BC39" s="228"/>
    </row>
    <row r="40" spans="18:55" x14ac:dyDescent="0.25">
      <c r="R40" s="198">
        <f t="shared" si="0"/>
        <v>-1.3076923076923077</v>
      </c>
      <c r="S40" s="201">
        <f t="shared" si="1"/>
        <v>-1.1951220267697202</v>
      </c>
      <c r="T40" s="198">
        <f t="shared" si="2"/>
        <v>-1.0011380209258161</v>
      </c>
      <c r="U40" s="198">
        <f t="shared" si="3"/>
        <v>-1.001432697495575</v>
      </c>
      <c r="V40" s="198">
        <f t="shared" si="4"/>
        <v>-1.5328195868781371</v>
      </c>
      <c r="W40" s="198">
        <f t="shared" si="5"/>
        <v>-1.5391960590585945</v>
      </c>
      <c r="Y40" s="198">
        <f t="shared" si="7"/>
        <v>0.95424199764847972</v>
      </c>
      <c r="Z40" s="198">
        <f t="shared" si="6"/>
        <v>0.95424199764847972</v>
      </c>
      <c r="AA40" s="198">
        <f t="shared" si="6"/>
        <v>0.95424199764847972</v>
      </c>
      <c r="AB40" s="198">
        <f t="shared" si="6"/>
        <v>0.95424199764847972</v>
      </c>
      <c r="AC40" s="198">
        <f t="shared" si="6"/>
        <v>0.95424199764847972</v>
      </c>
      <c r="AD40" s="198">
        <f t="shared" si="6"/>
        <v>0.95424199764847972</v>
      </c>
      <c r="AE40" s="198">
        <f t="shared" si="6"/>
        <v>0.95424199764847972</v>
      </c>
      <c r="AF40" s="198">
        <f t="shared" si="6"/>
        <v>0.95424199764847972</v>
      </c>
      <c r="AG40" s="198">
        <f t="shared" si="6"/>
        <v>0.95424199764847972</v>
      </c>
      <c r="AH40" s="198">
        <f t="shared" si="6"/>
        <v>0.95424199764847972</v>
      </c>
      <c r="AI40" s="198">
        <f t="shared" si="6"/>
        <v>0.95424199764847972</v>
      </c>
      <c r="AJ40" s="198">
        <f t="shared" si="6"/>
        <v>0.95424199764847972</v>
      </c>
      <c r="AK40" s="198">
        <f t="shared" si="6"/>
        <v>0.95424199764847972</v>
      </c>
      <c r="AL40" s="198">
        <f t="shared" si="6"/>
        <v>0.95424199764847972</v>
      </c>
      <c r="AM40" s="198">
        <f t="shared" si="6"/>
        <v>0.95424199764847972</v>
      </c>
      <c r="AN40" s="198">
        <f t="shared" si="6"/>
        <v>0.95424199764847972</v>
      </c>
      <c r="AO40" s="198">
        <f t="shared" si="6"/>
        <v>0.95424199764847972</v>
      </c>
      <c r="AP40" s="198">
        <f t="shared" si="6"/>
        <v>0.95424199764847972</v>
      </c>
      <c r="AQ40" s="198">
        <f t="shared" si="6"/>
        <v>0.95424199764847972</v>
      </c>
      <c r="AR40" s="198">
        <f t="shared" si="6"/>
        <v>0.95424199764847972</v>
      </c>
      <c r="AS40" s="198">
        <f t="shared" si="6"/>
        <v>0.95424199764847972</v>
      </c>
      <c r="AT40" s="198">
        <f t="shared" si="6"/>
        <v>0.95424199764847972</v>
      </c>
      <c r="AW40" s="228"/>
      <c r="AX40" s="228"/>
      <c r="AY40" s="228"/>
      <c r="AZ40" s="228"/>
      <c r="BA40" s="228"/>
      <c r="BB40" s="228"/>
      <c r="BC40" s="228"/>
    </row>
    <row r="41" spans="18:55" x14ac:dyDescent="0.25">
      <c r="R41" s="198">
        <f t="shared" si="0"/>
        <v>-1.3076923076923077</v>
      </c>
      <c r="S41" s="201">
        <f t="shared" si="1"/>
        <v>-1.1951220267697202</v>
      </c>
      <c r="T41" s="198">
        <f t="shared" si="2"/>
        <v>-1.0011380209258161</v>
      </c>
      <c r="U41" s="198">
        <f t="shared" si="3"/>
        <v>-1.001432697495575</v>
      </c>
      <c r="V41" s="198">
        <f t="shared" si="4"/>
        <v>-1.5328195868781371</v>
      </c>
      <c r="W41" s="198">
        <f t="shared" si="5"/>
        <v>-1.5391960590585945</v>
      </c>
      <c r="AW41" s="228"/>
      <c r="AX41" s="228"/>
      <c r="AY41" s="228"/>
      <c r="AZ41" s="228"/>
      <c r="BA41" s="228"/>
      <c r="BB41" s="228"/>
      <c r="BC41" s="228"/>
    </row>
    <row r="42" spans="18:55" x14ac:dyDescent="0.25">
      <c r="R42" s="198">
        <f t="shared" si="0"/>
        <v>-1.3076923076923077</v>
      </c>
      <c r="S42" s="201">
        <f t="shared" si="1"/>
        <v>-1.1951220267697202</v>
      </c>
      <c r="T42" s="198">
        <f t="shared" si="2"/>
        <v>-1.0011380209258161</v>
      </c>
      <c r="U42" s="198">
        <f t="shared" si="3"/>
        <v>-1.001432697495575</v>
      </c>
      <c r="V42" s="198">
        <f t="shared" si="4"/>
        <v>-1.5328195868781371</v>
      </c>
      <c r="W42" s="198">
        <f t="shared" si="5"/>
        <v>-1.5391960590585945</v>
      </c>
      <c r="Y42" s="199" t="s">
        <v>719</v>
      </c>
      <c r="Z42" s="199" t="s">
        <v>720</v>
      </c>
      <c r="AW42" s="228"/>
      <c r="AX42" s="228"/>
      <c r="AY42" s="228"/>
      <c r="AZ42" s="228"/>
      <c r="BA42" s="228"/>
      <c r="BB42" s="228"/>
      <c r="BC42" s="228"/>
    </row>
    <row r="43" spans="18:55" x14ac:dyDescent="0.25">
      <c r="R43" s="198">
        <f t="shared" si="0"/>
        <v>-1.3076923076923077</v>
      </c>
      <c r="S43" s="201">
        <f t="shared" si="1"/>
        <v>-1.1951220267697202</v>
      </c>
      <c r="T43" s="198">
        <f t="shared" si="2"/>
        <v>-1.0011380209258161</v>
      </c>
      <c r="U43" s="198">
        <f t="shared" si="3"/>
        <v>-1.001432697495575</v>
      </c>
      <c r="V43" s="198">
        <f t="shared" si="4"/>
        <v>-1.5328195868781371</v>
      </c>
      <c r="W43" s="198">
        <f t="shared" si="5"/>
        <v>-1.5391960590585945</v>
      </c>
      <c r="Y43" s="198">
        <v>-0.119435</v>
      </c>
      <c r="Z43" s="198">
        <v>1.02226E-2</v>
      </c>
      <c r="AA43" s="198">
        <v>-0.32434000000000002</v>
      </c>
      <c r="AB43" s="198">
        <v>-1.4882599999999999E-2</v>
      </c>
      <c r="AC43" s="198">
        <v>-2.3533499999999998</v>
      </c>
      <c r="AD43" s="198">
        <v>-4.7217200000000001E-2</v>
      </c>
      <c r="AW43" s="228"/>
      <c r="AX43" s="228"/>
      <c r="AY43" s="228"/>
      <c r="AZ43" s="228"/>
      <c r="BA43" s="228"/>
      <c r="BB43" s="228"/>
      <c r="BC43" s="228"/>
    </row>
    <row r="44" spans="18:55" x14ac:dyDescent="0.25">
      <c r="R44" s="198">
        <f t="shared" si="0"/>
        <v>-1.3076923076923077</v>
      </c>
      <c r="S44" s="201">
        <f t="shared" si="1"/>
        <v>-1.1951220267697202</v>
      </c>
      <c r="T44" s="198">
        <f t="shared" si="2"/>
        <v>-1.0011380209258161</v>
      </c>
      <c r="U44" s="198">
        <f t="shared" si="3"/>
        <v>-1.001432697495575</v>
      </c>
      <c r="V44" s="198">
        <f t="shared" si="4"/>
        <v>-1.5328195868781371</v>
      </c>
      <c r="W44" s="198">
        <f t="shared" si="5"/>
        <v>-1.5391960590585945</v>
      </c>
      <c r="AW44" s="228"/>
      <c r="AX44" s="228"/>
      <c r="AY44" s="228"/>
      <c r="AZ44" s="228"/>
      <c r="BA44" s="228"/>
      <c r="BB44" s="228"/>
      <c r="BC44" s="228"/>
    </row>
    <row r="45" spans="18:55" x14ac:dyDescent="0.25">
      <c r="R45" s="198">
        <f t="shared" si="0"/>
        <v>-1.3076923076923077</v>
      </c>
      <c r="S45" s="201">
        <f t="shared" si="1"/>
        <v>-1.1951220267697202</v>
      </c>
      <c r="T45" s="198">
        <f t="shared" si="2"/>
        <v>-1.0011380209258161</v>
      </c>
      <c r="U45" s="198">
        <f t="shared" si="3"/>
        <v>-1.001432697495575</v>
      </c>
      <c r="V45" s="198">
        <f t="shared" si="4"/>
        <v>-1.5328195868781371</v>
      </c>
      <c r="W45" s="198">
        <f t="shared" si="5"/>
        <v>-1.5391960590585945</v>
      </c>
      <c r="Y45" s="198" t="s">
        <v>721</v>
      </c>
      <c r="AW45" s="228"/>
      <c r="AX45" s="228"/>
      <c r="AY45" s="228"/>
      <c r="AZ45" s="228"/>
      <c r="BA45" s="228"/>
      <c r="BB45" s="228"/>
      <c r="BC45" s="228"/>
    </row>
    <row r="46" spans="18:55" x14ac:dyDescent="0.25">
      <c r="R46" s="198">
        <f t="shared" si="0"/>
        <v>-1.3076923076923077</v>
      </c>
      <c r="S46" s="201">
        <f t="shared" si="1"/>
        <v>-1.1951220267697202</v>
      </c>
      <c r="T46" s="198">
        <f t="shared" si="2"/>
        <v>-1.0011380209258161</v>
      </c>
      <c r="U46" s="198">
        <f t="shared" si="3"/>
        <v>-1.001432697495575</v>
      </c>
      <c r="V46" s="198">
        <f t="shared" si="4"/>
        <v>-1.5328195868781371</v>
      </c>
      <c r="W46" s="198">
        <f t="shared" si="5"/>
        <v>-1.5391960590585945</v>
      </c>
      <c r="Y46" s="198">
        <f t="array" ref="Y46:AT46">MMULT(Z43:AD43,Y36:AT40)</f>
        <v>-1.2886610038733257</v>
      </c>
      <c r="Z46" s="198">
        <v>-1.2886610038733257</v>
      </c>
      <c r="AA46" s="198">
        <v>-1.2886610038733257</v>
      </c>
      <c r="AB46" s="198">
        <v>-1.2886610038733257</v>
      </c>
      <c r="AC46" s="198">
        <v>-1.2886610038733257</v>
      </c>
      <c r="AD46" s="198">
        <v>-1.2886610038733257</v>
      </c>
      <c r="AE46" s="198">
        <v>-1.2886610038733257</v>
      </c>
      <c r="AF46" s="198">
        <v>-1.2886610038733257</v>
      </c>
      <c r="AG46" s="198">
        <v>-1.2886610038733257</v>
      </c>
      <c r="AH46" s="198">
        <v>-1.2886610038733257</v>
      </c>
      <c r="AI46" s="198">
        <v>-1.2886610038733257</v>
      </c>
      <c r="AJ46" s="198">
        <v>-1.2886610038733257</v>
      </c>
      <c r="AK46" s="198">
        <v>-1.2886610038733257</v>
      </c>
      <c r="AL46" s="198">
        <v>-1.2886610038733257</v>
      </c>
      <c r="AM46" s="198">
        <v>-1.2886610038733257</v>
      </c>
      <c r="AN46" s="198">
        <v>-1.2886610038733257</v>
      </c>
      <c r="AO46" s="198">
        <v>-1.2886610038733257</v>
      </c>
      <c r="AP46" s="198">
        <v>-1.2886610038733257</v>
      </c>
      <c r="AQ46" s="198">
        <v>-1.2886610038733257</v>
      </c>
      <c r="AR46" s="198">
        <v>-1.2886610038733257</v>
      </c>
      <c r="AS46" s="198">
        <v>-1.2886610038733257</v>
      </c>
      <c r="AT46" s="198">
        <v>-1.2886610038733257</v>
      </c>
      <c r="AW46" s="228"/>
      <c r="AX46" s="228"/>
      <c r="AY46" s="228"/>
      <c r="AZ46" s="228"/>
      <c r="BA46" s="228"/>
      <c r="BB46" s="228"/>
      <c r="BC46" s="228"/>
    </row>
    <row r="47" spans="18:55" x14ac:dyDescent="0.25">
      <c r="R47" s="198">
        <f t="shared" si="0"/>
        <v>-1.3076923076923077</v>
      </c>
      <c r="S47" s="201">
        <f t="shared" si="1"/>
        <v>-1.1951220267697202</v>
      </c>
      <c r="T47" s="198">
        <f t="shared" si="2"/>
        <v>-1.0011380209258161</v>
      </c>
      <c r="U47" s="198">
        <f t="shared" si="3"/>
        <v>-1.001432697495575</v>
      </c>
      <c r="V47" s="198">
        <f t="shared" si="4"/>
        <v>-1.5328195868781371</v>
      </c>
      <c r="W47" s="198">
        <f t="shared" si="5"/>
        <v>-1.5391960590585945</v>
      </c>
      <c r="Y47" s="198" t="s">
        <v>722</v>
      </c>
      <c r="AW47" s="228"/>
      <c r="AX47" s="228"/>
      <c r="AY47" s="228"/>
      <c r="AZ47" s="228"/>
      <c r="BA47" s="228"/>
      <c r="BB47" s="228"/>
      <c r="BC47" s="228"/>
    </row>
    <row r="48" spans="18:55" x14ac:dyDescent="0.25">
      <c r="R48" s="198">
        <f t="shared" si="0"/>
        <v>-1.3076923076923077</v>
      </c>
      <c r="S48" s="201">
        <f t="shared" si="1"/>
        <v>-1.1951220267697202</v>
      </c>
      <c r="T48" s="198">
        <f t="shared" si="2"/>
        <v>-1.0011380209258161</v>
      </c>
      <c r="U48" s="198">
        <f t="shared" si="3"/>
        <v>-1.001432697495575</v>
      </c>
      <c r="V48" s="198">
        <f t="shared" si="4"/>
        <v>-1.5328195868781371</v>
      </c>
      <c r="W48" s="198">
        <f t="shared" si="5"/>
        <v>-1.5391960590585945</v>
      </c>
      <c r="Y48" s="198">
        <f t="array" ref="Y48:AT48">(Y43)+Y46:AT46</f>
        <v>-1.4080960038733257</v>
      </c>
      <c r="Z48" s="198">
        <v>-1.4080960038733257</v>
      </c>
      <c r="AA48" s="198">
        <v>-1.4080960038733257</v>
      </c>
      <c r="AB48" s="198">
        <v>-1.4080960038733257</v>
      </c>
      <c r="AC48" s="198">
        <v>-1.4080960038733257</v>
      </c>
      <c r="AD48" s="198">
        <v>-1.4080960038733257</v>
      </c>
      <c r="AE48" s="198">
        <v>-1.4080960038733257</v>
      </c>
      <c r="AF48" s="198">
        <v>-1.4080960038733257</v>
      </c>
      <c r="AG48" s="198">
        <v>-1.4080960038733257</v>
      </c>
      <c r="AH48" s="198">
        <v>-1.4080960038733257</v>
      </c>
      <c r="AI48" s="198">
        <v>-1.4080960038733257</v>
      </c>
      <c r="AJ48" s="198">
        <v>-1.4080960038733257</v>
      </c>
      <c r="AK48" s="198">
        <v>-1.4080960038733257</v>
      </c>
      <c r="AL48" s="198">
        <v>-1.4080960038733257</v>
      </c>
      <c r="AM48" s="198">
        <v>-1.4080960038733257</v>
      </c>
      <c r="AN48" s="198">
        <v>-1.4080960038733257</v>
      </c>
      <c r="AO48" s="198">
        <v>-1.4080960038733257</v>
      </c>
      <c r="AP48" s="198">
        <v>-1.4080960038733257</v>
      </c>
      <c r="AQ48" s="198">
        <v>-1.4080960038733257</v>
      </c>
      <c r="AR48" s="198">
        <v>-1.4080960038733257</v>
      </c>
      <c r="AS48" s="198">
        <v>-1.4080960038733257</v>
      </c>
      <c r="AT48" s="198">
        <v>-1.4080960038733257</v>
      </c>
      <c r="AW48" s="228"/>
      <c r="AX48" s="228"/>
      <c r="AY48" s="228"/>
      <c r="AZ48" s="228"/>
      <c r="BA48" s="228"/>
      <c r="BB48" s="228"/>
      <c r="BC48" s="228"/>
    </row>
    <row r="49" spans="18:55" x14ac:dyDescent="0.25">
      <c r="R49" s="198">
        <f t="shared" si="0"/>
        <v>-1.3076923076923077</v>
      </c>
      <c r="S49" s="201">
        <f t="shared" si="1"/>
        <v>-1.1951220267697202</v>
      </c>
      <c r="T49" s="198">
        <f t="shared" si="2"/>
        <v>-1.0011380209258161</v>
      </c>
      <c r="U49" s="198">
        <f t="shared" si="3"/>
        <v>-1.001432697495575</v>
      </c>
      <c r="V49" s="198">
        <f t="shared" si="4"/>
        <v>-1.5328195868781371</v>
      </c>
      <c r="W49" s="198">
        <f t="shared" si="5"/>
        <v>-1.5391960590585945</v>
      </c>
      <c r="AW49" s="228"/>
      <c r="AX49" s="228"/>
      <c r="AY49" s="228"/>
      <c r="AZ49" s="228"/>
      <c r="BA49" s="228"/>
      <c r="BB49" s="228"/>
      <c r="BC49" s="228"/>
    </row>
    <row r="50" spans="18:55" x14ac:dyDescent="0.25">
      <c r="R50" s="198">
        <f t="shared" si="0"/>
        <v>-1.3076923076923077</v>
      </c>
      <c r="S50" s="201">
        <f t="shared" si="1"/>
        <v>-1.1951220267697202</v>
      </c>
      <c r="T50" s="198">
        <f t="shared" si="2"/>
        <v>-1.0011380209258161</v>
      </c>
      <c r="U50" s="198">
        <f t="shared" si="3"/>
        <v>-1.001432697495575</v>
      </c>
      <c r="V50" s="198">
        <f t="shared" si="4"/>
        <v>-1.5328195868781371</v>
      </c>
      <c r="W50" s="198">
        <f t="shared" si="5"/>
        <v>-1.5391960590585945</v>
      </c>
      <c r="Y50" s="198" t="s">
        <v>723</v>
      </c>
      <c r="AW50" s="228"/>
      <c r="AX50" s="228"/>
      <c r="AY50" s="228"/>
      <c r="AZ50" s="228"/>
      <c r="BA50" s="228"/>
      <c r="BB50" s="228"/>
      <c r="BC50" s="228"/>
    </row>
    <row r="51" spans="18:55" x14ac:dyDescent="0.25">
      <c r="R51" s="198">
        <f t="shared" si="0"/>
        <v>-1.3076923076923077</v>
      </c>
      <c r="S51" s="201">
        <f t="shared" si="1"/>
        <v>-1.1951220267697202</v>
      </c>
      <c r="T51" s="198">
        <f t="shared" si="2"/>
        <v>-1.0011380209258161</v>
      </c>
      <c r="U51" s="198">
        <f t="shared" si="3"/>
        <v>-1.001432697495575</v>
      </c>
      <c r="V51" s="198">
        <f t="shared" si="4"/>
        <v>-1.5328195868781371</v>
      </c>
      <c r="W51" s="198">
        <f t="shared" si="5"/>
        <v>-1.5391960590585945</v>
      </c>
      <c r="Y51" s="198">
        <f>(Y48+1)*(($O$5-$O$3)/2)+$O$3</f>
        <v>11.488011120854601</v>
      </c>
      <c r="Z51" s="198">
        <f t="shared" ref="Z51:AT51" si="8">(Z48+1)*(($O$5-$O$3)/2)+$O$3</f>
        <v>11.488011120854601</v>
      </c>
      <c r="AA51" s="198">
        <f t="shared" si="8"/>
        <v>11.488011120854601</v>
      </c>
      <c r="AB51" s="198">
        <f t="shared" si="8"/>
        <v>11.488011120854601</v>
      </c>
      <c r="AC51" s="198">
        <f t="shared" si="8"/>
        <v>11.488011120854601</v>
      </c>
      <c r="AD51" s="198">
        <f t="shared" si="8"/>
        <v>11.488011120854601</v>
      </c>
      <c r="AE51" s="198">
        <f t="shared" si="8"/>
        <v>11.488011120854601</v>
      </c>
      <c r="AF51" s="198">
        <f t="shared" si="8"/>
        <v>11.488011120854601</v>
      </c>
      <c r="AG51" s="198">
        <f t="shared" si="8"/>
        <v>11.488011120854601</v>
      </c>
      <c r="AH51" s="198">
        <f t="shared" si="8"/>
        <v>11.488011120854601</v>
      </c>
      <c r="AI51" s="198">
        <f t="shared" si="8"/>
        <v>11.488011120854601</v>
      </c>
      <c r="AJ51" s="198">
        <f t="shared" si="8"/>
        <v>11.488011120854601</v>
      </c>
      <c r="AK51" s="198">
        <f t="shared" si="8"/>
        <v>11.488011120854601</v>
      </c>
      <c r="AL51" s="198">
        <f t="shared" si="8"/>
        <v>11.488011120854601</v>
      </c>
      <c r="AM51" s="198">
        <f t="shared" si="8"/>
        <v>11.488011120854601</v>
      </c>
      <c r="AN51" s="198">
        <f t="shared" si="8"/>
        <v>11.488011120854601</v>
      </c>
      <c r="AO51" s="198">
        <f t="shared" si="8"/>
        <v>11.488011120854601</v>
      </c>
      <c r="AP51" s="198">
        <f t="shared" si="8"/>
        <v>11.488011120854601</v>
      </c>
      <c r="AQ51" s="198">
        <f t="shared" si="8"/>
        <v>11.488011120854601</v>
      </c>
      <c r="AR51" s="198">
        <f t="shared" si="8"/>
        <v>11.488011120854601</v>
      </c>
      <c r="AS51" s="198">
        <f t="shared" si="8"/>
        <v>11.488011120854601</v>
      </c>
      <c r="AT51" s="198">
        <f t="shared" si="8"/>
        <v>11.488011120854601</v>
      </c>
      <c r="AW51" s="228"/>
      <c r="AX51" s="228"/>
      <c r="AY51" s="228"/>
      <c r="AZ51" s="228"/>
      <c r="BA51" s="228"/>
      <c r="BB51" s="228"/>
      <c r="BC51" s="228"/>
    </row>
    <row r="52" spans="18:55" x14ac:dyDescent="0.25">
      <c r="R52" s="198">
        <f t="shared" si="0"/>
        <v>-1.3076923076923077</v>
      </c>
      <c r="S52" s="201">
        <f t="shared" si="1"/>
        <v>-1.1951220267697202</v>
      </c>
      <c r="T52" s="198">
        <f t="shared" si="2"/>
        <v>-1.0011380209258161</v>
      </c>
      <c r="U52" s="198">
        <f t="shared" si="3"/>
        <v>-1.001432697495575</v>
      </c>
      <c r="V52" s="198">
        <f t="shared" si="4"/>
        <v>-1.5328195868781371</v>
      </c>
      <c r="W52" s="198">
        <f t="shared" si="5"/>
        <v>-1.5391960590585945</v>
      </c>
      <c r="Y52" s="198" t="s">
        <v>724</v>
      </c>
      <c r="AW52" s="228"/>
      <c r="AX52" s="228"/>
      <c r="AY52" s="228"/>
      <c r="AZ52" s="228"/>
      <c r="BA52" s="228"/>
      <c r="BB52" s="228"/>
      <c r="BC52" s="228"/>
    </row>
    <row r="53" spans="18:55" x14ac:dyDescent="0.25">
      <c r="R53" s="198">
        <f t="shared" si="0"/>
        <v>-1.3076923076923077</v>
      </c>
      <c r="S53" s="201">
        <f t="shared" si="1"/>
        <v>-1.1951220267697202</v>
      </c>
      <c r="T53" s="198">
        <f t="shared" si="2"/>
        <v>-1.0011380209258161</v>
      </c>
      <c r="U53" s="198">
        <f t="shared" si="3"/>
        <v>-1.001432697495575</v>
      </c>
      <c r="V53" s="198">
        <f t="shared" si="4"/>
        <v>-1.5328195868781371</v>
      </c>
      <c r="W53" s="198">
        <f t="shared" si="5"/>
        <v>-1.5391960590585945</v>
      </c>
      <c r="Y53" s="198">
        <f t="array" ref="Y53:Y184">TRANSPOSE($Y$51:$CG$51)</f>
        <v>11.488011120854601</v>
      </c>
      <c r="AW53" s="228"/>
      <c r="AX53" s="228"/>
      <c r="AY53" s="228"/>
      <c r="AZ53" s="228"/>
      <c r="BA53" s="228"/>
      <c r="BB53" s="228"/>
      <c r="BC53" s="228"/>
    </row>
    <row r="54" spans="18:55" x14ac:dyDescent="0.25">
      <c r="R54" s="198">
        <f t="shared" si="0"/>
        <v>-1.3076923076923077</v>
      </c>
      <c r="S54" s="201">
        <f t="shared" si="1"/>
        <v>-1.1951220267697202</v>
      </c>
      <c r="T54" s="198">
        <f t="shared" si="2"/>
        <v>-1.0011380209258161</v>
      </c>
      <c r="U54" s="198">
        <f t="shared" si="3"/>
        <v>-1.001432697495575</v>
      </c>
      <c r="V54" s="198">
        <f t="shared" si="4"/>
        <v>-1.5328195868781371</v>
      </c>
      <c r="W54" s="198">
        <f t="shared" si="5"/>
        <v>-1.5391960590585945</v>
      </c>
      <c r="Y54" s="198">
        <v>11.488011120854601</v>
      </c>
      <c r="AW54" s="228"/>
      <c r="AX54" s="228"/>
      <c r="AY54" s="228"/>
      <c r="AZ54" s="228"/>
      <c r="BA54" s="228"/>
      <c r="BB54" s="228"/>
      <c r="BC54" s="228"/>
    </row>
    <row r="55" spans="18:55" x14ac:dyDescent="0.25">
      <c r="R55" s="198">
        <f t="shared" si="0"/>
        <v>-1.3076923076923077</v>
      </c>
      <c r="S55" s="201">
        <f t="shared" si="1"/>
        <v>-1.1951220267697202</v>
      </c>
      <c r="T55" s="198">
        <f t="shared" si="2"/>
        <v>-1.0011380209258161</v>
      </c>
      <c r="U55" s="198">
        <f t="shared" si="3"/>
        <v>-1.001432697495575</v>
      </c>
      <c r="V55" s="198">
        <f t="shared" si="4"/>
        <v>-1.5328195868781371</v>
      </c>
      <c r="W55" s="198">
        <f t="shared" si="5"/>
        <v>-1.5391960590585945</v>
      </c>
      <c r="Y55" s="198">
        <v>11.488011120854601</v>
      </c>
    </row>
    <row r="56" spans="18:55" x14ac:dyDescent="0.25">
      <c r="R56" s="198">
        <f t="shared" si="0"/>
        <v>-1.3076923076923077</v>
      </c>
      <c r="S56" s="201">
        <f t="shared" si="1"/>
        <v>-1.1951220267697202</v>
      </c>
      <c r="T56" s="198">
        <f t="shared" si="2"/>
        <v>-1.0011380209258161</v>
      </c>
      <c r="U56" s="198">
        <f t="shared" si="3"/>
        <v>-1.001432697495575</v>
      </c>
      <c r="V56" s="198">
        <f t="shared" si="4"/>
        <v>-1.5328195868781371</v>
      </c>
      <c r="W56" s="198">
        <f t="shared" si="5"/>
        <v>-1.5391960590585945</v>
      </c>
      <c r="Y56" s="198">
        <v>11.488011120854601</v>
      </c>
    </row>
    <row r="57" spans="18:55" x14ac:dyDescent="0.25">
      <c r="R57" s="198">
        <f t="shared" si="0"/>
        <v>-1.3076923076923077</v>
      </c>
      <c r="S57" s="201">
        <f t="shared" si="1"/>
        <v>-1.1951220267697202</v>
      </c>
      <c r="T57" s="198">
        <f t="shared" si="2"/>
        <v>-1.0011380209258161</v>
      </c>
      <c r="U57" s="198">
        <f t="shared" si="3"/>
        <v>-1.001432697495575</v>
      </c>
      <c r="V57" s="198">
        <f t="shared" si="4"/>
        <v>-1.5328195868781371</v>
      </c>
      <c r="W57" s="198">
        <f t="shared" si="5"/>
        <v>-1.5391960590585945</v>
      </c>
      <c r="Y57" s="198">
        <v>11.488011120854601</v>
      </c>
    </row>
    <row r="58" spans="18:55" x14ac:dyDescent="0.25">
      <c r="R58" s="198">
        <f t="shared" si="0"/>
        <v>-1.3076923076923077</v>
      </c>
      <c r="S58" s="201">
        <f t="shared" si="1"/>
        <v>-1.1951220267697202</v>
      </c>
      <c r="T58" s="198">
        <f t="shared" si="2"/>
        <v>-1.0011380209258161</v>
      </c>
      <c r="U58" s="198">
        <f t="shared" si="3"/>
        <v>-1.001432697495575</v>
      </c>
      <c r="V58" s="198">
        <f t="shared" si="4"/>
        <v>-1.5328195868781371</v>
      </c>
      <c r="W58" s="198">
        <f t="shared" si="5"/>
        <v>-1.5391960590585945</v>
      </c>
      <c r="Y58" s="198">
        <v>11.488011120854601</v>
      </c>
    </row>
    <row r="59" spans="18:55" x14ac:dyDescent="0.25">
      <c r="R59" s="198">
        <f t="shared" si="0"/>
        <v>-1.3076923076923077</v>
      </c>
      <c r="S59" s="201">
        <f t="shared" si="1"/>
        <v>-1.1951220267697202</v>
      </c>
      <c r="T59" s="198">
        <f t="shared" si="2"/>
        <v>-1.0011380209258161</v>
      </c>
      <c r="U59" s="198">
        <f t="shared" si="3"/>
        <v>-1.001432697495575</v>
      </c>
      <c r="V59" s="198">
        <f t="shared" si="4"/>
        <v>-1.5328195868781371</v>
      </c>
      <c r="W59" s="198">
        <f t="shared" si="5"/>
        <v>-1.5391960590585945</v>
      </c>
      <c r="Y59" s="198">
        <v>11.488011120854601</v>
      </c>
    </row>
    <row r="60" spans="18:55" x14ac:dyDescent="0.25">
      <c r="R60" s="198">
        <f t="shared" si="0"/>
        <v>-1.3076923076923077</v>
      </c>
      <c r="S60" s="201">
        <f t="shared" si="1"/>
        <v>-1.1951220267697202</v>
      </c>
      <c r="T60" s="198">
        <f t="shared" si="2"/>
        <v>-1.0011380209258161</v>
      </c>
      <c r="U60" s="198">
        <f t="shared" si="3"/>
        <v>-1.001432697495575</v>
      </c>
      <c r="V60" s="198">
        <f t="shared" si="4"/>
        <v>-1.5328195868781371</v>
      </c>
      <c r="W60" s="198">
        <f t="shared" si="5"/>
        <v>-1.5391960590585945</v>
      </c>
      <c r="Y60" s="198">
        <v>11.488011120854601</v>
      </c>
    </row>
    <row r="61" spans="18:55" x14ac:dyDescent="0.25">
      <c r="R61" s="198">
        <f t="shared" si="0"/>
        <v>-1.3076923076923077</v>
      </c>
      <c r="S61" s="201">
        <f t="shared" si="1"/>
        <v>-1.1951220267697202</v>
      </c>
      <c r="T61" s="198">
        <f t="shared" si="2"/>
        <v>-1.0011380209258161</v>
      </c>
      <c r="U61" s="198">
        <f t="shared" si="3"/>
        <v>-1.001432697495575</v>
      </c>
      <c r="V61" s="198">
        <f t="shared" si="4"/>
        <v>-1.5328195868781371</v>
      </c>
      <c r="W61" s="198">
        <f t="shared" si="5"/>
        <v>-1.5391960590585945</v>
      </c>
      <c r="Y61" s="198">
        <v>11.488011120854601</v>
      </c>
    </row>
    <row r="62" spans="18:55" x14ac:dyDescent="0.25">
      <c r="R62" s="198">
        <f t="shared" si="0"/>
        <v>-1.3076923076923077</v>
      </c>
      <c r="S62" s="201">
        <f t="shared" si="1"/>
        <v>-1.1951220267697202</v>
      </c>
      <c r="T62" s="198">
        <f t="shared" si="2"/>
        <v>-1.0011380209258161</v>
      </c>
      <c r="U62" s="198">
        <f t="shared" si="3"/>
        <v>-1.001432697495575</v>
      </c>
      <c r="V62" s="198">
        <f t="shared" si="4"/>
        <v>-1.5328195868781371</v>
      </c>
      <c r="W62" s="198">
        <f t="shared" si="5"/>
        <v>-1.5391960590585945</v>
      </c>
      <c r="Y62" s="198">
        <v>11.488011120854601</v>
      </c>
    </row>
    <row r="63" spans="18:55" x14ac:dyDescent="0.25">
      <c r="R63" s="198">
        <f t="shared" si="0"/>
        <v>-1.3076923076923077</v>
      </c>
      <c r="S63" s="201">
        <f t="shared" si="1"/>
        <v>-1.1951220267697202</v>
      </c>
      <c r="T63" s="198">
        <f t="shared" si="2"/>
        <v>-1.0011380209258161</v>
      </c>
      <c r="U63" s="198">
        <f t="shared" si="3"/>
        <v>-1.001432697495575</v>
      </c>
      <c r="V63" s="198">
        <f t="shared" si="4"/>
        <v>-1.5328195868781371</v>
      </c>
      <c r="W63" s="198">
        <f t="shared" si="5"/>
        <v>-1.5391960590585945</v>
      </c>
      <c r="Y63" s="198">
        <v>11.488011120854601</v>
      </c>
    </row>
    <row r="64" spans="18:55" x14ac:dyDescent="0.25">
      <c r="R64" s="198">
        <f t="shared" si="0"/>
        <v>-1.3076923076923077</v>
      </c>
      <c r="S64" s="201">
        <f t="shared" si="1"/>
        <v>-1.1951220267697202</v>
      </c>
      <c r="T64" s="198">
        <f t="shared" si="2"/>
        <v>-1.0011380209258161</v>
      </c>
      <c r="U64" s="198">
        <f t="shared" si="3"/>
        <v>-1.001432697495575</v>
      </c>
      <c r="V64" s="198">
        <f t="shared" si="4"/>
        <v>-1.5328195868781371</v>
      </c>
      <c r="W64" s="198">
        <f t="shared" si="5"/>
        <v>-1.5391960590585945</v>
      </c>
      <c r="Y64" s="198">
        <v>11.488011120854601</v>
      </c>
    </row>
    <row r="65" spans="18:25" x14ac:dyDescent="0.25">
      <c r="R65" s="198">
        <f t="shared" si="0"/>
        <v>-1.3076923076923077</v>
      </c>
      <c r="S65" s="201">
        <f t="shared" si="1"/>
        <v>-1.1951220267697202</v>
      </c>
      <c r="T65" s="198">
        <f t="shared" si="2"/>
        <v>-1.0011380209258161</v>
      </c>
      <c r="U65" s="198">
        <f t="shared" si="3"/>
        <v>-1.001432697495575</v>
      </c>
      <c r="V65" s="198">
        <f t="shared" si="4"/>
        <v>-1.5328195868781371</v>
      </c>
      <c r="W65" s="198">
        <f t="shared" si="5"/>
        <v>-1.5391960590585945</v>
      </c>
      <c r="Y65" s="198">
        <v>11.488011120854601</v>
      </c>
    </row>
    <row r="66" spans="18:25" x14ac:dyDescent="0.25">
      <c r="R66" s="198">
        <f t="shared" si="0"/>
        <v>-1.3076923076923077</v>
      </c>
      <c r="S66" s="201">
        <f t="shared" si="1"/>
        <v>-1.1951220267697202</v>
      </c>
      <c r="T66" s="198">
        <f t="shared" si="2"/>
        <v>-1.0011380209258161</v>
      </c>
      <c r="U66" s="198">
        <f t="shared" si="3"/>
        <v>-1.001432697495575</v>
      </c>
      <c r="V66" s="198">
        <f t="shared" si="4"/>
        <v>-1.5328195868781371</v>
      </c>
      <c r="W66" s="198">
        <f t="shared" si="5"/>
        <v>-1.5391960590585945</v>
      </c>
      <c r="Y66" s="198">
        <v>11.488011120854601</v>
      </c>
    </row>
    <row r="67" spans="18:25" x14ac:dyDescent="0.25">
      <c r="R67" s="198">
        <f t="shared" ref="R67:R130" si="9">2*((M67-Q$3)/(Q$5-Q$3))-1</f>
        <v>-1.3076923076923077</v>
      </c>
      <c r="S67" s="201">
        <f t="shared" ref="S67:S130" si="10">2*((H67-Q$8)/(Q$10-Q$8))-1</f>
        <v>-1.1951220267697202</v>
      </c>
      <c r="T67" s="198">
        <f t="shared" ref="T67:T130" si="11">2*((I67-Q$13)/(Q$15-Q$13))-1</f>
        <v>-1.0011380209258161</v>
      </c>
      <c r="U67" s="198">
        <f t="shared" ref="U67:U130" si="12">2*((J67-Q$18)/(Q$20-Q$18))-1</f>
        <v>-1.001432697495575</v>
      </c>
      <c r="V67" s="198">
        <f t="shared" ref="V67:V130" si="13">2*((K67-Q$23)/(Q$25-Q$23))-1</f>
        <v>-1.5328195868781371</v>
      </c>
      <c r="W67" s="198">
        <f t="shared" ref="W67:W130" si="14">2*((L67-Q$28)/(Q$30-Q$28))-1</f>
        <v>-1.5391960590585945</v>
      </c>
      <c r="Y67" s="198">
        <v>11.488011120854601</v>
      </c>
    </row>
    <row r="68" spans="18:25" x14ac:dyDescent="0.25">
      <c r="R68" s="198">
        <f t="shared" si="9"/>
        <v>-1.3076923076923077</v>
      </c>
      <c r="S68" s="201">
        <f t="shared" si="10"/>
        <v>-1.1951220267697202</v>
      </c>
      <c r="T68" s="198">
        <f t="shared" si="11"/>
        <v>-1.0011380209258161</v>
      </c>
      <c r="U68" s="198">
        <f t="shared" si="12"/>
        <v>-1.001432697495575</v>
      </c>
      <c r="V68" s="198">
        <f t="shared" si="13"/>
        <v>-1.5328195868781371</v>
      </c>
      <c r="W68" s="198">
        <f t="shared" si="14"/>
        <v>-1.5391960590585945</v>
      </c>
      <c r="Y68" s="198">
        <v>11.488011120854601</v>
      </c>
    </row>
    <row r="69" spans="18:25" x14ac:dyDescent="0.25">
      <c r="R69" s="198">
        <f t="shared" si="9"/>
        <v>-1.3076923076923077</v>
      </c>
      <c r="S69" s="201">
        <f t="shared" si="10"/>
        <v>-1.1951220267697202</v>
      </c>
      <c r="T69" s="198">
        <f t="shared" si="11"/>
        <v>-1.0011380209258161</v>
      </c>
      <c r="U69" s="198">
        <f t="shared" si="12"/>
        <v>-1.001432697495575</v>
      </c>
      <c r="V69" s="198">
        <f t="shared" si="13"/>
        <v>-1.5328195868781371</v>
      </c>
      <c r="W69" s="198">
        <f t="shared" si="14"/>
        <v>-1.5391960590585945</v>
      </c>
      <c r="Y69" s="198">
        <v>11.488011120854601</v>
      </c>
    </row>
    <row r="70" spans="18:25" x14ac:dyDescent="0.25">
      <c r="R70" s="198">
        <f t="shared" si="9"/>
        <v>-1.3076923076923077</v>
      </c>
      <c r="S70" s="201">
        <f t="shared" si="10"/>
        <v>-1.1951220267697202</v>
      </c>
      <c r="T70" s="198">
        <f t="shared" si="11"/>
        <v>-1.0011380209258161</v>
      </c>
      <c r="U70" s="198">
        <f t="shared" si="12"/>
        <v>-1.001432697495575</v>
      </c>
      <c r="V70" s="198">
        <f t="shared" si="13"/>
        <v>-1.5328195868781371</v>
      </c>
      <c r="W70" s="198">
        <f t="shared" si="14"/>
        <v>-1.5391960590585945</v>
      </c>
      <c r="Y70" s="198">
        <v>11.488011120854601</v>
      </c>
    </row>
    <row r="71" spans="18:25" x14ac:dyDescent="0.25">
      <c r="R71" s="198">
        <f t="shared" si="9"/>
        <v>-1.3076923076923077</v>
      </c>
      <c r="S71" s="201">
        <f t="shared" si="10"/>
        <v>-1.1951220267697202</v>
      </c>
      <c r="T71" s="198">
        <f t="shared" si="11"/>
        <v>-1.0011380209258161</v>
      </c>
      <c r="U71" s="198">
        <f t="shared" si="12"/>
        <v>-1.001432697495575</v>
      </c>
      <c r="V71" s="198">
        <f t="shared" si="13"/>
        <v>-1.5328195868781371</v>
      </c>
      <c r="W71" s="198">
        <f t="shared" si="14"/>
        <v>-1.5391960590585945</v>
      </c>
      <c r="Y71" s="198">
        <v>11.488011120854601</v>
      </c>
    </row>
    <row r="72" spans="18:25" x14ac:dyDescent="0.25">
      <c r="R72" s="198">
        <f t="shared" si="9"/>
        <v>-1.3076923076923077</v>
      </c>
      <c r="S72" s="201">
        <f t="shared" si="10"/>
        <v>-1.1951220267697202</v>
      </c>
      <c r="T72" s="198">
        <f t="shared" si="11"/>
        <v>-1.0011380209258161</v>
      </c>
      <c r="U72" s="198">
        <f t="shared" si="12"/>
        <v>-1.001432697495575</v>
      </c>
      <c r="V72" s="198">
        <f t="shared" si="13"/>
        <v>-1.5328195868781371</v>
      </c>
      <c r="W72" s="198">
        <f t="shared" si="14"/>
        <v>-1.5391960590585945</v>
      </c>
      <c r="Y72" s="198">
        <v>11.488011120854601</v>
      </c>
    </row>
    <row r="73" spans="18:25" x14ac:dyDescent="0.25">
      <c r="R73" s="198">
        <f t="shared" si="9"/>
        <v>-1.3076923076923077</v>
      </c>
      <c r="S73" s="201">
        <f t="shared" si="10"/>
        <v>-1.1951220267697202</v>
      </c>
      <c r="T73" s="198">
        <f t="shared" si="11"/>
        <v>-1.0011380209258161</v>
      </c>
      <c r="U73" s="198">
        <f t="shared" si="12"/>
        <v>-1.001432697495575</v>
      </c>
      <c r="V73" s="198">
        <f t="shared" si="13"/>
        <v>-1.5328195868781371</v>
      </c>
      <c r="W73" s="198">
        <f t="shared" si="14"/>
        <v>-1.5391960590585945</v>
      </c>
      <c r="Y73" s="198">
        <v>11.488011120854601</v>
      </c>
    </row>
    <row r="74" spans="18:25" x14ac:dyDescent="0.25">
      <c r="R74" s="198">
        <f t="shared" si="9"/>
        <v>-1.3076923076923077</v>
      </c>
      <c r="S74" s="201">
        <f t="shared" si="10"/>
        <v>-1.1951220267697202</v>
      </c>
      <c r="T74" s="198">
        <f t="shared" si="11"/>
        <v>-1.0011380209258161</v>
      </c>
      <c r="U74" s="198">
        <f t="shared" si="12"/>
        <v>-1.001432697495575</v>
      </c>
      <c r="V74" s="198">
        <f t="shared" si="13"/>
        <v>-1.5328195868781371</v>
      </c>
      <c r="W74" s="198">
        <f t="shared" si="14"/>
        <v>-1.5391960590585945</v>
      </c>
      <c r="Y74" s="198">
        <v>11.488011120854601</v>
      </c>
    </row>
    <row r="75" spans="18:25" x14ac:dyDescent="0.25">
      <c r="R75" s="198">
        <f t="shared" si="9"/>
        <v>-1.3076923076923077</v>
      </c>
      <c r="S75" s="201">
        <f t="shared" si="10"/>
        <v>-1.1951220267697202</v>
      </c>
      <c r="T75" s="198">
        <f t="shared" si="11"/>
        <v>-1.0011380209258161</v>
      </c>
      <c r="U75" s="198">
        <f t="shared" si="12"/>
        <v>-1.001432697495575</v>
      </c>
      <c r="V75" s="198">
        <f t="shared" si="13"/>
        <v>-1.5328195868781371</v>
      </c>
      <c r="W75" s="198">
        <f t="shared" si="14"/>
        <v>-1.5391960590585945</v>
      </c>
      <c r="Y75" s="198">
        <v>0</v>
      </c>
    </row>
    <row r="76" spans="18:25" x14ac:dyDescent="0.25">
      <c r="R76" s="198">
        <f t="shared" si="9"/>
        <v>-1.3076923076923077</v>
      </c>
      <c r="S76" s="201">
        <f t="shared" si="10"/>
        <v>-1.1951220267697202</v>
      </c>
      <c r="T76" s="198">
        <f t="shared" si="11"/>
        <v>-1.0011380209258161</v>
      </c>
      <c r="U76" s="198">
        <f t="shared" si="12"/>
        <v>-1.001432697495575</v>
      </c>
      <c r="V76" s="198">
        <f t="shared" si="13"/>
        <v>-1.5328195868781371</v>
      </c>
      <c r="W76" s="198">
        <f t="shared" si="14"/>
        <v>-1.5391960590585945</v>
      </c>
      <c r="Y76" s="198">
        <v>0</v>
      </c>
    </row>
    <row r="77" spans="18:25" x14ac:dyDescent="0.25">
      <c r="R77" s="198">
        <f t="shared" si="9"/>
        <v>-1.3076923076923077</v>
      </c>
      <c r="S77" s="201">
        <f t="shared" si="10"/>
        <v>-1.1951220267697202</v>
      </c>
      <c r="T77" s="198">
        <f t="shared" si="11"/>
        <v>-1.0011380209258161</v>
      </c>
      <c r="U77" s="198">
        <f t="shared" si="12"/>
        <v>-1.001432697495575</v>
      </c>
      <c r="V77" s="198">
        <f t="shared" si="13"/>
        <v>-1.5328195868781371</v>
      </c>
      <c r="W77" s="198">
        <f t="shared" si="14"/>
        <v>-1.5391960590585945</v>
      </c>
      <c r="Y77" s="198">
        <v>0</v>
      </c>
    </row>
    <row r="78" spans="18:25" x14ac:dyDescent="0.25">
      <c r="R78" s="198">
        <f t="shared" si="9"/>
        <v>-1.3076923076923077</v>
      </c>
      <c r="S78" s="201">
        <f t="shared" si="10"/>
        <v>-1.1951220267697202</v>
      </c>
      <c r="T78" s="198">
        <f t="shared" si="11"/>
        <v>-1.0011380209258161</v>
      </c>
      <c r="U78" s="198">
        <f t="shared" si="12"/>
        <v>-1.001432697495575</v>
      </c>
      <c r="V78" s="198">
        <f t="shared" si="13"/>
        <v>-1.5328195868781371</v>
      </c>
      <c r="W78" s="198">
        <f t="shared" si="14"/>
        <v>-1.5391960590585945</v>
      </c>
      <c r="Y78" s="198">
        <v>0</v>
      </c>
    </row>
    <row r="79" spans="18:25" x14ac:dyDescent="0.25">
      <c r="R79" s="198">
        <f t="shared" si="9"/>
        <v>-1.3076923076923077</v>
      </c>
      <c r="S79" s="201">
        <f t="shared" si="10"/>
        <v>-1.1951220267697202</v>
      </c>
      <c r="T79" s="198">
        <f t="shared" si="11"/>
        <v>-1.0011380209258161</v>
      </c>
      <c r="U79" s="198">
        <f t="shared" si="12"/>
        <v>-1.001432697495575</v>
      </c>
      <c r="V79" s="198">
        <f t="shared" si="13"/>
        <v>-1.5328195868781371</v>
      </c>
      <c r="W79" s="198">
        <f t="shared" si="14"/>
        <v>-1.5391960590585945</v>
      </c>
      <c r="Y79" s="198">
        <v>0</v>
      </c>
    </row>
    <row r="80" spans="18:25" x14ac:dyDescent="0.25">
      <c r="R80" s="198">
        <f t="shared" si="9"/>
        <v>-1.3076923076923077</v>
      </c>
      <c r="S80" s="201">
        <f t="shared" si="10"/>
        <v>-1.1951220267697202</v>
      </c>
      <c r="T80" s="198">
        <f t="shared" si="11"/>
        <v>-1.0011380209258161</v>
      </c>
      <c r="U80" s="198">
        <f t="shared" si="12"/>
        <v>-1.001432697495575</v>
      </c>
      <c r="V80" s="198">
        <f t="shared" si="13"/>
        <v>-1.5328195868781371</v>
      </c>
      <c r="W80" s="198">
        <f t="shared" si="14"/>
        <v>-1.5391960590585945</v>
      </c>
      <c r="Y80" s="198">
        <v>0</v>
      </c>
    </row>
    <row r="81" spans="18:25" x14ac:dyDescent="0.25">
      <c r="R81" s="198">
        <f t="shared" si="9"/>
        <v>-1.3076923076923077</v>
      </c>
      <c r="S81" s="201">
        <f t="shared" si="10"/>
        <v>-1.1951220267697202</v>
      </c>
      <c r="T81" s="198">
        <f t="shared" si="11"/>
        <v>-1.0011380209258161</v>
      </c>
      <c r="U81" s="198">
        <f t="shared" si="12"/>
        <v>-1.001432697495575</v>
      </c>
      <c r="V81" s="198">
        <f t="shared" si="13"/>
        <v>-1.5328195868781371</v>
      </c>
      <c r="W81" s="198">
        <f t="shared" si="14"/>
        <v>-1.5391960590585945</v>
      </c>
      <c r="Y81" s="198">
        <v>0</v>
      </c>
    </row>
    <row r="82" spans="18:25" x14ac:dyDescent="0.25">
      <c r="R82" s="198">
        <f t="shared" si="9"/>
        <v>-1.3076923076923077</v>
      </c>
      <c r="S82" s="201">
        <f t="shared" si="10"/>
        <v>-1.1951220267697202</v>
      </c>
      <c r="T82" s="198">
        <f t="shared" si="11"/>
        <v>-1.0011380209258161</v>
      </c>
      <c r="U82" s="198">
        <f t="shared" si="12"/>
        <v>-1.001432697495575</v>
      </c>
      <c r="V82" s="198">
        <f t="shared" si="13"/>
        <v>-1.5328195868781371</v>
      </c>
      <c r="W82" s="198">
        <f t="shared" si="14"/>
        <v>-1.5391960590585945</v>
      </c>
      <c r="Y82" s="198">
        <v>0</v>
      </c>
    </row>
    <row r="83" spans="18:25" x14ac:dyDescent="0.25">
      <c r="R83" s="198">
        <f t="shared" si="9"/>
        <v>-1.3076923076923077</v>
      </c>
      <c r="S83" s="201">
        <f t="shared" si="10"/>
        <v>-1.1951220267697202</v>
      </c>
      <c r="T83" s="198">
        <f t="shared" si="11"/>
        <v>-1.0011380209258161</v>
      </c>
      <c r="U83" s="198">
        <f t="shared" si="12"/>
        <v>-1.001432697495575</v>
      </c>
      <c r="V83" s="198">
        <f t="shared" si="13"/>
        <v>-1.5328195868781371</v>
      </c>
      <c r="W83" s="198">
        <f t="shared" si="14"/>
        <v>-1.5391960590585945</v>
      </c>
      <c r="Y83" s="198">
        <v>0</v>
      </c>
    </row>
    <row r="84" spans="18:25" x14ac:dyDescent="0.25">
      <c r="R84" s="198">
        <f t="shared" si="9"/>
        <v>-1.3076923076923077</v>
      </c>
      <c r="S84" s="201">
        <f t="shared" si="10"/>
        <v>-1.1951220267697202</v>
      </c>
      <c r="T84" s="198">
        <f t="shared" si="11"/>
        <v>-1.0011380209258161</v>
      </c>
      <c r="U84" s="198">
        <f t="shared" si="12"/>
        <v>-1.001432697495575</v>
      </c>
      <c r="V84" s="198">
        <f t="shared" si="13"/>
        <v>-1.5328195868781371</v>
      </c>
      <c r="W84" s="198">
        <f t="shared" si="14"/>
        <v>-1.5391960590585945</v>
      </c>
      <c r="Y84" s="198">
        <v>0</v>
      </c>
    </row>
    <row r="85" spans="18:25" x14ac:dyDescent="0.25">
      <c r="R85" s="198">
        <f t="shared" si="9"/>
        <v>-1.3076923076923077</v>
      </c>
      <c r="S85" s="201">
        <f t="shared" si="10"/>
        <v>-1.1951220267697202</v>
      </c>
      <c r="T85" s="198">
        <f t="shared" si="11"/>
        <v>-1.0011380209258161</v>
      </c>
      <c r="U85" s="198">
        <f t="shared" si="12"/>
        <v>-1.001432697495575</v>
      </c>
      <c r="V85" s="198">
        <f t="shared" si="13"/>
        <v>-1.5328195868781371</v>
      </c>
      <c r="W85" s="198">
        <f t="shared" si="14"/>
        <v>-1.5391960590585945</v>
      </c>
      <c r="Y85" s="198">
        <v>0</v>
      </c>
    </row>
    <row r="86" spans="18:25" x14ac:dyDescent="0.25">
      <c r="R86" s="198">
        <f t="shared" si="9"/>
        <v>-1.3076923076923077</v>
      </c>
      <c r="S86" s="201">
        <f t="shared" si="10"/>
        <v>-1.1951220267697202</v>
      </c>
      <c r="T86" s="198">
        <f t="shared" si="11"/>
        <v>-1.0011380209258161</v>
      </c>
      <c r="U86" s="198">
        <f t="shared" si="12"/>
        <v>-1.001432697495575</v>
      </c>
      <c r="V86" s="198">
        <f t="shared" si="13"/>
        <v>-1.5328195868781371</v>
      </c>
      <c r="W86" s="198">
        <f t="shared" si="14"/>
        <v>-1.5391960590585945</v>
      </c>
      <c r="Y86" s="198">
        <v>0</v>
      </c>
    </row>
    <row r="87" spans="18:25" x14ac:dyDescent="0.25">
      <c r="R87" s="198">
        <f t="shared" si="9"/>
        <v>-1.3076923076923077</v>
      </c>
      <c r="S87" s="201">
        <f t="shared" si="10"/>
        <v>-1.1951220267697202</v>
      </c>
      <c r="T87" s="198">
        <f t="shared" si="11"/>
        <v>-1.0011380209258161</v>
      </c>
      <c r="U87" s="198">
        <f t="shared" si="12"/>
        <v>-1.001432697495575</v>
      </c>
      <c r="V87" s="198">
        <f t="shared" si="13"/>
        <v>-1.5328195868781371</v>
      </c>
      <c r="W87" s="198">
        <f t="shared" si="14"/>
        <v>-1.5391960590585945</v>
      </c>
      <c r="Y87" s="198">
        <v>0</v>
      </c>
    </row>
    <row r="88" spans="18:25" x14ac:dyDescent="0.25">
      <c r="R88" s="198">
        <f t="shared" si="9"/>
        <v>-1.3076923076923077</v>
      </c>
      <c r="S88" s="201">
        <f t="shared" si="10"/>
        <v>-1.1951220267697202</v>
      </c>
      <c r="T88" s="198">
        <f t="shared" si="11"/>
        <v>-1.0011380209258161</v>
      </c>
      <c r="U88" s="198">
        <f t="shared" si="12"/>
        <v>-1.001432697495575</v>
      </c>
      <c r="V88" s="198">
        <f t="shared" si="13"/>
        <v>-1.5328195868781371</v>
      </c>
      <c r="W88" s="198">
        <f t="shared" si="14"/>
        <v>-1.5391960590585945</v>
      </c>
      <c r="Y88" s="198">
        <v>0</v>
      </c>
    </row>
    <row r="89" spans="18:25" x14ac:dyDescent="0.25">
      <c r="R89" s="198">
        <f t="shared" si="9"/>
        <v>-1.3076923076923077</v>
      </c>
      <c r="S89" s="201">
        <f t="shared" si="10"/>
        <v>-1.1951220267697202</v>
      </c>
      <c r="T89" s="198">
        <f t="shared" si="11"/>
        <v>-1.0011380209258161</v>
      </c>
      <c r="U89" s="198">
        <f t="shared" si="12"/>
        <v>-1.001432697495575</v>
      </c>
      <c r="V89" s="198">
        <f t="shared" si="13"/>
        <v>-1.5328195868781371</v>
      </c>
      <c r="W89" s="198">
        <f t="shared" si="14"/>
        <v>-1.5391960590585945</v>
      </c>
      <c r="Y89" s="198">
        <v>0</v>
      </c>
    </row>
    <row r="90" spans="18:25" x14ac:dyDescent="0.25">
      <c r="R90" s="198">
        <f t="shared" si="9"/>
        <v>-1.3076923076923077</v>
      </c>
      <c r="S90" s="201">
        <f t="shared" si="10"/>
        <v>-1.1951220267697202</v>
      </c>
      <c r="T90" s="198">
        <f t="shared" si="11"/>
        <v>-1.0011380209258161</v>
      </c>
      <c r="U90" s="198">
        <f t="shared" si="12"/>
        <v>-1.001432697495575</v>
      </c>
      <c r="V90" s="198">
        <f t="shared" si="13"/>
        <v>-1.5328195868781371</v>
      </c>
      <c r="W90" s="198">
        <f t="shared" si="14"/>
        <v>-1.5391960590585945</v>
      </c>
      <c r="Y90" s="198">
        <v>0</v>
      </c>
    </row>
    <row r="91" spans="18:25" x14ac:dyDescent="0.25">
      <c r="R91" s="198">
        <f t="shared" si="9"/>
        <v>-1.3076923076923077</v>
      </c>
      <c r="S91" s="201">
        <f t="shared" si="10"/>
        <v>-1.1951220267697202</v>
      </c>
      <c r="T91" s="198">
        <f t="shared" si="11"/>
        <v>-1.0011380209258161</v>
      </c>
      <c r="U91" s="198">
        <f t="shared" si="12"/>
        <v>-1.001432697495575</v>
      </c>
      <c r="V91" s="198">
        <f t="shared" si="13"/>
        <v>-1.5328195868781371</v>
      </c>
      <c r="W91" s="198">
        <f t="shared" si="14"/>
        <v>-1.5391960590585945</v>
      </c>
      <c r="Y91" s="198">
        <v>0</v>
      </c>
    </row>
    <row r="92" spans="18:25" x14ac:dyDescent="0.25">
      <c r="R92" s="198">
        <f t="shared" si="9"/>
        <v>-1.3076923076923077</v>
      </c>
      <c r="S92" s="201">
        <f t="shared" si="10"/>
        <v>-1.1951220267697202</v>
      </c>
      <c r="T92" s="198">
        <f t="shared" si="11"/>
        <v>-1.0011380209258161</v>
      </c>
      <c r="U92" s="198">
        <f t="shared" si="12"/>
        <v>-1.001432697495575</v>
      </c>
      <c r="V92" s="198">
        <f t="shared" si="13"/>
        <v>-1.5328195868781371</v>
      </c>
      <c r="W92" s="198">
        <f t="shared" si="14"/>
        <v>-1.5391960590585945</v>
      </c>
      <c r="Y92" s="198">
        <v>0</v>
      </c>
    </row>
    <row r="93" spans="18:25" x14ac:dyDescent="0.25">
      <c r="R93" s="198">
        <f t="shared" si="9"/>
        <v>-1.3076923076923077</v>
      </c>
      <c r="S93" s="201">
        <f t="shared" si="10"/>
        <v>-1.1951220267697202</v>
      </c>
      <c r="T93" s="198">
        <f t="shared" si="11"/>
        <v>-1.0011380209258161</v>
      </c>
      <c r="U93" s="198">
        <f t="shared" si="12"/>
        <v>-1.001432697495575</v>
      </c>
      <c r="V93" s="198">
        <f t="shared" si="13"/>
        <v>-1.5328195868781371</v>
      </c>
      <c r="W93" s="198">
        <f t="shared" si="14"/>
        <v>-1.5391960590585945</v>
      </c>
      <c r="Y93" s="198">
        <v>0</v>
      </c>
    </row>
    <row r="94" spans="18:25" x14ac:dyDescent="0.25">
      <c r="R94" s="198">
        <f t="shared" si="9"/>
        <v>-1.3076923076923077</v>
      </c>
      <c r="S94" s="201">
        <f t="shared" si="10"/>
        <v>-1.1951220267697202</v>
      </c>
      <c r="T94" s="198">
        <f t="shared" si="11"/>
        <v>-1.0011380209258161</v>
      </c>
      <c r="U94" s="198">
        <f t="shared" si="12"/>
        <v>-1.001432697495575</v>
      </c>
      <c r="V94" s="198">
        <f t="shared" si="13"/>
        <v>-1.5328195868781371</v>
      </c>
      <c r="W94" s="198">
        <f t="shared" si="14"/>
        <v>-1.5391960590585945</v>
      </c>
      <c r="Y94" s="198">
        <v>0</v>
      </c>
    </row>
    <row r="95" spans="18:25" x14ac:dyDescent="0.25">
      <c r="R95" s="198">
        <f t="shared" si="9"/>
        <v>-1.3076923076923077</v>
      </c>
      <c r="S95" s="201">
        <f t="shared" si="10"/>
        <v>-1.1951220267697202</v>
      </c>
      <c r="T95" s="198">
        <f t="shared" si="11"/>
        <v>-1.0011380209258161</v>
      </c>
      <c r="U95" s="198">
        <f t="shared" si="12"/>
        <v>-1.001432697495575</v>
      </c>
      <c r="V95" s="198">
        <f t="shared" si="13"/>
        <v>-1.5328195868781371</v>
      </c>
      <c r="W95" s="198">
        <f t="shared" si="14"/>
        <v>-1.5391960590585945</v>
      </c>
      <c r="Y95" s="198">
        <v>0</v>
      </c>
    </row>
    <row r="96" spans="18:25" x14ac:dyDescent="0.25">
      <c r="R96" s="198">
        <f t="shared" si="9"/>
        <v>-1.3076923076923077</v>
      </c>
      <c r="S96" s="201">
        <f t="shared" si="10"/>
        <v>-1.1951220267697202</v>
      </c>
      <c r="T96" s="198">
        <f t="shared" si="11"/>
        <v>-1.0011380209258161</v>
      </c>
      <c r="U96" s="198">
        <f t="shared" si="12"/>
        <v>-1.001432697495575</v>
      </c>
      <c r="V96" s="198">
        <f t="shared" si="13"/>
        <v>-1.5328195868781371</v>
      </c>
      <c r="W96" s="198">
        <f t="shared" si="14"/>
        <v>-1.5391960590585945</v>
      </c>
      <c r="Y96" s="198">
        <v>0</v>
      </c>
    </row>
    <row r="97" spans="18:25" x14ac:dyDescent="0.25">
      <c r="R97" s="198">
        <f t="shared" si="9"/>
        <v>-1.3076923076923077</v>
      </c>
      <c r="S97" s="201">
        <f t="shared" si="10"/>
        <v>-1.1951220267697202</v>
      </c>
      <c r="T97" s="198">
        <f t="shared" si="11"/>
        <v>-1.0011380209258161</v>
      </c>
      <c r="U97" s="198">
        <f t="shared" si="12"/>
        <v>-1.001432697495575</v>
      </c>
      <c r="V97" s="198">
        <f t="shared" si="13"/>
        <v>-1.5328195868781371</v>
      </c>
      <c r="W97" s="198">
        <f t="shared" si="14"/>
        <v>-1.5391960590585945</v>
      </c>
      <c r="Y97" s="198">
        <v>0</v>
      </c>
    </row>
    <row r="98" spans="18:25" x14ac:dyDescent="0.25">
      <c r="R98" s="198">
        <f t="shared" si="9"/>
        <v>-1.3076923076923077</v>
      </c>
      <c r="S98" s="201">
        <f t="shared" si="10"/>
        <v>-1.1951220267697202</v>
      </c>
      <c r="T98" s="198">
        <f t="shared" si="11"/>
        <v>-1.0011380209258161</v>
      </c>
      <c r="U98" s="198">
        <f t="shared" si="12"/>
        <v>-1.001432697495575</v>
      </c>
      <c r="V98" s="198">
        <f t="shared" si="13"/>
        <v>-1.5328195868781371</v>
      </c>
      <c r="W98" s="198">
        <f t="shared" si="14"/>
        <v>-1.5391960590585945</v>
      </c>
      <c r="Y98" s="198">
        <v>0</v>
      </c>
    </row>
    <row r="99" spans="18:25" x14ac:dyDescent="0.25">
      <c r="R99" s="198">
        <f t="shared" si="9"/>
        <v>-1.3076923076923077</v>
      </c>
      <c r="S99" s="201">
        <f t="shared" si="10"/>
        <v>-1.1951220267697202</v>
      </c>
      <c r="T99" s="198">
        <f t="shared" si="11"/>
        <v>-1.0011380209258161</v>
      </c>
      <c r="U99" s="198">
        <f t="shared" si="12"/>
        <v>-1.001432697495575</v>
      </c>
      <c r="V99" s="198">
        <f t="shared" si="13"/>
        <v>-1.5328195868781371</v>
      </c>
      <c r="W99" s="198">
        <f t="shared" si="14"/>
        <v>-1.5391960590585945</v>
      </c>
      <c r="Y99" s="198">
        <v>0</v>
      </c>
    </row>
    <row r="100" spans="18:25" x14ac:dyDescent="0.25">
      <c r="R100" s="198">
        <f t="shared" si="9"/>
        <v>-1.3076923076923077</v>
      </c>
      <c r="S100" s="201">
        <f t="shared" si="10"/>
        <v>-1.1951220267697202</v>
      </c>
      <c r="T100" s="198">
        <f t="shared" si="11"/>
        <v>-1.0011380209258161</v>
      </c>
      <c r="U100" s="198">
        <f t="shared" si="12"/>
        <v>-1.001432697495575</v>
      </c>
      <c r="V100" s="198">
        <f t="shared" si="13"/>
        <v>-1.5328195868781371</v>
      </c>
      <c r="W100" s="198">
        <f t="shared" si="14"/>
        <v>-1.5391960590585945</v>
      </c>
      <c r="Y100" s="198">
        <v>0</v>
      </c>
    </row>
    <row r="101" spans="18:25" x14ac:dyDescent="0.25">
      <c r="R101" s="198">
        <f t="shared" si="9"/>
        <v>-1.3076923076923077</v>
      </c>
      <c r="S101" s="201">
        <f t="shared" si="10"/>
        <v>-1.1951220267697202</v>
      </c>
      <c r="T101" s="198">
        <f t="shared" si="11"/>
        <v>-1.0011380209258161</v>
      </c>
      <c r="U101" s="198">
        <f t="shared" si="12"/>
        <v>-1.001432697495575</v>
      </c>
      <c r="V101" s="198">
        <f t="shared" si="13"/>
        <v>-1.5328195868781371</v>
      </c>
      <c r="W101" s="198">
        <f t="shared" si="14"/>
        <v>-1.5391960590585945</v>
      </c>
      <c r="Y101" s="198">
        <v>0</v>
      </c>
    </row>
    <row r="102" spans="18:25" x14ac:dyDescent="0.25">
      <c r="R102" s="198">
        <f t="shared" si="9"/>
        <v>-1.3076923076923077</v>
      </c>
      <c r="S102" s="201">
        <f t="shared" si="10"/>
        <v>-1.1951220267697202</v>
      </c>
      <c r="T102" s="198">
        <f t="shared" si="11"/>
        <v>-1.0011380209258161</v>
      </c>
      <c r="U102" s="198">
        <f t="shared" si="12"/>
        <v>-1.001432697495575</v>
      </c>
      <c r="V102" s="198">
        <f t="shared" si="13"/>
        <v>-1.5328195868781371</v>
      </c>
      <c r="W102" s="198">
        <f t="shared" si="14"/>
        <v>-1.5391960590585945</v>
      </c>
      <c r="Y102" s="198">
        <v>0</v>
      </c>
    </row>
    <row r="103" spans="18:25" x14ac:dyDescent="0.25">
      <c r="R103" s="198">
        <f t="shared" si="9"/>
        <v>-1.3076923076923077</v>
      </c>
      <c r="S103" s="201">
        <f t="shared" si="10"/>
        <v>-1.1951220267697202</v>
      </c>
      <c r="T103" s="198">
        <f t="shared" si="11"/>
        <v>-1.0011380209258161</v>
      </c>
      <c r="U103" s="198">
        <f t="shared" si="12"/>
        <v>-1.001432697495575</v>
      </c>
      <c r="V103" s="198">
        <f t="shared" si="13"/>
        <v>-1.5328195868781371</v>
      </c>
      <c r="W103" s="198">
        <f t="shared" si="14"/>
        <v>-1.5391960590585945</v>
      </c>
      <c r="Y103" s="198">
        <v>0</v>
      </c>
    </row>
    <row r="104" spans="18:25" x14ac:dyDescent="0.25">
      <c r="R104" s="198">
        <f t="shared" si="9"/>
        <v>-1.3076923076923077</v>
      </c>
      <c r="S104" s="201">
        <f t="shared" si="10"/>
        <v>-1.1951220267697202</v>
      </c>
      <c r="T104" s="198">
        <f t="shared" si="11"/>
        <v>-1.0011380209258161</v>
      </c>
      <c r="U104" s="198">
        <f t="shared" si="12"/>
        <v>-1.001432697495575</v>
      </c>
      <c r="V104" s="198">
        <f t="shared" si="13"/>
        <v>-1.5328195868781371</v>
      </c>
      <c r="W104" s="198">
        <f t="shared" si="14"/>
        <v>-1.5391960590585945</v>
      </c>
      <c r="Y104" s="198">
        <v>0</v>
      </c>
    </row>
    <row r="105" spans="18:25" x14ac:dyDescent="0.25">
      <c r="R105" s="198">
        <f t="shared" si="9"/>
        <v>-1.3076923076923077</v>
      </c>
      <c r="S105" s="201">
        <f t="shared" si="10"/>
        <v>-1.1951220267697202</v>
      </c>
      <c r="T105" s="198">
        <f t="shared" si="11"/>
        <v>-1.0011380209258161</v>
      </c>
      <c r="U105" s="198">
        <f t="shared" si="12"/>
        <v>-1.001432697495575</v>
      </c>
      <c r="V105" s="198">
        <f t="shared" si="13"/>
        <v>-1.5328195868781371</v>
      </c>
      <c r="W105" s="198">
        <f t="shared" si="14"/>
        <v>-1.5391960590585945</v>
      </c>
      <c r="Y105" s="198">
        <v>0</v>
      </c>
    </row>
    <row r="106" spans="18:25" x14ac:dyDescent="0.25">
      <c r="R106" s="198">
        <f t="shared" si="9"/>
        <v>-1.3076923076923077</v>
      </c>
      <c r="S106" s="201">
        <f t="shared" si="10"/>
        <v>-1.1951220267697202</v>
      </c>
      <c r="T106" s="198">
        <f t="shared" si="11"/>
        <v>-1.0011380209258161</v>
      </c>
      <c r="U106" s="198">
        <f t="shared" si="12"/>
        <v>-1.001432697495575</v>
      </c>
      <c r="V106" s="198">
        <f t="shared" si="13"/>
        <v>-1.5328195868781371</v>
      </c>
      <c r="W106" s="198">
        <f t="shared" si="14"/>
        <v>-1.5391960590585945</v>
      </c>
      <c r="Y106" s="198">
        <v>0</v>
      </c>
    </row>
    <row r="107" spans="18:25" x14ac:dyDescent="0.25">
      <c r="R107" s="198">
        <f t="shared" si="9"/>
        <v>-1.3076923076923077</v>
      </c>
      <c r="S107" s="201">
        <f t="shared" si="10"/>
        <v>-1.1951220267697202</v>
      </c>
      <c r="T107" s="198">
        <f t="shared" si="11"/>
        <v>-1.0011380209258161</v>
      </c>
      <c r="U107" s="198">
        <f t="shared" si="12"/>
        <v>-1.001432697495575</v>
      </c>
      <c r="V107" s="198">
        <f t="shared" si="13"/>
        <v>-1.5328195868781371</v>
      </c>
      <c r="W107" s="198">
        <f t="shared" si="14"/>
        <v>-1.5391960590585945</v>
      </c>
      <c r="Y107" s="198">
        <v>0</v>
      </c>
    </row>
    <row r="108" spans="18:25" x14ac:dyDescent="0.25">
      <c r="R108" s="198">
        <f t="shared" si="9"/>
        <v>-1.3076923076923077</v>
      </c>
      <c r="S108" s="201">
        <f t="shared" si="10"/>
        <v>-1.1951220267697202</v>
      </c>
      <c r="T108" s="198">
        <f t="shared" si="11"/>
        <v>-1.0011380209258161</v>
      </c>
      <c r="U108" s="198">
        <f t="shared" si="12"/>
        <v>-1.001432697495575</v>
      </c>
      <c r="V108" s="198">
        <f t="shared" si="13"/>
        <v>-1.5328195868781371</v>
      </c>
      <c r="W108" s="198">
        <f t="shared" si="14"/>
        <v>-1.5391960590585945</v>
      </c>
      <c r="Y108" s="198">
        <v>0</v>
      </c>
    </row>
    <row r="109" spans="18:25" x14ac:dyDescent="0.25">
      <c r="R109" s="198">
        <f t="shared" si="9"/>
        <v>-1.3076923076923077</v>
      </c>
      <c r="S109" s="201">
        <f t="shared" si="10"/>
        <v>-1.1951220267697202</v>
      </c>
      <c r="T109" s="198">
        <f t="shared" si="11"/>
        <v>-1.0011380209258161</v>
      </c>
      <c r="U109" s="198">
        <f t="shared" si="12"/>
        <v>-1.001432697495575</v>
      </c>
      <c r="V109" s="198">
        <f t="shared" si="13"/>
        <v>-1.5328195868781371</v>
      </c>
      <c r="W109" s="198">
        <f t="shared" si="14"/>
        <v>-1.5391960590585945</v>
      </c>
      <c r="Y109" s="198">
        <v>0</v>
      </c>
    </row>
    <row r="110" spans="18:25" x14ac:dyDescent="0.25">
      <c r="R110" s="198">
        <f t="shared" si="9"/>
        <v>-1.3076923076923077</v>
      </c>
      <c r="S110" s="201">
        <f t="shared" si="10"/>
        <v>-1.1951220267697202</v>
      </c>
      <c r="T110" s="198">
        <f t="shared" si="11"/>
        <v>-1.0011380209258161</v>
      </c>
      <c r="U110" s="198">
        <f t="shared" si="12"/>
        <v>-1.001432697495575</v>
      </c>
      <c r="V110" s="198">
        <f t="shared" si="13"/>
        <v>-1.5328195868781371</v>
      </c>
      <c r="W110" s="198">
        <f t="shared" si="14"/>
        <v>-1.5391960590585945</v>
      </c>
      <c r="Y110" s="198">
        <v>0</v>
      </c>
    </row>
    <row r="111" spans="18:25" x14ac:dyDescent="0.25">
      <c r="R111" s="198">
        <f t="shared" si="9"/>
        <v>-1.3076923076923077</v>
      </c>
      <c r="S111" s="201">
        <f t="shared" si="10"/>
        <v>-1.1951220267697202</v>
      </c>
      <c r="T111" s="198">
        <f t="shared" si="11"/>
        <v>-1.0011380209258161</v>
      </c>
      <c r="U111" s="198">
        <f t="shared" si="12"/>
        <v>-1.001432697495575</v>
      </c>
      <c r="V111" s="198">
        <f t="shared" si="13"/>
        <v>-1.5328195868781371</v>
      </c>
      <c r="W111" s="198">
        <f t="shared" si="14"/>
        <v>-1.5391960590585945</v>
      </c>
      <c r="Y111" s="198">
        <v>0</v>
      </c>
    </row>
    <row r="112" spans="18:25" x14ac:dyDescent="0.25">
      <c r="R112" s="198">
        <f t="shared" si="9"/>
        <v>-1.3076923076923077</v>
      </c>
      <c r="S112" s="201">
        <f t="shared" si="10"/>
        <v>-1.1951220267697202</v>
      </c>
      <c r="T112" s="198">
        <f t="shared" si="11"/>
        <v>-1.0011380209258161</v>
      </c>
      <c r="U112" s="198">
        <f t="shared" si="12"/>
        <v>-1.001432697495575</v>
      </c>
      <c r="V112" s="198">
        <f t="shared" si="13"/>
        <v>-1.5328195868781371</v>
      </c>
      <c r="W112" s="198">
        <f t="shared" si="14"/>
        <v>-1.5391960590585945</v>
      </c>
      <c r="Y112" s="198">
        <v>0</v>
      </c>
    </row>
    <row r="113" spans="18:25" x14ac:dyDescent="0.25">
      <c r="R113" s="198">
        <f t="shared" si="9"/>
        <v>-1.3076923076923077</v>
      </c>
      <c r="S113" s="201">
        <f t="shared" si="10"/>
        <v>-1.1951220267697202</v>
      </c>
      <c r="T113" s="198">
        <f t="shared" si="11"/>
        <v>-1.0011380209258161</v>
      </c>
      <c r="U113" s="198">
        <f t="shared" si="12"/>
        <v>-1.001432697495575</v>
      </c>
      <c r="V113" s="198">
        <f t="shared" si="13"/>
        <v>-1.5328195868781371</v>
      </c>
      <c r="W113" s="198">
        <f t="shared" si="14"/>
        <v>-1.5391960590585945</v>
      </c>
      <c r="Y113" s="198">
        <v>0</v>
      </c>
    </row>
    <row r="114" spans="18:25" x14ac:dyDescent="0.25">
      <c r="R114" s="198">
        <f t="shared" si="9"/>
        <v>-1.3076923076923077</v>
      </c>
      <c r="S114" s="201">
        <f t="shared" si="10"/>
        <v>-1.1951220267697202</v>
      </c>
      <c r="T114" s="198">
        <f t="shared" si="11"/>
        <v>-1.0011380209258161</v>
      </c>
      <c r="U114" s="198">
        <f t="shared" si="12"/>
        <v>-1.001432697495575</v>
      </c>
      <c r="V114" s="198">
        <f t="shared" si="13"/>
        <v>-1.5328195868781371</v>
      </c>
      <c r="W114" s="198">
        <f t="shared" si="14"/>
        <v>-1.5391960590585945</v>
      </c>
      <c r="Y114" s="198" t="e">
        <v>#N/A</v>
      </c>
    </row>
    <row r="115" spans="18:25" x14ac:dyDescent="0.25">
      <c r="R115" s="198">
        <f t="shared" si="9"/>
        <v>-1.3076923076923077</v>
      </c>
      <c r="S115" s="201">
        <f t="shared" si="10"/>
        <v>-1.1951220267697202</v>
      </c>
      <c r="T115" s="198">
        <f t="shared" si="11"/>
        <v>-1.0011380209258161</v>
      </c>
      <c r="U115" s="198">
        <f t="shared" si="12"/>
        <v>-1.001432697495575</v>
      </c>
      <c r="V115" s="198">
        <f t="shared" si="13"/>
        <v>-1.5328195868781371</v>
      </c>
      <c r="W115" s="198">
        <f t="shared" si="14"/>
        <v>-1.5391960590585945</v>
      </c>
      <c r="Y115" s="198" t="e">
        <v>#N/A</v>
      </c>
    </row>
    <row r="116" spans="18:25" x14ac:dyDescent="0.25">
      <c r="R116" s="198">
        <f t="shared" si="9"/>
        <v>-1.3076923076923077</v>
      </c>
      <c r="S116" s="201">
        <f t="shared" si="10"/>
        <v>-1.1951220267697202</v>
      </c>
      <c r="T116" s="198">
        <f t="shared" si="11"/>
        <v>-1.0011380209258161</v>
      </c>
      <c r="U116" s="198">
        <f t="shared" si="12"/>
        <v>-1.001432697495575</v>
      </c>
      <c r="V116" s="198">
        <f t="shared" si="13"/>
        <v>-1.5328195868781371</v>
      </c>
      <c r="W116" s="198">
        <f t="shared" si="14"/>
        <v>-1.5391960590585945</v>
      </c>
      <c r="Y116" s="198" t="e">
        <v>#N/A</v>
      </c>
    </row>
    <row r="117" spans="18:25" x14ac:dyDescent="0.25">
      <c r="R117" s="198">
        <f t="shared" si="9"/>
        <v>-1.3076923076923077</v>
      </c>
      <c r="S117" s="201">
        <f t="shared" si="10"/>
        <v>-1.1951220267697202</v>
      </c>
      <c r="T117" s="198">
        <f t="shared" si="11"/>
        <v>-1.0011380209258161</v>
      </c>
      <c r="U117" s="198">
        <f t="shared" si="12"/>
        <v>-1.001432697495575</v>
      </c>
      <c r="V117" s="198">
        <f t="shared" si="13"/>
        <v>-1.5328195868781371</v>
      </c>
      <c r="W117" s="198">
        <f t="shared" si="14"/>
        <v>-1.5391960590585945</v>
      </c>
      <c r="Y117" s="198" t="e">
        <v>#N/A</v>
      </c>
    </row>
    <row r="118" spans="18:25" x14ac:dyDescent="0.25">
      <c r="R118" s="198">
        <f t="shared" si="9"/>
        <v>-1.3076923076923077</v>
      </c>
      <c r="S118" s="201">
        <f t="shared" si="10"/>
        <v>-1.1951220267697202</v>
      </c>
      <c r="T118" s="198">
        <f t="shared" si="11"/>
        <v>-1.0011380209258161</v>
      </c>
      <c r="U118" s="198">
        <f t="shared" si="12"/>
        <v>-1.001432697495575</v>
      </c>
      <c r="V118" s="198">
        <f t="shared" si="13"/>
        <v>-1.5328195868781371</v>
      </c>
      <c r="W118" s="198">
        <f t="shared" si="14"/>
        <v>-1.5391960590585945</v>
      </c>
      <c r="Y118" s="198" t="e">
        <v>#N/A</v>
      </c>
    </row>
    <row r="119" spans="18:25" x14ac:dyDescent="0.25">
      <c r="R119" s="198">
        <f t="shared" si="9"/>
        <v>-1.3076923076923077</v>
      </c>
      <c r="S119" s="201">
        <f t="shared" si="10"/>
        <v>-1.1951220267697202</v>
      </c>
      <c r="T119" s="198">
        <f t="shared" si="11"/>
        <v>-1.0011380209258161</v>
      </c>
      <c r="U119" s="198">
        <f t="shared" si="12"/>
        <v>-1.001432697495575</v>
      </c>
      <c r="V119" s="198">
        <f t="shared" si="13"/>
        <v>-1.5328195868781371</v>
      </c>
      <c r="W119" s="198">
        <f t="shared" si="14"/>
        <v>-1.5391960590585945</v>
      </c>
      <c r="Y119" s="198" t="e">
        <v>#N/A</v>
      </c>
    </row>
    <row r="120" spans="18:25" x14ac:dyDescent="0.25">
      <c r="R120" s="198">
        <f t="shared" si="9"/>
        <v>-1.3076923076923077</v>
      </c>
      <c r="S120" s="201">
        <f t="shared" si="10"/>
        <v>-1.1951220267697202</v>
      </c>
      <c r="T120" s="198">
        <f t="shared" si="11"/>
        <v>-1.0011380209258161</v>
      </c>
      <c r="U120" s="198">
        <f t="shared" si="12"/>
        <v>-1.001432697495575</v>
      </c>
      <c r="V120" s="198">
        <f t="shared" si="13"/>
        <v>-1.5328195868781371</v>
      </c>
      <c r="W120" s="198">
        <f t="shared" si="14"/>
        <v>-1.5391960590585945</v>
      </c>
      <c r="Y120" s="198" t="e">
        <v>#N/A</v>
      </c>
    </row>
    <row r="121" spans="18:25" x14ac:dyDescent="0.25">
      <c r="R121" s="198">
        <f t="shared" si="9"/>
        <v>-1.3076923076923077</v>
      </c>
      <c r="S121" s="201">
        <f t="shared" si="10"/>
        <v>-1.1951220267697202</v>
      </c>
      <c r="T121" s="198">
        <f t="shared" si="11"/>
        <v>-1.0011380209258161</v>
      </c>
      <c r="U121" s="198">
        <f t="shared" si="12"/>
        <v>-1.001432697495575</v>
      </c>
      <c r="V121" s="198">
        <f t="shared" si="13"/>
        <v>-1.5328195868781371</v>
      </c>
      <c r="W121" s="198">
        <f t="shared" si="14"/>
        <v>-1.5391960590585945</v>
      </c>
      <c r="Y121" s="198" t="e">
        <v>#N/A</v>
      </c>
    </row>
    <row r="122" spans="18:25" x14ac:dyDescent="0.25">
      <c r="R122" s="198">
        <f t="shared" si="9"/>
        <v>-1.3076923076923077</v>
      </c>
      <c r="S122" s="201">
        <f t="shared" si="10"/>
        <v>-1.1951220267697202</v>
      </c>
      <c r="T122" s="198">
        <f t="shared" si="11"/>
        <v>-1.0011380209258161</v>
      </c>
      <c r="U122" s="198">
        <f t="shared" si="12"/>
        <v>-1.001432697495575</v>
      </c>
      <c r="V122" s="198">
        <f t="shared" si="13"/>
        <v>-1.5328195868781371</v>
      </c>
      <c r="W122" s="198">
        <f t="shared" si="14"/>
        <v>-1.5391960590585945</v>
      </c>
      <c r="Y122" s="198" t="e">
        <v>#N/A</v>
      </c>
    </row>
    <row r="123" spans="18:25" x14ac:dyDescent="0.25">
      <c r="R123" s="198">
        <f t="shared" si="9"/>
        <v>-1.3076923076923077</v>
      </c>
      <c r="S123" s="201">
        <f t="shared" si="10"/>
        <v>-1.1951220267697202</v>
      </c>
      <c r="T123" s="198">
        <f t="shared" si="11"/>
        <v>-1.0011380209258161</v>
      </c>
      <c r="U123" s="198">
        <f t="shared" si="12"/>
        <v>-1.001432697495575</v>
      </c>
      <c r="V123" s="198">
        <f t="shared" si="13"/>
        <v>-1.5328195868781371</v>
      </c>
      <c r="W123" s="198">
        <f t="shared" si="14"/>
        <v>-1.5391960590585945</v>
      </c>
      <c r="Y123" s="198" t="e">
        <v>#N/A</v>
      </c>
    </row>
    <row r="124" spans="18:25" x14ac:dyDescent="0.25">
      <c r="R124" s="198">
        <f t="shared" si="9"/>
        <v>-1.3076923076923077</v>
      </c>
      <c r="S124" s="201">
        <f t="shared" si="10"/>
        <v>-1.1951220267697202</v>
      </c>
      <c r="T124" s="198">
        <f t="shared" si="11"/>
        <v>-1.0011380209258161</v>
      </c>
      <c r="U124" s="198">
        <f t="shared" si="12"/>
        <v>-1.001432697495575</v>
      </c>
      <c r="V124" s="198">
        <f t="shared" si="13"/>
        <v>-1.5328195868781371</v>
      </c>
      <c r="W124" s="198">
        <f t="shared" si="14"/>
        <v>-1.5391960590585945</v>
      </c>
      <c r="Y124" s="198" t="e">
        <v>#N/A</v>
      </c>
    </row>
    <row r="125" spans="18:25" x14ac:dyDescent="0.25">
      <c r="R125" s="198">
        <f t="shared" si="9"/>
        <v>-1.3076923076923077</v>
      </c>
      <c r="S125" s="201">
        <f t="shared" si="10"/>
        <v>-1.1951220267697202</v>
      </c>
      <c r="T125" s="198">
        <f t="shared" si="11"/>
        <v>-1.0011380209258161</v>
      </c>
      <c r="U125" s="198">
        <f t="shared" si="12"/>
        <v>-1.001432697495575</v>
      </c>
      <c r="V125" s="198">
        <f t="shared" si="13"/>
        <v>-1.5328195868781371</v>
      </c>
      <c r="W125" s="198">
        <f t="shared" si="14"/>
        <v>-1.5391960590585945</v>
      </c>
      <c r="Y125" s="198" t="e">
        <v>#N/A</v>
      </c>
    </row>
    <row r="126" spans="18:25" x14ac:dyDescent="0.25">
      <c r="R126" s="198">
        <f t="shared" si="9"/>
        <v>-1.3076923076923077</v>
      </c>
      <c r="S126" s="201">
        <f t="shared" si="10"/>
        <v>-1.1951220267697202</v>
      </c>
      <c r="T126" s="198">
        <f t="shared" si="11"/>
        <v>-1.0011380209258161</v>
      </c>
      <c r="U126" s="198">
        <f t="shared" si="12"/>
        <v>-1.001432697495575</v>
      </c>
      <c r="V126" s="198">
        <f t="shared" si="13"/>
        <v>-1.5328195868781371</v>
      </c>
      <c r="W126" s="198">
        <f t="shared" si="14"/>
        <v>-1.5391960590585945</v>
      </c>
      <c r="Y126" s="198" t="e">
        <v>#N/A</v>
      </c>
    </row>
    <row r="127" spans="18:25" x14ac:dyDescent="0.25">
      <c r="R127" s="198">
        <f t="shared" si="9"/>
        <v>-1.3076923076923077</v>
      </c>
      <c r="S127" s="201">
        <f t="shared" si="10"/>
        <v>-1.1951220267697202</v>
      </c>
      <c r="T127" s="198">
        <f t="shared" si="11"/>
        <v>-1.0011380209258161</v>
      </c>
      <c r="U127" s="198">
        <f t="shared" si="12"/>
        <v>-1.001432697495575</v>
      </c>
      <c r="V127" s="198">
        <f t="shared" si="13"/>
        <v>-1.5328195868781371</v>
      </c>
      <c r="W127" s="198">
        <f t="shared" si="14"/>
        <v>-1.5391960590585945</v>
      </c>
      <c r="Y127" s="198" t="e">
        <v>#N/A</v>
      </c>
    </row>
    <row r="128" spans="18:25" x14ac:dyDescent="0.25">
      <c r="R128" s="198">
        <f t="shared" si="9"/>
        <v>-1.3076923076923077</v>
      </c>
      <c r="S128" s="201">
        <f t="shared" si="10"/>
        <v>-1.1951220267697202</v>
      </c>
      <c r="T128" s="198">
        <f t="shared" si="11"/>
        <v>-1.0011380209258161</v>
      </c>
      <c r="U128" s="198">
        <f t="shared" si="12"/>
        <v>-1.001432697495575</v>
      </c>
      <c r="V128" s="198">
        <f t="shared" si="13"/>
        <v>-1.5328195868781371</v>
      </c>
      <c r="W128" s="198">
        <f t="shared" si="14"/>
        <v>-1.5391960590585945</v>
      </c>
      <c r="Y128" s="198" t="e">
        <v>#N/A</v>
      </c>
    </row>
    <row r="129" spans="18:25" x14ac:dyDescent="0.25">
      <c r="R129" s="198">
        <f t="shared" si="9"/>
        <v>-1.3076923076923077</v>
      </c>
      <c r="S129" s="201">
        <f t="shared" si="10"/>
        <v>-1.1951220267697202</v>
      </c>
      <c r="T129" s="198">
        <f t="shared" si="11"/>
        <v>-1.0011380209258161</v>
      </c>
      <c r="U129" s="198">
        <f t="shared" si="12"/>
        <v>-1.001432697495575</v>
      </c>
      <c r="V129" s="198">
        <f t="shared" si="13"/>
        <v>-1.5328195868781371</v>
      </c>
      <c r="W129" s="198">
        <f t="shared" si="14"/>
        <v>-1.5391960590585945</v>
      </c>
      <c r="Y129" s="198" t="e">
        <v>#N/A</v>
      </c>
    </row>
    <row r="130" spans="18:25" x14ac:dyDescent="0.25">
      <c r="R130" s="198">
        <f t="shared" si="9"/>
        <v>-1.3076923076923077</v>
      </c>
      <c r="S130" s="201">
        <f t="shared" si="10"/>
        <v>-1.1951220267697202</v>
      </c>
      <c r="T130" s="198">
        <f t="shared" si="11"/>
        <v>-1.0011380209258161</v>
      </c>
      <c r="U130" s="198">
        <f t="shared" si="12"/>
        <v>-1.001432697495575</v>
      </c>
      <c r="V130" s="198">
        <f t="shared" si="13"/>
        <v>-1.5328195868781371</v>
      </c>
      <c r="W130" s="198">
        <f t="shared" si="14"/>
        <v>-1.5391960590585945</v>
      </c>
      <c r="Y130" s="198" t="e">
        <v>#N/A</v>
      </c>
    </row>
    <row r="131" spans="18:25" x14ac:dyDescent="0.25">
      <c r="R131" s="198">
        <f t="shared" ref="R131:R194" si="15">2*((M131-Q$3)/(Q$5-Q$3))-1</f>
        <v>-1.3076923076923077</v>
      </c>
      <c r="S131" s="201">
        <f t="shared" ref="S131:S194" si="16">2*((H131-Q$8)/(Q$10-Q$8))-1</f>
        <v>-1.1951220267697202</v>
      </c>
      <c r="T131" s="198">
        <f t="shared" ref="T131:T194" si="17">2*((I131-Q$13)/(Q$15-Q$13))-1</f>
        <v>-1.0011380209258161</v>
      </c>
      <c r="U131" s="198">
        <f t="shared" ref="U131:U194" si="18">2*((J131-Q$18)/(Q$20-Q$18))-1</f>
        <v>-1.001432697495575</v>
      </c>
      <c r="V131" s="198">
        <f t="shared" ref="V131:V194" si="19">2*((K131-Q$23)/(Q$25-Q$23))-1</f>
        <v>-1.5328195868781371</v>
      </c>
      <c r="W131" s="198">
        <f t="shared" ref="W131:W194" si="20">2*((L131-Q$28)/(Q$30-Q$28))-1</f>
        <v>-1.5391960590585945</v>
      </c>
      <c r="Y131" s="198" t="e">
        <v>#N/A</v>
      </c>
    </row>
    <row r="132" spans="18:25" x14ac:dyDescent="0.25">
      <c r="R132" s="198">
        <f t="shared" si="15"/>
        <v>-1.3076923076923077</v>
      </c>
      <c r="S132" s="201">
        <f t="shared" si="16"/>
        <v>-1.1951220267697202</v>
      </c>
      <c r="T132" s="198">
        <f t="shared" si="17"/>
        <v>-1.0011380209258161</v>
      </c>
      <c r="U132" s="198">
        <f t="shared" si="18"/>
        <v>-1.001432697495575</v>
      </c>
      <c r="V132" s="198">
        <f t="shared" si="19"/>
        <v>-1.5328195868781371</v>
      </c>
      <c r="W132" s="198">
        <f t="shared" si="20"/>
        <v>-1.5391960590585945</v>
      </c>
      <c r="Y132" s="198" t="e">
        <v>#N/A</v>
      </c>
    </row>
    <row r="133" spans="18:25" x14ac:dyDescent="0.25">
      <c r="R133" s="198">
        <f t="shared" si="15"/>
        <v>-1.3076923076923077</v>
      </c>
      <c r="S133" s="201">
        <f t="shared" si="16"/>
        <v>-1.1951220267697202</v>
      </c>
      <c r="T133" s="198">
        <f t="shared" si="17"/>
        <v>-1.0011380209258161</v>
      </c>
      <c r="U133" s="198">
        <f t="shared" si="18"/>
        <v>-1.001432697495575</v>
      </c>
      <c r="V133" s="198">
        <f t="shared" si="19"/>
        <v>-1.5328195868781371</v>
      </c>
      <c r="W133" s="198">
        <f t="shared" si="20"/>
        <v>-1.5391960590585945</v>
      </c>
      <c r="Y133" s="198" t="e">
        <v>#N/A</v>
      </c>
    </row>
    <row r="134" spans="18:25" x14ac:dyDescent="0.25">
      <c r="R134" s="198">
        <f t="shared" si="15"/>
        <v>-1.3076923076923077</v>
      </c>
      <c r="S134" s="201">
        <f t="shared" si="16"/>
        <v>-1.1951220267697202</v>
      </c>
      <c r="T134" s="198">
        <f t="shared" si="17"/>
        <v>-1.0011380209258161</v>
      </c>
      <c r="U134" s="198">
        <f t="shared" si="18"/>
        <v>-1.001432697495575</v>
      </c>
      <c r="V134" s="198">
        <f t="shared" si="19"/>
        <v>-1.5328195868781371</v>
      </c>
      <c r="W134" s="198">
        <f t="shared" si="20"/>
        <v>-1.5391960590585945</v>
      </c>
      <c r="Y134" s="198" t="e">
        <v>#N/A</v>
      </c>
    </row>
    <row r="135" spans="18:25" x14ac:dyDescent="0.25">
      <c r="R135" s="198">
        <f t="shared" si="15"/>
        <v>-1.3076923076923077</v>
      </c>
      <c r="S135" s="201">
        <f t="shared" si="16"/>
        <v>-1.1951220267697202</v>
      </c>
      <c r="T135" s="198">
        <f t="shared" si="17"/>
        <v>-1.0011380209258161</v>
      </c>
      <c r="U135" s="198">
        <f t="shared" si="18"/>
        <v>-1.001432697495575</v>
      </c>
      <c r="V135" s="198">
        <f t="shared" si="19"/>
        <v>-1.5328195868781371</v>
      </c>
      <c r="W135" s="198">
        <f t="shared" si="20"/>
        <v>-1.5391960590585945</v>
      </c>
      <c r="Y135" s="198" t="e">
        <v>#N/A</v>
      </c>
    </row>
    <row r="136" spans="18:25" x14ac:dyDescent="0.25">
      <c r="R136" s="198">
        <f t="shared" si="15"/>
        <v>-1.3076923076923077</v>
      </c>
      <c r="S136" s="201">
        <f t="shared" si="16"/>
        <v>-1.1951220267697202</v>
      </c>
      <c r="T136" s="198">
        <f t="shared" si="17"/>
        <v>-1.0011380209258161</v>
      </c>
      <c r="U136" s="198">
        <f t="shared" si="18"/>
        <v>-1.001432697495575</v>
      </c>
      <c r="V136" s="198">
        <f t="shared" si="19"/>
        <v>-1.5328195868781371</v>
      </c>
      <c r="W136" s="198">
        <f t="shared" si="20"/>
        <v>-1.5391960590585945</v>
      </c>
      <c r="Y136" s="198" t="e">
        <v>#N/A</v>
      </c>
    </row>
    <row r="137" spans="18:25" x14ac:dyDescent="0.25">
      <c r="R137" s="198">
        <f t="shared" si="15"/>
        <v>-1.3076923076923077</v>
      </c>
      <c r="S137" s="201">
        <f t="shared" si="16"/>
        <v>-1.1951220267697202</v>
      </c>
      <c r="T137" s="198">
        <f t="shared" si="17"/>
        <v>-1.0011380209258161</v>
      </c>
      <c r="U137" s="198">
        <f t="shared" si="18"/>
        <v>-1.001432697495575</v>
      </c>
      <c r="V137" s="198">
        <f t="shared" si="19"/>
        <v>-1.5328195868781371</v>
      </c>
      <c r="W137" s="198">
        <f t="shared" si="20"/>
        <v>-1.5391960590585945</v>
      </c>
      <c r="Y137" s="198" t="e">
        <v>#N/A</v>
      </c>
    </row>
    <row r="138" spans="18:25" x14ac:dyDescent="0.25">
      <c r="R138" s="198">
        <f t="shared" si="15"/>
        <v>-1.3076923076923077</v>
      </c>
      <c r="S138" s="201">
        <f t="shared" si="16"/>
        <v>-1.1951220267697202</v>
      </c>
      <c r="T138" s="198">
        <f t="shared" si="17"/>
        <v>-1.0011380209258161</v>
      </c>
      <c r="U138" s="198">
        <f t="shared" si="18"/>
        <v>-1.001432697495575</v>
      </c>
      <c r="V138" s="198">
        <f t="shared" si="19"/>
        <v>-1.5328195868781371</v>
      </c>
      <c r="W138" s="198">
        <f t="shared" si="20"/>
        <v>-1.5391960590585945</v>
      </c>
      <c r="Y138" s="198" t="e">
        <v>#N/A</v>
      </c>
    </row>
    <row r="139" spans="18:25" x14ac:dyDescent="0.25">
      <c r="R139" s="198">
        <f t="shared" si="15"/>
        <v>-1.3076923076923077</v>
      </c>
      <c r="S139" s="201">
        <f t="shared" si="16"/>
        <v>-1.1951220267697202</v>
      </c>
      <c r="T139" s="198">
        <f t="shared" si="17"/>
        <v>-1.0011380209258161</v>
      </c>
      <c r="U139" s="198">
        <f t="shared" si="18"/>
        <v>-1.001432697495575</v>
      </c>
      <c r="V139" s="198">
        <f t="shared" si="19"/>
        <v>-1.5328195868781371</v>
      </c>
      <c r="W139" s="198">
        <f t="shared" si="20"/>
        <v>-1.5391960590585945</v>
      </c>
      <c r="Y139" s="198" t="e">
        <v>#N/A</v>
      </c>
    </row>
    <row r="140" spans="18:25" x14ac:dyDescent="0.25">
      <c r="R140" s="198">
        <f t="shared" si="15"/>
        <v>-1.3076923076923077</v>
      </c>
      <c r="S140" s="201">
        <f t="shared" si="16"/>
        <v>-1.1951220267697202</v>
      </c>
      <c r="T140" s="198">
        <f t="shared" si="17"/>
        <v>-1.0011380209258161</v>
      </c>
      <c r="U140" s="198">
        <f t="shared" si="18"/>
        <v>-1.001432697495575</v>
      </c>
      <c r="V140" s="198">
        <f t="shared" si="19"/>
        <v>-1.5328195868781371</v>
      </c>
      <c r="W140" s="198">
        <f t="shared" si="20"/>
        <v>-1.5391960590585945</v>
      </c>
      <c r="Y140" s="198" t="e">
        <v>#N/A</v>
      </c>
    </row>
    <row r="141" spans="18:25" x14ac:dyDescent="0.25">
      <c r="R141" s="198">
        <f t="shared" si="15"/>
        <v>-1.3076923076923077</v>
      </c>
      <c r="S141" s="201">
        <f t="shared" si="16"/>
        <v>-1.1951220267697202</v>
      </c>
      <c r="T141" s="198">
        <f t="shared" si="17"/>
        <v>-1.0011380209258161</v>
      </c>
      <c r="U141" s="198">
        <f t="shared" si="18"/>
        <v>-1.001432697495575</v>
      </c>
      <c r="V141" s="198">
        <f t="shared" si="19"/>
        <v>-1.5328195868781371</v>
      </c>
      <c r="W141" s="198">
        <f t="shared" si="20"/>
        <v>-1.5391960590585945</v>
      </c>
      <c r="Y141" s="198" t="e">
        <v>#N/A</v>
      </c>
    </row>
    <row r="142" spans="18:25" x14ac:dyDescent="0.25">
      <c r="R142" s="198">
        <f t="shared" si="15"/>
        <v>-1.3076923076923077</v>
      </c>
      <c r="S142" s="201">
        <f t="shared" si="16"/>
        <v>-1.1951220267697202</v>
      </c>
      <c r="T142" s="198">
        <f t="shared" si="17"/>
        <v>-1.0011380209258161</v>
      </c>
      <c r="U142" s="198">
        <f t="shared" si="18"/>
        <v>-1.001432697495575</v>
      </c>
      <c r="V142" s="198">
        <f t="shared" si="19"/>
        <v>-1.5328195868781371</v>
      </c>
      <c r="W142" s="198">
        <f t="shared" si="20"/>
        <v>-1.5391960590585945</v>
      </c>
      <c r="Y142" s="198" t="e">
        <v>#N/A</v>
      </c>
    </row>
    <row r="143" spans="18:25" x14ac:dyDescent="0.25">
      <c r="R143" s="198">
        <f t="shared" si="15"/>
        <v>-1.3076923076923077</v>
      </c>
      <c r="S143" s="201">
        <f t="shared" si="16"/>
        <v>-1.1951220267697202</v>
      </c>
      <c r="T143" s="198">
        <f t="shared" si="17"/>
        <v>-1.0011380209258161</v>
      </c>
      <c r="U143" s="198">
        <f t="shared" si="18"/>
        <v>-1.001432697495575</v>
      </c>
      <c r="V143" s="198">
        <f t="shared" si="19"/>
        <v>-1.5328195868781371</v>
      </c>
      <c r="W143" s="198">
        <f t="shared" si="20"/>
        <v>-1.5391960590585945</v>
      </c>
      <c r="Y143" s="198" t="e">
        <v>#N/A</v>
      </c>
    </row>
    <row r="144" spans="18:25" x14ac:dyDescent="0.25">
      <c r="R144" s="198">
        <f t="shared" si="15"/>
        <v>-1.3076923076923077</v>
      </c>
      <c r="S144" s="201">
        <f t="shared" si="16"/>
        <v>-1.1951220267697202</v>
      </c>
      <c r="T144" s="198">
        <f t="shared" si="17"/>
        <v>-1.0011380209258161</v>
      </c>
      <c r="U144" s="198">
        <f t="shared" si="18"/>
        <v>-1.001432697495575</v>
      </c>
      <c r="V144" s="198">
        <f t="shared" si="19"/>
        <v>-1.5328195868781371</v>
      </c>
      <c r="W144" s="198">
        <f t="shared" si="20"/>
        <v>-1.5391960590585945</v>
      </c>
      <c r="Y144" s="198" t="e">
        <v>#N/A</v>
      </c>
    </row>
    <row r="145" spans="18:25" x14ac:dyDescent="0.25">
      <c r="R145" s="198">
        <f t="shared" si="15"/>
        <v>-1.3076923076923077</v>
      </c>
      <c r="S145" s="201">
        <f t="shared" si="16"/>
        <v>-1.1951220267697202</v>
      </c>
      <c r="T145" s="198">
        <f t="shared" si="17"/>
        <v>-1.0011380209258161</v>
      </c>
      <c r="U145" s="198">
        <f t="shared" si="18"/>
        <v>-1.001432697495575</v>
      </c>
      <c r="V145" s="198">
        <f t="shared" si="19"/>
        <v>-1.5328195868781371</v>
      </c>
      <c r="W145" s="198">
        <f t="shared" si="20"/>
        <v>-1.5391960590585945</v>
      </c>
      <c r="Y145" s="198" t="e">
        <v>#N/A</v>
      </c>
    </row>
    <row r="146" spans="18:25" x14ac:dyDescent="0.25">
      <c r="R146" s="198">
        <f t="shared" si="15"/>
        <v>-1.3076923076923077</v>
      </c>
      <c r="S146" s="201">
        <f t="shared" si="16"/>
        <v>-1.1951220267697202</v>
      </c>
      <c r="T146" s="198">
        <f t="shared" si="17"/>
        <v>-1.0011380209258161</v>
      </c>
      <c r="U146" s="198">
        <f t="shared" si="18"/>
        <v>-1.001432697495575</v>
      </c>
      <c r="V146" s="198">
        <f t="shared" si="19"/>
        <v>-1.5328195868781371</v>
      </c>
      <c r="W146" s="198">
        <f t="shared" si="20"/>
        <v>-1.5391960590585945</v>
      </c>
      <c r="Y146" s="198" t="e">
        <v>#N/A</v>
      </c>
    </row>
    <row r="147" spans="18:25" x14ac:dyDescent="0.25">
      <c r="R147" s="198">
        <f t="shared" si="15"/>
        <v>-1.3076923076923077</v>
      </c>
      <c r="S147" s="201">
        <f t="shared" si="16"/>
        <v>-1.1951220267697202</v>
      </c>
      <c r="T147" s="198">
        <f t="shared" si="17"/>
        <v>-1.0011380209258161</v>
      </c>
      <c r="U147" s="198">
        <f t="shared" si="18"/>
        <v>-1.001432697495575</v>
      </c>
      <c r="V147" s="198">
        <f t="shared" si="19"/>
        <v>-1.5328195868781371</v>
      </c>
      <c r="W147" s="198">
        <f t="shared" si="20"/>
        <v>-1.5391960590585945</v>
      </c>
      <c r="Y147" s="198" t="e">
        <v>#N/A</v>
      </c>
    </row>
    <row r="148" spans="18:25" x14ac:dyDescent="0.25">
      <c r="R148" s="198">
        <f t="shared" si="15"/>
        <v>-1.3076923076923077</v>
      </c>
      <c r="S148" s="201">
        <f t="shared" si="16"/>
        <v>-1.1951220267697202</v>
      </c>
      <c r="T148" s="198">
        <f t="shared" si="17"/>
        <v>-1.0011380209258161</v>
      </c>
      <c r="U148" s="198">
        <f t="shared" si="18"/>
        <v>-1.001432697495575</v>
      </c>
      <c r="V148" s="198">
        <f t="shared" si="19"/>
        <v>-1.5328195868781371</v>
      </c>
      <c r="W148" s="198">
        <f t="shared" si="20"/>
        <v>-1.5391960590585945</v>
      </c>
      <c r="Y148" s="198" t="e">
        <v>#N/A</v>
      </c>
    </row>
    <row r="149" spans="18:25" x14ac:dyDescent="0.25">
      <c r="R149" s="198">
        <f t="shared" si="15"/>
        <v>-1.3076923076923077</v>
      </c>
      <c r="S149" s="201">
        <f t="shared" si="16"/>
        <v>-1.1951220267697202</v>
      </c>
      <c r="T149" s="198">
        <f t="shared" si="17"/>
        <v>-1.0011380209258161</v>
      </c>
      <c r="U149" s="198">
        <f t="shared" si="18"/>
        <v>-1.001432697495575</v>
      </c>
      <c r="V149" s="198">
        <f t="shared" si="19"/>
        <v>-1.5328195868781371</v>
      </c>
      <c r="W149" s="198">
        <f t="shared" si="20"/>
        <v>-1.5391960590585945</v>
      </c>
      <c r="Y149" s="198" t="e">
        <v>#N/A</v>
      </c>
    </row>
    <row r="150" spans="18:25" x14ac:dyDescent="0.25">
      <c r="R150" s="198">
        <f t="shared" si="15"/>
        <v>-1.3076923076923077</v>
      </c>
      <c r="S150" s="201">
        <f t="shared" si="16"/>
        <v>-1.1951220267697202</v>
      </c>
      <c r="T150" s="198">
        <f t="shared" si="17"/>
        <v>-1.0011380209258161</v>
      </c>
      <c r="U150" s="198">
        <f t="shared" si="18"/>
        <v>-1.001432697495575</v>
      </c>
      <c r="V150" s="198">
        <f t="shared" si="19"/>
        <v>-1.5328195868781371</v>
      </c>
      <c r="W150" s="198">
        <f t="shared" si="20"/>
        <v>-1.5391960590585945</v>
      </c>
      <c r="Y150" s="198" t="e">
        <v>#N/A</v>
      </c>
    </row>
    <row r="151" spans="18:25" x14ac:dyDescent="0.25">
      <c r="R151" s="198">
        <f t="shared" si="15"/>
        <v>-1.3076923076923077</v>
      </c>
      <c r="S151" s="201">
        <f t="shared" si="16"/>
        <v>-1.1951220267697202</v>
      </c>
      <c r="T151" s="198">
        <f t="shared" si="17"/>
        <v>-1.0011380209258161</v>
      </c>
      <c r="U151" s="198">
        <f t="shared" si="18"/>
        <v>-1.001432697495575</v>
      </c>
      <c r="V151" s="198">
        <f t="shared" si="19"/>
        <v>-1.5328195868781371</v>
      </c>
      <c r="W151" s="198">
        <f t="shared" si="20"/>
        <v>-1.5391960590585945</v>
      </c>
      <c r="Y151" s="198" t="e">
        <v>#N/A</v>
      </c>
    </row>
    <row r="152" spans="18:25" x14ac:dyDescent="0.25">
      <c r="R152" s="198">
        <f t="shared" si="15"/>
        <v>-1.3076923076923077</v>
      </c>
      <c r="S152" s="201">
        <f t="shared" si="16"/>
        <v>-1.1951220267697202</v>
      </c>
      <c r="T152" s="198">
        <f t="shared" si="17"/>
        <v>-1.0011380209258161</v>
      </c>
      <c r="U152" s="198">
        <f t="shared" si="18"/>
        <v>-1.001432697495575</v>
      </c>
      <c r="V152" s="198">
        <f t="shared" si="19"/>
        <v>-1.5328195868781371</v>
      </c>
      <c r="W152" s="198">
        <f t="shared" si="20"/>
        <v>-1.5391960590585945</v>
      </c>
      <c r="Y152" s="198" t="e">
        <v>#N/A</v>
      </c>
    </row>
    <row r="153" spans="18:25" x14ac:dyDescent="0.25">
      <c r="R153" s="198">
        <f t="shared" si="15"/>
        <v>-1.3076923076923077</v>
      </c>
      <c r="S153" s="201">
        <f t="shared" si="16"/>
        <v>-1.1951220267697202</v>
      </c>
      <c r="T153" s="198">
        <f t="shared" si="17"/>
        <v>-1.0011380209258161</v>
      </c>
      <c r="U153" s="198">
        <f t="shared" si="18"/>
        <v>-1.001432697495575</v>
      </c>
      <c r="V153" s="198">
        <f t="shared" si="19"/>
        <v>-1.5328195868781371</v>
      </c>
      <c r="W153" s="198">
        <f t="shared" si="20"/>
        <v>-1.5391960590585945</v>
      </c>
      <c r="Y153" s="198" t="e">
        <v>#N/A</v>
      </c>
    </row>
    <row r="154" spans="18:25" x14ac:dyDescent="0.25">
      <c r="R154" s="198">
        <f t="shared" si="15"/>
        <v>-1.3076923076923077</v>
      </c>
      <c r="S154" s="201">
        <f t="shared" si="16"/>
        <v>-1.1951220267697202</v>
      </c>
      <c r="T154" s="198">
        <f t="shared" si="17"/>
        <v>-1.0011380209258161</v>
      </c>
      <c r="U154" s="198">
        <f t="shared" si="18"/>
        <v>-1.001432697495575</v>
      </c>
      <c r="V154" s="198">
        <f t="shared" si="19"/>
        <v>-1.5328195868781371</v>
      </c>
      <c r="W154" s="198">
        <f t="shared" si="20"/>
        <v>-1.5391960590585945</v>
      </c>
      <c r="Y154" s="198" t="e">
        <v>#N/A</v>
      </c>
    </row>
    <row r="155" spans="18:25" x14ac:dyDescent="0.25">
      <c r="R155" s="198">
        <f t="shared" si="15"/>
        <v>-1.3076923076923077</v>
      </c>
      <c r="S155" s="201">
        <f t="shared" si="16"/>
        <v>-1.1951220267697202</v>
      </c>
      <c r="T155" s="198">
        <f t="shared" si="17"/>
        <v>-1.0011380209258161</v>
      </c>
      <c r="U155" s="198">
        <f t="shared" si="18"/>
        <v>-1.001432697495575</v>
      </c>
      <c r="V155" s="198">
        <f t="shared" si="19"/>
        <v>-1.5328195868781371</v>
      </c>
      <c r="W155" s="198">
        <f t="shared" si="20"/>
        <v>-1.5391960590585945</v>
      </c>
      <c r="Y155" s="198" t="e">
        <v>#N/A</v>
      </c>
    </row>
    <row r="156" spans="18:25" x14ac:dyDescent="0.25">
      <c r="R156" s="198">
        <f t="shared" si="15"/>
        <v>-1.3076923076923077</v>
      </c>
      <c r="S156" s="201">
        <f t="shared" si="16"/>
        <v>-1.1951220267697202</v>
      </c>
      <c r="T156" s="198">
        <f t="shared" si="17"/>
        <v>-1.0011380209258161</v>
      </c>
      <c r="U156" s="198">
        <f t="shared" si="18"/>
        <v>-1.001432697495575</v>
      </c>
      <c r="V156" s="198">
        <f t="shared" si="19"/>
        <v>-1.5328195868781371</v>
      </c>
      <c r="W156" s="198">
        <f t="shared" si="20"/>
        <v>-1.5391960590585945</v>
      </c>
      <c r="Y156" s="198" t="e">
        <v>#N/A</v>
      </c>
    </row>
    <row r="157" spans="18:25" x14ac:dyDescent="0.25">
      <c r="R157" s="198">
        <f t="shared" si="15"/>
        <v>-1.3076923076923077</v>
      </c>
      <c r="S157" s="201">
        <f t="shared" si="16"/>
        <v>-1.1951220267697202</v>
      </c>
      <c r="T157" s="198">
        <f t="shared" si="17"/>
        <v>-1.0011380209258161</v>
      </c>
      <c r="U157" s="198">
        <f t="shared" si="18"/>
        <v>-1.001432697495575</v>
      </c>
      <c r="V157" s="198">
        <f t="shared" si="19"/>
        <v>-1.5328195868781371</v>
      </c>
      <c r="W157" s="198">
        <f t="shared" si="20"/>
        <v>-1.5391960590585945</v>
      </c>
      <c r="Y157" s="198" t="e">
        <v>#N/A</v>
      </c>
    </row>
    <row r="158" spans="18:25" x14ac:dyDescent="0.25">
      <c r="R158" s="198">
        <f t="shared" si="15"/>
        <v>-1.3076923076923077</v>
      </c>
      <c r="S158" s="201">
        <f t="shared" si="16"/>
        <v>-1.1951220267697202</v>
      </c>
      <c r="T158" s="198">
        <f t="shared" si="17"/>
        <v>-1.0011380209258161</v>
      </c>
      <c r="U158" s="198">
        <f t="shared" si="18"/>
        <v>-1.001432697495575</v>
      </c>
      <c r="V158" s="198">
        <f t="shared" si="19"/>
        <v>-1.5328195868781371</v>
      </c>
      <c r="W158" s="198">
        <f t="shared" si="20"/>
        <v>-1.5391960590585945</v>
      </c>
      <c r="Y158" s="198" t="e">
        <v>#N/A</v>
      </c>
    </row>
    <row r="159" spans="18:25" x14ac:dyDescent="0.25">
      <c r="R159" s="198">
        <f t="shared" si="15"/>
        <v>-1.3076923076923077</v>
      </c>
      <c r="S159" s="201">
        <f t="shared" si="16"/>
        <v>-1.1951220267697202</v>
      </c>
      <c r="T159" s="198">
        <f t="shared" si="17"/>
        <v>-1.0011380209258161</v>
      </c>
      <c r="U159" s="198">
        <f t="shared" si="18"/>
        <v>-1.001432697495575</v>
      </c>
      <c r="V159" s="198">
        <f t="shared" si="19"/>
        <v>-1.5328195868781371</v>
      </c>
      <c r="W159" s="198">
        <f t="shared" si="20"/>
        <v>-1.5391960590585945</v>
      </c>
      <c r="Y159" s="198" t="e">
        <v>#N/A</v>
      </c>
    </row>
    <row r="160" spans="18:25" x14ac:dyDescent="0.25">
      <c r="R160" s="198">
        <f t="shared" si="15"/>
        <v>-1.3076923076923077</v>
      </c>
      <c r="S160" s="201">
        <f t="shared" si="16"/>
        <v>-1.1951220267697202</v>
      </c>
      <c r="T160" s="198">
        <f t="shared" si="17"/>
        <v>-1.0011380209258161</v>
      </c>
      <c r="U160" s="198">
        <f t="shared" si="18"/>
        <v>-1.001432697495575</v>
      </c>
      <c r="V160" s="198">
        <f t="shared" si="19"/>
        <v>-1.5328195868781371</v>
      </c>
      <c r="W160" s="198">
        <f t="shared" si="20"/>
        <v>-1.5391960590585945</v>
      </c>
      <c r="Y160" s="198" t="e">
        <v>#N/A</v>
      </c>
    </row>
    <row r="161" spans="18:25" x14ac:dyDescent="0.25">
      <c r="R161" s="198">
        <f t="shared" si="15"/>
        <v>-1.3076923076923077</v>
      </c>
      <c r="S161" s="201">
        <f t="shared" si="16"/>
        <v>-1.1951220267697202</v>
      </c>
      <c r="T161" s="198">
        <f t="shared" si="17"/>
        <v>-1.0011380209258161</v>
      </c>
      <c r="U161" s="198">
        <f t="shared" si="18"/>
        <v>-1.001432697495575</v>
      </c>
      <c r="V161" s="198">
        <f t="shared" si="19"/>
        <v>-1.5328195868781371</v>
      </c>
      <c r="W161" s="198">
        <f t="shared" si="20"/>
        <v>-1.5391960590585945</v>
      </c>
      <c r="Y161" s="198" t="e">
        <v>#N/A</v>
      </c>
    </row>
    <row r="162" spans="18:25" x14ac:dyDescent="0.25">
      <c r="R162" s="198">
        <f t="shared" si="15"/>
        <v>-1.3076923076923077</v>
      </c>
      <c r="S162" s="201">
        <f t="shared" si="16"/>
        <v>-1.1951220267697202</v>
      </c>
      <c r="T162" s="198">
        <f t="shared" si="17"/>
        <v>-1.0011380209258161</v>
      </c>
      <c r="U162" s="198">
        <f t="shared" si="18"/>
        <v>-1.001432697495575</v>
      </c>
      <c r="V162" s="198">
        <f t="shared" si="19"/>
        <v>-1.5328195868781371</v>
      </c>
      <c r="W162" s="198">
        <f t="shared" si="20"/>
        <v>-1.5391960590585945</v>
      </c>
      <c r="Y162" s="198" t="e">
        <v>#N/A</v>
      </c>
    </row>
    <row r="163" spans="18:25" x14ac:dyDescent="0.25">
      <c r="R163" s="198">
        <f t="shared" si="15"/>
        <v>-1.3076923076923077</v>
      </c>
      <c r="S163" s="201">
        <f t="shared" si="16"/>
        <v>-1.1951220267697202</v>
      </c>
      <c r="T163" s="198">
        <f t="shared" si="17"/>
        <v>-1.0011380209258161</v>
      </c>
      <c r="U163" s="198">
        <f t="shared" si="18"/>
        <v>-1.001432697495575</v>
      </c>
      <c r="V163" s="198">
        <f t="shared" si="19"/>
        <v>-1.5328195868781371</v>
      </c>
      <c r="W163" s="198">
        <f t="shared" si="20"/>
        <v>-1.5391960590585945</v>
      </c>
      <c r="Y163" s="198" t="e">
        <v>#N/A</v>
      </c>
    </row>
    <row r="164" spans="18:25" x14ac:dyDescent="0.25">
      <c r="R164" s="198">
        <f t="shared" si="15"/>
        <v>-1.3076923076923077</v>
      </c>
      <c r="S164" s="201">
        <f t="shared" si="16"/>
        <v>-1.1951220267697202</v>
      </c>
      <c r="T164" s="198">
        <f t="shared" si="17"/>
        <v>-1.0011380209258161</v>
      </c>
      <c r="U164" s="198">
        <f t="shared" si="18"/>
        <v>-1.001432697495575</v>
      </c>
      <c r="V164" s="198">
        <f t="shared" si="19"/>
        <v>-1.5328195868781371</v>
      </c>
      <c r="W164" s="198">
        <f t="shared" si="20"/>
        <v>-1.5391960590585945</v>
      </c>
      <c r="Y164" s="198" t="e">
        <v>#N/A</v>
      </c>
    </row>
    <row r="165" spans="18:25" x14ac:dyDescent="0.25">
      <c r="R165" s="198">
        <f t="shared" si="15"/>
        <v>-1.3076923076923077</v>
      </c>
      <c r="S165" s="201">
        <f t="shared" si="16"/>
        <v>-1.1951220267697202</v>
      </c>
      <c r="T165" s="198">
        <f t="shared" si="17"/>
        <v>-1.0011380209258161</v>
      </c>
      <c r="U165" s="198">
        <f t="shared" si="18"/>
        <v>-1.001432697495575</v>
      </c>
      <c r="V165" s="198">
        <f t="shared" si="19"/>
        <v>-1.5328195868781371</v>
      </c>
      <c r="W165" s="198">
        <f t="shared" si="20"/>
        <v>-1.5391960590585945</v>
      </c>
      <c r="Y165" s="198" t="e">
        <v>#N/A</v>
      </c>
    </row>
    <row r="166" spans="18:25" x14ac:dyDescent="0.25">
      <c r="R166" s="198">
        <f t="shared" si="15"/>
        <v>-1.3076923076923077</v>
      </c>
      <c r="S166" s="201">
        <f t="shared" si="16"/>
        <v>-1.1951220267697202</v>
      </c>
      <c r="T166" s="198">
        <f t="shared" si="17"/>
        <v>-1.0011380209258161</v>
      </c>
      <c r="U166" s="198">
        <f t="shared" si="18"/>
        <v>-1.001432697495575</v>
      </c>
      <c r="V166" s="198">
        <f t="shared" si="19"/>
        <v>-1.5328195868781371</v>
      </c>
      <c r="W166" s="198">
        <f t="shared" si="20"/>
        <v>-1.5391960590585945</v>
      </c>
      <c r="Y166" s="198" t="e">
        <v>#N/A</v>
      </c>
    </row>
    <row r="167" spans="18:25" x14ac:dyDescent="0.25">
      <c r="R167" s="198">
        <f t="shared" si="15"/>
        <v>-1.3076923076923077</v>
      </c>
      <c r="S167" s="201">
        <f t="shared" si="16"/>
        <v>-1.1951220267697202</v>
      </c>
      <c r="T167" s="198">
        <f t="shared" si="17"/>
        <v>-1.0011380209258161</v>
      </c>
      <c r="U167" s="198">
        <f t="shared" si="18"/>
        <v>-1.001432697495575</v>
      </c>
      <c r="V167" s="198">
        <f t="shared" si="19"/>
        <v>-1.5328195868781371</v>
      </c>
      <c r="W167" s="198">
        <f t="shared" si="20"/>
        <v>-1.5391960590585945</v>
      </c>
      <c r="Y167" s="198" t="e">
        <v>#N/A</v>
      </c>
    </row>
    <row r="168" spans="18:25" x14ac:dyDescent="0.25">
      <c r="R168" s="198">
        <f t="shared" si="15"/>
        <v>-1.3076923076923077</v>
      </c>
      <c r="S168" s="201">
        <f t="shared" si="16"/>
        <v>-1.1951220267697202</v>
      </c>
      <c r="T168" s="198">
        <f t="shared" si="17"/>
        <v>-1.0011380209258161</v>
      </c>
      <c r="U168" s="198">
        <f t="shared" si="18"/>
        <v>-1.001432697495575</v>
      </c>
      <c r="V168" s="198">
        <f t="shared" si="19"/>
        <v>-1.5328195868781371</v>
      </c>
      <c r="W168" s="198">
        <f t="shared" si="20"/>
        <v>-1.5391960590585945</v>
      </c>
      <c r="Y168" s="198" t="e">
        <v>#N/A</v>
      </c>
    </row>
    <row r="169" spans="18:25" x14ac:dyDescent="0.25">
      <c r="R169" s="198">
        <f t="shared" si="15"/>
        <v>-1.3076923076923077</v>
      </c>
      <c r="S169" s="201">
        <f t="shared" si="16"/>
        <v>-1.1951220267697202</v>
      </c>
      <c r="T169" s="198">
        <f t="shared" si="17"/>
        <v>-1.0011380209258161</v>
      </c>
      <c r="U169" s="198">
        <f t="shared" si="18"/>
        <v>-1.001432697495575</v>
      </c>
      <c r="V169" s="198">
        <f t="shared" si="19"/>
        <v>-1.5328195868781371</v>
      </c>
      <c r="W169" s="198">
        <f t="shared" si="20"/>
        <v>-1.5391960590585945</v>
      </c>
      <c r="Y169" s="198" t="e">
        <v>#N/A</v>
      </c>
    </row>
    <row r="170" spans="18:25" x14ac:dyDescent="0.25">
      <c r="R170" s="198">
        <f t="shared" si="15"/>
        <v>-1.3076923076923077</v>
      </c>
      <c r="S170" s="201">
        <f t="shared" si="16"/>
        <v>-1.1951220267697202</v>
      </c>
      <c r="T170" s="198">
        <f t="shared" si="17"/>
        <v>-1.0011380209258161</v>
      </c>
      <c r="U170" s="198">
        <f t="shared" si="18"/>
        <v>-1.001432697495575</v>
      </c>
      <c r="V170" s="198">
        <f t="shared" si="19"/>
        <v>-1.5328195868781371</v>
      </c>
      <c r="W170" s="198">
        <f t="shared" si="20"/>
        <v>-1.5391960590585945</v>
      </c>
      <c r="Y170" s="198" t="e">
        <v>#N/A</v>
      </c>
    </row>
    <row r="171" spans="18:25" x14ac:dyDescent="0.25">
      <c r="R171" s="198">
        <f t="shared" si="15"/>
        <v>-1.3076923076923077</v>
      </c>
      <c r="S171" s="201">
        <f t="shared" si="16"/>
        <v>-1.1951220267697202</v>
      </c>
      <c r="T171" s="198">
        <f t="shared" si="17"/>
        <v>-1.0011380209258161</v>
      </c>
      <c r="U171" s="198">
        <f t="shared" si="18"/>
        <v>-1.001432697495575</v>
      </c>
      <c r="V171" s="198">
        <f t="shared" si="19"/>
        <v>-1.5328195868781371</v>
      </c>
      <c r="W171" s="198">
        <f t="shared" si="20"/>
        <v>-1.5391960590585945</v>
      </c>
      <c r="Y171" s="198" t="e">
        <v>#N/A</v>
      </c>
    </row>
    <row r="172" spans="18:25" x14ac:dyDescent="0.25">
      <c r="R172" s="198">
        <f t="shared" si="15"/>
        <v>-1.3076923076923077</v>
      </c>
      <c r="S172" s="201">
        <f t="shared" si="16"/>
        <v>-1.1951220267697202</v>
      </c>
      <c r="T172" s="198">
        <f t="shared" si="17"/>
        <v>-1.0011380209258161</v>
      </c>
      <c r="U172" s="198">
        <f t="shared" si="18"/>
        <v>-1.001432697495575</v>
      </c>
      <c r="V172" s="198">
        <f t="shared" si="19"/>
        <v>-1.5328195868781371</v>
      </c>
      <c r="W172" s="198">
        <f t="shared" si="20"/>
        <v>-1.5391960590585945</v>
      </c>
      <c r="Y172" s="198" t="e">
        <v>#N/A</v>
      </c>
    </row>
    <row r="173" spans="18:25" x14ac:dyDescent="0.25">
      <c r="R173" s="198">
        <f t="shared" si="15"/>
        <v>-1.3076923076923077</v>
      </c>
      <c r="S173" s="201">
        <f t="shared" si="16"/>
        <v>-1.1951220267697202</v>
      </c>
      <c r="T173" s="198">
        <f t="shared" si="17"/>
        <v>-1.0011380209258161</v>
      </c>
      <c r="U173" s="198">
        <f t="shared" si="18"/>
        <v>-1.001432697495575</v>
      </c>
      <c r="V173" s="198">
        <f t="shared" si="19"/>
        <v>-1.5328195868781371</v>
      </c>
      <c r="W173" s="198">
        <f t="shared" si="20"/>
        <v>-1.5391960590585945</v>
      </c>
      <c r="Y173" s="198" t="e">
        <v>#N/A</v>
      </c>
    </row>
    <row r="174" spans="18:25" x14ac:dyDescent="0.25">
      <c r="R174" s="198">
        <f t="shared" si="15"/>
        <v>-1.3076923076923077</v>
      </c>
      <c r="S174" s="201">
        <f t="shared" si="16"/>
        <v>-1.1951220267697202</v>
      </c>
      <c r="T174" s="198">
        <f t="shared" si="17"/>
        <v>-1.0011380209258161</v>
      </c>
      <c r="U174" s="198">
        <f t="shared" si="18"/>
        <v>-1.001432697495575</v>
      </c>
      <c r="V174" s="198">
        <f t="shared" si="19"/>
        <v>-1.5328195868781371</v>
      </c>
      <c r="W174" s="198">
        <f t="shared" si="20"/>
        <v>-1.5391960590585945</v>
      </c>
      <c r="Y174" s="198" t="e">
        <v>#N/A</v>
      </c>
    </row>
    <row r="175" spans="18:25" x14ac:dyDescent="0.25">
      <c r="R175" s="198">
        <f t="shared" si="15"/>
        <v>-1.3076923076923077</v>
      </c>
      <c r="S175" s="201">
        <f t="shared" si="16"/>
        <v>-1.1951220267697202</v>
      </c>
      <c r="T175" s="198">
        <f t="shared" si="17"/>
        <v>-1.0011380209258161</v>
      </c>
      <c r="U175" s="198">
        <f t="shared" si="18"/>
        <v>-1.001432697495575</v>
      </c>
      <c r="V175" s="198">
        <f t="shared" si="19"/>
        <v>-1.5328195868781371</v>
      </c>
      <c r="W175" s="198">
        <f t="shared" si="20"/>
        <v>-1.5391960590585945</v>
      </c>
      <c r="Y175" s="198" t="e">
        <v>#N/A</v>
      </c>
    </row>
    <row r="176" spans="18:25" x14ac:dyDescent="0.25">
      <c r="R176" s="198">
        <f t="shared" si="15"/>
        <v>-1.3076923076923077</v>
      </c>
      <c r="S176" s="201">
        <f t="shared" si="16"/>
        <v>-1.1951220267697202</v>
      </c>
      <c r="T176" s="198">
        <f t="shared" si="17"/>
        <v>-1.0011380209258161</v>
      </c>
      <c r="U176" s="198">
        <f t="shared" si="18"/>
        <v>-1.001432697495575</v>
      </c>
      <c r="V176" s="198">
        <f t="shared" si="19"/>
        <v>-1.5328195868781371</v>
      </c>
      <c r="W176" s="198">
        <f t="shared" si="20"/>
        <v>-1.5391960590585945</v>
      </c>
      <c r="Y176" s="198" t="e">
        <v>#N/A</v>
      </c>
    </row>
    <row r="177" spans="18:25" x14ac:dyDescent="0.25">
      <c r="R177" s="198">
        <f t="shared" si="15"/>
        <v>-1.3076923076923077</v>
      </c>
      <c r="S177" s="201">
        <f t="shared" si="16"/>
        <v>-1.1951220267697202</v>
      </c>
      <c r="T177" s="198">
        <f t="shared" si="17"/>
        <v>-1.0011380209258161</v>
      </c>
      <c r="U177" s="198">
        <f t="shared" si="18"/>
        <v>-1.001432697495575</v>
      </c>
      <c r="V177" s="198">
        <f t="shared" si="19"/>
        <v>-1.5328195868781371</v>
      </c>
      <c r="W177" s="198">
        <f t="shared" si="20"/>
        <v>-1.5391960590585945</v>
      </c>
      <c r="Y177" s="198" t="e">
        <v>#N/A</v>
      </c>
    </row>
    <row r="178" spans="18:25" x14ac:dyDescent="0.25">
      <c r="R178" s="198">
        <f t="shared" si="15"/>
        <v>-1.3076923076923077</v>
      </c>
      <c r="S178" s="201">
        <f t="shared" si="16"/>
        <v>-1.1951220267697202</v>
      </c>
      <c r="T178" s="198">
        <f t="shared" si="17"/>
        <v>-1.0011380209258161</v>
      </c>
      <c r="U178" s="198">
        <f t="shared" si="18"/>
        <v>-1.001432697495575</v>
      </c>
      <c r="V178" s="198">
        <f t="shared" si="19"/>
        <v>-1.5328195868781371</v>
      </c>
      <c r="W178" s="198">
        <f t="shared" si="20"/>
        <v>-1.5391960590585945</v>
      </c>
      <c r="Y178" s="198" t="e">
        <v>#N/A</v>
      </c>
    </row>
    <row r="179" spans="18:25" x14ac:dyDescent="0.25">
      <c r="R179" s="198">
        <f t="shared" si="15"/>
        <v>-1.3076923076923077</v>
      </c>
      <c r="S179" s="201">
        <f t="shared" si="16"/>
        <v>-1.1951220267697202</v>
      </c>
      <c r="T179" s="198">
        <f t="shared" si="17"/>
        <v>-1.0011380209258161</v>
      </c>
      <c r="U179" s="198">
        <f t="shared" si="18"/>
        <v>-1.001432697495575</v>
      </c>
      <c r="V179" s="198">
        <f t="shared" si="19"/>
        <v>-1.5328195868781371</v>
      </c>
      <c r="W179" s="198">
        <f t="shared" si="20"/>
        <v>-1.5391960590585945</v>
      </c>
      <c r="Y179" s="198" t="e">
        <v>#N/A</v>
      </c>
    </row>
    <row r="180" spans="18:25" x14ac:dyDescent="0.25">
      <c r="R180" s="198">
        <f t="shared" si="15"/>
        <v>-1.3076923076923077</v>
      </c>
      <c r="S180" s="201">
        <f t="shared" si="16"/>
        <v>-1.1951220267697202</v>
      </c>
      <c r="T180" s="198">
        <f t="shared" si="17"/>
        <v>-1.0011380209258161</v>
      </c>
      <c r="U180" s="198">
        <f t="shared" si="18"/>
        <v>-1.001432697495575</v>
      </c>
      <c r="V180" s="198">
        <f t="shared" si="19"/>
        <v>-1.5328195868781371</v>
      </c>
      <c r="W180" s="198">
        <f t="shared" si="20"/>
        <v>-1.5391960590585945</v>
      </c>
      <c r="Y180" s="198" t="e">
        <v>#N/A</v>
      </c>
    </row>
    <row r="181" spans="18:25" x14ac:dyDescent="0.25">
      <c r="R181" s="198">
        <f t="shared" si="15"/>
        <v>-1.3076923076923077</v>
      </c>
      <c r="S181" s="201">
        <f t="shared" si="16"/>
        <v>-1.1951220267697202</v>
      </c>
      <c r="T181" s="198">
        <f t="shared" si="17"/>
        <v>-1.0011380209258161</v>
      </c>
      <c r="U181" s="198">
        <f t="shared" si="18"/>
        <v>-1.001432697495575</v>
      </c>
      <c r="V181" s="198">
        <f t="shared" si="19"/>
        <v>-1.5328195868781371</v>
      </c>
      <c r="W181" s="198">
        <f t="shared" si="20"/>
        <v>-1.5391960590585945</v>
      </c>
      <c r="Y181" s="198" t="e">
        <v>#N/A</v>
      </c>
    </row>
    <row r="182" spans="18:25" x14ac:dyDescent="0.25">
      <c r="R182" s="198">
        <f t="shared" si="15"/>
        <v>-1.3076923076923077</v>
      </c>
      <c r="S182" s="201">
        <f t="shared" si="16"/>
        <v>-1.1951220267697202</v>
      </c>
      <c r="T182" s="198">
        <f t="shared" si="17"/>
        <v>-1.0011380209258161</v>
      </c>
      <c r="U182" s="198">
        <f t="shared" si="18"/>
        <v>-1.001432697495575</v>
      </c>
      <c r="V182" s="198">
        <f t="shared" si="19"/>
        <v>-1.5328195868781371</v>
      </c>
      <c r="W182" s="198">
        <f t="shared" si="20"/>
        <v>-1.5391960590585945</v>
      </c>
      <c r="Y182" s="198" t="e">
        <v>#N/A</v>
      </c>
    </row>
    <row r="183" spans="18:25" x14ac:dyDescent="0.25">
      <c r="R183" s="198">
        <f t="shared" si="15"/>
        <v>-1.3076923076923077</v>
      </c>
      <c r="S183" s="201">
        <f t="shared" si="16"/>
        <v>-1.1951220267697202</v>
      </c>
      <c r="T183" s="198">
        <f t="shared" si="17"/>
        <v>-1.0011380209258161</v>
      </c>
      <c r="U183" s="198">
        <f t="shared" si="18"/>
        <v>-1.001432697495575</v>
      </c>
      <c r="V183" s="198">
        <f t="shared" si="19"/>
        <v>-1.5328195868781371</v>
      </c>
      <c r="W183" s="198">
        <f t="shared" si="20"/>
        <v>-1.5391960590585945</v>
      </c>
      <c r="Y183" s="198" t="e">
        <v>#N/A</v>
      </c>
    </row>
    <row r="184" spans="18:25" x14ac:dyDescent="0.25">
      <c r="R184" s="198">
        <f t="shared" si="15"/>
        <v>-1.3076923076923077</v>
      </c>
      <c r="S184" s="201">
        <f t="shared" si="16"/>
        <v>-1.1951220267697202</v>
      </c>
      <c r="T184" s="198">
        <f t="shared" si="17"/>
        <v>-1.0011380209258161</v>
      </c>
      <c r="U184" s="198">
        <f t="shared" si="18"/>
        <v>-1.001432697495575</v>
      </c>
      <c r="V184" s="198">
        <f t="shared" si="19"/>
        <v>-1.5328195868781371</v>
      </c>
      <c r="W184" s="198">
        <f t="shared" si="20"/>
        <v>-1.5391960590585945</v>
      </c>
      <c r="Y184" s="198" t="e">
        <v>#N/A</v>
      </c>
    </row>
    <row r="185" spans="18:25" x14ac:dyDescent="0.25">
      <c r="R185" s="198">
        <f t="shared" si="15"/>
        <v>-1.3076923076923077</v>
      </c>
      <c r="S185" s="201">
        <f t="shared" si="16"/>
        <v>-1.1951220267697202</v>
      </c>
      <c r="T185" s="198">
        <f t="shared" si="17"/>
        <v>-1.0011380209258161</v>
      </c>
      <c r="U185" s="198">
        <f t="shared" si="18"/>
        <v>-1.001432697495575</v>
      </c>
      <c r="V185" s="198">
        <f t="shared" si="19"/>
        <v>-1.5328195868781371</v>
      </c>
      <c r="W185" s="198">
        <f t="shared" si="20"/>
        <v>-1.5391960590585945</v>
      </c>
    </row>
    <row r="186" spans="18:25" x14ac:dyDescent="0.25">
      <c r="R186" s="198">
        <f t="shared" si="15"/>
        <v>-1.3076923076923077</v>
      </c>
      <c r="S186" s="201">
        <f t="shared" si="16"/>
        <v>-1.1951220267697202</v>
      </c>
      <c r="T186" s="198">
        <f t="shared" si="17"/>
        <v>-1.0011380209258161</v>
      </c>
      <c r="U186" s="198">
        <f t="shared" si="18"/>
        <v>-1.001432697495575</v>
      </c>
      <c r="V186" s="198">
        <f t="shared" si="19"/>
        <v>-1.5328195868781371</v>
      </c>
      <c r="W186" s="198">
        <f t="shared" si="20"/>
        <v>-1.5391960590585945</v>
      </c>
    </row>
    <row r="187" spans="18:25" x14ac:dyDescent="0.25">
      <c r="R187" s="198">
        <f t="shared" si="15"/>
        <v>-1.3076923076923077</v>
      </c>
      <c r="S187" s="201">
        <f t="shared" si="16"/>
        <v>-1.1951220267697202</v>
      </c>
      <c r="T187" s="198">
        <f t="shared" si="17"/>
        <v>-1.0011380209258161</v>
      </c>
      <c r="U187" s="198">
        <f t="shared" si="18"/>
        <v>-1.001432697495575</v>
      </c>
      <c r="V187" s="198">
        <f t="shared" si="19"/>
        <v>-1.5328195868781371</v>
      </c>
      <c r="W187" s="198">
        <f t="shared" si="20"/>
        <v>-1.5391960590585945</v>
      </c>
    </row>
    <row r="188" spans="18:25" x14ac:dyDescent="0.25">
      <c r="R188" s="198">
        <f t="shared" si="15"/>
        <v>-1.3076923076923077</v>
      </c>
      <c r="S188" s="201">
        <f t="shared" si="16"/>
        <v>-1.1951220267697202</v>
      </c>
      <c r="T188" s="198">
        <f t="shared" si="17"/>
        <v>-1.0011380209258161</v>
      </c>
      <c r="U188" s="198">
        <f t="shared" si="18"/>
        <v>-1.001432697495575</v>
      </c>
      <c r="V188" s="198">
        <f t="shared" si="19"/>
        <v>-1.5328195868781371</v>
      </c>
      <c r="W188" s="198">
        <f t="shared" si="20"/>
        <v>-1.5391960590585945</v>
      </c>
    </row>
    <row r="189" spans="18:25" x14ac:dyDescent="0.25">
      <c r="R189" s="198">
        <f t="shared" si="15"/>
        <v>-1.3076923076923077</v>
      </c>
      <c r="S189" s="201">
        <f t="shared" si="16"/>
        <v>-1.1951220267697202</v>
      </c>
      <c r="T189" s="198">
        <f t="shared" si="17"/>
        <v>-1.0011380209258161</v>
      </c>
      <c r="U189" s="198">
        <f t="shared" si="18"/>
        <v>-1.001432697495575</v>
      </c>
      <c r="V189" s="198">
        <f t="shared" si="19"/>
        <v>-1.5328195868781371</v>
      </c>
      <c r="W189" s="198">
        <f t="shared" si="20"/>
        <v>-1.5391960590585945</v>
      </c>
    </row>
    <row r="190" spans="18:25" x14ac:dyDescent="0.25">
      <c r="R190" s="198">
        <f t="shared" si="15"/>
        <v>-1.3076923076923077</v>
      </c>
      <c r="S190" s="201">
        <f t="shared" si="16"/>
        <v>-1.1951220267697202</v>
      </c>
      <c r="T190" s="198">
        <f t="shared" si="17"/>
        <v>-1.0011380209258161</v>
      </c>
      <c r="U190" s="198">
        <f t="shared" si="18"/>
        <v>-1.001432697495575</v>
      </c>
      <c r="V190" s="198">
        <f t="shared" si="19"/>
        <v>-1.5328195868781371</v>
      </c>
      <c r="W190" s="198">
        <f t="shared" si="20"/>
        <v>-1.5391960590585945</v>
      </c>
    </row>
    <row r="191" spans="18:25" x14ac:dyDescent="0.25">
      <c r="R191" s="198">
        <f t="shared" si="15"/>
        <v>-1.3076923076923077</v>
      </c>
      <c r="S191" s="201">
        <f t="shared" si="16"/>
        <v>-1.1951220267697202</v>
      </c>
      <c r="T191" s="198">
        <f t="shared" si="17"/>
        <v>-1.0011380209258161</v>
      </c>
      <c r="U191" s="198">
        <f t="shared" si="18"/>
        <v>-1.001432697495575</v>
      </c>
      <c r="V191" s="198">
        <f t="shared" si="19"/>
        <v>-1.5328195868781371</v>
      </c>
      <c r="W191" s="198">
        <f t="shared" si="20"/>
        <v>-1.5391960590585945</v>
      </c>
    </row>
    <row r="192" spans="18:25" x14ac:dyDescent="0.25">
      <c r="R192" s="198">
        <f t="shared" si="15"/>
        <v>-1.3076923076923077</v>
      </c>
      <c r="S192" s="201">
        <f t="shared" si="16"/>
        <v>-1.1951220267697202</v>
      </c>
      <c r="T192" s="198">
        <f t="shared" si="17"/>
        <v>-1.0011380209258161</v>
      </c>
      <c r="U192" s="198">
        <f t="shared" si="18"/>
        <v>-1.001432697495575</v>
      </c>
      <c r="V192" s="198">
        <f t="shared" si="19"/>
        <v>-1.5328195868781371</v>
      </c>
      <c r="W192" s="198">
        <f t="shared" si="20"/>
        <v>-1.5391960590585945</v>
      </c>
    </row>
    <row r="193" spans="18:23" x14ac:dyDescent="0.25">
      <c r="R193" s="198">
        <f t="shared" si="15"/>
        <v>-1.3076923076923077</v>
      </c>
      <c r="S193" s="201">
        <f t="shared" si="16"/>
        <v>-1.1951220267697202</v>
      </c>
      <c r="T193" s="198">
        <f t="shared" si="17"/>
        <v>-1.0011380209258161</v>
      </c>
      <c r="U193" s="198">
        <f t="shared" si="18"/>
        <v>-1.001432697495575</v>
      </c>
      <c r="V193" s="198">
        <f t="shared" si="19"/>
        <v>-1.5328195868781371</v>
      </c>
      <c r="W193" s="198">
        <f t="shared" si="20"/>
        <v>-1.5391960590585945</v>
      </c>
    </row>
    <row r="194" spans="18:23" x14ac:dyDescent="0.25">
      <c r="R194" s="198">
        <f t="shared" si="15"/>
        <v>-1.3076923076923077</v>
      </c>
      <c r="S194" s="201">
        <f t="shared" si="16"/>
        <v>-1.1951220267697202</v>
      </c>
      <c r="T194" s="198">
        <f t="shared" si="17"/>
        <v>-1.0011380209258161</v>
      </c>
      <c r="U194" s="198">
        <f t="shared" si="18"/>
        <v>-1.001432697495575</v>
      </c>
      <c r="V194" s="198">
        <f t="shared" si="19"/>
        <v>-1.5328195868781371</v>
      </c>
      <c r="W194" s="198">
        <f t="shared" si="20"/>
        <v>-1.5391960590585945</v>
      </c>
    </row>
    <row r="195" spans="18:23" x14ac:dyDescent="0.25">
      <c r="R195" s="198">
        <f t="shared" ref="R195:R258" si="21">2*((M195-Q$3)/(Q$5-Q$3))-1</f>
        <v>-1.3076923076923077</v>
      </c>
      <c r="S195" s="201">
        <f t="shared" ref="S195:S258" si="22">2*((H195-Q$8)/(Q$10-Q$8))-1</f>
        <v>-1.1951220267697202</v>
      </c>
      <c r="T195" s="198">
        <f t="shared" ref="T195:T258" si="23">2*((I195-Q$13)/(Q$15-Q$13))-1</f>
        <v>-1.0011380209258161</v>
      </c>
      <c r="U195" s="198">
        <f t="shared" ref="U195:U258" si="24">2*((J195-Q$18)/(Q$20-Q$18))-1</f>
        <v>-1.001432697495575</v>
      </c>
      <c r="V195" s="198">
        <f t="shared" ref="V195:V258" si="25">2*((K195-Q$23)/(Q$25-Q$23))-1</f>
        <v>-1.5328195868781371</v>
      </c>
      <c r="W195" s="198">
        <f t="shared" ref="W195:W258" si="26">2*((L195-Q$28)/(Q$30-Q$28))-1</f>
        <v>-1.5391960590585945</v>
      </c>
    </row>
    <row r="196" spans="18:23" x14ac:dyDescent="0.25">
      <c r="R196" s="198">
        <f t="shared" si="21"/>
        <v>-1.3076923076923077</v>
      </c>
      <c r="S196" s="201">
        <f t="shared" si="22"/>
        <v>-1.1951220267697202</v>
      </c>
      <c r="T196" s="198">
        <f t="shared" si="23"/>
        <v>-1.0011380209258161</v>
      </c>
      <c r="U196" s="198">
        <f t="shared" si="24"/>
        <v>-1.001432697495575</v>
      </c>
      <c r="V196" s="198">
        <f t="shared" si="25"/>
        <v>-1.5328195868781371</v>
      </c>
      <c r="W196" s="198">
        <f t="shared" si="26"/>
        <v>-1.5391960590585945</v>
      </c>
    </row>
    <row r="197" spans="18:23" x14ac:dyDescent="0.25">
      <c r="R197" s="198">
        <f t="shared" si="21"/>
        <v>-1.3076923076923077</v>
      </c>
      <c r="S197" s="201">
        <f t="shared" si="22"/>
        <v>-1.1951220267697202</v>
      </c>
      <c r="T197" s="198">
        <f t="shared" si="23"/>
        <v>-1.0011380209258161</v>
      </c>
      <c r="U197" s="198">
        <f t="shared" si="24"/>
        <v>-1.001432697495575</v>
      </c>
      <c r="V197" s="198">
        <f t="shared" si="25"/>
        <v>-1.5328195868781371</v>
      </c>
      <c r="W197" s="198">
        <f t="shared" si="26"/>
        <v>-1.5391960590585945</v>
      </c>
    </row>
    <row r="198" spans="18:23" x14ac:dyDescent="0.25">
      <c r="R198" s="198">
        <f t="shared" si="21"/>
        <v>-1.3076923076923077</v>
      </c>
      <c r="S198" s="201">
        <f t="shared" si="22"/>
        <v>-1.1951220267697202</v>
      </c>
      <c r="T198" s="198">
        <f t="shared" si="23"/>
        <v>-1.0011380209258161</v>
      </c>
      <c r="U198" s="198">
        <f t="shared" si="24"/>
        <v>-1.001432697495575</v>
      </c>
      <c r="V198" s="198">
        <f t="shared" si="25"/>
        <v>-1.5328195868781371</v>
      </c>
      <c r="W198" s="198">
        <f t="shared" si="26"/>
        <v>-1.5391960590585945</v>
      </c>
    </row>
    <row r="199" spans="18:23" x14ac:dyDescent="0.25">
      <c r="R199" s="198">
        <f t="shared" si="21"/>
        <v>-1.3076923076923077</v>
      </c>
      <c r="S199" s="201">
        <f t="shared" si="22"/>
        <v>-1.1951220267697202</v>
      </c>
      <c r="T199" s="198">
        <f t="shared" si="23"/>
        <v>-1.0011380209258161</v>
      </c>
      <c r="U199" s="198">
        <f t="shared" si="24"/>
        <v>-1.001432697495575</v>
      </c>
      <c r="V199" s="198">
        <f t="shared" si="25"/>
        <v>-1.5328195868781371</v>
      </c>
      <c r="W199" s="198">
        <f t="shared" si="26"/>
        <v>-1.5391960590585945</v>
      </c>
    </row>
    <row r="200" spans="18:23" x14ac:dyDescent="0.25">
      <c r="R200" s="198">
        <f t="shared" si="21"/>
        <v>-1.3076923076923077</v>
      </c>
      <c r="S200" s="201">
        <f t="shared" si="22"/>
        <v>-1.1951220267697202</v>
      </c>
      <c r="T200" s="198">
        <f t="shared" si="23"/>
        <v>-1.0011380209258161</v>
      </c>
      <c r="U200" s="198">
        <f t="shared" si="24"/>
        <v>-1.001432697495575</v>
      </c>
      <c r="V200" s="198">
        <f t="shared" si="25"/>
        <v>-1.5328195868781371</v>
      </c>
      <c r="W200" s="198">
        <f t="shared" si="26"/>
        <v>-1.5391960590585945</v>
      </c>
    </row>
    <row r="201" spans="18:23" x14ac:dyDescent="0.25">
      <c r="R201" s="198">
        <f t="shared" si="21"/>
        <v>-1.3076923076923077</v>
      </c>
      <c r="S201" s="201">
        <f t="shared" si="22"/>
        <v>-1.1951220267697202</v>
      </c>
      <c r="T201" s="198">
        <f t="shared" si="23"/>
        <v>-1.0011380209258161</v>
      </c>
      <c r="U201" s="198">
        <f t="shared" si="24"/>
        <v>-1.001432697495575</v>
      </c>
      <c r="V201" s="198">
        <f t="shared" si="25"/>
        <v>-1.5328195868781371</v>
      </c>
      <c r="W201" s="198">
        <f t="shared" si="26"/>
        <v>-1.5391960590585945</v>
      </c>
    </row>
    <row r="202" spans="18:23" x14ac:dyDescent="0.25">
      <c r="R202" s="198">
        <f t="shared" si="21"/>
        <v>-1.3076923076923077</v>
      </c>
      <c r="S202" s="201">
        <f t="shared" si="22"/>
        <v>-1.1951220267697202</v>
      </c>
      <c r="T202" s="198">
        <f t="shared" si="23"/>
        <v>-1.0011380209258161</v>
      </c>
      <c r="U202" s="198">
        <f t="shared" si="24"/>
        <v>-1.001432697495575</v>
      </c>
      <c r="V202" s="198">
        <f t="shared" si="25"/>
        <v>-1.5328195868781371</v>
      </c>
      <c r="W202" s="198">
        <f t="shared" si="26"/>
        <v>-1.5391960590585945</v>
      </c>
    </row>
    <row r="203" spans="18:23" x14ac:dyDescent="0.25">
      <c r="R203" s="198">
        <f t="shared" si="21"/>
        <v>-1.3076923076923077</v>
      </c>
      <c r="S203" s="201">
        <f t="shared" si="22"/>
        <v>-1.1951220267697202</v>
      </c>
      <c r="T203" s="198">
        <f t="shared" si="23"/>
        <v>-1.0011380209258161</v>
      </c>
      <c r="U203" s="198">
        <f t="shared" si="24"/>
        <v>-1.001432697495575</v>
      </c>
      <c r="V203" s="198">
        <f t="shared" si="25"/>
        <v>-1.5328195868781371</v>
      </c>
      <c r="W203" s="198">
        <f t="shared" si="26"/>
        <v>-1.5391960590585945</v>
      </c>
    </row>
    <row r="204" spans="18:23" x14ac:dyDescent="0.25">
      <c r="R204" s="198">
        <f t="shared" si="21"/>
        <v>-1.3076923076923077</v>
      </c>
      <c r="S204" s="201">
        <f t="shared" si="22"/>
        <v>-1.1951220267697202</v>
      </c>
      <c r="T204" s="198">
        <f t="shared" si="23"/>
        <v>-1.0011380209258161</v>
      </c>
      <c r="U204" s="198">
        <f t="shared" si="24"/>
        <v>-1.001432697495575</v>
      </c>
      <c r="V204" s="198">
        <f t="shared" si="25"/>
        <v>-1.5328195868781371</v>
      </c>
      <c r="W204" s="198">
        <f t="shared" si="26"/>
        <v>-1.5391960590585945</v>
      </c>
    </row>
    <row r="205" spans="18:23" x14ac:dyDescent="0.25">
      <c r="R205" s="198">
        <f t="shared" si="21"/>
        <v>-1.3076923076923077</v>
      </c>
      <c r="S205" s="201">
        <f t="shared" si="22"/>
        <v>-1.1951220267697202</v>
      </c>
      <c r="T205" s="198">
        <f t="shared" si="23"/>
        <v>-1.0011380209258161</v>
      </c>
      <c r="U205" s="198">
        <f t="shared" si="24"/>
        <v>-1.001432697495575</v>
      </c>
      <c r="V205" s="198">
        <f t="shared" si="25"/>
        <v>-1.5328195868781371</v>
      </c>
      <c r="W205" s="198">
        <f t="shared" si="26"/>
        <v>-1.5391960590585945</v>
      </c>
    </row>
    <row r="206" spans="18:23" x14ac:dyDescent="0.25">
      <c r="R206" s="198">
        <f t="shared" si="21"/>
        <v>-1.3076923076923077</v>
      </c>
      <c r="S206" s="201">
        <f t="shared" si="22"/>
        <v>-1.1951220267697202</v>
      </c>
      <c r="T206" s="198">
        <f t="shared" si="23"/>
        <v>-1.0011380209258161</v>
      </c>
      <c r="U206" s="198">
        <f t="shared" si="24"/>
        <v>-1.001432697495575</v>
      </c>
      <c r="V206" s="198">
        <f t="shared" si="25"/>
        <v>-1.5328195868781371</v>
      </c>
      <c r="W206" s="198">
        <f t="shared" si="26"/>
        <v>-1.5391960590585945</v>
      </c>
    </row>
    <row r="207" spans="18:23" x14ac:dyDescent="0.25">
      <c r="R207" s="198">
        <f t="shared" si="21"/>
        <v>-1.3076923076923077</v>
      </c>
      <c r="S207" s="201">
        <f t="shared" si="22"/>
        <v>-1.1951220267697202</v>
      </c>
      <c r="T207" s="198">
        <f t="shared" si="23"/>
        <v>-1.0011380209258161</v>
      </c>
      <c r="U207" s="198">
        <f t="shared" si="24"/>
        <v>-1.001432697495575</v>
      </c>
      <c r="V207" s="198">
        <f t="shared" si="25"/>
        <v>-1.5328195868781371</v>
      </c>
      <c r="W207" s="198">
        <f t="shared" si="26"/>
        <v>-1.5391960590585945</v>
      </c>
    </row>
    <row r="208" spans="18:23" x14ac:dyDescent="0.25">
      <c r="R208" s="198">
        <f t="shared" si="21"/>
        <v>-1.3076923076923077</v>
      </c>
      <c r="S208" s="201">
        <f t="shared" si="22"/>
        <v>-1.1951220267697202</v>
      </c>
      <c r="T208" s="198">
        <f t="shared" si="23"/>
        <v>-1.0011380209258161</v>
      </c>
      <c r="U208" s="198">
        <f t="shared" si="24"/>
        <v>-1.001432697495575</v>
      </c>
      <c r="V208" s="198">
        <f t="shared" si="25"/>
        <v>-1.5328195868781371</v>
      </c>
      <c r="W208" s="198">
        <f t="shared" si="26"/>
        <v>-1.5391960590585945</v>
      </c>
    </row>
    <row r="209" spans="18:23" x14ac:dyDescent="0.25">
      <c r="R209" s="198">
        <f t="shared" si="21"/>
        <v>-1.3076923076923077</v>
      </c>
      <c r="S209" s="201">
        <f t="shared" si="22"/>
        <v>-1.1951220267697202</v>
      </c>
      <c r="T209" s="198">
        <f t="shared" si="23"/>
        <v>-1.0011380209258161</v>
      </c>
      <c r="U209" s="198">
        <f t="shared" si="24"/>
        <v>-1.001432697495575</v>
      </c>
      <c r="V209" s="198">
        <f t="shared" si="25"/>
        <v>-1.5328195868781371</v>
      </c>
      <c r="W209" s="198">
        <f t="shared" si="26"/>
        <v>-1.5391960590585945</v>
      </c>
    </row>
    <row r="210" spans="18:23" x14ac:dyDescent="0.25">
      <c r="R210" s="198">
        <f t="shared" si="21"/>
        <v>-1.3076923076923077</v>
      </c>
      <c r="S210" s="201">
        <f t="shared" si="22"/>
        <v>-1.1951220267697202</v>
      </c>
      <c r="T210" s="198">
        <f t="shared" si="23"/>
        <v>-1.0011380209258161</v>
      </c>
      <c r="U210" s="198">
        <f t="shared" si="24"/>
        <v>-1.001432697495575</v>
      </c>
      <c r="V210" s="198">
        <f t="shared" si="25"/>
        <v>-1.5328195868781371</v>
      </c>
      <c r="W210" s="198">
        <f t="shared" si="26"/>
        <v>-1.5391960590585945</v>
      </c>
    </row>
    <row r="211" spans="18:23" x14ac:dyDescent="0.25">
      <c r="R211" s="198">
        <f t="shared" si="21"/>
        <v>-1.3076923076923077</v>
      </c>
      <c r="S211" s="201">
        <f t="shared" si="22"/>
        <v>-1.1951220267697202</v>
      </c>
      <c r="T211" s="198">
        <f t="shared" si="23"/>
        <v>-1.0011380209258161</v>
      </c>
      <c r="U211" s="198">
        <f t="shared" si="24"/>
        <v>-1.001432697495575</v>
      </c>
      <c r="V211" s="198">
        <f t="shared" si="25"/>
        <v>-1.5328195868781371</v>
      </c>
      <c r="W211" s="198">
        <f t="shared" si="26"/>
        <v>-1.5391960590585945</v>
      </c>
    </row>
    <row r="212" spans="18:23" x14ac:dyDescent="0.25">
      <c r="R212" s="198">
        <f t="shared" si="21"/>
        <v>-1.3076923076923077</v>
      </c>
      <c r="S212" s="201">
        <f t="shared" si="22"/>
        <v>-1.1951220267697202</v>
      </c>
      <c r="T212" s="198">
        <f t="shared" si="23"/>
        <v>-1.0011380209258161</v>
      </c>
      <c r="U212" s="198">
        <f t="shared" si="24"/>
        <v>-1.001432697495575</v>
      </c>
      <c r="V212" s="198">
        <f t="shared" si="25"/>
        <v>-1.5328195868781371</v>
      </c>
      <c r="W212" s="198">
        <f t="shared" si="26"/>
        <v>-1.5391960590585945</v>
      </c>
    </row>
    <row r="213" spans="18:23" x14ac:dyDescent="0.25">
      <c r="R213" s="198">
        <f t="shared" si="21"/>
        <v>-1.3076923076923077</v>
      </c>
      <c r="S213" s="201">
        <f t="shared" si="22"/>
        <v>-1.1951220267697202</v>
      </c>
      <c r="T213" s="198">
        <f t="shared" si="23"/>
        <v>-1.0011380209258161</v>
      </c>
      <c r="U213" s="198">
        <f t="shared" si="24"/>
        <v>-1.001432697495575</v>
      </c>
      <c r="V213" s="198">
        <f t="shared" si="25"/>
        <v>-1.5328195868781371</v>
      </c>
      <c r="W213" s="198">
        <f t="shared" si="26"/>
        <v>-1.5391960590585945</v>
      </c>
    </row>
    <row r="214" spans="18:23" x14ac:dyDescent="0.25">
      <c r="R214" s="198">
        <f t="shared" si="21"/>
        <v>-1.3076923076923077</v>
      </c>
      <c r="S214" s="201">
        <f t="shared" si="22"/>
        <v>-1.1951220267697202</v>
      </c>
      <c r="T214" s="198">
        <f t="shared" si="23"/>
        <v>-1.0011380209258161</v>
      </c>
      <c r="U214" s="198">
        <f t="shared" si="24"/>
        <v>-1.001432697495575</v>
      </c>
      <c r="V214" s="198">
        <f t="shared" si="25"/>
        <v>-1.5328195868781371</v>
      </c>
      <c r="W214" s="198">
        <f t="shared" si="26"/>
        <v>-1.5391960590585945</v>
      </c>
    </row>
    <row r="215" spans="18:23" x14ac:dyDescent="0.25">
      <c r="R215" s="198">
        <f t="shared" si="21"/>
        <v>-1.3076923076923077</v>
      </c>
      <c r="S215" s="201">
        <f t="shared" si="22"/>
        <v>-1.1951220267697202</v>
      </c>
      <c r="T215" s="198">
        <f t="shared" si="23"/>
        <v>-1.0011380209258161</v>
      </c>
      <c r="U215" s="198">
        <f t="shared" si="24"/>
        <v>-1.001432697495575</v>
      </c>
      <c r="V215" s="198">
        <f t="shared" si="25"/>
        <v>-1.5328195868781371</v>
      </c>
      <c r="W215" s="198">
        <f t="shared" si="26"/>
        <v>-1.5391960590585945</v>
      </c>
    </row>
    <row r="216" spans="18:23" x14ac:dyDescent="0.25">
      <c r="R216" s="198">
        <f t="shared" si="21"/>
        <v>-1.3076923076923077</v>
      </c>
      <c r="S216" s="201">
        <f t="shared" si="22"/>
        <v>-1.1951220267697202</v>
      </c>
      <c r="T216" s="198">
        <f t="shared" si="23"/>
        <v>-1.0011380209258161</v>
      </c>
      <c r="U216" s="198">
        <f t="shared" si="24"/>
        <v>-1.001432697495575</v>
      </c>
      <c r="V216" s="198">
        <f t="shared" si="25"/>
        <v>-1.5328195868781371</v>
      </c>
      <c r="W216" s="198">
        <f t="shared" si="26"/>
        <v>-1.5391960590585945</v>
      </c>
    </row>
    <row r="217" spans="18:23" x14ac:dyDescent="0.25">
      <c r="R217" s="198">
        <f t="shared" si="21"/>
        <v>-1.3076923076923077</v>
      </c>
      <c r="S217" s="201">
        <f t="shared" si="22"/>
        <v>-1.1951220267697202</v>
      </c>
      <c r="T217" s="198">
        <f t="shared" si="23"/>
        <v>-1.0011380209258161</v>
      </c>
      <c r="U217" s="198">
        <f t="shared" si="24"/>
        <v>-1.001432697495575</v>
      </c>
      <c r="V217" s="198">
        <f t="shared" si="25"/>
        <v>-1.5328195868781371</v>
      </c>
      <c r="W217" s="198">
        <f t="shared" si="26"/>
        <v>-1.5391960590585945</v>
      </c>
    </row>
    <row r="218" spans="18:23" x14ac:dyDescent="0.25">
      <c r="R218" s="198">
        <f t="shared" si="21"/>
        <v>-1.3076923076923077</v>
      </c>
      <c r="S218" s="201">
        <f t="shared" si="22"/>
        <v>-1.1951220267697202</v>
      </c>
      <c r="T218" s="198">
        <f t="shared" si="23"/>
        <v>-1.0011380209258161</v>
      </c>
      <c r="U218" s="198">
        <f t="shared" si="24"/>
        <v>-1.001432697495575</v>
      </c>
      <c r="V218" s="198">
        <f t="shared" si="25"/>
        <v>-1.5328195868781371</v>
      </c>
      <c r="W218" s="198">
        <f t="shared" si="26"/>
        <v>-1.5391960590585945</v>
      </c>
    </row>
    <row r="219" spans="18:23" x14ac:dyDescent="0.25">
      <c r="R219" s="198">
        <f t="shared" si="21"/>
        <v>-1.3076923076923077</v>
      </c>
      <c r="S219" s="201">
        <f t="shared" si="22"/>
        <v>-1.1951220267697202</v>
      </c>
      <c r="T219" s="198">
        <f t="shared" si="23"/>
        <v>-1.0011380209258161</v>
      </c>
      <c r="U219" s="198">
        <f t="shared" si="24"/>
        <v>-1.001432697495575</v>
      </c>
      <c r="V219" s="198">
        <f t="shared" si="25"/>
        <v>-1.5328195868781371</v>
      </c>
      <c r="W219" s="198">
        <f t="shared" si="26"/>
        <v>-1.5391960590585945</v>
      </c>
    </row>
    <row r="220" spans="18:23" x14ac:dyDescent="0.25">
      <c r="R220" s="198">
        <f t="shared" si="21"/>
        <v>-1.3076923076923077</v>
      </c>
      <c r="S220" s="201">
        <f t="shared" si="22"/>
        <v>-1.1951220267697202</v>
      </c>
      <c r="T220" s="198">
        <f t="shared" si="23"/>
        <v>-1.0011380209258161</v>
      </c>
      <c r="U220" s="198">
        <f t="shared" si="24"/>
        <v>-1.001432697495575</v>
      </c>
      <c r="V220" s="198">
        <f t="shared" si="25"/>
        <v>-1.5328195868781371</v>
      </c>
      <c r="W220" s="198">
        <f t="shared" si="26"/>
        <v>-1.5391960590585945</v>
      </c>
    </row>
    <row r="221" spans="18:23" x14ac:dyDescent="0.25">
      <c r="R221" s="198">
        <f t="shared" si="21"/>
        <v>-1.3076923076923077</v>
      </c>
      <c r="S221" s="201">
        <f t="shared" si="22"/>
        <v>-1.1951220267697202</v>
      </c>
      <c r="T221" s="198">
        <f t="shared" si="23"/>
        <v>-1.0011380209258161</v>
      </c>
      <c r="U221" s="198">
        <f t="shared" si="24"/>
        <v>-1.001432697495575</v>
      </c>
      <c r="V221" s="198">
        <f t="shared" si="25"/>
        <v>-1.5328195868781371</v>
      </c>
      <c r="W221" s="198">
        <f t="shared" si="26"/>
        <v>-1.5391960590585945</v>
      </c>
    </row>
    <row r="222" spans="18:23" x14ac:dyDescent="0.25">
      <c r="R222" s="198">
        <f t="shared" si="21"/>
        <v>-1.3076923076923077</v>
      </c>
      <c r="S222" s="201">
        <f t="shared" si="22"/>
        <v>-1.1951220267697202</v>
      </c>
      <c r="T222" s="198">
        <f t="shared" si="23"/>
        <v>-1.0011380209258161</v>
      </c>
      <c r="U222" s="198">
        <f t="shared" si="24"/>
        <v>-1.001432697495575</v>
      </c>
      <c r="V222" s="198">
        <f t="shared" si="25"/>
        <v>-1.5328195868781371</v>
      </c>
      <c r="W222" s="198">
        <f t="shared" si="26"/>
        <v>-1.5391960590585945</v>
      </c>
    </row>
    <row r="223" spans="18:23" x14ac:dyDescent="0.25">
      <c r="R223" s="198">
        <f t="shared" si="21"/>
        <v>-1.3076923076923077</v>
      </c>
      <c r="S223" s="201">
        <f t="shared" si="22"/>
        <v>-1.1951220267697202</v>
      </c>
      <c r="T223" s="198">
        <f t="shared" si="23"/>
        <v>-1.0011380209258161</v>
      </c>
      <c r="U223" s="198">
        <f t="shared" si="24"/>
        <v>-1.001432697495575</v>
      </c>
      <c r="V223" s="198">
        <f t="shared" si="25"/>
        <v>-1.5328195868781371</v>
      </c>
      <c r="W223" s="198">
        <f t="shared" si="26"/>
        <v>-1.5391960590585945</v>
      </c>
    </row>
    <row r="224" spans="18:23" x14ac:dyDescent="0.25">
      <c r="R224" s="198">
        <f t="shared" si="21"/>
        <v>-1.3076923076923077</v>
      </c>
      <c r="S224" s="201">
        <f t="shared" si="22"/>
        <v>-1.1951220267697202</v>
      </c>
      <c r="T224" s="198">
        <f t="shared" si="23"/>
        <v>-1.0011380209258161</v>
      </c>
      <c r="U224" s="198">
        <f t="shared" si="24"/>
        <v>-1.001432697495575</v>
      </c>
      <c r="V224" s="198">
        <f t="shared" si="25"/>
        <v>-1.5328195868781371</v>
      </c>
      <c r="W224" s="198">
        <f t="shared" si="26"/>
        <v>-1.5391960590585945</v>
      </c>
    </row>
    <row r="225" spans="18:23" x14ac:dyDescent="0.25">
      <c r="R225" s="198">
        <f t="shared" si="21"/>
        <v>-1.3076923076923077</v>
      </c>
      <c r="S225" s="201">
        <f t="shared" si="22"/>
        <v>-1.1951220267697202</v>
      </c>
      <c r="T225" s="198">
        <f t="shared" si="23"/>
        <v>-1.0011380209258161</v>
      </c>
      <c r="U225" s="198">
        <f t="shared" si="24"/>
        <v>-1.001432697495575</v>
      </c>
      <c r="V225" s="198">
        <f t="shared" si="25"/>
        <v>-1.5328195868781371</v>
      </c>
      <c r="W225" s="198">
        <f t="shared" si="26"/>
        <v>-1.5391960590585945</v>
      </c>
    </row>
    <row r="226" spans="18:23" x14ac:dyDescent="0.25">
      <c r="R226" s="198">
        <f t="shared" si="21"/>
        <v>-1.3076923076923077</v>
      </c>
      <c r="S226" s="201">
        <f t="shared" si="22"/>
        <v>-1.1951220267697202</v>
      </c>
      <c r="T226" s="198">
        <f t="shared" si="23"/>
        <v>-1.0011380209258161</v>
      </c>
      <c r="U226" s="198">
        <f t="shared" si="24"/>
        <v>-1.001432697495575</v>
      </c>
      <c r="V226" s="198">
        <f t="shared" si="25"/>
        <v>-1.5328195868781371</v>
      </c>
      <c r="W226" s="198">
        <f t="shared" si="26"/>
        <v>-1.5391960590585945</v>
      </c>
    </row>
    <row r="227" spans="18:23" x14ac:dyDescent="0.25">
      <c r="R227" s="198">
        <f t="shared" si="21"/>
        <v>-1.3076923076923077</v>
      </c>
      <c r="S227" s="201">
        <f t="shared" si="22"/>
        <v>-1.1951220267697202</v>
      </c>
      <c r="T227" s="198">
        <f t="shared" si="23"/>
        <v>-1.0011380209258161</v>
      </c>
      <c r="U227" s="198">
        <f t="shared" si="24"/>
        <v>-1.001432697495575</v>
      </c>
      <c r="V227" s="198">
        <f t="shared" si="25"/>
        <v>-1.5328195868781371</v>
      </c>
      <c r="W227" s="198">
        <f t="shared" si="26"/>
        <v>-1.5391960590585945</v>
      </c>
    </row>
    <row r="228" spans="18:23" x14ac:dyDescent="0.25">
      <c r="R228" s="198">
        <f t="shared" si="21"/>
        <v>-1.3076923076923077</v>
      </c>
      <c r="S228" s="201">
        <f t="shared" si="22"/>
        <v>-1.1951220267697202</v>
      </c>
      <c r="T228" s="198">
        <f t="shared" si="23"/>
        <v>-1.0011380209258161</v>
      </c>
      <c r="U228" s="198">
        <f t="shared" si="24"/>
        <v>-1.001432697495575</v>
      </c>
      <c r="V228" s="198">
        <f t="shared" si="25"/>
        <v>-1.5328195868781371</v>
      </c>
      <c r="W228" s="198">
        <f t="shared" si="26"/>
        <v>-1.5391960590585945</v>
      </c>
    </row>
    <row r="229" spans="18:23" x14ac:dyDescent="0.25">
      <c r="R229" s="198">
        <f t="shared" si="21"/>
        <v>-1.3076923076923077</v>
      </c>
      <c r="S229" s="201">
        <f t="shared" si="22"/>
        <v>-1.1951220267697202</v>
      </c>
      <c r="T229" s="198">
        <f t="shared" si="23"/>
        <v>-1.0011380209258161</v>
      </c>
      <c r="U229" s="198">
        <f t="shared" si="24"/>
        <v>-1.001432697495575</v>
      </c>
      <c r="V229" s="198">
        <f t="shared" si="25"/>
        <v>-1.5328195868781371</v>
      </c>
      <c r="W229" s="198">
        <f t="shared" si="26"/>
        <v>-1.5391960590585945</v>
      </c>
    </row>
    <row r="230" spans="18:23" x14ac:dyDescent="0.25">
      <c r="R230" s="198">
        <f t="shared" si="21"/>
        <v>-1.3076923076923077</v>
      </c>
      <c r="S230" s="201">
        <f t="shared" si="22"/>
        <v>-1.1951220267697202</v>
      </c>
      <c r="T230" s="198">
        <f t="shared" si="23"/>
        <v>-1.0011380209258161</v>
      </c>
      <c r="U230" s="198">
        <f t="shared" si="24"/>
        <v>-1.001432697495575</v>
      </c>
      <c r="V230" s="198">
        <f t="shared" si="25"/>
        <v>-1.5328195868781371</v>
      </c>
      <c r="W230" s="198">
        <f t="shared" si="26"/>
        <v>-1.5391960590585945</v>
      </c>
    </row>
    <row r="231" spans="18:23" x14ac:dyDescent="0.25">
      <c r="R231" s="198">
        <f t="shared" si="21"/>
        <v>-1.3076923076923077</v>
      </c>
      <c r="S231" s="201">
        <f t="shared" si="22"/>
        <v>-1.1951220267697202</v>
      </c>
      <c r="T231" s="198">
        <f t="shared" si="23"/>
        <v>-1.0011380209258161</v>
      </c>
      <c r="U231" s="198">
        <f t="shared" si="24"/>
        <v>-1.001432697495575</v>
      </c>
      <c r="V231" s="198">
        <f t="shared" si="25"/>
        <v>-1.5328195868781371</v>
      </c>
      <c r="W231" s="198">
        <f t="shared" si="26"/>
        <v>-1.5391960590585945</v>
      </c>
    </row>
    <row r="232" spans="18:23" x14ac:dyDescent="0.25">
      <c r="R232" s="198">
        <f t="shared" si="21"/>
        <v>-1.3076923076923077</v>
      </c>
      <c r="S232" s="201">
        <f t="shared" si="22"/>
        <v>-1.1951220267697202</v>
      </c>
      <c r="T232" s="198">
        <f t="shared" si="23"/>
        <v>-1.0011380209258161</v>
      </c>
      <c r="U232" s="198">
        <f t="shared" si="24"/>
        <v>-1.001432697495575</v>
      </c>
      <c r="V232" s="198">
        <f t="shared" si="25"/>
        <v>-1.5328195868781371</v>
      </c>
      <c r="W232" s="198">
        <f t="shared" si="26"/>
        <v>-1.5391960590585945</v>
      </c>
    </row>
    <row r="233" spans="18:23" x14ac:dyDescent="0.25">
      <c r="R233" s="198">
        <f t="shared" si="21"/>
        <v>-1.3076923076923077</v>
      </c>
      <c r="S233" s="201">
        <f t="shared" si="22"/>
        <v>-1.1951220267697202</v>
      </c>
      <c r="T233" s="198">
        <f t="shared" si="23"/>
        <v>-1.0011380209258161</v>
      </c>
      <c r="U233" s="198">
        <f t="shared" si="24"/>
        <v>-1.001432697495575</v>
      </c>
      <c r="V233" s="198">
        <f t="shared" si="25"/>
        <v>-1.5328195868781371</v>
      </c>
      <c r="W233" s="198">
        <f t="shared" si="26"/>
        <v>-1.5391960590585945</v>
      </c>
    </row>
    <row r="234" spans="18:23" x14ac:dyDescent="0.25">
      <c r="R234" s="198">
        <f t="shared" si="21"/>
        <v>-1.3076923076923077</v>
      </c>
      <c r="S234" s="201">
        <f t="shared" si="22"/>
        <v>-1.1951220267697202</v>
      </c>
      <c r="T234" s="198">
        <f t="shared" si="23"/>
        <v>-1.0011380209258161</v>
      </c>
      <c r="U234" s="198">
        <f t="shared" si="24"/>
        <v>-1.001432697495575</v>
      </c>
      <c r="V234" s="198">
        <f t="shared" si="25"/>
        <v>-1.5328195868781371</v>
      </c>
      <c r="W234" s="198">
        <f t="shared" si="26"/>
        <v>-1.5391960590585945</v>
      </c>
    </row>
    <row r="235" spans="18:23" x14ac:dyDescent="0.25">
      <c r="R235" s="198">
        <f t="shared" si="21"/>
        <v>-1.3076923076923077</v>
      </c>
      <c r="S235" s="201">
        <f t="shared" si="22"/>
        <v>-1.1951220267697202</v>
      </c>
      <c r="T235" s="198">
        <f t="shared" si="23"/>
        <v>-1.0011380209258161</v>
      </c>
      <c r="U235" s="198">
        <f t="shared" si="24"/>
        <v>-1.001432697495575</v>
      </c>
      <c r="V235" s="198">
        <f t="shared" si="25"/>
        <v>-1.5328195868781371</v>
      </c>
      <c r="W235" s="198">
        <f t="shared" si="26"/>
        <v>-1.5391960590585945</v>
      </c>
    </row>
    <row r="236" spans="18:23" x14ac:dyDescent="0.25">
      <c r="R236" s="198">
        <f t="shared" si="21"/>
        <v>-1.3076923076923077</v>
      </c>
      <c r="S236" s="201">
        <f t="shared" si="22"/>
        <v>-1.1951220267697202</v>
      </c>
      <c r="T236" s="198">
        <f t="shared" si="23"/>
        <v>-1.0011380209258161</v>
      </c>
      <c r="U236" s="198">
        <f t="shared" si="24"/>
        <v>-1.001432697495575</v>
      </c>
      <c r="V236" s="198">
        <f t="shared" si="25"/>
        <v>-1.5328195868781371</v>
      </c>
      <c r="W236" s="198">
        <f t="shared" si="26"/>
        <v>-1.5391960590585945</v>
      </c>
    </row>
    <row r="237" spans="18:23" x14ac:dyDescent="0.25">
      <c r="R237" s="198">
        <f t="shared" si="21"/>
        <v>-1.3076923076923077</v>
      </c>
      <c r="S237" s="201">
        <f t="shared" si="22"/>
        <v>-1.1951220267697202</v>
      </c>
      <c r="T237" s="198">
        <f t="shared" si="23"/>
        <v>-1.0011380209258161</v>
      </c>
      <c r="U237" s="198">
        <f t="shared" si="24"/>
        <v>-1.001432697495575</v>
      </c>
      <c r="V237" s="198">
        <f t="shared" si="25"/>
        <v>-1.5328195868781371</v>
      </c>
      <c r="W237" s="198">
        <f t="shared" si="26"/>
        <v>-1.5391960590585945</v>
      </c>
    </row>
    <row r="238" spans="18:23" x14ac:dyDescent="0.25">
      <c r="R238" s="198">
        <f t="shared" si="21"/>
        <v>-1.3076923076923077</v>
      </c>
      <c r="S238" s="201">
        <f t="shared" si="22"/>
        <v>-1.1951220267697202</v>
      </c>
      <c r="T238" s="198">
        <f t="shared" si="23"/>
        <v>-1.0011380209258161</v>
      </c>
      <c r="U238" s="198">
        <f t="shared" si="24"/>
        <v>-1.001432697495575</v>
      </c>
      <c r="V238" s="198">
        <f t="shared" si="25"/>
        <v>-1.5328195868781371</v>
      </c>
      <c r="W238" s="198">
        <f t="shared" si="26"/>
        <v>-1.5391960590585945</v>
      </c>
    </row>
    <row r="239" spans="18:23" x14ac:dyDescent="0.25">
      <c r="R239" s="198">
        <f t="shared" si="21"/>
        <v>-1.3076923076923077</v>
      </c>
      <c r="S239" s="201">
        <f t="shared" si="22"/>
        <v>-1.1951220267697202</v>
      </c>
      <c r="T239" s="198">
        <f t="shared" si="23"/>
        <v>-1.0011380209258161</v>
      </c>
      <c r="U239" s="198">
        <f t="shared" si="24"/>
        <v>-1.001432697495575</v>
      </c>
      <c r="V239" s="198">
        <f t="shared" si="25"/>
        <v>-1.5328195868781371</v>
      </c>
      <c r="W239" s="198">
        <f t="shared" si="26"/>
        <v>-1.5391960590585945</v>
      </c>
    </row>
    <row r="240" spans="18:23" x14ac:dyDescent="0.25">
      <c r="R240" s="198">
        <f t="shared" si="21"/>
        <v>-1.3076923076923077</v>
      </c>
      <c r="S240" s="201">
        <f t="shared" si="22"/>
        <v>-1.1951220267697202</v>
      </c>
      <c r="T240" s="198">
        <f t="shared" si="23"/>
        <v>-1.0011380209258161</v>
      </c>
      <c r="U240" s="198">
        <f t="shared" si="24"/>
        <v>-1.001432697495575</v>
      </c>
      <c r="V240" s="198">
        <f t="shared" si="25"/>
        <v>-1.5328195868781371</v>
      </c>
      <c r="W240" s="198">
        <f t="shared" si="26"/>
        <v>-1.5391960590585945</v>
      </c>
    </row>
    <row r="241" spans="18:23" x14ac:dyDescent="0.25">
      <c r="R241" s="198">
        <f t="shared" si="21"/>
        <v>-1.3076923076923077</v>
      </c>
      <c r="S241" s="201">
        <f t="shared" si="22"/>
        <v>-1.1951220267697202</v>
      </c>
      <c r="T241" s="198">
        <f t="shared" si="23"/>
        <v>-1.0011380209258161</v>
      </c>
      <c r="U241" s="198">
        <f t="shared" si="24"/>
        <v>-1.001432697495575</v>
      </c>
      <c r="V241" s="198">
        <f t="shared" si="25"/>
        <v>-1.5328195868781371</v>
      </c>
      <c r="W241" s="198">
        <f t="shared" si="26"/>
        <v>-1.5391960590585945</v>
      </c>
    </row>
    <row r="242" spans="18:23" x14ac:dyDescent="0.25">
      <c r="R242" s="198">
        <f t="shared" si="21"/>
        <v>-1.3076923076923077</v>
      </c>
      <c r="S242" s="201">
        <f t="shared" si="22"/>
        <v>-1.1951220267697202</v>
      </c>
      <c r="T242" s="198">
        <f t="shared" si="23"/>
        <v>-1.0011380209258161</v>
      </c>
      <c r="U242" s="198">
        <f t="shared" si="24"/>
        <v>-1.001432697495575</v>
      </c>
      <c r="V242" s="198">
        <f t="shared" si="25"/>
        <v>-1.5328195868781371</v>
      </c>
      <c r="W242" s="198">
        <f t="shared" si="26"/>
        <v>-1.5391960590585945</v>
      </c>
    </row>
    <row r="243" spans="18:23" x14ac:dyDescent="0.25">
      <c r="R243" s="198">
        <f t="shared" si="21"/>
        <v>-1.3076923076923077</v>
      </c>
      <c r="S243" s="201">
        <f t="shared" si="22"/>
        <v>-1.1951220267697202</v>
      </c>
      <c r="T243" s="198">
        <f t="shared" si="23"/>
        <v>-1.0011380209258161</v>
      </c>
      <c r="U243" s="198">
        <f t="shared" si="24"/>
        <v>-1.001432697495575</v>
      </c>
      <c r="V243" s="198">
        <f t="shared" si="25"/>
        <v>-1.5328195868781371</v>
      </c>
      <c r="W243" s="198">
        <f t="shared" si="26"/>
        <v>-1.5391960590585945</v>
      </c>
    </row>
    <row r="244" spans="18:23" x14ac:dyDescent="0.25">
      <c r="R244" s="198">
        <f t="shared" si="21"/>
        <v>-1.3076923076923077</v>
      </c>
      <c r="S244" s="201">
        <f t="shared" si="22"/>
        <v>-1.1951220267697202</v>
      </c>
      <c r="T244" s="198">
        <f t="shared" si="23"/>
        <v>-1.0011380209258161</v>
      </c>
      <c r="U244" s="198">
        <f t="shared" si="24"/>
        <v>-1.001432697495575</v>
      </c>
      <c r="V244" s="198">
        <f t="shared" si="25"/>
        <v>-1.5328195868781371</v>
      </c>
      <c r="W244" s="198">
        <f t="shared" si="26"/>
        <v>-1.5391960590585945</v>
      </c>
    </row>
    <row r="245" spans="18:23" x14ac:dyDescent="0.25">
      <c r="R245" s="198">
        <f t="shared" si="21"/>
        <v>-1.3076923076923077</v>
      </c>
      <c r="S245" s="201">
        <f t="shared" si="22"/>
        <v>-1.1951220267697202</v>
      </c>
      <c r="T245" s="198">
        <f t="shared" si="23"/>
        <v>-1.0011380209258161</v>
      </c>
      <c r="U245" s="198">
        <f t="shared" si="24"/>
        <v>-1.001432697495575</v>
      </c>
      <c r="V245" s="198">
        <f t="shared" si="25"/>
        <v>-1.5328195868781371</v>
      </c>
      <c r="W245" s="198">
        <f t="shared" si="26"/>
        <v>-1.5391960590585945</v>
      </c>
    </row>
    <row r="246" spans="18:23" x14ac:dyDescent="0.25">
      <c r="R246" s="198">
        <f t="shared" si="21"/>
        <v>-1.3076923076923077</v>
      </c>
      <c r="S246" s="201">
        <f t="shared" si="22"/>
        <v>-1.1951220267697202</v>
      </c>
      <c r="T246" s="198">
        <f t="shared" si="23"/>
        <v>-1.0011380209258161</v>
      </c>
      <c r="U246" s="198">
        <f t="shared" si="24"/>
        <v>-1.001432697495575</v>
      </c>
      <c r="V246" s="198">
        <f t="shared" si="25"/>
        <v>-1.5328195868781371</v>
      </c>
      <c r="W246" s="198">
        <f t="shared" si="26"/>
        <v>-1.5391960590585945</v>
      </c>
    </row>
    <row r="247" spans="18:23" x14ac:dyDescent="0.25">
      <c r="R247" s="198">
        <f t="shared" si="21"/>
        <v>-1.3076923076923077</v>
      </c>
      <c r="S247" s="201">
        <f t="shared" si="22"/>
        <v>-1.1951220267697202</v>
      </c>
      <c r="T247" s="198">
        <f t="shared" si="23"/>
        <v>-1.0011380209258161</v>
      </c>
      <c r="U247" s="198">
        <f t="shared" si="24"/>
        <v>-1.001432697495575</v>
      </c>
      <c r="V247" s="198">
        <f t="shared" si="25"/>
        <v>-1.5328195868781371</v>
      </c>
      <c r="W247" s="198">
        <f t="shared" si="26"/>
        <v>-1.5391960590585945</v>
      </c>
    </row>
    <row r="248" spans="18:23" x14ac:dyDescent="0.25">
      <c r="R248" s="198">
        <f t="shared" si="21"/>
        <v>-1.3076923076923077</v>
      </c>
      <c r="S248" s="201">
        <f t="shared" si="22"/>
        <v>-1.1951220267697202</v>
      </c>
      <c r="T248" s="198">
        <f t="shared" si="23"/>
        <v>-1.0011380209258161</v>
      </c>
      <c r="U248" s="198">
        <f t="shared" si="24"/>
        <v>-1.001432697495575</v>
      </c>
      <c r="V248" s="198">
        <f t="shared" si="25"/>
        <v>-1.5328195868781371</v>
      </c>
      <c r="W248" s="198">
        <f t="shared" si="26"/>
        <v>-1.5391960590585945</v>
      </c>
    </row>
    <row r="249" spans="18:23" x14ac:dyDescent="0.25">
      <c r="R249" s="198">
        <f t="shared" si="21"/>
        <v>-1.3076923076923077</v>
      </c>
      <c r="S249" s="201">
        <f t="shared" si="22"/>
        <v>-1.1951220267697202</v>
      </c>
      <c r="T249" s="198">
        <f t="shared" si="23"/>
        <v>-1.0011380209258161</v>
      </c>
      <c r="U249" s="198">
        <f t="shared" si="24"/>
        <v>-1.001432697495575</v>
      </c>
      <c r="V249" s="198">
        <f t="shared" si="25"/>
        <v>-1.5328195868781371</v>
      </c>
      <c r="W249" s="198">
        <f t="shared" si="26"/>
        <v>-1.5391960590585945</v>
      </c>
    </row>
    <row r="250" spans="18:23" x14ac:dyDescent="0.25">
      <c r="R250" s="198">
        <f t="shared" si="21"/>
        <v>-1.3076923076923077</v>
      </c>
      <c r="S250" s="201">
        <f t="shared" si="22"/>
        <v>-1.1951220267697202</v>
      </c>
      <c r="T250" s="198">
        <f t="shared" si="23"/>
        <v>-1.0011380209258161</v>
      </c>
      <c r="U250" s="198">
        <f t="shared" si="24"/>
        <v>-1.001432697495575</v>
      </c>
      <c r="V250" s="198">
        <f t="shared" si="25"/>
        <v>-1.5328195868781371</v>
      </c>
      <c r="W250" s="198">
        <f t="shared" si="26"/>
        <v>-1.5391960590585945</v>
      </c>
    </row>
    <row r="251" spans="18:23" x14ac:dyDescent="0.25">
      <c r="R251" s="198">
        <f t="shared" si="21"/>
        <v>-1.3076923076923077</v>
      </c>
      <c r="S251" s="201">
        <f t="shared" si="22"/>
        <v>-1.1951220267697202</v>
      </c>
      <c r="T251" s="198">
        <f t="shared" si="23"/>
        <v>-1.0011380209258161</v>
      </c>
      <c r="U251" s="198">
        <f t="shared" si="24"/>
        <v>-1.001432697495575</v>
      </c>
      <c r="V251" s="198">
        <f t="shared" si="25"/>
        <v>-1.5328195868781371</v>
      </c>
      <c r="W251" s="198">
        <f t="shared" si="26"/>
        <v>-1.5391960590585945</v>
      </c>
    </row>
    <row r="252" spans="18:23" x14ac:dyDescent="0.25">
      <c r="R252" s="198">
        <f t="shared" si="21"/>
        <v>-1.3076923076923077</v>
      </c>
      <c r="S252" s="201">
        <f t="shared" si="22"/>
        <v>-1.1951220267697202</v>
      </c>
      <c r="T252" s="198">
        <f t="shared" si="23"/>
        <v>-1.0011380209258161</v>
      </c>
      <c r="U252" s="198">
        <f t="shared" si="24"/>
        <v>-1.001432697495575</v>
      </c>
      <c r="V252" s="198">
        <f t="shared" si="25"/>
        <v>-1.5328195868781371</v>
      </c>
      <c r="W252" s="198">
        <f t="shared" si="26"/>
        <v>-1.5391960590585945</v>
      </c>
    </row>
    <row r="253" spans="18:23" x14ac:dyDescent="0.25">
      <c r="R253" s="198">
        <f t="shared" si="21"/>
        <v>-1.3076923076923077</v>
      </c>
      <c r="S253" s="201">
        <f t="shared" si="22"/>
        <v>-1.1951220267697202</v>
      </c>
      <c r="T253" s="198">
        <f t="shared" si="23"/>
        <v>-1.0011380209258161</v>
      </c>
      <c r="U253" s="198">
        <f t="shared" si="24"/>
        <v>-1.001432697495575</v>
      </c>
      <c r="V253" s="198">
        <f t="shared" si="25"/>
        <v>-1.5328195868781371</v>
      </c>
      <c r="W253" s="198">
        <f t="shared" si="26"/>
        <v>-1.5391960590585945</v>
      </c>
    </row>
    <row r="254" spans="18:23" x14ac:dyDescent="0.25">
      <c r="R254" s="198">
        <f t="shared" si="21"/>
        <v>-1.3076923076923077</v>
      </c>
      <c r="S254" s="201">
        <f t="shared" si="22"/>
        <v>-1.1951220267697202</v>
      </c>
      <c r="T254" s="198">
        <f t="shared" si="23"/>
        <v>-1.0011380209258161</v>
      </c>
      <c r="U254" s="198">
        <f t="shared" si="24"/>
        <v>-1.001432697495575</v>
      </c>
      <c r="V254" s="198">
        <f t="shared" si="25"/>
        <v>-1.5328195868781371</v>
      </c>
      <c r="W254" s="198">
        <f t="shared" si="26"/>
        <v>-1.5391960590585945</v>
      </c>
    </row>
    <row r="255" spans="18:23" x14ac:dyDescent="0.25">
      <c r="R255" s="198">
        <f t="shared" si="21"/>
        <v>-1.3076923076923077</v>
      </c>
      <c r="S255" s="201">
        <f t="shared" si="22"/>
        <v>-1.1951220267697202</v>
      </c>
      <c r="T255" s="198">
        <f t="shared" si="23"/>
        <v>-1.0011380209258161</v>
      </c>
      <c r="U255" s="198">
        <f t="shared" si="24"/>
        <v>-1.001432697495575</v>
      </c>
      <c r="V255" s="198">
        <f t="shared" si="25"/>
        <v>-1.5328195868781371</v>
      </c>
      <c r="W255" s="198">
        <f t="shared" si="26"/>
        <v>-1.5391960590585945</v>
      </c>
    </row>
    <row r="256" spans="18:23" x14ac:dyDescent="0.25">
      <c r="R256" s="198">
        <f t="shared" si="21"/>
        <v>-1.3076923076923077</v>
      </c>
      <c r="S256" s="201">
        <f t="shared" si="22"/>
        <v>-1.1951220267697202</v>
      </c>
      <c r="T256" s="198">
        <f t="shared" si="23"/>
        <v>-1.0011380209258161</v>
      </c>
      <c r="U256" s="198">
        <f t="shared" si="24"/>
        <v>-1.001432697495575</v>
      </c>
      <c r="V256" s="198">
        <f t="shared" si="25"/>
        <v>-1.5328195868781371</v>
      </c>
      <c r="W256" s="198">
        <f t="shared" si="26"/>
        <v>-1.5391960590585945</v>
      </c>
    </row>
    <row r="257" spans="18:23" x14ac:dyDescent="0.25">
      <c r="R257" s="198">
        <f t="shared" si="21"/>
        <v>-1.3076923076923077</v>
      </c>
      <c r="S257" s="201">
        <f t="shared" si="22"/>
        <v>-1.1951220267697202</v>
      </c>
      <c r="T257" s="198">
        <f t="shared" si="23"/>
        <v>-1.0011380209258161</v>
      </c>
      <c r="U257" s="198">
        <f t="shared" si="24"/>
        <v>-1.001432697495575</v>
      </c>
      <c r="V257" s="198">
        <f t="shared" si="25"/>
        <v>-1.5328195868781371</v>
      </c>
      <c r="W257" s="198">
        <f t="shared" si="26"/>
        <v>-1.5391960590585945</v>
      </c>
    </row>
    <row r="258" spans="18:23" x14ac:dyDescent="0.25">
      <c r="R258" s="198">
        <f t="shared" si="21"/>
        <v>-1.3076923076923077</v>
      </c>
      <c r="S258" s="201">
        <f t="shared" si="22"/>
        <v>-1.1951220267697202</v>
      </c>
      <c r="T258" s="198">
        <f t="shared" si="23"/>
        <v>-1.0011380209258161</v>
      </c>
      <c r="U258" s="198">
        <f t="shared" si="24"/>
        <v>-1.001432697495575</v>
      </c>
      <c r="V258" s="198">
        <f t="shared" si="25"/>
        <v>-1.5328195868781371</v>
      </c>
      <c r="W258" s="198">
        <f t="shared" si="26"/>
        <v>-1.5391960590585945</v>
      </c>
    </row>
    <row r="259" spans="18:23" x14ac:dyDescent="0.25">
      <c r="R259" s="198">
        <f t="shared" ref="R259:R322" si="27">2*((M259-Q$3)/(Q$5-Q$3))-1</f>
        <v>-1.3076923076923077</v>
      </c>
      <c r="S259" s="201">
        <f t="shared" ref="S259:S322" si="28">2*((H259-Q$8)/(Q$10-Q$8))-1</f>
        <v>-1.1951220267697202</v>
      </c>
      <c r="T259" s="198">
        <f t="shared" ref="T259:T322" si="29">2*((I259-Q$13)/(Q$15-Q$13))-1</f>
        <v>-1.0011380209258161</v>
      </c>
      <c r="U259" s="198">
        <f t="shared" ref="U259:U322" si="30">2*((J259-Q$18)/(Q$20-Q$18))-1</f>
        <v>-1.001432697495575</v>
      </c>
      <c r="V259" s="198">
        <f t="shared" ref="V259:V322" si="31">2*((K259-Q$23)/(Q$25-Q$23))-1</f>
        <v>-1.5328195868781371</v>
      </c>
      <c r="W259" s="198">
        <f t="shared" ref="W259:W322" si="32">2*((L259-Q$28)/(Q$30-Q$28))-1</f>
        <v>-1.5391960590585945</v>
      </c>
    </row>
    <row r="260" spans="18:23" x14ac:dyDescent="0.25">
      <c r="R260" s="198">
        <f t="shared" si="27"/>
        <v>-1.3076923076923077</v>
      </c>
      <c r="S260" s="201">
        <f t="shared" si="28"/>
        <v>-1.1951220267697202</v>
      </c>
      <c r="T260" s="198">
        <f t="shared" si="29"/>
        <v>-1.0011380209258161</v>
      </c>
      <c r="U260" s="198">
        <f t="shared" si="30"/>
        <v>-1.001432697495575</v>
      </c>
      <c r="V260" s="198">
        <f t="shared" si="31"/>
        <v>-1.5328195868781371</v>
      </c>
      <c r="W260" s="198">
        <f t="shared" si="32"/>
        <v>-1.5391960590585945</v>
      </c>
    </row>
    <row r="261" spans="18:23" x14ac:dyDescent="0.25">
      <c r="R261" s="198">
        <f t="shared" si="27"/>
        <v>-1.3076923076923077</v>
      </c>
      <c r="S261" s="201">
        <f t="shared" si="28"/>
        <v>-1.1951220267697202</v>
      </c>
      <c r="T261" s="198">
        <f t="shared" si="29"/>
        <v>-1.0011380209258161</v>
      </c>
      <c r="U261" s="198">
        <f t="shared" si="30"/>
        <v>-1.001432697495575</v>
      </c>
      <c r="V261" s="198">
        <f t="shared" si="31"/>
        <v>-1.5328195868781371</v>
      </c>
      <c r="W261" s="198">
        <f t="shared" si="32"/>
        <v>-1.5391960590585945</v>
      </c>
    </row>
    <row r="262" spans="18:23" x14ac:dyDescent="0.25">
      <c r="R262" s="198">
        <f t="shared" si="27"/>
        <v>-1.3076923076923077</v>
      </c>
      <c r="S262" s="201">
        <f t="shared" si="28"/>
        <v>-1.1951220267697202</v>
      </c>
      <c r="T262" s="198">
        <f t="shared" si="29"/>
        <v>-1.0011380209258161</v>
      </c>
      <c r="U262" s="198">
        <f t="shared" si="30"/>
        <v>-1.001432697495575</v>
      </c>
      <c r="V262" s="198">
        <f t="shared" si="31"/>
        <v>-1.5328195868781371</v>
      </c>
      <c r="W262" s="198">
        <f t="shared" si="32"/>
        <v>-1.5391960590585945</v>
      </c>
    </row>
    <row r="263" spans="18:23" x14ac:dyDescent="0.25">
      <c r="R263" s="198">
        <f t="shared" si="27"/>
        <v>-1.3076923076923077</v>
      </c>
      <c r="S263" s="201">
        <f t="shared" si="28"/>
        <v>-1.1951220267697202</v>
      </c>
      <c r="T263" s="198">
        <f t="shared" si="29"/>
        <v>-1.0011380209258161</v>
      </c>
      <c r="U263" s="198">
        <f t="shared" si="30"/>
        <v>-1.001432697495575</v>
      </c>
      <c r="V263" s="198">
        <f t="shared" si="31"/>
        <v>-1.5328195868781371</v>
      </c>
      <c r="W263" s="198">
        <f t="shared" si="32"/>
        <v>-1.5391960590585945</v>
      </c>
    </row>
    <row r="264" spans="18:23" x14ac:dyDescent="0.25">
      <c r="R264" s="198">
        <f t="shared" si="27"/>
        <v>-1.3076923076923077</v>
      </c>
      <c r="S264" s="201">
        <f t="shared" si="28"/>
        <v>-1.1951220267697202</v>
      </c>
      <c r="T264" s="198">
        <f t="shared" si="29"/>
        <v>-1.0011380209258161</v>
      </c>
      <c r="U264" s="198">
        <f t="shared" si="30"/>
        <v>-1.001432697495575</v>
      </c>
      <c r="V264" s="198">
        <f t="shared" si="31"/>
        <v>-1.5328195868781371</v>
      </c>
      <c r="W264" s="198">
        <f t="shared" si="32"/>
        <v>-1.5391960590585945</v>
      </c>
    </row>
    <row r="265" spans="18:23" x14ac:dyDescent="0.25">
      <c r="R265" s="198">
        <f t="shared" si="27"/>
        <v>-1.3076923076923077</v>
      </c>
      <c r="S265" s="201">
        <f t="shared" si="28"/>
        <v>-1.1951220267697202</v>
      </c>
      <c r="T265" s="198">
        <f t="shared" si="29"/>
        <v>-1.0011380209258161</v>
      </c>
      <c r="U265" s="198">
        <f t="shared" si="30"/>
        <v>-1.001432697495575</v>
      </c>
      <c r="V265" s="198">
        <f t="shared" si="31"/>
        <v>-1.5328195868781371</v>
      </c>
      <c r="W265" s="198">
        <f t="shared" si="32"/>
        <v>-1.5391960590585945</v>
      </c>
    </row>
    <row r="266" spans="18:23" x14ac:dyDescent="0.25">
      <c r="R266" s="198">
        <f t="shared" si="27"/>
        <v>-1.3076923076923077</v>
      </c>
      <c r="S266" s="201">
        <f t="shared" si="28"/>
        <v>-1.1951220267697202</v>
      </c>
      <c r="T266" s="198">
        <f t="shared" si="29"/>
        <v>-1.0011380209258161</v>
      </c>
      <c r="U266" s="198">
        <f t="shared" si="30"/>
        <v>-1.001432697495575</v>
      </c>
      <c r="V266" s="198">
        <f t="shared" si="31"/>
        <v>-1.5328195868781371</v>
      </c>
      <c r="W266" s="198">
        <f t="shared" si="32"/>
        <v>-1.5391960590585945</v>
      </c>
    </row>
    <row r="267" spans="18:23" x14ac:dyDescent="0.25">
      <c r="R267" s="198">
        <f t="shared" si="27"/>
        <v>-1.3076923076923077</v>
      </c>
      <c r="S267" s="201">
        <f t="shared" si="28"/>
        <v>-1.1951220267697202</v>
      </c>
      <c r="T267" s="198">
        <f t="shared" si="29"/>
        <v>-1.0011380209258161</v>
      </c>
      <c r="U267" s="198">
        <f t="shared" si="30"/>
        <v>-1.001432697495575</v>
      </c>
      <c r="V267" s="198">
        <f t="shared" si="31"/>
        <v>-1.5328195868781371</v>
      </c>
      <c r="W267" s="198">
        <f t="shared" si="32"/>
        <v>-1.5391960590585945</v>
      </c>
    </row>
    <row r="268" spans="18:23" x14ac:dyDescent="0.25">
      <c r="R268" s="198">
        <f t="shared" si="27"/>
        <v>-1.3076923076923077</v>
      </c>
      <c r="S268" s="201">
        <f t="shared" si="28"/>
        <v>-1.1951220267697202</v>
      </c>
      <c r="T268" s="198">
        <f t="shared" si="29"/>
        <v>-1.0011380209258161</v>
      </c>
      <c r="U268" s="198">
        <f t="shared" si="30"/>
        <v>-1.001432697495575</v>
      </c>
      <c r="V268" s="198">
        <f t="shared" si="31"/>
        <v>-1.5328195868781371</v>
      </c>
      <c r="W268" s="198">
        <f t="shared" si="32"/>
        <v>-1.5391960590585945</v>
      </c>
    </row>
    <row r="269" spans="18:23" x14ac:dyDescent="0.25">
      <c r="R269" s="198">
        <f t="shared" si="27"/>
        <v>-1.3076923076923077</v>
      </c>
      <c r="S269" s="201">
        <f t="shared" si="28"/>
        <v>-1.1951220267697202</v>
      </c>
      <c r="T269" s="198">
        <f t="shared" si="29"/>
        <v>-1.0011380209258161</v>
      </c>
      <c r="U269" s="198">
        <f t="shared" si="30"/>
        <v>-1.001432697495575</v>
      </c>
      <c r="V269" s="198">
        <f t="shared" si="31"/>
        <v>-1.5328195868781371</v>
      </c>
      <c r="W269" s="198">
        <f t="shared" si="32"/>
        <v>-1.5391960590585945</v>
      </c>
    </row>
    <row r="270" spans="18:23" x14ac:dyDescent="0.25">
      <c r="R270" s="198">
        <f t="shared" si="27"/>
        <v>-1.3076923076923077</v>
      </c>
      <c r="S270" s="201">
        <f t="shared" si="28"/>
        <v>-1.1951220267697202</v>
      </c>
      <c r="T270" s="198">
        <f t="shared" si="29"/>
        <v>-1.0011380209258161</v>
      </c>
      <c r="U270" s="198">
        <f t="shared" si="30"/>
        <v>-1.001432697495575</v>
      </c>
      <c r="V270" s="198">
        <f t="shared" si="31"/>
        <v>-1.5328195868781371</v>
      </c>
      <c r="W270" s="198">
        <f t="shared" si="32"/>
        <v>-1.5391960590585945</v>
      </c>
    </row>
    <row r="271" spans="18:23" x14ac:dyDescent="0.25">
      <c r="R271" s="198">
        <f t="shared" si="27"/>
        <v>-1.3076923076923077</v>
      </c>
      <c r="S271" s="201">
        <f t="shared" si="28"/>
        <v>-1.1951220267697202</v>
      </c>
      <c r="T271" s="198">
        <f t="shared" si="29"/>
        <v>-1.0011380209258161</v>
      </c>
      <c r="U271" s="198">
        <f t="shared" si="30"/>
        <v>-1.001432697495575</v>
      </c>
      <c r="V271" s="198">
        <f t="shared" si="31"/>
        <v>-1.5328195868781371</v>
      </c>
      <c r="W271" s="198">
        <f t="shared" si="32"/>
        <v>-1.5391960590585945</v>
      </c>
    </row>
    <row r="272" spans="18:23" x14ac:dyDescent="0.25">
      <c r="R272" s="198">
        <f t="shared" si="27"/>
        <v>-1.3076923076923077</v>
      </c>
      <c r="S272" s="201">
        <f t="shared" si="28"/>
        <v>-1.1951220267697202</v>
      </c>
      <c r="T272" s="198">
        <f t="shared" si="29"/>
        <v>-1.0011380209258161</v>
      </c>
      <c r="U272" s="198">
        <f t="shared" si="30"/>
        <v>-1.001432697495575</v>
      </c>
      <c r="V272" s="198">
        <f t="shared" si="31"/>
        <v>-1.5328195868781371</v>
      </c>
      <c r="W272" s="198">
        <f t="shared" si="32"/>
        <v>-1.5391960590585945</v>
      </c>
    </row>
    <row r="273" spans="18:23" x14ac:dyDescent="0.25">
      <c r="R273" s="198">
        <f t="shared" si="27"/>
        <v>-1.3076923076923077</v>
      </c>
      <c r="S273" s="201">
        <f t="shared" si="28"/>
        <v>-1.1951220267697202</v>
      </c>
      <c r="T273" s="198">
        <f t="shared" si="29"/>
        <v>-1.0011380209258161</v>
      </c>
      <c r="U273" s="198">
        <f t="shared" si="30"/>
        <v>-1.001432697495575</v>
      </c>
      <c r="V273" s="198">
        <f t="shared" si="31"/>
        <v>-1.5328195868781371</v>
      </c>
      <c r="W273" s="198">
        <f t="shared" si="32"/>
        <v>-1.5391960590585945</v>
      </c>
    </row>
    <row r="274" spans="18:23" x14ac:dyDescent="0.25">
      <c r="R274" s="198">
        <f t="shared" si="27"/>
        <v>-1.3076923076923077</v>
      </c>
      <c r="S274" s="201">
        <f t="shared" si="28"/>
        <v>-1.1951220267697202</v>
      </c>
      <c r="T274" s="198">
        <f t="shared" si="29"/>
        <v>-1.0011380209258161</v>
      </c>
      <c r="U274" s="198">
        <f t="shared" si="30"/>
        <v>-1.001432697495575</v>
      </c>
      <c r="V274" s="198">
        <f t="shared" si="31"/>
        <v>-1.5328195868781371</v>
      </c>
      <c r="W274" s="198">
        <f t="shared" si="32"/>
        <v>-1.5391960590585945</v>
      </c>
    </row>
    <row r="275" spans="18:23" x14ac:dyDescent="0.25">
      <c r="R275" s="198">
        <f t="shared" si="27"/>
        <v>-1.3076923076923077</v>
      </c>
      <c r="S275" s="201">
        <f t="shared" si="28"/>
        <v>-1.1951220267697202</v>
      </c>
      <c r="T275" s="198">
        <f t="shared" si="29"/>
        <v>-1.0011380209258161</v>
      </c>
      <c r="U275" s="198">
        <f t="shared" si="30"/>
        <v>-1.001432697495575</v>
      </c>
      <c r="V275" s="198">
        <f t="shared" si="31"/>
        <v>-1.5328195868781371</v>
      </c>
      <c r="W275" s="198">
        <f t="shared" si="32"/>
        <v>-1.5391960590585945</v>
      </c>
    </row>
    <row r="276" spans="18:23" x14ac:dyDescent="0.25">
      <c r="R276" s="198">
        <f t="shared" si="27"/>
        <v>-1.3076923076923077</v>
      </c>
      <c r="S276" s="201">
        <f t="shared" si="28"/>
        <v>-1.1951220267697202</v>
      </c>
      <c r="T276" s="198">
        <f t="shared" si="29"/>
        <v>-1.0011380209258161</v>
      </c>
      <c r="U276" s="198">
        <f t="shared" si="30"/>
        <v>-1.001432697495575</v>
      </c>
      <c r="V276" s="198">
        <f t="shared" si="31"/>
        <v>-1.5328195868781371</v>
      </c>
      <c r="W276" s="198">
        <f t="shared" si="32"/>
        <v>-1.5391960590585945</v>
      </c>
    </row>
    <row r="277" spans="18:23" x14ac:dyDescent="0.25">
      <c r="R277" s="198">
        <f t="shared" si="27"/>
        <v>-1.3076923076923077</v>
      </c>
      <c r="S277" s="201">
        <f t="shared" si="28"/>
        <v>-1.1951220267697202</v>
      </c>
      <c r="T277" s="198">
        <f t="shared" si="29"/>
        <v>-1.0011380209258161</v>
      </c>
      <c r="U277" s="198">
        <f t="shared" si="30"/>
        <v>-1.001432697495575</v>
      </c>
      <c r="V277" s="198">
        <f t="shared" si="31"/>
        <v>-1.5328195868781371</v>
      </c>
      <c r="W277" s="198">
        <f t="shared" si="32"/>
        <v>-1.5391960590585945</v>
      </c>
    </row>
    <row r="278" spans="18:23" x14ac:dyDescent="0.25">
      <c r="R278" s="198">
        <f t="shared" si="27"/>
        <v>-1.3076923076923077</v>
      </c>
      <c r="S278" s="201">
        <f t="shared" si="28"/>
        <v>-1.1951220267697202</v>
      </c>
      <c r="T278" s="198">
        <f t="shared" si="29"/>
        <v>-1.0011380209258161</v>
      </c>
      <c r="U278" s="198">
        <f t="shared" si="30"/>
        <v>-1.001432697495575</v>
      </c>
      <c r="V278" s="198">
        <f t="shared" si="31"/>
        <v>-1.5328195868781371</v>
      </c>
      <c r="W278" s="198">
        <f t="shared" si="32"/>
        <v>-1.5391960590585945</v>
      </c>
    </row>
    <row r="279" spans="18:23" x14ac:dyDescent="0.25">
      <c r="R279" s="198">
        <f t="shared" si="27"/>
        <v>-1.3076923076923077</v>
      </c>
      <c r="S279" s="201">
        <f t="shared" si="28"/>
        <v>-1.1951220267697202</v>
      </c>
      <c r="T279" s="198">
        <f t="shared" si="29"/>
        <v>-1.0011380209258161</v>
      </c>
      <c r="U279" s="198">
        <f t="shared" si="30"/>
        <v>-1.001432697495575</v>
      </c>
      <c r="V279" s="198">
        <f t="shared" si="31"/>
        <v>-1.5328195868781371</v>
      </c>
      <c r="W279" s="198">
        <f t="shared" si="32"/>
        <v>-1.5391960590585945</v>
      </c>
    </row>
    <row r="280" spans="18:23" x14ac:dyDescent="0.25">
      <c r="R280" s="198">
        <f t="shared" si="27"/>
        <v>-1.3076923076923077</v>
      </c>
      <c r="S280" s="201">
        <f t="shared" si="28"/>
        <v>-1.1951220267697202</v>
      </c>
      <c r="T280" s="198">
        <f t="shared" si="29"/>
        <v>-1.0011380209258161</v>
      </c>
      <c r="U280" s="198">
        <f t="shared" si="30"/>
        <v>-1.001432697495575</v>
      </c>
      <c r="V280" s="198">
        <f t="shared" si="31"/>
        <v>-1.5328195868781371</v>
      </c>
      <c r="W280" s="198">
        <f t="shared" si="32"/>
        <v>-1.5391960590585945</v>
      </c>
    </row>
    <row r="281" spans="18:23" x14ac:dyDescent="0.25">
      <c r="R281" s="198">
        <f t="shared" si="27"/>
        <v>-1.3076923076923077</v>
      </c>
      <c r="S281" s="201">
        <f t="shared" si="28"/>
        <v>-1.1951220267697202</v>
      </c>
      <c r="T281" s="198">
        <f t="shared" si="29"/>
        <v>-1.0011380209258161</v>
      </c>
      <c r="U281" s="198">
        <f t="shared" si="30"/>
        <v>-1.001432697495575</v>
      </c>
      <c r="V281" s="198">
        <f t="shared" si="31"/>
        <v>-1.5328195868781371</v>
      </c>
      <c r="W281" s="198">
        <f t="shared" si="32"/>
        <v>-1.5391960590585945</v>
      </c>
    </row>
    <row r="282" spans="18:23" x14ac:dyDescent="0.25">
      <c r="R282" s="198">
        <f t="shared" si="27"/>
        <v>-1.3076923076923077</v>
      </c>
      <c r="S282" s="201">
        <f t="shared" si="28"/>
        <v>-1.1951220267697202</v>
      </c>
      <c r="T282" s="198">
        <f t="shared" si="29"/>
        <v>-1.0011380209258161</v>
      </c>
      <c r="U282" s="198">
        <f t="shared" si="30"/>
        <v>-1.001432697495575</v>
      </c>
      <c r="V282" s="198">
        <f t="shared" si="31"/>
        <v>-1.5328195868781371</v>
      </c>
      <c r="W282" s="198">
        <f t="shared" si="32"/>
        <v>-1.5391960590585945</v>
      </c>
    </row>
    <row r="283" spans="18:23" x14ac:dyDescent="0.25">
      <c r="R283" s="198">
        <f t="shared" si="27"/>
        <v>-1.3076923076923077</v>
      </c>
      <c r="S283" s="201">
        <f t="shared" si="28"/>
        <v>-1.1951220267697202</v>
      </c>
      <c r="T283" s="198">
        <f t="shared" si="29"/>
        <v>-1.0011380209258161</v>
      </c>
      <c r="U283" s="198">
        <f t="shared" si="30"/>
        <v>-1.001432697495575</v>
      </c>
      <c r="V283" s="198">
        <f t="shared" si="31"/>
        <v>-1.5328195868781371</v>
      </c>
      <c r="W283" s="198">
        <f t="shared" si="32"/>
        <v>-1.5391960590585945</v>
      </c>
    </row>
    <row r="284" spans="18:23" x14ac:dyDescent="0.25">
      <c r="R284" s="198">
        <f t="shared" si="27"/>
        <v>-1.3076923076923077</v>
      </c>
      <c r="S284" s="201">
        <f t="shared" si="28"/>
        <v>-1.1951220267697202</v>
      </c>
      <c r="T284" s="198">
        <f t="shared" si="29"/>
        <v>-1.0011380209258161</v>
      </c>
      <c r="U284" s="198">
        <f t="shared" si="30"/>
        <v>-1.001432697495575</v>
      </c>
      <c r="V284" s="198">
        <f t="shared" si="31"/>
        <v>-1.5328195868781371</v>
      </c>
      <c r="W284" s="198">
        <f t="shared" si="32"/>
        <v>-1.5391960590585945</v>
      </c>
    </row>
    <row r="285" spans="18:23" x14ac:dyDescent="0.25">
      <c r="R285" s="198">
        <f t="shared" si="27"/>
        <v>-1.3076923076923077</v>
      </c>
      <c r="S285" s="201">
        <f t="shared" si="28"/>
        <v>-1.1951220267697202</v>
      </c>
      <c r="T285" s="198">
        <f t="shared" si="29"/>
        <v>-1.0011380209258161</v>
      </c>
      <c r="U285" s="198">
        <f t="shared" si="30"/>
        <v>-1.001432697495575</v>
      </c>
      <c r="V285" s="198">
        <f t="shared" si="31"/>
        <v>-1.5328195868781371</v>
      </c>
      <c r="W285" s="198">
        <f t="shared" si="32"/>
        <v>-1.5391960590585945</v>
      </c>
    </row>
    <row r="286" spans="18:23" x14ac:dyDescent="0.25">
      <c r="R286" s="198">
        <f t="shared" si="27"/>
        <v>-1.3076923076923077</v>
      </c>
      <c r="S286" s="201">
        <f t="shared" si="28"/>
        <v>-1.1951220267697202</v>
      </c>
      <c r="T286" s="198">
        <f t="shared" si="29"/>
        <v>-1.0011380209258161</v>
      </c>
      <c r="U286" s="198">
        <f t="shared" si="30"/>
        <v>-1.001432697495575</v>
      </c>
      <c r="V286" s="198">
        <f t="shared" si="31"/>
        <v>-1.5328195868781371</v>
      </c>
      <c r="W286" s="198">
        <f t="shared" si="32"/>
        <v>-1.5391960590585945</v>
      </c>
    </row>
    <row r="287" spans="18:23" x14ac:dyDescent="0.25">
      <c r="R287" s="198">
        <f t="shared" si="27"/>
        <v>-1.3076923076923077</v>
      </c>
      <c r="S287" s="201">
        <f t="shared" si="28"/>
        <v>-1.1951220267697202</v>
      </c>
      <c r="T287" s="198">
        <f t="shared" si="29"/>
        <v>-1.0011380209258161</v>
      </c>
      <c r="U287" s="198">
        <f t="shared" si="30"/>
        <v>-1.001432697495575</v>
      </c>
      <c r="V287" s="198">
        <f t="shared" si="31"/>
        <v>-1.5328195868781371</v>
      </c>
      <c r="W287" s="198">
        <f t="shared" si="32"/>
        <v>-1.5391960590585945</v>
      </c>
    </row>
    <row r="288" spans="18:23" x14ac:dyDescent="0.25">
      <c r="R288" s="198">
        <f t="shared" si="27"/>
        <v>-1.3076923076923077</v>
      </c>
      <c r="S288" s="201">
        <f t="shared" si="28"/>
        <v>-1.1951220267697202</v>
      </c>
      <c r="T288" s="198">
        <f t="shared" si="29"/>
        <v>-1.0011380209258161</v>
      </c>
      <c r="U288" s="198">
        <f t="shared" si="30"/>
        <v>-1.001432697495575</v>
      </c>
      <c r="V288" s="198">
        <f t="shared" si="31"/>
        <v>-1.5328195868781371</v>
      </c>
      <c r="W288" s="198">
        <f t="shared" si="32"/>
        <v>-1.5391960590585945</v>
      </c>
    </row>
    <row r="289" spans="18:23" x14ac:dyDescent="0.25">
      <c r="R289" s="198">
        <f t="shared" si="27"/>
        <v>-1.3076923076923077</v>
      </c>
      <c r="S289" s="201">
        <f t="shared" si="28"/>
        <v>-1.1951220267697202</v>
      </c>
      <c r="T289" s="198">
        <f t="shared" si="29"/>
        <v>-1.0011380209258161</v>
      </c>
      <c r="U289" s="198">
        <f t="shared" si="30"/>
        <v>-1.001432697495575</v>
      </c>
      <c r="V289" s="198">
        <f t="shared" si="31"/>
        <v>-1.5328195868781371</v>
      </c>
      <c r="W289" s="198">
        <f t="shared" si="32"/>
        <v>-1.5391960590585945</v>
      </c>
    </row>
    <row r="290" spans="18:23" x14ac:dyDescent="0.25">
      <c r="R290" s="198">
        <f t="shared" si="27"/>
        <v>-1.3076923076923077</v>
      </c>
      <c r="S290" s="201">
        <f t="shared" si="28"/>
        <v>-1.1951220267697202</v>
      </c>
      <c r="T290" s="198">
        <f t="shared" si="29"/>
        <v>-1.0011380209258161</v>
      </c>
      <c r="U290" s="198">
        <f t="shared" si="30"/>
        <v>-1.001432697495575</v>
      </c>
      <c r="V290" s="198">
        <f t="shared" si="31"/>
        <v>-1.5328195868781371</v>
      </c>
      <c r="W290" s="198">
        <f t="shared" si="32"/>
        <v>-1.5391960590585945</v>
      </c>
    </row>
    <row r="291" spans="18:23" x14ac:dyDescent="0.25">
      <c r="R291" s="198">
        <f t="shared" si="27"/>
        <v>-1.3076923076923077</v>
      </c>
      <c r="S291" s="201">
        <f t="shared" si="28"/>
        <v>-1.1951220267697202</v>
      </c>
      <c r="T291" s="198">
        <f t="shared" si="29"/>
        <v>-1.0011380209258161</v>
      </c>
      <c r="U291" s="198">
        <f t="shared" si="30"/>
        <v>-1.001432697495575</v>
      </c>
      <c r="V291" s="198">
        <f t="shared" si="31"/>
        <v>-1.5328195868781371</v>
      </c>
      <c r="W291" s="198">
        <f t="shared" si="32"/>
        <v>-1.5391960590585945</v>
      </c>
    </row>
    <row r="292" spans="18:23" x14ac:dyDescent="0.25">
      <c r="R292" s="198">
        <f t="shared" si="27"/>
        <v>-1.3076923076923077</v>
      </c>
      <c r="S292" s="201">
        <f t="shared" si="28"/>
        <v>-1.1951220267697202</v>
      </c>
      <c r="T292" s="198">
        <f t="shared" si="29"/>
        <v>-1.0011380209258161</v>
      </c>
      <c r="U292" s="198">
        <f t="shared" si="30"/>
        <v>-1.001432697495575</v>
      </c>
      <c r="V292" s="198">
        <f t="shared" si="31"/>
        <v>-1.5328195868781371</v>
      </c>
      <c r="W292" s="198">
        <f t="shared" si="32"/>
        <v>-1.5391960590585945</v>
      </c>
    </row>
    <row r="293" spans="18:23" x14ac:dyDescent="0.25">
      <c r="R293" s="198">
        <f t="shared" si="27"/>
        <v>-1.3076923076923077</v>
      </c>
      <c r="S293" s="201">
        <f t="shared" si="28"/>
        <v>-1.1951220267697202</v>
      </c>
      <c r="T293" s="198">
        <f t="shared" si="29"/>
        <v>-1.0011380209258161</v>
      </c>
      <c r="U293" s="198">
        <f t="shared" si="30"/>
        <v>-1.001432697495575</v>
      </c>
      <c r="V293" s="198">
        <f t="shared" si="31"/>
        <v>-1.5328195868781371</v>
      </c>
      <c r="W293" s="198">
        <f t="shared" si="32"/>
        <v>-1.5391960590585945</v>
      </c>
    </row>
    <row r="294" spans="18:23" x14ac:dyDescent="0.25">
      <c r="R294" s="198">
        <f t="shared" si="27"/>
        <v>-1.3076923076923077</v>
      </c>
      <c r="S294" s="201">
        <f t="shared" si="28"/>
        <v>-1.1951220267697202</v>
      </c>
      <c r="T294" s="198">
        <f t="shared" si="29"/>
        <v>-1.0011380209258161</v>
      </c>
      <c r="U294" s="198">
        <f t="shared" si="30"/>
        <v>-1.001432697495575</v>
      </c>
      <c r="V294" s="198">
        <f t="shared" si="31"/>
        <v>-1.5328195868781371</v>
      </c>
      <c r="W294" s="198">
        <f t="shared" si="32"/>
        <v>-1.5391960590585945</v>
      </c>
    </row>
    <row r="295" spans="18:23" x14ac:dyDescent="0.25">
      <c r="R295" s="198">
        <f t="shared" si="27"/>
        <v>-1.3076923076923077</v>
      </c>
      <c r="S295" s="201">
        <f t="shared" si="28"/>
        <v>-1.1951220267697202</v>
      </c>
      <c r="T295" s="198">
        <f t="shared" si="29"/>
        <v>-1.0011380209258161</v>
      </c>
      <c r="U295" s="198">
        <f t="shared" si="30"/>
        <v>-1.001432697495575</v>
      </c>
      <c r="V295" s="198">
        <f t="shared" si="31"/>
        <v>-1.5328195868781371</v>
      </c>
      <c r="W295" s="198">
        <f t="shared" si="32"/>
        <v>-1.5391960590585945</v>
      </c>
    </row>
    <row r="296" spans="18:23" x14ac:dyDescent="0.25">
      <c r="R296" s="198">
        <f t="shared" si="27"/>
        <v>-1.3076923076923077</v>
      </c>
      <c r="S296" s="201">
        <f t="shared" si="28"/>
        <v>-1.1951220267697202</v>
      </c>
      <c r="T296" s="198">
        <f t="shared" si="29"/>
        <v>-1.0011380209258161</v>
      </c>
      <c r="U296" s="198">
        <f t="shared" si="30"/>
        <v>-1.001432697495575</v>
      </c>
      <c r="V296" s="198">
        <f t="shared" si="31"/>
        <v>-1.5328195868781371</v>
      </c>
      <c r="W296" s="198">
        <f t="shared" si="32"/>
        <v>-1.5391960590585945</v>
      </c>
    </row>
    <row r="297" spans="18:23" x14ac:dyDescent="0.25">
      <c r="R297" s="198">
        <f t="shared" si="27"/>
        <v>-1.3076923076923077</v>
      </c>
      <c r="S297" s="201">
        <f t="shared" si="28"/>
        <v>-1.1951220267697202</v>
      </c>
      <c r="T297" s="198">
        <f t="shared" si="29"/>
        <v>-1.0011380209258161</v>
      </c>
      <c r="U297" s="198">
        <f t="shared" si="30"/>
        <v>-1.001432697495575</v>
      </c>
      <c r="V297" s="198">
        <f t="shared" si="31"/>
        <v>-1.5328195868781371</v>
      </c>
      <c r="W297" s="198">
        <f t="shared" si="32"/>
        <v>-1.5391960590585945</v>
      </c>
    </row>
    <row r="298" spans="18:23" x14ac:dyDescent="0.25">
      <c r="R298" s="198">
        <f t="shared" si="27"/>
        <v>-1.3076923076923077</v>
      </c>
      <c r="S298" s="201">
        <f t="shared" si="28"/>
        <v>-1.1951220267697202</v>
      </c>
      <c r="T298" s="198">
        <f t="shared" si="29"/>
        <v>-1.0011380209258161</v>
      </c>
      <c r="U298" s="198">
        <f t="shared" si="30"/>
        <v>-1.001432697495575</v>
      </c>
      <c r="V298" s="198">
        <f t="shared" si="31"/>
        <v>-1.5328195868781371</v>
      </c>
      <c r="W298" s="198">
        <f t="shared" si="32"/>
        <v>-1.5391960590585945</v>
      </c>
    </row>
    <row r="299" spans="18:23" x14ac:dyDescent="0.25">
      <c r="R299" s="198">
        <f t="shared" si="27"/>
        <v>-1.3076923076923077</v>
      </c>
      <c r="S299" s="201">
        <f t="shared" si="28"/>
        <v>-1.1951220267697202</v>
      </c>
      <c r="T299" s="198">
        <f t="shared" si="29"/>
        <v>-1.0011380209258161</v>
      </c>
      <c r="U299" s="198">
        <f t="shared" si="30"/>
        <v>-1.001432697495575</v>
      </c>
      <c r="V299" s="198">
        <f t="shared" si="31"/>
        <v>-1.5328195868781371</v>
      </c>
      <c r="W299" s="198">
        <f t="shared" si="32"/>
        <v>-1.5391960590585945</v>
      </c>
    </row>
    <row r="300" spans="18:23" x14ac:dyDescent="0.25">
      <c r="R300" s="198">
        <f t="shared" si="27"/>
        <v>-1.3076923076923077</v>
      </c>
      <c r="S300" s="201">
        <f t="shared" si="28"/>
        <v>-1.1951220267697202</v>
      </c>
      <c r="T300" s="198">
        <f t="shared" si="29"/>
        <v>-1.0011380209258161</v>
      </c>
      <c r="U300" s="198">
        <f t="shared" si="30"/>
        <v>-1.001432697495575</v>
      </c>
      <c r="V300" s="198">
        <f t="shared" si="31"/>
        <v>-1.5328195868781371</v>
      </c>
      <c r="W300" s="198">
        <f t="shared" si="32"/>
        <v>-1.5391960590585945</v>
      </c>
    </row>
    <row r="301" spans="18:23" x14ac:dyDescent="0.25">
      <c r="R301" s="198">
        <f t="shared" si="27"/>
        <v>-1.3076923076923077</v>
      </c>
      <c r="S301" s="201">
        <f t="shared" si="28"/>
        <v>-1.1951220267697202</v>
      </c>
      <c r="T301" s="198">
        <f t="shared" si="29"/>
        <v>-1.0011380209258161</v>
      </c>
      <c r="U301" s="198">
        <f t="shared" si="30"/>
        <v>-1.001432697495575</v>
      </c>
      <c r="V301" s="198">
        <f t="shared" si="31"/>
        <v>-1.5328195868781371</v>
      </c>
      <c r="W301" s="198">
        <f t="shared" si="32"/>
        <v>-1.5391960590585945</v>
      </c>
    </row>
    <row r="302" spans="18:23" x14ac:dyDescent="0.25">
      <c r="R302" s="198">
        <f t="shared" si="27"/>
        <v>-1.3076923076923077</v>
      </c>
      <c r="S302" s="201">
        <f t="shared" si="28"/>
        <v>-1.1951220267697202</v>
      </c>
      <c r="T302" s="198">
        <f t="shared" si="29"/>
        <v>-1.0011380209258161</v>
      </c>
      <c r="U302" s="198">
        <f t="shared" si="30"/>
        <v>-1.001432697495575</v>
      </c>
      <c r="V302" s="198">
        <f t="shared" si="31"/>
        <v>-1.5328195868781371</v>
      </c>
      <c r="W302" s="198">
        <f t="shared" si="32"/>
        <v>-1.5391960590585945</v>
      </c>
    </row>
    <row r="303" spans="18:23" x14ac:dyDescent="0.25">
      <c r="R303" s="198">
        <f t="shared" si="27"/>
        <v>-1.3076923076923077</v>
      </c>
      <c r="S303" s="201">
        <f t="shared" si="28"/>
        <v>-1.1951220267697202</v>
      </c>
      <c r="T303" s="198">
        <f t="shared" si="29"/>
        <v>-1.0011380209258161</v>
      </c>
      <c r="U303" s="198">
        <f t="shared" si="30"/>
        <v>-1.001432697495575</v>
      </c>
      <c r="V303" s="198">
        <f t="shared" si="31"/>
        <v>-1.5328195868781371</v>
      </c>
      <c r="W303" s="198">
        <f t="shared" si="32"/>
        <v>-1.5391960590585945</v>
      </c>
    </row>
    <row r="304" spans="18:23" x14ac:dyDescent="0.25">
      <c r="R304" s="198">
        <f t="shared" si="27"/>
        <v>-1.3076923076923077</v>
      </c>
      <c r="S304" s="201">
        <f t="shared" si="28"/>
        <v>-1.1951220267697202</v>
      </c>
      <c r="T304" s="198">
        <f t="shared" si="29"/>
        <v>-1.0011380209258161</v>
      </c>
      <c r="U304" s="198">
        <f t="shared" si="30"/>
        <v>-1.001432697495575</v>
      </c>
      <c r="V304" s="198">
        <f t="shared" si="31"/>
        <v>-1.5328195868781371</v>
      </c>
      <c r="W304" s="198">
        <f t="shared" si="32"/>
        <v>-1.5391960590585945</v>
      </c>
    </row>
    <row r="305" spans="18:23" x14ac:dyDescent="0.25">
      <c r="R305" s="198">
        <f t="shared" si="27"/>
        <v>-1.3076923076923077</v>
      </c>
      <c r="S305" s="201">
        <f t="shared" si="28"/>
        <v>-1.1951220267697202</v>
      </c>
      <c r="T305" s="198">
        <f t="shared" si="29"/>
        <v>-1.0011380209258161</v>
      </c>
      <c r="U305" s="198">
        <f t="shared" si="30"/>
        <v>-1.001432697495575</v>
      </c>
      <c r="V305" s="198">
        <f t="shared" si="31"/>
        <v>-1.5328195868781371</v>
      </c>
      <c r="W305" s="198">
        <f t="shared" si="32"/>
        <v>-1.5391960590585945</v>
      </c>
    </row>
    <row r="306" spans="18:23" x14ac:dyDescent="0.25">
      <c r="R306" s="198">
        <f t="shared" si="27"/>
        <v>-1.3076923076923077</v>
      </c>
      <c r="S306" s="201">
        <f t="shared" si="28"/>
        <v>-1.1951220267697202</v>
      </c>
      <c r="T306" s="198">
        <f t="shared" si="29"/>
        <v>-1.0011380209258161</v>
      </c>
      <c r="U306" s="198">
        <f t="shared" si="30"/>
        <v>-1.001432697495575</v>
      </c>
      <c r="V306" s="198">
        <f t="shared" si="31"/>
        <v>-1.5328195868781371</v>
      </c>
      <c r="W306" s="198">
        <f t="shared" si="32"/>
        <v>-1.5391960590585945</v>
      </c>
    </row>
    <row r="307" spans="18:23" x14ac:dyDescent="0.25">
      <c r="R307" s="198">
        <f t="shared" si="27"/>
        <v>-1.3076923076923077</v>
      </c>
      <c r="S307" s="201">
        <f t="shared" si="28"/>
        <v>-1.1951220267697202</v>
      </c>
      <c r="T307" s="198">
        <f t="shared" si="29"/>
        <v>-1.0011380209258161</v>
      </c>
      <c r="U307" s="198">
        <f t="shared" si="30"/>
        <v>-1.001432697495575</v>
      </c>
      <c r="V307" s="198">
        <f t="shared" si="31"/>
        <v>-1.5328195868781371</v>
      </c>
      <c r="W307" s="198">
        <f t="shared" si="32"/>
        <v>-1.5391960590585945</v>
      </c>
    </row>
    <row r="308" spans="18:23" x14ac:dyDescent="0.25">
      <c r="R308" s="198">
        <f t="shared" si="27"/>
        <v>-1.3076923076923077</v>
      </c>
      <c r="S308" s="201">
        <f t="shared" si="28"/>
        <v>-1.1951220267697202</v>
      </c>
      <c r="T308" s="198">
        <f t="shared" si="29"/>
        <v>-1.0011380209258161</v>
      </c>
      <c r="U308" s="198">
        <f t="shared" si="30"/>
        <v>-1.001432697495575</v>
      </c>
      <c r="V308" s="198">
        <f t="shared" si="31"/>
        <v>-1.5328195868781371</v>
      </c>
      <c r="W308" s="198">
        <f t="shared" si="32"/>
        <v>-1.5391960590585945</v>
      </c>
    </row>
    <row r="309" spans="18:23" x14ac:dyDescent="0.25">
      <c r="R309" s="198">
        <f t="shared" si="27"/>
        <v>-1.3076923076923077</v>
      </c>
      <c r="S309" s="201">
        <f t="shared" si="28"/>
        <v>-1.1951220267697202</v>
      </c>
      <c r="T309" s="198">
        <f t="shared" si="29"/>
        <v>-1.0011380209258161</v>
      </c>
      <c r="U309" s="198">
        <f t="shared" si="30"/>
        <v>-1.001432697495575</v>
      </c>
      <c r="V309" s="198">
        <f t="shared" si="31"/>
        <v>-1.5328195868781371</v>
      </c>
      <c r="W309" s="198">
        <f t="shared" si="32"/>
        <v>-1.5391960590585945</v>
      </c>
    </row>
    <row r="310" spans="18:23" x14ac:dyDescent="0.25">
      <c r="R310" s="198">
        <f t="shared" si="27"/>
        <v>-1.3076923076923077</v>
      </c>
      <c r="S310" s="201">
        <f t="shared" si="28"/>
        <v>-1.1951220267697202</v>
      </c>
      <c r="T310" s="198">
        <f t="shared" si="29"/>
        <v>-1.0011380209258161</v>
      </c>
      <c r="U310" s="198">
        <f t="shared" si="30"/>
        <v>-1.001432697495575</v>
      </c>
      <c r="V310" s="198">
        <f t="shared" si="31"/>
        <v>-1.5328195868781371</v>
      </c>
      <c r="W310" s="198">
        <f t="shared" si="32"/>
        <v>-1.5391960590585945</v>
      </c>
    </row>
    <row r="311" spans="18:23" x14ac:dyDescent="0.25">
      <c r="R311" s="198">
        <f t="shared" si="27"/>
        <v>-1.3076923076923077</v>
      </c>
      <c r="S311" s="201">
        <f t="shared" si="28"/>
        <v>-1.1951220267697202</v>
      </c>
      <c r="T311" s="198">
        <f t="shared" si="29"/>
        <v>-1.0011380209258161</v>
      </c>
      <c r="U311" s="198">
        <f t="shared" si="30"/>
        <v>-1.001432697495575</v>
      </c>
      <c r="V311" s="198">
        <f t="shared" si="31"/>
        <v>-1.5328195868781371</v>
      </c>
      <c r="W311" s="198">
        <f t="shared" si="32"/>
        <v>-1.5391960590585945</v>
      </c>
    </row>
    <row r="312" spans="18:23" x14ac:dyDescent="0.25">
      <c r="R312" s="198">
        <f t="shared" si="27"/>
        <v>-1.3076923076923077</v>
      </c>
      <c r="S312" s="201">
        <f t="shared" si="28"/>
        <v>-1.1951220267697202</v>
      </c>
      <c r="T312" s="198">
        <f t="shared" si="29"/>
        <v>-1.0011380209258161</v>
      </c>
      <c r="U312" s="198">
        <f t="shared" si="30"/>
        <v>-1.001432697495575</v>
      </c>
      <c r="V312" s="198">
        <f t="shared" si="31"/>
        <v>-1.5328195868781371</v>
      </c>
      <c r="W312" s="198">
        <f t="shared" si="32"/>
        <v>-1.5391960590585945</v>
      </c>
    </row>
    <row r="313" spans="18:23" x14ac:dyDescent="0.25">
      <c r="R313" s="198">
        <f t="shared" si="27"/>
        <v>-1.3076923076923077</v>
      </c>
      <c r="S313" s="201">
        <f t="shared" si="28"/>
        <v>-1.1951220267697202</v>
      </c>
      <c r="T313" s="198">
        <f t="shared" si="29"/>
        <v>-1.0011380209258161</v>
      </c>
      <c r="U313" s="198">
        <f t="shared" si="30"/>
        <v>-1.001432697495575</v>
      </c>
      <c r="V313" s="198">
        <f t="shared" si="31"/>
        <v>-1.5328195868781371</v>
      </c>
      <c r="W313" s="198">
        <f t="shared" si="32"/>
        <v>-1.5391960590585945</v>
      </c>
    </row>
    <row r="314" spans="18:23" x14ac:dyDescent="0.25">
      <c r="R314" s="198">
        <f t="shared" si="27"/>
        <v>-1.3076923076923077</v>
      </c>
      <c r="S314" s="201">
        <f t="shared" si="28"/>
        <v>-1.1951220267697202</v>
      </c>
      <c r="T314" s="198">
        <f t="shared" si="29"/>
        <v>-1.0011380209258161</v>
      </c>
      <c r="U314" s="198">
        <f t="shared" si="30"/>
        <v>-1.001432697495575</v>
      </c>
      <c r="V314" s="198">
        <f t="shared" si="31"/>
        <v>-1.5328195868781371</v>
      </c>
      <c r="W314" s="198">
        <f t="shared" si="32"/>
        <v>-1.5391960590585945</v>
      </c>
    </row>
    <row r="315" spans="18:23" x14ac:dyDescent="0.25">
      <c r="R315" s="198">
        <f t="shared" si="27"/>
        <v>-1.3076923076923077</v>
      </c>
      <c r="S315" s="201">
        <f t="shared" si="28"/>
        <v>-1.1951220267697202</v>
      </c>
      <c r="T315" s="198">
        <f t="shared" si="29"/>
        <v>-1.0011380209258161</v>
      </c>
      <c r="U315" s="198">
        <f t="shared" si="30"/>
        <v>-1.001432697495575</v>
      </c>
      <c r="V315" s="198">
        <f t="shared" si="31"/>
        <v>-1.5328195868781371</v>
      </c>
      <c r="W315" s="198">
        <f t="shared" si="32"/>
        <v>-1.5391960590585945</v>
      </c>
    </row>
    <row r="316" spans="18:23" x14ac:dyDescent="0.25">
      <c r="R316" s="198">
        <f t="shared" si="27"/>
        <v>-1.3076923076923077</v>
      </c>
      <c r="S316" s="201">
        <f t="shared" si="28"/>
        <v>-1.1951220267697202</v>
      </c>
      <c r="T316" s="198">
        <f t="shared" si="29"/>
        <v>-1.0011380209258161</v>
      </c>
      <c r="U316" s="198">
        <f t="shared" si="30"/>
        <v>-1.001432697495575</v>
      </c>
      <c r="V316" s="198">
        <f t="shared" si="31"/>
        <v>-1.5328195868781371</v>
      </c>
      <c r="W316" s="198">
        <f t="shared" si="32"/>
        <v>-1.5391960590585945</v>
      </c>
    </row>
    <row r="317" spans="18:23" x14ac:dyDescent="0.25">
      <c r="R317" s="198">
        <f t="shared" si="27"/>
        <v>-1.3076923076923077</v>
      </c>
      <c r="S317" s="201">
        <f t="shared" si="28"/>
        <v>-1.1951220267697202</v>
      </c>
      <c r="T317" s="198">
        <f t="shared" si="29"/>
        <v>-1.0011380209258161</v>
      </c>
      <c r="U317" s="198">
        <f t="shared" si="30"/>
        <v>-1.001432697495575</v>
      </c>
      <c r="V317" s="198">
        <f t="shared" si="31"/>
        <v>-1.5328195868781371</v>
      </c>
      <c r="W317" s="198">
        <f t="shared" si="32"/>
        <v>-1.5391960590585945</v>
      </c>
    </row>
    <row r="318" spans="18:23" x14ac:dyDescent="0.25">
      <c r="R318" s="198">
        <f t="shared" si="27"/>
        <v>-1.3076923076923077</v>
      </c>
      <c r="S318" s="201">
        <f t="shared" si="28"/>
        <v>-1.1951220267697202</v>
      </c>
      <c r="T318" s="198">
        <f t="shared" si="29"/>
        <v>-1.0011380209258161</v>
      </c>
      <c r="U318" s="198">
        <f t="shared" si="30"/>
        <v>-1.001432697495575</v>
      </c>
      <c r="V318" s="198">
        <f t="shared" si="31"/>
        <v>-1.5328195868781371</v>
      </c>
      <c r="W318" s="198">
        <f t="shared" si="32"/>
        <v>-1.5391960590585945</v>
      </c>
    </row>
    <row r="319" spans="18:23" x14ac:dyDescent="0.25">
      <c r="R319" s="198">
        <f t="shared" si="27"/>
        <v>-1.3076923076923077</v>
      </c>
      <c r="S319" s="201">
        <f t="shared" si="28"/>
        <v>-1.1951220267697202</v>
      </c>
      <c r="T319" s="198">
        <f t="shared" si="29"/>
        <v>-1.0011380209258161</v>
      </c>
      <c r="U319" s="198">
        <f t="shared" si="30"/>
        <v>-1.001432697495575</v>
      </c>
      <c r="V319" s="198">
        <f t="shared" si="31"/>
        <v>-1.5328195868781371</v>
      </c>
      <c r="W319" s="198">
        <f t="shared" si="32"/>
        <v>-1.5391960590585945</v>
      </c>
    </row>
    <row r="320" spans="18:23" x14ac:dyDescent="0.25">
      <c r="R320" s="198">
        <f t="shared" si="27"/>
        <v>-1.3076923076923077</v>
      </c>
      <c r="S320" s="201">
        <f t="shared" si="28"/>
        <v>-1.1951220267697202</v>
      </c>
      <c r="T320" s="198">
        <f t="shared" si="29"/>
        <v>-1.0011380209258161</v>
      </c>
      <c r="U320" s="198">
        <f t="shared" si="30"/>
        <v>-1.001432697495575</v>
      </c>
      <c r="V320" s="198">
        <f t="shared" si="31"/>
        <v>-1.5328195868781371</v>
      </c>
      <c r="W320" s="198">
        <f t="shared" si="32"/>
        <v>-1.5391960590585945</v>
      </c>
    </row>
    <row r="321" spans="18:23" x14ac:dyDescent="0.25">
      <c r="R321" s="198">
        <f t="shared" si="27"/>
        <v>-1.3076923076923077</v>
      </c>
      <c r="S321" s="201">
        <f t="shared" si="28"/>
        <v>-1.1951220267697202</v>
      </c>
      <c r="T321" s="198">
        <f t="shared" si="29"/>
        <v>-1.0011380209258161</v>
      </c>
      <c r="U321" s="198">
        <f t="shared" si="30"/>
        <v>-1.001432697495575</v>
      </c>
      <c r="V321" s="198">
        <f t="shared" si="31"/>
        <v>-1.5328195868781371</v>
      </c>
      <c r="W321" s="198">
        <f t="shared" si="32"/>
        <v>-1.5391960590585945</v>
      </c>
    </row>
    <row r="322" spans="18:23" x14ac:dyDescent="0.25">
      <c r="R322" s="198">
        <f t="shared" si="27"/>
        <v>-1.3076923076923077</v>
      </c>
      <c r="S322" s="201">
        <f t="shared" si="28"/>
        <v>-1.1951220267697202</v>
      </c>
      <c r="T322" s="198">
        <f t="shared" si="29"/>
        <v>-1.0011380209258161</v>
      </c>
      <c r="U322" s="198">
        <f t="shared" si="30"/>
        <v>-1.001432697495575</v>
      </c>
      <c r="V322" s="198">
        <f t="shared" si="31"/>
        <v>-1.5328195868781371</v>
      </c>
      <c r="W322" s="198">
        <f t="shared" si="32"/>
        <v>-1.5391960590585945</v>
      </c>
    </row>
    <row r="323" spans="18:23" x14ac:dyDescent="0.25">
      <c r="R323" s="198">
        <f t="shared" ref="R323:R361" si="33">2*((M323-Q$3)/(Q$5-Q$3))-1</f>
        <v>-1.3076923076923077</v>
      </c>
      <c r="S323" s="201">
        <f t="shared" ref="S323:S361" si="34">2*((H323-Q$8)/(Q$10-Q$8))-1</f>
        <v>-1.1951220267697202</v>
      </c>
      <c r="T323" s="198">
        <f t="shared" ref="T323:T361" si="35">2*((I323-Q$13)/(Q$15-Q$13))-1</f>
        <v>-1.0011380209258161</v>
      </c>
      <c r="U323" s="198">
        <f t="shared" ref="U323:U361" si="36">2*((J323-Q$18)/(Q$20-Q$18))-1</f>
        <v>-1.001432697495575</v>
      </c>
      <c r="V323" s="198">
        <f t="shared" ref="V323:V361" si="37">2*((K323-Q$23)/(Q$25-Q$23))-1</f>
        <v>-1.5328195868781371</v>
      </c>
      <c r="W323" s="198">
        <f t="shared" ref="W323:W361" si="38">2*((L323-Q$28)/(Q$30-Q$28))-1</f>
        <v>-1.5391960590585945</v>
      </c>
    </row>
    <row r="324" spans="18:23" x14ac:dyDescent="0.25">
      <c r="R324" s="198">
        <f t="shared" si="33"/>
        <v>-1.3076923076923077</v>
      </c>
      <c r="S324" s="201">
        <f t="shared" si="34"/>
        <v>-1.1951220267697202</v>
      </c>
      <c r="T324" s="198">
        <f t="shared" si="35"/>
        <v>-1.0011380209258161</v>
      </c>
      <c r="U324" s="198">
        <f t="shared" si="36"/>
        <v>-1.001432697495575</v>
      </c>
      <c r="V324" s="198">
        <f t="shared" si="37"/>
        <v>-1.5328195868781371</v>
      </c>
      <c r="W324" s="198">
        <f t="shared" si="38"/>
        <v>-1.5391960590585945</v>
      </c>
    </row>
    <row r="325" spans="18:23" x14ac:dyDescent="0.25">
      <c r="R325" s="198">
        <f t="shared" si="33"/>
        <v>-1.3076923076923077</v>
      </c>
      <c r="S325" s="201">
        <f t="shared" si="34"/>
        <v>-1.1951220267697202</v>
      </c>
      <c r="T325" s="198">
        <f t="shared" si="35"/>
        <v>-1.0011380209258161</v>
      </c>
      <c r="U325" s="198">
        <f t="shared" si="36"/>
        <v>-1.001432697495575</v>
      </c>
      <c r="V325" s="198">
        <f t="shared" si="37"/>
        <v>-1.5328195868781371</v>
      </c>
      <c r="W325" s="198">
        <f t="shared" si="38"/>
        <v>-1.5391960590585945</v>
      </c>
    </row>
    <row r="326" spans="18:23" x14ac:dyDescent="0.25">
      <c r="R326" s="198">
        <f t="shared" si="33"/>
        <v>-1.3076923076923077</v>
      </c>
      <c r="S326" s="201">
        <f t="shared" si="34"/>
        <v>-1.1951220267697202</v>
      </c>
      <c r="T326" s="198">
        <f t="shared" si="35"/>
        <v>-1.0011380209258161</v>
      </c>
      <c r="U326" s="198">
        <f t="shared" si="36"/>
        <v>-1.001432697495575</v>
      </c>
      <c r="V326" s="198">
        <f t="shared" si="37"/>
        <v>-1.5328195868781371</v>
      </c>
      <c r="W326" s="198">
        <f t="shared" si="38"/>
        <v>-1.5391960590585945</v>
      </c>
    </row>
    <row r="327" spans="18:23" x14ac:dyDescent="0.25">
      <c r="R327" s="198">
        <f t="shared" si="33"/>
        <v>-1.3076923076923077</v>
      </c>
      <c r="S327" s="201">
        <f t="shared" si="34"/>
        <v>-1.1951220267697202</v>
      </c>
      <c r="T327" s="198">
        <f t="shared" si="35"/>
        <v>-1.0011380209258161</v>
      </c>
      <c r="U327" s="198">
        <f t="shared" si="36"/>
        <v>-1.001432697495575</v>
      </c>
      <c r="V327" s="198">
        <f t="shared" si="37"/>
        <v>-1.5328195868781371</v>
      </c>
      <c r="W327" s="198">
        <f t="shared" si="38"/>
        <v>-1.5391960590585945</v>
      </c>
    </row>
    <row r="328" spans="18:23" x14ac:dyDescent="0.25">
      <c r="R328" s="198">
        <f t="shared" si="33"/>
        <v>-1.3076923076923077</v>
      </c>
      <c r="S328" s="201">
        <f t="shared" si="34"/>
        <v>-1.1951220267697202</v>
      </c>
      <c r="T328" s="198">
        <f t="shared" si="35"/>
        <v>-1.0011380209258161</v>
      </c>
      <c r="U328" s="198">
        <f t="shared" si="36"/>
        <v>-1.001432697495575</v>
      </c>
      <c r="V328" s="198">
        <f t="shared" si="37"/>
        <v>-1.5328195868781371</v>
      </c>
      <c r="W328" s="198">
        <f t="shared" si="38"/>
        <v>-1.5391960590585945</v>
      </c>
    </row>
    <row r="329" spans="18:23" x14ac:dyDescent="0.25">
      <c r="R329" s="198">
        <f t="shared" si="33"/>
        <v>-1.3076923076923077</v>
      </c>
      <c r="S329" s="201">
        <f t="shared" si="34"/>
        <v>-1.1951220267697202</v>
      </c>
      <c r="T329" s="198">
        <f t="shared" si="35"/>
        <v>-1.0011380209258161</v>
      </c>
      <c r="U329" s="198">
        <f t="shared" si="36"/>
        <v>-1.001432697495575</v>
      </c>
      <c r="V329" s="198">
        <f t="shared" si="37"/>
        <v>-1.5328195868781371</v>
      </c>
      <c r="W329" s="198">
        <f t="shared" si="38"/>
        <v>-1.5391960590585945</v>
      </c>
    </row>
    <row r="330" spans="18:23" x14ac:dyDescent="0.25">
      <c r="R330" s="198">
        <f t="shared" si="33"/>
        <v>-1.3076923076923077</v>
      </c>
      <c r="S330" s="201">
        <f t="shared" si="34"/>
        <v>-1.1951220267697202</v>
      </c>
      <c r="T330" s="198">
        <f t="shared" si="35"/>
        <v>-1.0011380209258161</v>
      </c>
      <c r="U330" s="198">
        <f t="shared" si="36"/>
        <v>-1.001432697495575</v>
      </c>
      <c r="V330" s="198">
        <f t="shared" si="37"/>
        <v>-1.5328195868781371</v>
      </c>
      <c r="W330" s="198">
        <f t="shared" si="38"/>
        <v>-1.5391960590585945</v>
      </c>
    </row>
    <row r="331" spans="18:23" x14ac:dyDescent="0.25">
      <c r="R331" s="198">
        <f t="shared" si="33"/>
        <v>-1.3076923076923077</v>
      </c>
      <c r="S331" s="201">
        <f t="shared" si="34"/>
        <v>-1.1951220267697202</v>
      </c>
      <c r="T331" s="198">
        <f t="shared" si="35"/>
        <v>-1.0011380209258161</v>
      </c>
      <c r="U331" s="198">
        <f t="shared" si="36"/>
        <v>-1.001432697495575</v>
      </c>
      <c r="V331" s="198">
        <f t="shared" si="37"/>
        <v>-1.5328195868781371</v>
      </c>
      <c r="W331" s="198">
        <f t="shared" si="38"/>
        <v>-1.5391960590585945</v>
      </c>
    </row>
    <row r="332" spans="18:23" x14ac:dyDescent="0.25">
      <c r="R332" s="198">
        <f t="shared" si="33"/>
        <v>-1.3076923076923077</v>
      </c>
      <c r="S332" s="201">
        <f t="shared" si="34"/>
        <v>-1.1951220267697202</v>
      </c>
      <c r="T332" s="198">
        <f t="shared" si="35"/>
        <v>-1.0011380209258161</v>
      </c>
      <c r="U332" s="198">
        <f t="shared" si="36"/>
        <v>-1.001432697495575</v>
      </c>
      <c r="V332" s="198">
        <f t="shared" si="37"/>
        <v>-1.5328195868781371</v>
      </c>
      <c r="W332" s="198">
        <f t="shared" si="38"/>
        <v>-1.5391960590585945</v>
      </c>
    </row>
    <row r="333" spans="18:23" x14ac:dyDescent="0.25">
      <c r="R333" s="198">
        <f t="shared" si="33"/>
        <v>-1.3076923076923077</v>
      </c>
      <c r="S333" s="201">
        <f t="shared" si="34"/>
        <v>-1.1951220267697202</v>
      </c>
      <c r="T333" s="198">
        <f t="shared" si="35"/>
        <v>-1.0011380209258161</v>
      </c>
      <c r="U333" s="198">
        <f t="shared" si="36"/>
        <v>-1.001432697495575</v>
      </c>
      <c r="V333" s="198">
        <f t="shared" si="37"/>
        <v>-1.5328195868781371</v>
      </c>
      <c r="W333" s="198">
        <f t="shared" si="38"/>
        <v>-1.5391960590585945</v>
      </c>
    </row>
    <row r="334" spans="18:23" x14ac:dyDescent="0.25">
      <c r="R334" s="198">
        <f t="shared" si="33"/>
        <v>-1.3076923076923077</v>
      </c>
      <c r="S334" s="201">
        <f t="shared" si="34"/>
        <v>-1.1951220267697202</v>
      </c>
      <c r="T334" s="198">
        <f t="shared" si="35"/>
        <v>-1.0011380209258161</v>
      </c>
      <c r="U334" s="198">
        <f t="shared" si="36"/>
        <v>-1.001432697495575</v>
      </c>
      <c r="V334" s="198">
        <f t="shared" si="37"/>
        <v>-1.5328195868781371</v>
      </c>
      <c r="W334" s="198">
        <f t="shared" si="38"/>
        <v>-1.5391960590585945</v>
      </c>
    </row>
    <row r="335" spans="18:23" x14ac:dyDescent="0.25">
      <c r="R335" s="198">
        <f t="shared" si="33"/>
        <v>-1.3076923076923077</v>
      </c>
      <c r="S335" s="201">
        <f t="shared" si="34"/>
        <v>-1.1951220267697202</v>
      </c>
      <c r="T335" s="198">
        <f t="shared" si="35"/>
        <v>-1.0011380209258161</v>
      </c>
      <c r="U335" s="198">
        <f t="shared" si="36"/>
        <v>-1.001432697495575</v>
      </c>
      <c r="V335" s="198">
        <f t="shared" si="37"/>
        <v>-1.5328195868781371</v>
      </c>
      <c r="W335" s="198">
        <f t="shared" si="38"/>
        <v>-1.5391960590585945</v>
      </c>
    </row>
    <row r="336" spans="18:23" x14ac:dyDescent="0.25">
      <c r="R336" s="198">
        <f t="shared" si="33"/>
        <v>-1.3076923076923077</v>
      </c>
      <c r="S336" s="201">
        <f t="shared" si="34"/>
        <v>-1.1951220267697202</v>
      </c>
      <c r="T336" s="198">
        <f t="shared" si="35"/>
        <v>-1.0011380209258161</v>
      </c>
      <c r="U336" s="198">
        <f t="shared" si="36"/>
        <v>-1.001432697495575</v>
      </c>
      <c r="V336" s="198">
        <f t="shared" si="37"/>
        <v>-1.5328195868781371</v>
      </c>
      <c r="W336" s="198">
        <f t="shared" si="38"/>
        <v>-1.5391960590585945</v>
      </c>
    </row>
    <row r="337" spans="18:23" x14ac:dyDescent="0.25">
      <c r="R337" s="198">
        <f t="shared" si="33"/>
        <v>-1.3076923076923077</v>
      </c>
      <c r="S337" s="201">
        <f t="shared" si="34"/>
        <v>-1.1951220267697202</v>
      </c>
      <c r="T337" s="198">
        <f t="shared" si="35"/>
        <v>-1.0011380209258161</v>
      </c>
      <c r="U337" s="198">
        <f t="shared" si="36"/>
        <v>-1.001432697495575</v>
      </c>
      <c r="V337" s="198">
        <f t="shared" si="37"/>
        <v>-1.5328195868781371</v>
      </c>
      <c r="W337" s="198">
        <f t="shared" si="38"/>
        <v>-1.5391960590585945</v>
      </c>
    </row>
    <row r="338" spans="18:23" x14ac:dyDescent="0.25">
      <c r="R338" s="198">
        <f t="shared" si="33"/>
        <v>-1.3076923076923077</v>
      </c>
      <c r="S338" s="201">
        <f t="shared" si="34"/>
        <v>-1.1951220267697202</v>
      </c>
      <c r="T338" s="198">
        <f t="shared" si="35"/>
        <v>-1.0011380209258161</v>
      </c>
      <c r="U338" s="198">
        <f t="shared" si="36"/>
        <v>-1.001432697495575</v>
      </c>
      <c r="V338" s="198">
        <f t="shared" si="37"/>
        <v>-1.5328195868781371</v>
      </c>
      <c r="W338" s="198">
        <f t="shared" si="38"/>
        <v>-1.5391960590585945</v>
      </c>
    </row>
    <row r="339" spans="18:23" x14ac:dyDescent="0.25">
      <c r="R339" s="198">
        <f t="shared" si="33"/>
        <v>-1.3076923076923077</v>
      </c>
      <c r="S339" s="201">
        <f t="shared" si="34"/>
        <v>-1.1951220267697202</v>
      </c>
      <c r="T339" s="198">
        <f t="shared" si="35"/>
        <v>-1.0011380209258161</v>
      </c>
      <c r="U339" s="198">
        <f t="shared" si="36"/>
        <v>-1.001432697495575</v>
      </c>
      <c r="V339" s="198">
        <f t="shared" si="37"/>
        <v>-1.5328195868781371</v>
      </c>
      <c r="W339" s="198">
        <f t="shared" si="38"/>
        <v>-1.5391960590585945</v>
      </c>
    </row>
    <row r="340" spans="18:23" x14ac:dyDescent="0.25">
      <c r="R340" s="198">
        <f t="shared" si="33"/>
        <v>-1.3076923076923077</v>
      </c>
      <c r="S340" s="201">
        <f t="shared" si="34"/>
        <v>-1.1951220267697202</v>
      </c>
      <c r="T340" s="198">
        <f t="shared" si="35"/>
        <v>-1.0011380209258161</v>
      </c>
      <c r="U340" s="198">
        <f t="shared" si="36"/>
        <v>-1.001432697495575</v>
      </c>
      <c r="V340" s="198">
        <f t="shared" si="37"/>
        <v>-1.5328195868781371</v>
      </c>
      <c r="W340" s="198">
        <f t="shared" si="38"/>
        <v>-1.5391960590585945</v>
      </c>
    </row>
    <row r="341" spans="18:23" x14ac:dyDescent="0.25">
      <c r="R341" s="198">
        <f t="shared" si="33"/>
        <v>-1.3076923076923077</v>
      </c>
      <c r="S341" s="201">
        <f t="shared" si="34"/>
        <v>-1.1951220267697202</v>
      </c>
      <c r="T341" s="198">
        <f t="shared" si="35"/>
        <v>-1.0011380209258161</v>
      </c>
      <c r="U341" s="198">
        <f t="shared" si="36"/>
        <v>-1.001432697495575</v>
      </c>
      <c r="V341" s="198">
        <f t="shared" si="37"/>
        <v>-1.5328195868781371</v>
      </c>
      <c r="W341" s="198">
        <f t="shared" si="38"/>
        <v>-1.5391960590585945</v>
      </c>
    </row>
    <row r="342" spans="18:23" x14ac:dyDescent="0.25">
      <c r="R342" s="198">
        <f t="shared" si="33"/>
        <v>-1.3076923076923077</v>
      </c>
      <c r="S342" s="201">
        <f t="shared" si="34"/>
        <v>-1.1951220267697202</v>
      </c>
      <c r="T342" s="198">
        <f t="shared" si="35"/>
        <v>-1.0011380209258161</v>
      </c>
      <c r="U342" s="198">
        <f t="shared" si="36"/>
        <v>-1.001432697495575</v>
      </c>
      <c r="V342" s="198">
        <f t="shared" si="37"/>
        <v>-1.5328195868781371</v>
      </c>
      <c r="W342" s="198">
        <f t="shared" si="38"/>
        <v>-1.5391960590585945</v>
      </c>
    </row>
    <row r="343" spans="18:23" x14ac:dyDescent="0.25">
      <c r="R343" s="198">
        <f t="shared" si="33"/>
        <v>-1.3076923076923077</v>
      </c>
      <c r="S343" s="201">
        <f t="shared" si="34"/>
        <v>-1.1951220267697202</v>
      </c>
      <c r="T343" s="198">
        <f t="shared" si="35"/>
        <v>-1.0011380209258161</v>
      </c>
      <c r="U343" s="198">
        <f t="shared" si="36"/>
        <v>-1.001432697495575</v>
      </c>
      <c r="V343" s="198">
        <f t="shared" si="37"/>
        <v>-1.5328195868781371</v>
      </c>
      <c r="W343" s="198">
        <f t="shared" si="38"/>
        <v>-1.5391960590585945</v>
      </c>
    </row>
    <row r="344" spans="18:23" x14ac:dyDescent="0.25">
      <c r="R344" s="198">
        <f t="shared" si="33"/>
        <v>-1.3076923076923077</v>
      </c>
      <c r="S344" s="201">
        <f t="shared" si="34"/>
        <v>-1.1951220267697202</v>
      </c>
      <c r="T344" s="198">
        <f t="shared" si="35"/>
        <v>-1.0011380209258161</v>
      </c>
      <c r="U344" s="198">
        <f t="shared" si="36"/>
        <v>-1.001432697495575</v>
      </c>
      <c r="V344" s="198">
        <f t="shared" si="37"/>
        <v>-1.5328195868781371</v>
      </c>
      <c r="W344" s="198">
        <f t="shared" si="38"/>
        <v>-1.5391960590585945</v>
      </c>
    </row>
    <row r="345" spans="18:23" x14ac:dyDescent="0.25">
      <c r="R345" s="198">
        <f t="shared" si="33"/>
        <v>-1.3076923076923077</v>
      </c>
      <c r="S345" s="201">
        <f t="shared" si="34"/>
        <v>-1.1951220267697202</v>
      </c>
      <c r="T345" s="198">
        <f t="shared" si="35"/>
        <v>-1.0011380209258161</v>
      </c>
      <c r="U345" s="198">
        <f t="shared" si="36"/>
        <v>-1.001432697495575</v>
      </c>
      <c r="V345" s="198">
        <f t="shared" si="37"/>
        <v>-1.5328195868781371</v>
      </c>
      <c r="W345" s="198">
        <f t="shared" si="38"/>
        <v>-1.5391960590585945</v>
      </c>
    </row>
    <row r="346" spans="18:23" x14ac:dyDescent="0.25">
      <c r="R346" s="198">
        <f t="shared" si="33"/>
        <v>-1.3076923076923077</v>
      </c>
      <c r="S346" s="201">
        <f t="shared" si="34"/>
        <v>-1.1951220267697202</v>
      </c>
      <c r="T346" s="198">
        <f t="shared" si="35"/>
        <v>-1.0011380209258161</v>
      </c>
      <c r="U346" s="198">
        <f t="shared" si="36"/>
        <v>-1.001432697495575</v>
      </c>
      <c r="V346" s="198">
        <f t="shared" si="37"/>
        <v>-1.5328195868781371</v>
      </c>
      <c r="W346" s="198">
        <f t="shared" si="38"/>
        <v>-1.5391960590585945</v>
      </c>
    </row>
    <row r="347" spans="18:23" x14ac:dyDescent="0.25">
      <c r="R347" s="198">
        <f t="shared" si="33"/>
        <v>-1.3076923076923077</v>
      </c>
      <c r="S347" s="201">
        <f t="shared" si="34"/>
        <v>-1.1951220267697202</v>
      </c>
      <c r="T347" s="198">
        <f t="shared" si="35"/>
        <v>-1.0011380209258161</v>
      </c>
      <c r="U347" s="198">
        <f t="shared" si="36"/>
        <v>-1.001432697495575</v>
      </c>
      <c r="V347" s="198">
        <f t="shared" si="37"/>
        <v>-1.5328195868781371</v>
      </c>
      <c r="W347" s="198">
        <f t="shared" si="38"/>
        <v>-1.5391960590585945</v>
      </c>
    </row>
    <row r="348" spans="18:23" x14ac:dyDescent="0.25">
      <c r="R348" s="198">
        <f t="shared" si="33"/>
        <v>-1.3076923076923077</v>
      </c>
      <c r="S348" s="201">
        <f t="shared" si="34"/>
        <v>-1.1951220267697202</v>
      </c>
      <c r="T348" s="198">
        <f t="shared" si="35"/>
        <v>-1.0011380209258161</v>
      </c>
      <c r="U348" s="198">
        <f t="shared" si="36"/>
        <v>-1.001432697495575</v>
      </c>
      <c r="V348" s="198">
        <f t="shared" si="37"/>
        <v>-1.5328195868781371</v>
      </c>
      <c r="W348" s="198">
        <f t="shared" si="38"/>
        <v>-1.5391960590585945</v>
      </c>
    </row>
    <row r="349" spans="18:23" x14ac:dyDescent="0.25">
      <c r="R349" s="198">
        <f t="shared" si="33"/>
        <v>-1.3076923076923077</v>
      </c>
      <c r="S349" s="201">
        <f t="shared" si="34"/>
        <v>-1.1951220267697202</v>
      </c>
      <c r="T349" s="198">
        <f t="shared" si="35"/>
        <v>-1.0011380209258161</v>
      </c>
      <c r="U349" s="198">
        <f t="shared" si="36"/>
        <v>-1.001432697495575</v>
      </c>
      <c r="V349" s="198">
        <f t="shared" si="37"/>
        <v>-1.5328195868781371</v>
      </c>
      <c r="W349" s="198">
        <f t="shared" si="38"/>
        <v>-1.5391960590585945</v>
      </c>
    </row>
    <row r="350" spans="18:23" x14ac:dyDescent="0.25">
      <c r="R350" s="198">
        <f t="shared" si="33"/>
        <v>-1.3076923076923077</v>
      </c>
      <c r="S350" s="201">
        <f t="shared" si="34"/>
        <v>-1.1951220267697202</v>
      </c>
      <c r="T350" s="198">
        <f t="shared" si="35"/>
        <v>-1.0011380209258161</v>
      </c>
      <c r="U350" s="198">
        <f t="shared" si="36"/>
        <v>-1.001432697495575</v>
      </c>
      <c r="V350" s="198">
        <f t="shared" si="37"/>
        <v>-1.5328195868781371</v>
      </c>
      <c r="W350" s="198">
        <f t="shared" si="38"/>
        <v>-1.5391960590585945</v>
      </c>
    </row>
    <row r="351" spans="18:23" x14ac:dyDescent="0.25">
      <c r="R351" s="198">
        <f t="shared" si="33"/>
        <v>-1.3076923076923077</v>
      </c>
      <c r="S351" s="201">
        <f t="shared" si="34"/>
        <v>-1.1951220267697202</v>
      </c>
      <c r="T351" s="198">
        <f t="shared" si="35"/>
        <v>-1.0011380209258161</v>
      </c>
      <c r="U351" s="198">
        <f t="shared" si="36"/>
        <v>-1.001432697495575</v>
      </c>
      <c r="V351" s="198">
        <f t="shared" si="37"/>
        <v>-1.5328195868781371</v>
      </c>
      <c r="W351" s="198">
        <f t="shared" si="38"/>
        <v>-1.5391960590585945</v>
      </c>
    </row>
    <row r="352" spans="18:23" x14ac:dyDescent="0.25">
      <c r="R352" s="198">
        <f t="shared" si="33"/>
        <v>-1.3076923076923077</v>
      </c>
      <c r="S352" s="201">
        <f t="shared" si="34"/>
        <v>-1.1951220267697202</v>
      </c>
      <c r="T352" s="198">
        <f t="shared" si="35"/>
        <v>-1.0011380209258161</v>
      </c>
      <c r="U352" s="198">
        <f t="shared" si="36"/>
        <v>-1.001432697495575</v>
      </c>
      <c r="V352" s="198">
        <f t="shared" si="37"/>
        <v>-1.5328195868781371</v>
      </c>
      <c r="W352" s="198">
        <f t="shared" si="38"/>
        <v>-1.5391960590585945</v>
      </c>
    </row>
    <row r="353" spans="18:23" x14ac:dyDescent="0.25">
      <c r="R353" s="198">
        <f t="shared" si="33"/>
        <v>-1.3076923076923077</v>
      </c>
      <c r="S353" s="201">
        <f t="shared" si="34"/>
        <v>-1.1951220267697202</v>
      </c>
      <c r="T353" s="198">
        <f t="shared" si="35"/>
        <v>-1.0011380209258161</v>
      </c>
      <c r="U353" s="198">
        <f t="shared" si="36"/>
        <v>-1.001432697495575</v>
      </c>
      <c r="V353" s="198">
        <f t="shared" si="37"/>
        <v>-1.5328195868781371</v>
      </c>
      <c r="W353" s="198">
        <f t="shared" si="38"/>
        <v>-1.5391960590585945</v>
      </c>
    </row>
    <row r="354" spans="18:23" x14ac:dyDescent="0.25">
      <c r="R354" s="198">
        <f t="shared" si="33"/>
        <v>-1.3076923076923077</v>
      </c>
      <c r="S354" s="201">
        <f t="shared" si="34"/>
        <v>-1.1951220267697202</v>
      </c>
      <c r="T354" s="198">
        <f t="shared" si="35"/>
        <v>-1.0011380209258161</v>
      </c>
      <c r="U354" s="198">
        <f t="shared" si="36"/>
        <v>-1.001432697495575</v>
      </c>
      <c r="V354" s="198">
        <f t="shared" si="37"/>
        <v>-1.5328195868781371</v>
      </c>
      <c r="W354" s="198">
        <f t="shared" si="38"/>
        <v>-1.5391960590585945</v>
      </c>
    </row>
    <row r="355" spans="18:23" x14ac:dyDescent="0.25">
      <c r="R355" s="198">
        <f t="shared" si="33"/>
        <v>-1.3076923076923077</v>
      </c>
      <c r="S355" s="201">
        <f t="shared" si="34"/>
        <v>-1.1951220267697202</v>
      </c>
      <c r="T355" s="198">
        <f t="shared" si="35"/>
        <v>-1.0011380209258161</v>
      </c>
      <c r="U355" s="198">
        <f t="shared" si="36"/>
        <v>-1.001432697495575</v>
      </c>
      <c r="V355" s="198">
        <f t="shared" si="37"/>
        <v>-1.5328195868781371</v>
      </c>
      <c r="W355" s="198">
        <f t="shared" si="38"/>
        <v>-1.5391960590585945</v>
      </c>
    </row>
    <row r="356" spans="18:23" x14ac:dyDescent="0.25">
      <c r="R356" s="198">
        <f t="shared" si="33"/>
        <v>-1.3076923076923077</v>
      </c>
      <c r="S356" s="201">
        <f t="shared" si="34"/>
        <v>-1.1951220267697202</v>
      </c>
      <c r="T356" s="198">
        <f t="shared" si="35"/>
        <v>-1.0011380209258161</v>
      </c>
      <c r="U356" s="198">
        <f t="shared" si="36"/>
        <v>-1.001432697495575</v>
      </c>
      <c r="V356" s="198">
        <f t="shared" si="37"/>
        <v>-1.5328195868781371</v>
      </c>
      <c r="W356" s="198">
        <f t="shared" si="38"/>
        <v>-1.5391960590585945</v>
      </c>
    </row>
    <row r="357" spans="18:23" x14ac:dyDescent="0.25">
      <c r="R357" s="198">
        <f t="shared" si="33"/>
        <v>-1.3076923076923077</v>
      </c>
      <c r="S357" s="201">
        <f t="shared" si="34"/>
        <v>-1.1951220267697202</v>
      </c>
      <c r="T357" s="198">
        <f t="shared" si="35"/>
        <v>-1.0011380209258161</v>
      </c>
      <c r="U357" s="198">
        <f t="shared" si="36"/>
        <v>-1.001432697495575</v>
      </c>
      <c r="V357" s="198">
        <f t="shared" si="37"/>
        <v>-1.5328195868781371</v>
      </c>
      <c r="W357" s="198">
        <f t="shared" si="38"/>
        <v>-1.5391960590585945</v>
      </c>
    </row>
    <row r="358" spans="18:23" x14ac:dyDescent="0.25">
      <c r="R358" s="198">
        <f t="shared" si="33"/>
        <v>-1.3076923076923077</v>
      </c>
      <c r="S358" s="201">
        <f t="shared" si="34"/>
        <v>-1.1951220267697202</v>
      </c>
      <c r="T358" s="198">
        <f t="shared" si="35"/>
        <v>-1.0011380209258161</v>
      </c>
      <c r="U358" s="198">
        <f t="shared" si="36"/>
        <v>-1.001432697495575</v>
      </c>
      <c r="V358" s="198">
        <f t="shared" si="37"/>
        <v>-1.5328195868781371</v>
      </c>
      <c r="W358" s="198">
        <f t="shared" si="38"/>
        <v>-1.5391960590585945</v>
      </c>
    </row>
    <row r="359" spans="18:23" x14ac:dyDescent="0.25">
      <c r="R359" s="198">
        <f t="shared" si="33"/>
        <v>-1.3076923076923077</v>
      </c>
      <c r="S359" s="201">
        <f t="shared" si="34"/>
        <v>-1.1951220267697202</v>
      </c>
      <c r="T359" s="198">
        <f t="shared" si="35"/>
        <v>-1.0011380209258161</v>
      </c>
      <c r="U359" s="198">
        <f t="shared" si="36"/>
        <v>-1.001432697495575</v>
      </c>
      <c r="V359" s="198">
        <f t="shared" si="37"/>
        <v>-1.5328195868781371</v>
      </c>
      <c r="W359" s="198">
        <f t="shared" si="38"/>
        <v>-1.5391960590585945</v>
      </c>
    </row>
    <row r="360" spans="18:23" x14ac:dyDescent="0.25">
      <c r="R360" s="198">
        <f t="shared" si="33"/>
        <v>-1.3076923076923077</v>
      </c>
      <c r="S360" s="201">
        <f t="shared" si="34"/>
        <v>-1.1951220267697202</v>
      </c>
      <c r="T360" s="198">
        <f t="shared" si="35"/>
        <v>-1.0011380209258161</v>
      </c>
      <c r="U360" s="198">
        <f t="shared" si="36"/>
        <v>-1.001432697495575</v>
      </c>
      <c r="V360" s="198">
        <f t="shared" si="37"/>
        <v>-1.5328195868781371</v>
      </c>
      <c r="W360" s="198">
        <f t="shared" si="38"/>
        <v>-1.5391960590585945</v>
      </c>
    </row>
    <row r="361" spans="18:23" x14ac:dyDescent="0.25">
      <c r="R361" s="198">
        <f t="shared" si="33"/>
        <v>-1.3076923076923077</v>
      </c>
      <c r="S361" s="201">
        <f t="shared" si="34"/>
        <v>-1.1951220267697202</v>
      </c>
      <c r="T361" s="198">
        <f t="shared" si="35"/>
        <v>-1.0011380209258161</v>
      </c>
      <c r="U361" s="198">
        <f t="shared" si="36"/>
        <v>-1.001432697495575</v>
      </c>
      <c r="V361" s="198">
        <f t="shared" si="37"/>
        <v>-1.5328195868781371</v>
      </c>
      <c r="W361" s="198">
        <f t="shared" si="38"/>
        <v>-1.5391960590585945</v>
      </c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7"/>
  <dimension ref="A1:X18"/>
  <sheetViews>
    <sheetView topLeftCell="C7" zoomScale="80" zoomScaleNormal="80" workbookViewId="0">
      <selection activeCell="P16" sqref="P16:P18"/>
    </sheetView>
  </sheetViews>
  <sheetFormatPr defaultRowHeight="15" x14ac:dyDescent="0.25"/>
  <cols>
    <col min="1" max="1" width="9" style="202"/>
    <col min="2" max="2" width="22.75" style="202" bestFit="1" customWidth="1"/>
    <col min="3" max="3" width="5.125" style="202" bestFit="1" customWidth="1"/>
    <col min="4" max="12" width="9" style="202"/>
    <col min="13" max="13" width="11.875" style="202" bestFit="1" customWidth="1"/>
    <col min="14" max="14" width="10.75" style="202" bestFit="1" customWidth="1"/>
    <col min="15" max="15" width="10.75" style="202" customWidth="1"/>
    <col min="16" max="16" width="21.75" style="202" customWidth="1"/>
    <col min="17" max="17" width="9" style="202"/>
    <col min="18" max="18" width="13.5" style="202" customWidth="1"/>
    <col min="19" max="16384" width="9" style="202"/>
  </cols>
  <sheetData>
    <row r="1" spans="1:24" ht="15.75" thickBot="1" x14ac:dyDescent="0.3">
      <c r="A1" s="202" t="str">
        <f>PMIS_ACoverJPCP_IRI_App2!A1</f>
        <v>Project Name</v>
      </c>
      <c r="B1" s="202" t="str">
        <f>PMIS_ACoverJPCP_IRI_App2!B1</f>
        <v>COUNAME</v>
      </c>
      <c r="C1" s="230" t="str">
        <f>PMIS_ACoverJPCP_IRI_App2!C1</f>
        <v>PROJECT_NO</v>
      </c>
      <c r="D1" s="206" t="str">
        <f>PMIS_ACoverJPCP_IRI_App2!D1</f>
        <v>BPRJ</v>
      </c>
      <c r="E1" s="206" t="str">
        <f>PMIS_ACoverJPCP_IRI_App2!E1</f>
        <v>EPRJ</v>
      </c>
      <c r="F1" s="206" t="str">
        <f>PMIS_ACoverJPCP_IRI_App2!F1</f>
        <v>CONYR</v>
      </c>
      <c r="G1" s="206" t="str">
        <f>PMIS_ACoverJPCP_IRI_App2!G1</f>
        <v>DATAYR</v>
      </c>
      <c r="H1" s="205" t="str">
        <f>PMIS_ACoverJPCP_IRI_App2!H1</f>
        <v>RUTi 
(in)</v>
      </c>
      <c r="I1" s="205" t="str">
        <f>PMIS_ACoverJPCP_IRI_App2!I1</f>
        <v>LCRACKi 
(ft/mile)</v>
      </c>
      <c r="J1" s="205" t="str">
        <f>PMIS_ACoverJPCP_IRI_App2!J1</f>
        <v>TCRACKi 
(ft/mi)</v>
      </c>
      <c r="K1" s="206" t="str">
        <f>PMIS_ACoverJPCP_IRI_App2!K1</f>
        <v>IRIi-2 
(in/mile)</v>
      </c>
      <c r="L1" s="206" t="str">
        <f>PMIS_ACoverJPCP_IRI_App2!L1</f>
        <v>IRIi-1 
(in/mile)</v>
      </c>
      <c r="M1" s="205" t="s">
        <v>51</v>
      </c>
      <c r="N1" s="207" t="s">
        <v>53</v>
      </c>
      <c r="U1" s="202" t="s">
        <v>725</v>
      </c>
      <c r="V1" s="202" t="s">
        <v>726</v>
      </c>
      <c r="W1" s="202" t="s">
        <v>727</v>
      </c>
      <c r="X1" s="202" t="s">
        <v>728</v>
      </c>
    </row>
    <row r="2" spans="1:24" ht="15.75" thickBot="1" x14ac:dyDescent="0.3">
      <c r="A2" s="202" t="str">
        <f>IF(PMIS_ACoverJPCP_IRI_App2!A2&lt;&gt;"",PMIS_ACoverJPCP_IRI_App2!A2,"")</f>
        <v/>
      </c>
      <c r="B2" s="202" t="str">
        <f>IF(PMIS_ACoverJPCP_IRI_App2!B2&lt;&gt;"",PMIS_ACoverJPCP_IRI_App2!B2,"")</f>
        <v/>
      </c>
      <c r="C2" s="231" t="str">
        <f>IF(PMIS_ACoverJPCP_IRI_App2!C2&lt;&gt;"",PMIS_ACoverJPCP_IRI_App2!C2,"")</f>
        <v/>
      </c>
      <c r="D2" s="205" t="str">
        <f>IF(PMIS_ACoverJPCP_IRI_App2!D2&lt;&gt;"",PMIS_ACoverJPCP_IRI_App2!D2,"")</f>
        <v/>
      </c>
      <c r="E2" s="205" t="str">
        <f>IF(PMIS_ACoverJPCP_IRI_App2!E2&lt;&gt;"",PMIS_ACoverJPCP_IRI_App2!E2,"")</f>
        <v/>
      </c>
      <c r="F2" s="205" t="str">
        <f>IF(PMIS_ACoverJPCP_IRI_App2!F2&lt;&gt;"",PMIS_ACoverJPCP_IRI_App2!F2,"")</f>
        <v/>
      </c>
      <c r="G2" s="205" t="str">
        <f>IF(PMIS_ACoverJPCP_IRI_App2!G2&lt;&gt;"",PMIS_ACoverJPCP_IRI_App2!G2,"")</f>
        <v/>
      </c>
      <c r="H2" s="205">
        <f>PMIS_ACoverJPCP_IRI_App2!H2</f>
        <v>0</v>
      </c>
      <c r="I2" s="205">
        <f>PMIS_ACoverJPCP_IRI_App2!I2</f>
        <v>0</v>
      </c>
      <c r="J2" s="205">
        <f>PMIS_ACoverJPCP_IRI_App2!J2</f>
        <v>0</v>
      </c>
      <c r="K2" s="206">
        <f>PMIS_ACoverJPCP_IRI_App2!K2</f>
        <v>0</v>
      </c>
      <c r="L2" s="206">
        <f>PMIS_ACoverJPCP_IRI_App2!L2</f>
        <v>0</v>
      </c>
      <c r="M2" s="205">
        <f>IFERROR(U2,0)</f>
        <v>0</v>
      </c>
      <c r="N2" s="208" t="str">
        <f>PMIS_ACoverJPCP_IRI_App2!N2</f>
        <v/>
      </c>
      <c r="O2" s="205"/>
      <c r="P2" s="209" t="s">
        <v>65</v>
      </c>
      <c r="Q2" s="210" t="str">
        <f>IF(PMIS_ACoverJPCP_IRI_App2!I18="","",PMIS_ACoverJPCP_IRI_App2!I18)</f>
        <v/>
      </c>
      <c r="U2" s="202" t="e">
        <f>IF(G2&lt;&gt;"",G2-$F$2,U1+1)</f>
        <v>#VALUE!</v>
      </c>
      <c r="V2" s="202" t="str">
        <f>IF(G2="","",IF(G2&lt;&gt;"",G2-$F$2,V1+1))</f>
        <v/>
      </c>
      <c r="W2" s="202">
        <f>M2-2</f>
        <v>-2</v>
      </c>
      <c r="X2" s="202">
        <f>M2-1</f>
        <v>-1</v>
      </c>
    </row>
    <row r="3" spans="1:24" x14ac:dyDescent="0.25">
      <c r="A3" s="202" t="str">
        <f>IF(PMIS_ACoverJPCP_IRI_App2!A3&lt;&gt;"",PMIS_ACoverJPCP_IRI_App2!A3,"")</f>
        <v/>
      </c>
      <c r="B3" s="202" t="str">
        <f>IF(PMIS_ACoverJPCP_IRI_App2!B3&lt;&gt;"",PMIS_ACoverJPCP_IRI_App2!B3,"")</f>
        <v/>
      </c>
      <c r="C3" s="231" t="str">
        <f>IF(PMIS_ACoverJPCP_IRI_App2!C3&lt;&gt;"",PMIS_ACoverJPCP_IRI_App2!C3,"")</f>
        <v/>
      </c>
      <c r="D3" s="205" t="str">
        <f>IF(PMIS_ACoverJPCP_IRI_App2!D3&lt;&gt;"",PMIS_ACoverJPCP_IRI_App2!D3,"")</f>
        <v/>
      </c>
      <c r="E3" s="205" t="str">
        <f>IF(PMIS_ACoverJPCP_IRI_App2!E3&lt;&gt;"",PMIS_ACoverJPCP_IRI_App2!E3,"")</f>
        <v/>
      </c>
      <c r="F3" s="205" t="str">
        <f>IF(PMIS_ACoverJPCP_IRI_App2!F3&lt;&gt;"",PMIS_ACoverJPCP_IRI_App2!F3,"")</f>
        <v/>
      </c>
      <c r="G3" s="205" t="str">
        <f>IF(PMIS_ACoverJPCP_IRI_App2!G3&lt;&gt;"",PMIS_ACoverJPCP_IRI_App2!G3,"")</f>
        <v/>
      </c>
      <c r="H3" s="205">
        <f>PMIS_ACoverJPCP_IRI_App2!H3</f>
        <v>0</v>
      </c>
      <c r="I3" s="205">
        <f>PMIS_ACoverJPCP_IRI_App2!I3</f>
        <v>0</v>
      </c>
      <c r="J3" s="205">
        <f>PMIS_ACoverJPCP_IRI_App2!J3</f>
        <v>0</v>
      </c>
      <c r="K3" s="205"/>
      <c r="L3" s="205"/>
      <c r="M3" s="205">
        <f t="shared" ref="M3:M16" si="0">IFERROR(U3,0)</f>
        <v>0</v>
      </c>
      <c r="N3" s="208" t="str">
        <f>PMIS_ACoverJPCP_IRI_App2!N3</f>
        <v/>
      </c>
      <c r="P3" s="209" t="s">
        <v>66</v>
      </c>
      <c r="Q3" s="210" t="str">
        <f>IF(PMIS_ACoverJPCP_IRI_App2!I19="","",PMIS_ACoverJPCP_IRI_App2!I19)</f>
        <v/>
      </c>
      <c r="U3" s="202" t="e">
        <f t="shared" ref="U3:U16" si="1">IF(G3&lt;&gt;"",G3-$F$2,U2+1)</f>
        <v>#VALUE!</v>
      </c>
      <c r="V3" s="202" t="str">
        <f t="shared" ref="V3:V16" si="2">IF(G3="","",IF(G3&lt;&gt;"",G3-$F$2,V2+1))</f>
        <v/>
      </c>
    </row>
    <row r="4" spans="1:24" x14ac:dyDescent="0.25">
      <c r="A4" s="202" t="str">
        <f>IF(PMIS_ACoverJPCP_IRI_App2!A4&lt;&gt;"",PMIS_ACoverJPCP_IRI_App2!A4,"")</f>
        <v/>
      </c>
      <c r="B4" s="202" t="str">
        <f>IF(PMIS_ACoverJPCP_IRI_App2!B4&lt;&gt;"",PMIS_ACoverJPCP_IRI_App2!B4,"")</f>
        <v/>
      </c>
      <c r="C4" s="231" t="str">
        <f>IF(PMIS_ACoverJPCP_IRI_App2!C4&lt;&gt;"",PMIS_ACoverJPCP_IRI_App2!C4,"")</f>
        <v/>
      </c>
      <c r="D4" s="205" t="str">
        <f>IF(PMIS_ACoverJPCP_IRI_App2!D4&lt;&gt;"",PMIS_ACoverJPCP_IRI_App2!D4,"")</f>
        <v/>
      </c>
      <c r="E4" s="205" t="str">
        <f>IF(PMIS_ACoverJPCP_IRI_App2!E4&lt;&gt;"",PMIS_ACoverJPCP_IRI_App2!E4,"")</f>
        <v/>
      </c>
      <c r="F4" s="205" t="str">
        <f>IF(PMIS_ACoverJPCP_IRI_App2!F4&lt;&gt;"",PMIS_ACoverJPCP_IRI_App2!F4,"")</f>
        <v/>
      </c>
      <c r="G4" s="205" t="str">
        <f>IF(PMIS_ACoverJPCP_IRI_App2!G4&lt;&gt;"",PMIS_ACoverJPCP_IRI_App2!G4,"")</f>
        <v/>
      </c>
      <c r="H4" s="205">
        <f>PMIS_ACoverJPCP_IRI_App2!H4</f>
        <v>0</v>
      </c>
      <c r="I4" s="205">
        <f>PMIS_ACoverJPCP_IRI_App2!I4</f>
        <v>0</v>
      </c>
      <c r="J4" s="205">
        <f>PMIS_ACoverJPCP_IRI_App2!J4</f>
        <v>0</v>
      </c>
      <c r="K4" s="205"/>
      <c r="L4" s="205"/>
      <c r="M4" s="205">
        <f t="shared" si="0"/>
        <v>0</v>
      </c>
      <c r="N4" s="208" t="str">
        <f>PMIS_ACoverJPCP_IRI_App2!N4</f>
        <v/>
      </c>
      <c r="O4" s="205"/>
      <c r="P4" s="209" t="s">
        <v>67</v>
      </c>
      <c r="Q4" s="210" t="e">
        <f>LOOKUP(2,1/(V2:V16&lt;&gt;""),V2:V16)</f>
        <v>#N/A</v>
      </c>
      <c r="U4" s="202" t="e">
        <f t="shared" si="1"/>
        <v>#VALUE!</v>
      </c>
      <c r="V4" s="202" t="str">
        <f t="shared" si="2"/>
        <v/>
      </c>
    </row>
    <row r="5" spans="1:24" x14ac:dyDescent="0.25">
      <c r="A5" s="202" t="str">
        <f>IF(PMIS_ACoverJPCP_IRI_App2!A5&lt;&gt;"",PMIS_ACoverJPCP_IRI_App2!A5,"")</f>
        <v/>
      </c>
      <c r="B5" s="202" t="str">
        <f>IF(PMIS_ACoverJPCP_IRI_App2!B5&lt;&gt;"",PMIS_ACoverJPCP_IRI_App2!B5,"")</f>
        <v/>
      </c>
      <c r="C5" s="231" t="str">
        <f>IF(PMIS_ACoverJPCP_IRI_App2!C5&lt;&gt;"",PMIS_ACoverJPCP_IRI_App2!C5,"")</f>
        <v/>
      </c>
      <c r="D5" s="205" t="str">
        <f>IF(PMIS_ACoverJPCP_IRI_App2!D5&lt;&gt;"",PMIS_ACoverJPCP_IRI_App2!D5,"")</f>
        <v/>
      </c>
      <c r="E5" s="205" t="str">
        <f>IF(PMIS_ACoverJPCP_IRI_App2!E5&lt;&gt;"",PMIS_ACoverJPCP_IRI_App2!E5,"")</f>
        <v/>
      </c>
      <c r="F5" s="205" t="str">
        <f>IF(PMIS_ACoverJPCP_IRI_App2!F5&lt;&gt;"",PMIS_ACoverJPCP_IRI_App2!F5,"")</f>
        <v/>
      </c>
      <c r="G5" s="205" t="str">
        <f>IF(PMIS_ACoverJPCP_IRI_App2!G5&lt;&gt;"",PMIS_ACoverJPCP_IRI_App2!G5,"")</f>
        <v/>
      </c>
      <c r="H5" s="205">
        <f>PMIS_ACoverJPCP_IRI_App2!H5</f>
        <v>0</v>
      </c>
      <c r="I5" s="205">
        <f>PMIS_ACoverJPCP_IRI_App2!I5</f>
        <v>0</v>
      </c>
      <c r="J5" s="205">
        <f>PMIS_ACoverJPCP_IRI_App2!J5</f>
        <v>0</v>
      </c>
      <c r="K5" s="205"/>
      <c r="L5" s="205"/>
      <c r="M5" s="205">
        <f t="shared" si="0"/>
        <v>0</v>
      </c>
      <c r="N5" s="208" t="str">
        <f>PMIS_ACoverJPCP_IRI_App2!N5</f>
        <v/>
      </c>
      <c r="O5" s="205"/>
      <c r="P5" s="209" t="s">
        <v>68</v>
      </c>
      <c r="Q5" s="210" t="str">
        <f>IF(PMIS_ACoverJPCP_IRI_App2!I20&lt;&gt;"",(PMIS_ACoverJPCP_IRI_App2!I20-LOOKUP(2,1/(G2:G16&lt;&gt;""),G2:G16))+Q4,"")</f>
        <v/>
      </c>
      <c r="U5" s="202" t="e">
        <f t="shared" si="1"/>
        <v>#VALUE!</v>
      </c>
      <c r="V5" s="202" t="str">
        <f t="shared" si="2"/>
        <v/>
      </c>
    </row>
    <row r="6" spans="1:24" x14ac:dyDescent="0.25">
      <c r="A6" s="202" t="str">
        <f>IF(PMIS_ACoverJPCP_IRI_App2!A6&lt;&gt;"",PMIS_ACoverJPCP_IRI_App2!A6,"")</f>
        <v/>
      </c>
      <c r="B6" s="202" t="str">
        <f>IF(PMIS_ACoverJPCP_IRI_App2!B6&lt;&gt;"",PMIS_ACoverJPCP_IRI_App2!B6,"")</f>
        <v/>
      </c>
      <c r="C6" s="231" t="str">
        <f>IF(PMIS_ACoverJPCP_IRI_App2!C6&lt;&gt;"",PMIS_ACoverJPCP_IRI_App2!C6,"")</f>
        <v/>
      </c>
      <c r="D6" s="205" t="str">
        <f>IF(PMIS_ACoverJPCP_IRI_App2!D6&lt;&gt;"",PMIS_ACoverJPCP_IRI_App2!D6,"")</f>
        <v/>
      </c>
      <c r="E6" s="205" t="str">
        <f>IF(PMIS_ACoverJPCP_IRI_App2!E6&lt;&gt;"",PMIS_ACoverJPCP_IRI_App2!E6,"")</f>
        <v/>
      </c>
      <c r="F6" s="205" t="str">
        <f>IF(PMIS_ACoverJPCP_IRI_App2!F6&lt;&gt;"",PMIS_ACoverJPCP_IRI_App2!F6,"")</f>
        <v/>
      </c>
      <c r="G6" s="205" t="str">
        <f>IF(PMIS_ACoverJPCP_IRI_App2!G6&lt;&gt;"",PMIS_ACoverJPCP_IRI_App2!G6,"")</f>
        <v/>
      </c>
      <c r="H6" s="205">
        <f>PMIS_ACoverJPCP_IRI_App2!H6</f>
        <v>0</v>
      </c>
      <c r="I6" s="205">
        <f>PMIS_ACoverJPCP_IRI_App2!I6</f>
        <v>0</v>
      </c>
      <c r="J6" s="205">
        <f>PMIS_ACoverJPCP_IRI_App2!J6</f>
        <v>0</v>
      </c>
      <c r="K6" s="205"/>
      <c r="L6" s="205"/>
      <c r="M6" s="205">
        <f t="shared" si="0"/>
        <v>0</v>
      </c>
      <c r="N6" s="208" t="str">
        <f>PMIS_ACoverJPCP_IRI_App2!N6</f>
        <v/>
      </c>
      <c r="O6" s="205"/>
      <c r="P6" s="211" t="s">
        <v>69</v>
      </c>
      <c r="Q6" s="212"/>
      <c r="R6" s="212"/>
      <c r="S6" s="212"/>
      <c r="U6" s="202" t="e">
        <f t="shared" si="1"/>
        <v>#VALUE!</v>
      </c>
      <c r="V6" s="202" t="str">
        <f t="shared" si="2"/>
        <v/>
      </c>
    </row>
    <row r="7" spans="1:24" x14ac:dyDescent="0.25">
      <c r="A7" s="202" t="str">
        <f>IF(PMIS_ACoverJPCP_IRI_App2!A7&lt;&gt;"",PMIS_ACoverJPCP_IRI_App2!A7,"")</f>
        <v/>
      </c>
      <c r="B7" s="202" t="str">
        <f>IF(PMIS_ACoverJPCP_IRI_App2!B7&lt;&gt;"",PMIS_ACoverJPCP_IRI_App2!B7,"")</f>
        <v/>
      </c>
      <c r="C7" s="231" t="str">
        <f>IF(PMIS_ACoverJPCP_IRI_App2!C7&lt;&gt;"",PMIS_ACoverJPCP_IRI_App2!C7,"")</f>
        <v/>
      </c>
      <c r="D7" s="205" t="str">
        <f>IF(PMIS_ACoverJPCP_IRI_App2!D7&lt;&gt;"",PMIS_ACoverJPCP_IRI_App2!D7,"")</f>
        <v/>
      </c>
      <c r="E7" s="205" t="str">
        <f>IF(PMIS_ACoverJPCP_IRI_App2!E7&lt;&gt;"",PMIS_ACoverJPCP_IRI_App2!E7,"")</f>
        <v/>
      </c>
      <c r="F7" s="205" t="str">
        <f>IF(PMIS_ACoverJPCP_IRI_App2!F7&lt;&gt;"",PMIS_ACoverJPCP_IRI_App2!F7,"")</f>
        <v/>
      </c>
      <c r="G7" s="205" t="str">
        <f>IF(PMIS_ACoverJPCP_IRI_App2!G7&lt;&gt;"",PMIS_ACoverJPCP_IRI_App2!G7,"")</f>
        <v/>
      </c>
      <c r="H7" s="205">
        <f>PMIS_ACoverJPCP_IRI_App2!H7</f>
        <v>0</v>
      </c>
      <c r="I7" s="205">
        <f>PMIS_ACoverJPCP_IRI_App2!I7</f>
        <v>0</v>
      </c>
      <c r="J7" s="205">
        <f>PMIS_ACoverJPCP_IRI_App2!J7</f>
        <v>0</v>
      </c>
      <c r="K7" s="205"/>
      <c r="L7" s="205"/>
      <c r="M7" s="205">
        <f t="shared" si="0"/>
        <v>0</v>
      </c>
      <c r="N7" s="208" t="str">
        <f>PMIS_ACoverJPCP_IRI_App2!N7</f>
        <v/>
      </c>
      <c r="O7" s="205"/>
      <c r="P7" s="202" t="s">
        <v>70</v>
      </c>
      <c r="Q7" s="213" t="str">
        <f t="array" ref="Q7">IF(Q2="","",
IF(LOOKUP(2,1/(K2:L2&lt;&gt;""),K2:L2)&gt;Q2,"Entered IRI already exceeded threshold limit!",
IF(AND(Q2&lt;&gt;"",N16&gt;Q2),INDEX(M2:M16,MATCH(TRUE,$N$2:$N$16&gt;Q2,0)),"IRI predictions do not reach the threshold limit!")))</f>
        <v/>
      </c>
      <c r="U7" s="202" t="e">
        <f t="shared" si="1"/>
        <v>#VALUE!</v>
      </c>
      <c r="V7" s="202" t="str">
        <f t="shared" si="2"/>
        <v/>
      </c>
    </row>
    <row r="8" spans="1:24" x14ac:dyDescent="0.25">
      <c r="A8" s="202" t="str">
        <f>IF(PMIS_ACoverJPCP_IRI_App2!A8&lt;&gt;"",PMIS_ACoverJPCP_IRI_App2!A8,"")</f>
        <v/>
      </c>
      <c r="B8" s="202" t="str">
        <f>IF(PMIS_ACoverJPCP_IRI_App2!B8&lt;&gt;"",PMIS_ACoverJPCP_IRI_App2!B8,"")</f>
        <v/>
      </c>
      <c r="C8" s="231" t="str">
        <f>IF(PMIS_ACoverJPCP_IRI_App2!C8&lt;&gt;"",PMIS_ACoverJPCP_IRI_App2!C8,"")</f>
        <v/>
      </c>
      <c r="D8" s="205" t="str">
        <f>IF(PMIS_ACoverJPCP_IRI_App2!D8&lt;&gt;"",PMIS_ACoverJPCP_IRI_App2!D8,"")</f>
        <v/>
      </c>
      <c r="E8" s="205" t="str">
        <f>IF(PMIS_ACoverJPCP_IRI_App2!E8&lt;&gt;"",PMIS_ACoverJPCP_IRI_App2!E8,"")</f>
        <v/>
      </c>
      <c r="F8" s="205" t="str">
        <f>IF(PMIS_ACoverJPCP_IRI_App2!F8&lt;&gt;"",PMIS_ACoverJPCP_IRI_App2!F8,"")</f>
        <v/>
      </c>
      <c r="G8" s="205" t="str">
        <f>IF(PMIS_ACoverJPCP_IRI_App2!G8&lt;&gt;"",PMIS_ACoverJPCP_IRI_App2!G8,"")</f>
        <v/>
      </c>
      <c r="H8" s="205">
        <f>PMIS_ACoverJPCP_IRI_App2!H8</f>
        <v>0</v>
      </c>
      <c r="I8" s="205">
        <f>PMIS_ACoverJPCP_IRI_App2!I8</f>
        <v>0</v>
      </c>
      <c r="J8" s="205">
        <f>PMIS_ACoverJPCP_IRI_App2!J8</f>
        <v>0</v>
      </c>
      <c r="K8" s="205"/>
      <c r="L8" s="205"/>
      <c r="M8" s="205">
        <f t="shared" si="0"/>
        <v>0</v>
      </c>
      <c r="N8" s="208" t="str">
        <f>PMIS_ACoverJPCP_IRI_App2!N8</f>
        <v/>
      </c>
      <c r="O8" s="205"/>
      <c r="P8" s="202" t="s">
        <v>71</v>
      </c>
      <c r="Q8" s="214" t="str">
        <f>IF(ISTEXT(Q7),"",IF(Q5&lt;&gt;"",Q7-Q5,Q7-Q4))</f>
        <v/>
      </c>
      <c r="R8" s="215" t="str">
        <f>IF(Q8&lt;&gt;"",ROUND(Q8,1),"")</f>
        <v/>
      </c>
      <c r="U8" s="202" t="e">
        <f t="shared" si="1"/>
        <v>#VALUE!</v>
      </c>
      <c r="V8" s="202" t="str">
        <f t="shared" si="2"/>
        <v/>
      </c>
    </row>
    <row r="9" spans="1:24" ht="13.5" customHeight="1" x14ac:dyDescent="0.25">
      <c r="A9" s="202" t="str">
        <f>IF(PMIS_ACoverJPCP_IRI_App2!A9&lt;&gt;"",PMIS_ACoverJPCP_IRI_App2!A9,"")</f>
        <v/>
      </c>
      <c r="B9" s="202" t="str">
        <f>IF(PMIS_ACoverJPCP_IRI_App2!B9&lt;&gt;"",PMIS_ACoverJPCP_IRI_App2!B9,"")</f>
        <v/>
      </c>
      <c r="C9" s="231" t="str">
        <f>IF(PMIS_ACoverJPCP_IRI_App2!C9&lt;&gt;"",PMIS_ACoverJPCP_IRI_App2!C9,"")</f>
        <v/>
      </c>
      <c r="D9" s="205" t="str">
        <f>IF(PMIS_ACoverJPCP_IRI_App2!D9&lt;&gt;"",PMIS_ACoverJPCP_IRI_App2!D9,"")</f>
        <v/>
      </c>
      <c r="E9" s="205" t="str">
        <f>IF(PMIS_ACoverJPCP_IRI_App2!E9&lt;&gt;"",PMIS_ACoverJPCP_IRI_App2!E9,"")</f>
        <v/>
      </c>
      <c r="F9" s="205" t="str">
        <f>IF(PMIS_ACoverJPCP_IRI_App2!F9&lt;&gt;"",PMIS_ACoverJPCP_IRI_App2!F9,"")</f>
        <v/>
      </c>
      <c r="G9" s="205" t="str">
        <f>IF(PMIS_ACoverJPCP_IRI_App2!G9&lt;&gt;"",PMIS_ACoverJPCP_IRI_App2!G9,"")</f>
        <v/>
      </c>
      <c r="H9" s="205">
        <f>PMIS_ACoverJPCP_IRI_App2!H9</f>
        <v>0</v>
      </c>
      <c r="I9" s="205">
        <f>PMIS_ACoverJPCP_IRI_App2!I9</f>
        <v>0</v>
      </c>
      <c r="J9" s="205">
        <f>PMIS_ACoverJPCP_IRI_App2!J9</f>
        <v>0</v>
      </c>
      <c r="K9" s="205"/>
      <c r="L9" s="205"/>
      <c r="M9" s="205">
        <f t="shared" si="0"/>
        <v>0</v>
      </c>
      <c r="N9" s="208" t="str">
        <f>PMIS_ACoverJPCP_IRI_App2!N9</f>
        <v/>
      </c>
      <c r="O9" s="205"/>
      <c r="R9" s="216" t="str">
        <f>IF(ISTEXT(Q7),Q7,
IF(Q4=Q5,"RSL (at present year) ",
IF(Q5&lt;Q4,"RSL (at the last entered year) ",
IF(Q5&lt;&gt;"","RSL (at present year) ",
IF(Q5="","RSL (at the last entered year) ",
IF(AND(Q5&lt;Q3,Q5&gt;Q4),"RSL (at present year) "))))))</f>
        <v/>
      </c>
      <c r="U9" s="202" t="e">
        <f t="shared" si="1"/>
        <v>#VALUE!</v>
      </c>
      <c r="V9" s="202" t="str">
        <f t="shared" si="2"/>
        <v/>
      </c>
    </row>
    <row r="10" spans="1:24" x14ac:dyDescent="0.25">
      <c r="A10" s="202" t="str">
        <f>IF(PMIS_ACoverJPCP_IRI_App2!A10&lt;&gt;"",PMIS_ACoverJPCP_IRI_App2!A10,"")</f>
        <v/>
      </c>
      <c r="B10" s="202" t="str">
        <f>IF(PMIS_ACoverJPCP_IRI_App2!B10&lt;&gt;"",PMIS_ACoverJPCP_IRI_App2!B10,"")</f>
        <v/>
      </c>
      <c r="C10" s="231" t="str">
        <f>IF(PMIS_ACoverJPCP_IRI_App2!C10&lt;&gt;"",PMIS_ACoverJPCP_IRI_App2!C10,"")</f>
        <v/>
      </c>
      <c r="D10" s="205" t="str">
        <f>IF(PMIS_ACoverJPCP_IRI_App2!D10&lt;&gt;"",PMIS_ACoverJPCP_IRI_App2!D10,"")</f>
        <v/>
      </c>
      <c r="E10" s="205" t="str">
        <f>IF(PMIS_ACoverJPCP_IRI_App2!E10&lt;&gt;"",PMIS_ACoverJPCP_IRI_App2!E10,"")</f>
        <v/>
      </c>
      <c r="F10" s="205" t="str">
        <f>IF(PMIS_ACoverJPCP_IRI_App2!F10&lt;&gt;"",PMIS_ACoverJPCP_IRI_App2!F10,"")</f>
        <v/>
      </c>
      <c r="G10" s="205" t="str">
        <f>IF(PMIS_ACoverJPCP_IRI_App2!G10&lt;&gt;"",PMIS_ACoverJPCP_IRI_App2!G10,"")</f>
        <v/>
      </c>
      <c r="H10" s="205">
        <f>PMIS_ACoverJPCP_IRI_App2!H10</f>
        <v>0</v>
      </c>
      <c r="I10" s="205">
        <f>PMIS_ACoverJPCP_IRI_App2!I10</f>
        <v>0</v>
      </c>
      <c r="J10" s="205">
        <f>PMIS_ACoverJPCP_IRI_App2!J10</f>
        <v>0</v>
      </c>
      <c r="K10" s="205"/>
      <c r="L10" s="205"/>
      <c r="M10" s="205">
        <f t="shared" si="0"/>
        <v>0</v>
      </c>
      <c r="N10" s="208" t="str">
        <f>PMIS_ACoverJPCP_IRI_App2!N10</f>
        <v/>
      </c>
      <c r="O10" s="205" t="e">
        <v>#N/A</v>
      </c>
      <c r="R10" s="217"/>
      <c r="U10" s="202" t="e">
        <f t="shared" si="1"/>
        <v>#VALUE!</v>
      </c>
      <c r="V10" s="202" t="str">
        <f t="shared" si="2"/>
        <v/>
      </c>
    </row>
    <row r="11" spans="1:24" x14ac:dyDescent="0.25">
      <c r="A11" s="202" t="str">
        <f>IF(PMIS_ACoverJPCP_IRI_App2!A11&lt;&gt;"",PMIS_ACoverJPCP_IRI_App2!A11,"")</f>
        <v/>
      </c>
      <c r="B11" s="202" t="str">
        <f>IF(PMIS_ACoverJPCP_IRI_App2!B11&lt;&gt;"",PMIS_ACoverJPCP_IRI_App2!B11,"")</f>
        <v/>
      </c>
      <c r="C11" s="231" t="str">
        <f>IF(PMIS_ACoverJPCP_IRI_App2!C11&lt;&gt;"",PMIS_ACoverJPCP_IRI_App2!C11,"")</f>
        <v/>
      </c>
      <c r="D11" s="205" t="str">
        <f>IF(PMIS_ACoverJPCP_IRI_App2!D11&lt;&gt;"",PMIS_ACoverJPCP_IRI_App2!D11,"")</f>
        <v/>
      </c>
      <c r="E11" s="205" t="str">
        <f>IF(PMIS_ACoverJPCP_IRI_App2!E11&lt;&gt;"",PMIS_ACoverJPCP_IRI_App2!E11,"")</f>
        <v/>
      </c>
      <c r="F11" s="205" t="str">
        <f>IF(PMIS_ACoverJPCP_IRI_App2!F11&lt;&gt;"",PMIS_ACoverJPCP_IRI_App2!F11,"")</f>
        <v/>
      </c>
      <c r="G11" s="205" t="str">
        <f>IF(PMIS_ACoverJPCP_IRI_App2!G11&lt;&gt;"",PMIS_ACoverJPCP_IRI_App2!G11,"")</f>
        <v/>
      </c>
      <c r="H11" s="205">
        <f>PMIS_ACoverJPCP_IRI_App2!H11</f>
        <v>0</v>
      </c>
      <c r="I11" s="205">
        <f>PMIS_ACoverJPCP_IRI_App2!I11</f>
        <v>0</v>
      </c>
      <c r="J11" s="205">
        <f>PMIS_ACoverJPCP_IRI_App2!J11</f>
        <v>0</v>
      </c>
      <c r="K11" s="205"/>
      <c r="L11" s="205"/>
      <c r="M11" s="205">
        <f t="shared" si="0"/>
        <v>0</v>
      </c>
      <c r="N11" s="208" t="str">
        <f>PMIS_ACoverJPCP_IRI_App2!N11</f>
        <v/>
      </c>
      <c r="O11" s="205" t="s">
        <v>729</v>
      </c>
      <c r="P11" s="211" t="s">
        <v>72</v>
      </c>
      <c r="Q11" s="218"/>
      <c r="R11" s="218"/>
      <c r="S11" s="218"/>
      <c r="U11" s="202" t="e">
        <f t="shared" si="1"/>
        <v>#VALUE!</v>
      </c>
      <c r="V11" s="202" t="str">
        <f t="shared" si="2"/>
        <v/>
      </c>
    </row>
    <row r="12" spans="1:24" x14ac:dyDescent="0.25">
      <c r="A12" s="202" t="str">
        <f>IF(PMIS_ACoverJPCP_IRI_App2!A12&lt;&gt;"",PMIS_ACoverJPCP_IRI_App2!A12,"")</f>
        <v/>
      </c>
      <c r="B12" s="202" t="str">
        <f>IF(PMIS_ACoverJPCP_IRI_App2!B12&lt;&gt;"",PMIS_ACoverJPCP_IRI_App2!B12,"")</f>
        <v/>
      </c>
      <c r="C12" s="231" t="str">
        <f>IF(PMIS_ACoverJPCP_IRI_App2!C12&lt;&gt;"",PMIS_ACoverJPCP_IRI_App2!C12,"")</f>
        <v/>
      </c>
      <c r="D12" s="205" t="str">
        <f>IF(PMIS_ACoverJPCP_IRI_App2!D12&lt;&gt;"",PMIS_ACoverJPCP_IRI_App2!D12,"")</f>
        <v/>
      </c>
      <c r="E12" s="205" t="str">
        <f>IF(PMIS_ACoverJPCP_IRI_App2!E12&lt;&gt;"",PMIS_ACoverJPCP_IRI_App2!E12,"")</f>
        <v/>
      </c>
      <c r="F12" s="205" t="str">
        <f>IF(PMIS_ACoverJPCP_IRI_App2!F12&lt;&gt;"",PMIS_ACoverJPCP_IRI_App2!F12,"")</f>
        <v/>
      </c>
      <c r="G12" s="205" t="str">
        <f>IF(PMIS_ACoverJPCP_IRI_App2!G12&lt;&gt;"",PMIS_ACoverJPCP_IRI_App2!G12,"")</f>
        <v/>
      </c>
      <c r="H12" s="205">
        <f>PMIS_ACoverJPCP_IRI_App2!H12</f>
        <v>0</v>
      </c>
      <c r="I12" s="205">
        <f>PMIS_ACoverJPCP_IRI_App2!I12</f>
        <v>0</v>
      </c>
      <c r="J12" s="205">
        <f>PMIS_ACoverJPCP_IRI_App2!J12</f>
        <v>0</v>
      </c>
      <c r="K12" s="205"/>
      <c r="L12" s="205"/>
      <c r="M12" s="205">
        <f t="shared" si="0"/>
        <v>0</v>
      </c>
      <c r="N12" s="208" t="str">
        <f>PMIS_ACoverJPCP_IRI_App2!N12</f>
        <v/>
      </c>
      <c r="O12" s="205"/>
      <c r="P12" s="202" t="s">
        <v>73</v>
      </c>
      <c r="Q12" s="214" t="str">
        <f>IF(Q3&lt;&gt;"",IF(V2&gt;Q3,"Entered age  already exceeded design service life!",
IF(AND(Q5&lt;&gt;"",(Q5&lt;Q3)),Q3-MAX(Q4,Q5),
IF(AND(Q5&lt;&gt;"",(Q5&gt;Q3)),"Please enter smaller 'present year' value!",
IF(Q5="",(Q3-Q4))))),"")</f>
        <v/>
      </c>
      <c r="R12" s="215" t="str">
        <f>IF(ISTEXT(Q12),Q12,IF(Q12&lt;&gt;"",ROUND(Q12,1),""))</f>
        <v/>
      </c>
      <c r="U12" s="202" t="e">
        <f t="shared" si="1"/>
        <v>#VALUE!</v>
      </c>
      <c r="V12" s="202" t="str">
        <f t="shared" si="2"/>
        <v/>
      </c>
    </row>
    <row r="13" spans="1:24" x14ac:dyDescent="0.25">
      <c r="A13" s="202" t="str">
        <f>IF(PMIS_ACoverJPCP_IRI_App2!A13&lt;&gt;"",PMIS_ACoverJPCP_IRI_App2!A13,"")</f>
        <v/>
      </c>
      <c r="B13" s="202" t="str">
        <f>IF(PMIS_ACoverJPCP_IRI_App2!B13&lt;&gt;"",PMIS_ACoverJPCP_IRI_App2!B13,"")</f>
        <v/>
      </c>
      <c r="C13" s="231" t="str">
        <f>IF(PMIS_ACoverJPCP_IRI_App2!C13&lt;&gt;"",PMIS_ACoverJPCP_IRI_App2!C13,"")</f>
        <v/>
      </c>
      <c r="D13" s="205" t="str">
        <f>IF(PMIS_ACoverJPCP_IRI_App2!D13&lt;&gt;"",PMIS_ACoverJPCP_IRI_App2!D13,"")</f>
        <v/>
      </c>
      <c r="E13" s="205" t="str">
        <f>IF(PMIS_ACoverJPCP_IRI_App2!E13&lt;&gt;"",PMIS_ACoverJPCP_IRI_App2!E13,"")</f>
        <v/>
      </c>
      <c r="F13" s="205" t="str">
        <f>IF(PMIS_ACoverJPCP_IRI_App2!F13&lt;&gt;"",PMIS_ACoverJPCP_IRI_App2!F13,"")</f>
        <v/>
      </c>
      <c r="G13" s="205" t="str">
        <f>IF(PMIS_ACoverJPCP_IRI_App2!G13&lt;&gt;"",PMIS_ACoverJPCP_IRI_App2!G13,"")</f>
        <v/>
      </c>
      <c r="H13" s="205">
        <f>PMIS_ACoverJPCP_IRI_App2!H13</f>
        <v>0</v>
      </c>
      <c r="I13" s="205">
        <f>PMIS_ACoverJPCP_IRI_App2!I13</f>
        <v>0</v>
      </c>
      <c r="J13" s="205">
        <f>PMIS_ACoverJPCP_IRI_App2!J13</f>
        <v>0</v>
      </c>
      <c r="K13" s="205"/>
      <c r="L13" s="205"/>
      <c r="M13" s="205">
        <f t="shared" si="0"/>
        <v>0</v>
      </c>
      <c r="N13" s="208" t="str">
        <f>PMIS_ACoverJPCP_IRI_App2!N13</f>
        <v/>
      </c>
      <c r="O13" s="205"/>
      <c r="R13" s="219" t="str">
        <f>IF(ISTEXT(Q12),Q12,
IF(Q4=Q5,"RSL (at present year) ",
IF(Q5&lt;Q4,"RSL (at the last entered year) ",
IF(AND(Q4&lt;&gt;"",Q5=""),"RSL (at the last entered year) ",
IF(AND(Q5&lt;Q3,Q5&gt;Q4),"RSL (at present year) ",
IF(AND(Q5="",Q12=""),"",""))))))</f>
        <v/>
      </c>
      <c r="U13" s="202" t="e">
        <f t="shared" si="1"/>
        <v>#VALUE!</v>
      </c>
      <c r="V13" s="202" t="str">
        <f t="shared" si="2"/>
        <v/>
      </c>
    </row>
    <row r="14" spans="1:24" x14ac:dyDescent="0.25">
      <c r="A14" s="202" t="str">
        <f>IF(PMIS_ACoverJPCP_IRI_App2!A14&lt;&gt;"",PMIS_ACoverJPCP_IRI_App2!A14,"")</f>
        <v/>
      </c>
      <c r="B14" s="202" t="str">
        <f>IF(PMIS_ACoverJPCP_IRI_App2!B14&lt;&gt;"",PMIS_ACoverJPCP_IRI_App2!B14,"")</f>
        <v/>
      </c>
      <c r="C14" s="231" t="str">
        <f>IF(PMIS_ACoverJPCP_IRI_App2!C14&lt;&gt;"",PMIS_ACoverJPCP_IRI_App2!C14,"")</f>
        <v/>
      </c>
      <c r="D14" s="205" t="str">
        <f>IF(PMIS_ACoverJPCP_IRI_App2!D14&lt;&gt;"",PMIS_ACoverJPCP_IRI_App2!D14,"")</f>
        <v/>
      </c>
      <c r="E14" s="205" t="str">
        <f>IF(PMIS_ACoverJPCP_IRI_App2!E14&lt;&gt;"",PMIS_ACoverJPCP_IRI_App2!E14,"")</f>
        <v/>
      </c>
      <c r="F14" s="205" t="str">
        <f>IF(PMIS_ACoverJPCP_IRI_App2!F14&lt;&gt;"",PMIS_ACoverJPCP_IRI_App2!F14,"")</f>
        <v/>
      </c>
      <c r="G14" s="205" t="str">
        <f>IF(PMIS_ACoverJPCP_IRI_App2!G14&lt;&gt;"",PMIS_ACoverJPCP_IRI_App2!G14,"")</f>
        <v/>
      </c>
      <c r="H14" s="205">
        <f>PMIS_ACoverJPCP_IRI_App2!H14</f>
        <v>0</v>
      </c>
      <c r="I14" s="205">
        <f>PMIS_ACoverJPCP_IRI_App2!I14</f>
        <v>0</v>
      </c>
      <c r="J14" s="205">
        <f>PMIS_ACoverJPCP_IRI_App2!J14</f>
        <v>0</v>
      </c>
      <c r="K14" s="205"/>
      <c r="L14" s="205"/>
      <c r="M14" s="205">
        <f t="shared" si="0"/>
        <v>0</v>
      </c>
      <c r="N14" s="208" t="str">
        <f>PMIS_ACoverJPCP_IRI_App2!N14</f>
        <v/>
      </c>
      <c r="O14" s="205">
        <v>19</v>
      </c>
      <c r="P14" s="220" t="s">
        <v>71</v>
      </c>
      <c r="U14" s="202" t="e">
        <f t="shared" si="1"/>
        <v>#VALUE!</v>
      </c>
      <c r="V14" s="202" t="str">
        <f t="shared" si="2"/>
        <v/>
      </c>
    </row>
    <row r="15" spans="1:24" ht="15.75" customHeight="1" x14ac:dyDescent="0.25">
      <c r="A15" s="202" t="str">
        <f>IF(PMIS_ACoverJPCP_IRI_App2!A15&lt;&gt;"",PMIS_ACoverJPCP_IRI_App2!A15,"")</f>
        <v/>
      </c>
      <c r="B15" s="202" t="str">
        <f>IF(PMIS_ACoverJPCP_IRI_App2!B15&lt;&gt;"",PMIS_ACoverJPCP_IRI_App2!B15,"")</f>
        <v/>
      </c>
      <c r="C15" s="231" t="str">
        <f>IF(PMIS_ACoverJPCP_IRI_App2!C15&lt;&gt;"",PMIS_ACoverJPCP_IRI_App2!C15,"")</f>
        <v/>
      </c>
      <c r="D15" s="205" t="str">
        <f>IF(PMIS_ACoverJPCP_IRI_App2!D15&lt;&gt;"",PMIS_ACoverJPCP_IRI_App2!D15,"")</f>
        <v/>
      </c>
      <c r="E15" s="205" t="str">
        <f>IF(PMIS_ACoverJPCP_IRI_App2!E15&lt;&gt;"",PMIS_ACoverJPCP_IRI_App2!E15,"")</f>
        <v/>
      </c>
      <c r="F15" s="205" t="str">
        <f>IF(PMIS_ACoverJPCP_IRI_App2!F15&lt;&gt;"",PMIS_ACoverJPCP_IRI_App2!F15,"")</f>
        <v/>
      </c>
      <c r="G15" s="205" t="str">
        <f>IF(PMIS_ACoverJPCP_IRI_App2!G15&lt;&gt;"",PMIS_ACoverJPCP_IRI_App2!G15,"")</f>
        <v/>
      </c>
      <c r="H15" s="205">
        <f>PMIS_ACoverJPCP_IRI_App2!H15</f>
        <v>0</v>
      </c>
      <c r="I15" s="205">
        <f>PMIS_ACoverJPCP_IRI_App2!I15</f>
        <v>0</v>
      </c>
      <c r="J15" s="205">
        <f>PMIS_ACoverJPCP_IRI_App2!J15</f>
        <v>0</v>
      </c>
      <c r="K15" s="205"/>
      <c r="L15" s="205"/>
      <c r="M15" s="205">
        <f t="shared" si="0"/>
        <v>0</v>
      </c>
      <c r="N15" s="208" t="str">
        <f>PMIS_ACoverJPCP_IRI_App2!N15</f>
        <v/>
      </c>
      <c r="O15" s="205" t="s">
        <v>730</v>
      </c>
      <c r="P15" s="221" t="str">
        <f>IF(AND(R8&lt;&gt;"",R12&lt;&gt;""),MIN(R8,R12),
IF(AND(R8="",R9="Entered IRI already exceeded threshold limit!",R12&lt;&gt;""),"",
IF(AND(R8="",R12&lt;&gt;""),R12,
IF(AND(R8&lt;&gt;"",R12=""),R8,""))))</f>
        <v/>
      </c>
      <c r="U15" s="202" t="e">
        <f t="shared" si="1"/>
        <v>#VALUE!</v>
      </c>
      <c r="V15" s="202" t="str">
        <f t="shared" si="2"/>
        <v/>
      </c>
    </row>
    <row r="16" spans="1:24" ht="79.5" customHeight="1" thickBot="1" x14ac:dyDescent="0.3">
      <c r="A16" s="202" t="str">
        <f>IF(PMIS_ACoverJPCP_IRI_App2!A16&lt;&gt;"",PMIS_ACoverJPCP_IRI_App2!A16,"")</f>
        <v/>
      </c>
      <c r="B16" s="202" t="str">
        <f>IF(PMIS_ACoverJPCP_IRI_App2!B16&lt;&gt;"",PMIS_ACoverJPCP_IRI_App2!B16,"")</f>
        <v/>
      </c>
      <c r="C16" s="232" t="str">
        <f>IF(PMIS_ACoverJPCP_IRI_App2!C16&lt;&gt;"",PMIS_ACoverJPCP_IRI_App2!C16,"")</f>
        <v/>
      </c>
      <c r="D16" s="233" t="str">
        <f>IF(PMIS_ACoverJPCP_IRI_App2!D16&lt;&gt;"",PMIS_ACoverJPCP_IRI_App2!D16,"")</f>
        <v/>
      </c>
      <c r="E16" s="233" t="str">
        <f>IF(PMIS_ACoverJPCP_IRI_App2!E16&lt;&gt;"",PMIS_ACoverJPCP_IRI_App2!E16,"")</f>
        <v/>
      </c>
      <c r="F16" s="233" t="str">
        <f>IF(PMIS_ACoverJPCP_IRI_App2!F16&lt;&gt;"",PMIS_ACoverJPCP_IRI_App2!F16,"")</f>
        <v/>
      </c>
      <c r="G16" s="233" t="str">
        <f>IF(PMIS_ACoverJPCP_IRI_App2!G16&lt;&gt;"",PMIS_ACoverJPCP_IRI_App2!G16,"")</f>
        <v/>
      </c>
      <c r="H16" s="205">
        <f>PMIS_ACoverJPCP_IRI_App2!H16</f>
        <v>0</v>
      </c>
      <c r="I16" s="205">
        <f>PMIS_ACoverJPCP_IRI_App2!I16</f>
        <v>0</v>
      </c>
      <c r="J16" s="205">
        <f>PMIS_ACoverJPCP_IRI_App2!J16</f>
        <v>0</v>
      </c>
      <c r="K16" s="205"/>
      <c r="L16" s="205"/>
      <c r="M16" s="205">
        <f t="shared" si="0"/>
        <v>0</v>
      </c>
      <c r="N16" s="234" t="str">
        <f>PMIS_ACoverJPCP_IRI_App2!N16</f>
        <v/>
      </c>
      <c r="O16" s="205"/>
      <c r="P16" s="283" t="str">
        <f>IF(AND(Q2="",Q3=""),"RSL could not be calculated. Please enter more information!",
IF(AND(ISNUMBER(R12),Q7="Entered IRI already exceeded threshold limit!"),R9,
IF(AND(R12="",Q7="Entered IRI already exceeded threshold limit!"),R9,
IF(AND(ISNUMBER(R12),Q7="IRI predictions do not reach the threshold limit!"),(R9&amp;""&amp;CHAR(10)&amp;" Thus, "&amp;R13&amp;""&amp;"calculated based on the design life!"),
IF(AND(Q3="",Q7="IRI predictions do not reach the threshold limit!"),(Q7&amp;""&amp;CHAR(10)&amp;" Thus, RSL could not be calculated. Please enter more information!"),
IF(AND(ISNUMBER(R8),ISTEXT(Q12)),(R9&amp;""&amp;CHAR(10)&amp;"calculated based on the pavement performance"&amp;CHAR(10)&amp;Q12),
IF(Q12="Please enter smaller 'present year' value!",Q12,
IF(Q12="Entered age already exceeded design service life!",Q12,
IF(AND(P15=R8,P15=R12,ISNUMBER(P15)),R13&amp;""&amp;"calculated based on the design life and pavement performance",
IF(AND(R8&lt;&gt;"",P15=R8),R9&amp;""&amp;CHAR(10)&amp;"calculated based on the pavement performance",R13&amp;""&amp;"calculated based on the design life"))))))))))</f>
        <v>RSL could not be calculated. Please enter more information!</v>
      </c>
      <c r="Q16" s="202" t="s">
        <v>729</v>
      </c>
      <c r="U16" s="202" t="e">
        <f t="shared" si="1"/>
        <v>#VALUE!</v>
      </c>
      <c r="V16" s="202" t="str">
        <f t="shared" si="2"/>
        <v/>
      </c>
    </row>
    <row r="17" spans="16:16" x14ac:dyDescent="0.25">
      <c r="P17" s="284"/>
    </row>
    <row r="18" spans="16:16" x14ac:dyDescent="0.25">
      <c r="P18" s="284"/>
    </row>
  </sheetData>
  <mergeCells count="1">
    <mergeCell ref="P16:P18"/>
  </mergeCells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3"/>
  <dimension ref="A1:AR361"/>
  <sheetViews>
    <sheetView zoomScale="70" zoomScaleNormal="70" workbookViewId="0">
      <selection activeCell="O16" sqref="O16:O18"/>
    </sheetView>
  </sheetViews>
  <sheetFormatPr defaultRowHeight="15" x14ac:dyDescent="0.25"/>
  <cols>
    <col min="1" max="7" width="9" style="198"/>
    <col min="8" max="8" width="15.625" style="198" customWidth="1"/>
    <col min="9" max="14" width="9" style="198"/>
    <col min="15" max="15" width="15.375" style="198" bestFit="1" customWidth="1"/>
    <col min="16" max="17" width="9" style="198"/>
    <col min="18" max="18" width="11.375" style="198" bestFit="1" customWidth="1"/>
    <col min="19" max="22" width="9" style="198"/>
    <col min="23" max="23" width="8.25" style="198" customWidth="1"/>
    <col min="24" max="16384" width="9" style="198"/>
  </cols>
  <sheetData>
    <row r="1" spans="1:30" x14ac:dyDescent="0.25">
      <c r="A1" s="198" t="str">
        <f>PMIS_ACoverJPCP_IRI_App1!A1</f>
        <v>Project Name</v>
      </c>
      <c r="B1" s="198" t="str">
        <f>PMIS_ACoverJPCP_IRI_App1!B1</f>
        <v>COUNAME</v>
      </c>
      <c r="C1" s="198" t="str">
        <f>PMIS_ACoverJPCP_IRI_App1!C1</f>
        <v>PROJECT_NO</v>
      </c>
      <c r="D1" s="198" t="str">
        <f>PMIS_ACoverJPCP_IRI_App1!D1</f>
        <v>BPRJ</v>
      </c>
      <c r="E1" s="198" t="str">
        <f>PMIS_ACoverJPCP_IRI_App1!E1</f>
        <v>EPRJ</v>
      </c>
      <c r="F1" s="198" t="str">
        <f>PMIS_ACoverJPCP_IRI_App1!F1</f>
        <v>CONYR</v>
      </c>
      <c r="G1" s="198" t="str">
        <f>PMIS_ACoverJPCP_IRI_App1!G1</f>
        <v>DATAYR</v>
      </c>
      <c r="H1" s="198" t="str">
        <f>PMIS_ACoverJPCP_IRI_App1!H1</f>
        <v>Accumulated ESALs</v>
      </c>
      <c r="I1" s="198" t="str">
        <f>PMIS_ACoverJPCP_IRI_App1!I1</f>
        <v>HMA Thickness (in.)</v>
      </c>
      <c r="J1" s="198" t="str">
        <f>PMIS_ACoverJPCP_IRI_App1!J1</f>
        <v>IRIi-2 
(in/mile)</v>
      </c>
      <c r="K1" s="198" t="str">
        <f>PMIS_ACoverJPCP_IRI_App1!K1</f>
        <v>IRIi-1 
(in/mile)</v>
      </c>
      <c r="L1" s="198" t="str">
        <f>PMIS_ACoverJPCP_IRI_App1!L1</f>
        <v>Age
(years)</v>
      </c>
      <c r="M1" s="198" t="s">
        <v>739</v>
      </c>
      <c r="O1" s="198" t="s">
        <v>703</v>
      </c>
      <c r="P1" s="199" t="s">
        <v>51</v>
      </c>
      <c r="Q1" s="198" t="s">
        <v>51</v>
      </c>
      <c r="R1" s="198" t="s">
        <v>740</v>
      </c>
      <c r="S1" s="198" t="s">
        <v>773</v>
      </c>
      <c r="T1" s="198" t="s">
        <v>706</v>
      </c>
      <c r="U1" s="198" t="s">
        <v>707</v>
      </c>
      <c r="Z1" s="199" t="s">
        <v>708</v>
      </c>
      <c r="AA1" s="198" t="s">
        <v>774</v>
      </c>
    </row>
    <row r="2" spans="1:30" x14ac:dyDescent="0.25">
      <c r="A2" s="198">
        <f>PMIS_ACoverJPCP_IRI_App1!A2</f>
        <v>0</v>
      </c>
      <c r="B2" s="198">
        <f>PMIS_ACoverJPCP_IRI_App1!B2</f>
        <v>0</v>
      </c>
      <c r="C2" s="198">
        <f>PMIS_ACoverJPCP_IRI_App1!C2</f>
        <v>0</v>
      </c>
      <c r="D2" s="198">
        <f>PMIS_ACoverJPCP_IRI_App1!D2</f>
        <v>0</v>
      </c>
      <c r="E2" s="198">
        <f>PMIS_ACoverJPCP_IRI_App1!E2</f>
        <v>0</v>
      </c>
      <c r="F2" s="198">
        <f>PMIS_ACoverJPCP_IRI_App1!F2</f>
        <v>0</v>
      </c>
      <c r="G2" s="198">
        <f>PMIS_ACoverJPCP_IRI_App1!G2</f>
        <v>0</v>
      </c>
      <c r="H2" s="198">
        <f>PMIS_ACoverJPCP_IRI_App1!H2</f>
        <v>0</v>
      </c>
      <c r="I2" s="198">
        <f>PMIS_ACoverJPCP_IRI_App1!I2</f>
        <v>0</v>
      </c>
      <c r="J2" s="198">
        <f>PMIS_ACoverJPCP_IRI_App1!J2</f>
        <v>0</v>
      </c>
      <c r="K2" s="198">
        <f>PMIS_ACoverJPCP_IRI_App1!K2</f>
        <v>0</v>
      </c>
      <c r="L2" s="198">
        <f>RSL_PMIS_ACoverJPCP_IRI_App1!L2</f>
        <v>0</v>
      </c>
      <c r="M2" s="198" t="str">
        <f>PMIS_ACoverJPCP_IRI_App1!M2</f>
        <v/>
      </c>
      <c r="N2" s="199" t="s">
        <v>775</v>
      </c>
      <c r="P2" s="198" t="s">
        <v>710</v>
      </c>
      <c r="Q2" s="198">
        <f>2*((L2-P$3)/(P$5-P$3))-1</f>
        <v>-1.3333333333333333</v>
      </c>
      <c r="R2" s="200">
        <f>2*((H2-P$8)/(P$10-P$8))-1</f>
        <v>-1.0159131935601331</v>
      </c>
      <c r="S2" s="198">
        <f>2*((I2-P$13)/(P$15-P$13))-1</f>
        <v>-2.9108280254777075</v>
      </c>
      <c r="T2" s="198">
        <f>2*((J2-P$18)/(P$20-P$18))-1</f>
        <v>-1.5328195868781371</v>
      </c>
      <c r="U2" s="198">
        <f>2*((K2-P$23)/(P$25-P$23))-1</f>
        <v>-1.5391960590585945</v>
      </c>
      <c r="Z2" s="198">
        <v>-1.3838299999999999</v>
      </c>
      <c r="AA2" s="198">
        <v>1.0577000000000001</v>
      </c>
      <c r="AB2" s="198">
        <v>0.91034599999999999</v>
      </c>
      <c r="AC2" s="198">
        <v>2.1564899999999998</v>
      </c>
      <c r="AD2" s="198">
        <v>-3.03621E-2</v>
      </c>
    </row>
    <row r="3" spans="1:30" x14ac:dyDescent="0.25">
      <c r="A3" s="198">
        <f>PMIS_ACoverJPCP_IRI_App1!A3</f>
        <v>0</v>
      </c>
      <c r="B3" s="198">
        <f>PMIS_ACoverJPCP_IRI_App1!B3</f>
        <v>0</v>
      </c>
      <c r="C3" s="198">
        <f>PMIS_ACoverJPCP_IRI_App1!C3</f>
        <v>0</v>
      </c>
      <c r="D3" s="198">
        <f>PMIS_ACoverJPCP_IRI_App1!D3</f>
        <v>0</v>
      </c>
      <c r="E3" s="198">
        <f>PMIS_ACoverJPCP_IRI_App1!E3</f>
        <v>0</v>
      </c>
      <c r="F3" s="198">
        <f>PMIS_ACoverJPCP_IRI_App1!F3</f>
        <v>0</v>
      </c>
      <c r="G3" s="198">
        <f>PMIS_ACoverJPCP_IRI_App1!G3</f>
        <v>0</v>
      </c>
      <c r="H3" s="198">
        <f>IF(PMIS_ACoverJPCP_IRI_App1!H3="",H2+H2*(PMIS_ACoverJPCP_IRI_App1!$I$22/100),PMIS_ACoverJPCP_IRI_App1!H3)</f>
        <v>0</v>
      </c>
      <c r="I3" s="198">
        <f>IF(PMIS_ACoverJPCP_IRI_App1!H3="",I2,PMIS_ACoverJPCP_IRI_App1!I3)</f>
        <v>0</v>
      </c>
      <c r="J3" s="198">
        <f>PMIS_ACoverJPCP_IRI_App1!J3</f>
        <v>0</v>
      </c>
      <c r="K3" s="198">
        <f>PMIS_ACoverJPCP_IRI_App1!K3</f>
        <v>0</v>
      </c>
      <c r="L3" s="198">
        <f>RSL_PMIS_ACoverJPCP_IRI_App1!L3</f>
        <v>0</v>
      </c>
      <c r="M3" s="198" t="str">
        <f>PMIS_ACoverJPCP_IRI_App1!M3</f>
        <v/>
      </c>
      <c r="N3" s="198">
        <v>45.619100000000003</v>
      </c>
      <c r="P3" s="198">
        <v>2</v>
      </c>
      <c r="Q3" s="198">
        <f t="shared" ref="Q3:Q66" si="0">2*((L3-P$3)/(P$5-P$3))-1</f>
        <v>-1.3333333333333333</v>
      </c>
      <c r="R3" s="200">
        <f t="shared" ref="R3:R66" si="1">2*((H3-P$8)/(P$10-P$8))-1</f>
        <v>-1.0159131935601331</v>
      </c>
      <c r="S3" s="198">
        <f t="shared" ref="S3:S66" si="2">2*((I3-P$13)/(P$15-P$13))-1</f>
        <v>-2.9108280254777075</v>
      </c>
      <c r="T3" s="198">
        <f t="shared" ref="T3:T66" si="3">2*((J3-P$18)/(P$20-P$18))-1</f>
        <v>-1.5328195868781371</v>
      </c>
      <c r="U3" s="198">
        <f t="shared" ref="U3:U66" si="4">2*((K3-P$23)/(P$25-P$23))-1</f>
        <v>-1.5391960590585945</v>
      </c>
      <c r="Z3" s="198">
        <v>4.5144700000000003E-2</v>
      </c>
      <c r="AA3" s="198">
        <v>-4.8084300000000003E-2</v>
      </c>
      <c r="AB3" s="198">
        <v>-2.69585E-2</v>
      </c>
      <c r="AC3" s="198">
        <v>-0.229965</v>
      </c>
      <c r="AD3" s="198">
        <v>0.609491</v>
      </c>
    </row>
    <row r="4" spans="1:30" x14ac:dyDescent="0.25">
      <c r="A4" s="198">
        <f>PMIS_ACoverJPCP_IRI_App1!A4</f>
        <v>0</v>
      </c>
      <c r="B4" s="198">
        <f>PMIS_ACoverJPCP_IRI_App1!B4</f>
        <v>0</v>
      </c>
      <c r="C4" s="198">
        <f>PMIS_ACoverJPCP_IRI_App1!C4</f>
        <v>0</v>
      </c>
      <c r="D4" s="198">
        <f>PMIS_ACoverJPCP_IRI_App1!D4</f>
        <v>0</v>
      </c>
      <c r="E4" s="198">
        <f>PMIS_ACoverJPCP_IRI_App1!E4</f>
        <v>0</v>
      </c>
      <c r="F4" s="198">
        <f>PMIS_ACoverJPCP_IRI_App1!F4</f>
        <v>0</v>
      </c>
      <c r="G4" s="198">
        <f>PMIS_ACoverJPCP_IRI_App1!G4</f>
        <v>0</v>
      </c>
      <c r="H4" s="198">
        <f>IF(PMIS_ACoverJPCP_IRI_App1!H4="",H3+H3*(PMIS_ACoverJPCP_IRI_App1!$I$22/100),PMIS_ACoverJPCP_IRI_App1!H4)</f>
        <v>0</v>
      </c>
      <c r="I4" s="198">
        <f>IF(PMIS_ACoverJPCP_IRI_App1!H4="",I3,PMIS_ACoverJPCP_IRI_App1!I4)</f>
        <v>0</v>
      </c>
      <c r="J4" s="198">
        <f>PMIS_ACoverJPCP_IRI_App1!J4</f>
        <v>0</v>
      </c>
      <c r="K4" s="198">
        <f>PMIS_ACoverJPCP_IRI_App1!K4</f>
        <v>0</v>
      </c>
      <c r="L4" s="198">
        <f>RSL_PMIS_ACoverJPCP_IRI_App1!L4</f>
        <v>0</v>
      </c>
      <c r="M4" s="198" t="str">
        <f>PMIS_ACoverJPCP_IRI_App1!M4</f>
        <v/>
      </c>
      <c r="N4" s="199" t="s">
        <v>776</v>
      </c>
      <c r="P4" s="198" t="s">
        <v>712</v>
      </c>
      <c r="Q4" s="198">
        <f t="shared" si="0"/>
        <v>-1.3333333333333333</v>
      </c>
      <c r="R4" s="200">
        <f t="shared" si="1"/>
        <v>-1.0159131935601331</v>
      </c>
      <c r="S4" s="198">
        <f t="shared" si="2"/>
        <v>-2.9108280254777075</v>
      </c>
      <c r="T4" s="198">
        <f t="shared" si="3"/>
        <v>-1.5328195868781371</v>
      </c>
      <c r="U4" s="198">
        <f t="shared" si="4"/>
        <v>-1.5391960590585945</v>
      </c>
      <c r="Z4" s="198">
        <v>-1.15917</v>
      </c>
      <c r="AA4" s="198">
        <v>1.1744300000000001</v>
      </c>
      <c r="AB4" s="198">
        <v>1.4766999999999999</v>
      </c>
      <c r="AC4" s="198">
        <v>1.0998699999999999</v>
      </c>
      <c r="AD4" s="198">
        <v>1.6334599999999999</v>
      </c>
    </row>
    <row r="5" spans="1:30" x14ac:dyDescent="0.25">
      <c r="A5" s="198">
        <f>PMIS_ACoverJPCP_IRI_App1!A5</f>
        <v>0</v>
      </c>
      <c r="B5" s="198">
        <f>PMIS_ACoverJPCP_IRI_App1!B5</f>
        <v>0</v>
      </c>
      <c r="C5" s="198">
        <f>PMIS_ACoverJPCP_IRI_App1!C5</f>
        <v>0</v>
      </c>
      <c r="D5" s="198">
        <f>PMIS_ACoverJPCP_IRI_App1!D5</f>
        <v>0</v>
      </c>
      <c r="E5" s="198">
        <f>PMIS_ACoverJPCP_IRI_App1!E5</f>
        <v>0</v>
      </c>
      <c r="F5" s="198">
        <f>PMIS_ACoverJPCP_IRI_App1!F5</f>
        <v>0</v>
      </c>
      <c r="G5" s="198">
        <f>PMIS_ACoverJPCP_IRI_App1!G5</f>
        <v>0</v>
      </c>
      <c r="H5" s="198">
        <f>IF(PMIS_ACoverJPCP_IRI_App1!H5="",H4+H4*(PMIS_ACoverJPCP_IRI_App1!$I$22/100),PMIS_ACoverJPCP_IRI_App1!H5)</f>
        <v>0</v>
      </c>
      <c r="I5" s="198">
        <f>IF(PMIS_ACoverJPCP_IRI_App1!H5="",I4,PMIS_ACoverJPCP_IRI_App1!I5)</f>
        <v>0</v>
      </c>
      <c r="J5" s="198">
        <f>PMIS_ACoverJPCP_IRI_App1!J5</f>
        <v>0</v>
      </c>
      <c r="K5" s="198">
        <f>PMIS_ACoverJPCP_IRI_App1!K5</f>
        <v>0</v>
      </c>
      <c r="L5" s="198">
        <f>RSL_PMIS_ACoverJPCP_IRI_App1!L5</f>
        <v>0</v>
      </c>
      <c r="M5" s="198" t="str">
        <f>PMIS_ACoverJPCP_IRI_App1!M5</f>
        <v/>
      </c>
      <c r="N5" s="198">
        <v>212.88900000000001</v>
      </c>
      <c r="P5" s="198">
        <v>14</v>
      </c>
      <c r="Q5" s="198">
        <f t="shared" si="0"/>
        <v>-1.3333333333333333</v>
      </c>
      <c r="R5" s="200">
        <f t="shared" si="1"/>
        <v>-1.0159131935601331</v>
      </c>
      <c r="S5" s="198">
        <f t="shared" si="2"/>
        <v>-2.9108280254777075</v>
      </c>
      <c r="T5" s="198">
        <f t="shared" si="3"/>
        <v>-1.5328195868781371</v>
      </c>
      <c r="U5" s="198">
        <f t="shared" si="4"/>
        <v>-1.5391960590585945</v>
      </c>
      <c r="Z5" s="198">
        <v>7.6791299999999998</v>
      </c>
      <c r="AA5" s="198">
        <v>9.0103000000000009</v>
      </c>
      <c r="AB5" s="198">
        <v>-7.3908800000000001</v>
      </c>
      <c r="AC5" s="198">
        <v>0.44173899999999999</v>
      </c>
      <c r="AD5" s="198">
        <v>8.3523899999999998</v>
      </c>
    </row>
    <row r="6" spans="1:30" x14ac:dyDescent="0.25">
      <c r="A6" s="198">
        <f>PMIS_ACoverJPCP_IRI_App1!A6</f>
        <v>0</v>
      </c>
      <c r="B6" s="198">
        <f>PMIS_ACoverJPCP_IRI_App1!B6</f>
        <v>0</v>
      </c>
      <c r="C6" s="198">
        <f>PMIS_ACoverJPCP_IRI_App1!C6</f>
        <v>0</v>
      </c>
      <c r="D6" s="198">
        <f>PMIS_ACoverJPCP_IRI_App1!D6</f>
        <v>0</v>
      </c>
      <c r="E6" s="198">
        <f>PMIS_ACoverJPCP_IRI_App1!E6</f>
        <v>0</v>
      </c>
      <c r="F6" s="198">
        <f>PMIS_ACoverJPCP_IRI_App1!F6</f>
        <v>0</v>
      </c>
      <c r="G6" s="198">
        <f>PMIS_ACoverJPCP_IRI_App1!G6</f>
        <v>0</v>
      </c>
      <c r="H6" s="198">
        <f>IF(PMIS_ACoverJPCP_IRI_App1!H6="",H5+H5*(PMIS_ACoverJPCP_IRI_App1!$I$22/100),PMIS_ACoverJPCP_IRI_App1!H6)</f>
        <v>0</v>
      </c>
      <c r="I6" s="198">
        <f>IF(PMIS_ACoverJPCP_IRI_App1!H6="",I5,PMIS_ACoverJPCP_IRI_App1!I6)</f>
        <v>0</v>
      </c>
      <c r="J6" s="198">
        <f>PMIS_ACoverJPCP_IRI_App1!J6</f>
        <v>0</v>
      </c>
      <c r="K6" s="198">
        <f>PMIS_ACoverJPCP_IRI_App1!K6</f>
        <v>0</v>
      </c>
      <c r="L6" s="198">
        <f>RSL_PMIS_ACoverJPCP_IRI_App1!L6</f>
        <v>0</v>
      </c>
      <c r="M6" s="198" t="str">
        <f>PMIS_ACoverJPCP_IRI_App1!M6</f>
        <v/>
      </c>
      <c r="P6" s="199" t="s">
        <v>742</v>
      </c>
      <c r="Q6" s="198">
        <f t="shared" si="0"/>
        <v>-1.3333333333333333</v>
      </c>
      <c r="R6" s="200">
        <f t="shared" si="1"/>
        <v>-1.0159131935601331</v>
      </c>
      <c r="S6" s="198">
        <f t="shared" si="2"/>
        <v>-2.9108280254777075</v>
      </c>
      <c r="T6" s="198">
        <f t="shared" si="3"/>
        <v>-1.5328195868781371</v>
      </c>
      <c r="U6" s="198">
        <f t="shared" si="4"/>
        <v>-1.5391960590585945</v>
      </c>
      <c r="Z6" s="198">
        <v>-1.4152400000000001</v>
      </c>
      <c r="AA6" s="198">
        <v>1.4935400000000001</v>
      </c>
      <c r="AB6" s="198">
        <v>-2.7340900000000001</v>
      </c>
      <c r="AC6" s="198">
        <v>3.21069</v>
      </c>
      <c r="AD6" s="198">
        <v>-1.6763399999999999</v>
      </c>
    </row>
    <row r="7" spans="1:30" x14ac:dyDescent="0.25">
      <c r="A7" s="198">
        <f>PMIS_ACoverJPCP_IRI_App1!A7</f>
        <v>0</v>
      </c>
      <c r="B7" s="198">
        <f>PMIS_ACoverJPCP_IRI_App1!B7</f>
        <v>0</v>
      </c>
      <c r="C7" s="198">
        <f>PMIS_ACoverJPCP_IRI_App1!C7</f>
        <v>0</v>
      </c>
      <c r="D7" s="198">
        <f>PMIS_ACoverJPCP_IRI_App1!D7</f>
        <v>0</v>
      </c>
      <c r="E7" s="198">
        <f>PMIS_ACoverJPCP_IRI_App1!E7</f>
        <v>0</v>
      </c>
      <c r="F7" s="198">
        <f>PMIS_ACoverJPCP_IRI_App1!F7</f>
        <v>0</v>
      </c>
      <c r="G7" s="198">
        <f>PMIS_ACoverJPCP_IRI_App1!G7</f>
        <v>0</v>
      </c>
      <c r="H7" s="198">
        <f>IF(PMIS_ACoverJPCP_IRI_App1!H7="",H6+H6*(PMIS_ACoverJPCP_IRI_App1!$I$22/100),PMIS_ACoverJPCP_IRI_App1!H7)</f>
        <v>0</v>
      </c>
      <c r="I7" s="198">
        <f>IF(PMIS_ACoverJPCP_IRI_App1!H7="",I6,PMIS_ACoverJPCP_IRI_App1!I7)</f>
        <v>0</v>
      </c>
      <c r="J7" s="198">
        <f>PMIS_ACoverJPCP_IRI_App1!J7</f>
        <v>0</v>
      </c>
      <c r="K7" s="198">
        <f>PMIS_ACoverJPCP_IRI_App1!K7</f>
        <v>0</v>
      </c>
      <c r="L7" s="198">
        <f>RSL_PMIS_ACoverJPCP_IRI_App1!L7</f>
        <v>0</v>
      </c>
      <c r="M7" s="198" t="str">
        <f>PMIS_ACoverJPCP_IRI_App1!M7</f>
        <v/>
      </c>
      <c r="P7" s="198" t="s">
        <v>710</v>
      </c>
      <c r="Q7" s="198">
        <f t="shared" si="0"/>
        <v>-1.3333333333333333</v>
      </c>
      <c r="R7" s="200">
        <f t="shared" si="1"/>
        <v>-1.0159131935601331</v>
      </c>
      <c r="S7" s="198">
        <f t="shared" si="2"/>
        <v>-2.9108280254777075</v>
      </c>
      <c r="T7" s="198">
        <f t="shared" si="3"/>
        <v>-1.5328195868781371</v>
      </c>
      <c r="U7" s="198">
        <f t="shared" si="4"/>
        <v>-1.5391960590585945</v>
      </c>
    </row>
    <row r="8" spans="1:30" x14ac:dyDescent="0.25">
      <c r="A8" s="198">
        <f>PMIS_ACoverJPCP_IRI_App1!A8</f>
        <v>0</v>
      </c>
      <c r="B8" s="198">
        <f>PMIS_ACoverJPCP_IRI_App1!B8</f>
        <v>0</v>
      </c>
      <c r="C8" s="198">
        <f>PMIS_ACoverJPCP_IRI_App1!C8</f>
        <v>0</v>
      </c>
      <c r="D8" s="198">
        <f>PMIS_ACoverJPCP_IRI_App1!D8</f>
        <v>0</v>
      </c>
      <c r="E8" s="198">
        <f>PMIS_ACoverJPCP_IRI_App1!E8</f>
        <v>0</v>
      </c>
      <c r="F8" s="198">
        <f>PMIS_ACoverJPCP_IRI_App1!F8</f>
        <v>0</v>
      </c>
      <c r="G8" s="198">
        <f>PMIS_ACoverJPCP_IRI_App1!G8</f>
        <v>0</v>
      </c>
      <c r="H8" s="198">
        <f>IF(PMIS_ACoverJPCP_IRI_App1!H8="",H7+H7*(PMIS_ACoverJPCP_IRI_App1!$I$22/100),PMIS_ACoverJPCP_IRI_App1!H8)</f>
        <v>0</v>
      </c>
      <c r="I8" s="198">
        <f>IF(PMIS_ACoverJPCP_IRI_App1!H8="",I7,PMIS_ACoverJPCP_IRI_App1!I8)</f>
        <v>0</v>
      </c>
      <c r="J8" s="198">
        <f>PMIS_ACoverJPCP_IRI_App1!J8</f>
        <v>0</v>
      </c>
      <c r="K8" s="198">
        <f>PMIS_ACoverJPCP_IRI_App1!K8</f>
        <v>0</v>
      </c>
      <c r="L8" s="198">
        <f>RSL_PMIS_ACoverJPCP_IRI_App1!L8</f>
        <v>0</v>
      </c>
      <c r="M8" s="198" t="str">
        <f>PMIS_ACoverJPCP_IRI_App1!M8</f>
        <v/>
      </c>
      <c r="P8" s="198">
        <v>528666</v>
      </c>
      <c r="Q8" s="198">
        <f t="shared" si="0"/>
        <v>-1.3333333333333333</v>
      </c>
      <c r="R8" s="200">
        <f t="shared" si="1"/>
        <v>-1.0159131935601331</v>
      </c>
      <c r="S8" s="198">
        <f t="shared" si="2"/>
        <v>-2.9108280254777075</v>
      </c>
      <c r="T8" s="198">
        <f t="shared" si="3"/>
        <v>-1.5328195868781371</v>
      </c>
      <c r="U8" s="198">
        <f t="shared" si="4"/>
        <v>-1.5391960590585945</v>
      </c>
    </row>
    <row r="9" spans="1:30" x14ac:dyDescent="0.25">
      <c r="A9" s="198">
        <f>PMIS_ACoverJPCP_IRI_App1!A9</f>
        <v>0</v>
      </c>
      <c r="B9" s="198">
        <f>PMIS_ACoverJPCP_IRI_App1!B9</f>
        <v>0</v>
      </c>
      <c r="C9" s="198">
        <f>PMIS_ACoverJPCP_IRI_App1!C9</f>
        <v>0</v>
      </c>
      <c r="D9" s="198">
        <f>PMIS_ACoverJPCP_IRI_App1!D9</f>
        <v>0</v>
      </c>
      <c r="E9" s="198">
        <f>PMIS_ACoverJPCP_IRI_App1!E9</f>
        <v>0</v>
      </c>
      <c r="F9" s="198">
        <f>PMIS_ACoverJPCP_IRI_App1!F9</f>
        <v>0</v>
      </c>
      <c r="G9" s="198">
        <f>PMIS_ACoverJPCP_IRI_App1!G9</f>
        <v>0</v>
      </c>
      <c r="H9" s="198">
        <f>IF(PMIS_ACoverJPCP_IRI_App1!H9="",H8+H8*(PMIS_ACoverJPCP_IRI_App1!$I$22/100),PMIS_ACoverJPCP_IRI_App1!H9)</f>
        <v>0</v>
      </c>
      <c r="I9" s="198">
        <f>IF(PMIS_ACoverJPCP_IRI_App1!H9="",I8,PMIS_ACoverJPCP_IRI_App1!I9)</f>
        <v>0</v>
      </c>
      <c r="J9" s="198">
        <f>PMIS_ACoverJPCP_IRI_App1!J9</f>
        <v>0</v>
      </c>
      <c r="K9" s="198">
        <f>PMIS_ACoverJPCP_IRI_App1!K9</f>
        <v>0</v>
      </c>
      <c r="L9" s="198">
        <f>RSL_PMIS_ACoverJPCP_IRI_App1!L9</f>
        <v>0</v>
      </c>
      <c r="M9" s="198" t="str">
        <f>PMIS_ACoverJPCP_IRI_App1!M9</f>
        <v/>
      </c>
      <c r="P9" s="198" t="s">
        <v>712</v>
      </c>
      <c r="Q9" s="198">
        <f t="shared" si="0"/>
        <v>-1.3333333333333333</v>
      </c>
      <c r="R9" s="200">
        <f t="shared" si="1"/>
        <v>-1.0159131935601331</v>
      </c>
      <c r="S9" s="198">
        <f t="shared" si="2"/>
        <v>-2.9108280254777075</v>
      </c>
      <c r="T9" s="198">
        <f t="shared" si="3"/>
        <v>-1.5328195868781371</v>
      </c>
      <c r="U9" s="198">
        <f t="shared" si="4"/>
        <v>-1.5391960590585945</v>
      </c>
    </row>
    <row r="10" spans="1:30" x14ac:dyDescent="0.25">
      <c r="A10" s="198">
        <f>PMIS_ACoverJPCP_IRI_App1!A10</f>
        <v>0</v>
      </c>
      <c r="B10" s="198">
        <f>PMIS_ACoverJPCP_IRI_App1!B10</f>
        <v>0</v>
      </c>
      <c r="C10" s="198">
        <f>PMIS_ACoverJPCP_IRI_App1!C10</f>
        <v>0</v>
      </c>
      <c r="D10" s="198">
        <f>PMIS_ACoverJPCP_IRI_App1!D10</f>
        <v>0</v>
      </c>
      <c r="E10" s="198">
        <f>PMIS_ACoverJPCP_IRI_App1!E10</f>
        <v>0</v>
      </c>
      <c r="F10" s="198">
        <f>PMIS_ACoverJPCP_IRI_App1!F10</f>
        <v>0</v>
      </c>
      <c r="G10" s="198">
        <f>PMIS_ACoverJPCP_IRI_App1!G10</f>
        <v>0</v>
      </c>
      <c r="H10" s="198">
        <f>IF(PMIS_ACoverJPCP_IRI_App1!H10="",H9+H9*(PMIS_ACoverJPCP_IRI_App1!$I$22/100),PMIS_ACoverJPCP_IRI_App1!H10)</f>
        <v>0</v>
      </c>
      <c r="I10" s="198">
        <f>IF(PMIS_ACoverJPCP_IRI_App1!H10="",I9,PMIS_ACoverJPCP_IRI_App1!I10)</f>
        <v>0</v>
      </c>
      <c r="J10" s="198">
        <f>PMIS_ACoverJPCP_IRI_App1!J10</f>
        <v>0</v>
      </c>
      <c r="K10" s="198">
        <f>PMIS_ACoverJPCP_IRI_App1!K10</f>
        <v>0</v>
      </c>
      <c r="L10" s="198">
        <f>RSL_PMIS_ACoverJPCP_IRI_App1!L10</f>
        <v>0</v>
      </c>
      <c r="M10" s="198" t="str">
        <f>PMIS_ACoverJPCP_IRI_App1!M10</f>
        <v/>
      </c>
      <c r="P10" s="201">
        <v>66972400</v>
      </c>
      <c r="Q10" s="198">
        <f t="shared" si="0"/>
        <v>-1.3333333333333333</v>
      </c>
      <c r="R10" s="200">
        <f t="shared" si="1"/>
        <v>-1.0159131935601331</v>
      </c>
      <c r="S10" s="198">
        <f t="shared" si="2"/>
        <v>-2.9108280254777075</v>
      </c>
      <c r="T10" s="198">
        <f t="shared" si="3"/>
        <v>-1.5328195868781371</v>
      </c>
      <c r="U10" s="198">
        <f t="shared" si="4"/>
        <v>-1.5391960590585945</v>
      </c>
    </row>
    <row r="11" spans="1:30" x14ac:dyDescent="0.25">
      <c r="A11" s="198">
        <f>PMIS_ACoverJPCP_IRI_App1!A11</f>
        <v>0</v>
      </c>
      <c r="B11" s="198">
        <f>PMIS_ACoverJPCP_IRI_App1!B11</f>
        <v>0</v>
      </c>
      <c r="C11" s="198">
        <f>PMIS_ACoverJPCP_IRI_App1!C11</f>
        <v>0</v>
      </c>
      <c r="D11" s="198">
        <f>PMIS_ACoverJPCP_IRI_App1!D11</f>
        <v>0</v>
      </c>
      <c r="E11" s="198">
        <f>PMIS_ACoverJPCP_IRI_App1!E11</f>
        <v>0</v>
      </c>
      <c r="F11" s="198">
        <f>PMIS_ACoverJPCP_IRI_App1!F11</f>
        <v>0</v>
      </c>
      <c r="G11" s="198">
        <f>PMIS_ACoverJPCP_IRI_App1!G11</f>
        <v>0</v>
      </c>
      <c r="H11" s="198">
        <f>IF(PMIS_ACoverJPCP_IRI_App1!H11="",H10+H10*(PMIS_ACoverJPCP_IRI_App1!$I$22/100),PMIS_ACoverJPCP_IRI_App1!H11)</f>
        <v>0</v>
      </c>
      <c r="I11" s="198">
        <f>IF(PMIS_ACoverJPCP_IRI_App1!H11="",I10,PMIS_ACoverJPCP_IRI_App1!I11)</f>
        <v>0</v>
      </c>
      <c r="J11" s="198">
        <f>PMIS_ACoverJPCP_IRI_App1!J11</f>
        <v>0</v>
      </c>
      <c r="K11" s="198">
        <f>PMIS_ACoverJPCP_IRI_App1!K11</f>
        <v>0</v>
      </c>
      <c r="L11" s="198">
        <f>RSL_PMIS_ACoverJPCP_IRI_App1!L11</f>
        <v>0</v>
      </c>
      <c r="M11" s="198" t="str">
        <f>PMIS_ACoverJPCP_IRI_App1!M11</f>
        <v/>
      </c>
      <c r="P11" s="199" t="s">
        <v>777</v>
      </c>
      <c r="Q11" s="198">
        <f t="shared" si="0"/>
        <v>-1.3333333333333333</v>
      </c>
      <c r="R11" s="200">
        <f t="shared" si="1"/>
        <v>-1.0159131935601331</v>
      </c>
      <c r="S11" s="198">
        <f t="shared" si="2"/>
        <v>-2.9108280254777075</v>
      </c>
      <c r="T11" s="198">
        <f t="shared" si="3"/>
        <v>-1.5328195868781371</v>
      </c>
      <c r="U11" s="198">
        <f t="shared" si="4"/>
        <v>-1.5391960590585945</v>
      </c>
    </row>
    <row r="12" spans="1:30" x14ac:dyDescent="0.25">
      <c r="A12" s="198">
        <f>PMIS_ACoverJPCP_IRI_App1!A12</f>
        <v>0</v>
      </c>
      <c r="B12" s="198">
        <f>PMIS_ACoverJPCP_IRI_App1!B12</f>
        <v>0</v>
      </c>
      <c r="C12" s="198">
        <f>PMIS_ACoverJPCP_IRI_App1!C12</f>
        <v>0</v>
      </c>
      <c r="D12" s="198">
        <f>PMIS_ACoverJPCP_IRI_App1!D12</f>
        <v>0</v>
      </c>
      <c r="E12" s="198">
        <f>PMIS_ACoverJPCP_IRI_App1!E12</f>
        <v>0</v>
      </c>
      <c r="F12" s="198">
        <f>PMIS_ACoverJPCP_IRI_App1!F12</f>
        <v>0</v>
      </c>
      <c r="G12" s="198">
        <f>PMIS_ACoverJPCP_IRI_App1!G12</f>
        <v>0</v>
      </c>
      <c r="H12" s="198">
        <f>IF(PMIS_ACoverJPCP_IRI_App1!H12="",H11+H11*(PMIS_ACoverJPCP_IRI_App1!$I$22/100),PMIS_ACoverJPCP_IRI_App1!H12)</f>
        <v>0</v>
      </c>
      <c r="I12" s="198">
        <f>IF(PMIS_ACoverJPCP_IRI_App1!H12="",I11,PMIS_ACoverJPCP_IRI_App1!I12)</f>
        <v>0</v>
      </c>
      <c r="J12" s="198">
        <f>PMIS_ACoverJPCP_IRI_App1!J12</f>
        <v>0</v>
      </c>
      <c r="K12" s="198">
        <f>PMIS_ACoverJPCP_IRI_App1!K12</f>
        <v>0</v>
      </c>
      <c r="L12" s="198">
        <f>RSL_PMIS_ACoverJPCP_IRI_App1!L12</f>
        <v>0</v>
      </c>
      <c r="M12" s="198" t="str">
        <f>PMIS_ACoverJPCP_IRI_App1!M12</f>
        <v/>
      </c>
      <c r="P12" s="198" t="s">
        <v>710</v>
      </c>
      <c r="Q12" s="198">
        <f t="shared" si="0"/>
        <v>-1.3333333333333333</v>
      </c>
      <c r="R12" s="200">
        <f t="shared" si="1"/>
        <v>-1.0159131935601331</v>
      </c>
      <c r="S12" s="198">
        <f t="shared" si="2"/>
        <v>-2.9108280254777075</v>
      </c>
      <c r="T12" s="198">
        <f t="shared" si="3"/>
        <v>-1.5328195868781371</v>
      </c>
      <c r="U12" s="198">
        <f t="shared" si="4"/>
        <v>-1.5391960590585945</v>
      </c>
    </row>
    <row r="13" spans="1:30" x14ac:dyDescent="0.25">
      <c r="A13" s="198">
        <f>PMIS_ACoverJPCP_IRI_App1!A13</f>
        <v>0</v>
      </c>
      <c r="B13" s="198">
        <f>PMIS_ACoverJPCP_IRI_App1!B13</f>
        <v>0</v>
      </c>
      <c r="C13" s="198">
        <f>PMIS_ACoverJPCP_IRI_App1!C13</f>
        <v>0</v>
      </c>
      <c r="D13" s="198">
        <f>PMIS_ACoverJPCP_IRI_App1!D13</f>
        <v>0</v>
      </c>
      <c r="E13" s="198">
        <f>PMIS_ACoverJPCP_IRI_App1!E13</f>
        <v>0</v>
      </c>
      <c r="F13" s="198">
        <f>PMIS_ACoverJPCP_IRI_App1!F13</f>
        <v>0</v>
      </c>
      <c r="G13" s="198">
        <f>PMIS_ACoverJPCP_IRI_App1!G13</f>
        <v>0</v>
      </c>
      <c r="H13" s="198">
        <f>IF(PMIS_ACoverJPCP_IRI_App1!H13="",H12+H12*(PMIS_ACoverJPCP_IRI_App1!$I$22/100),PMIS_ACoverJPCP_IRI_App1!H13)</f>
        <v>0</v>
      </c>
      <c r="I13" s="198">
        <f>IF(PMIS_ACoverJPCP_IRI_App1!H13="",I12,PMIS_ACoverJPCP_IRI_App1!I13)</f>
        <v>0</v>
      </c>
      <c r="J13" s="198">
        <f>PMIS_ACoverJPCP_IRI_App1!J13</f>
        <v>0</v>
      </c>
      <c r="K13" s="198">
        <f>PMIS_ACoverJPCP_IRI_App1!K13</f>
        <v>0</v>
      </c>
      <c r="L13" s="198">
        <f>RSL_PMIS_ACoverJPCP_IRI_App1!L13</f>
        <v>0</v>
      </c>
      <c r="M13" s="198" t="str">
        <f>PMIS_ACoverJPCP_IRI_App1!M13</f>
        <v/>
      </c>
      <c r="P13" s="198">
        <v>1.5</v>
      </c>
      <c r="Q13" s="198">
        <f t="shared" si="0"/>
        <v>-1.3333333333333333</v>
      </c>
      <c r="R13" s="200">
        <f t="shared" si="1"/>
        <v>-1.0159131935601331</v>
      </c>
      <c r="S13" s="198">
        <f t="shared" si="2"/>
        <v>-2.9108280254777075</v>
      </c>
      <c r="T13" s="198">
        <f t="shared" si="3"/>
        <v>-1.5328195868781371</v>
      </c>
      <c r="U13" s="198">
        <f t="shared" si="4"/>
        <v>-1.5391960590585945</v>
      </c>
    </row>
    <row r="14" spans="1:30" x14ac:dyDescent="0.25">
      <c r="A14" s="198">
        <f>PMIS_ACoverJPCP_IRI_App1!A14</f>
        <v>0</v>
      </c>
      <c r="B14" s="198">
        <f>PMIS_ACoverJPCP_IRI_App1!B14</f>
        <v>0</v>
      </c>
      <c r="C14" s="198">
        <f>PMIS_ACoverJPCP_IRI_App1!C14</f>
        <v>0</v>
      </c>
      <c r="D14" s="198">
        <f>PMIS_ACoverJPCP_IRI_App1!D14</f>
        <v>0</v>
      </c>
      <c r="E14" s="198">
        <f>PMIS_ACoverJPCP_IRI_App1!E14</f>
        <v>0</v>
      </c>
      <c r="F14" s="198">
        <f>PMIS_ACoverJPCP_IRI_App1!F14</f>
        <v>0</v>
      </c>
      <c r="G14" s="198">
        <f>PMIS_ACoverJPCP_IRI_App1!G14</f>
        <v>0</v>
      </c>
      <c r="H14" s="198">
        <f>IF(PMIS_ACoverJPCP_IRI_App1!H14="",H13+H13*(PMIS_ACoverJPCP_IRI_App1!$I$22/100),PMIS_ACoverJPCP_IRI_App1!H14)</f>
        <v>0</v>
      </c>
      <c r="I14" s="198">
        <f>IF(PMIS_ACoverJPCP_IRI_App1!H14="",I13,PMIS_ACoverJPCP_IRI_App1!I14)</f>
        <v>0</v>
      </c>
      <c r="J14" s="198">
        <f>PMIS_ACoverJPCP_IRI_App1!J14</f>
        <v>0</v>
      </c>
      <c r="K14" s="198">
        <f>PMIS_ACoverJPCP_IRI_App1!K14</f>
        <v>0</v>
      </c>
      <c r="L14" s="198">
        <f>RSL_PMIS_ACoverJPCP_IRI_App1!L14</f>
        <v>0</v>
      </c>
      <c r="M14" s="198" t="str">
        <f>PMIS_ACoverJPCP_IRI_App1!M14</f>
        <v/>
      </c>
      <c r="P14" s="198" t="s">
        <v>712</v>
      </c>
      <c r="Q14" s="198">
        <f t="shared" si="0"/>
        <v>-1.3333333333333333</v>
      </c>
      <c r="R14" s="200">
        <f t="shared" si="1"/>
        <v>-1.0159131935601331</v>
      </c>
      <c r="S14" s="198">
        <f t="shared" si="2"/>
        <v>-2.9108280254777075</v>
      </c>
      <c r="T14" s="198">
        <f t="shared" si="3"/>
        <v>-1.5328195868781371</v>
      </c>
      <c r="U14" s="198">
        <f t="shared" si="4"/>
        <v>-1.5391960590585945</v>
      </c>
    </row>
    <row r="15" spans="1:30" x14ac:dyDescent="0.25">
      <c r="A15" s="198">
        <f>PMIS_ACoverJPCP_IRI_App1!A15</f>
        <v>0</v>
      </c>
      <c r="B15" s="198">
        <f>PMIS_ACoverJPCP_IRI_App1!B15</f>
        <v>0</v>
      </c>
      <c r="C15" s="198">
        <f>PMIS_ACoverJPCP_IRI_App1!C15</f>
        <v>0</v>
      </c>
      <c r="D15" s="198">
        <f>PMIS_ACoverJPCP_IRI_App1!D15</f>
        <v>0</v>
      </c>
      <c r="E15" s="198">
        <f>PMIS_ACoverJPCP_IRI_App1!E15</f>
        <v>0</v>
      </c>
      <c r="F15" s="198">
        <f>PMIS_ACoverJPCP_IRI_App1!F15</f>
        <v>0</v>
      </c>
      <c r="G15" s="198">
        <f>PMIS_ACoverJPCP_IRI_App1!G15</f>
        <v>0</v>
      </c>
      <c r="H15" s="198">
        <f>IF(PMIS_ACoverJPCP_IRI_App1!H15="",H14+H14*(PMIS_ACoverJPCP_IRI_App1!$I$22/100),PMIS_ACoverJPCP_IRI_App1!H15)</f>
        <v>0</v>
      </c>
      <c r="I15" s="198">
        <f>IF(PMIS_ACoverJPCP_IRI_App1!H15="",I14,PMIS_ACoverJPCP_IRI_App1!I15)</f>
        <v>0</v>
      </c>
      <c r="J15" s="198">
        <f>PMIS_ACoverJPCP_IRI_App1!J15</f>
        <v>0</v>
      </c>
      <c r="K15" s="198">
        <f>PMIS_ACoverJPCP_IRI_App1!K15</f>
        <v>0</v>
      </c>
      <c r="L15" s="198">
        <f>RSL_PMIS_ACoverJPCP_IRI_App1!L15</f>
        <v>0</v>
      </c>
      <c r="M15" s="198" t="str">
        <f>PMIS_ACoverJPCP_IRI_App1!M15</f>
        <v/>
      </c>
      <c r="P15" s="198">
        <v>3.07</v>
      </c>
      <c r="Q15" s="198">
        <f t="shared" si="0"/>
        <v>-1.3333333333333333</v>
      </c>
      <c r="R15" s="200">
        <f t="shared" si="1"/>
        <v>-1.0159131935601331</v>
      </c>
      <c r="S15" s="198">
        <f t="shared" si="2"/>
        <v>-2.9108280254777075</v>
      </c>
      <c r="T15" s="198">
        <f t="shared" si="3"/>
        <v>-1.5328195868781371</v>
      </c>
      <c r="U15" s="198">
        <f t="shared" si="4"/>
        <v>-1.5391960590585945</v>
      </c>
    </row>
    <row r="16" spans="1:30" x14ac:dyDescent="0.25">
      <c r="A16" s="198">
        <f>PMIS_ACoverJPCP_IRI_App1!A16</f>
        <v>0</v>
      </c>
      <c r="B16" s="198">
        <f>PMIS_ACoverJPCP_IRI_App1!B16</f>
        <v>0</v>
      </c>
      <c r="C16" s="198">
        <f>PMIS_ACoverJPCP_IRI_App1!C16</f>
        <v>0</v>
      </c>
      <c r="D16" s="198">
        <f>PMIS_ACoverJPCP_IRI_App1!D16</f>
        <v>0</v>
      </c>
      <c r="E16" s="198">
        <f>PMIS_ACoverJPCP_IRI_App1!E16</f>
        <v>0</v>
      </c>
      <c r="F16" s="198">
        <f>PMIS_ACoverJPCP_IRI_App1!F16</f>
        <v>0</v>
      </c>
      <c r="G16" s="198">
        <f>PMIS_ACoverJPCP_IRI_App1!G16</f>
        <v>0</v>
      </c>
      <c r="H16" s="198">
        <f>IF(PMIS_ACoverJPCP_IRI_App1!H16="",H15+H15*(PMIS_ACoverJPCP_IRI_App1!$I$22/100),PMIS_ACoverJPCP_IRI_App1!H16)</f>
        <v>0</v>
      </c>
      <c r="I16" s="198">
        <f>IF(PMIS_ACoverJPCP_IRI_App1!H16="",I15,PMIS_ACoverJPCP_IRI_App1!I16)</f>
        <v>0</v>
      </c>
      <c r="J16" s="198">
        <f>PMIS_ACoverJPCP_IRI_App1!J16</f>
        <v>0</v>
      </c>
      <c r="K16" s="198">
        <f>PMIS_ACoverJPCP_IRI_App1!K16</f>
        <v>0</v>
      </c>
      <c r="L16" s="198">
        <f>RSL_PMIS_ACoverJPCP_IRI_App1!L16</f>
        <v>0</v>
      </c>
      <c r="M16" s="198" t="str">
        <f>PMIS_ACoverJPCP_IRI_App1!M16</f>
        <v/>
      </c>
      <c r="P16" s="199" t="s">
        <v>706</v>
      </c>
      <c r="Q16" s="198">
        <f t="shared" si="0"/>
        <v>-1.3333333333333333</v>
      </c>
      <c r="R16" s="200">
        <f t="shared" si="1"/>
        <v>-1.0159131935601331</v>
      </c>
      <c r="S16" s="198">
        <f t="shared" si="2"/>
        <v>-2.9108280254777075</v>
      </c>
      <c r="T16" s="198">
        <f t="shared" si="3"/>
        <v>-1.5328195868781371</v>
      </c>
      <c r="U16" s="198">
        <f t="shared" si="4"/>
        <v>-1.5391960590585945</v>
      </c>
    </row>
    <row r="17" spans="16:44" x14ac:dyDescent="0.25">
      <c r="P17" s="198" t="s">
        <v>710</v>
      </c>
      <c r="Q17" s="198">
        <f t="shared" si="0"/>
        <v>-1.3333333333333333</v>
      </c>
      <c r="R17" s="200">
        <f t="shared" si="1"/>
        <v>-1.0159131935601331</v>
      </c>
      <c r="S17" s="198">
        <f t="shared" si="2"/>
        <v>-2.9108280254777075</v>
      </c>
      <c r="T17" s="198">
        <f t="shared" si="3"/>
        <v>-1.5328195868781371</v>
      </c>
      <c r="U17" s="198">
        <f t="shared" si="4"/>
        <v>-1.5391960590585945</v>
      </c>
      <c r="V17" s="199" t="s">
        <v>715</v>
      </c>
      <c r="W17" s="198" t="s">
        <v>716</v>
      </c>
    </row>
    <row r="18" spans="16:44" x14ac:dyDescent="0.25">
      <c r="P18" s="198">
        <v>43.718299999999999</v>
      </c>
      <c r="Q18" s="198">
        <f t="shared" si="0"/>
        <v>-1.3333333333333333</v>
      </c>
      <c r="R18" s="200">
        <f t="shared" si="1"/>
        <v>-1.0159131935601331</v>
      </c>
      <c r="S18" s="198">
        <f t="shared" si="2"/>
        <v>-2.9108280254777075</v>
      </c>
      <c r="T18" s="198">
        <f t="shared" si="3"/>
        <v>-1.5328195868781371</v>
      </c>
      <c r="U18" s="198">
        <f t="shared" si="4"/>
        <v>-1.5391960590585945</v>
      </c>
      <c r="V18" s="198">
        <v>3.0267689999999998</v>
      </c>
      <c r="W18" s="198">
        <f t="array" ref="W18:AR22">MMULT(Z2:AD6,TRANSPOSE(Q2:U23))</f>
        <v>-5.1380622540855052</v>
      </c>
      <c r="X18" s="198">
        <v>-5.1380622540855052</v>
      </c>
      <c r="Y18" s="198">
        <v>-5.1380622540855052</v>
      </c>
      <c r="Z18" s="198">
        <v>-5.1380622540855052</v>
      </c>
      <c r="AA18" s="198">
        <v>-5.1380622540855052</v>
      </c>
      <c r="AB18" s="198">
        <v>-5.1380622540855052</v>
      </c>
      <c r="AC18" s="198">
        <v>-5.1380622540855052</v>
      </c>
      <c r="AD18" s="198">
        <v>-5.1380622540855052</v>
      </c>
      <c r="AE18" s="198">
        <v>-5.1380622540855052</v>
      </c>
      <c r="AF18" s="198">
        <v>-5.1380622540855052</v>
      </c>
      <c r="AG18" s="198">
        <v>-5.1380622540855052</v>
      </c>
      <c r="AH18" s="198">
        <v>-5.1380622540855052</v>
      </c>
      <c r="AI18" s="198">
        <v>-5.1380622540855052</v>
      </c>
      <c r="AJ18" s="198">
        <v>-5.1380622540855052</v>
      </c>
      <c r="AK18" s="198">
        <v>-5.1380622540855052</v>
      </c>
      <c r="AL18" s="198">
        <v>-5.1380622540855052</v>
      </c>
      <c r="AM18" s="198">
        <v>-5.1380622540855052</v>
      </c>
      <c r="AN18" s="198">
        <v>-5.1380622540855052</v>
      </c>
      <c r="AO18" s="198">
        <v>-5.1380622540855052</v>
      </c>
      <c r="AP18" s="198">
        <v>-5.1380622540855052</v>
      </c>
      <c r="AQ18" s="198">
        <v>-5.1380622540855052</v>
      </c>
      <c r="AR18" s="198">
        <v>-5.1380622540855052</v>
      </c>
    </row>
    <row r="19" spans="16:44" x14ac:dyDescent="0.25">
      <c r="P19" s="198" t="s">
        <v>712</v>
      </c>
      <c r="Q19" s="198">
        <f t="shared" si="0"/>
        <v>-1.3333333333333333</v>
      </c>
      <c r="R19" s="200">
        <f t="shared" si="1"/>
        <v>-1.0159131935601331</v>
      </c>
      <c r="S19" s="198">
        <f t="shared" si="2"/>
        <v>-2.9108280254777075</v>
      </c>
      <c r="T19" s="198">
        <f t="shared" si="3"/>
        <v>-1.5328195868781371</v>
      </c>
      <c r="U19" s="198">
        <f t="shared" si="4"/>
        <v>-1.5391960590585945</v>
      </c>
      <c r="V19" s="198">
        <v>5.2424999999999999E-2</v>
      </c>
      <c r="W19" s="198">
        <v>-0.51850319017064006</v>
      </c>
      <c r="X19" s="198">
        <v>-0.51850319017064006</v>
      </c>
      <c r="Y19" s="198">
        <v>-0.51850319017064006</v>
      </c>
      <c r="Z19" s="198">
        <v>-0.51850319017064006</v>
      </c>
      <c r="AA19" s="198">
        <v>-0.51850319017064006</v>
      </c>
      <c r="AB19" s="198">
        <v>-0.51850319017064006</v>
      </c>
      <c r="AC19" s="198">
        <v>-0.51850319017064006</v>
      </c>
      <c r="AD19" s="198">
        <v>-0.51850319017064006</v>
      </c>
      <c r="AE19" s="198">
        <v>-0.51850319017064006</v>
      </c>
      <c r="AF19" s="198">
        <v>-0.51850319017064006</v>
      </c>
      <c r="AG19" s="198">
        <v>-0.51850319017064006</v>
      </c>
      <c r="AH19" s="198">
        <v>-0.51850319017064006</v>
      </c>
      <c r="AI19" s="198">
        <v>-0.51850319017064006</v>
      </c>
      <c r="AJ19" s="198">
        <v>-0.51850319017064006</v>
      </c>
      <c r="AK19" s="198">
        <v>-0.51850319017064006</v>
      </c>
      <c r="AL19" s="198">
        <v>-0.51850319017064006</v>
      </c>
      <c r="AM19" s="198">
        <v>-0.51850319017064006</v>
      </c>
      <c r="AN19" s="198">
        <v>-0.51850319017064006</v>
      </c>
      <c r="AO19" s="198">
        <v>-0.51850319017064006</v>
      </c>
      <c r="AP19" s="198">
        <v>-0.51850319017064006</v>
      </c>
      <c r="AQ19" s="198">
        <v>-0.51850319017064006</v>
      </c>
      <c r="AR19" s="198">
        <v>-0.51850319017064006</v>
      </c>
    </row>
    <row r="20" spans="16:44" x14ac:dyDescent="0.25">
      <c r="P20" s="198">
        <v>207.82</v>
      </c>
      <c r="Q20" s="198">
        <f t="shared" si="0"/>
        <v>-1.3333333333333333</v>
      </c>
      <c r="R20" s="200">
        <f t="shared" si="1"/>
        <v>-1.0159131935601331</v>
      </c>
      <c r="S20" s="198">
        <f t="shared" si="2"/>
        <v>-2.9108280254777075</v>
      </c>
      <c r="T20" s="198">
        <f t="shared" si="3"/>
        <v>-1.5328195868781371</v>
      </c>
      <c r="U20" s="198">
        <f t="shared" si="4"/>
        <v>-1.5391960590585945</v>
      </c>
      <c r="V20" s="198">
        <v>1.760432</v>
      </c>
      <c r="W20" s="198">
        <v>-8.1460961507852652</v>
      </c>
      <c r="X20" s="198">
        <v>-8.1460961507852652</v>
      </c>
      <c r="Y20" s="198">
        <v>-8.1460961507852652</v>
      </c>
      <c r="Z20" s="198">
        <v>-8.1460961507852652</v>
      </c>
      <c r="AA20" s="198">
        <v>-8.1460961507852652</v>
      </c>
      <c r="AB20" s="198">
        <v>-8.1460961507852652</v>
      </c>
      <c r="AC20" s="198">
        <v>-8.1460961507852652</v>
      </c>
      <c r="AD20" s="198">
        <v>-8.1460961507852652</v>
      </c>
      <c r="AE20" s="198">
        <v>-8.1460961507852652</v>
      </c>
      <c r="AF20" s="198">
        <v>-8.1460961507852652</v>
      </c>
      <c r="AG20" s="198">
        <v>-8.1460961507852652</v>
      </c>
      <c r="AH20" s="198">
        <v>-8.1460961507852652</v>
      </c>
      <c r="AI20" s="198">
        <v>-8.1460961507852652</v>
      </c>
      <c r="AJ20" s="198">
        <v>-8.1460961507852652</v>
      </c>
      <c r="AK20" s="198">
        <v>-8.1460961507852652</v>
      </c>
      <c r="AL20" s="198">
        <v>-8.1460961507852652</v>
      </c>
      <c r="AM20" s="198">
        <v>-8.1460961507852652</v>
      </c>
      <c r="AN20" s="198">
        <v>-8.1460961507852652</v>
      </c>
      <c r="AO20" s="198">
        <v>-8.1460961507852652</v>
      </c>
      <c r="AP20" s="198">
        <v>-8.1460961507852652</v>
      </c>
      <c r="AQ20" s="198">
        <v>-8.1460961507852652</v>
      </c>
      <c r="AR20" s="198">
        <v>-8.1460961507852652</v>
      </c>
    </row>
    <row r="21" spans="16:44" x14ac:dyDescent="0.25">
      <c r="P21" s="199" t="s">
        <v>707</v>
      </c>
      <c r="Q21" s="198">
        <f t="shared" si="0"/>
        <v>-1.3333333333333333</v>
      </c>
      <c r="R21" s="200">
        <f t="shared" si="1"/>
        <v>-1.0159131935601331</v>
      </c>
      <c r="S21" s="198">
        <f t="shared" si="2"/>
        <v>-2.9108280254777075</v>
      </c>
      <c r="T21" s="198">
        <f t="shared" si="3"/>
        <v>-1.5328195868781371</v>
      </c>
      <c r="U21" s="198">
        <f t="shared" si="4"/>
        <v>-1.5391960590585945</v>
      </c>
      <c r="V21" s="198">
        <v>8.348255</v>
      </c>
      <c r="W21" s="198">
        <v>-11.412013974200566</v>
      </c>
      <c r="X21" s="198">
        <v>-11.412013974200566</v>
      </c>
      <c r="Y21" s="198">
        <v>-11.412013974200566</v>
      </c>
      <c r="Z21" s="198">
        <v>-11.412013974200566</v>
      </c>
      <c r="AA21" s="198">
        <v>-11.412013974200566</v>
      </c>
      <c r="AB21" s="198">
        <v>-11.412013974200566</v>
      </c>
      <c r="AC21" s="198">
        <v>-11.412013974200566</v>
      </c>
      <c r="AD21" s="198">
        <v>-11.412013974200566</v>
      </c>
      <c r="AE21" s="198">
        <v>-11.412013974200566</v>
      </c>
      <c r="AF21" s="198">
        <v>-11.412013974200566</v>
      </c>
      <c r="AG21" s="198">
        <v>-11.412013974200566</v>
      </c>
      <c r="AH21" s="198">
        <v>-11.412013974200566</v>
      </c>
      <c r="AI21" s="198">
        <v>-11.412013974200566</v>
      </c>
      <c r="AJ21" s="198">
        <v>-11.412013974200566</v>
      </c>
      <c r="AK21" s="198">
        <v>-11.412013974200566</v>
      </c>
      <c r="AL21" s="198">
        <v>-11.412013974200566</v>
      </c>
      <c r="AM21" s="198">
        <v>-11.412013974200566</v>
      </c>
      <c r="AN21" s="198">
        <v>-11.412013974200566</v>
      </c>
      <c r="AO21" s="198">
        <v>-11.412013974200566</v>
      </c>
      <c r="AP21" s="198">
        <v>-11.412013974200566</v>
      </c>
      <c r="AQ21" s="198">
        <v>-11.412013974200566</v>
      </c>
      <c r="AR21" s="198">
        <v>-11.412013974200566</v>
      </c>
    </row>
    <row r="22" spans="16:44" x14ac:dyDescent="0.25">
      <c r="P22" s="198" t="s">
        <v>710</v>
      </c>
      <c r="Q22" s="198">
        <f t="shared" si="0"/>
        <v>-1.3333333333333333</v>
      </c>
      <c r="R22" s="200">
        <f t="shared" si="1"/>
        <v>-1.0159131935601331</v>
      </c>
      <c r="S22" s="198">
        <f t="shared" si="2"/>
        <v>-2.9108280254777075</v>
      </c>
      <c r="T22" s="198">
        <f t="shared" si="3"/>
        <v>-1.5328195868781371</v>
      </c>
      <c r="U22" s="198">
        <f t="shared" si="4"/>
        <v>-1.5391960590585945</v>
      </c>
      <c r="V22" s="198">
        <v>-3.6545200000000002</v>
      </c>
      <c r="W22" s="198">
        <v>5.9869528739837303</v>
      </c>
      <c r="X22" s="198">
        <v>5.9869528739837303</v>
      </c>
      <c r="Y22" s="198">
        <v>5.9869528739837303</v>
      </c>
      <c r="Z22" s="198">
        <v>5.9869528739837303</v>
      </c>
      <c r="AA22" s="198">
        <v>5.9869528739837303</v>
      </c>
      <c r="AB22" s="198">
        <v>5.9869528739837303</v>
      </c>
      <c r="AC22" s="198">
        <v>5.9869528739837303</v>
      </c>
      <c r="AD22" s="198">
        <v>5.9869528739837303</v>
      </c>
      <c r="AE22" s="198">
        <v>5.9869528739837303</v>
      </c>
      <c r="AF22" s="198">
        <v>5.9869528739837303</v>
      </c>
      <c r="AG22" s="198">
        <v>5.9869528739837303</v>
      </c>
      <c r="AH22" s="198">
        <v>5.9869528739837303</v>
      </c>
      <c r="AI22" s="198">
        <v>5.9869528739837303</v>
      </c>
      <c r="AJ22" s="198">
        <v>5.9869528739837303</v>
      </c>
      <c r="AK22" s="198">
        <v>5.9869528739837303</v>
      </c>
      <c r="AL22" s="198">
        <v>5.9869528739837303</v>
      </c>
      <c r="AM22" s="198">
        <v>5.9869528739837303</v>
      </c>
      <c r="AN22" s="198">
        <v>5.9869528739837303</v>
      </c>
      <c r="AO22" s="198">
        <v>5.9869528739837303</v>
      </c>
      <c r="AP22" s="198">
        <v>5.9869528739837303</v>
      </c>
      <c r="AQ22" s="198">
        <v>5.9869528739837303</v>
      </c>
      <c r="AR22" s="198">
        <v>5.9869528739837303</v>
      </c>
    </row>
    <row r="23" spans="16:44" x14ac:dyDescent="0.25">
      <c r="P23" s="198">
        <v>44.668700000000001</v>
      </c>
      <c r="Q23" s="198">
        <f t="shared" si="0"/>
        <v>-1.3333333333333333</v>
      </c>
      <c r="R23" s="200">
        <f t="shared" si="1"/>
        <v>-1.0159131935601331</v>
      </c>
      <c r="S23" s="198">
        <f t="shared" si="2"/>
        <v>-2.9108280254777075</v>
      </c>
      <c r="T23" s="198">
        <f t="shared" si="3"/>
        <v>-1.5328195868781371</v>
      </c>
      <c r="U23" s="198">
        <f t="shared" si="4"/>
        <v>-1.5391960590585945</v>
      </c>
    </row>
    <row r="24" spans="16:44" x14ac:dyDescent="0.25">
      <c r="P24" s="198" t="s">
        <v>712</v>
      </c>
      <c r="Q24" s="198">
        <f t="shared" si="0"/>
        <v>-1.3333333333333333</v>
      </c>
      <c r="R24" s="200">
        <f t="shared" si="1"/>
        <v>-1.0159131935601331</v>
      </c>
      <c r="S24" s="198">
        <f t="shared" si="2"/>
        <v>-2.9108280254777075</v>
      </c>
      <c r="T24" s="198">
        <f t="shared" si="3"/>
        <v>-1.5328195868781371</v>
      </c>
      <c r="U24" s="198">
        <f t="shared" si="4"/>
        <v>-1.5391960590585945</v>
      </c>
    </row>
    <row r="25" spans="16:44" x14ac:dyDescent="0.25">
      <c r="P25" s="198">
        <v>210.35499999999999</v>
      </c>
      <c r="Q25" s="198">
        <f t="shared" si="0"/>
        <v>-1.3333333333333333</v>
      </c>
      <c r="R25" s="200">
        <f t="shared" si="1"/>
        <v>-1.0159131935601331</v>
      </c>
      <c r="S25" s="198">
        <f t="shared" si="2"/>
        <v>-2.9108280254777075</v>
      </c>
      <c r="T25" s="198">
        <f t="shared" si="3"/>
        <v>-1.5328195868781371</v>
      </c>
      <c r="U25" s="198">
        <f t="shared" si="4"/>
        <v>-1.5391960590585945</v>
      </c>
    </row>
    <row r="26" spans="16:44" x14ac:dyDescent="0.25">
      <c r="Q26" s="198">
        <f t="shared" si="0"/>
        <v>-1.3333333333333333</v>
      </c>
      <c r="R26" s="200">
        <f t="shared" si="1"/>
        <v>-1.0159131935601331</v>
      </c>
      <c r="S26" s="198">
        <f t="shared" si="2"/>
        <v>-2.9108280254777075</v>
      </c>
      <c r="T26" s="198">
        <f t="shared" si="3"/>
        <v>-1.5328195868781371</v>
      </c>
      <c r="U26" s="198">
        <f t="shared" si="4"/>
        <v>-1.5391960590585945</v>
      </c>
      <c r="W26" s="198" t="s">
        <v>717</v>
      </c>
    </row>
    <row r="27" spans="16:44" x14ac:dyDescent="0.25">
      <c r="Q27" s="198">
        <f t="shared" si="0"/>
        <v>-1.3333333333333333</v>
      </c>
      <c r="R27" s="200">
        <f t="shared" si="1"/>
        <v>-1.0159131935601331</v>
      </c>
      <c r="S27" s="198">
        <f t="shared" si="2"/>
        <v>-2.9108280254777075</v>
      </c>
      <c r="T27" s="198">
        <f t="shared" si="3"/>
        <v>-1.5328195868781371</v>
      </c>
      <c r="U27" s="198">
        <f t="shared" si="4"/>
        <v>-1.5391960590585945</v>
      </c>
      <c r="W27" s="198">
        <f t="array" ref="W27:AR31">(V18:V22)+W18:AR22</f>
        <v>-2.1112932540855054</v>
      </c>
      <c r="X27" s="198">
        <v>-2.1112932540855054</v>
      </c>
      <c r="Y27" s="198">
        <v>-2.1112932540855054</v>
      </c>
      <c r="Z27" s="198">
        <v>-2.1112932540855054</v>
      </c>
      <c r="AA27" s="198">
        <v>-2.1112932540855054</v>
      </c>
      <c r="AB27" s="198">
        <v>-2.1112932540855054</v>
      </c>
      <c r="AC27" s="198">
        <v>-2.1112932540855054</v>
      </c>
      <c r="AD27" s="198">
        <v>-2.1112932540855054</v>
      </c>
      <c r="AE27" s="198">
        <v>-2.1112932540855054</v>
      </c>
      <c r="AF27" s="198">
        <v>-2.1112932540855054</v>
      </c>
      <c r="AG27" s="198">
        <v>-2.1112932540855054</v>
      </c>
      <c r="AH27" s="198">
        <v>-2.1112932540855054</v>
      </c>
      <c r="AI27" s="198">
        <v>-2.1112932540855054</v>
      </c>
      <c r="AJ27" s="198">
        <v>-2.1112932540855054</v>
      </c>
      <c r="AK27" s="198">
        <v>-2.1112932540855054</v>
      </c>
      <c r="AL27" s="198">
        <v>-2.1112932540855054</v>
      </c>
      <c r="AM27" s="198">
        <v>-2.1112932540855054</v>
      </c>
      <c r="AN27" s="198">
        <v>-2.1112932540855054</v>
      </c>
      <c r="AO27" s="198">
        <v>-2.1112932540855054</v>
      </c>
      <c r="AP27" s="198">
        <v>-2.1112932540855054</v>
      </c>
      <c r="AQ27" s="198">
        <v>-2.1112932540855054</v>
      </c>
      <c r="AR27" s="198">
        <v>-2.1112932540855054</v>
      </c>
    </row>
    <row r="28" spans="16:44" x14ac:dyDescent="0.25">
      <c r="Q28" s="198">
        <f t="shared" si="0"/>
        <v>-1.3333333333333333</v>
      </c>
      <c r="R28" s="200">
        <f t="shared" si="1"/>
        <v>-1.0159131935601331</v>
      </c>
      <c r="S28" s="198">
        <f t="shared" si="2"/>
        <v>-2.9108280254777075</v>
      </c>
      <c r="T28" s="198">
        <f t="shared" si="3"/>
        <v>-1.5328195868781371</v>
      </c>
      <c r="U28" s="198">
        <f t="shared" si="4"/>
        <v>-1.5391960590585945</v>
      </c>
      <c r="W28" s="198">
        <v>-0.46607819017064006</v>
      </c>
      <c r="X28" s="198">
        <v>-0.46607819017064006</v>
      </c>
      <c r="Y28" s="198">
        <v>-0.46607819017064006</v>
      </c>
      <c r="Z28" s="198">
        <v>-0.46607819017064006</v>
      </c>
      <c r="AA28" s="198">
        <v>-0.46607819017064006</v>
      </c>
      <c r="AB28" s="198">
        <v>-0.46607819017064006</v>
      </c>
      <c r="AC28" s="198">
        <v>-0.46607819017064006</v>
      </c>
      <c r="AD28" s="198">
        <v>-0.46607819017064006</v>
      </c>
      <c r="AE28" s="198">
        <v>-0.46607819017064006</v>
      </c>
      <c r="AF28" s="198">
        <v>-0.46607819017064006</v>
      </c>
      <c r="AG28" s="198">
        <v>-0.46607819017064006</v>
      </c>
      <c r="AH28" s="198">
        <v>-0.46607819017064006</v>
      </c>
      <c r="AI28" s="198">
        <v>-0.46607819017064006</v>
      </c>
      <c r="AJ28" s="198">
        <v>-0.46607819017064006</v>
      </c>
      <c r="AK28" s="198">
        <v>-0.46607819017064006</v>
      </c>
      <c r="AL28" s="198">
        <v>-0.46607819017064006</v>
      </c>
      <c r="AM28" s="198">
        <v>-0.46607819017064006</v>
      </c>
      <c r="AN28" s="198">
        <v>-0.46607819017064006</v>
      </c>
      <c r="AO28" s="198">
        <v>-0.46607819017064006</v>
      </c>
      <c r="AP28" s="198">
        <v>-0.46607819017064006</v>
      </c>
      <c r="AQ28" s="198">
        <v>-0.46607819017064006</v>
      </c>
      <c r="AR28" s="198">
        <v>-0.46607819017064006</v>
      </c>
    </row>
    <row r="29" spans="16:44" x14ac:dyDescent="0.25">
      <c r="Q29" s="198">
        <f t="shared" si="0"/>
        <v>-1.3333333333333333</v>
      </c>
      <c r="R29" s="200">
        <f t="shared" si="1"/>
        <v>-1.0159131935601331</v>
      </c>
      <c r="S29" s="198">
        <f t="shared" si="2"/>
        <v>-2.9108280254777075</v>
      </c>
      <c r="T29" s="198">
        <f t="shared" si="3"/>
        <v>-1.5328195868781371</v>
      </c>
      <c r="U29" s="198">
        <f t="shared" si="4"/>
        <v>-1.5391960590585945</v>
      </c>
      <c r="W29" s="198">
        <v>-6.3856641507852654</v>
      </c>
      <c r="X29" s="198">
        <v>-6.3856641507852654</v>
      </c>
      <c r="Y29" s="198">
        <v>-6.3856641507852654</v>
      </c>
      <c r="Z29" s="198">
        <v>-6.3856641507852654</v>
      </c>
      <c r="AA29" s="198">
        <v>-6.3856641507852654</v>
      </c>
      <c r="AB29" s="198">
        <v>-6.3856641507852654</v>
      </c>
      <c r="AC29" s="198">
        <v>-6.3856641507852654</v>
      </c>
      <c r="AD29" s="198">
        <v>-6.3856641507852654</v>
      </c>
      <c r="AE29" s="198">
        <v>-6.3856641507852654</v>
      </c>
      <c r="AF29" s="198">
        <v>-6.3856641507852654</v>
      </c>
      <c r="AG29" s="198">
        <v>-6.3856641507852654</v>
      </c>
      <c r="AH29" s="198">
        <v>-6.3856641507852654</v>
      </c>
      <c r="AI29" s="198">
        <v>-6.3856641507852654</v>
      </c>
      <c r="AJ29" s="198">
        <v>-6.3856641507852654</v>
      </c>
      <c r="AK29" s="198">
        <v>-6.3856641507852654</v>
      </c>
      <c r="AL29" s="198">
        <v>-6.3856641507852654</v>
      </c>
      <c r="AM29" s="198">
        <v>-6.3856641507852654</v>
      </c>
      <c r="AN29" s="198">
        <v>-6.3856641507852654</v>
      </c>
      <c r="AO29" s="198">
        <v>-6.3856641507852654</v>
      </c>
      <c r="AP29" s="198">
        <v>-6.3856641507852654</v>
      </c>
      <c r="AQ29" s="198">
        <v>-6.3856641507852654</v>
      </c>
      <c r="AR29" s="198">
        <v>-6.3856641507852654</v>
      </c>
    </row>
    <row r="30" spans="16:44" x14ac:dyDescent="0.25">
      <c r="Q30" s="198">
        <f t="shared" si="0"/>
        <v>-1.3333333333333333</v>
      </c>
      <c r="R30" s="200">
        <f t="shared" si="1"/>
        <v>-1.0159131935601331</v>
      </c>
      <c r="S30" s="198">
        <f t="shared" si="2"/>
        <v>-2.9108280254777075</v>
      </c>
      <c r="T30" s="198">
        <f t="shared" si="3"/>
        <v>-1.5328195868781371</v>
      </c>
      <c r="U30" s="198">
        <f t="shared" si="4"/>
        <v>-1.5391960590585945</v>
      </c>
      <c r="W30" s="198">
        <v>-3.0637589742005655</v>
      </c>
      <c r="X30" s="198">
        <v>-3.0637589742005655</v>
      </c>
      <c r="Y30" s="198">
        <v>-3.0637589742005655</v>
      </c>
      <c r="Z30" s="198">
        <v>-3.0637589742005655</v>
      </c>
      <c r="AA30" s="198">
        <v>-3.0637589742005655</v>
      </c>
      <c r="AB30" s="198">
        <v>-3.0637589742005655</v>
      </c>
      <c r="AC30" s="198">
        <v>-3.0637589742005655</v>
      </c>
      <c r="AD30" s="198">
        <v>-3.0637589742005655</v>
      </c>
      <c r="AE30" s="198">
        <v>-3.0637589742005655</v>
      </c>
      <c r="AF30" s="198">
        <v>-3.0637589742005655</v>
      </c>
      <c r="AG30" s="198">
        <v>-3.0637589742005655</v>
      </c>
      <c r="AH30" s="198">
        <v>-3.0637589742005655</v>
      </c>
      <c r="AI30" s="198">
        <v>-3.0637589742005655</v>
      </c>
      <c r="AJ30" s="198">
        <v>-3.0637589742005655</v>
      </c>
      <c r="AK30" s="198">
        <v>-3.0637589742005655</v>
      </c>
      <c r="AL30" s="198">
        <v>-3.0637589742005655</v>
      </c>
      <c r="AM30" s="198">
        <v>-3.0637589742005655</v>
      </c>
      <c r="AN30" s="198">
        <v>-3.0637589742005655</v>
      </c>
      <c r="AO30" s="198">
        <v>-3.0637589742005655</v>
      </c>
      <c r="AP30" s="198">
        <v>-3.0637589742005655</v>
      </c>
      <c r="AQ30" s="198">
        <v>-3.0637589742005655</v>
      </c>
      <c r="AR30" s="198">
        <v>-3.0637589742005655</v>
      </c>
    </row>
    <row r="31" spans="16:44" x14ac:dyDescent="0.25">
      <c r="Q31" s="198">
        <f t="shared" si="0"/>
        <v>-1.3333333333333333</v>
      </c>
      <c r="R31" s="200">
        <f t="shared" si="1"/>
        <v>-1.0159131935601331</v>
      </c>
      <c r="S31" s="198">
        <f t="shared" si="2"/>
        <v>-2.9108280254777075</v>
      </c>
      <c r="T31" s="198">
        <f t="shared" si="3"/>
        <v>-1.5328195868781371</v>
      </c>
      <c r="U31" s="198">
        <f t="shared" si="4"/>
        <v>-1.5391960590585945</v>
      </c>
      <c r="W31" s="198">
        <v>2.3324328739837301</v>
      </c>
      <c r="X31" s="198">
        <v>2.3324328739837301</v>
      </c>
      <c r="Y31" s="198">
        <v>2.3324328739837301</v>
      </c>
      <c r="Z31" s="198">
        <v>2.3324328739837301</v>
      </c>
      <c r="AA31" s="198">
        <v>2.3324328739837301</v>
      </c>
      <c r="AB31" s="198">
        <v>2.3324328739837301</v>
      </c>
      <c r="AC31" s="198">
        <v>2.3324328739837301</v>
      </c>
      <c r="AD31" s="198">
        <v>2.3324328739837301</v>
      </c>
      <c r="AE31" s="198">
        <v>2.3324328739837301</v>
      </c>
      <c r="AF31" s="198">
        <v>2.3324328739837301</v>
      </c>
      <c r="AG31" s="198">
        <v>2.3324328739837301</v>
      </c>
      <c r="AH31" s="198">
        <v>2.3324328739837301</v>
      </c>
      <c r="AI31" s="198">
        <v>2.3324328739837301</v>
      </c>
      <c r="AJ31" s="198">
        <v>2.3324328739837301</v>
      </c>
      <c r="AK31" s="198">
        <v>2.3324328739837301</v>
      </c>
      <c r="AL31" s="198">
        <v>2.3324328739837301</v>
      </c>
      <c r="AM31" s="198">
        <v>2.3324328739837301</v>
      </c>
      <c r="AN31" s="198">
        <v>2.3324328739837301</v>
      </c>
      <c r="AO31" s="198">
        <v>2.3324328739837301</v>
      </c>
      <c r="AP31" s="198">
        <v>2.3324328739837301</v>
      </c>
      <c r="AQ31" s="198">
        <v>2.3324328739837301</v>
      </c>
      <c r="AR31" s="198">
        <v>2.3324328739837301</v>
      </c>
    </row>
    <row r="32" spans="16:44" x14ac:dyDescent="0.25">
      <c r="Q32" s="198">
        <f t="shared" si="0"/>
        <v>-1.3333333333333333</v>
      </c>
      <c r="R32" s="200">
        <f t="shared" si="1"/>
        <v>-1.0159131935601331</v>
      </c>
      <c r="S32" s="198">
        <f t="shared" si="2"/>
        <v>-2.9108280254777075</v>
      </c>
      <c r="T32" s="198">
        <f t="shared" si="3"/>
        <v>-1.5328195868781371</v>
      </c>
      <c r="U32" s="198">
        <f t="shared" si="4"/>
        <v>-1.5391960590585945</v>
      </c>
    </row>
    <row r="33" spans="17:44" x14ac:dyDescent="0.25">
      <c r="Q33" s="198">
        <f t="shared" si="0"/>
        <v>-1.3333333333333333</v>
      </c>
      <c r="R33" s="200">
        <f t="shared" si="1"/>
        <v>-1.0159131935601331</v>
      </c>
      <c r="S33" s="198">
        <f t="shared" si="2"/>
        <v>-2.9108280254777075</v>
      </c>
      <c r="T33" s="198">
        <f t="shared" si="3"/>
        <v>-1.5328195868781371</v>
      </c>
      <c r="U33" s="198">
        <f t="shared" si="4"/>
        <v>-1.5391960590585945</v>
      </c>
    </row>
    <row r="34" spans="17:44" x14ac:dyDescent="0.25">
      <c r="Q34" s="198">
        <f t="shared" si="0"/>
        <v>-1.3333333333333333</v>
      </c>
      <c r="R34" s="200">
        <f t="shared" si="1"/>
        <v>-1.0159131935601331</v>
      </c>
      <c r="S34" s="198">
        <f t="shared" si="2"/>
        <v>-2.9108280254777075</v>
      </c>
      <c r="T34" s="198">
        <f t="shared" si="3"/>
        <v>-1.5328195868781371</v>
      </c>
      <c r="U34" s="198">
        <f t="shared" si="4"/>
        <v>-1.5391960590585945</v>
      </c>
    </row>
    <row r="35" spans="17:44" x14ac:dyDescent="0.25">
      <c r="Q35" s="198">
        <f t="shared" si="0"/>
        <v>-1.3333333333333333</v>
      </c>
      <c r="R35" s="200">
        <f t="shared" si="1"/>
        <v>-1.0159131935601331</v>
      </c>
      <c r="S35" s="198">
        <f t="shared" si="2"/>
        <v>-2.9108280254777075</v>
      </c>
      <c r="T35" s="198">
        <f t="shared" si="3"/>
        <v>-1.5328195868781371</v>
      </c>
      <c r="U35" s="198">
        <f t="shared" si="4"/>
        <v>-1.5391960590585945</v>
      </c>
      <c r="W35" s="198" t="s">
        <v>718</v>
      </c>
    </row>
    <row r="36" spans="17:44" x14ac:dyDescent="0.25">
      <c r="Q36" s="198">
        <f t="shared" si="0"/>
        <v>-1.3333333333333333</v>
      </c>
      <c r="R36" s="200">
        <f t="shared" si="1"/>
        <v>-1.0159131935601331</v>
      </c>
      <c r="S36" s="198">
        <f t="shared" si="2"/>
        <v>-2.9108280254777075</v>
      </c>
      <c r="T36" s="198">
        <f t="shared" si="3"/>
        <v>-1.5328195868781371</v>
      </c>
      <c r="U36" s="198">
        <f t="shared" si="4"/>
        <v>-1.5391960590585945</v>
      </c>
      <c r="W36" s="198">
        <f>2/(1+EXP(-2*W27))-1</f>
        <v>-0.97110230874209613</v>
      </c>
      <c r="X36" s="198">
        <f t="shared" ref="X36:AR36" si="5">2/(1+EXP(-2*X27))-1</f>
        <v>-0.97110230874209613</v>
      </c>
      <c r="Y36" s="198">
        <f t="shared" si="5"/>
        <v>-0.97110230874209613</v>
      </c>
      <c r="Z36" s="198">
        <f t="shared" si="5"/>
        <v>-0.97110230874209613</v>
      </c>
      <c r="AA36" s="198">
        <f t="shared" si="5"/>
        <v>-0.97110230874209613</v>
      </c>
      <c r="AB36" s="198">
        <f t="shared" si="5"/>
        <v>-0.97110230874209613</v>
      </c>
      <c r="AC36" s="198">
        <f t="shared" si="5"/>
        <v>-0.97110230874209613</v>
      </c>
      <c r="AD36" s="198">
        <f t="shared" si="5"/>
        <v>-0.97110230874209613</v>
      </c>
      <c r="AE36" s="198">
        <f t="shared" si="5"/>
        <v>-0.97110230874209613</v>
      </c>
      <c r="AF36" s="198">
        <f t="shared" si="5"/>
        <v>-0.97110230874209613</v>
      </c>
      <c r="AG36" s="198">
        <f t="shared" si="5"/>
        <v>-0.97110230874209613</v>
      </c>
      <c r="AH36" s="198">
        <f t="shared" si="5"/>
        <v>-0.97110230874209613</v>
      </c>
      <c r="AI36" s="198">
        <f t="shared" si="5"/>
        <v>-0.97110230874209613</v>
      </c>
      <c r="AJ36" s="198">
        <f t="shared" si="5"/>
        <v>-0.97110230874209613</v>
      </c>
      <c r="AK36" s="198">
        <f t="shared" si="5"/>
        <v>-0.97110230874209613</v>
      </c>
      <c r="AL36" s="198">
        <f t="shared" si="5"/>
        <v>-0.97110230874209613</v>
      </c>
      <c r="AM36" s="198">
        <f t="shared" si="5"/>
        <v>-0.97110230874209613</v>
      </c>
      <c r="AN36" s="198">
        <f t="shared" si="5"/>
        <v>-0.97110230874209613</v>
      </c>
      <c r="AO36" s="198">
        <f t="shared" si="5"/>
        <v>-0.97110230874209613</v>
      </c>
      <c r="AP36" s="198">
        <f t="shared" si="5"/>
        <v>-0.97110230874209613</v>
      </c>
      <c r="AQ36" s="198">
        <f t="shared" si="5"/>
        <v>-0.97110230874209613</v>
      </c>
      <c r="AR36" s="198">
        <f t="shared" si="5"/>
        <v>-0.97110230874209613</v>
      </c>
    </row>
    <row r="37" spans="17:44" x14ac:dyDescent="0.25">
      <c r="Q37" s="198">
        <f t="shared" si="0"/>
        <v>-1.3333333333333333</v>
      </c>
      <c r="R37" s="200">
        <f t="shared" si="1"/>
        <v>-1.0159131935601331</v>
      </c>
      <c r="S37" s="198">
        <f t="shared" si="2"/>
        <v>-2.9108280254777075</v>
      </c>
      <c r="T37" s="198">
        <f t="shared" si="3"/>
        <v>-1.5328195868781371</v>
      </c>
      <c r="U37" s="198">
        <f t="shared" si="4"/>
        <v>-1.5391960590585945</v>
      </c>
      <c r="W37" s="198">
        <f t="shared" ref="W37:AR40" si="6">2/(1+EXP(-2*W28))-1</f>
        <v>-0.4350251269138431</v>
      </c>
      <c r="X37" s="198">
        <f t="shared" si="6"/>
        <v>-0.4350251269138431</v>
      </c>
      <c r="Y37" s="198">
        <f t="shared" si="6"/>
        <v>-0.4350251269138431</v>
      </c>
      <c r="Z37" s="198">
        <f t="shared" si="6"/>
        <v>-0.4350251269138431</v>
      </c>
      <c r="AA37" s="198">
        <f t="shared" si="6"/>
        <v>-0.4350251269138431</v>
      </c>
      <c r="AB37" s="198">
        <f t="shared" si="6"/>
        <v>-0.4350251269138431</v>
      </c>
      <c r="AC37" s="198">
        <f t="shared" si="6"/>
        <v>-0.4350251269138431</v>
      </c>
      <c r="AD37" s="198">
        <f t="shared" si="6"/>
        <v>-0.4350251269138431</v>
      </c>
      <c r="AE37" s="198">
        <f t="shared" si="6"/>
        <v>-0.4350251269138431</v>
      </c>
      <c r="AF37" s="198">
        <f t="shared" si="6"/>
        <v>-0.4350251269138431</v>
      </c>
      <c r="AG37" s="198">
        <f t="shared" si="6"/>
        <v>-0.4350251269138431</v>
      </c>
      <c r="AH37" s="198">
        <f t="shared" si="6"/>
        <v>-0.4350251269138431</v>
      </c>
      <c r="AI37" s="198">
        <f t="shared" si="6"/>
        <v>-0.4350251269138431</v>
      </c>
      <c r="AJ37" s="198">
        <f t="shared" si="6"/>
        <v>-0.4350251269138431</v>
      </c>
      <c r="AK37" s="198">
        <f t="shared" si="6"/>
        <v>-0.4350251269138431</v>
      </c>
      <c r="AL37" s="198">
        <f t="shared" si="6"/>
        <v>-0.4350251269138431</v>
      </c>
      <c r="AM37" s="198">
        <f t="shared" si="6"/>
        <v>-0.4350251269138431</v>
      </c>
      <c r="AN37" s="198">
        <f t="shared" si="6"/>
        <v>-0.4350251269138431</v>
      </c>
      <c r="AO37" s="198">
        <f t="shared" si="6"/>
        <v>-0.4350251269138431</v>
      </c>
      <c r="AP37" s="198">
        <f t="shared" si="6"/>
        <v>-0.4350251269138431</v>
      </c>
      <c r="AQ37" s="198">
        <f t="shared" si="6"/>
        <v>-0.4350251269138431</v>
      </c>
      <c r="AR37" s="198">
        <f t="shared" si="6"/>
        <v>-0.4350251269138431</v>
      </c>
    </row>
    <row r="38" spans="17:44" x14ac:dyDescent="0.25">
      <c r="Q38" s="198">
        <f t="shared" si="0"/>
        <v>-1.3333333333333333</v>
      </c>
      <c r="R38" s="200">
        <f t="shared" si="1"/>
        <v>-1.0159131935601331</v>
      </c>
      <c r="S38" s="198">
        <f t="shared" si="2"/>
        <v>-2.9108280254777075</v>
      </c>
      <c r="T38" s="198">
        <f t="shared" si="3"/>
        <v>-1.5328195868781371</v>
      </c>
      <c r="U38" s="198">
        <f t="shared" si="4"/>
        <v>-1.5391960590585945</v>
      </c>
      <c r="W38" s="198">
        <f t="shared" si="6"/>
        <v>-0.99999431786753712</v>
      </c>
      <c r="X38" s="198">
        <f t="shared" si="6"/>
        <v>-0.99999431786753712</v>
      </c>
      <c r="Y38" s="198">
        <f t="shared" si="6"/>
        <v>-0.99999431786753712</v>
      </c>
      <c r="Z38" s="198">
        <f t="shared" si="6"/>
        <v>-0.99999431786753712</v>
      </c>
      <c r="AA38" s="198">
        <f t="shared" si="6"/>
        <v>-0.99999431786753712</v>
      </c>
      <c r="AB38" s="198">
        <f t="shared" si="6"/>
        <v>-0.99999431786753712</v>
      </c>
      <c r="AC38" s="198">
        <f t="shared" si="6"/>
        <v>-0.99999431786753712</v>
      </c>
      <c r="AD38" s="198">
        <f t="shared" si="6"/>
        <v>-0.99999431786753712</v>
      </c>
      <c r="AE38" s="198">
        <f t="shared" si="6"/>
        <v>-0.99999431786753712</v>
      </c>
      <c r="AF38" s="198">
        <f t="shared" si="6"/>
        <v>-0.99999431786753712</v>
      </c>
      <c r="AG38" s="198">
        <f t="shared" si="6"/>
        <v>-0.99999431786753712</v>
      </c>
      <c r="AH38" s="198">
        <f t="shared" si="6"/>
        <v>-0.99999431786753712</v>
      </c>
      <c r="AI38" s="198">
        <f t="shared" si="6"/>
        <v>-0.99999431786753712</v>
      </c>
      <c r="AJ38" s="198">
        <f t="shared" si="6"/>
        <v>-0.99999431786753712</v>
      </c>
      <c r="AK38" s="198">
        <f t="shared" si="6"/>
        <v>-0.99999431786753712</v>
      </c>
      <c r="AL38" s="198">
        <f t="shared" si="6"/>
        <v>-0.99999431786753712</v>
      </c>
      <c r="AM38" s="198">
        <f t="shared" si="6"/>
        <v>-0.99999431786753712</v>
      </c>
      <c r="AN38" s="198">
        <f t="shared" si="6"/>
        <v>-0.99999431786753712</v>
      </c>
      <c r="AO38" s="198">
        <f t="shared" si="6"/>
        <v>-0.99999431786753712</v>
      </c>
      <c r="AP38" s="198">
        <f t="shared" si="6"/>
        <v>-0.99999431786753712</v>
      </c>
      <c r="AQ38" s="198">
        <f t="shared" si="6"/>
        <v>-0.99999431786753712</v>
      </c>
      <c r="AR38" s="198">
        <f t="shared" si="6"/>
        <v>-0.99999431786753712</v>
      </c>
    </row>
    <row r="39" spans="17:44" x14ac:dyDescent="0.25">
      <c r="Q39" s="198">
        <f t="shared" si="0"/>
        <v>-1.3333333333333333</v>
      </c>
      <c r="R39" s="200">
        <f t="shared" si="1"/>
        <v>-1.0159131935601331</v>
      </c>
      <c r="S39" s="198">
        <f t="shared" si="2"/>
        <v>-2.9108280254777075</v>
      </c>
      <c r="T39" s="198">
        <f t="shared" si="3"/>
        <v>-1.5328195868781371</v>
      </c>
      <c r="U39" s="198">
        <f t="shared" si="4"/>
        <v>-1.5391960590585945</v>
      </c>
      <c r="W39" s="198">
        <f t="shared" si="6"/>
        <v>-0.99564552131515405</v>
      </c>
      <c r="X39" s="198">
        <f t="shared" si="6"/>
        <v>-0.99564552131515405</v>
      </c>
      <c r="Y39" s="198">
        <f t="shared" si="6"/>
        <v>-0.99564552131515405</v>
      </c>
      <c r="Z39" s="198">
        <f t="shared" si="6"/>
        <v>-0.99564552131515405</v>
      </c>
      <c r="AA39" s="198">
        <f t="shared" si="6"/>
        <v>-0.99564552131515405</v>
      </c>
      <c r="AB39" s="198">
        <f t="shared" si="6"/>
        <v>-0.99564552131515405</v>
      </c>
      <c r="AC39" s="198">
        <f t="shared" si="6"/>
        <v>-0.99564552131515405</v>
      </c>
      <c r="AD39" s="198">
        <f t="shared" si="6"/>
        <v>-0.99564552131515405</v>
      </c>
      <c r="AE39" s="198">
        <f t="shared" si="6"/>
        <v>-0.99564552131515405</v>
      </c>
      <c r="AF39" s="198">
        <f t="shared" si="6"/>
        <v>-0.99564552131515405</v>
      </c>
      <c r="AG39" s="198">
        <f t="shared" si="6"/>
        <v>-0.99564552131515405</v>
      </c>
      <c r="AH39" s="198">
        <f t="shared" si="6"/>
        <v>-0.99564552131515405</v>
      </c>
      <c r="AI39" s="198">
        <f t="shared" si="6"/>
        <v>-0.99564552131515405</v>
      </c>
      <c r="AJ39" s="198">
        <f t="shared" si="6"/>
        <v>-0.99564552131515405</v>
      </c>
      <c r="AK39" s="198">
        <f t="shared" si="6"/>
        <v>-0.99564552131515405</v>
      </c>
      <c r="AL39" s="198">
        <f t="shared" si="6"/>
        <v>-0.99564552131515405</v>
      </c>
      <c r="AM39" s="198">
        <f t="shared" si="6"/>
        <v>-0.99564552131515405</v>
      </c>
      <c r="AN39" s="198">
        <f t="shared" si="6"/>
        <v>-0.99564552131515405</v>
      </c>
      <c r="AO39" s="198">
        <f t="shared" si="6"/>
        <v>-0.99564552131515405</v>
      </c>
      <c r="AP39" s="198">
        <f t="shared" si="6"/>
        <v>-0.99564552131515405</v>
      </c>
      <c r="AQ39" s="198">
        <f t="shared" si="6"/>
        <v>-0.99564552131515405</v>
      </c>
      <c r="AR39" s="198">
        <f t="shared" si="6"/>
        <v>-0.99564552131515405</v>
      </c>
    </row>
    <row r="40" spans="17:44" x14ac:dyDescent="0.25">
      <c r="Q40" s="198">
        <f t="shared" si="0"/>
        <v>-1.3333333333333333</v>
      </c>
      <c r="R40" s="200">
        <f t="shared" si="1"/>
        <v>-1.0159131935601331</v>
      </c>
      <c r="S40" s="198">
        <f t="shared" si="2"/>
        <v>-2.9108280254777075</v>
      </c>
      <c r="T40" s="198">
        <f t="shared" si="3"/>
        <v>-1.5328195868781371</v>
      </c>
      <c r="U40" s="198">
        <f t="shared" si="4"/>
        <v>-1.5391960590585945</v>
      </c>
      <c r="W40" s="198">
        <f t="shared" si="6"/>
        <v>0.98133480993979205</v>
      </c>
      <c r="X40" s="198">
        <f t="shared" si="6"/>
        <v>0.98133480993979205</v>
      </c>
      <c r="Y40" s="198">
        <f t="shared" si="6"/>
        <v>0.98133480993979205</v>
      </c>
      <c r="Z40" s="198">
        <f t="shared" si="6"/>
        <v>0.98133480993979205</v>
      </c>
      <c r="AA40" s="198">
        <f t="shared" si="6"/>
        <v>0.98133480993979205</v>
      </c>
      <c r="AB40" s="198">
        <f t="shared" si="6"/>
        <v>0.98133480993979205</v>
      </c>
      <c r="AC40" s="198">
        <f t="shared" si="6"/>
        <v>0.98133480993979205</v>
      </c>
      <c r="AD40" s="198">
        <f t="shared" si="6"/>
        <v>0.98133480993979205</v>
      </c>
      <c r="AE40" s="198">
        <f t="shared" si="6"/>
        <v>0.98133480993979205</v>
      </c>
      <c r="AF40" s="198">
        <f t="shared" si="6"/>
        <v>0.98133480993979205</v>
      </c>
      <c r="AG40" s="198">
        <f t="shared" si="6"/>
        <v>0.98133480993979205</v>
      </c>
      <c r="AH40" s="198">
        <f t="shared" si="6"/>
        <v>0.98133480993979205</v>
      </c>
      <c r="AI40" s="198">
        <f t="shared" si="6"/>
        <v>0.98133480993979205</v>
      </c>
      <c r="AJ40" s="198">
        <f t="shared" si="6"/>
        <v>0.98133480993979205</v>
      </c>
      <c r="AK40" s="198">
        <f t="shared" si="6"/>
        <v>0.98133480993979205</v>
      </c>
      <c r="AL40" s="198">
        <f t="shared" si="6"/>
        <v>0.98133480993979205</v>
      </c>
      <c r="AM40" s="198">
        <f t="shared" si="6"/>
        <v>0.98133480993979205</v>
      </c>
      <c r="AN40" s="198">
        <f t="shared" si="6"/>
        <v>0.98133480993979205</v>
      </c>
      <c r="AO40" s="198">
        <f t="shared" si="6"/>
        <v>0.98133480993979205</v>
      </c>
      <c r="AP40" s="198">
        <f t="shared" si="6"/>
        <v>0.98133480993979205</v>
      </c>
      <c r="AQ40" s="198">
        <f t="shared" si="6"/>
        <v>0.98133480993979205</v>
      </c>
      <c r="AR40" s="198">
        <f t="shared" si="6"/>
        <v>0.98133480993979205</v>
      </c>
    </row>
    <row r="41" spans="17:44" x14ac:dyDescent="0.25">
      <c r="Q41" s="198">
        <f t="shared" si="0"/>
        <v>-1.3333333333333333</v>
      </c>
      <c r="R41" s="200">
        <f t="shared" si="1"/>
        <v>-1.0159131935601331</v>
      </c>
      <c r="S41" s="198">
        <f t="shared" si="2"/>
        <v>-2.9108280254777075</v>
      </c>
      <c r="T41" s="198">
        <f t="shared" si="3"/>
        <v>-1.5328195868781371</v>
      </c>
      <c r="U41" s="198">
        <f t="shared" si="4"/>
        <v>-1.5391960590585945</v>
      </c>
    </row>
    <row r="42" spans="17:44" x14ac:dyDescent="0.25">
      <c r="Q42" s="198">
        <f t="shared" si="0"/>
        <v>-1.3333333333333333</v>
      </c>
      <c r="R42" s="200">
        <f t="shared" si="1"/>
        <v>-1.0159131935601331</v>
      </c>
      <c r="S42" s="198">
        <f t="shared" si="2"/>
        <v>-2.9108280254777075</v>
      </c>
      <c r="T42" s="198">
        <f t="shared" si="3"/>
        <v>-1.5328195868781371</v>
      </c>
      <c r="U42" s="198">
        <f t="shared" si="4"/>
        <v>-1.5391960590585945</v>
      </c>
      <c r="W42" s="199" t="s">
        <v>719</v>
      </c>
      <c r="X42" s="199" t="s">
        <v>720</v>
      </c>
    </row>
    <row r="43" spans="17:44" x14ac:dyDescent="0.25">
      <c r="Q43" s="198">
        <f t="shared" si="0"/>
        <v>-1.3333333333333333</v>
      </c>
      <c r="R43" s="200">
        <f t="shared" si="1"/>
        <v>-1.0159131935601331</v>
      </c>
      <c r="S43" s="198">
        <f t="shared" si="2"/>
        <v>-2.9108280254777075</v>
      </c>
      <c r="T43" s="198">
        <f t="shared" si="3"/>
        <v>-1.5328195868781371</v>
      </c>
      <c r="U43" s="198">
        <f t="shared" si="4"/>
        <v>-1.5391960590585945</v>
      </c>
      <c r="W43" s="198">
        <v>-0.154303</v>
      </c>
      <c r="X43" s="198">
        <v>8.0733399999999997E-2</v>
      </c>
      <c r="Y43" s="198">
        <v>2.2525200000000001</v>
      </c>
      <c r="Z43" s="198">
        <v>7.0771000000000001E-2</v>
      </c>
      <c r="AA43" s="198">
        <v>5.1398800000000003E-3</v>
      </c>
      <c r="AB43" s="198">
        <v>0.112814</v>
      </c>
    </row>
    <row r="44" spans="17:44" x14ac:dyDescent="0.25">
      <c r="Q44" s="198">
        <f t="shared" si="0"/>
        <v>-1.3333333333333333</v>
      </c>
      <c r="R44" s="200">
        <f t="shared" si="1"/>
        <v>-1.0159131935601331</v>
      </c>
      <c r="S44" s="198">
        <f t="shared" si="2"/>
        <v>-2.9108280254777075</v>
      </c>
      <c r="T44" s="198">
        <f t="shared" si="3"/>
        <v>-1.5328195868781371</v>
      </c>
      <c r="U44" s="198">
        <f t="shared" si="4"/>
        <v>-1.5391960590585945</v>
      </c>
    </row>
    <row r="45" spans="17:44" x14ac:dyDescent="0.25">
      <c r="Q45" s="198">
        <f t="shared" si="0"/>
        <v>-1.3333333333333333</v>
      </c>
      <c r="R45" s="200">
        <f t="shared" si="1"/>
        <v>-1.0159131935601331</v>
      </c>
      <c r="S45" s="198">
        <f t="shared" si="2"/>
        <v>-2.9108280254777075</v>
      </c>
      <c r="T45" s="198">
        <f t="shared" si="3"/>
        <v>-1.5328195868781371</v>
      </c>
      <c r="U45" s="198">
        <f t="shared" si="4"/>
        <v>-1.5391960590585945</v>
      </c>
      <c r="W45" s="198" t="s">
        <v>721</v>
      </c>
    </row>
    <row r="46" spans="17:44" x14ac:dyDescent="0.25">
      <c r="Q46" s="198">
        <f t="shared" si="0"/>
        <v>-1.3333333333333333</v>
      </c>
      <c r="R46" s="200">
        <f t="shared" si="1"/>
        <v>-1.0159131935601331</v>
      </c>
      <c r="S46" s="198">
        <f t="shared" si="2"/>
        <v>-2.9108280254777075</v>
      </c>
      <c r="T46" s="198">
        <f t="shared" si="3"/>
        <v>-1.5328195868781371</v>
      </c>
      <c r="U46" s="198">
        <f t="shared" si="4"/>
        <v>-1.5391960590585945</v>
      </c>
      <c r="W46" s="198">
        <f t="array" ref="W46:AR46">MMULT(X43:AB43,W36:AR40)</f>
        <v>-1.0234829811319222</v>
      </c>
      <c r="X46" s="198">
        <v>-1.0234829811319222</v>
      </c>
      <c r="Y46" s="198">
        <v>-1.0234829811319222</v>
      </c>
      <c r="Z46" s="198">
        <v>-1.0234829811319222</v>
      </c>
      <c r="AA46" s="198">
        <v>-1.0234829811319222</v>
      </c>
      <c r="AB46" s="198">
        <v>-1.0234829811319222</v>
      </c>
      <c r="AC46" s="198">
        <v>-1.0234829811319222</v>
      </c>
      <c r="AD46" s="198">
        <v>-1.0234829811319222</v>
      </c>
      <c r="AE46" s="198">
        <v>-1.0234829811319222</v>
      </c>
      <c r="AF46" s="198">
        <v>-1.0234829811319222</v>
      </c>
      <c r="AG46" s="198">
        <v>-1.0234829811319222</v>
      </c>
      <c r="AH46" s="198">
        <v>-1.0234829811319222</v>
      </c>
      <c r="AI46" s="198">
        <v>-1.0234829811319222</v>
      </c>
      <c r="AJ46" s="198">
        <v>-1.0234829811319222</v>
      </c>
      <c r="AK46" s="198">
        <v>-1.0234829811319222</v>
      </c>
      <c r="AL46" s="198">
        <v>-1.0234829811319222</v>
      </c>
      <c r="AM46" s="198">
        <v>-1.0234829811319222</v>
      </c>
      <c r="AN46" s="198">
        <v>-1.0234829811319222</v>
      </c>
      <c r="AO46" s="198">
        <v>-1.0234829811319222</v>
      </c>
      <c r="AP46" s="198">
        <v>-1.0234829811319222</v>
      </c>
      <c r="AQ46" s="198">
        <v>-1.0234829811319222</v>
      </c>
      <c r="AR46" s="198">
        <v>-1.0234829811319222</v>
      </c>
    </row>
    <row r="47" spans="17:44" x14ac:dyDescent="0.25">
      <c r="Q47" s="198">
        <f t="shared" si="0"/>
        <v>-1.3333333333333333</v>
      </c>
      <c r="R47" s="200">
        <f t="shared" si="1"/>
        <v>-1.0159131935601331</v>
      </c>
      <c r="S47" s="198">
        <f t="shared" si="2"/>
        <v>-2.9108280254777075</v>
      </c>
      <c r="T47" s="198">
        <f t="shared" si="3"/>
        <v>-1.5328195868781371</v>
      </c>
      <c r="U47" s="198">
        <f t="shared" si="4"/>
        <v>-1.5391960590585945</v>
      </c>
      <c r="W47" s="198" t="s">
        <v>722</v>
      </c>
    </row>
    <row r="48" spans="17:44" x14ac:dyDescent="0.25">
      <c r="Q48" s="198">
        <f t="shared" si="0"/>
        <v>-1.3333333333333333</v>
      </c>
      <c r="R48" s="200">
        <f t="shared" si="1"/>
        <v>-1.0159131935601331</v>
      </c>
      <c r="S48" s="198">
        <f t="shared" si="2"/>
        <v>-2.9108280254777075</v>
      </c>
      <c r="T48" s="198">
        <f t="shared" si="3"/>
        <v>-1.5328195868781371</v>
      </c>
      <c r="U48" s="198">
        <f t="shared" si="4"/>
        <v>-1.5391960590585945</v>
      </c>
      <c r="W48" s="198">
        <f t="array" ref="W48:AR48">(W43)+W46:AR46</f>
        <v>-1.1777859811319222</v>
      </c>
      <c r="X48" s="198">
        <v>-1.1777859811319222</v>
      </c>
      <c r="Y48" s="198">
        <v>-1.1777859811319222</v>
      </c>
      <c r="Z48" s="198">
        <v>-1.1777859811319222</v>
      </c>
      <c r="AA48" s="198">
        <v>-1.1777859811319222</v>
      </c>
      <c r="AB48" s="198">
        <v>-1.1777859811319222</v>
      </c>
      <c r="AC48" s="198">
        <v>-1.1777859811319222</v>
      </c>
      <c r="AD48" s="198">
        <v>-1.1777859811319222</v>
      </c>
      <c r="AE48" s="198">
        <v>-1.1777859811319222</v>
      </c>
      <c r="AF48" s="198">
        <v>-1.1777859811319222</v>
      </c>
      <c r="AG48" s="198">
        <v>-1.1777859811319222</v>
      </c>
      <c r="AH48" s="198">
        <v>-1.1777859811319222</v>
      </c>
      <c r="AI48" s="198">
        <v>-1.1777859811319222</v>
      </c>
      <c r="AJ48" s="198">
        <v>-1.1777859811319222</v>
      </c>
      <c r="AK48" s="198">
        <v>-1.1777859811319222</v>
      </c>
      <c r="AL48" s="198">
        <v>-1.1777859811319222</v>
      </c>
      <c r="AM48" s="198">
        <v>-1.1777859811319222</v>
      </c>
      <c r="AN48" s="198">
        <v>-1.1777859811319222</v>
      </c>
      <c r="AO48" s="198">
        <v>-1.1777859811319222</v>
      </c>
      <c r="AP48" s="198">
        <v>-1.1777859811319222</v>
      </c>
      <c r="AQ48" s="198">
        <v>-1.1777859811319222</v>
      </c>
      <c r="AR48" s="198">
        <v>-1.1777859811319222</v>
      </c>
    </row>
    <row r="49" spans="17:44" x14ac:dyDescent="0.25">
      <c r="Q49" s="198">
        <f t="shared" si="0"/>
        <v>-1.3333333333333333</v>
      </c>
      <c r="R49" s="200">
        <f t="shared" si="1"/>
        <v>-1.0159131935601331</v>
      </c>
      <c r="S49" s="198">
        <f t="shared" si="2"/>
        <v>-2.9108280254777075</v>
      </c>
      <c r="T49" s="198">
        <f t="shared" si="3"/>
        <v>-1.5328195868781371</v>
      </c>
      <c r="U49" s="198">
        <f t="shared" si="4"/>
        <v>-1.5391960590585945</v>
      </c>
    </row>
    <row r="50" spans="17:44" x14ac:dyDescent="0.25">
      <c r="Q50" s="198">
        <f t="shared" si="0"/>
        <v>-1.3333333333333333</v>
      </c>
      <c r="R50" s="200">
        <f t="shared" si="1"/>
        <v>-1.0159131935601331</v>
      </c>
      <c r="S50" s="198">
        <f t="shared" si="2"/>
        <v>-2.9108280254777075</v>
      </c>
      <c r="T50" s="198">
        <f t="shared" si="3"/>
        <v>-1.5328195868781371</v>
      </c>
      <c r="U50" s="198">
        <f t="shared" si="4"/>
        <v>-1.5391960590585945</v>
      </c>
      <c r="W50" s="198" t="s">
        <v>723</v>
      </c>
    </row>
    <row r="51" spans="17:44" x14ac:dyDescent="0.25">
      <c r="Q51" s="198">
        <f t="shared" si="0"/>
        <v>-1.3333333333333333</v>
      </c>
      <c r="R51" s="200">
        <f t="shared" si="1"/>
        <v>-1.0159131935601331</v>
      </c>
      <c r="S51" s="198">
        <f t="shared" si="2"/>
        <v>-2.9108280254777075</v>
      </c>
      <c r="T51" s="198">
        <f t="shared" si="3"/>
        <v>-1.5328195868781371</v>
      </c>
      <c r="U51" s="198">
        <f t="shared" si="4"/>
        <v>-1.5391960590585945</v>
      </c>
      <c r="W51" s="198">
        <f>(W48+1)*(($N$5-$N$3)/2)+$N$3</f>
        <v>30.749978357330743</v>
      </c>
      <c r="X51" s="198">
        <f t="shared" ref="X51:AR51" si="7">(X48+1)*(($N$5-$N$3)/2)+$N$3</f>
        <v>30.749978357330743</v>
      </c>
      <c r="Y51" s="198">
        <f t="shared" si="7"/>
        <v>30.749978357330743</v>
      </c>
      <c r="Z51" s="198">
        <f t="shared" si="7"/>
        <v>30.749978357330743</v>
      </c>
      <c r="AA51" s="198">
        <f t="shared" si="7"/>
        <v>30.749978357330743</v>
      </c>
      <c r="AB51" s="198">
        <f t="shared" si="7"/>
        <v>30.749978357330743</v>
      </c>
      <c r="AC51" s="198">
        <f t="shared" si="7"/>
        <v>30.749978357330743</v>
      </c>
      <c r="AD51" s="198">
        <f t="shared" si="7"/>
        <v>30.749978357330743</v>
      </c>
      <c r="AE51" s="198">
        <f t="shared" si="7"/>
        <v>30.749978357330743</v>
      </c>
      <c r="AF51" s="198">
        <f t="shared" si="7"/>
        <v>30.749978357330743</v>
      </c>
      <c r="AG51" s="198">
        <f t="shared" si="7"/>
        <v>30.749978357330743</v>
      </c>
      <c r="AH51" s="198">
        <f t="shared" si="7"/>
        <v>30.749978357330743</v>
      </c>
      <c r="AI51" s="198">
        <f t="shared" si="7"/>
        <v>30.749978357330743</v>
      </c>
      <c r="AJ51" s="198">
        <f t="shared" si="7"/>
        <v>30.749978357330743</v>
      </c>
      <c r="AK51" s="198">
        <f t="shared" si="7"/>
        <v>30.749978357330743</v>
      </c>
      <c r="AL51" s="198">
        <f t="shared" si="7"/>
        <v>30.749978357330743</v>
      </c>
      <c r="AM51" s="198">
        <f t="shared" si="7"/>
        <v>30.749978357330743</v>
      </c>
      <c r="AN51" s="198">
        <f t="shared" si="7"/>
        <v>30.749978357330743</v>
      </c>
      <c r="AO51" s="198">
        <f t="shared" si="7"/>
        <v>30.749978357330743</v>
      </c>
      <c r="AP51" s="198">
        <f t="shared" si="7"/>
        <v>30.749978357330743</v>
      </c>
      <c r="AQ51" s="198">
        <f t="shared" si="7"/>
        <v>30.749978357330743</v>
      </c>
      <c r="AR51" s="198">
        <f t="shared" si="7"/>
        <v>30.749978357330743</v>
      </c>
    </row>
    <row r="52" spans="17:44" x14ac:dyDescent="0.25">
      <c r="Q52" s="198">
        <f t="shared" si="0"/>
        <v>-1.3333333333333333</v>
      </c>
      <c r="R52" s="200">
        <f t="shared" si="1"/>
        <v>-1.0159131935601331</v>
      </c>
      <c r="S52" s="198">
        <f t="shared" si="2"/>
        <v>-2.9108280254777075</v>
      </c>
      <c r="T52" s="198">
        <f t="shared" si="3"/>
        <v>-1.5328195868781371</v>
      </c>
      <c r="U52" s="198">
        <f t="shared" si="4"/>
        <v>-1.5391960590585945</v>
      </c>
      <c r="W52" s="198" t="s">
        <v>724</v>
      </c>
    </row>
    <row r="53" spans="17:44" x14ac:dyDescent="0.25">
      <c r="Q53" s="198">
        <f t="shared" si="0"/>
        <v>-1.3333333333333333</v>
      </c>
      <c r="R53" s="200">
        <f t="shared" si="1"/>
        <v>-1.0159131935601331</v>
      </c>
      <c r="S53" s="198">
        <f t="shared" si="2"/>
        <v>-2.9108280254777075</v>
      </c>
      <c r="T53" s="198">
        <f t="shared" si="3"/>
        <v>-1.5328195868781371</v>
      </c>
      <c r="U53" s="198">
        <f t="shared" si="4"/>
        <v>-1.5391960590585945</v>
      </c>
      <c r="W53" s="198">
        <f t="array" ref="W53:W184">TRANSPOSE($W$51:$CE$51)</f>
        <v>30.749978357330743</v>
      </c>
    </row>
    <row r="54" spans="17:44" x14ac:dyDescent="0.25">
      <c r="Q54" s="198">
        <f t="shared" si="0"/>
        <v>-1.3333333333333333</v>
      </c>
      <c r="R54" s="200">
        <f t="shared" si="1"/>
        <v>-1.0159131935601331</v>
      </c>
      <c r="S54" s="198">
        <f t="shared" si="2"/>
        <v>-2.9108280254777075</v>
      </c>
      <c r="T54" s="198">
        <f t="shared" si="3"/>
        <v>-1.5328195868781371</v>
      </c>
      <c r="U54" s="198">
        <f t="shared" si="4"/>
        <v>-1.5391960590585945</v>
      </c>
      <c r="W54" s="198">
        <v>30.749978357330743</v>
      </c>
    </row>
    <row r="55" spans="17:44" x14ac:dyDescent="0.25">
      <c r="Q55" s="198">
        <f t="shared" si="0"/>
        <v>-1.3333333333333333</v>
      </c>
      <c r="R55" s="200">
        <f t="shared" si="1"/>
        <v>-1.0159131935601331</v>
      </c>
      <c r="S55" s="198">
        <f t="shared" si="2"/>
        <v>-2.9108280254777075</v>
      </c>
      <c r="T55" s="198">
        <f t="shared" si="3"/>
        <v>-1.5328195868781371</v>
      </c>
      <c r="U55" s="198">
        <f t="shared" si="4"/>
        <v>-1.5391960590585945</v>
      </c>
      <c r="W55" s="198">
        <v>30.749978357330743</v>
      </c>
    </row>
    <row r="56" spans="17:44" x14ac:dyDescent="0.25">
      <c r="Q56" s="198">
        <f t="shared" si="0"/>
        <v>-1.3333333333333333</v>
      </c>
      <c r="R56" s="200">
        <f t="shared" si="1"/>
        <v>-1.0159131935601331</v>
      </c>
      <c r="S56" s="198">
        <f t="shared" si="2"/>
        <v>-2.9108280254777075</v>
      </c>
      <c r="T56" s="198">
        <f t="shared" si="3"/>
        <v>-1.5328195868781371</v>
      </c>
      <c r="U56" s="198">
        <f t="shared" si="4"/>
        <v>-1.5391960590585945</v>
      </c>
      <c r="W56" s="198">
        <v>30.749978357330743</v>
      </c>
    </row>
    <row r="57" spans="17:44" x14ac:dyDescent="0.25">
      <c r="Q57" s="198">
        <f t="shared" si="0"/>
        <v>-1.3333333333333333</v>
      </c>
      <c r="R57" s="200">
        <f t="shared" si="1"/>
        <v>-1.0159131935601331</v>
      </c>
      <c r="S57" s="198">
        <f t="shared" si="2"/>
        <v>-2.9108280254777075</v>
      </c>
      <c r="T57" s="198">
        <f t="shared" si="3"/>
        <v>-1.5328195868781371</v>
      </c>
      <c r="U57" s="198">
        <f t="shared" si="4"/>
        <v>-1.5391960590585945</v>
      </c>
      <c r="W57" s="198">
        <v>30.749978357330743</v>
      </c>
    </row>
    <row r="58" spans="17:44" x14ac:dyDescent="0.25">
      <c r="Q58" s="198">
        <f t="shared" si="0"/>
        <v>-1.3333333333333333</v>
      </c>
      <c r="R58" s="200">
        <f t="shared" si="1"/>
        <v>-1.0159131935601331</v>
      </c>
      <c r="S58" s="198">
        <f t="shared" si="2"/>
        <v>-2.9108280254777075</v>
      </c>
      <c r="T58" s="198">
        <f t="shared" si="3"/>
        <v>-1.5328195868781371</v>
      </c>
      <c r="U58" s="198">
        <f t="shared" si="4"/>
        <v>-1.5391960590585945</v>
      </c>
      <c r="W58" s="198">
        <v>30.749978357330743</v>
      </c>
    </row>
    <row r="59" spans="17:44" x14ac:dyDescent="0.25">
      <c r="Q59" s="198">
        <f t="shared" si="0"/>
        <v>-1.3333333333333333</v>
      </c>
      <c r="R59" s="200">
        <f t="shared" si="1"/>
        <v>-1.0159131935601331</v>
      </c>
      <c r="S59" s="198">
        <f t="shared" si="2"/>
        <v>-2.9108280254777075</v>
      </c>
      <c r="T59" s="198">
        <f t="shared" si="3"/>
        <v>-1.5328195868781371</v>
      </c>
      <c r="U59" s="198">
        <f t="shared" si="4"/>
        <v>-1.5391960590585945</v>
      </c>
      <c r="W59" s="198">
        <v>30.749978357330743</v>
      </c>
    </row>
    <row r="60" spans="17:44" x14ac:dyDescent="0.25">
      <c r="Q60" s="198">
        <f t="shared" si="0"/>
        <v>-1.3333333333333333</v>
      </c>
      <c r="R60" s="200">
        <f t="shared" si="1"/>
        <v>-1.0159131935601331</v>
      </c>
      <c r="S60" s="198">
        <f t="shared" si="2"/>
        <v>-2.9108280254777075</v>
      </c>
      <c r="T60" s="198">
        <f t="shared" si="3"/>
        <v>-1.5328195868781371</v>
      </c>
      <c r="U60" s="198">
        <f t="shared" si="4"/>
        <v>-1.5391960590585945</v>
      </c>
      <c r="W60" s="198">
        <v>30.749978357330743</v>
      </c>
    </row>
    <row r="61" spans="17:44" x14ac:dyDescent="0.25">
      <c r="Q61" s="198">
        <f t="shared" si="0"/>
        <v>-1.3333333333333333</v>
      </c>
      <c r="R61" s="200">
        <f t="shared" si="1"/>
        <v>-1.0159131935601331</v>
      </c>
      <c r="S61" s="198">
        <f t="shared" si="2"/>
        <v>-2.9108280254777075</v>
      </c>
      <c r="T61" s="198">
        <f t="shared" si="3"/>
        <v>-1.5328195868781371</v>
      </c>
      <c r="U61" s="198">
        <f t="shared" si="4"/>
        <v>-1.5391960590585945</v>
      </c>
      <c r="W61" s="198">
        <v>30.749978357330743</v>
      </c>
    </row>
    <row r="62" spans="17:44" x14ac:dyDescent="0.25">
      <c r="Q62" s="198">
        <f t="shared" si="0"/>
        <v>-1.3333333333333333</v>
      </c>
      <c r="R62" s="200">
        <f t="shared" si="1"/>
        <v>-1.0159131935601331</v>
      </c>
      <c r="S62" s="198">
        <f t="shared" si="2"/>
        <v>-2.9108280254777075</v>
      </c>
      <c r="T62" s="198">
        <f t="shared" si="3"/>
        <v>-1.5328195868781371</v>
      </c>
      <c r="U62" s="198">
        <f t="shared" si="4"/>
        <v>-1.5391960590585945</v>
      </c>
      <c r="W62" s="198">
        <v>30.749978357330743</v>
      </c>
    </row>
    <row r="63" spans="17:44" x14ac:dyDescent="0.25">
      <c r="Q63" s="198">
        <f t="shared" si="0"/>
        <v>-1.3333333333333333</v>
      </c>
      <c r="R63" s="200">
        <f t="shared" si="1"/>
        <v>-1.0159131935601331</v>
      </c>
      <c r="S63" s="198">
        <f t="shared" si="2"/>
        <v>-2.9108280254777075</v>
      </c>
      <c r="T63" s="198">
        <f t="shared" si="3"/>
        <v>-1.5328195868781371</v>
      </c>
      <c r="U63" s="198">
        <f t="shared" si="4"/>
        <v>-1.5391960590585945</v>
      </c>
      <c r="W63" s="198">
        <v>30.749978357330743</v>
      </c>
    </row>
    <row r="64" spans="17:44" x14ac:dyDescent="0.25">
      <c r="Q64" s="198">
        <f t="shared" si="0"/>
        <v>-1.3333333333333333</v>
      </c>
      <c r="R64" s="200">
        <f t="shared" si="1"/>
        <v>-1.0159131935601331</v>
      </c>
      <c r="S64" s="198">
        <f t="shared" si="2"/>
        <v>-2.9108280254777075</v>
      </c>
      <c r="T64" s="198">
        <f t="shared" si="3"/>
        <v>-1.5328195868781371</v>
      </c>
      <c r="U64" s="198">
        <f t="shared" si="4"/>
        <v>-1.5391960590585945</v>
      </c>
      <c r="W64" s="198">
        <v>30.749978357330743</v>
      </c>
    </row>
    <row r="65" spans="17:23" x14ac:dyDescent="0.25">
      <c r="Q65" s="198">
        <f t="shared" si="0"/>
        <v>-1.3333333333333333</v>
      </c>
      <c r="R65" s="200">
        <f t="shared" si="1"/>
        <v>-1.0159131935601331</v>
      </c>
      <c r="S65" s="198">
        <f t="shared" si="2"/>
        <v>-2.9108280254777075</v>
      </c>
      <c r="T65" s="198">
        <f t="shared" si="3"/>
        <v>-1.5328195868781371</v>
      </c>
      <c r="U65" s="198">
        <f t="shared" si="4"/>
        <v>-1.5391960590585945</v>
      </c>
      <c r="W65" s="198">
        <v>30.749978357330743</v>
      </c>
    </row>
    <row r="66" spans="17:23" x14ac:dyDescent="0.25">
      <c r="Q66" s="198">
        <f t="shared" si="0"/>
        <v>-1.3333333333333333</v>
      </c>
      <c r="R66" s="200">
        <f t="shared" si="1"/>
        <v>-1.0159131935601331</v>
      </c>
      <c r="S66" s="198">
        <f t="shared" si="2"/>
        <v>-2.9108280254777075</v>
      </c>
      <c r="T66" s="198">
        <f t="shared" si="3"/>
        <v>-1.5328195868781371</v>
      </c>
      <c r="U66" s="198">
        <f t="shared" si="4"/>
        <v>-1.5391960590585945</v>
      </c>
      <c r="W66" s="198">
        <v>30.749978357330743</v>
      </c>
    </row>
    <row r="67" spans="17:23" x14ac:dyDescent="0.25">
      <c r="Q67" s="198">
        <f t="shared" ref="Q67:Q130" si="8">2*((L67-P$3)/(P$5-P$3))-1</f>
        <v>-1.3333333333333333</v>
      </c>
      <c r="R67" s="200">
        <f t="shared" ref="R67:R130" si="9">2*((H67-P$8)/(P$10-P$8))-1</f>
        <v>-1.0159131935601331</v>
      </c>
      <c r="S67" s="198">
        <f t="shared" ref="S67:S130" si="10">2*((I67-P$13)/(P$15-P$13))-1</f>
        <v>-2.9108280254777075</v>
      </c>
      <c r="T67" s="198">
        <f t="shared" ref="T67:T130" si="11">2*((J67-P$18)/(P$20-P$18))-1</f>
        <v>-1.5328195868781371</v>
      </c>
      <c r="U67" s="198">
        <f t="shared" ref="U67:U130" si="12">2*((K67-P$23)/(P$25-P$23))-1</f>
        <v>-1.5391960590585945</v>
      </c>
      <c r="W67" s="198">
        <v>30.749978357330743</v>
      </c>
    </row>
    <row r="68" spans="17:23" x14ac:dyDescent="0.25">
      <c r="Q68" s="198">
        <f t="shared" si="8"/>
        <v>-1.3333333333333333</v>
      </c>
      <c r="R68" s="200">
        <f t="shared" si="9"/>
        <v>-1.0159131935601331</v>
      </c>
      <c r="S68" s="198">
        <f t="shared" si="10"/>
        <v>-2.9108280254777075</v>
      </c>
      <c r="T68" s="198">
        <f t="shared" si="11"/>
        <v>-1.5328195868781371</v>
      </c>
      <c r="U68" s="198">
        <f t="shared" si="12"/>
        <v>-1.5391960590585945</v>
      </c>
      <c r="W68" s="198">
        <v>30.749978357330743</v>
      </c>
    </row>
    <row r="69" spans="17:23" x14ac:dyDescent="0.25">
      <c r="Q69" s="198">
        <f t="shared" si="8"/>
        <v>-1.3333333333333333</v>
      </c>
      <c r="R69" s="200">
        <f t="shared" si="9"/>
        <v>-1.0159131935601331</v>
      </c>
      <c r="S69" s="198">
        <f t="shared" si="10"/>
        <v>-2.9108280254777075</v>
      </c>
      <c r="T69" s="198">
        <f t="shared" si="11"/>
        <v>-1.5328195868781371</v>
      </c>
      <c r="U69" s="198">
        <f t="shared" si="12"/>
        <v>-1.5391960590585945</v>
      </c>
      <c r="W69" s="198">
        <v>30.749978357330743</v>
      </c>
    </row>
    <row r="70" spans="17:23" x14ac:dyDescent="0.25">
      <c r="Q70" s="198">
        <f t="shared" si="8"/>
        <v>-1.3333333333333333</v>
      </c>
      <c r="R70" s="200">
        <f t="shared" si="9"/>
        <v>-1.0159131935601331</v>
      </c>
      <c r="S70" s="198">
        <f t="shared" si="10"/>
        <v>-2.9108280254777075</v>
      </c>
      <c r="T70" s="198">
        <f t="shared" si="11"/>
        <v>-1.5328195868781371</v>
      </c>
      <c r="U70" s="198">
        <f t="shared" si="12"/>
        <v>-1.5391960590585945</v>
      </c>
      <c r="W70" s="198">
        <v>30.749978357330743</v>
      </c>
    </row>
    <row r="71" spans="17:23" x14ac:dyDescent="0.25">
      <c r="Q71" s="198">
        <f t="shared" si="8"/>
        <v>-1.3333333333333333</v>
      </c>
      <c r="R71" s="200">
        <f t="shared" si="9"/>
        <v>-1.0159131935601331</v>
      </c>
      <c r="S71" s="198">
        <f t="shared" si="10"/>
        <v>-2.9108280254777075</v>
      </c>
      <c r="T71" s="198">
        <f t="shared" si="11"/>
        <v>-1.5328195868781371</v>
      </c>
      <c r="U71" s="198">
        <f t="shared" si="12"/>
        <v>-1.5391960590585945</v>
      </c>
      <c r="W71" s="198">
        <v>30.749978357330743</v>
      </c>
    </row>
    <row r="72" spans="17:23" x14ac:dyDescent="0.25">
      <c r="Q72" s="198">
        <f t="shared" si="8"/>
        <v>-1.3333333333333333</v>
      </c>
      <c r="R72" s="200">
        <f t="shared" si="9"/>
        <v>-1.0159131935601331</v>
      </c>
      <c r="S72" s="198">
        <f t="shared" si="10"/>
        <v>-2.9108280254777075</v>
      </c>
      <c r="T72" s="198">
        <f t="shared" si="11"/>
        <v>-1.5328195868781371</v>
      </c>
      <c r="U72" s="198">
        <f t="shared" si="12"/>
        <v>-1.5391960590585945</v>
      </c>
      <c r="W72" s="198">
        <v>30.749978357330743</v>
      </c>
    </row>
    <row r="73" spans="17:23" x14ac:dyDescent="0.25">
      <c r="Q73" s="198">
        <f t="shared" si="8"/>
        <v>-1.3333333333333333</v>
      </c>
      <c r="R73" s="200">
        <f t="shared" si="9"/>
        <v>-1.0159131935601331</v>
      </c>
      <c r="S73" s="198">
        <f t="shared" si="10"/>
        <v>-2.9108280254777075</v>
      </c>
      <c r="T73" s="198">
        <f t="shared" si="11"/>
        <v>-1.5328195868781371</v>
      </c>
      <c r="U73" s="198">
        <f t="shared" si="12"/>
        <v>-1.5391960590585945</v>
      </c>
      <c r="W73" s="198">
        <v>30.749978357330743</v>
      </c>
    </row>
    <row r="74" spans="17:23" x14ac:dyDescent="0.25">
      <c r="Q74" s="198">
        <f t="shared" si="8"/>
        <v>-1.3333333333333333</v>
      </c>
      <c r="R74" s="200">
        <f t="shared" si="9"/>
        <v>-1.0159131935601331</v>
      </c>
      <c r="S74" s="198">
        <f t="shared" si="10"/>
        <v>-2.9108280254777075</v>
      </c>
      <c r="T74" s="198">
        <f t="shared" si="11"/>
        <v>-1.5328195868781371</v>
      </c>
      <c r="U74" s="198">
        <f t="shared" si="12"/>
        <v>-1.5391960590585945</v>
      </c>
      <c r="W74" s="198">
        <v>30.749978357330743</v>
      </c>
    </row>
    <row r="75" spans="17:23" x14ac:dyDescent="0.25">
      <c r="Q75" s="198">
        <f t="shared" si="8"/>
        <v>-1.3333333333333333</v>
      </c>
      <c r="R75" s="200">
        <f t="shared" si="9"/>
        <v>-1.0159131935601331</v>
      </c>
      <c r="S75" s="198">
        <f t="shared" si="10"/>
        <v>-2.9108280254777075</v>
      </c>
      <c r="T75" s="198">
        <f t="shared" si="11"/>
        <v>-1.5328195868781371</v>
      </c>
      <c r="U75" s="198">
        <f t="shared" si="12"/>
        <v>-1.5391960590585945</v>
      </c>
      <c r="W75" s="198">
        <v>0</v>
      </c>
    </row>
    <row r="76" spans="17:23" x14ac:dyDescent="0.25">
      <c r="Q76" s="198">
        <f t="shared" si="8"/>
        <v>-1.3333333333333333</v>
      </c>
      <c r="R76" s="200">
        <f t="shared" si="9"/>
        <v>-1.0159131935601331</v>
      </c>
      <c r="S76" s="198">
        <f t="shared" si="10"/>
        <v>-2.9108280254777075</v>
      </c>
      <c r="T76" s="198">
        <f t="shared" si="11"/>
        <v>-1.5328195868781371</v>
      </c>
      <c r="U76" s="198">
        <f t="shared" si="12"/>
        <v>-1.5391960590585945</v>
      </c>
      <c r="W76" s="198">
        <v>0</v>
      </c>
    </row>
    <row r="77" spans="17:23" x14ac:dyDescent="0.25">
      <c r="Q77" s="198">
        <f t="shared" si="8"/>
        <v>-1.3333333333333333</v>
      </c>
      <c r="R77" s="200">
        <f t="shared" si="9"/>
        <v>-1.0159131935601331</v>
      </c>
      <c r="S77" s="198">
        <f t="shared" si="10"/>
        <v>-2.9108280254777075</v>
      </c>
      <c r="T77" s="198">
        <f t="shared" si="11"/>
        <v>-1.5328195868781371</v>
      </c>
      <c r="U77" s="198">
        <f t="shared" si="12"/>
        <v>-1.5391960590585945</v>
      </c>
      <c r="W77" s="198">
        <v>0</v>
      </c>
    </row>
    <row r="78" spans="17:23" x14ac:dyDescent="0.25">
      <c r="Q78" s="198">
        <f t="shared" si="8"/>
        <v>-1.3333333333333333</v>
      </c>
      <c r="R78" s="200">
        <f t="shared" si="9"/>
        <v>-1.0159131935601331</v>
      </c>
      <c r="S78" s="198">
        <f t="shared" si="10"/>
        <v>-2.9108280254777075</v>
      </c>
      <c r="T78" s="198">
        <f t="shared" si="11"/>
        <v>-1.5328195868781371</v>
      </c>
      <c r="U78" s="198">
        <f t="shared" si="12"/>
        <v>-1.5391960590585945</v>
      </c>
      <c r="W78" s="198">
        <v>0</v>
      </c>
    </row>
    <row r="79" spans="17:23" x14ac:dyDescent="0.25">
      <c r="Q79" s="198">
        <f t="shared" si="8"/>
        <v>-1.3333333333333333</v>
      </c>
      <c r="R79" s="200">
        <f t="shared" si="9"/>
        <v>-1.0159131935601331</v>
      </c>
      <c r="S79" s="198">
        <f t="shared" si="10"/>
        <v>-2.9108280254777075</v>
      </c>
      <c r="T79" s="198">
        <f t="shared" si="11"/>
        <v>-1.5328195868781371</v>
      </c>
      <c r="U79" s="198">
        <f t="shared" si="12"/>
        <v>-1.5391960590585945</v>
      </c>
      <c r="W79" s="198">
        <v>0</v>
      </c>
    </row>
    <row r="80" spans="17:23" x14ac:dyDescent="0.25">
      <c r="Q80" s="198">
        <f t="shared" si="8"/>
        <v>-1.3333333333333333</v>
      </c>
      <c r="R80" s="200">
        <f t="shared" si="9"/>
        <v>-1.0159131935601331</v>
      </c>
      <c r="S80" s="198">
        <f t="shared" si="10"/>
        <v>-2.9108280254777075</v>
      </c>
      <c r="T80" s="198">
        <f t="shared" si="11"/>
        <v>-1.5328195868781371</v>
      </c>
      <c r="U80" s="198">
        <f t="shared" si="12"/>
        <v>-1.5391960590585945</v>
      </c>
      <c r="W80" s="198">
        <v>0</v>
      </c>
    </row>
    <row r="81" spans="17:23" x14ac:dyDescent="0.25">
      <c r="Q81" s="198">
        <f t="shared" si="8"/>
        <v>-1.3333333333333333</v>
      </c>
      <c r="R81" s="200">
        <f t="shared" si="9"/>
        <v>-1.0159131935601331</v>
      </c>
      <c r="S81" s="198">
        <f t="shared" si="10"/>
        <v>-2.9108280254777075</v>
      </c>
      <c r="T81" s="198">
        <f t="shared" si="11"/>
        <v>-1.5328195868781371</v>
      </c>
      <c r="U81" s="198">
        <f t="shared" si="12"/>
        <v>-1.5391960590585945</v>
      </c>
      <c r="W81" s="198">
        <v>0</v>
      </c>
    </row>
    <row r="82" spans="17:23" x14ac:dyDescent="0.25">
      <c r="Q82" s="198">
        <f t="shared" si="8"/>
        <v>-1.3333333333333333</v>
      </c>
      <c r="R82" s="200">
        <f t="shared" si="9"/>
        <v>-1.0159131935601331</v>
      </c>
      <c r="S82" s="198">
        <f t="shared" si="10"/>
        <v>-2.9108280254777075</v>
      </c>
      <c r="T82" s="198">
        <f t="shared" si="11"/>
        <v>-1.5328195868781371</v>
      </c>
      <c r="U82" s="198">
        <f t="shared" si="12"/>
        <v>-1.5391960590585945</v>
      </c>
      <c r="W82" s="198">
        <v>0</v>
      </c>
    </row>
    <row r="83" spans="17:23" x14ac:dyDescent="0.25">
      <c r="Q83" s="198">
        <f t="shared" si="8"/>
        <v>-1.3333333333333333</v>
      </c>
      <c r="R83" s="200">
        <f t="shared" si="9"/>
        <v>-1.0159131935601331</v>
      </c>
      <c r="S83" s="198">
        <f t="shared" si="10"/>
        <v>-2.9108280254777075</v>
      </c>
      <c r="T83" s="198">
        <f t="shared" si="11"/>
        <v>-1.5328195868781371</v>
      </c>
      <c r="U83" s="198">
        <f t="shared" si="12"/>
        <v>-1.5391960590585945</v>
      </c>
      <c r="W83" s="198">
        <v>0</v>
      </c>
    </row>
    <row r="84" spans="17:23" x14ac:dyDescent="0.25">
      <c r="Q84" s="198">
        <f t="shared" si="8"/>
        <v>-1.3333333333333333</v>
      </c>
      <c r="R84" s="200">
        <f t="shared" si="9"/>
        <v>-1.0159131935601331</v>
      </c>
      <c r="S84" s="198">
        <f t="shared" si="10"/>
        <v>-2.9108280254777075</v>
      </c>
      <c r="T84" s="198">
        <f t="shared" si="11"/>
        <v>-1.5328195868781371</v>
      </c>
      <c r="U84" s="198">
        <f t="shared" si="12"/>
        <v>-1.5391960590585945</v>
      </c>
      <c r="W84" s="198">
        <v>0</v>
      </c>
    </row>
    <row r="85" spans="17:23" x14ac:dyDescent="0.25">
      <c r="Q85" s="198">
        <f t="shared" si="8"/>
        <v>-1.3333333333333333</v>
      </c>
      <c r="R85" s="200">
        <f t="shared" si="9"/>
        <v>-1.0159131935601331</v>
      </c>
      <c r="S85" s="198">
        <f t="shared" si="10"/>
        <v>-2.9108280254777075</v>
      </c>
      <c r="T85" s="198">
        <f t="shared" si="11"/>
        <v>-1.5328195868781371</v>
      </c>
      <c r="U85" s="198">
        <f t="shared" si="12"/>
        <v>-1.5391960590585945</v>
      </c>
      <c r="W85" s="198">
        <v>0</v>
      </c>
    </row>
    <row r="86" spans="17:23" x14ac:dyDescent="0.25">
      <c r="Q86" s="198">
        <f t="shared" si="8"/>
        <v>-1.3333333333333333</v>
      </c>
      <c r="R86" s="200">
        <f t="shared" si="9"/>
        <v>-1.0159131935601331</v>
      </c>
      <c r="S86" s="198">
        <f t="shared" si="10"/>
        <v>-2.9108280254777075</v>
      </c>
      <c r="T86" s="198">
        <f t="shared" si="11"/>
        <v>-1.5328195868781371</v>
      </c>
      <c r="U86" s="198">
        <f t="shared" si="12"/>
        <v>-1.5391960590585945</v>
      </c>
      <c r="W86" s="198">
        <v>0</v>
      </c>
    </row>
    <row r="87" spans="17:23" x14ac:dyDescent="0.25">
      <c r="Q87" s="198">
        <f t="shared" si="8"/>
        <v>-1.3333333333333333</v>
      </c>
      <c r="R87" s="200">
        <f t="shared" si="9"/>
        <v>-1.0159131935601331</v>
      </c>
      <c r="S87" s="198">
        <f t="shared" si="10"/>
        <v>-2.9108280254777075</v>
      </c>
      <c r="T87" s="198">
        <f t="shared" si="11"/>
        <v>-1.5328195868781371</v>
      </c>
      <c r="U87" s="198">
        <f t="shared" si="12"/>
        <v>-1.5391960590585945</v>
      </c>
      <c r="W87" s="198">
        <v>0</v>
      </c>
    </row>
    <row r="88" spans="17:23" x14ac:dyDescent="0.25">
      <c r="Q88" s="198">
        <f t="shared" si="8"/>
        <v>-1.3333333333333333</v>
      </c>
      <c r="R88" s="200">
        <f t="shared" si="9"/>
        <v>-1.0159131935601331</v>
      </c>
      <c r="S88" s="198">
        <f t="shared" si="10"/>
        <v>-2.9108280254777075</v>
      </c>
      <c r="T88" s="198">
        <f t="shared" si="11"/>
        <v>-1.5328195868781371</v>
      </c>
      <c r="U88" s="198">
        <f t="shared" si="12"/>
        <v>-1.5391960590585945</v>
      </c>
      <c r="W88" s="198">
        <v>0</v>
      </c>
    </row>
    <row r="89" spans="17:23" x14ac:dyDescent="0.25">
      <c r="Q89" s="198">
        <f t="shared" si="8"/>
        <v>-1.3333333333333333</v>
      </c>
      <c r="R89" s="200">
        <f t="shared" si="9"/>
        <v>-1.0159131935601331</v>
      </c>
      <c r="S89" s="198">
        <f t="shared" si="10"/>
        <v>-2.9108280254777075</v>
      </c>
      <c r="T89" s="198">
        <f t="shared" si="11"/>
        <v>-1.5328195868781371</v>
      </c>
      <c r="U89" s="198">
        <f t="shared" si="12"/>
        <v>-1.5391960590585945</v>
      </c>
      <c r="W89" s="198">
        <v>0</v>
      </c>
    </row>
    <row r="90" spans="17:23" x14ac:dyDescent="0.25">
      <c r="Q90" s="198">
        <f t="shared" si="8"/>
        <v>-1.3333333333333333</v>
      </c>
      <c r="R90" s="200">
        <f t="shared" si="9"/>
        <v>-1.0159131935601331</v>
      </c>
      <c r="S90" s="198">
        <f t="shared" si="10"/>
        <v>-2.9108280254777075</v>
      </c>
      <c r="T90" s="198">
        <f t="shared" si="11"/>
        <v>-1.5328195868781371</v>
      </c>
      <c r="U90" s="198">
        <f t="shared" si="12"/>
        <v>-1.5391960590585945</v>
      </c>
      <c r="W90" s="198">
        <v>0</v>
      </c>
    </row>
    <row r="91" spans="17:23" x14ac:dyDescent="0.25">
      <c r="Q91" s="198">
        <f t="shared" si="8"/>
        <v>-1.3333333333333333</v>
      </c>
      <c r="R91" s="200">
        <f t="shared" si="9"/>
        <v>-1.0159131935601331</v>
      </c>
      <c r="S91" s="198">
        <f t="shared" si="10"/>
        <v>-2.9108280254777075</v>
      </c>
      <c r="T91" s="198">
        <f t="shared" si="11"/>
        <v>-1.5328195868781371</v>
      </c>
      <c r="U91" s="198">
        <f t="shared" si="12"/>
        <v>-1.5391960590585945</v>
      </c>
      <c r="W91" s="198">
        <v>0</v>
      </c>
    </row>
    <row r="92" spans="17:23" x14ac:dyDescent="0.25">
      <c r="Q92" s="198">
        <f t="shared" si="8"/>
        <v>-1.3333333333333333</v>
      </c>
      <c r="R92" s="200">
        <f t="shared" si="9"/>
        <v>-1.0159131935601331</v>
      </c>
      <c r="S92" s="198">
        <f t="shared" si="10"/>
        <v>-2.9108280254777075</v>
      </c>
      <c r="T92" s="198">
        <f t="shared" si="11"/>
        <v>-1.5328195868781371</v>
      </c>
      <c r="U92" s="198">
        <f t="shared" si="12"/>
        <v>-1.5391960590585945</v>
      </c>
      <c r="W92" s="198">
        <v>0</v>
      </c>
    </row>
    <row r="93" spans="17:23" x14ac:dyDescent="0.25">
      <c r="Q93" s="198">
        <f t="shared" si="8"/>
        <v>-1.3333333333333333</v>
      </c>
      <c r="R93" s="200">
        <f t="shared" si="9"/>
        <v>-1.0159131935601331</v>
      </c>
      <c r="S93" s="198">
        <f t="shared" si="10"/>
        <v>-2.9108280254777075</v>
      </c>
      <c r="T93" s="198">
        <f t="shared" si="11"/>
        <v>-1.5328195868781371</v>
      </c>
      <c r="U93" s="198">
        <f t="shared" si="12"/>
        <v>-1.5391960590585945</v>
      </c>
      <c r="W93" s="198">
        <v>0</v>
      </c>
    </row>
    <row r="94" spans="17:23" x14ac:dyDescent="0.25">
      <c r="Q94" s="198">
        <f t="shared" si="8"/>
        <v>-1.3333333333333333</v>
      </c>
      <c r="R94" s="200">
        <f t="shared" si="9"/>
        <v>-1.0159131935601331</v>
      </c>
      <c r="S94" s="198">
        <f t="shared" si="10"/>
        <v>-2.9108280254777075</v>
      </c>
      <c r="T94" s="198">
        <f t="shared" si="11"/>
        <v>-1.5328195868781371</v>
      </c>
      <c r="U94" s="198">
        <f t="shared" si="12"/>
        <v>-1.5391960590585945</v>
      </c>
      <c r="W94" s="198">
        <v>0</v>
      </c>
    </row>
    <row r="95" spans="17:23" x14ac:dyDescent="0.25">
      <c r="Q95" s="198">
        <f t="shared" si="8"/>
        <v>-1.3333333333333333</v>
      </c>
      <c r="R95" s="200">
        <f t="shared" si="9"/>
        <v>-1.0159131935601331</v>
      </c>
      <c r="S95" s="198">
        <f t="shared" si="10"/>
        <v>-2.9108280254777075</v>
      </c>
      <c r="T95" s="198">
        <f t="shared" si="11"/>
        <v>-1.5328195868781371</v>
      </c>
      <c r="U95" s="198">
        <f t="shared" si="12"/>
        <v>-1.5391960590585945</v>
      </c>
      <c r="W95" s="198">
        <v>0</v>
      </c>
    </row>
    <row r="96" spans="17:23" x14ac:dyDescent="0.25">
      <c r="Q96" s="198">
        <f t="shared" si="8"/>
        <v>-1.3333333333333333</v>
      </c>
      <c r="R96" s="200">
        <f t="shared" si="9"/>
        <v>-1.0159131935601331</v>
      </c>
      <c r="S96" s="198">
        <f t="shared" si="10"/>
        <v>-2.9108280254777075</v>
      </c>
      <c r="T96" s="198">
        <f t="shared" si="11"/>
        <v>-1.5328195868781371</v>
      </c>
      <c r="U96" s="198">
        <f t="shared" si="12"/>
        <v>-1.5391960590585945</v>
      </c>
      <c r="W96" s="198">
        <v>0</v>
      </c>
    </row>
    <row r="97" spans="17:23" x14ac:dyDescent="0.25">
      <c r="Q97" s="198">
        <f t="shared" si="8"/>
        <v>-1.3333333333333333</v>
      </c>
      <c r="R97" s="200">
        <f t="shared" si="9"/>
        <v>-1.0159131935601331</v>
      </c>
      <c r="S97" s="198">
        <f t="shared" si="10"/>
        <v>-2.9108280254777075</v>
      </c>
      <c r="T97" s="198">
        <f t="shared" si="11"/>
        <v>-1.5328195868781371</v>
      </c>
      <c r="U97" s="198">
        <f t="shared" si="12"/>
        <v>-1.5391960590585945</v>
      </c>
      <c r="W97" s="198">
        <v>0</v>
      </c>
    </row>
    <row r="98" spans="17:23" x14ac:dyDescent="0.25">
      <c r="Q98" s="198">
        <f t="shared" si="8"/>
        <v>-1.3333333333333333</v>
      </c>
      <c r="R98" s="200">
        <f t="shared" si="9"/>
        <v>-1.0159131935601331</v>
      </c>
      <c r="S98" s="198">
        <f t="shared" si="10"/>
        <v>-2.9108280254777075</v>
      </c>
      <c r="T98" s="198">
        <f t="shared" si="11"/>
        <v>-1.5328195868781371</v>
      </c>
      <c r="U98" s="198">
        <f t="shared" si="12"/>
        <v>-1.5391960590585945</v>
      </c>
      <c r="W98" s="198">
        <v>0</v>
      </c>
    </row>
    <row r="99" spans="17:23" x14ac:dyDescent="0.25">
      <c r="Q99" s="198">
        <f t="shared" si="8"/>
        <v>-1.3333333333333333</v>
      </c>
      <c r="R99" s="200">
        <f t="shared" si="9"/>
        <v>-1.0159131935601331</v>
      </c>
      <c r="S99" s="198">
        <f t="shared" si="10"/>
        <v>-2.9108280254777075</v>
      </c>
      <c r="T99" s="198">
        <f t="shared" si="11"/>
        <v>-1.5328195868781371</v>
      </c>
      <c r="U99" s="198">
        <f t="shared" si="12"/>
        <v>-1.5391960590585945</v>
      </c>
      <c r="W99" s="198">
        <v>0</v>
      </c>
    </row>
    <row r="100" spans="17:23" x14ac:dyDescent="0.25">
      <c r="Q100" s="198">
        <f t="shared" si="8"/>
        <v>-1.3333333333333333</v>
      </c>
      <c r="R100" s="200">
        <f t="shared" si="9"/>
        <v>-1.0159131935601331</v>
      </c>
      <c r="S100" s="198">
        <f t="shared" si="10"/>
        <v>-2.9108280254777075</v>
      </c>
      <c r="T100" s="198">
        <f t="shared" si="11"/>
        <v>-1.5328195868781371</v>
      </c>
      <c r="U100" s="198">
        <f t="shared" si="12"/>
        <v>-1.5391960590585945</v>
      </c>
      <c r="W100" s="198">
        <v>0</v>
      </c>
    </row>
    <row r="101" spans="17:23" x14ac:dyDescent="0.25">
      <c r="Q101" s="198">
        <f t="shared" si="8"/>
        <v>-1.3333333333333333</v>
      </c>
      <c r="R101" s="200">
        <f t="shared" si="9"/>
        <v>-1.0159131935601331</v>
      </c>
      <c r="S101" s="198">
        <f t="shared" si="10"/>
        <v>-2.9108280254777075</v>
      </c>
      <c r="T101" s="198">
        <f t="shared" si="11"/>
        <v>-1.5328195868781371</v>
      </c>
      <c r="U101" s="198">
        <f t="shared" si="12"/>
        <v>-1.5391960590585945</v>
      </c>
      <c r="W101" s="198">
        <v>0</v>
      </c>
    </row>
    <row r="102" spans="17:23" x14ac:dyDescent="0.25">
      <c r="Q102" s="198">
        <f t="shared" si="8"/>
        <v>-1.3333333333333333</v>
      </c>
      <c r="R102" s="200">
        <f t="shared" si="9"/>
        <v>-1.0159131935601331</v>
      </c>
      <c r="S102" s="198">
        <f t="shared" si="10"/>
        <v>-2.9108280254777075</v>
      </c>
      <c r="T102" s="198">
        <f t="shared" si="11"/>
        <v>-1.5328195868781371</v>
      </c>
      <c r="U102" s="198">
        <f t="shared" si="12"/>
        <v>-1.5391960590585945</v>
      </c>
      <c r="W102" s="198">
        <v>0</v>
      </c>
    </row>
    <row r="103" spans="17:23" x14ac:dyDescent="0.25">
      <c r="Q103" s="198">
        <f t="shared" si="8"/>
        <v>-1.3333333333333333</v>
      </c>
      <c r="R103" s="200">
        <f t="shared" si="9"/>
        <v>-1.0159131935601331</v>
      </c>
      <c r="S103" s="198">
        <f t="shared" si="10"/>
        <v>-2.9108280254777075</v>
      </c>
      <c r="T103" s="198">
        <f t="shared" si="11"/>
        <v>-1.5328195868781371</v>
      </c>
      <c r="U103" s="198">
        <f t="shared" si="12"/>
        <v>-1.5391960590585945</v>
      </c>
      <c r="W103" s="198">
        <v>0</v>
      </c>
    </row>
    <row r="104" spans="17:23" x14ac:dyDescent="0.25">
      <c r="Q104" s="198">
        <f t="shared" si="8"/>
        <v>-1.3333333333333333</v>
      </c>
      <c r="R104" s="200">
        <f t="shared" si="9"/>
        <v>-1.0159131935601331</v>
      </c>
      <c r="S104" s="198">
        <f t="shared" si="10"/>
        <v>-2.9108280254777075</v>
      </c>
      <c r="T104" s="198">
        <f t="shared" si="11"/>
        <v>-1.5328195868781371</v>
      </c>
      <c r="U104" s="198">
        <f t="shared" si="12"/>
        <v>-1.5391960590585945</v>
      </c>
      <c r="W104" s="198">
        <v>0</v>
      </c>
    </row>
    <row r="105" spans="17:23" x14ac:dyDescent="0.25">
      <c r="Q105" s="198">
        <f t="shared" si="8"/>
        <v>-1.3333333333333333</v>
      </c>
      <c r="R105" s="200">
        <f t="shared" si="9"/>
        <v>-1.0159131935601331</v>
      </c>
      <c r="S105" s="198">
        <f t="shared" si="10"/>
        <v>-2.9108280254777075</v>
      </c>
      <c r="T105" s="198">
        <f t="shared" si="11"/>
        <v>-1.5328195868781371</v>
      </c>
      <c r="U105" s="198">
        <f t="shared" si="12"/>
        <v>-1.5391960590585945</v>
      </c>
      <c r="W105" s="198">
        <v>0</v>
      </c>
    </row>
    <row r="106" spans="17:23" x14ac:dyDescent="0.25">
      <c r="Q106" s="198">
        <f t="shared" si="8"/>
        <v>-1.3333333333333333</v>
      </c>
      <c r="R106" s="200">
        <f t="shared" si="9"/>
        <v>-1.0159131935601331</v>
      </c>
      <c r="S106" s="198">
        <f t="shared" si="10"/>
        <v>-2.9108280254777075</v>
      </c>
      <c r="T106" s="198">
        <f t="shared" si="11"/>
        <v>-1.5328195868781371</v>
      </c>
      <c r="U106" s="198">
        <f t="shared" si="12"/>
        <v>-1.5391960590585945</v>
      </c>
      <c r="W106" s="198">
        <v>0</v>
      </c>
    </row>
    <row r="107" spans="17:23" x14ac:dyDescent="0.25">
      <c r="Q107" s="198">
        <f t="shared" si="8"/>
        <v>-1.3333333333333333</v>
      </c>
      <c r="R107" s="200">
        <f t="shared" si="9"/>
        <v>-1.0159131935601331</v>
      </c>
      <c r="S107" s="198">
        <f t="shared" si="10"/>
        <v>-2.9108280254777075</v>
      </c>
      <c r="T107" s="198">
        <f t="shared" si="11"/>
        <v>-1.5328195868781371</v>
      </c>
      <c r="U107" s="198">
        <f t="shared" si="12"/>
        <v>-1.5391960590585945</v>
      </c>
      <c r="W107" s="198">
        <v>0</v>
      </c>
    </row>
    <row r="108" spans="17:23" x14ac:dyDescent="0.25">
      <c r="Q108" s="198">
        <f t="shared" si="8"/>
        <v>-1.3333333333333333</v>
      </c>
      <c r="R108" s="200">
        <f t="shared" si="9"/>
        <v>-1.0159131935601331</v>
      </c>
      <c r="S108" s="198">
        <f t="shared" si="10"/>
        <v>-2.9108280254777075</v>
      </c>
      <c r="T108" s="198">
        <f t="shared" si="11"/>
        <v>-1.5328195868781371</v>
      </c>
      <c r="U108" s="198">
        <f t="shared" si="12"/>
        <v>-1.5391960590585945</v>
      </c>
      <c r="W108" s="198">
        <v>0</v>
      </c>
    </row>
    <row r="109" spans="17:23" x14ac:dyDescent="0.25">
      <c r="Q109" s="198">
        <f t="shared" si="8"/>
        <v>-1.3333333333333333</v>
      </c>
      <c r="R109" s="200">
        <f t="shared" si="9"/>
        <v>-1.0159131935601331</v>
      </c>
      <c r="S109" s="198">
        <f t="shared" si="10"/>
        <v>-2.9108280254777075</v>
      </c>
      <c r="T109" s="198">
        <f t="shared" si="11"/>
        <v>-1.5328195868781371</v>
      </c>
      <c r="U109" s="198">
        <f t="shared" si="12"/>
        <v>-1.5391960590585945</v>
      </c>
      <c r="W109" s="198">
        <v>0</v>
      </c>
    </row>
    <row r="110" spans="17:23" x14ac:dyDescent="0.25">
      <c r="Q110" s="198">
        <f t="shared" si="8"/>
        <v>-1.3333333333333333</v>
      </c>
      <c r="R110" s="200">
        <f t="shared" si="9"/>
        <v>-1.0159131935601331</v>
      </c>
      <c r="S110" s="198">
        <f t="shared" si="10"/>
        <v>-2.9108280254777075</v>
      </c>
      <c r="T110" s="198">
        <f t="shared" si="11"/>
        <v>-1.5328195868781371</v>
      </c>
      <c r="U110" s="198">
        <f t="shared" si="12"/>
        <v>-1.5391960590585945</v>
      </c>
      <c r="W110" s="198">
        <v>0</v>
      </c>
    </row>
    <row r="111" spans="17:23" x14ac:dyDescent="0.25">
      <c r="Q111" s="198">
        <f t="shared" si="8"/>
        <v>-1.3333333333333333</v>
      </c>
      <c r="R111" s="200">
        <f t="shared" si="9"/>
        <v>-1.0159131935601331</v>
      </c>
      <c r="S111" s="198">
        <f t="shared" si="10"/>
        <v>-2.9108280254777075</v>
      </c>
      <c r="T111" s="198">
        <f t="shared" si="11"/>
        <v>-1.5328195868781371</v>
      </c>
      <c r="U111" s="198">
        <f t="shared" si="12"/>
        <v>-1.5391960590585945</v>
      </c>
      <c r="W111" s="198">
        <v>0</v>
      </c>
    </row>
    <row r="112" spans="17:23" x14ac:dyDescent="0.25">
      <c r="Q112" s="198">
        <f t="shared" si="8"/>
        <v>-1.3333333333333333</v>
      </c>
      <c r="R112" s="200">
        <f t="shared" si="9"/>
        <v>-1.0159131935601331</v>
      </c>
      <c r="S112" s="198">
        <f t="shared" si="10"/>
        <v>-2.9108280254777075</v>
      </c>
      <c r="T112" s="198">
        <f t="shared" si="11"/>
        <v>-1.5328195868781371</v>
      </c>
      <c r="U112" s="198">
        <f t="shared" si="12"/>
        <v>-1.5391960590585945</v>
      </c>
      <c r="W112" s="198">
        <v>0</v>
      </c>
    </row>
    <row r="113" spans="17:23" x14ac:dyDescent="0.25">
      <c r="Q113" s="198">
        <f t="shared" si="8"/>
        <v>-1.3333333333333333</v>
      </c>
      <c r="R113" s="200">
        <f t="shared" si="9"/>
        <v>-1.0159131935601331</v>
      </c>
      <c r="S113" s="198">
        <f t="shared" si="10"/>
        <v>-2.9108280254777075</v>
      </c>
      <c r="T113" s="198">
        <f t="shared" si="11"/>
        <v>-1.5328195868781371</v>
      </c>
      <c r="U113" s="198">
        <f t="shared" si="12"/>
        <v>-1.5391960590585945</v>
      </c>
      <c r="W113" s="198">
        <v>0</v>
      </c>
    </row>
    <row r="114" spans="17:23" x14ac:dyDescent="0.25">
      <c r="Q114" s="198">
        <f t="shared" si="8"/>
        <v>-1.3333333333333333</v>
      </c>
      <c r="R114" s="200">
        <f t="shared" si="9"/>
        <v>-1.0159131935601331</v>
      </c>
      <c r="S114" s="198">
        <f t="shared" si="10"/>
        <v>-2.9108280254777075</v>
      </c>
      <c r="T114" s="198">
        <f t="shared" si="11"/>
        <v>-1.5328195868781371</v>
      </c>
      <c r="U114" s="198">
        <f t="shared" si="12"/>
        <v>-1.5391960590585945</v>
      </c>
      <c r="W114" s="198" t="e">
        <v>#N/A</v>
      </c>
    </row>
    <row r="115" spans="17:23" x14ac:dyDescent="0.25">
      <c r="Q115" s="198">
        <f t="shared" si="8"/>
        <v>-1.3333333333333333</v>
      </c>
      <c r="R115" s="200">
        <f t="shared" si="9"/>
        <v>-1.0159131935601331</v>
      </c>
      <c r="S115" s="198">
        <f t="shared" si="10"/>
        <v>-2.9108280254777075</v>
      </c>
      <c r="T115" s="198">
        <f t="shared" si="11"/>
        <v>-1.5328195868781371</v>
      </c>
      <c r="U115" s="198">
        <f t="shared" si="12"/>
        <v>-1.5391960590585945</v>
      </c>
      <c r="W115" s="198" t="e">
        <v>#N/A</v>
      </c>
    </row>
    <row r="116" spans="17:23" x14ac:dyDescent="0.25">
      <c r="Q116" s="198">
        <f t="shared" si="8"/>
        <v>-1.3333333333333333</v>
      </c>
      <c r="R116" s="200">
        <f t="shared" si="9"/>
        <v>-1.0159131935601331</v>
      </c>
      <c r="S116" s="198">
        <f t="shared" si="10"/>
        <v>-2.9108280254777075</v>
      </c>
      <c r="T116" s="198">
        <f t="shared" si="11"/>
        <v>-1.5328195868781371</v>
      </c>
      <c r="U116" s="198">
        <f t="shared" si="12"/>
        <v>-1.5391960590585945</v>
      </c>
      <c r="W116" s="198" t="e">
        <v>#N/A</v>
      </c>
    </row>
    <row r="117" spans="17:23" x14ac:dyDescent="0.25">
      <c r="Q117" s="198">
        <f t="shared" si="8"/>
        <v>-1.3333333333333333</v>
      </c>
      <c r="R117" s="200">
        <f t="shared" si="9"/>
        <v>-1.0159131935601331</v>
      </c>
      <c r="S117" s="198">
        <f t="shared" si="10"/>
        <v>-2.9108280254777075</v>
      </c>
      <c r="T117" s="198">
        <f t="shared" si="11"/>
        <v>-1.5328195868781371</v>
      </c>
      <c r="U117" s="198">
        <f t="shared" si="12"/>
        <v>-1.5391960590585945</v>
      </c>
      <c r="W117" s="198" t="e">
        <v>#N/A</v>
      </c>
    </row>
    <row r="118" spans="17:23" x14ac:dyDescent="0.25">
      <c r="Q118" s="198">
        <f t="shared" si="8"/>
        <v>-1.3333333333333333</v>
      </c>
      <c r="R118" s="200">
        <f t="shared" si="9"/>
        <v>-1.0159131935601331</v>
      </c>
      <c r="S118" s="198">
        <f t="shared" si="10"/>
        <v>-2.9108280254777075</v>
      </c>
      <c r="T118" s="198">
        <f t="shared" si="11"/>
        <v>-1.5328195868781371</v>
      </c>
      <c r="U118" s="198">
        <f t="shared" si="12"/>
        <v>-1.5391960590585945</v>
      </c>
      <c r="W118" s="198" t="e">
        <v>#N/A</v>
      </c>
    </row>
    <row r="119" spans="17:23" x14ac:dyDescent="0.25">
      <c r="Q119" s="198">
        <f t="shared" si="8"/>
        <v>-1.3333333333333333</v>
      </c>
      <c r="R119" s="200">
        <f t="shared" si="9"/>
        <v>-1.0159131935601331</v>
      </c>
      <c r="S119" s="198">
        <f t="shared" si="10"/>
        <v>-2.9108280254777075</v>
      </c>
      <c r="T119" s="198">
        <f t="shared" si="11"/>
        <v>-1.5328195868781371</v>
      </c>
      <c r="U119" s="198">
        <f t="shared" si="12"/>
        <v>-1.5391960590585945</v>
      </c>
      <c r="W119" s="198" t="e">
        <v>#N/A</v>
      </c>
    </row>
    <row r="120" spans="17:23" x14ac:dyDescent="0.25">
      <c r="Q120" s="198">
        <f t="shared" si="8"/>
        <v>-1.3333333333333333</v>
      </c>
      <c r="R120" s="200">
        <f t="shared" si="9"/>
        <v>-1.0159131935601331</v>
      </c>
      <c r="S120" s="198">
        <f t="shared" si="10"/>
        <v>-2.9108280254777075</v>
      </c>
      <c r="T120" s="198">
        <f t="shared" si="11"/>
        <v>-1.5328195868781371</v>
      </c>
      <c r="U120" s="198">
        <f t="shared" si="12"/>
        <v>-1.5391960590585945</v>
      </c>
      <c r="W120" s="198" t="e">
        <v>#N/A</v>
      </c>
    </row>
    <row r="121" spans="17:23" x14ac:dyDescent="0.25">
      <c r="Q121" s="198">
        <f t="shared" si="8"/>
        <v>-1.3333333333333333</v>
      </c>
      <c r="R121" s="200">
        <f t="shared" si="9"/>
        <v>-1.0159131935601331</v>
      </c>
      <c r="S121" s="198">
        <f t="shared" si="10"/>
        <v>-2.9108280254777075</v>
      </c>
      <c r="T121" s="198">
        <f t="shared" si="11"/>
        <v>-1.5328195868781371</v>
      </c>
      <c r="U121" s="198">
        <f t="shared" si="12"/>
        <v>-1.5391960590585945</v>
      </c>
      <c r="W121" s="198" t="e">
        <v>#N/A</v>
      </c>
    </row>
    <row r="122" spans="17:23" x14ac:dyDescent="0.25">
      <c r="Q122" s="198">
        <f t="shared" si="8"/>
        <v>-1.3333333333333333</v>
      </c>
      <c r="R122" s="200">
        <f t="shared" si="9"/>
        <v>-1.0159131935601331</v>
      </c>
      <c r="S122" s="198">
        <f t="shared" si="10"/>
        <v>-2.9108280254777075</v>
      </c>
      <c r="T122" s="198">
        <f t="shared" si="11"/>
        <v>-1.5328195868781371</v>
      </c>
      <c r="U122" s="198">
        <f t="shared" si="12"/>
        <v>-1.5391960590585945</v>
      </c>
      <c r="W122" s="198" t="e">
        <v>#N/A</v>
      </c>
    </row>
    <row r="123" spans="17:23" x14ac:dyDescent="0.25">
      <c r="Q123" s="198">
        <f t="shared" si="8"/>
        <v>-1.3333333333333333</v>
      </c>
      <c r="R123" s="200">
        <f t="shared" si="9"/>
        <v>-1.0159131935601331</v>
      </c>
      <c r="S123" s="198">
        <f t="shared" si="10"/>
        <v>-2.9108280254777075</v>
      </c>
      <c r="T123" s="198">
        <f t="shared" si="11"/>
        <v>-1.5328195868781371</v>
      </c>
      <c r="U123" s="198">
        <f t="shared" si="12"/>
        <v>-1.5391960590585945</v>
      </c>
      <c r="W123" s="198" t="e">
        <v>#N/A</v>
      </c>
    </row>
    <row r="124" spans="17:23" x14ac:dyDescent="0.25">
      <c r="Q124" s="198">
        <f t="shared" si="8"/>
        <v>-1.3333333333333333</v>
      </c>
      <c r="R124" s="200">
        <f t="shared" si="9"/>
        <v>-1.0159131935601331</v>
      </c>
      <c r="S124" s="198">
        <f t="shared" si="10"/>
        <v>-2.9108280254777075</v>
      </c>
      <c r="T124" s="198">
        <f t="shared" si="11"/>
        <v>-1.5328195868781371</v>
      </c>
      <c r="U124" s="198">
        <f t="shared" si="12"/>
        <v>-1.5391960590585945</v>
      </c>
      <c r="W124" s="198" t="e">
        <v>#N/A</v>
      </c>
    </row>
    <row r="125" spans="17:23" x14ac:dyDescent="0.25">
      <c r="Q125" s="198">
        <f t="shared" si="8"/>
        <v>-1.3333333333333333</v>
      </c>
      <c r="R125" s="200">
        <f t="shared" si="9"/>
        <v>-1.0159131935601331</v>
      </c>
      <c r="S125" s="198">
        <f t="shared" si="10"/>
        <v>-2.9108280254777075</v>
      </c>
      <c r="T125" s="198">
        <f t="shared" si="11"/>
        <v>-1.5328195868781371</v>
      </c>
      <c r="U125" s="198">
        <f t="shared" si="12"/>
        <v>-1.5391960590585945</v>
      </c>
      <c r="W125" s="198" t="e">
        <v>#N/A</v>
      </c>
    </row>
    <row r="126" spans="17:23" x14ac:dyDescent="0.25">
      <c r="Q126" s="198">
        <f t="shared" si="8"/>
        <v>-1.3333333333333333</v>
      </c>
      <c r="R126" s="200">
        <f t="shared" si="9"/>
        <v>-1.0159131935601331</v>
      </c>
      <c r="S126" s="198">
        <f t="shared" si="10"/>
        <v>-2.9108280254777075</v>
      </c>
      <c r="T126" s="198">
        <f t="shared" si="11"/>
        <v>-1.5328195868781371</v>
      </c>
      <c r="U126" s="198">
        <f t="shared" si="12"/>
        <v>-1.5391960590585945</v>
      </c>
      <c r="W126" s="198" t="e">
        <v>#N/A</v>
      </c>
    </row>
    <row r="127" spans="17:23" x14ac:dyDescent="0.25">
      <c r="Q127" s="198">
        <f t="shared" si="8"/>
        <v>-1.3333333333333333</v>
      </c>
      <c r="R127" s="200">
        <f t="shared" si="9"/>
        <v>-1.0159131935601331</v>
      </c>
      <c r="S127" s="198">
        <f t="shared" si="10"/>
        <v>-2.9108280254777075</v>
      </c>
      <c r="T127" s="198">
        <f t="shared" si="11"/>
        <v>-1.5328195868781371</v>
      </c>
      <c r="U127" s="198">
        <f t="shared" si="12"/>
        <v>-1.5391960590585945</v>
      </c>
      <c r="W127" s="198" t="e">
        <v>#N/A</v>
      </c>
    </row>
    <row r="128" spans="17:23" x14ac:dyDescent="0.25">
      <c r="Q128" s="198">
        <f t="shared" si="8"/>
        <v>-1.3333333333333333</v>
      </c>
      <c r="R128" s="200">
        <f t="shared" si="9"/>
        <v>-1.0159131935601331</v>
      </c>
      <c r="S128" s="198">
        <f t="shared" si="10"/>
        <v>-2.9108280254777075</v>
      </c>
      <c r="T128" s="198">
        <f t="shared" si="11"/>
        <v>-1.5328195868781371</v>
      </c>
      <c r="U128" s="198">
        <f t="shared" si="12"/>
        <v>-1.5391960590585945</v>
      </c>
      <c r="W128" s="198" t="e">
        <v>#N/A</v>
      </c>
    </row>
    <row r="129" spans="17:23" x14ac:dyDescent="0.25">
      <c r="Q129" s="198">
        <f t="shared" si="8"/>
        <v>-1.3333333333333333</v>
      </c>
      <c r="R129" s="200">
        <f t="shared" si="9"/>
        <v>-1.0159131935601331</v>
      </c>
      <c r="S129" s="198">
        <f t="shared" si="10"/>
        <v>-2.9108280254777075</v>
      </c>
      <c r="T129" s="198">
        <f t="shared" si="11"/>
        <v>-1.5328195868781371</v>
      </c>
      <c r="U129" s="198">
        <f t="shared" si="12"/>
        <v>-1.5391960590585945</v>
      </c>
      <c r="W129" s="198" t="e">
        <v>#N/A</v>
      </c>
    </row>
    <row r="130" spans="17:23" x14ac:dyDescent="0.25">
      <c r="Q130" s="198">
        <f t="shared" si="8"/>
        <v>-1.3333333333333333</v>
      </c>
      <c r="R130" s="200">
        <f t="shared" si="9"/>
        <v>-1.0159131935601331</v>
      </c>
      <c r="S130" s="198">
        <f t="shared" si="10"/>
        <v>-2.9108280254777075</v>
      </c>
      <c r="T130" s="198">
        <f t="shared" si="11"/>
        <v>-1.5328195868781371</v>
      </c>
      <c r="U130" s="198">
        <f t="shared" si="12"/>
        <v>-1.5391960590585945</v>
      </c>
      <c r="W130" s="198" t="e">
        <v>#N/A</v>
      </c>
    </row>
    <row r="131" spans="17:23" x14ac:dyDescent="0.25">
      <c r="Q131" s="198">
        <f t="shared" ref="Q131:Q194" si="13">2*((L131-P$3)/(P$5-P$3))-1</f>
        <v>-1.3333333333333333</v>
      </c>
      <c r="R131" s="200">
        <f t="shared" ref="R131:R194" si="14">2*((H131-P$8)/(P$10-P$8))-1</f>
        <v>-1.0159131935601331</v>
      </c>
      <c r="S131" s="198">
        <f t="shared" ref="S131:S194" si="15">2*((I131-P$13)/(P$15-P$13))-1</f>
        <v>-2.9108280254777075</v>
      </c>
      <c r="T131" s="198">
        <f t="shared" ref="T131:T194" si="16">2*((J131-P$18)/(P$20-P$18))-1</f>
        <v>-1.5328195868781371</v>
      </c>
      <c r="U131" s="198">
        <f t="shared" ref="U131:U194" si="17">2*((K131-P$23)/(P$25-P$23))-1</f>
        <v>-1.5391960590585945</v>
      </c>
      <c r="W131" s="198" t="e">
        <v>#N/A</v>
      </c>
    </row>
    <row r="132" spans="17:23" x14ac:dyDescent="0.25">
      <c r="Q132" s="198">
        <f t="shared" si="13"/>
        <v>-1.3333333333333333</v>
      </c>
      <c r="R132" s="200">
        <f t="shared" si="14"/>
        <v>-1.0159131935601331</v>
      </c>
      <c r="S132" s="198">
        <f t="shared" si="15"/>
        <v>-2.9108280254777075</v>
      </c>
      <c r="T132" s="198">
        <f t="shared" si="16"/>
        <v>-1.5328195868781371</v>
      </c>
      <c r="U132" s="198">
        <f t="shared" si="17"/>
        <v>-1.5391960590585945</v>
      </c>
      <c r="W132" s="198" t="e">
        <v>#N/A</v>
      </c>
    </row>
    <row r="133" spans="17:23" x14ac:dyDescent="0.25">
      <c r="Q133" s="198">
        <f t="shared" si="13"/>
        <v>-1.3333333333333333</v>
      </c>
      <c r="R133" s="200">
        <f t="shared" si="14"/>
        <v>-1.0159131935601331</v>
      </c>
      <c r="S133" s="198">
        <f t="shared" si="15"/>
        <v>-2.9108280254777075</v>
      </c>
      <c r="T133" s="198">
        <f t="shared" si="16"/>
        <v>-1.5328195868781371</v>
      </c>
      <c r="U133" s="198">
        <f t="shared" si="17"/>
        <v>-1.5391960590585945</v>
      </c>
      <c r="W133" s="198" t="e">
        <v>#N/A</v>
      </c>
    </row>
    <row r="134" spans="17:23" x14ac:dyDescent="0.25">
      <c r="Q134" s="198">
        <f t="shared" si="13"/>
        <v>-1.3333333333333333</v>
      </c>
      <c r="R134" s="200">
        <f t="shared" si="14"/>
        <v>-1.0159131935601331</v>
      </c>
      <c r="S134" s="198">
        <f t="shared" si="15"/>
        <v>-2.9108280254777075</v>
      </c>
      <c r="T134" s="198">
        <f t="shared" si="16"/>
        <v>-1.5328195868781371</v>
      </c>
      <c r="U134" s="198">
        <f t="shared" si="17"/>
        <v>-1.5391960590585945</v>
      </c>
      <c r="W134" s="198" t="e">
        <v>#N/A</v>
      </c>
    </row>
    <row r="135" spans="17:23" x14ac:dyDescent="0.25">
      <c r="Q135" s="198">
        <f t="shared" si="13"/>
        <v>-1.3333333333333333</v>
      </c>
      <c r="R135" s="200">
        <f t="shared" si="14"/>
        <v>-1.0159131935601331</v>
      </c>
      <c r="S135" s="198">
        <f t="shared" si="15"/>
        <v>-2.9108280254777075</v>
      </c>
      <c r="T135" s="198">
        <f t="shared" si="16"/>
        <v>-1.5328195868781371</v>
      </c>
      <c r="U135" s="198">
        <f t="shared" si="17"/>
        <v>-1.5391960590585945</v>
      </c>
      <c r="W135" s="198" t="e">
        <v>#N/A</v>
      </c>
    </row>
    <row r="136" spans="17:23" x14ac:dyDescent="0.25">
      <c r="Q136" s="198">
        <f t="shared" si="13"/>
        <v>-1.3333333333333333</v>
      </c>
      <c r="R136" s="200">
        <f t="shared" si="14"/>
        <v>-1.0159131935601331</v>
      </c>
      <c r="S136" s="198">
        <f t="shared" si="15"/>
        <v>-2.9108280254777075</v>
      </c>
      <c r="T136" s="198">
        <f t="shared" si="16"/>
        <v>-1.5328195868781371</v>
      </c>
      <c r="U136" s="198">
        <f t="shared" si="17"/>
        <v>-1.5391960590585945</v>
      </c>
      <c r="W136" s="198" t="e">
        <v>#N/A</v>
      </c>
    </row>
    <row r="137" spans="17:23" x14ac:dyDescent="0.25">
      <c r="Q137" s="198">
        <f t="shared" si="13"/>
        <v>-1.3333333333333333</v>
      </c>
      <c r="R137" s="200">
        <f t="shared" si="14"/>
        <v>-1.0159131935601331</v>
      </c>
      <c r="S137" s="198">
        <f t="shared" si="15"/>
        <v>-2.9108280254777075</v>
      </c>
      <c r="T137" s="198">
        <f t="shared" si="16"/>
        <v>-1.5328195868781371</v>
      </c>
      <c r="U137" s="198">
        <f t="shared" si="17"/>
        <v>-1.5391960590585945</v>
      </c>
      <c r="W137" s="198" t="e">
        <v>#N/A</v>
      </c>
    </row>
    <row r="138" spans="17:23" x14ac:dyDescent="0.25">
      <c r="Q138" s="198">
        <f t="shared" si="13"/>
        <v>-1.3333333333333333</v>
      </c>
      <c r="R138" s="200">
        <f t="shared" si="14"/>
        <v>-1.0159131935601331</v>
      </c>
      <c r="S138" s="198">
        <f t="shared" si="15"/>
        <v>-2.9108280254777075</v>
      </c>
      <c r="T138" s="198">
        <f t="shared" si="16"/>
        <v>-1.5328195868781371</v>
      </c>
      <c r="U138" s="198">
        <f t="shared" si="17"/>
        <v>-1.5391960590585945</v>
      </c>
      <c r="W138" s="198" t="e">
        <v>#N/A</v>
      </c>
    </row>
    <row r="139" spans="17:23" x14ac:dyDescent="0.25">
      <c r="Q139" s="198">
        <f t="shared" si="13"/>
        <v>-1.3333333333333333</v>
      </c>
      <c r="R139" s="200">
        <f t="shared" si="14"/>
        <v>-1.0159131935601331</v>
      </c>
      <c r="S139" s="198">
        <f t="shared" si="15"/>
        <v>-2.9108280254777075</v>
      </c>
      <c r="T139" s="198">
        <f t="shared" si="16"/>
        <v>-1.5328195868781371</v>
      </c>
      <c r="U139" s="198">
        <f t="shared" si="17"/>
        <v>-1.5391960590585945</v>
      </c>
      <c r="W139" s="198" t="e">
        <v>#N/A</v>
      </c>
    </row>
    <row r="140" spans="17:23" x14ac:dyDescent="0.25">
      <c r="Q140" s="198">
        <f t="shared" si="13"/>
        <v>-1.3333333333333333</v>
      </c>
      <c r="R140" s="200">
        <f t="shared" si="14"/>
        <v>-1.0159131935601331</v>
      </c>
      <c r="S140" s="198">
        <f t="shared" si="15"/>
        <v>-2.9108280254777075</v>
      </c>
      <c r="T140" s="198">
        <f t="shared" si="16"/>
        <v>-1.5328195868781371</v>
      </c>
      <c r="U140" s="198">
        <f t="shared" si="17"/>
        <v>-1.5391960590585945</v>
      </c>
      <c r="W140" s="198" t="e">
        <v>#N/A</v>
      </c>
    </row>
    <row r="141" spans="17:23" x14ac:dyDescent="0.25">
      <c r="Q141" s="198">
        <f t="shared" si="13"/>
        <v>-1.3333333333333333</v>
      </c>
      <c r="R141" s="200">
        <f t="shared" si="14"/>
        <v>-1.0159131935601331</v>
      </c>
      <c r="S141" s="198">
        <f t="shared" si="15"/>
        <v>-2.9108280254777075</v>
      </c>
      <c r="T141" s="198">
        <f t="shared" si="16"/>
        <v>-1.5328195868781371</v>
      </c>
      <c r="U141" s="198">
        <f t="shared" si="17"/>
        <v>-1.5391960590585945</v>
      </c>
      <c r="W141" s="198" t="e">
        <v>#N/A</v>
      </c>
    </row>
    <row r="142" spans="17:23" x14ac:dyDescent="0.25">
      <c r="Q142" s="198">
        <f t="shared" si="13"/>
        <v>-1.3333333333333333</v>
      </c>
      <c r="R142" s="200">
        <f t="shared" si="14"/>
        <v>-1.0159131935601331</v>
      </c>
      <c r="S142" s="198">
        <f t="shared" si="15"/>
        <v>-2.9108280254777075</v>
      </c>
      <c r="T142" s="198">
        <f t="shared" si="16"/>
        <v>-1.5328195868781371</v>
      </c>
      <c r="U142" s="198">
        <f t="shared" si="17"/>
        <v>-1.5391960590585945</v>
      </c>
      <c r="W142" s="198" t="e">
        <v>#N/A</v>
      </c>
    </row>
    <row r="143" spans="17:23" x14ac:dyDescent="0.25">
      <c r="Q143" s="198">
        <f t="shared" si="13"/>
        <v>-1.3333333333333333</v>
      </c>
      <c r="R143" s="200">
        <f t="shared" si="14"/>
        <v>-1.0159131935601331</v>
      </c>
      <c r="S143" s="198">
        <f t="shared" si="15"/>
        <v>-2.9108280254777075</v>
      </c>
      <c r="T143" s="198">
        <f t="shared" si="16"/>
        <v>-1.5328195868781371</v>
      </c>
      <c r="U143" s="198">
        <f t="shared" si="17"/>
        <v>-1.5391960590585945</v>
      </c>
      <c r="W143" s="198" t="e">
        <v>#N/A</v>
      </c>
    </row>
    <row r="144" spans="17:23" x14ac:dyDescent="0.25">
      <c r="Q144" s="198">
        <f t="shared" si="13"/>
        <v>-1.3333333333333333</v>
      </c>
      <c r="R144" s="200">
        <f t="shared" si="14"/>
        <v>-1.0159131935601331</v>
      </c>
      <c r="S144" s="198">
        <f t="shared" si="15"/>
        <v>-2.9108280254777075</v>
      </c>
      <c r="T144" s="198">
        <f t="shared" si="16"/>
        <v>-1.5328195868781371</v>
      </c>
      <c r="U144" s="198">
        <f t="shared" si="17"/>
        <v>-1.5391960590585945</v>
      </c>
      <c r="W144" s="198" t="e">
        <v>#N/A</v>
      </c>
    </row>
    <row r="145" spans="17:23" x14ac:dyDescent="0.25">
      <c r="Q145" s="198">
        <f t="shared" si="13"/>
        <v>-1.3333333333333333</v>
      </c>
      <c r="R145" s="200">
        <f t="shared" si="14"/>
        <v>-1.0159131935601331</v>
      </c>
      <c r="S145" s="198">
        <f t="shared" si="15"/>
        <v>-2.9108280254777075</v>
      </c>
      <c r="T145" s="198">
        <f t="shared" si="16"/>
        <v>-1.5328195868781371</v>
      </c>
      <c r="U145" s="198">
        <f t="shared" si="17"/>
        <v>-1.5391960590585945</v>
      </c>
      <c r="W145" s="198" t="e">
        <v>#N/A</v>
      </c>
    </row>
    <row r="146" spans="17:23" x14ac:dyDescent="0.25">
      <c r="Q146" s="198">
        <f t="shared" si="13"/>
        <v>-1.3333333333333333</v>
      </c>
      <c r="R146" s="200">
        <f t="shared" si="14"/>
        <v>-1.0159131935601331</v>
      </c>
      <c r="S146" s="198">
        <f t="shared" si="15"/>
        <v>-2.9108280254777075</v>
      </c>
      <c r="T146" s="198">
        <f t="shared" si="16"/>
        <v>-1.5328195868781371</v>
      </c>
      <c r="U146" s="198">
        <f t="shared" si="17"/>
        <v>-1.5391960590585945</v>
      </c>
      <c r="W146" s="198" t="e">
        <v>#N/A</v>
      </c>
    </row>
    <row r="147" spans="17:23" x14ac:dyDescent="0.25">
      <c r="Q147" s="198">
        <f t="shared" si="13"/>
        <v>-1.3333333333333333</v>
      </c>
      <c r="R147" s="200">
        <f t="shared" si="14"/>
        <v>-1.0159131935601331</v>
      </c>
      <c r="S147" s="198">
        <f t="shared" si="15"/>
        <v>-2.9108280254777075</v>
      </c>
      <c r="T147" s="198">
        <f t="shared" si="16"/>
        <v>-1.5328195868781371</v>
      </c>
      <c r="U147" s="198">
        <f t="shared" si="17"/>
        <v>-1.5391960590585945</v>
      </c>
      <c r="W147" s="198" t="e">
        <v>#N/A</v>
      </c>
    </row>
    <row r="148" spans="17:23" x14ac:dyDescent="0.25">
      <c r="Q148" s="198">
        <f t="shared" si="13"/>
        <v>-1.3333333333333333</v>
      </c>
      <c r="R148" s="200">
        <f t="shared" si="14"/>
        <v>-1.0159131935601331</v>
      </c>
      <c r="S148" s="198">
        <f t="shared" si="15"/>
        <v>-2.9108280254777075</v>
      </c>
      <c r="T148" s="198">
        <f t="shared" si="16"/>
        <v>-1.5328195868781371</v>
      </c>
      <c r="U148" s="198">
        <f t="shared" si="17"/>
        <v>-1.5391960590585945</v>
      </c>
      <c r="W148" s="198" t="e">
        <v>#N/A</v>
      </c>
    </row>
    <row r="149" spans="17:23" x14ac:dyDescent="0.25">
      <c r="Q149" s="198">
        <f t="shared" si="13"/>
        <v>-1.3333333333333333</v>
      </c>
      <c r="R149" s="200">
        <f t="shared" si="14"/>
        <v>-1.0159131935601331</v>
      </c>
      <c r="S149" s="198">
        <f t="shared" si="15"/>
        <v>-2.9108280254777075</v>
      </c>
      <c r="T149" s="198">
        <f t="shared" si="16"/>
        <v>-1.5328195868781371</v>
      </c>
      <c r="U149" s="198">
        <f t="shared" si="17"/>
        <v>-1.5391960590585945</v>
      </c>
      <c r="W149" s="198" t="e">
        <v>#N/A</v>
      </c>
    </row>
    <row r="150" spans="17:23" x14ac:dyDescent="0.25">
      <c r="Q150" s="198">
        <f t="shared" si="13"/>
        <v>-1.3333333333333333</v>
      </c>
      <c r="R150" s="200">
        <f t="shared" si="14"/>
        <v>-1.0159131935601331</v>
      </c>
      <c r="S150" s="198">
        <f t="shared" si="15"/>
        <v>-2.9108280254777075</v>
      </c>
      <c r="T150" s="198">
        <f t="shared" si="16"/>
        <v>-1.5328195868781371</v>
      </c>
      <c r="U150" s="198">
        <f t="shared" si="17"/>
        <v>-1.5391960590585945</v>
      </c>
      <c r="W150" s="198" t="e">
        <v>#N/A</v>
      </c>
    </row>
    <row r="151" spans="17:23" x14ac:dyDescent="0.25">
      <c r="Q151" s="198">
        <f t="shared" si="13"/>
        <v>-1.3333333333333333</v>
      </c>
      <c r="R151" s="200">
        <f t="shared" si="14"/>
        <v>-1.0159131935601331</v>
      </c>
      <c r="S151" s="198">
        <f t="shared" si="15"/>
        <v>-2.9108280254777075</v>
      </c>
      <c r="T151" s="198">
        <f t="shared" si="16"/>
        <v>-1.5328195868781371</v>
      </c>
      <c r="U151" s="198">
        <f t="shared" si="17"/>
        <v>-1.5391960590585945</v>
      </c>
      <c r="W151" s="198" t="e">
        <v>#N/A</v>
      </c>
    </row>
    <row r="152" spans="17:23" x14ac:dyDescent="0.25">
      <c r="Q152" s="198">
        <f t="shared" si="13"/>
        <v>-1.3333333333333333</v>
      </c>
      <c r="R152" s="200">
        <f t="shared" si="14"/>
        <v>-1.0159131935601331</v>
      </c>
      <c r="S152" s="198">
        <f t="shared" si="15"/>
        <v>-2.9108280254777075</v>
      </c>
      <c r="T152" s="198">
        <f t="shared" si="16"/>
        <v>-1.5328195868781371</v>
      </c>
      <c r="U152" s="198">
        <f t="shared" si="17"/>
        <v>-1.5391960590585945</v>
      </c>
      <c r="W152" s="198" t="e">
        <v>#N/A</v>
      </c>
    </row>
    <row r="153" spans="17:23" x14ac:dyDescent="0.25">
      <c r="Q153" s="198">
        <f t="shared" si="13"/>
        <v>-1.3333333333333333</v>
      </c>
      <c r="R153" s="200">
        <f t="shared" si="14"/>
        <v>-1.0159131935601331</v>
      </c>
      <c r="S153" s="198">
        <f t="shared" si="15"/>
        <v>-2.9108280254777075</v>
      </c>
      <c r="T153" s="198">
        <f t="shared" si="16"/>
        <v>-1.5328195868781371</v>
      </c>
      <c r="U153" s="198">
        <f t="shared" si="17"/>
        <v>-1.5391960590585945</v>
      </c>
      <c r="W153" s="198" t="e">
        <v>#N/A</v>
      </c>
    </row>
    <row r="154" spans="17:23" x14ac:dyDescent="0.25">
      <c r="Q154" s="198">
        <f t="shared" si="13"/>
        <v>-1.3333333333333333</v>
      </c>
      <c r="R154" s="200">
        <f t="shared" si="14"/>
        <v>-1.0159131935601331</v>
      </c>
      <c r="S154" s="198">
        <f t="shared" si="15"/>
        <v>-2.9108280254777075</v>
      </c>
      <c r="T154" s="198">
        <f t="shared" si="16"/>
        <v>-1.5328195868781371</v>
      </c>
      <c r="U154" s="198">
        <f t="shared" si="17"/>
        <v>-1.5391960590585945</v>
      </c>
      <c r="W154" s="198" t="e">
        <v>#N/A</v>
      </c>
    </row>
    <row r="155" spans="17:23" x14ac:dyDescent="0.25">
      <c r="Q155" s="198">
        <f t="shared" si="13"/>
        <v>-1.3333333333333333</v>
      </c>
      <c r="R155" s="200">
        <f t="shared" si="14"/>
        <v>-1.0159131935601331</v>
      </c>
      <c r="S155" s="198">
        <f t="shared" si="15"/>
        <v>-2.9108280254777075</v>
      </c>
      <c r="T155" s="198">
        <f t="shared" si="16"/>
        <v>-1.5328195868781371</v>
      </c>
      <c r="U155" s="198">
        <f t="shared" si="17"/>
        <v>-1.5391960590585945</v>
      </c>
      <c r="W155" s="198" t="e">
        <v>#N/A</v>
      </c>
    </row>
    <row r="156" spans="17:23" x14ac:dyDescent="0.25">
      <c r="Q156" s="198">
        <f t="shared" si="13"/>
        <v>-1.3333333333333333</v>
      </c>
      <c r="R156" s="200">
        <f t="shared" si="14"/>
        <v>-1.0159131935601331</v>
      </c>
      <c r="S156" s="198">
        <f t="shared" si="15"/>
        <v>-2.9108280254777075</v>
      </c>
      <c r="T156" s="198">
        <f t="shared" si="16"/>
        <v>-1.5328195868781371</v>
      </c>
      <c r="U156" s="198">
        <f t="shared" si="17"/>
        <v>-1.5391960590585945</v>
      </c>
      <c r="W156" s="198" t="e">
        <v>#N/A</v>
      </c>
    </row>
    <row r="157" spans="17:23" x14ac:dyDescent="0.25">
      <c r="Q157" s="198">
        <f t="shared" si="13"/>
        <v>-1.3333333333333333</v>
      </c>
      <c r="R157" s="200">
        <f t="shared" si="14"/>
        <v>-1.0159131935601331</v>
      </c>
      <c r="S157" s="198">
        <f t="shared" si="15"/>
        <v>-2.9108280254777075</v>
      </c>
      <c r="T157" s="198">
        <f t="shared" si="16"/>
        <v>-1.5328195868781371</v>
      </c>
      <c r="U157" s="198">
        <f t="shared" si="17"/>
        <v>-1.5391960590585945</v>
      </c>
      <c r="W157" s="198" t="e">
        <v>#N/A</v>
      </c>
    </row>
    <row r="158" spans="17:23" x14ac:dyDescent="0.25">
      <c r="Q158" s="198">
        <f t="shared" si="13"/>
        <v>-1.3333333333333333</v>
      </c>
      <c r="R158" s="200">
        <f t="shared" si="14"/>
        <v>-1.0159131935601331</v>
      </c>
      <c r="S158" s="198">
        <f t="shared" si="15"/>
        <v>-2.9108280254777075</v>
      </c>
      <c r="T158" s="198">
        <f t="shared" si="16"/>
        <v>-1.5328195868781371</v>
      </c>
      <c r="U158" s="198">
        <f t="shared" si="17"/>
        <v>-1.5391960590585945</v>
      </c>
      <c r="W158" s="198" t="e">
        <v>#N/A</v>
      </c>
    </row>
    <row r="159" spans="17:23" x14ac:dyDescent="0.25">
      <c r="Q159" s="198">
        <f t="shared" si="13"/>
        <v>-1.3333333333333333</v>
      </c>
      <c r="R159" s="200">
        <f t="shared" si="14"/>
        <v>-1.0159131935601331</v>
      </c>
      <c r="S159" s="198">
        <f t="shared" si="15"/>
        <v>-2.9108280254777075</v>
      </c>
      <c r="T159" s="198">
        <f t="shared" si="16"/>
        <v>-1.5328195868781371</v>
      </c>
      <c r="U159" s="198">
        <f t="shared" si="17"/>
        <v>-1.5391960590585945</v>
      </c>
      <c r="W159" s="198" t="e">
        <v>#N/A</v>
      </c>
    </row>
    <row r="160" spans="17:23" x14ac:dyDescent="0.25">
      <c r="Q160" s="198">
        <f t="shared" si="13"/>
        <v>-1.3333333333333333</v>
      </c>
      <c r="R160" s="200">
        <f t="shared" si="14"/>
        <v>-1.0159131935601331</v>
      </c>
      <c r="S160" s="198">
        <f t="shared" si="15"/>
        <v>-2.9108280254777075</v>
      </c>
      <c r="T160" s="198">
        <f t="shared" si="16"/>
        <v>-1.5328195868781371</v>
      </c>
      <c r="U160" s="198">
        <f t="shared" si="17"/>
        <v>-1.5391960590585945</v>
      </c>
      <c r="W160" s="198" t="e">
        <v>#N/A</v>
      </c>
    </row>
    <row r="161" spans="17:23" x14ac:dyDescent="0.25">
      <c r="Q161" s="198">
        <f t="shared" si="13"/>
        <v>-1.3333333333333333</v>
      </c>
      <c r="R161" s="200">
        <f t="shared" si="14"/>
        <v>-1.0159131935601331</v>
      </c>
      <c r="S161" s="198">
        <f t="shared" si="15"/>
        <v>-2.9108280254777075</v>
      </c>
      <c r="T161" s="198">
        <f t="shared" si="16"/>
        <v>-1.5328195868781371</v>
      </c>
      <c r="U161" s="198">
        <f t="shared" si="17"/>
        <v>-1.5391960590585945</v>
      </c>
      <c r="W161" s="198" t="e">
        <v>#N/A</v>
      </c>
    </row>
    <row r="162" spans="17:23" x14ac:dyDescent="0.25">
      <c r="Q162" s="198">
        <f t="shared" si="13"/>
        <v>-1.3333333333333333</v>
      </c>
      <c r="R162" s="200">
        <f t="shared" si="14"/>
        <v>-1.0159131935601331</v>
      </c>
      <c r="S162" s="198">
        <f t="shared" si="15"/>
        <v>-2.9108280254777075</v>
      </c>
      <c r="T162" s="198">
        <f t="shared" si="16"/>
        <v>-1.5328195868781371</v>
      </c>
      <c r="U162" s="198">
        <f t="shared" si="17"/>
        <v>-1.5391960590585945</v>
      </c>
      <c r="W162" s="198" t="e">
        <v>#N/A</v>
      </c>
    </row>
    <row r="163" spans="17:23" x14ac:dyDescent="0.25">
      <c r="Q163" s="198">
        <f t="shared" si="13"/>
        <v>-1.3333333333333333</v>
      </c>
      <c r="R163" s="200">
        <f t="shared" si="14"/>
        <v>-1.0159131935601331</v>
      </c>
      <c r="S163" s="198">
        <f t="shared" si="15"/>
        <v>-2.9108280254777075</v>
      </c>
      <c r="T163" s="198">
        <f t="shared" si="16"/>
        <v>-1.5328195868781371</v>
      </c>
      <c r="U163" s="198">
        <f t="shared" si="17"/>
        <v>-1.5391960590585945</v>
      </c>
      <c r="W163" s="198" t="e">
        <v>#N/A</v>
      </c>
    </row>
    <row r="164" spans="17:23" x14ac:dyDescent="0.25">
      <c r="Q164" s="198">
        <f t="shared" si="13"/>
        <v>-1.3333333333333333</v>
      </c>
      <c r="R164" s="200">
        <f t="shared" si="14"/>
        <v>-1.0159131935601331</v>
      </c>
      <c r="S164" s="198">
        <f t="shared" si="15"/>
        <v>-2.9108280254777075</v>
      </c>
      <c r="T164" s="198">
        <f t="shared" si="16"/>
        <v>-1.5328195868781371</v>
      </c>
      <c r="U164" s="198">
        <f t="shared" si="17"/>
        <v>-1.5391960590585945</v>
      </c>
      <c r="W164" s="198" t="e">
        <v>#N/A</v>
      </c>
    </row>
    <row r="165" spans="17:23" x14ac:dyDescent="0.25">
      <c r="Q165" s="198">
        <f t="shared" si="13"/>
        <v>-1.3333333333333333</v>
      </c>
      <c r="R165" s="200">
        <f t="shared" si="14"/>
        <v>-1.0159131935601331</v>
      </c>
      <c r="S165" s="198">
        <f t="shared" si="15"/>
        <v>-2.9108280254777075</v>
      </c>
      <c r="T165" s="198">
        <f t="shared" si="16"/>
        <v>-1.5328195868781371</v>
      </c>
      <c r="U165" s="198">
        <f t="shared" si="17"/>
        <v>-1.5391960590585945</v>
      </c>
      <c r="W165" s="198" t="e">
        <v>#N/A</v>
      </c>
    </row>
    <row r="166" spans="17:23" x14ac:dyDescent="0.25">
      <c r="Q166" s="198">
        <f t="shared" si="13"/>
        <v>-1.3333333333333333</v>
      </c>
      <c r="R166" s="200">
        <f t="shared" si="14"/>
        <v>-1.0159131935601331</v>
      </c>
      <c r="S166" s="198">
        <f t="shared" si="15"/>
        <v>-2.9108280254777075</v>
      </c>
      <c r="T166" s="198">
        <f t="shared" si="16"/>
        <v>-1.5328195868781371</v>
      </c>
      <c r="U166" s="198">
        <f t="shared" si="17"/>
        <v>-1.5391960590585945</v>
      </c>
      <c r="W166" s="198" t="e">
        <v>#N/A</v>
      </c>
    </row>
    <row r="167" spans="17:23" x14ac:dyDescent="0.25">
      <c r="Q167" s="198">
        <f t="shared" si="13"/>
        <v>-1.3333333333333333</v>
      </c>
      <c r="R167" s="200">
        <f t="shared" si="14"/>
        <v>-1.0159131935601331</v>
      </c>
      <c r="S167" s="198">
        <f t="shared" si="15"/>
        <v>-2.9108280254777075</v>
      </c>
      <c r="T167" s="198">
        <f t="shared" si="16"/>
        <v>-1.5328195868781371</v>
      </c>
      <c r="U167" s="198">
        <f t="shared" si="17"/>
        <v>-1.5391960590585945</v>
      </c>
      <c r="W167" s="198" t="e">
        <v>#N/A</v>
      </c>
    </row>
    <row r="168" spans="17:23" x14ac:dyDescent="0.25">
      <c r="Q168" s="198">
        <f t="shared" si="13"/>
        <v>-1.3333333333333333</v>
      </c>
      <c r="R168" s="200">
        <f t="shared" si="14"/>
        <v>-1.0159131935601331</v>
      </c>
      <c r="S168" s="198">
        <f t="shared" si="15"/>
        <v>-2.9108280254777075</v>
      </c>
      <c r="T168" s="198">
        <f t="shared" si="16"/>
        <v>-1.5328195868781371</v>
      </c>
      <c r="U168" s="198">
        <f t="shared" si="17"/>
        <v>-1.5391960590585945</v>
      </c>
      <c r="W168" s="198" t="e">
        <v>#N/A</v>
      </c>
    </row>
    <row r="169" spans="17:23" x14ac:dyDescent="0.25">
      <c r="Q169" s="198">
        <f t="shared" si="13"/>
        <v>-1.3333333333333333</v>
      </c>
      <c r="R169" s="200">
        <f t="shared" si="14"/>
        <v>-1.0159131935601331</v>
      </c>
      <c r="S169" s="198">
        <f t="shared" si="15"/>
        <v>-2.9108280254777075</v>
      </c>
      <c r="T169" s="198">
        <f t="shared" si="16"/>
        <v>-1.5328195868781371</v>
      </c>
      <c r="U169" s="198">
        <f t="shared" si="17"/>
        <v>-1.5391960590585945</v>
      </c>
      <c r="W169" s="198" t="e">
        <v>#N/A</v>
      </c>
    </row>
    <row r="170" spans="17:23" x14ac:dyDescent="0.25">
      <c r="Q170" s="198">
        <f t="shared" si="13"/>
        <v>-1.3333333333333333</v>
      </c>
      <c r="R170" s="200">
        <f t="shared" si="14"/>
        <v>-1.0159131935601331</v>
      </c>
      <c r="S170" s="198">
        <f t="shared" si="15"/>
        <v>-2.9108280254777075</v>
      </c>
      <c r="T170" s="198">
        <f t="shared" si="16"/>
        <v>-1.5328195868781371</v>
      </c>
      <c r="U170" s="198">
        <f t="shared" si="17"/>
        <v>-1.5391960590585945</v>
      </c>
      <c r="W170" s="198" t="e">
        <v>#N/A</v>
      </c>
    </row>
    <row r="171" spans="17:23" x14ac:dyDescent="0.25">
      <c r="Q171" s="198">
        <f t="shared" si="13"/>
        <v>-1.3333333333333333</v>
      </c>
      <c r="R171" s="200">
        <f t="shared" si="14"/>
        <v>-1.0159131935601331</v>
      </c>
      <c r="S171" s="198">
        <f t="shared" si="15"/>
        <v>-2.9108280254777075</v>
      </c>
      <c r="T171" s="198">
        <f t="shared" si="16"/>
        <v>-1.5328195868781371</v>
      </c>
      <c r="U171" s="198">
        <f t="shared" si="17"/>
        <v>-1.5391960590585945</v>
      </c>
      <c r="W171" s="198" t="e">
        <v>#N/A</v>
      </c>
    </row>
    <row r="172" spans="17:23" x14ac:dyDescent="0.25">
      <c r="Q172" s="198">
        <f t="shared" si="13"/>
        <v>-1.3333333333333333</v>
      </c>
      <c r="R172" s="200">
        <f t="shared" si="14"/>
        <v>-1.0159131935601331</v>
      </c>
      <c r="S172" s="198">
        <f t="shared" si="15"/>
        <v>-2.9108280254777075</v>
      </c>
      <c r="T172" s="198">
        <f t="shared" si="16"/>
        <v>-1.5328195868781371</v>
      </c>
      <c r="U172" s="198">
        <f t="shared" si="17"/>
        <v>-1.5391960590585945</v>
      </c>
      <c r="W172" s="198" t="e">
        <v>#N/A</v>
      </c>
    </row>
    <row r="173" spans="17:23" x14ac:dyDescent="0.25">
      <c r="Q173" s="198">
        <f t="shared" si="13"/>
        <v>-1.3333333333333333</v>
      </c>
      <c r="R173" s="200">
        <f t="shared" si="14"/>
        <v>-1.0159131935601331</v>
      </c>
      <c r="S173" s="198">
        <f t="shared" si="15"/>
        <v>-2.9108280254777075</v>
      </c>
      <c r="T173" s="198">
        <f t="shared" si="16"/>
        <v>-1.5328195868781371</v>
      </c>
      <c r="U173" s="198">
        <f t="shared" si="17"/>
        <v>-1.5391960590585945</v>
      </c>
      <c r="W173" s="198" t="e">
        <v>#N/A</v>
      </c>
    </row>
    <row r="174" spans="17:23" x14ac:dyDescent="0.25">
      <c r="Q174" s="198">
        <f t="shared" si="13"/>
        <v>-1.3333333333333333</v>
      </c>
      <c r="R174" s="200">
        <f t="shared" si="14"/>
        <v>-1.0159131935601331</v>
      </c>
      <c r="S174" s="198">
        <f t="shared" si="15"/>
        <v>-2.9108280254777075</v>
      </c>
      <c r="T174" s="198">
        <f t="shared" si="16"/>
        <v>-1.5328195868781371</v>
      </c>
      <c r="U174" s="198">
        <f t="shared" si="17"/>
        <v>-1.5391960590585945</v>
      </c>
      <c r="W174" s="198" t="e">
        <v>#N/A</v>
      </c>
    </row>
    <row r="175" spans="17:23" x14ac:dyDescent="0.25">
      <c r="Q175" s="198">
        <f t="shared" si="13"/>
        <v>-1.3333333333333333</v>
      </c>
      <c r="R175" s="200">
        <f t="shared" si="14"/>
        <v>-1.0159131935601331</v>
      </c>
      <c r="S175" s="198">
        <f t="shared" si="15"/>
        <v>-2.9108280254777075</v>
      </c>
      <c r="T175" s="198">
        <f t="shared" si="16"/>
        <v>-1.5328195868781371</v>
      </c>
      <c r="U175" s="198">
        <f t="shared" si="17"/>
        <v>-1.5391960590585945</v>
      </c>
      <c r="W175" s="198" t="e">
        <v>#N/A</v>
      </c>
    </row>
    <row r="176" spans="17:23" x14ac:dyDescent="0.25">
      <c r="Q176" s="198">
        <f t="shared" si="13"/>
        <v>-1.3333333333333333</v>
      </c>
      <c r="R176" s="200">
        <f t="shared" si="14"/>
        <v>-1.0159131935601331</v>
      </c>
      <c r="S176" s="198">
        <f t="shared" si="15"/>
        <v>-2.9108280254777075</v>
      </c>
      <c r="T176" s="198">
        <f t="shared" si="16"/>
        <v>-1.5328195868781371</v>
      </c>
      <c r="U176" s="198">
        <f t="shared" si="17"/>
        <v>-1.5391960590585945</v>
      </c>
      <c r="W176" s="198" t="e">
        <v>#N/A</v>
      </c>
    </row>
    <row r="177" spans="17:23" x14ac:dyDescent="0.25">
      <c r="Q177" s="198">
        <f t="shared" si="13"/>
        <v>-1.3333333333333333</v>
      </c>
      <c r="R177" s="200">
        <f t="shared" si="14"/>
        <v>-1.0159131935601331</v>
      </c>
      <c r="S177" s="198">
        <f t="shared" si="15"/>
        <v>-2.9108280254777075</v>
      </c>
      <c r="T177" s="198">
        <f t="shared" si="16"/>
        <v>-1.5328195868781371</v>
      </c>
      <c r="U177" s="198">
        <f t="shared" si="17"/>
        <v>-1.5391960590585945</v>
      </c>
      <c r="W177" s="198" t="e">
        <v>#N/A</v>
      </c>
    </row>
    <row r="178" spans="17:23" x14ac:dyDescent="0.25">
      <c r="Q178" s="198">
        <f t="shared" si="13"/>
        <v>-1.3333333333333333</v>
      </c>
      <c r="R178" s="200">
        <f t="shared" si="14"/>
        <v>-1.0159131935601331</v>
      </c>
      <c r="S178" s="198">
        <f t="shared" si="15"/>
        <v>-2.9108280254777075</v>
      </c>
      <c r="T178" s="198">
        <f t="shared" si="16"/>
        <v>-1.5328195868781371</v>
      </c>
      <c r="U178" s="198">
        <f t="shared" si="17"/>
        <v>-1.5391960590585945</v>
      </c>
      <c r="W178" s="198" t="e">
        <v>#N/A</v>
      </c>
    </row>
    <row r="179" spans="17:23" x14ac:dyDescent="0.25">
      <c r="Q179" s="198">
        <f t="shared" si="13"/>
        <v>-1.3333333333333333</v>
      </c>
      <c r="R179" s="200">
        <f t="shared" si="14"/>
        <v>-1.0159131935601331</v>
      </c>
      <c r="S179" s="198">
        <f t="shared" si="15"/>
        <v>-2.9108280254777075</v>
      </c>
      <c r="T179" s="198">
        <f t="shared" si="16"/>
        <v>-1.5328195868781371</v>
      </c>
      <c r="U179" s="198">
        <f t="shared" si="17"/>
        <v>-1.5391960590585945</v>
      </c>
      <c r="W179" s="198" t="e">
        <v>#N/A</v>
      </c>
    </row>
    <row r="180" spans="17:23" x14ac:dyDescent="0.25">
      <c r="Q180" s="198">
        <f t="shared" si="13"/>
        <v>-1.3333333333333333</v>
      </c>
      <c r="R180" s="200">
        <f t="shared" si="14"/>
        <v>-1.0159131935601331</v>
      </c>
      <c r="S180" s="198">
        <f t="shared" si="15"/>
        <v>-2.9108280254777075</v>
      </c>
      <c r="T180" s="198">
        <f t="shared" si="16"/>
        <v>-1.5328195868781371</v>
      </c>
      <c r="U180" s="198">
        <f t="shared" si="17"/>
        <v>-1.5391960590585945</v>
      </c>
      <c r="W180" s="198" t="e">
        <v>#N/A</v>
      </c>
    </row>
    <row r="181" spans="17:23" x14ac:dyDescent="0.25">
      <c r="Q181" s="198">
        <f t="shared" si="13"/>
        <v>-1.3333333333333333</v>
      </c>
      <c r="R181" s="200">
        <f t="shared" si="14"/>
        <v>-1.0159131935601331</v>
      </c>
      <c r="S181" s="198">
        <f t="shared" si="15"/>
        <v>-2.9108280254777075</v>
      </c>
      <c r="T181" s="198">
        <f t="shared" si="16"/>
        <v>-1.5328195868781371</v>
      </c>
      <c r="U181" s="198">
        <f t="shared" si="17"/>
        <v>-1.5391960590585945</v>
      </c>
      <c r="W181" s="198" t="e">
        <v>#N/A</v>
      </c>
    </row>
    <row r="182" spans="17:23" x14ac:dyDescent="0.25">
      <c r="Q182" s="198">
        <f t="shared" si="13"/>
        <v>-1.3333333333333333</v>
      </c>
      <c r="R182" s="200">
        <f t="shared" si="14"/>
        <v>-1.0159131935601331</v>
      </c>
      <c r="S182" s="198">
        <f t="shared" si="15"/>
        <v>-2.9108280254777075</v>
      </c>
      <c r="T182" s="198">
        <f t="shared" si="16"/>
        <v>-1.5328195868781371</v>
      </c>
      <c r="U182" s="198">
        <f t="shared" si="17"/>
        <v>-1.5391960590585945</v>
      </c>
      <c r="W182" s="198" t="e">
        <v>#N/A</v>
      </c>
    </row>
    <row r="183" spans="17:23" x14ac:dyDescent="0.25">
      <c r="Q183" s="198">
        <f t="shared" si="13"/>
        <v>-1.3333333333333333</v>
      </c>
      <c r="R183" s="200">
        <f t="shared" si="14"/>
        <v>-1.0159131935601331</v>
      </c>
      <c r="S183" s="198">
        <f t="shared" si="15"/>
        <v>-2.9108280254777075</v>
      </c>
      <c r="T183" s="198">
        <f t="shared" si="16"/>
        <v>-1.5328195868781371</v>
      </c>
      <c r="U183" s="198">
        <f t="shared" si="17"/>
        <v>-1.5391960590585945</v>
      </c>
      <c r="W183" s="198" t="e">
        <v>#N/A</v>
      </c>
    </row>
    <row r="184" spans="17:23" x14ac:dyDescent="0.25">
      <c r="Q184" s="198">
        <f t="shared" si="13"/>
        <v>-1.3333333333333333</v>
      </c>
      <c r="R184" s="200">
        <f t="shared" si="14"/>
        <v>-1.0159131935601331</v>
      </c>
      <c r="S184" s="198">
        <f t="shared" si="15"/>
        <v>-2.9108280254777075</v>
      </c>
      <c r="T184" s="198">
        <f t="shared" si="16"/>
        <v>-1.5328195868781371</v>
      </c>
      <c r="U184" s="198">
        <f t="shared" si="17"/>
        <v>-1.5391960590585945</v>
      </c>
      <c r="W184" s="198" t="e">
        <v>#N/A</v>
      </c>
    </row>
    <row r="185" spans="17:23" x14ac:dyDescent="0.25">
      <c r="Q185" s="198">
        <f t="shared" si="13"/>
        <v>-1.3333333333333333</v>
      </c>
      <c r="R185" s="200">
        <f t="shared" si="14"/>
        <v>-1.0159131935601331</v>
      </c>
      <c r="S185" s="198">
        <f t="shared" si="15"/>
        <v>-2.9108280254777075</v>
      </c>
      <c r="T185" s="198">
        <f t="shared" si="16"/>
        <v>-1.5328195868781371</v>
      </c>
      <c r="U185" s="198">
        <f t="shared" si="17"/>
        <v>-1.5391960590585945</v>
      </c>
    </row>
    <row r="186" spans="17:23" x14ac:dyDescent="0.25">
      <c r="Q186" s="198">
        <f t="shared" si="13"/>
        <v>-1.3333333333333333</v>
      </c>
      <c r="R186" s="200">
        <f t="shared" si="14"/>
        <v>-1.0159131935601331</v>
      </c>
      <c r="S186" s="198">
        <f t="shared" si="15"/>
        <v>-2.9108280254777075</v>
      </c>
      <c r="T186" s="198">
        <f t="shared" si="16"/>
        <v>-1.5328195868781371</v>
      </c>
      <c r="U186" s="198">
        <f t="shared" si="17"/>
        <v>-1.5391960590585945</v>
      </c>
    </row>
    <row r="187" spans="17:23" x14ac:dyDescent="0.25">
      <c r="Q187" s="198">
        <f t="shared" si="13"/>
        <v>-1.3333333333333333</v>
      </c>
      <c r="R187" s="200">
        <f t="shared" si="14"/>
        <v>-1.0159131935601331</v>
      </c>
      <c r="S187" s="198">
        <f t="shared" si="15"/>
        <v>-2.9108280254777075</v>
      </c>
      <c r="T187" s="198">
        <f t="shared" si="16"/>
        <v>-1.5328195868781371</v>
      </c>
      <c r="U187" s="198">
        <f t="shared" si="17"/>
        <v>-1.5391960590585945</v>
      </c>
    </row>
    <row r="188" spans="17:23" x14ac:dyDescent="0.25">
      <c r="Q188" s="198">
        <f t="shared" si="13"/>
        <v>-1.3333333333333333</v>
      </c>
      <c r="R188" s="200">
        <f t="shared" si="14"/>
        <v>-1.0159131935601331</v>
      </c>
      <c r="S188" s="198">
        <f t="shared" si="15"/>
        <v>-2.9108280254777075</v>
      </c>
      <c r="T188" s="198">
        <f t="shared" si="16"/>
        <v>-1.5328195868781371</v>
      </c>
      <c r="U188" s="198">
        <f t="shared" si="17"/>
        <v>-1.5391960590585945</v>
      </c>
    </row>
    <row r="189" spans="17:23" x14ac:dyDescent="0.25">
      <c r="Q189" s="198">
        <f t="shared" si="13"/>
        <v>-1.3333333333333333</v>
      </c>
      <c r="R189" s="200">
        <f t="shared" si="14"/>
        <v>-1.0159131935601331</v>
      </c>
      <c r="S189" s="198">
        <f t="shared" si="15"/>
        <v>-2.9108280254777075</v>
      </c>
      <c r="T189" s="198">
        <f t="shared" si="16"/>
        <v>-1.5328195868781371</v>
      </c>
      <c r="U189" s="198">
        <f t="shared" si="17"/>
        <v>-1.5391960590585945</v>
      </c>
    </row>
    <row r="190" spans="17:23" x14ac:dyDescent="0.25">
      <c r="Q190" s="198">
        <f t="shared" si="13"/>
        <v>-1.3333333333333333</v>
      </c>
      <c r="R190" s="200">
        <f t="shared" si="14"/>
        <v>-1.0159131935601331</v>
      </c>
      <c r="S190" s="198">
        <f t="shared" si="15"/>
        <v>-2.9108280254777075</v>
      </c>
      <c r="T190" s="198">
        <f t="shared" si="16"/>
        <v>-1.5328195868781371</v>
      </c>
      <c r="U190" s="198">
        <f t="shared" si="17"/>
        <v>-1.5391960590585945</v>
      </c>
    </row>
    <row r="191" spans="17:23" x14ac:dyDescent="0.25">
      <c r="Q191" s="198">
        <f t="shared" si="13"/>
        <v>-1.3333333333333333</v>
      </c>
      <c r="R191" s="200">
        <f t="shared" si="14"/>
        <v>-1.0159131935601331</v>
      </c>
      <c r="S191" s="198">
        <f t="shared" si="15"/>
        <v>-2.9108280254777075</v>
      </c>
      <c r="T191" s="198">
        <f t="shared" si="16"/>
        <v>-1.5328195868781371</v>
      </c>
      <c r="U191" s="198">
        <f t="shared" si="17"/>
        <v>-1.5391960590585945</v>
      </c>
    </row>
    <row r="192" spans="17:23" x14ac:dyDescent="0.25">
      <c r="Q192" s="198">
        <f t="shared" si="13"/>
        <v>-1.3333333333333333</v>
      </c>
      <c r="R192" s="200">
        <f t="shared" si="14"/>
        <v>-1.0159131935601331</v>
      </c>
      <c r="S192" s="198">
        <f t="shared" si="15"/>
        <v>-2.9108280254777075</v>
      </c>
      <c r="T192" s="198">
        <f t="shared" si="16"/>
        <v>-1.5328195868781371</v>
      </c>
      <c r="U192" s="198">
        <f t="shared" si="17"/>
        <v>-1.5391960590585945</v>
      </c>
    </row>
    <row r="193" spans="17:21" x14ac:dyDescent="0.25">
      <c r="Q193" s="198">
        <f t="shared" si="13"/>
        <v>-1.3333333333333333</v>
      </c>
      <c r="R193" s="200">
        <f t="shared" si="14"/>
        <v>-1.0159131935601331</v>
      </c>
      <c r="S193" s="198">
        <f t="shared" si="15"/>
        <v>-2.9108280254777075</v>
      </c>
      <c r="T193" s="198">
        <f t="shared" si="16"/>
        <v>-1.5328195868781371</v>
      </c>
      <c r="U193" s="198">
        <f t="shared" si="17"/>
        <v>-1.5391960590585945</v>
      </c>
    </row>
    <row r="194" spans="17:21" x14ac:dyDescent="0.25">
      <c r="Q194" s="198">
        <f t="shared" si="13"/>
        <v>-1.3333333333333333</v>
      </c>
      <c r="R194" s="200">
        <f t="shared" si="14"/>
        <v>-1.0159131935601331</v>
      </c>
      <c r="S194" s="198">
        <f t="shared" si="15"/>
        <v>-2.9108280254777075</v>
      </c>
      <c r="T194" s="198">
        <f t="shared" si="16"/>
        <v>-1.5328195868781371</v>
      </c>
      <c r="U194" s="198">
        <f t="shared" si="17"/>
        <v>-1.5391960590585945</v>
      </c>
    </row>
    <row r="195" spans="17:21" x14ac:dyDescent="0.25">
      <c r="Q195" s="198">
        <f t="shared" ref="Q195:Q258" si="18">2*((L195-P$3)/(P$5-P$3))-1</f>
        <v>-1.3333333333333333</v>
      </c>
      <c r="R195" s="200">
        <f t="shared" ref="R195:R258" si="19">2*((H195-P$8)/(P$10-P$8))-1</f>
        <v>-1.0159131935601331</v>
      </c>
      <c r="S195" s="198">
        <f t="shared" ref="S195:S258" si="20">2*((I195-P$13)/(P$15-P$13))-1</f>
        <v>-2.9108280254777075</v>
      </c>
      <c r="T195" s="198">
        <f t="shared" ref="T195:T258" si="21">2*((J195-P$18)/(P$20-P$18))-1</f>
        <v>-1.5328195868781371</v>
      </c>
      <c r="U195" s="198">
        <f t="shared" ref="U195:U258" si="22">2*((K195-P$23)/(P$25-P$23))-1</f>
        <v>-1.5391960590585945</v>
      </c>
    </row>
    <row r="196" spans="17:21" x14ac:dyDescent="0.25">
      <c r="Q196" s="198">
        <f t="shared" si="18"/>
        <v>-1.3333333333333333</v>
      </c>
      <c r="R196" s="200">
        <f t="shared" si="19"/>
        <v>-1.0159131935601331</v>
      </c>
      <c r="S196" s="198">
        <f t="shared" si="20"/>
        <v>-2.9108280254777075</v>
      </c>
      <c r="T196" s="198">
        <f t="shared" si="21"/>
        <v>-1.5328195868781371</v>
      </c>
      <c r="U196" s="198">
        <f t="shared" si="22"/>
        <v>-1.5391960590585945</v>
      </c>
    </row>
    <row r="197" spans="17:21" x14ac:dyDescent="0.25">
      <c r="Q197" s="198">
        <f t="shared" si="18"/>
        <v>-1.3333333333333333</v>
      </c>
      <c r="R197" s="200">
        <f t="shared" si="19"/>
        <v>-1.0159131935601331</v>
      </c>
      <c r="S197" s="198">
        <f t="shared" si="20"/>
        <v>-2.9108280254777075</v>
      </c>
      <c r="T197" s="198">
        <f t="shared" si="21"/>
        <v>-1.5328195868781371</v>
      </c>
      <c r="U197" s="198">
        <f t="shared" si="22"/>
        <v>-1.5391960590585945</v>
      </c>
    </row>
    <row r="198" spans="17:21" x14ac:dyDescent="0.25">
      <c r="Q198" s="198">
        <f t="shared" si="18"/>
        <v>-1.3333333333333333</v>
      </c>
      <c r="R198" s="200">
        <f t="shared" si="19"/>
        <v>-1.0159131935601331</v>
      </c>
      <c r="S198" s="198">
        <f t="shared" si="20"/>
        <v>-2.9108280254777075</v>
      </c>
      <c r="T198" s="198">
        <f t="shared" si="21"/>
        <v>-1.5328195868781371</v>
      </c>
      <c r="U198" s="198">
        <f t="shared" si="22"/>
        <v>-1.5391960590585945</v>
      </c>
    </row>
    <row r="199" spans="17:21" x14ac:dyDescent="0.25">
      <c r="Q199" s="198">
        <f t="shared" si="18"/>
        <v>-1.3333333333333333</v>
      </c>
      <c r="R199" s="200">
        <f t="shared" si="19"/>
        <v>-1.0159131935601331</v>
      </c>
      <c r="S199" s="198">
        <f t="shared" si="20"/>
        <v>-2.9108280254777075</v>
      </c>
      <c r="T199" s="198">
        <f t="shared" si="21"/>
        <v>-1.5328195868781371</v>
      </c>
      <c r="U199" s="198">
        <f t="shared" si="22"/>
        <v>-1.5391960590585945</v>
      </c>
    </row>
    <row r="200" spans="17:21" x14ac:dyDescent="0.25">
      <c r="Q200" s="198">
        <f t="shared" si="18"/>
        <v>-1.3333333333333333</v>
      </c>
      <c r="R200" s="200">
        <f t="shared" si="19"/>
        <v>-1.0159131935601331</v>
      </c>
      <c r="S200" s="198">
        <f t="shared" si="20"/>
        <v>-2.9108280254777075</v>
      </c>
      <c r="T200" s="198">
        <f t="shared" si="21"/>
        <v>-1.5328195868781371</v>
      </c>
      <c r="U200" s="198">
        <f t="shared" si="22"/>
        <v>-1.5391960590585945</v>
      </c>
    </row>
    <row r="201" spans="17:21" x14ac:dyDescent="0.25">
      <c r="Q201" s="198">
        <f t="shared" si="18"/>
        <v>-1.3333333333333333</v>
      </c>
      <c r="R201" s="200">
        <f t="shared" si="19"/>
        <v>-1.0159131935601331</v>
      </c>
      <c r="S201" s="198">
        <f t="shared" si="20"/>
        <v>-2.9108280254777075</v>
      </c>
      <c r="T201" s="198">
        <f t="shared" si="21"/>
        <v>-1.5328195868781371</v>
      </c>
      <c r="U201" s="198">
        <f t="shared" si="22"/>
        <v>-1.5391960590585945</v>
      </c>
    </row>
    <row r="202" spans="17:21" x14ac:dyDescent="0.25">
      <c r="Q202" s="198">
        <f t="shared" si="18"/>
        <v>-1.3333333333333333</v>
      </c>
      <c r="R202" s="200">
        <f t="shared" si="19"/>
        <v>-1.0159131935601331</v>
      </c>
      <c r="S202" s="198">
        <f t="shared" si="20"/>
        <v>-2.9108280254777075</v>
      </c>
      <c r="T202" s="198">
        <f t="shared" si="21"/>
        <v>-1.5328195868781371</v>
      </c>
      <c r="U202" s="198">
        <f t="shared" si="22"/>
        <v>-1.5391960590585945</v>
      </c>
    </row>
    <row r="203" spans="17:21" x14ac:dyDescent="0.25">
      <c r="Q203" s="198">
        <f t="shared" si="18"/>
        <v>-1.3333333333333333</v>
      </c>
      <c r="R203" s="200">
        <f t="shared" si="19"/>
        <v>-1.0159131935601331</v>
      </c>
      <c r="S203" s="198">
        <f t="shared" si="20"/>
        <v>-2.9108280254777075</v>
      </c>
      <c r="T203" s="198">
        <f t="shared" si="21"/>
        <v>-1.5328195868781371</v>
      </c>
      <c r="U203" s="198">
        <f t="shared" si="22"/>
        <v>-1.5391960590585945</v>
      </c>
    </row>
    <row r="204" spans="17:21" x14ac:dyDescent="0.25">
      <c r="Q204" s="198">
        <f t="shared" si="18"/>
        <v>-1.3333333333333333</v>
      </c>
      <c r="R204" s="200">
        <f t="shared" si="19"/>
        <v>-1.0159131935601331</v>
      </c>
      <c r="S204" s="198">
        <f t="shared" si="20"/>
        <v>-2.9108280254777075</v>
      </c>
      <c r="T204" s="198">
        <f t="shared" si="21"/>
        <v>-1.5328195868781371</v>
      </c>
      <c r="U204" s="198">
        <f t="shared" si="22"/>
        <v>-1.5391960590585945</v>
      </c>
    </row>
    <row r="205" spans="17:21" x14ac:dyDescent="0.25">
      <c r="Q205" s="198">
        <f t="shared" si="18"/>
        <v>-1.3333333333333333</v>
      </c>
      <c r="R205" s="200">
        <f t="shared" si="19"/>
        <v>-1.0159131935601331</v>
      </c>
      <c r="S205" s="198">
        <f t="shared" si="20"/>
        <v>-2.9108280254777075</v>
      </c>
      <c r="T205" s="198">
        <f t="shared" si="21"/>
        <v>-1.5328195868781371</v>
      </c>
      <c r="U205" s="198">
        <f t="shared" si="22"/>
        <v>-1.5391960590585945</v>
      </c>
    </row>
    <row r="206" spans="17:21" x14ac:dyDescent="0.25">
      <c r="Q206" s="198">
        <f t="shared" si="18"/>
        <v>-1.3333333333333333</v>
      </c>
      <c r="R206" s="200">
        <f t="shared" si="19"/>
        <v>-1.0159131935601331</v>
      </c>
      <c r="S206" s="198">
        <f t="shared" si="20"/>
        <v>-2.9108280254777075</v>
      </c>
      <c r="T206" s="198">
        <f t="shared" si="21"/>
        <v>-1.5328195868781371</v>
      </c>
      <c r="U206" s="198">
        <f t="shared" si="22"/>
        <v>-1.5391960590585945</v>
      </c>
    </row>
    <row r="207" spans="17:21" x14ac:dyDescent="0.25">
      <c r="Q207" s="198">
        <f t="shared" si="18"/>
        <v>-1.3333333333333333</v>
      </c>
      <c r="R207" s="200">
        <f t="shared" si="19"/>
        <v>-1.0159131935601331</v>
      </c>
      <c r="S207" s="198">
        <f t="shared" si="20"/>
        <v>-2.9108280254777075</v>
      </c>
      <c r="T207" s="198">
        <f t="shared" si="21"/>
        <v>-1.5328195868781371</v>
      </c>
      <c r="U207" s="198">
        <f t="shared" si="22"/>
        <v>-1.5391960590585945</v>
      </c>
    </row>
    <row r="208" spans="17:21" x14ac:dyDescent="0.25">
      <c r="Q208" s="198">
        <f t="shared" si="18"/>
        <v>-1.3333333333333333</v>
      </c>
      <c r="R208" s="200">
        <f t="shared" si="19"/>
        <v>-1.0159131935601331</v>
      </c>
      <c r="S208" s="198">
        <f t="shared" si="20"/>
        <v>-2.9108280254777075</v>
      </c>
      <c r="T208" s="198">
        <f t="shared" si="21"/>
        <v>-1.5328195868781371</v>
      </c>
      <c r="U208" s="198">
        <f t="shared" si="22"/>
        <v>-1.5391960590585945</v>
      </c>
    </row>
    <row r="209" spans="17:21" x14ac:dyDescent="0.25">
      <c r="Q209" s="198">
        <f t="shared" si="18"/>
        <v>-1.3333333333333333</v>
      </c>
      <c r="R209" s="200">
        <f t="shared" si="19"/>
        <v>-1.0159131935601331</v>
      </c>
      <c r="S209" s="198">
        <f t="shared" si="20"/>
        <v>-2.9108280254777075</v>
      </c>
      <c r="T209" s="198">
        <f t="shared" si="21"/>
        <v>-1.5328195868781371</v>
      </c>
      <c r="U209" s="198">
        <f t="shared" si="22"/>
        <v>-1.5391960590585945</v>
      </c>
    </row>
    <row r="210" spans="17:21" x14ac:dyDescent="0.25">
      <c r="Q210" s="198">
        <f t="shared" si="18"/>
        <v>-1.3333333333333333</v>
      </c>
      <c r="R210" s="200">
        <f t="shared" si="19"/>
        <v>-1.0159131935601331</v>
      </c>
      <c r="S210" s="198">
        <f t="shared" si="20"/>
        <v>-2.9108280254777075</v>
      </c>
      <c r="T210" s="198">
        <f t="shared" si="21"/>
        <v>-1.5328195868781371</v>
      </c>
      <c r="U210" s="198">
        <f t="shared" si="22"/>
        <v>-1.5391960590585945</v>
      </c>
    </row>
    <row r="211" spans="17:21" x14ac:dyDescent="0.25">
      <c r="Q211" s="198">
        <f t="shared" si="18"/>
        <v>-1.3333333333333333</v>
      </c>
      <c r="R211" s="200">
        <f t="shared" si="19"/>
        <v>-1.0159131935601331</v>
      </c>
      <c r="S211" s="198">
        <f t="shared" si="20"/>
        <v>-2.9108280254777075</v>
      </c>
      <c r="T211" s="198">
        <f t="shared" si="21"/>
        <v>-1.5328195868781371</v>
      </c>
      <c r="U211" s="198">
        <f t="shared" si="22"/>
        <v>-1.5391960590585945</v>
      </c>
    </row>
    <row r="212" spans="17:21" x14ac:dyDescent="0.25">
      <c r="Q212" s="198">
        <f t="shared" si="18"/>
        <v>-1.3333333333333333</v>
      </c>
      <c r="R212" s="200">
        <f t="shared" si="19"/>
        <v>-1.0159131935601331</v>
      </c>
      <c r="S212" s="198">
        <f t="shared" si="20"/>
        <v>-2.9108280254777075</v>
      </c>
      <c r="T212" s="198">
        <f t="shared" si="21"/>
        <v>-1.5328195868781371</v>
      </c>
      <c r="U212" s="198">
        <f t="shared" si="22"/>
        <v>-1.5391960590585945</v>
      </c>
    </row>
    <row r="213" spans="17:21" x14ac:dyDescent="0.25">
      <c r="Q213" s="198">
        <f t="shared" si="18"/>
        <v>-1.3333333333333333</v>
      </c>
      <c r="R213" s="200">
        <f t="shared" si="19"/>
        <v>-1.0159131935601331</v>
      </c>
      <c r="S213" s="198">
        <f t="shared" si="20"/>
        <v>-2.9108280254777075</v>
      </c>
      <c r="T213" s="198">
        <f t="shared" si="21"/>
        <v>-1.5328195868781371</v>
      </c>
      <c r="U213" s="198">
        <f t="shared" si="22"/>
        <v>-1.5391960590585945</v>
      </c>
    </row>
    <row r="214" spans="17:21" x14ac:dyDescent="0.25">
      <c r="Q214" s="198">
        <f t="shared" si="18"/>
        <v>-1.3333333333333333</v>
      </c>
      <c r="R214" s="200">
        <f t="shared" si="19"/>
        <v>-1.0159131935601331</v>
      </c>
      <c r="S214" s="198">
        <f t="shared" si="20"/>
        <v>-2.9108280254777075</v>
      </c>
      <c r="T214" s="198">
        <f t="shared" si="21"/>
        <v>-1.5328195868781371</v>
      </c>
      <c r="U214" s="198">
        <f t="shared" si="22"/>
        <v>-1.5391960590585945</v>
      </c>
    </row>
    <row r="215" spans="17:21" x14ac:dyDescent="0.25">
      <c r="Q215" s="198">
        <f t="shared" si="18"/>
        <v>-1.3333333333333333</v>
      </c>
      <c r="R215" s="200">
        <f t="shared" si="19"/>
        <v>-1.0159131935601331</v>
      </c>
      <c r="S215" s="198">
        <f t="shared" si="20"/>
        <v>-2.9108280254777075</v>
      </c>
      <c r="T215" s="198">
        <f t="shared" si="21"/>
        <v>-1.5328195868781371</v>
      </c>
      <c r="U215" s="198">
        <f t="shared" si="22"/>
        <v>-1.5391960590585945</v>
      </c>
    </row>
    <row r="216" spans="17:21" x14ac:dyDescent="0.25">
      <c r="Q216" s="198">
        <f t="shared" si="18"/>
        <v>-1.3333333333333333</v>
      </c>
      <c r="R216" s="200">
        <f t="shared" si="19"/>
        <v>-1.0159131935601331</v>
      </c>
      <c r="S216" s="198">
        <f t="shared" si="20"/>
        <v>-2.9108280254777075</v>
      </c>
      <c r="T216" s="198">
        <f t="shared" si="21"/>
        <v>-1.5328195868781371</v>
      </c>
      <c r="U216" s="198">
        <f t="shared" si="22"/>
        <v>-1.5391960590585945</v>
      </c>
    </row>
    <row r="217" spans="17:21" x14ac:dyDescent="0.25">
      <c r="Q217" s="198">
        <f t="shared" si="18"/>
        <v>-1.3333333333333333</v>
      </c>
      <c r="R217" s="200">
        <f t="shared" si="19"/>
        <v>-1.0159131935601331</v>
      </c>
      <c r="S217" s="198">
        <f t="shared" si="20"/>
        <v>-2.9108280254777075</v>
      </c>
      <c r="T217" s="198">
        <f t="shared" si="21"/>
        <v>-1.5328195868781371</v>
      </c>
      <c r="U217" s="198">
        <f t="shared" si="22"/>
        <v>-1.5391960590585945</v>
      </c>
    </row>
    <row r="218" spans="17:21" x14ac:dyDescent="0.25">
      <c r="Q218" s="198">
        <f t="shared" si="18"/>
        <v>-1.3333333333333333</v>
      </c>
      <c r="R218" s="200">
        <f t="shared" si="19"/>
        <v>-1.0159131935601331</v>
      </c>
      <c r="S218" s="198">
        <f t="shared" si="20"/>
        <v>-2.9108280254777075</v>
      </c>
      <c r="T218" s="198">
        <f t="shared" si="21"/>
        <v>-1.5328195868781371</v>
      </c>
      <c r="U218" s="198">
        <f t="shared" si="22"/>
        <v>-1.5391960590585945</v>
      </c>
    </row>
    <row r="219" spans="17:21" x14ac:dyDescent="0.25">
      <c r="Q219" s="198">
        <f t="shared" si="18"/>
        <v>-1.3333333333333333</v>
      </c>
      <c r="R219" s="200">
        <f t="shared" si="19"/>
        <v>-1.0159131935601331</v>
      </c>
      <c r="S219" s="198">
        <f t="shared" si="20"/>
        <v>-2.9108280254777075</v>
      </c>
      <c r="T219" s="198">
        <f t="shared" si="21"/>
        <v>-1.5328195868781371</v>
      </c>
      <c r="U219" s="198">
        <f t="shared" si="22"/>
        <v>-1.5391960590585945</v>
      </c>
    </row>
    <row r="220" spans="17:21" x14ac:dyDescent="0.25">
      <c r="Q220" s="198">
        <f t="shared" si="18"/>
        <v>-1.3333333333333333</v>
      </c>
      <c r="R220" s="200">
        <f t="shared" si="19"/>
        <v>-1.0159131935601331</v>
      </c>
      <c r="S220" s="198">
        <f t="shared" si="20"/>
        <v>-2.9108280254777075</v>
      </c>
      <c r="T220" s="198">
        <f t="shared" si="21"/>
        <v>-1.5328195868781371</v>
      </c>
      <c r="U220" s="198">
        <f t="shared" si="22"/>
        <v>-1.5391960590585945</v>
      </c>
    </row>
    <row r="221" spans="17:21" x14ac:dyDescent="0.25">
      <c r="Q221" s="198">
        <f t="shared" si="18"/>
        <v>-1.3333333333333333</v>
      </c>
      <c r="R221" s="200">
        <f t="shared" si="19"/>
        <v>-1.0159131935601331</v>
      </c>
      <c r="S221" s="198">
        <f t="shared" si="20"/>
        <v>-2.9108280254777075</v>
      </c>
      <c r="T221" s="198">
        <f t="shared" si="21"/>
        <v>-1.5328195868781371</v>
      </c>
      <c r="U221" s="198">
        <f t="shared" si="22"/>
        <v>-1.5391960590585945</v>
      </c>
    </row>
    <row r="222" spans="17:21" x14ac:dyDescent="0.25">
      <c r="Q222" s="198">
        <f t="shared" si="18"/>
        <v>-1.3333333333333333</v>
      </c>
      <c r="R222" s="200">
        <f t="shared" si="19"/>
        <v>-1.0159131935601331</v>
      </c>
      <c r="S222" s="198">
        <f t="shared" si="20"/>
        <v>-2.9108280254777075</v>
      </c>
      <c r="T222" s="198">
        <f t="shared" si="21"/>
        <v>-1.5328195868781371</v>
      </c>
      <c r="U222" s="198">
        <f t="shared" si="22"/>
        <v>-1.5391960590585945</v>
      </c>
    </row>
    <row r="223" spans="17:21" x14ac:dyDescent="0.25">
      <c r="Q223" s="198">
        <f t="shared" si="18"/>
        <v>-1.3333333333333333</v>
      </c>
      <c r="R223" s="200">
        <f t="shared" si="19"/>
        <v>-1.0159131935601331</v>
      </c>
      <c r="S223" s="198">
        <f t="shared" si="20"/>
        <v>-2.9108280254777075</v>
      </c>
      <c r="T223" s="198">
        <f t="shared" si="21"/>
        <v>-1.5328195868781371</v>
      </c>
      <c r="U223" s="198">
        <f t="shared" si="22"/>
        <v>-1.5391960590585945</v>
      </c>
    </row>
    <row r="224" spans="17:21" x14ac:dyDescent="0.25">
      <c r="Q224" s="198">
        <f t="shared" si="18"/>
        <v>-1.3333333333333333</v>
      </c>
      <c r="R224" s="200">
        <f t="shared" si="19"/>
        <v>-1.0159131935601331</v>
      </c>
      <c r="S224" s="198">
        <f t="shared" si="20"/>
        <v>-2.9108280254777075</v>
      </c>
      <c r="T224" s="198">
        <f t="shared" si="21"/>
        <v>-1.5328195868781371</v>
      </c>
      <c r="U224" s="198">
        <f t="shared" si="22"/>
        <v>-1.5391960590585945</v>
      </c>
    </row>
    <row r="225" spans="17:21" x14ac:dyDescent="0.25">
      <c r="Q225" s="198">
        <f t="shared" si="18"/>
        <v>-1.3333333333333333</v>
      </c>
      <c r="R225" s="200">
        <f t="shared" si="19"/>
        <v>-1.0159131935601331</v>
      </c>
      <c r="S225" s="198">
        <f t="shared" si="20"/>
        <v>-2.9108280254777075</v>
      </c>
      <c r="T225" s="198">
        <f t="shared" si="21"/>
        <v>-1.5328195868781371</v>
      </c>
      <c r="U225" s="198">
        <f t="shared" si="22"/>
        <v>-1.5391960590585945</v>
      </c>
    </row>
    <row r="226" spans="17:21" x14ac:dyDescent="0.25">
      <c r="Q226" s="198">
        <f t="shared" si="18"/>
        <v>-1.3333333333333333</v>
      </c>
      <c r="R226" s="200">
        <f t="shared" si="19"/>
        <v>-1.0159131935601331</v>
      </c>
      <c r="S226" s="198">
        <f t="shared" si="20"/>
        <v>-2.9108280254777075</v>
      </c>
      <c r="T226" s="198">
        <f t="shared" si="21"/>
        <v>-1.5328195868781371</v>
      </c>
      <c r="U226" s="198">
        <f t="shared" si="22"/>
        <v>-1.5391960590585945</v>
      </c>
    </row>
    <row r="227" spans="17:21" x14ac:dyDescent="0.25">
      <c r="Q227" s="198">
        <f t="shared" si="18"/>
        <v>-1.3333333333333333</v>
      </c>
      <c r="R227" s="200">
        <f t="shared" si="19"/>
        <v>-1.0159131935601331</v>
      </c>
      <c r="S227" s="198">
        <f t="shared" si="20"/>
        <v>-2.9108280254777075</v>
      </c>
      <c r="T227" s="198">
        <f t="shared" si="21"/>
        <v>-1.5328195868781371</v>
      </c>
      <c r="U227" s="198">
        <f t="shared" si="22"/>
        <v>-1.5391960590585945</v>
      </c>
    </row>
    <row r="228" spans="17:21" x14ac:dyDescent="0.25">
      <c r="Q228" s="198">
        <f t="shared" si="18"/>
        <v>-1.3333333333333333</v>
      </c>
      <c r="R228" s="200">
        <f t="shared" si="19"/>
        <v>-1.0159131935601331</v>
      </c>
      <c r="S228" s="198">
        <f t="shared" si="20"/>
        <v>-2.9108280254777075</v>
      </c>
      <c r="T228" s="198">
        <f t="shared" si="21"/>
        <v>-1.5328195868781371</v>
      </c>
      <c r="U228" s="198">
        <f t="shared" si="22"/>
        <v>-1.5391960590585945</v>
      </c>
    </row>
    <row r="229" spans="17:21" x14ac:dyDescent="0.25">
      <c r="Q229" s="198">
        <f t="shared" si="18"/>
        <v>-1.3333333333333333</v>
      </c>
      <c r="R229" s="200">
        <f t="shared" si="19"/>
        <v>-1.0159131935601331</v>
      </c>
      <c r="S229" s="198">
        <f t="shared" si="20"/>
        <v>-2.9108280254777075</v>
      </c>
      <c r="T229" s="198">
        <f t="shared" si="21"/>
        <v>-1.5328195868781371</v>
      </c>
      <c r="U229" s="198">
        <f t="shared" si="22"/>
        <v>-1.5391960590585945</v>
      </c>
    </row>
    <row r="230" spans="17:21" x14ac:dyDescent="0.25">
      <c r="Q230" s="198">
        <f t="shared" si="18"/>
        <v>-1.3333333333333333</v>
      </c>
      <c r="R230" s="200">
        <f t="shared" si="19"/>
        <v>-1.0159131935601331</v>
      </c>
      <c r="S230" s="198">
        <f t="shared" si="20"/>
        <v>-2.9108280254777075</v>
      </c>
      <c r="T230" s="198">
        <f t="shared" si="21"/>
        <v>-1.5328195868781371</v>
      </c>
      <c r="U230" s="198">
        <f t="shared" si="22"/>
        <v>-1.5391960590585945</v>
      </c>
    </row>
    <row r="231" spans="17:21" x14ac:dyDescent="0.25">
      <c r="Q231" s="198">
        <f t="shared" si="18"/>
        <v>-1.3333333333333333</v>
      </c>
      <c r="R231" s="200">
        <f t="shared" si="19"/>
        <v>-1.0159131935601331</v>
      </c>
      <c r="S231" s="198">
        <f t="shared" si="20"/>
        <v>-2.9108280254777075</v>
      </c>
      <c r="T231" s="198">
        <f t="shared" si="21"/>
        <v>-1.5328195868781371</v>
      </c>
      <c r="U231" s="198">
        <f t="shared" si="22"/>
        <v>-1.5391960590585945</v>
      </c>
    </row>
    <row r="232" spans="17:21" x14ac:dyDescent="0.25">
      <c r="Q232" s="198">
        <f t="shared" si="18"/>
        <v>-1.3333333333333333</v>
      </c>
      <c r="R232" s="200">
        <f t="shared" si="19"/>
        <v>-1.0159131935601331</v>
      </c>
      <c r="S232" s="198">
        <f t="shared" si="20"/>
        <v>-2.9108280254777075</v>
      </c>
      <c r="T232" s="198">
        <f t="shared" si="21"/>
        <v>-1.5328195868781371</v>
      </c>
      <c r="U232" s="198">
        <f t="shared" si="22"/>
        <v>-1.5391960590585945</v>
      </c>
    </row>
    <row r="233" spans="17:21" x14ac:dyDescent="0.25">
      <c r="Q233" s="198">
        <f t="shared" si="18"/>
        <v>-1.3333333333333333</v>
      </c>
      <c r="R233" s="200">
        <f t="shared" si="19"/>
        <v>-1.0159131935601331</v>
      </c>
      <c r="S233" s="198">
        <f t="shared" si="20"/>
        <v>-2.9108280254777075</v>
      </c>
      <c r="T233" s="198">
        <f t="shared" si="21"/>
        <v>-1.5328195868781371</v>
      </c>
      <c r="U233" s="198">
        <f t="shared" si="22"/>
        <v>-1.5391960590585945</v>
      </c>
    </row>
    <row r="234" spans="17:21" x14ac:dyDescent="0.25">
      <c r="Q234" s="198">
        <f t="shared" si="18"/>
        <v>-1.3333333333333333</v>
      </c>
      <c r="R234" s="200">
        <f t="shared" si="19"/>
        <v>-1.0159131935601331</v>
      </c>
      <c r="S234" s="198">
        <f t="shared" si="20"/>
        <v>-2.9108280254777075</v>
      </c>
      <c r="T234" s="198">
        <f t="shared" si="21"/>
        <v>-1.5328195868781371</v>
      </c>
      <c r="U234" s="198">
        <f t="shared" si="22"/>
        <v>-1.5391960590585945</v>
      </c>
    </row>
    <row r="235" spans="17:21" x14ac:dyDescent="0.25">
      <c r="Q235" s="198">
        <f t="shared" si="18"/>
        <v>-1.3333333333333333</v>
      </c>
      <c r="R235" s="200">
        <f t="shared" si="19"/>
        <v>-1.0159131935601331</v>
      </c>
      <c r="S235" s="198">
        <f t="shared" si="20"/>
        <v>-2.9108280254777075</v>
      </c>
      <c r="T235" s="198">
        <f t="shared" si="21"/>
        <v>-1.5328195868781371</v>
      </c>
      <c r="U235" s="198">
        <f t="shared" si="22"/>
        <v>-1.5391960590585945</v>
      </c>
    </row>
    <row r="236" spans="17:21" x14ac:dyDescent="0.25">
      <c r="Q236" s="198">
        <f t="shared" si="18"/>
        <v>-1.3333333333333333</v>
      </c>
      <c r="R236" s="200">
        <f t="shared" si="19"/>
        <v>-1.0159131935601331</v>
      </c>
      <c r="S236" s="198">
        <f t="shared" si="20"/>
        <v>-2.9108280254777075</v>
      </c>
      <c r="T236" s="198">
        <f t="shared" si="21"/>
        <v>-1.5328195868781371</v>
      </c>
      <c r="U236" s="198">
        <f t="shared" si="22"/>
        <v>-1.5391960590585945</v>
      </c>
    </row>
    <row r="237" spans="17:21" x14ac:dyDescent="0.25">
      <c r="Q237" s="198">
        <f t="shared" si="18"/>
        <v>-1.3333333333333333</v>
      </c>
      <c r="R237" s="200">
        <f t="shared" si="19"/>
        <v>-1.0159131935601331</v>
      </c>
      <c r="S237" s="198">
        <f t="shared" si="20"/>
        <v>-2.9108280254777075</v>
      </c>
      <c r="T237" s="198">
        <f t="shared" si="21"/>
        <v>-1.5328195868781371</v>
      </c>
      <c r="U237" s="198">
        <f t="shared" si="22"/>
        <v>-1.5391960590585945</v>
      </c>
    </row>
    <row r="238" spans="17:21" x14ac:dyDescent="0.25">
      <c r="Q238" s="198">
        <f t="shared" si="18"/>
        <v>-1.3333333333333333</v>
      </c>
      <c r="R238" s="200">
        <f t="shared" si="19"/>
        <v>-1.0159131935601331</v>
      </c>
      <c r="S238" s="198">
        <f t="shared" si="20"/>
        <v>-2.9108280254777075</v>
      </c>
      <c r="T238" s="198">
        <f t="shared" si="21"/>
        <v>-1.5328195868781371</v>
      </c>
      <c r="U238" s="198">
        <f t="shared" si="22"/>
        <v>-1.5391960590585945</v>
      </c>
    </row>
    <row r="239" spans="17:21" x14ac:dyDescent="0.25">
      <c r="Q239" s="198">
        <f t="shared" si="18"/>
        <v>-1.3333333333333333</v>
      </c>
      <c r="R239" s="200">
        <f t="shared" si="19"/>
        <v>-1.0159131935601331</v>
      </c>
      <c r="S239" s="198">
        <f t="shared" si="20"/>
        <v>-2.9108280254777075</v>
      </c>
      <c r="T239" s="198">
        <f t="shared" si="21"/>
        <v>-1.5328195868781371</v>
      </c>
      <c r="U239" s="198">
        <f t="shared" si="22"/>
        <v>-1.5391960590585945</v>
      </c>
    </row>
    <row r="240" spans="17:21" x14ac:dyDescent="0.25">
      <c r="Q240" s="198">
        <f t="shared" si="18"/>
        <v>-1.3333333333333333</v>
      </c>
      <c r="R240" s="200">
        <f t="shared" si="19"/>
        <v>-1.0159131935601331</v>
      </c>
      <c r="S240" s="198">
        <f t="shared" si="20"/>
        <v>-2.9108280254777075</v>
      </c>
      <c r="T240" s="198">
        <f t="shared" si="21"/>
        <v>-1.5328195868781371</v>
      </c>
      <c r="U240" s="198">
        <f t="shared" si="22"/>
        <v>-1.5391960590585945</v>
      </c>
    </row>
    <row r="241" spans="17:21" x14ac:dyDescent="0.25">
      <c r="Q241" s="198">
        <f t="shared" si="18"/>
        <v>-1.3333333333333333</v>
      </c>
      <c r="R241" s="200">
        <f t="shared" si="19"/>
        <v>-1.0159131935601331</v>
      </c>
      <c r="S241" s="198">
        <f t="shared" si="20"/>
        <v>-2.9108280254777075</v>
      </c>
      <c r="T241" s="198">
        <f t="shared" si="21"/>
        <v>-1.5328195868781371</v>
      </c>
      <c r="U241" s="198">
        <f t="shared" si="22"/>
        <v>-1.5391960590585945</v>
      </c>
    </row>
    <row r="242" spans="17:21" x14ac:dyDescent="0.25">
      <c r="Q242" s="198">
        <f t="shared" si="18"/>
        <v>-1.3333333333333333</v>
      </c>
      <c r="R242" s="200">
        <f t="shared" si="19"/>
        <v>-1.0159131935601331</v>
      </c>
      <c r="S242" s="198">
        <f t="shared" si="20"/>
        <v>-2.9108280254777075</v>
      </c>
      <c r="T242" s="198">
        <f t="shared" si="21"/>
        <v>-1.5328195868781371</v>
      </c>
      <c r="U242" s="198">
        <f t="shared" si="22"/>
        <v>-1.5391960590585945</v>
      </c>
    </row>
    <row r="243" spans="17:21" x14ac:dyDescent="0.25">
      <c r="Q243" s="198">
        <f t="shared" si="18"/>
        <v>-1.3333333333333333</v>
      </c>
      <c r="R243" s="200">
        <f t="shared" si="19"/>
        <v>-1.0159131935601331</v>
      </c>
      <c r="S243" s="198">
        <f t="shared" si="20"/>
        <v>-2.9108280254777075</v>
      </c>
      <c r="T243" s="198">
        <f t="shared" si="21"/>
        <v>-1.5328195868781371</v>
      </c>
      <c r="U243" s="198">
        <f t="shared" si="22"/>
        <v>-1.5391960590585945</v>
      </c>
    </row>
    <row r="244" spans="17:21" x14ac:dyDescent="0.25">
      <c r="Q244" s="198">
        <f t="shared" si="18"/>
        <v>-1.3333333333333333</v>
      </c>
      <c r="R244" s="200">
        <f t="shared" si="19"/>
        <v>-1.0159131935601331</v>
      </c>
      <c r="S244" s="198">
        <f t="shared" si="20"/>
        <v>-2.9108280254777075</v>
      </c>
      <c r="T244" s="198">
        <f t="shared" si="21"/>
        <v>-1.5328195868781371</v>
      </c>
      <c r="U244" s="198">
        <f t="shared" si="22"/>
        <v>-1.5391960590585945</v>
      </c>
    </row>
    <row r="245" spans="17:21" x14ac:dyDescent="0.25">
      <c r="Q245" s="198">
        <f t="shared" si="18"/>
        <v>-1.3333333333333333</v>
      </c>
      <c r="R245" s="200">
        <f t="shared" si="19"/>
        <v>-1.0159131935601331</v>
      </c>
      <c r="S245" s="198">
        <f t="shared" si="20"/>
        <v>-2.9108280254777075</v>
      </c>
      <c r="T245" s="198">
        <f t="shared" si="21"/>
        <v>-1.5328195868781371</v>
      </c>
      <c r="U245" s="198">
        <f t="shared" si="22"/>
        <v>-1.5391960590585945</v>
      </c>
    </row>
    <row r="246" spans="17:21" x14ac:dyDescent="0.25">
      <c r="Q246" s="198">
        <f t="shared" si="18"/>
        <v>-1.3333333333333333</v>
      </c>
      <c r="R246" s="200">
        <f t="shared" si="19"/>
        <v>-1.0159131935601331</v>
      </c>
      <c r="S246" s="198">
        <f t="shared" si="20"/>
        <v>-2.9108280254777075</v>
      </c>
      <c r="T246" s="198">
        <f t="shared" si="21"/>
        <v>-1.5328195868781371</v>
      </c>
      <c r="U246" s="198">
        <f t="shared" si="22"/>
        <v>-1.5391960590585945</v>
      </c>
    </row>
    <row r="247" spans="17:21" x14ac:dyDescent="0.25">
      <c r="Q247" s="198">
        <f t="shared" si="18"/>
        <v>-1.3333333333333333</v>
      </c>
      <c r="R247" s="200">
        <f t="shared" si="19"/>
        <v>-1.0159131935601331</v>
      </c>
      <c r="S247" s="198">
        <f t="shared" si="20"/>
        <v>-2.9108280254777075</v>
      </c>
      <c r="T247" s="198">
        <f t="shared" si="21"/>
        <v>-1.5328195868781371</v>
      </c>
      <c r="U247" s="198">
        <f t="shared" si="22"/>
        <v>-1.5391960590585945</v>
      </c>
    </row>
    <row r="248" spans="17:21" x14ac:dyDescent="0.25">
      <c r="Q248" s="198">
        <f t="shared" si="18"/>
        <v>-1.3333333333333333</v>
      </c>
      <c r="R248" s="200">
        <f t="shared" si="19"/>
        <v>-1.0159131935601331</v>
      </c>
      <c r="S248" s="198">
        <f t="shared" si="20"/>
        <v>-2.9108280254777075</v>
      </c>
      <c r="T248" s="198">
        <f t="shared" si="21"/>
        <v>-1.5328195868781371</v>
      </c>
      <c r="U248" s="198">
        <f t="shared" si="22"/>
        <v>-1.5391960590585945</v>
      </c>
    </row>
    <row r="249" spans="17:21" x14ac:dyDescent="0.25">
      <c r="Q249" s="198">
        <f t="shared" si="18"/>
        <v>-1.3333333333333333</v>
      </c>
      <c r="R249" s="200">
        <f t="shared" si="19"/>
        <v>-1.0159131935601331</v>
      </c>
      <c r="S249" s="198">
        <f t="shared" si="20"/>
        <v>-2.9108280254777075</v>
      </c>
      <c r="T249" s="198">
        <f t="shared" si="21"/>
        <v>-1.5328195868781371</v>
      </c>
      <c r="U249" s="198">
        <f t="shared" si="22"/>
        <v>-1.5391960590585945</v>
      </c>
    </row>
    <row r="250" spans="17:21" x14ac:dyDescent="0.25">
      <c r="Q250" s="198">
        <f t="shared" si="18"/>
        <v>-1.3333333333333333</v>
      </c>
      <c r="R250" s="200">
        <f t="shared" si="19"/>
        <v>-1.0159131935601331</v>
      </c>
      <c r="S250" s="198">
        <f t="shared" si="20"/>
        <v>-2.9108280254777075</v>
      </c>
      <c r="T250" s="198">
        <f t="shared" si="21"/>
        <v>-1.5328195868781371</v>
      </c>
      <c r="U250" s="198">
        <f t="shared" si="22"/>
        <v>-1.5391960590585945</v>
      </c>
    </row>
    <row r="251" spans="17:21" x14ac:dyDescent="0.25">
      <c r="Q251" s="198">
        <f t="shared" si="18"/>
        <v>-1.3333333333333333</v>
      </c>
      <c r="R251" s="200">
        <f t="shared" si="19"/>
        <v>-1.0159131935601331</v>
      </c>
      <c r="S251" s="198">
        <f t="shared" si="20"/>
        <v>-2.9108280254777075</v>
      </c>
      <c r="T251" s="198">
        <f t="shared" si="21"/>
        <v>-1.5328195868781371</v>
      </c>
      <c r="U251" s="198">
        <f t="shared" si="22"/>
        <v>-1.5391960590585945</v>
      </c>
    </row>
    <row r="252" spans="17:21" x14ac:dyDescent="0.25">
      <c r="Q252" s="198">
        <f t="shared" si="18"/>
        <v>-1.3333333333333333</v>
      </c>
      <c r="R252" s="200">
        <f t="shared" si="19"/>
        <v>-1.0159131935601331</v>
      </c>
      <c r="S252" s="198">
        <f t="shared" si="20"/>
        <v>-2.9108280254777075</v>
      </c>
      <c r="T252" s="198">
        <f t="shared" si="21"/>
        <v>-1.5328195868781371</v>
      </c>
      <c r="U252" s="198">
        <f t="shared" si="22"/>
        <v>-1.5391960590585945</v>
      </c>
    </row>
    <row r="253" spans="17:21" x14ac:dyDescent="0.25">
      <c r="Q253" s="198">
        <f t="shared" si="18"/>
        <v>-1.3333333333333333</v>
      </c>
      <c r="R253" s="200">
        <f t="shared" si="19"/>
        <v>-1.0159131935601331</v>
      </c>
      <c r="S253" s="198">
        <f t="shared" si="20"/>
        <v>-2.9108280254777075</v>
      </c>
      <c r="T253" s="198">
        <f t="shared" si="21"/>
        <v>-1.5328195868781371</v>
      </c>
      <c r="U253" s="198">
        <f t="shared" si="22"/>
        <v>-1.5391960590585945</v>
      </c>
    </row>
    <row r="254" spans="17:21" x14ac:dyDescent="0.25">
      <c r="Q254" s="198">
        <f t="shared" si="18"/>
        <v>-1.3333333333333333</v>
      </c>
      <c r="R254" s="200">
        <f t="shared" si="19"/>
        <v>-1.0159131935601331</v>
      </c>
      <c r="S254" s="198">
        <f t="shared" si="20"/>
        <v>-2.9108280254777075</v>
      </c>
      <c r="T254" s="198">
        <f t="shared" si="21"/>
        <v>-1.5328195868781371</v>
      </c>
      <c r="U254" s="198">
        <f t="shared" si="22"/>
        <v>-1.5391960590585945</v>
      </c>
    </row>
    <row r="255" spans="17:21" x14ac:dyDescent="0.25">
      <c r="Q255" s="198">
        <f t="shared" si="18"/>
        <v>-1.3333333333333333</v>
      </c>
      <c r="R255" s="200">
        <f t="shared" si="19"/>
        <v>-1.0159131935601331</v>
      </c>
      <c r="S255" s="198">
        <f t="shared" si="20"/>
        <v>-2.9108280254777075</v>
      </c>
      <c r="T255" s="198">
        <f t="shared" si="21"/>
        <v>-1.5328195868781371</v>
      </c>
      <c r="U255" s="198">
        <f t="shared" si="22"/>
        <v>-1.5391960590585945</v>
      </c>
    </row>
    <row r="256" spans="17:21" x14ac:dyDescent="0.25">
      <c r="Q256" s="198">
        <f t="shared" si="18"/>
        <v>-1.3333333333333333</v>
      </c>
      <c r="R256" s="200">
        <f t="shared" si="19"/>
        <v>-1.0159131935601331</v>
      </c>
      <c r="S256" s="198">
        <f t="shared" si="20"/>
        <v>-2.9108280254777075</v>
      </c>
      <c r="T256" s="198">
        <f t="shared" si="21"/>
        <v>-1.5328195868781371</v>
      </c>
      <c r="U256" s="198">
        <f t="shared" si="22"/>
        <v>-1.5391960590585945</v>
      </c>
    </row>
    <row r="257" spans="17:21" x14ac:dyDescent="0.25">
      <c r="Q257" s="198">
        <f t="shared" si="18"/>
        <v>-1.3333333333333333</v>
      </c>
      <c r="R257" s="200">
        <f t="shared" si="19"/>
        <v>-1.0159131935601331</v>
      </c>
      <c r="S257" s="198">
        <f t="shared" si="20"/>
        <v>-2.9108280254777075</v>
      </c>
      <c r="T257" s="198">
        <f t="shared" si="21"/>
        <v>-1.5328195868781371</v>
      </c>
      <c r="U257" s="198">
        <f t="shared" si="22"/>
        <v>-1.5391960590585945</v>
      </c>
    </row>
    <row r="258" spans="17:21" x14ac:dyDescent="0.25">
      <c r="Q258" s="198">
        <f t="shared" si="18"/>
        <v>-1.3333333333333333</v>
      </c>
      <c r="R258" s="200">
        <f t="shared" si="19"/>
        <v>-1.0159131935601331</v>
      </c>
      <c r="S258" s="198">
        <f t="shared" si="20"/>
        <v>-2.9108280254777075</v>
      </c>
      <c r="T258" s="198">
        <f t="shared" si="21"/>
        <v>-1.5328195868781371</v>
      </c>
      <c r="U258" s="198">
        <f t="shared" si="22"/>
        <v>-1.5391960590585945</v>
      </c>
    </row>
    <row r="259" spans="17:21" x14ac:dyDescent="0.25">
      <c r="Q259" s="198">
        <f t="shared" ref="Q259:Q322" si="23">2*((L259-P$3)/(P$5-P$3))-1</f>
        <v>-1.3333333333333333</v>
      </c>
      <c r="R259" s="200">
        <f t="shared" ref="R259:R322" si="24">2*((H259-P$8)/(P$10-P$8))-1</f>
        <v>-1.0159131935601331</v>
      </c>
      <c r="S259" s="198">
        <f t="shared" ref="S259:S322" si="25">2*((I259-P$13)/(P$15-P$13))-1</f>
        <v>-2.9108280254777075</v>
      </c>
      <c r="T259" s="198">
        <f t="shared" ref="T259:T322" si="26">2*((J259-P$18)/(P$20-P$18))-1</f>
        <v>-1.5328195868781371</v>
      </c>
      <c r="U259" s="198">
        <f t="shared" ref="U259:U322" si="27">2*((K259-P$23)/(P$25-P$23))-1</f>
        <v>-1.5391960590585945</v>
      </c>
    </row>
    <row r="260" spans="17:21" x14ac:dyDescent="0.25">
      <c r="Q260" s="198">
        <f t="shared" si="23"/>
        <v>-1.3333333333333333</v>
      </c>
      <c r="R260" s="200">
        <f t="shared" si="24"/>
        <v>-1.0159131935601331</v>
      </c>
      <c r="S260" s="198">
        <f t="shared" si="25"/>
        <v>-2.9108280254777075</v>
      </c>
      <c r="T260" s="198">
        <f t="shared" si="26"/>
        <v>-1.5328195868781371</v>
      </c>
      <c r="U260" s="198">
        <f t="shared" si="27"/>
        <v>-1.5391960590585945</v>
      </c>
    </row>
    <row r="261" spans="17:21" x14ac:dyDescent="0.25">
      <c r="Q261" s="198">
        <f t="shared" si="23"/>
        <v>-1.3333333333333333</v>
      </c>
      <c r="R261" s="200">
        <f t="shared" si="24"/>
        <v>-1.0159131935601331</v>
      </c>
      <c r="S261" s="198">
        <f t="shared" si="25"/>
        <v>-2.9108280254777075</v>
      </c>
      <c r="T261" s="198">
        <f t="shared" si="26"/>
        <v>-1.5328195868781371</v>
      </c>
      <c r="U261" s="198">
        <f t="shared" si="27"/>
        <v>-1.5391960590585945</v>
      </c>
    </row>
    <row r="262" spans="17:21" x14ac:dyDescent="0.25">
      <c r="Q262" s="198">
        <f t="shared" si="23"/>
        <v>-1.3333333333333333</v>
      </c>
      <c r="R262" s="200">
        <f t="shared" si="24"/>
        <v>-1.0159131935601331</v>
      </c>
      <c r="S262" s="198">
        <f t="shared" si="25"/>
        <v>-2.9108280254777075</v>
      </c>
      <c r="T262" s="198">
        <f t="shared" si="26"/>
        <v>-1.5328195868781371</v>
      </c>
      <c r="U262" s="198">
        <f t="shared" si="27"/>
        <v>-1.5391960590585945</v>
      </c>
    </row>
    <row r="263" spans="17:21" x14ac:dyDescent="0.25">
      <c r="Q263" s="198">
        <f t="shared" si="23"/>
        <v>-1.3333333333333333</v>
      </c>
      <c r="R263" s="200">
        <f t="shared" si="24"/>
        <v>-1.0159131935601331</v>
      </c>
      <c r="S263" s="198">
        <f t="shared" si="25"/>
        <v>-2.9108280254777075</v>
      </c>
      <c r="T263" s="198">
        <f t="shared" si="26"/>
        <v>-1.5328195868781371</v>
      </c>
      <c r="U263" s="198">
        <f t="shared" si="27"/>
        <v>-1.5391960590585945</v>
      </c>
    </row>
    <row r="264" spans="17:21" x14ac:dyDescent="0.25">
      <c r="Q264" s="198">
        <f t="shared" si="23"/>
        <v>-1.3333333333333333</v>
      </c>
      <c r="R264" s="200">
        <f t="shared" si="24"/>
        <v>-1.0159131935601331</v>
      </c>
      <c r="S264" s="198">
        <f t="shared" si="25"/>
        <v>-2.9108280254777075</v>
      </c>
      <c r="T264" s="198">
        <f t="shared" si="26"/>
        <v>-1.5328195868781371</v>
      </c>
      <c r="U264" s="198">
        <f t="shared" si="27"/>
        <v>-1.5391960590585945</v>
      </c>
    </row>
    <row r="265" spans="17:21" x14ac:dyDescent="0.25">
      <c r="Q265" s="198">
        <f t="shared" si="23"/>
        <v>-1.3333333333333333</v>
      </c>
      <c r="R265" s="200">
        <f t="shared" si="24"/>
        <v>-1.0159131935601331</v>
      </c>
      <c r="S265" s="198">
        <f t="shared" si="25"/>
        <v>-2.9108280254777075</v>
      </c>
      <c r="T265" s="198">
        <f t="shared" si="26"/>
        <v>-1.5328195868781371</v>
      </c>
      <c r="U265" s="198">
        <f t="shared" si="27"/>
        <v>-1.5391960590585945</v>
      </c>
    </row>
    <row r="266" spans="17:21" x14ac:dyDescent="0.25">
      <c r="Q266" s="198">
        <f t="shared" si="23"/>
        <v>-1.3333333333333333</v>
      </c>
      <c r="R266" s="200">
        <f t="shared" si="24"/>
        <v>-1.0159131935601331</v>
      </c>
      <c r="S266" s="198">
        <f t="shared" si="25"/>
        <v>-2.9108280254777075</v>
      </c>
      <c r="T266" s="198">
        <f t="shared" si="26"/>
        <v>-1.5328195868781371</v>
      </c>
      <c r="U266" s="198">
        <f t="shared" si="27"/>
        <v>-1.5391960590585945</v>
      </c>
    </row>
    <row r="267" spans="17:21" x14ac:dyDescent="0.25">
      <c r="Q267" s="198">
        <f t="shared" si="23"/>
        <v>-1.3333333333333333</v>
      </c>
      <c r="R267" s="200">
        <f t="shared" si="24"/>
        <v>-1.0159131935601331</v>
      </c>
      <c r="S267" s="198">
        <f t="shared" si="25"/>
        <v>-2.9108280254777075</v>
      </c>
      <c r="T267" s="198">
        <f t="shared" si="26"/>
        <v>-1.5328195868781371</v>
      </c>
      <c r="U267" s="198">
        <f t="shared" si="27"/>
        <v>-1.5391960590585945</v>
      </c>
    </row>
    <row r="268" spans="17:21" x14ac:dyDescent="0.25">
      <c r="Q268" s="198">
        <f t="shared" si="23"/>
        <v>-1.3333333333333333</v>
      </c>
      <c r="R268" s="200">
        <f t="shared" si="24"/>
        <v>-1.0159131935601331</v>
      </c>
      <c r="S268" s="198">
        <f t="shared" si="25"/>
        <v>-2.9108280254777075</v>
      </c>
      <c r="T268" s="198">
        <f t="shared" si="26"/>
        <v>-1.5328195868781371</v>
      </c>
      <c r="U268" s="198">
        <f t="shared" si="27"/>
        <v>-1.5391960590585945</v>
      </c>
    </row>
    <row r="269" spans="17:21" x14ac:dyDescent="0.25">
      <c r="Q269" s="198">
        <f t="shared" si="23"/>
        <v>-1.3333333333333333</v>
      </c>
      <c r="R269" s="200">
        <f t="shared" si="24"/>
        <v>-1.0159131935601331</v>
      </c>
      <c r="S269" s="198">
        <f t="shared" si="25"/>
        <v>-2.9108280254777075</v>
      </c>
      <c r="T269" s="198">
        <f t="shared" si="26"/>
        <v>-1.5328195868781371</v>
      </c>
      <c r="U269" s="198">
        <f t="shared" si="27"/>
        <v>-1.5391960590585945</v>
      </c>
    </row>
    <row r="270" spans="17:21" x14ac:dyDescent="0.25">
      <c r="Q270" s="198">
        <f t="shared" si="23"/>
        <v>-1.3333333333333333</v>
      </c>
      <c r="R270" s="200">
        <f t="shared" si="24"/>
        <v>-1.0159131935601331</v>
      </c>
      <c r="S270" s="198">
        <f t="shared" si="25"/>
        <v>-2.9108280254777075</v>
      </c>
      <c r="T270" s="198">
        <f t="shared" si="26"/>
        <v>-1.5328195868781371</v>
      </c>
      <c r="U270" s="198">
        <f t="shared" si="27"/>
        <v>-1.5391960590585945</v>
      </c>
    </row>
    <row r="271" spans="17:21" x14ac:dyDescent="0.25">
      <c r="Q271" s="198">
        <f t="shared" si="23"/>
        <v>-1.3333333333333333</v>
      </c>
      <c r="R271" s="200">
        <f t="shared" si="24"/>
        <v>-1.0159131935601331</v>
      </c>
      <c r="S271" s="198">
        <f t="shared" si="25"/>
        <v>-2.9108280254777075</v>
      </c>
      <c r="T271" s="198">
        <f t="shared" si="26"/>
        <v>-1.5328195868781371</v>
      </c>
      <c r="U271" s="198">
        <f t="shared" si="27"/>
        <v>-1.5391960590585945</v>
      </c>
    </row>
    <row r="272" spans="17:21" x14ac:dyDescent="0.25">
      <c r="Q272" s="198">
        <f t="shared" si="23"/>
        <v>-1.3333333333333333</v>
      </c>
      <c r="R272" s="200">
        <f t="shared" si="24"/>
        <v>-1.0159131935601331</v>
      </c>
      <c r="S272" s="198">
        <f t="shared" si="25"/>
        <v>-2.9108280254777075</v>
      </c>
      <c r="T272" s="198">
        <f t="shared" si="26"/>
        <v>-1.5328195868781371</v>
      </c>
      <c r="U272" s="198">
        <f t="shared" si="27"/>
        <v>-1.5391960590585945</v>
      </c>
    </row>
    <row r="273" spans="17:21" x14ac:dyDescent="0.25">
      <c r="Q273" s="198">
        <f t="shared" si="23"/>
        <v>-1.3333333333333333</v>
      </c>
      <c r="R273" s="200">
        <f t="shared" si="24"/>
        <v>-1.0159131935601331</v>
      </c>
      <c r="S273" s="198">
        <f t="shared" si="25"/>
        <v>-2.9108280254777075</v>
      </c>
      <c r="T273" s="198">
        <f t="shared" si="26"/>
        <v>-1.5328195868781371</v>
      </c>
      <c r="U273" s="198">
        <f t="shared" si="27"/>
        <v>-1.5391960590585945</v>
      </c>
    </row>
    <row r="274" spans="17:21" x14ac:dyDescent="0.25">
      <c r="Q274" s="198">
        <f t="shared" si="23"/>
        <v>-1.3333333333333333</v>
      </c>
      <c r="R274" s="200">
        <f t="shared" si="24"/>
        <v>-1.0159131935601331</v>
      </c>
      <c r="S274" s="198">
        <f t="shared" si="25"/>
        <v>-2.9108280254777075</v>
      </c>
      <c r="T274" s="198">
        <f t="shared" si="26"/>
        <v>-1.5328195868781371</v>
      </c>
      <c r="U274" s="198">
        <f t="shared" si="27"/>
        <v>-1.5391960590585945</v>
      </c>
    </row>
    <row r="275" spans="17:21" x14ac:dyDescent="0.25">
      <c r="Q275" s="198">
        <f t="shared" si="23"/>
        <v>-1.3333333333333333</v>
      </c>
      <c r="R275" s="200">
        <f t="shared" si="24"/>
        <v>-1.0159131935601331</v>
      </c>
      <c r="S275" s="198">
        <f t="shared" si="25"/>
        <v>-2.9108280254777075</v>
      </c>
      <c r="T275" s="198">
        <f t="shared" si="26"/>
        <v>-1.5328195868781371</v>
      </c>
      <c r="U275" s="198">
        <f t="shared" si="27"/>
        <v>-1.5391960590585945</v>
      </c>
    </row>
    <row r="276" spans="17:21" x14ac:dyDescent="0.25">
      <c r="Q276" s="198">
        <f t="shared" si="23"/>
        <v>-1.3333333333333333</v>
      </c>
      <c r="R276" s="200">
        <f t="shared" si="24"/>
        <v>-1.0159131935601331</v>
      </c>
      <c r="S276" s="198">
        <f t="shared" si="25"/>
        <v>-2.9108280254777075</v>
      </c>
      <c r="T276" s="198">
        <f t="shared" si="26"/>
        <v>-1.5328195868781371</v>
      </c>
      <c r="U276" s="198">
        <f t="shared" si="27"/>
        <v>-1.5391960590585945</v>
      </c>
    </row>
    <row r="277" spans="17:21" x14ac:dyDescent="0.25">
      <c r="Q277" s="198">
        <f t="shared" si="23"/>
        <v>-1.3333333333333333</v>
      </c>
      <c r="R277" s="200">
        <f t="shared" si="24"/>
        <v>-1.0159131935601331</v>
      </c>
      <c r="S277" s="198">
        <f t="shared" si="25"/>
        <v>-2.9108280254777075</v>
      </c>
      <c r="T277" s="198">
        <f t="shared" si="26"/>
        <v>-1.5328195868781371</v>
      </c>
      <c r="U277" s="198">
        <f t="shared" si="27"/>
        <v>-1.5391960590585945</v>
      </c>
    </row>
    <row r="278" spans="17:21" x14ac:dyDescent="0.25">
      <c r="Q278" s="198">
        <f t="shared" si="23"/>
        <v>-1.3333333333333333</v>
      </c>
      <c r="R278" s="200">
        <f t="shared" si="24"/>
        <v>-1.0159131935601331</v>
      </c>
      <c r="S278" s="198">
        <f t="shared" si="25"/>
        <v>-2.9108280254777075</v>
      </c>
      <c r="T278" s="198">
        <f t="shared" si="26"/>
        <v>-1.5328195868781371</v>
      </c>
      <c r="U278" s="198">
        <f t="shared" si="27"/>
        <v>-1.5391960590585945</v>
      </c>
    </row>
    <row r="279" spans="17:21" x14ac:dyDescent="0.25">
      <c r="Q279" s="198">
        <f t="shared" si="23"/>
        <v>-1.3333333333333333</v>
      </c>
      <c r="R279" s="200">
        <f t="shared" si="24"/>
        <v>-1.0159131935601331</v>
      </c>
      <c r="S279" s="198">
        <f t="shared" si="25"/>
        <v>-2.9108280254777075</v>
      </c>
      <c r="T279" s="198">
        <f t="shared" si="26"/>
        <v>-1.5328195868781371</v>
      </c>
      <c r="U279" s="198">
        <f t="shared" si="27"/>
        <v>-1.5391960590585945</v>
      </c>
    </row>
    <row r="280" spans="17:21" x14ac:dyDescent="0.25">
      <c r="Q280" s="198">
        <f t="shared" si="23"/>
        <v>-1.3333333333333333</v>
      </c>
      <c r="R280" s="200">
        <f t="shared" si="24"/>
        <v>-1.0159131935601331</v>
      </c>
      <c r="S280" s="198">
        <f t="shared" si="25"/>
        <v>-2.9108280254777075</v>
      </c>
      <c r="T280" s="198">
        <f t="shared" si="26"/>
        <v>-1.5328195868781371</v>
      </c>
      <c r="U280" s="198">
        <f t="shared" si="27"/>
        <v>-1.5391960590585945</v>
      </c>
    </row>
    <row r="281" spans="17:21" x14ac:dyDescent="0.25">
      <c r="Q281" s="198">
        <f t="shared" si="23"/>
        <v>-1.3333333333333333</v>
      </c>
      <c r="R281" s="200">
        <f t="shared" si="24"/>
        <v>-1.0159131935601331</v>
      </c>
      <c r="S281" s="198">
        <f t="shared" si="25"/>
        <v>-2.9108280254777075</v>
      </c>
      <c r="T281" s="198">
        <f t="shared" si="26"/>
        <v>-1.5328195868781371</v>
      </c>
      <c r="U281" s="198">
        <f t="shared" si="27"/>
        <v>-1.5391960590585945</v>
      </c>
    </row>
    <row r="282" spans="17:21" x14ac:dyDescent="0.25">
      <c r="Q282" s="198">
        <f t="shared" si="23"/>
        <v>-1.3333333333333333</v>
      </c>
      <c r="R282" s="200">
        <f t="shared" si="24"/>
        <v>-1.0159131935601331</v>
      </c>
      <c r="S282" s="198">
        <f t="shared" si="25"/>
        <v>-2.9108280254777075</v>
      </c>
      <c r="T282" s="198">
        <f t="shared" si="26"/>
        <v>-1.5328195868781371</v>
      </c>
      <c r="U282" s="198">
        <f t="shared" si="27"/>
        <v>-1.5391960590585945</v>
      </c>
    </row>
    <row r="283" spans="17:21" x14ac:dyDescent="0.25">
      <c r="Q283" s="198">
        <f t="shared" si="23"/>
        <v>-1.3333333333333333</v>
      </c>
      <c r="R283" s="200">
        <f t="shared" si="24"/>
        <v>-1.0159131935601331</v>
      </c>
      <c r="S283" s="198">
        <f t="shared" si="25"/>
        <v>-2.9108280254777075</v>
      </c>
      <c r="T283" s="198">
        <f t="shared" si="26"/>
        <v>-1.5328195868781371</v>
      </c>
      <c r="U283" s="198">
        <f t="shared" si="27"/>
        <v>-1.5391960590585945</v>
      </c>
    </row>
    <row r="284" spans="17:21" x14ac:dyDescent="0.25">
      <c r="Q284" s="198">
        <f t="shared" si="23"/>
        <v>-1.3333333333333333</v>
      </c>
      <c r="R284" s="200">
        <f t="shared" si="24"/>
        <v>-1.0159131935601331</v>
      </c>
      <c r="S284" s="198">
        <f t="shared" si="25"/>
        <v>-2.9108280254777075</v>
      </c>
      <c r="T284" s="198">
        <f t="shared" si="26"/>
        <v>-1.5328195868781371</v>
      </c>
      <c r="U284" s="198">
        <f t="shared" si="27"/>
        <v>-1.5391960590585945</v>
      </c>
    </row>
    <row r="285" spans="17:21" x14ac:dyDescent="0.25">
      <c r="Q285" s="198">
        <f t="shared" si="23"/>
        <v>-1.3333333333333333</v>
      </c>
      <c r="R285" s="200">
        <f t="shared" si="24"/>
        <v>-1.0159131935601331</v>
      </c>
      <c r="S285" s="198">
        <f t="shared" si="25"/>
        <v>-2.9108280254777075</v>
      </c>
      <c r="T285" s="198">
        <f t="shared" si="26"/>
        <v>-1.5328195868781371</v>
      </c>
      <c r="U285" s="198">
        <f t="shared" si="27"/>
        <v>-1.5391960590585945</v>
      </c>
    </row>
    <row r="286" spans="17:21" x14ac:dyDescent="0.25">
      <c r="Q286" s="198">
        <f t="shared" si="23"/>
        <v>-1.3333333333333333</v>
      </c>
      <c r="R286" s="200">
        <f t="shared" si="24"/>
        <v>-1.0159131935601331</v>
      </c>
      <c r="S286" s="198">
        <f t="shared" si="25"/>
        <v>-2.9108280254777075</v>
      </c>
      <c r="T286" s="198">
        <f t="shared" si="26"/>
        <v>-1.5328195868781371</v>
      </c>
      <c r="U286" s="198">
        <f t="shared" si="27"/>
        <v>-1.5391960590585945</v>
      </c>
    </row>
    <row r="287" spans="17:21" x14ac:dyDescent="0.25">
      <c r="Q287" s="198">
        <f t="shared" si="23"/>
        <v>-1.3333333333333333</v>
      </c>
      <c r="R287" s="200">
        <f t="shared" si="24"/>
        <v>-1.0159131935601331</v>
      </c>
      <c r="S287" s="198">
        <f t="shared" si="25"/>
        <v>-2.9108280254777075</v>
      </c>
      <c r="T287" s="198">
        <f t="shared" si="26"/>
        <v>-1.5328195868781371</v>
      </c>
      <c r="U287" s="198">
        <f t="shared" si="27"/>
        <v>-1.5391960590585945</v>
      </c>
    </row>
    <row r="288" spans="17:21" x14ac:dyDescent="0.25">
      <c r="Q288" s="198">
        <f t="shared" si="23"/>
        <v>-1.3333333333333333</v>
      </c>
      <c r="R288" s="200">
        <f t="shared" si="24"/>
        <v>-1.0159131935601331</v>
      </c>
      <c r="S288" s="198">
        <f t="shared" si="25"/>
        <v>-2.9108280254777075</v>
      </c>
      <c r="T288" s="198">
        <f t="shared" si="26"/>
        <v>-1.5328195868781371</v>
      </c>
      <c r="U288" s="198">
        <f t="shared" si="27"/>
        <v>-1.5391960590585945</v>
      </c>
    </row>
    <row r="289" spans="17:21" x14ac:dyDescent="0.25">
      <c r="Q289" s="198">
        <f t="shared" si="23"/>
        <v>-1.3333333333333333</v>
      </c>
      <c r="R289" s="200">
        <f t="shared" si="24"/>
        <v>-1.0159131935601331</v>
      </c>
      <c r="S289" s="198">
        <f t="shared" si="25"/>
        <v>-2.9108280254777075</v>
      </c>
      <c r="T289" s="198">
        <f t="shared" si="26"/>
        <v>-1.5328195868781371</v>
      </c>
      <c r="U289" s="198">
        <f t="shared" si="27"/>
        <v>-1.5391960590585945</v>
      </c>
    </row>
    <row r="290" spans="17:21" x14ac:dyDescent="0.25">
      <c r="Q290" s="198">
        <f t="shared" si="23"/>
        <v>-1.3333333333333333</v>
      </c>
      <c r="R290" s="200">
        <f t="shared" si="24"/>
        <v>-1.0159131935601331</v>
      </c>
      <c r="S290" s="198">
        <f t="shared" si="25"/>
        <v>-2.9108280254777075</v>
      </c>
      <c r="T290" s="198">
        <f t="shared" si="26"/>
        <v>-1.5328195868781371</v>
      </c>
      <c r="U290" s="198">
        <f t="shared" si="27"/>
        <v>-1.5391960590585945</v>
      </c>
    </row>
    <row r="291" spans="17:21" x14ac:dyDescent="0.25">
      <c r="Q291" s="198">
        <f t="shared" si="23"/>
        <v>-1.3333333333333333</v>
      </c>
      <c r="R291" s="200">
        <f t="shared" si="24"/>
        <v>-1.0159131935601331</v>
      </c>
      <c r="S291" s="198">
        <f t="shared" si="25"/>
        <v>-2.9108280254777075</v>
      </c>
      <c r="T291" s="198">
        <f t="shared" si="26"/>
        <v>-1.5328195868781371</v>
      </c>
      <c r="U291" s="198">
        <f t="shared" si="27"/>
        <v>-1.5391960590585945</v>
      </c>
    </row>
    <row r="292" spans="17:21" x14ac:dyDescent="0.25">
      <c r="Q292" s="198">
        <f t="shared" si="23"/>
        <v>-1.3333333333333333</v>
      </c>
      <c r="R292" s="200">
        <f t="shared" si="24"/>
        <v>-1.0159131935601331</v>
      </c>
      <c r="S292" s="198">
        <f t="shared" si="25"/>
        <v>-2.9108280254777075</v>
      </c>
      <c r="T292" s="198">
        <f t="shared" si="26"/>
        <v>-1.5328195868781371</v>
      </c>
      <c r="U292" s="198">
        <f t="shared" si="27"/>
        <v>-1.5391960590585945</v>
      </c>
    </row>
    <row r="293" spans="17:21" x14ac:dyDescent="0.25">
      <c r="Q293" s="198">
        <f t="shared" si="23"/>
        <v>-1.3333333333333333</v>
      </c>
      <c r="R293" s="200">
        <f t="shared" si="24"/>
        <v>-1.0159131935601331</v>
      </c>
      <c r="S293" s="198">
        <f t="shared" si="25"/>
        <v>-2.9108280254777075</v>
      </c>
      <c r="T293" s="198">
        <f t="shared" si="26"/>
        <v>-1.5328195868781371</v>
      </c>
      <c r="U293" s="198">
        <f t="shared" si="27"/>
        <v>-1.5391960590585945</v>
      </c>
    </row>
    <row r="294" spans="17:21" x14ac:dyDescent="0.25">
      <c r="Q294" s="198">
        <f t="shared" si="23"/>
        <v>-1.3333333333333333</v>
      </c>
      <c r="R294" s="200">
        <f t="shared" si="24"/>
        <v>-1.0159131935601331</v>
      </c>
      <c r="S294" s="198">
        <f t="shared" si="25"/>
        <v>-2.9108280254777075</v>
      </c>
      <c r="T294" s="198">
        <f t="shared" si="26"/>
        <v>-1.5328195868781371</v>
      </c>
      <c r="U294" s="198">
        <f t="shared" si="27"/>
        <v>-1.5391960590585945</v>
      </c>
    </row>
    <row r="295" spans="17:21" x14ac:dyDescent="0.25">
      <c r="Q295" s="198">
        <f t="shared" si="23"/>
        <v>-1.3333333333333333</v>
      </c>
      <c r="R295" s="200">
        <f t="shared" si="24"/>
        <v>-1.0159131935601331</v>
      </c>
      <c r="S295" s="198">
        <f t="shared" si="25"/>
        <v>-2.9108280254777075</v>
      </c>
      <c r="T295" s="198">
        <f t="shared" si="26"/>
        <v>-1.5328195868781371</v>
      </c>
      <c r="U295" s="198">
        <f t="shared" si="27"/>
        <v>-1.5391960590585945</v>
      </c>
    </row>
    <row r="296" spans="17:21" x14ac:dyDescent="0.25">
      <c r="Q296" s="198">
        <f t="shared" si="23"/>
        <v>-1.3333333333333333</v>
      </c>
      <c r="R296" s="200">
        <f t="shared" si="24"/>
        <v>-1.0159131935601331</v>
      </c>
      <c r="S296" s="198">
        <f t="shared" si="25"/>
        <v>-2.9108280254777075</v>
      </c>
      <c r="T296" s="198">
        <f t="shared" si="26"/>
        <v>-1.5328195868781371</v>
      </c>
      <c r="U296" s="198">
        <f t="shared" si="27"/>
        <v>-1.5391960590585945</v>
      </c>
    </row>
    <row r="297" spans="17:21" x14ac:dyDescent="0.25">
      <c r="Q297" s="198">
        <f t="shared" si="23"/>
        <v>-1.3333333333333333</v>
      </c>
      <c r="R297" s="200">
        <f t="shared" si="24"/>
        <v>-1.0159131935601331</v>
      </c>
      <c r="S297" s="198">
        <f t="shared" si="25"/>
        <v>-2.9108280254777075</v>
      </c>
      <c r="T297" s="198">
        <f t="shared" si="26"/>
        <v>-1.5328195868781371</v>
      </c>
      <c r="U297" s="198">
        <f t="shared" si="27"/>
        <v>-1.5391960590585945</v>
      </c>
    </row>
    <row r="298" spans="17:21" x14ac:dyDescent="0.25">
      <c r="Q298" s="198">
        <f t="shared" si="23"/>
        <v>-1.3333333333333333</v>
      </c>
      <c r="R298" s="200">
        <f t="shared" si="24"/>
        <v>-1.0159131935601331</v>
      </c>
      <c r="S298" s="198">
        <f t="shared" si="25"/>
        <v>-2.9108280254777075</v>
      </c>
      <c r="T298" s="198">
        <f t="shared" si="26"/>
        <v>-1.5328195868781371</v>
      </c>
      <c r="U298" s="198">
        <f t="shared" si="27"/>
        <v>-1.5391960590585945</v>
      </c>
    </row>
    <row r="299" spans="17:21" x14ac:dyDescent="0.25">
      <c r="Q299" s="198">
        <f t="shared" si="23"/>
        <v>-1.3333333333333333</v>
      </c>
      <c r="R299" s="200">
        <f t="shared" si="24"/>
        <v>-1.0159131935601331</v>
      </c>
      <c r="S299" s="198">
        <f t="shared" si="25"/>
        <v>-2.9108280254777075</v>
      </c>
      <c r="T299" s="198">
        <f t="shared" si="26"/>
        <v>-1.5328195868781371</v>
      </c>
      <c r="U299" s="198">
        <f t="shared" si="27"/>
        <v>-1.5391960590585945</v>
      </c>
    </row>
    <row r="300" spans="17:21" x14ac:dyDescent="0.25">
      <c r="Q300" s="198">
        <f t="shared" si="23"/>
        <v>-1.3333333333333333</v>
      </c>
      <c r="R300" s="200">
        <f t="shared" si="24"/>
        <v>-1.0159131935601331</v>
      </c>
      <c r="S300" s="198">
        <f t="shared" si="25"/>
        <v>-2.9108280254777075</v>
      </c>
      <c r="T300" s="198">
        <f t="shared" si="26"/>
        <v>-1.5328195868781371</v>
      </c>
      <c r="U300" s="198">
        <f t="shared" si="27"/>
        <v>-1.5391960590585945</v>
      </c>
    </row>
    <row r="301" spans="17:21" x14ac:dyDescent="0.25">
      <c r="Q301" s="198">
        <f t="shared" si="23"/>
        <v>-1.3333333333333333</v>
      </c>
      <c r="R301" s="200">
        <f t="shared" si="24"/>
        <v>-1.0159131935601331</v>
      </c>
      <c r="S301" s="198">
        <f t="shared" si="25"/>
        <v>-2.9108280254777075</v>
      </c>
      <c r="T301" s="198">
        <f t="shared" si="26"/>
        <v>-1.5328195868781371</v>
      </c>
      <c r="U301" s="198">
        <f t="shared" si="27"/>
        <v>-1.5391960590585945</v>
      </c>
    </row>
    <row r="302" spans="17:21" x14ac:dyDescent="0.25">
      <c r="Q302" s="198">
        <f t="shared" si="23"/>
        <v>-1.3333333333333333</v>
      </c>
      <c r="R302" s="200">
        <f t="shared" si="24"/>
        <v>-1.0159131935601331</v>
      </c>
      <c r="S302" s="198">
        <f t="shared" si="25"/>
        <v>-2.9108280254777075</v>
      </c>
      <c r="T302" s="198">
        <f t="shared" si="26"/>
        <v>-1.5328195868781371</v>
      </c>
      <c r="U302" s="198">
        <f t="shared" si="27"/>
        <v>-1.5391960590585945</v>
      </c>
    </row>
    <row r="303" spans="17:21" x14ac:dyDescent="0.25">
      <c r="Q303" s="198">
        <f t="shared" si="23"/>
        <v>-1.3333333333333333</v>
      </c>
      <c r="R303" s="200">
        <f t="shared" si="24"/>
        <v>-1.0159131935601331</v>
      </c>
      <c r="S303" s="198">
        <f t="shared" si="25"/>
        <v>-2.9108280254777075</v>
      </c>
      <c r="T303" s="198">
        <f t="shared" si="26"/>
        <v>-1.5328195868781371</v>
      </c>
      <c r="U303" s="198">
        <f t="shared" si="27"/>
        <v>-1.5391960590585945</v>
      </c>
    </row>
    <row r="304" spans="17:21" x14ac:dyDescent="0.25">
      <c r="Q304" s="198">
        <f t="shared" si="23"/>
        <v>-1.3333333333333333</v>
      </c>
      <c r="R304" s="200">
        <f t="shared" si="24"/>
        <v>-1.0159131935601331</v>
      </c>
      <c r="S304" s="198">
        <f t="shared" si="25"/>
        <v>-2.9108280254777075</v>
      </c>
      <c r="T304" s="198">
        <f t="shared" si="26"/>
        <v>-1.5328195868781371</v>
      </c>
      <c r="U304" s="198">
        <f t="shared" si="27"/>
        <v>-1.5391960590585945</v>
      </c>
    </row>
    <row r="305" spans="17:21" x14ac:dyDescent="0.25">
      <c r="Q305" s="198">
        <f t="shared" si="23"/>
        <v>-1.3333333333333333</v>
      </c>
      <c r="R305" s="200">
        <f t="shared" si="24"/>
        <v>-1.0159131935601331</v>
      </c>
      <c r="S305" s="198">
        <f t="shared" si="25"/>
        <v>-2.9108280254777075</v>
      </c>
      <c r="T305" s="198">
        <f t="shared" si="26"/>
        <v>-1.5328195868781371</v>
      </c>
      <c r="U305" s="198">
        <f t="shared" si="27"/>
        <v>-1.5391960590585945</v>
      </c>
    </row>
    <row r="306" spans="17:21" x14ac:dyDescent="0.25">
      <c r="Q306" s="198">
        <f t="shared" si="23"/>
        <v>-1.3333333333333333</v>
      </c>
      <c r="R306" s="200">
        <f t="shared" si="24"/>
        <v>-1.0159131935601331</v>
      </c>
      <c r="S306" s="198">
        <f t="shared" si="25"/>
        <v>-2.9108280254777075</v>
      </c>
      <c r="T306" s="198">
        <f t="shared" si="26"/>
        <v>-1.5328195868781371</v>
      </c>
      <c r="U306" s="198">
        <f t="shared" si="27"/>
        <v>-1.5391960590585945</v>
      </c>
    </row>
    <row r="307" spans="17:21" x14ac:dyDescent="0.25">
      <c r="Q307" s="198">
        <f t="shared" si="23"/>
        <v>-1.3333333333333333</v>
      </c>
      <c r="R307" s="200">
        <f t="shared" si="24"/>
        <v>-1.0159131935601331</v>
      </c>
      <c r="S307" s="198">
        <f t="shared" si="25"/>
        <v>-2.9108280254777075</v>
      </c>
      <c r="T307" s="198">
        <f t="shared" si="26"/>
        <v>-1.5328195868781371</v>
      </c>
      <c r="U307" s="198">
        <f t="shared" si="27"/>
        <v>-1.5391960590585945</v>
      </c>
    </row>
    <row r="308" spans="17:21" x14ac:dyDescent="0.25">
      <c r="Q308" s="198">
        <f t="shared" si="23"/>
        <v>-1.3333333333333333</v>
      </c>
      <c r="R308" s="200">
        <f t="shared" si="24"/>
        <v>-1.0159131935601331</v>
      </c>
      <c r="S308" s="198">
        <f t="shared" si="25"/>
        <v>-2.9108280254777075</v>
      </c>
      <c r="T308" s="198">
        <f t="shared" si="26"/>
        <v>-1.5328195868781371</v>
      </c>
      <c r="U308" s="198">
        <f t="shared" si="27"/>
        <v>-1.5391960590585945</v>
      </c>
    </row>
    <row r="309" spans="17:21" x14ac:dyDescent="0.25">
      <c r="Q309" s="198">
        <f t="shared" si="23"/>
        <v>-1.3333333333333333</v>
      </c>
      <c r="R309" s="200">
        <f t="shared" si="24"/>
        <v>-1.0159131935601331</v>
      </c>
      <c r="S309" s="198">
        <f t="shared" si="25"/>
        <v>-2.9108280254777075</v>
      </c>
      <c r="T309" s="198">
        <f t="shared" si="26"/>
        <v>-1.5328195868781371</v>
      </c>
      <c r="U309" s="198">
        <f t="shared" si="27"/>
        <v>-1.5391960590585945</v>
      </c>
    </row>
    <row r="310" spans="17:21" x14ac:dyDescent="0.25">
      <c r="Q310" s="198">
        <f t="shared" si="23"/>
        <v>-1.3333333333333333</v>
      </c>
      <c r="R310" s="200">
        <f t="shared" si="24"/>
        <v>-1.0159131935601331</v>
      </c>
      <c r="S310" s="198">
        <f t="shared" si="25"/>
        <v>-2.9108280254777075</v>
      </c>
      <c r="T310" s="198">
        <f t="shared" si="26"/>
        <v>-1.5328195868781371</v>
      </c>
      <c r="U310" s="198">
        <f t="shared" si="27"/>
        <v>-1.5391960590585945</v>
      </c>
    </row>
    <row r="311" spans="17:21" x14ac:dyDescent="0.25">
      <c r="Q311" s="198">
        <f t="shared" si="23"/>
        <v>-1.3333333333333333</v>
      </c>
      <c r="R311" s="200">
        <f t="shared" si="24"/>
        <v>-1.0159131935601331</v>
      </c>
      <c r="S311" s="198">
        <f t="shared" si="25"/>
        <v>-2.9108280254777075</v>
      </c>
      <c r="T311" s="198">
        <f t="shared" si="26"/>
        <v>-1.5328195868781371</v>
      </c>
      <c r="U311" s="198">
        <f t="shared" si="27"/>
        <v>-1.5391960590585945</v>
      </c>
    </row>
    <row r="312" spans="17:21" x14ac:dyDescent="0.25">
      <c r="Q312" s="198">
        <f t="shared" si="23"/>
        <v>-1.3333333333333333</v>
      </c>
      <c r="R312" s="200">
        <f t="shared" si="24"/>
        <v>-1.0159131935601331</v>
      </c>
      <c r="S312" s="198">
        <f t="shared" si="25"/>
        <v>-2.9108280254777075</v>
      </c>
      <c r="T312" s="198">
        <f t="shared" si="26"/>
        <v>-1.5328195868781371</v>
      </c>
      <c r="U312" s="198">
        <f t="shared" si="27"/>
        <v>-1.5391960590585945</v>
      </c>
    </row>
    <row r="313" spans="17:21" x14ac:dyDescent="0.25">
      <c r="Q313" s="198">
        <f t="shared" si="23"/>
        <v>-1.3333333333333333</v>
      </c>
      <c r="R313" s="200">
        <f t="shared" si="24"/>
        <v>-1.0159131935601331</v>
      </c>
      <c r="S313" s="198">
        <f t="shared" si="25"/>
        <v>-2.9108280254777075</v>
      </c>
      <c r="T313" s="198">
        <f t="shared" si="26"/>
        <v>-1.5328195868781371</v>
      </c>
      <c r="U313" s="198">
        <f t="shared" si="27"/>
        <v>-1.5391960590585945</v>
      </c>
    </row>
    <row r="314" spans="17:21" x14ac:dyDescent="0.25">
      <c r="Q314" s="198">
        <f t="shared" si="23"/>
        <v>-1.3333333333333333</v>
      </c>
      <c r="R314" s="200">
        <f t="shared" si="24"/>
        <v>-1.0159131935601331</v>
      </c>
      <c r="S314" s="198">
        <f t="shared" si="25"/>
        <v>-2.9108280254777075</v>
      </c>
      <c r="T314" s="198">
        <f t="shared" si="26"/>
        <v>-1.5328195868781371</v>
      </c>
      <c r="U314" s="198">
        <f t="shared" si="27"/>
        <v>-1.5391960590585945</v>
      </c>
    </row>
    <row r="315" spans="17:21" x14ac:dyDescent="0.25">
      <c r="Q315" s="198">
        <f t="shared" si="23"/>
        <v>-1.3333333333333333</v>
      </c>
      <c r="R315" s="200">
        <f t="shared" si="24"/>
        <v>-1.0159131935601331</v>
      </c>
      <c r="S315" s="198">
        <f t="shared" si="25"/>
        <v>-2.9108280254777075</v>
      </c>
      <c r="T315" s="198">
        <f t="shared" si="26"/>
        <v>-1.5328195868781371</v>
      </c>
      <c r="U315" s="198">
        <f t="shared" si="27"/>
        <v>-1.5391960590585945</v>
      </c>
    </row>
    <row r="316" spans="17:21" x14ac:dyDescent="0.25">
      <c r="Q316" s="198">
        <f t="shared" si="23"/>
        <v>-1.3333333333333333</v>
      </c>
      <c r="R316" s="200">
        <f t="shared" si="24"/>
        <v>-1.0159131935601331</v>
      </c>
      <c r="S316" s="198">
        <f t="shared" si="25"/>
        <v>-2.9108280254777075</v>
      </c>
      <c r="T316" s="198">
        <f t="shared" si="26"/>
        <v>-1.5328195868781371</v>
      </c>
      <c r="U316" s="198">
        <f t="shared" si="27"/>
        <v>-1.5391960590585945</v>
      </c>
    </row>
    <row r="317" spans="17:21" x14ac:dyDescent="0.25">
      <c r="Q317" s="198">
        <f t="shared" si="23"/>
        <v>-1.3333333333333333</v>
      </c>
      <c r="R317" s="200">
        <f t="shared" si="24"/>
        <v>-1.0159131935601331</v>
      </c>
      <c r="S317" s="198">
        <f t="shared" si="25"/>
        <v>-2.9108280254777075</v>
      </c>
      <c r="T317" s="198">
        <f t="shared" si="26"/>
        <v>-1.5328195868781371</v>
      </c>
      <c r="U317" s="198">
        <f t="shared" si="27"/>
        <v>-1.5391960590585945</v>
      </c>
    </row>
    <row r="318" spans="17:21" x14ac:dyDescent="0.25">
      <c r="Q318" s="198">
        <f t="shared" si="23"/>
        <v>-1.3333333333333333</v>
      </c>
      <c r="R318" s="200">
        <f t="shared" si="24"/>
        <v>-1.0159131935601331</v>
      </c>
      <c r="S318" s="198">
        <f t="shared" si="25"/>
        <v>-2.9108280254777075</v>
      </c>
      <c r="T318" s="198">
        <f t="shared" si="26"/>
        <v>-1.5328195868781371</v>
      </c>
      <c r="U318" s="198">
        <f t="shared" si="27"/>
        <v>-1.5391960590585945</v>
      </c>
    </row>
    <row r="319" spans="17:21" x14ac:dyDescent="0.25">
      <c r="Q319" s="198">
        <f t="shared" si="23"/>
        <v>-1.3333333333333333</v>
      </c>
      <c r="R319" s="200">
        <f t="shared" si="24"/>
        <v>-1.0159131935601331</v>
      </c>
      <c r="S319" s="198">
        <f t="shared" si="25"/>
        <v>-2.9108280254777075</v>
      </c>
      <c r="T319" s="198">
        <f t="shared" si="26"/>
        <v>-1.5328195868781371</v>
      </c>
      <c r="U319" s="198">
        <f t="shared" si="27"/>
        <v>-1.5391960590585945</v>
      </c>
    </row>
    <row r="320" spans="17:21" x14ac:dyDescent="0.25">
      <c r="Q320" s="198">
        <f t="shared" si="23"/>
        <v>-1.3333333333333333</v>
      </c>
      <c r="R320" s="200">
        <f t="shared" si="24"/>
        <v>-1.0159131935601331</v>
      </c>
      <c r="S320" s="198">
        <f t="shared" si="25"/>
        <v>-2.9108280254777075</v>
      </c>
      <c r="T320" s="198">
        <f t="shared" si="26"/>
        <v>-1.5328195868781371</v>
      </c>
      <c r="U320" s="198">
        <f t="shared" si="27"/>
        <v>-1.5391960590585945</v>
      </c>
    </row>
    <row r="321" spans="17:21" x14ac:dyDescent="0.25">
      <c r="Q321" s="198">
        <f t="shared" si="23"/>
        <v>-1.3333333333333333</v>
      </c>
      <c r="R321" s="200">
        <f t="shared" si="24"/>
        <v>-1.0159131935601331</v>
      </c>
      <c r="S321" s="198">
        <f t="shared" si="25"/>
        <v>-2.9108280254777075</v>
      </c>
      <c r="T321" s="198">
        <f t="shared" si="26"/>
        <v>-1.5328195868781371</v>
      </c>
      <c r="U321" s="198">
        <f t="shared" si="27"/>
        <v>-1.5391960590585945</v>
      </c>
    </row>
    <row r="322" spans="17:21" x14ac:dyDescent="0.25">
      <c r="Q322" s="198">
        <f t="shared" si="23"/>
        <v>-1.3333333333333333</v>
      </c>
      <c r="R322" s="200">
        <f t="shared" si="24"/>
        <v>-1.0159131935601331</v>
      </c>
      <c r="S322" s="198">
        <f t="shared" si="25"/>
        <v>-2.9108280254777075</v>
      </c>
      <c r="T322" s="198">
        <f t="shared" si="26"/>
        <v>-1.5328195868781371</v>
      </c>
      <c r="U322" s="198">
        <f t="shared" si="27"/>
        <v>-1.5391960590585945</v>
      </c>
    </row>
    <row r="323" spans="17:21" x14ac:dyDescent="0.25">
      <c r="Q323" s="198">
        <f t="shared" ref="Q323:Q361" si="28">2*((L323-P$3)/(P$5-P$3))-1</f>
        <v>-1.3333333333333333</v>
      </c>
      <c r="R323" s="200">
        <f t="shared" ref="R323:R361" si="29">2*((H323-P$8)/(P$10-P$8))-1</f>
        <v>-1.0159131935601331</v>
      </c>
      <c r="S323" s="198">
        <f t="shared" ref="S323:S361" si="30">2*((I323-P$13)/(P$15-P$13))-1</f>
        <v>-2.9108280254777075</v>
      </c>
      <c r="T323" s="198">
        <f t="shared" ref="T323:T361" si="31">2*((J323-P$18)/(P$20-P$18))-1</f>
        <v>-1.5328195868781371</v>
      </c>
      <c r="U323" s="198">
        <f t="shared" ref="U323:U361" si="32">2*((K323-P$23)/(P$25-P$23))-1</f>
        <v>-1.5391960590585945</v>
      </c>
    </row>
    <row r="324" spans="17:21" x14ac:dyDescent="0.25">
      <c r="Q324" s="198">
        <f t="shared" si="28"/>
        <v>-1.3333333333333333</v>
      </c>
      <c r="R324" s="200">
        <f t="shared" si="29"/>
        <v>-1.0159131935601331</v>
      </c>
      <c r="S324" s="198">
        <f t="shared" si="30"/>
        <v>-2.9108280254777075</v>
      </c>
      <c r="T324" s="198">
        <f t="shared" si="31"/>
        <v>-1.5328195868781371</v>
      </c>
      <c r="U324" s="198">
        <f t="shared" si="32"/>
        <v>-1.5391960590585945</v>
      </c>
    </row>
    <row r="325" spans="17:21" x14ac:dyDescent="0.25">
      <c r="Q325" s="198">
        <f t="shared" si="28"/>
        <v>-1.3333333333333333</v>
      </c>
      <c r="R325" s="200">
        <f t="shared" si="29"/>
        <v>-1.0159131935601331</v>
      </c>
      <c r="S325" s="198">
        <f t="shared" si="30"/>
        <v>-2.9108280254777075</v>
      </c>
      <c r="T325" s="198">
        <f t="shared" si="31"/>
        <v>-1.5328195868781371</v>
      </c>
      <c r="U325" s="198">
        <f t="shared" si="32"/>
        <v>-1.5391960590585945</v>
      </c>
    </row>
    <row r="326" spans="17:21" x14ac:dyDescent="0.25">
      <c r="Q326" s="198">
        <f t="shared" si="28"/>
        <v>-1.3333333333333333</v>
      </c>
      <c r="R326" s="200">
        <f t="shared" si="29"/>
        <v>-1.0159131935601331</v>
      </c>
      <c r="S326" s="198">
        <f t="shared" si="30"/>
        <v>-2.9108280254777075</v>
      </c>
      <c r="T326" s="198">
        <f t="shared" si="31"/>
        <v>-1.5328195868781371</v>
      </c>
      <c r="U326" s="198">
        <f t="shared" si="32"/>
        <v>-1.5391960590585945</v>
      </c>
    </row>
    <row r="327" spans="17:21" x14ac:dyDescent="0.25">
      <c r="Q327" s="198">
        <f t="shared" si="28"/>
        <v>-1.3333333333333333</v>
      </c>
      <c r="R327" s="200">
        <f t="shared" si="29"/>
        <v>-1.0159131935601331</v>
      </c>
      <c r="S327" s="198">
        <f t="shared" si="30"/>
        <v>-2.9108280254777075</v>
      </c>
      <c r="T327" s="198">
        <f t="shared" si="31"/>
        <v>-1.5328195868781371</v>
      </c>
      <c r="U327" s="198">
        <f t="shared" si="32"/>
        <v>-1.5391960590585945</v>
      </c>
    </row>
    <row r="328" spans="17:21" x14ac:dyDescent="0.25">
      <c r="Q328" s="198">
        <f t="shared" si="28"/>
        <v>-1.3333333333333333</v>
      </c>
      <c r="R328" s="200">
        <f t="shared" si="29"/>
        <v>-1.0159131935601331</v>
      </c>
      <c r="S328" s="198">
        <f t="shared" si="30"/>
        <v>-2.9108280254777075</v>
      </c>
      <c r="T328" s="198">
        <f t="shared" si="31"/>
        <v>-1.5328195868781371</v>
      </c>
      <c r="U328" s="198">
        <f t="shared" si="32"/>
        <v>-1.5391960590585945</v>
      </c>
    </row>
    <row r="329" spans="17:21" x14ac:dyDescent="0.25">
      <c r="Q329" s="198">
        <f t="shared" si="28"/>
        <v>-1.3333333333333333</v>
      </c>
      <c r="R329" s="200">
        <f t="shared" si="29"/>
        <v>-1.0159131935601331</v>
      </c>
      <c r="S329" s="198">
        <f t="shared" si="30"/>
        <v>-2.9108280254777075</v>
      </c>
      <c r="T329" s="198">
        <f t="shared" si="31"/>
        <v>-1.5328195868781371</v>
      </c>
      <c r="U329" s="198">
        <f t="shared" si="32"/>
        <v>-1.5391960590585945</v>
      </c>
    </row>
    <row r="330" spans="17:21" x14ac:dyDescent="0.25">
      <c r="Q330" s="198">
        <f t="shared" si="28"/>
        <v>-1.3333333333333333</v>
      </c>
      <c r="R330" s="200">
        <f t="shared" si="29"/>
        <v>-1.0159131935601331</v>
      </c>
      <c r="S330" s="198">
        <f t="shared" si="30"/>
        <v>-2.9108280254777075</v>
      </c>
      <c r="T330" s="198">
        <f t="shared" si="31"/>
        <v>-1.5328195868781371</v>
      </c>
      <c r="U330" s="198">
        <f t="shared" si="32"/>
        <v>-1.5391960590585945</v>
      </c>
    </row>
    <row r="331" spans="17:21" x14ac:dyDescent="0.25">
      <c r="Q331" s="198">
        <f t="shared" si="28"/>
        <v>-1.3333333333333333</v>
      </c>
      <c r="R331" s="200">
        <f t="shared" si="29"/>
        <v>-1.0159131935601331</v>
      </c>
      <c r="S331" s="198">
        <f t="shared" si="30"/>
        <v>-2.9108280254777075</v>
      </c>
      <c r="T331" s="198">
        <f t="shared" si="31"/>
        <v>-1.5328195868781371</v>
      </c>
      <c r="U331" s="198">
        <f t="shared" si="32"/>
        <v>-1.5391960590585945</v>
      </c>
    </row>
    <row r="332" spans="17:21" x14ac:dyDescent="0.25">
      <c r="Q332" s="198">
        <f t="shared" si="28"/>
        <v>-1.3333333333333333</v>
      </c>
      <c r="R332" s="200">
        <f t="shared" si="29"/>
        <v>-1.0159131935601331</v>
      </c>
      <c r="S332" s="198">
        <f t="shared" si="30"/>
        <v>-2.9108280254777075</v>
      </c>
      <c r="T332" s="198">
        <f t="shared" si="31"/>
        <v>-1.5328195868781371</v>
      </c>
      <c r="U332" s="198">
        <f t="shared" si="32"/>
        <v>-1.5391960590585945</v>
      </c>
    </row>
    <row r="333" spans="17:21" x14ac:dyDescent="0.25">
      <c r="Q333" s="198">
        <f t="shared" si="28"/>
        <v>-1.3333333333333333</v>
      </c>
      <c r="R333" s="200">
        <f t="shared" si="29"/>
        <v>-1.0159131935601331</v>
      </c>
      <c r="S333" s="198">
        <f t="shared" si="30"/>
        <v>-2.9108280254777075</v>
      </c>
      <c r="T333" s="198">
        <f t="shared" si="31"/>
        <v>-1.5328195868781371</v>
      </c>
      <c r="U333" s="198">
        <f t="shared" si="32"/>
        <v>-1.5391960590585945</v>
      </c>
    </row>
    <row r="334" spans="17:21" x14ac:dyDescent="0.25">
      <c r="Q334" s="198">
        <f t="shared" si="28"/>
        <v>-1.3333333333333333</v>
      </c>
      <c r="R334" s="200">
        <f t="shared" si="29"/>
        <v>-1.0159131935601331</v>
      </c>
      <c r="S334" s="198">
        <f t="shared" si="30"/>
        <v>-2.9108280254777075</v>
      </c>
      <c r="T334" s="198">
        <f t="shared" si="31"/>
        <v>-1.5328195868781371</v>
      </c>
      <c r="U334" s="198">
        <f t="shared" si="32"/>
        <v>-1.5391960590585945</v>
      </c>
    </row>
    <row r="335" spans="17:21" x14ac:dyDescent="0.25">
      <c r="Q335" s="198">
        <f t="shared" si="28"/>
        <v>-1.3333333333333333</v>
      </c>
      <c r="R335" s="200">
        <f t="shared" si="29"/>
        <v>-1.0159131935601331</v>
      </c>
      <c r="S335" s="198">
        <f t="shared" si="30"/>
        <v>-2.9108280254777075</v>
      </c>
      <c r="T335" s="198">
        <f t="shared" si="31"/>
        <v>-1.5328195868781371</v>
      </c>
      <c r="U335" s="198">
        <f t="shared" si="32"/>
        <v>-1.5391960590585945</v>
      </c>
    </row>
    <row r="336" spans="17:21" x14ac:dyDescent="0.25">
      <c r="Q336" s="198">
        <f t="shared" si="28"/>
        <v>-1.3333333333333333</v>
      </c>
      <c r="R336" s="200">
        <f t="shared" si="29"/>
        <v>-1.0159131935601331</v>
      </c>
      <c r="S336" s="198">
        <f t="shared" si="30"/>
        <v>-2.9108280254777075</v>
      </c>
      <c r="T336" s="198">
        <f t="shared" si="31"/>
        <v>-1.5328195868781371</v>
      </c>
      <c r="U336" s="198">
        <f t="shared" si="32"/>
        <v>-1.5391960590585945</v>
      </c>
    </row>
    <row r="337" spans="17:21" x14ac:dyDescent="0.25">
      <c r="Q337" s="198">
        <f t="shared" si="28"/>
        <v>-1.3333333333333333</v>
      </c>
      <c r="R337" s="200">
        <f t="shared" si="29"/>
        <v>-1.0159131935601331</v>
      </c>
      <c r="S337" s="198">
        <f t="shared" si="30"/>
        <v>-2.9108280254777075</v>
      </c>
      <c r="T337" s="198">
        <f t="shared" si="31"/>
        <v>-1.5328195868781371</v>
      </c>
      <c r="U337" s="198">
        <f t="shared" si="32"/>
        <v>-1.5391960590585945</v>
      </c>
    </row>
    <row r="338" spans="17:21" x14ac:dyDescent="0.25">
      <c r="Q338" s="198">
        <f t="shared" si="28"/>
        <v>-1.3333333333333333</v>
      </c>
      <c r="R338" s="200">
        <f t="shared" si="29"/>
        <v>-1.0159131935601331</v>
      </c>
      <c r="S338" s="198">
        <f t="shared" si="30"/>
        <v>-2.9108280254777075</v>
      </c>
      <c r="T338" s="198">
        <f t="shared" si="31"/>
        <v>-1.5328195868781371</v>
      </c>
      <c r="U338" s="198">
        <f t="shared" si="32"/>
        <v>-1.5391960590585945</v>
      </c>
    </row>
    <row r="339" spans="17:21" x14ac:dyDescent="0.25">
      <c r="Q339" s="198">
        <f t="shared" si="28"/>
        <v>-1.3333333333333333</v>
      </c>
      <c r="R339" s="200">
        <f t="shared" si="29"/>
        <v>-1.0159131935601331</v>
      </c>
      <c r="S339" s="198">
        <f t="shared" si="30"/>
        <v>-2.9108280254777075</v>
      </c>
      <c r="T339" s="198">
        <f t="shared" si="31"/>
        <v>-1.5328195868781371</v>
      </c>
      <c r="U339" s="198">
        <f t="shared" si="32"/>
        <v>-1.5391960590585945</v>
      </c>
    </row>
    <row r="340" spans="17:21" x14ac:dyDescent="0.25">
      <c r="Q340" s="198">
        <f t="shared" si="28"/>
        <v>-1.3333333333333333</v>
      </c>
      <c r="R340" s="200">
        <f t="shared" si="29"/>
        <v>-1.0159131935601331</v>
      </c>
      <c r="S340" s="198">
        <f t="shared" si="30"/>
        <v>-2.9108280254777075</v>
      </c>
      <c r="T340" s="198">
        <f t="shared" si="31"/>
        <v>-1.5328195868781371</v>
      </c>
      <c r="U340" s="198">
        <f t="shared" si="32"/>
        <v>-1.5391960590585945</v>
      </c>
    </row>
    <row r="341" spans="17:21" x14ac:dyDescent="0.25">
      <c r="Q341" s="198">
        <f t="shared" si="28"/>
        <v>-1.3333333333333333</v>
      </c>
      <c r="R341" s="200">
        <f t="shared" si="29"/>
        <v>-1.0159131935601331</v>
      </c>
      <c r="S341" s="198">
        <f t="shared" si="30"/>
        <v>-2.9108280254777075</v>
      </c>
      <c r="T341" s="198">
        <f t="shared" si="31"/>
        <v>-1.5328195868781371</v>
      </c>
      <c r="U341" s="198">
        <f t="shared" si="32"/>
        <v>-1.5391960590585945</v>
      </c>
    </row>
    <row r="342" spans="17:21" x14ac:dyDescent="0.25">
      <c r="Q342" s="198">
        <f t="shared" si="28"/>
        <v>-1.3333333333333333</v>
      </c>
      <c r="R342" s="200">
        <f t="shared" si="29"/>
        <v>-1.0159131935601331</v>
      </c>
      <c r="S342" s="198">
        <f t="shared" si="30"/>
        <v>-2.9108280254777075</v>
      </c>
      <c r="T342" s="198">
        <f t="shared" si="31"/>
        <v>-1.5328195868781371</v>
      </c>
      <c r="U342" s="198">
        <f t="shared" si="32"/>
        <v>-1.5391960590585945</v>
      </c>
    </row>
    <row r="343" spans="17:21" x14ac:dyDescent="0.25">
      <c r="Q343" s="198">
        <f t="shared" si="28"/>
        <v>-1.3333333333333333</v>
      </c>
      <c r="R343" s="200">
        <f t="shared" si="29"/>
        <v>-1.0159131935601331</v>
      </c>
      <c r="S343" s="198">
        <f t="shared" si="30"/>
        <v>-2.9108280254777075</v>
      </c>
      <c r="T343" s="198">
        <f t="shared" si="31"/>
        <v>-1.5328195868781371</v>
      </c>
      <c r="U343" s="198">
        <f t="shared" si="32"/>
        <v>-1.5391960590585945</v>
      </c>
    </row>
    <row r="344" spans="17:21" x14ac:dyDescent="0.25">
      <c r="Q344" s="198">
        <f t="shared" si="28"/>
        <v>-1.3333333333333333</v>
      </c>
      <c r="R344" s="200">
        <f t="shared" si="29"/>
        <v>-1.0159131935601331</v>
      </c>
      <c r="S344" s="198">
        <f t="shared" si="30"/>
        <v>-2.9108280254777075</v>
      </c>
      <c r="T344" s="198">
        <f t="shared" si="31"/>
        <v>-1.5328195868781371</v>
      </c>
      <c r="U344" s="198">
        <f t="shared" si="32"/>
        <v>-1.5391960590585945</v>
      </c>
    </row>
    <row r="345" spans="17:21" x14ac:dyDescent="0.25">
      <c r="Q345" s="198">
        <f t="shared" si="28"/>
        <v>-1.3333333333333333</v>
      </c>
      <c r="R345" s="200">
        <f t="shared" si="29"/>
        <v>-1.0159131935601331</v>
      </c>
      <c r="S345" s="198">
        <f t="shared" si="30"/>
        <v>-2.9108280254777075</v>
      </c>
      <c r="T345" s="198">
        <f t="shared" si="31"/>
        <v>-1.5328195868781371</v>
      </c>
      <c r="U345" s="198">
        <f t="shared" si="32"/>
        <v>-1.5391960590585945</v>
      </c>
    </row>
    <row r="346" spans="17:21" x14ac:dyDescent="0.25">
      <c r="Q346" s="198">
        <f t="shared" si="28"/>
        <v>-1.3333333333333333</v>
      </c>
      <c r="R346" s="200">
        <f t="shared" si="29"/>
        <v>-1.0159131935601331</v>
      </c>
      <c r="S346" s="198">
        <f t="shared" si="30"/>
        <v>-2.9108280254777075</v>
      </c>
      <c r="T346" s="198">
        <f t="shared" si="31"/>
        <v>-1.5328195868781371</v>
      </c>
      <c r="U346" s="198">
        <f t="shared" si="32"/>
        <v>-1.5391960590585945</v>
      </c>
    </row>
    <row r="347" spans="17:21" x14ac:dyDescent="0.25">
      <c r="Q347" s="198">
        <f t="shared" si="28"/>
        <v>-1.3333333333333333</v>
      </c>
      <c r="R347" s="200">
        <f t="shared" si="29"/>
        <v>-1.0159131935601331</v>
      </c>
      <c r="S347" s="198">
        <f t="shared" si="30"/>
        <v>-2.9108280254777075</v>
      </c>
      <c r="T347" s="198">
        <f t="shared" si="31"/>
        <v>-1.5328195868781371</v>
      </c>
      <c r="U347" s="198">
        <f t="shared" si="32"/>
        <v>-1.5391960590585945</v>
      </c>
    </row>
    <row r="348" spans="17:21" x14ac:dyDescent="0.25">
      <c r="Q348" s="198">
        <f t="shared" si="28"/>
        <v>-1.3333333333333333</v>
      </c>
      <c r="R348" s="200">
        <f t="shared" si="29"/>
        <v>-1.0159131935601331</v>
      </c>
      <c r="S348" s="198">
        <f t="shared" si="30"/>
        <v>-2.9108280254777075</v>
      </c>
      <c r="T348" s="198">
        <f t="shared" si="31"/>
        <v>-1.5328195868781371</v>
      </c>
      <c r="U348" s="198">
        <f t="shared" si="32"/>
        <v>-1.5391960590585945</v>
      </c>
    </row>
    <row r="349" spans="17:21" x14ac:dyDescent="0.25">
      <c r="Q349" s="198">
        <f t="shared" si="28"/>
        <v>-1.3333333333333333</v>
      </c>
      <c r="R349" s="200">
        <f t="shared" si="29"/>
        <v>-1.0159131935601331</v>
      </c>
      <c r="S349" s="198">
        <f t="shared" si="30"/>
        <v>-2.9108280254777075</v>
      </c>
      <c r="T349" s="198">
        <f t="shared" si="31"/>
        <v>-1.5328195868781371</v>
      </c>
      <c r="U349" s="198">
        <f t="shared" si="32"/>
        <v>-1.5391960590585945</v>
      </c>
    </row>
    <row r="350" spans="17:21" x14ac:dyDescent="0.25">
      <c r="Q350" s="198">
        <f t="shared" si="28"/>
        <v>-1.3333333333333333</v>
      </c>
      <c r="R350" s="200">
        <f t="shared" si="29"/>
        <v>-1.0159131935601331</v>
      </c>
      <c r="S350" s="198">
        <f t="shared" si="30"/>
        <v>-2.9108280254777075</v>
      </c>
      <c r="T350" s="198">
        <f t="shared" si="31"/>
        <v>-1.5328195868781371</v>
      </c>
      <c r="U350" s="198">
        <f t="shared" si="32"/>
        <v>-1.5391960590585945</v>
      </c>
    </row>
    <row r="351" spans="17:21" x14ac:dyDescent="0.25">
      <c r="Q351" s="198">
        <f t="shared" si="28"/>
        <v>-1.3333333333333333</v>
      </c>
      <c r="R351" s="200">
        <f t="shared" si="29"/>
        <v>-1.0159131935601331</v>
      </c>
      <c r="S351" s="198">
        <f t="shared" si="30"/>
        <v>-2.9108280254777075</v>
      </c>
      <c r="T351" s="198">
        <f t="shared" si="31"/>
        <v>-1.5328195868781371</v>
      </c>
      <c r="U351" s="198">
        <f t="shared" si="32"/>
        <v>-1.5391960590585945</v>
      </c>
    </row>
    <row r="352" spans="17:21" x14ac:dyDescent="0.25">
      <c r="Q352" s="198">
        <f t="shared" si="28"/>
        <v>-1.3333333333333333</v>
      </c>
      <c r="R352" s="200">
        <f t="shared" si="29"/>
        <v>-1.0159131935601331</v>
      </c>
      <c r="S352" s="198">
        <f t="shared" si="30"/>
        <v>-2.9108280254777075</v>
      </c>
      <c r="T352" s="198">
        <f t="shared" si="31"/>
        <v>-1.5328195868781371</v>
      </c>
      <c r="U352" s="198">
        <f t="shared" si="32"/>
        <v>-1.5391960590585945</v>
      </c>
    </row>
    <row r="353" spans="17:21" x14ac:dyDescent="0.25">
      <c r="Q353" s="198">
        <f t="shared" si="28"/>
        <v>-1.3333333333333333</v>
      </c>
      <c r="R353" s="200">
        <f t="shared" si="29"/>
        <v>-1.0159131935601331</v>
      </c>
      <c r="S353" s="198">
        <f t="shared" si="30"/>
        <v>-2.9108280254777075</v>
      </c>
      <c r="T353" s="198">
        <f t="shared" si="31"/>
        <v>-1.5328195868781371</v>
      </c>
      <c r="U353" s="198">
        <f t="shared" si="32"/>
        <v>-1.5391960590585945</v>
      </c>
    </row>
    <row r="354" spans="17:21" x14ac:dyDescent="0.25">
      <c r="Q354" s="198">
        <f t="shared" si="28"/>
        <v>-1.3333333333333333</v>
      </c>
      <c r="R354" s="200">
        <f t="shared" si="29"/>
        <v>-1.0159131935601331</v>
      </c>
      <c r="S354" s="198">
        <f t="shared" si="30"/>
        <v>-2.9108280254777075</v>
      </c>
      <c r="T354" s="198">
        <f t="shared" si="31"/>
        <v>-1.5328195868781371</v>
      </c>
      <c r="U354" s="198">
        <f t="shared" si="32"/>
        <v>-1.5391960590585945</v>
      </c>
    </row>
    <row r="355" spans="17:21" x14ac:dyDescent="0.25">
      <c r="Q355" s="198">
        <f t="shared" si="28"/>
        <v>-1.3333333333333333</v>
      </c>
      <c r="R355" s="200">
        <f t="shared" si="29"/>
        <v>-1.0159131935601331</v>
      </c>
      <c r="S355" s="198">
        <f t="shared" si="30"/>
        <v>-2.9108280254777075</v>
      </c>
      <c r="T355" s="198">
        <f t="shared" si="31"/>
        <v>-1.5328195868781371</v>
      </c>
      <c r="U355" s="198">
        <f t="shared" si="32"/>
        <v>-1.5391960590585945</v>
      </c>
    </row>
    <row r="356" spans="17:21" x14ac:dyDescent="0.25">
      <c r="Q356" s="198">
        <f t="shared" si="28"/>
        <v>-1.3333333333333333</v>
      </c>
      <c r="R356" s="200">
        <f t="shared" si="29"/>
        <v>-1.0159131935601331</v>
      </c>
      <c r="S356" s="198">
        <f t="shared" si="30"/>
        <v>-2.9108280254777075</v>
      </c>
      <c r="T356" s="198">
        <f t="shared" si="31"/>
        <v>-1.5328195868781371</v>
      </c>
      <c r="U356" s="198">
        <f t="shared" si="32"/>
        <v>-1.5391960590585945</v>
      </c>
    </row>
    <row r="357" spans="17:21" x14ac:dyDescent="0.25">
      <c r="Q357" s="198">
        <f t="shared" si="28"/>
        <v>-1.3333333333333333</v>
      </c>
      <c r="R357" s="200">
        <f t="shared" si="29"/>
        <v>-1.0159131935601331</v>
      </c>
      <c r="S357" s="198">
        <f t="shared" si="30"/>
        <v>-2.9108280254777075</v>
      </c>
      <c r="T357" s="198">
        <f t="shared" si="31"/>
        <v>-1.5328195868781371</v>
      </c>
      <c r="U357" s="198">
        <f t="shared" si="32"/>
        <v>-1.5391960590585945</v>
      </c>
    </row>
    <row r="358" spans="17:21" x14ac:dyDescent="0.25">
      <c r="Q358" s="198">
        <f t="shared" si="28"/>
        <v>-1.3333333333333333</v>
      </c>
      <c r="R358" s="200">
        <f t="shared" si="29"/>
        <v>-1.0159131935601331</v>
      </c>
      <c r="S358" s="198">
        <f t="shared" si="30"/>
        <v>-2.9108280254777075</v>
      </c>
      <c r="T358" s="198">
        <f t="shared" si="31"/>
        <v>-1.5328195868781371</v>
      </c>
      <c r="U358" s="198">
        <f t="shared" si="32"/>
        <v>-1.5391960590585945</v>
      </c>
    </row>
    <row r="359" spans="17:21" x14ac:dyDescent="0.25">
      <c r="Q359" s="198">
        <f t="shared" si="28"/>
        <v>-1.3333333333333333</v>
      </c>
      <c r="R359" s="200">
        <f t="shared" si="29"/>
        <v>-1.0159131935601331</v>
      </c>
      <c r="S359" s="198">
        <f t="shared" si="30"/>
        <v>-2.9108280254777075</v>
      </c>
      <c r="T359" s="198">
        <f t="shared" si="31"/>
        <v>-1.5328195868781371</v>
      </c>
      <c r="U359" s="198">
        <f t="shared" si="32"/>
        <v>-1.5391960590585945</v>
      </c>
    </row>
    <row r="360" spans="17:21" x14ac:dyDescent="0.25">
      <c r="Q360" s="198">
        <f t="shared" si="28"/>
        <v>-1.3333333333333333</v>
      </c>
      <c r="R360" s="200">
        <f t="shared" si="29"/>
        <v>-1.0159131935601331</v>
      </c>
      <c r="S360" s="198">
        <f t="shared" si="30"/>
        <v>-2.9108280254777075</v>
      </c>
      <c r="T360" s="198">
        <f t="shared" si="31"/>
        <v>-1.5328195868781371</v>
      </c>
      <c r="U360" s="198">
        <f t="shared" si="32"/>
        <v>-1.5391960590585945</v>
      </c>
    </row>
    <row r="361" spans="17:21" x14ac:dyDescent="0.25">
      <c r="Q361" s="198">
        <f t="shared" si="28"/>
        <v>-1.3333333333333333</v>
      </c>
      <c r="R361" s="200">
        <f t="shared" si="29"/>
        <v>-1.0159131935601331</v>
      </c>
      <c r="S361" s="198">
        <f t="shared" si="30"/>
        <v>-2.9108280254777075</v>
      </c>
      <c r="T361" s="198">
        <f t="shared" si="31"/>
        <v>-1.5328195868781371</v>
      </c>
      <c r="U361" s="198">
        <f t="shared" si="32"/>
        <v>-1.5391960590585945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4"/>
  <dimension ref="A1:X18"/>
  <sheetViews>
    <sheetView topLeftCell="H1" workbookViewId="0">
      <selection activeCell="O16" sqref="O16:O18"/>
    </sheetView>
  </sheetViews>
  <sheetFormatPr defaultRowHeight="15" x14ac:dyDescent="0.25"/>
  <cols>
    <col min="1" max="1" width="9" style="202"/>
    <col min="2" max="2" width="22.75" style="202" bestFit="1" customWidth="1"/>
    <col min="3" max="3" width="5.125" style="202" bestFit="1" customWidth="1"/>
    <col min="4" max="11" width="9" style="202"/>
    <col min="12" max="12" width="11.875" style="202" bestFit="1" customWidth="1"/>
    <col min="13" max="13" width="10.75" style="202" bestFit="1" customWidth="1"/>
    <col min="14" max="14" width="10.75" style="202" customWidth="1"/>
    <col min="15" max="15" width="21.75" style="202" customWidth="1"/>
    <col min="16" max="16" width="9" style="202"/>
    <col min="17" max="17" width="13.5" style="202" customWidth="1"/>
    <col min="18" max="16384" width="9" style="202"/>
  </cols>
  <sheetData>
    <row r="1" spans="1:24" ht="15.75" thickBot="1" x14ac:dyDescent="0.3">
      <c r="A1" s="202" t="str">
        <f>PMIS_ACoverJPCP_IRI_App1!A1</f>
        <v>Project Name</v>
      </c>
      <c r="B1" s="202" t="str">
        <f>PMIS_ACoverJPCP_IRI_App1!B1</f>
        <v>COUNAME</v>
      </c>
      <c r="C1" s="203" t="str">
        <f>PMIS_ACoverJPCP_IRI_App1!C1</f>
        <v>PROJECT_NO</v>
      </c>
      <c r="D1" s="204" t="str">
        <f>PMIS_ACoverJPCP_IRI_App1!D1</f>
        <v>BPRJ</v>
      </c>
      <c r="E1" s="204" t="str">
        <f>PMIS_ACoverJPCP_IRI_App1!E1</f>
        <v>EPRJ</v>
      </c>
      <c r="F1" s="204" t="str">
        <f>PMIS_ACoverJPCP_IRI_App1!F1</f>
        <v>CONYR</v>
      </c>
      <c r="G1" s="204" t="str">
        <f>PMIS_ACoverJPCP_IRI_App1!G1</f>
        <v>DATAYR</v>
      </c>
      <c r="H1" s="205" t="str">
        <f>PMIS_ACoverJPCP_IRI_App1!H1</f>
        <v>Accumulated ESALs</v>
      </c>
      <c r="I1" s="205" t="str">
        <f>PMIS_ACoverJPCP_IRI_App1!I1</f>
        <v>HMA Thickness (in.)</v>
      </c>
      <c r="J1" s="206" t="str">
        <f>PMIS_ACoverJPCP_IRI_App1!J1</f>
        <v>IRIi-2 
(in/mile)</v>
      </c>
      <c r="K1" s="206" t="str">
        <f>PMIS_ACoverJPCP_IRI_App1!K1</f>
        <v>IRIi-1 
(in/mile)</v>
      </c>
      <c r="L1" s="205" t="s">
        <v>51</v>
      </c>
      <c r="M1" s="207" t="s">
        <v>53</v>
      </c>
      <c r="T1" s="202" t="s">
        <v>725</v>
      </c>
      <c r="U1" s="202" t="s">
        <v>726</v>
      </c>
      <c r="W1" s="202" t="s">
        <v>727</v>
      </c>
      <c r="X1" s="202" t="s">
        <v>728</v>
      </c>
    </row>
    <row r="2" spans="1:24" x14ac:dyDescent="0.25">
      <c r="A2" s="202" t="str">
        <f>IF(PMIS_ACoverJPCP_IRI_App1!A2&lt;&gt;"",PMIS_ACoverJPCP_IRI_App1!A2,"")</f>
        <v/>
      </c>
      <c r="B2" s="202" t="str">
        <f>IF(PMIS_ACoverJPCP_IRI_App1!B2&lt;&gt;"",PMIS_ACoverJPCP_IRI_App1!B2,"")</f>
        <v/>
      </c>
      <c r="C2" s="205" t="str">
        <f>IF(PMIS_ACoverJPCP_IRI_App1!C2&lt;&gt;"",PMIS_ACoverJPCP_IRI_App1!C2,"")</f>
        <v/>
      </c>
      <c r="D2" s="205" t="str">
        <f>IF(PMIS_ACoverJPCP_IRI_App1!D2&lt;&gt;"",PMIS_ACoverJPCP_IRI_App1!D2,"")</f>
        <v/>
      </c>
      <c r="E2" s="205" t="str">
        <f>IF(PMIS_ACoverJPCP_IRI_App1!E2&lt;&gt;"",PMIS_ACoverJPCP_IRI_App1!E2,"")</f>
        <v/>
      </c>
      <c r="F2" s="205" t="str">
        <f>IF(PMIS_ACoverJPCP_IRI_App1!F2&lt;&gt;"",PMIS_ACoverJPCP_IRI_App1!F2,"")</f>
        <v/>
      </c>
      <c r="G2" s="205" t="str">
        <f>IF(PMIS_ACoverJPCP_IRI_App1!G2&lt;&gt;"",PMIS_ACoverJPCP_IRI_App1!G2,"")</f>
        <v/>
      </c>
      <c r="H2" s="205">
        <f>PMIS_ACoverJPCP_IRI_App1!H2</f>
        <v>0</v>
      </c>
      <c r="I2" s="205">
        <f>PMIS_ACoverJPCP_IRI_App1!I2</f>
        <v>0</v>
      </c>
      <c r="J2" s="205">
        <f>PMIS_ACoverJPCP_IRI_App1!J2</f>
        <v>0</v>
      </c>
      <c r="K2" s="205">
        <f>PMIS_ACoverJPCP_IRI_App1!K2</f>
        <v>0</v>
      </c>
      <c r="L2" s="205">
        <f>IFERROR(T2,0)</f>
        <v>0</v>
      </c>
      <c r="M2" s="208" t="str">
        <f>PMIS_ACoverJPCP_IRI_App1!M2</f>
        <v/>
      </c>
      <c r="N2" s="205"/>
      <c r="O2" s="209" t="s">
        <v>65</v>
      </c>
      <c r="P2" s="210" t="str">
        <f>IF(PMIS_ACoverJPCP_IRI_App1!I18="","",PMIS_ACoverJPCP_IRI_App1!I18)</f>
        <v/>
      </c>
      <c r="T2" s="202" t="e">
        <f>IF(G2&lt;&gt;"",G2-$F$2,T1+1)</f>
        <v>#VALUE!</v>
      </c>
      <c r="U2" s="202" t="str">
        <f>IF(G2="","",IF(G2&lt;&gt;"",G2-$F$2,U1+1))</f>
        <v/>
      </c>
      <c r="W2" s="202">
        <f>L2-2</f>
        <v>-2</v>
      </c>
      <c r="X2" s="202">
        <f>L2-1</f>
        <v>-1</v>
      </c>
    </row>
    <row r="3" spans="1:24" x14ac:dyDescent="0.25">
      <c r="A3" s="202" t="str">
        <f>IF(PMIS_ACoverJPCP_IRI_App1!A3&lt;&gt;"",PMIS_ACoverJPCP_IRI_App1!A3,"")</f>
        <v/>
      </c>
      <c r="B3" s="202" t="str">
        <f>IF(PMIS_ACoverJPCP_IRI_App1!B3&lt;&gt;"",PMIS_ACoverJPCP_IRI_App1!B3,"")</f>
        <v/>
      </c>
      <c r="C3" s="205" t="str">
        <f>IF(PMIS_ACoverJPCP_IRI_App1!C3&lt;&gt;"",PMIS_ACoverJPCP_IRI_App1!C3,"")</f>
        <v/>
      </c>
      <c r="D3" s="205" t="str">
        <f>IF(PMIS_ACoverJPCP_IRI_App1!D3&lt;&gt;"",PMIS_ACoverJPCP_IRI_App1!D3,"")</f>
        <v/>
      </c>
      <c r="E3" s="205" t="str">
        <f>IF(PMIS_ACoverJPCP_IRI_App1!E3&lt;&gt;"",PMIS_ACoverJPCP_IRI_App1!E3,"")</f>
        <v/>
      </c>
      <c r="F3" s="205" t="str">
        <f>IF(PMIS_ACoverJPCP_IRI_App1!F3&lt;&gt;"",PMIS_ACoverJPCP_IRI_App1!F3,"")</f>
        <v/>
      </c>
      <c r="G3" s="205" t="str">
        <f>IF(PMIS_ACoverJPCP_IRI_App1!G3&lt;&gt;"",PMIS_ACoverJPCP_IRI_App1!G3,"")</f>
        <v/>
      </c>
      <c r="H3" s="205">
        <f>PMIS_ACoverJPCP_IRI_App1!H3</f>
        <v>0</v>
      </c>
      <c r="I3" s="205">
        <f>PMIS_ACoverJPCP_IRI_App1!I3</f>
        <v>0</v>
      </c>
      <c r="J3" s="205"/>
      <c r="K3" s="205"/>
      <c r="L3" s="205">
        <f t="shared" ref="L3:L16" si="0">IFERROR(T3,0)</f>
        <v>0</v>
      </c>
      <c r="M3" s="208" t="str">
        <f>PMIS_ACoverJPCP_IRI_App1!M3</f>
        <v/>
      </c>
      <c r="O3" s="209" t="s">
        <v>66</v>
      </c>
      <c r="P3" s="210" t="str">
        <f>IF(PMIS_ACoverJPCP_IRI_App1!I19="","",PMIS_ACoverJPCP_IRI_App1!I19)</f>
        <v/>
      </c>
      <c r="T3" s="202" t="e">
        <f t="shared" ref="T3:T16" si="1">IF(G3&lt;&gt;"",G3-$F$2,T2+1)</f>
        <v>#VALUE!</v>
      </c>
      <c r="U3" s="202" t="str">
        <f t="shared" ref="U3:U16" si="2">IF(G3="","",IF(G3&lt;&gt;"",G3-$F$2,U2+1))</f>
        <v/>
      </c>
    </row>
    <row r="4" spans="1:24" x14ac:dyDescent="0.25">
      <c r="A4" s="202" t="str">
        <f>IF(PMIS_ACoverJPCP_IRI_App1!A4&lt;&gt;"",PMIS_ACoverJPCP_IRI_App1!A4,"")</f>
        <v/>
      </c>
      <c r="B4" s="202" t="str">
        <f>IF(PMIS_ACoverJPCP_IRI_App1!B4&lt;&gt;"",PMIS_ACoverJPCP_IRI_App1!B4,"")</f>
        <v/>
      </c>
      <c r="C4" s="205" t="str">
        <f>IF(PMIS_ACoverJPCP_IRI_App1!C4&lt;&gt;"",PMIS_ACoverJPCP_IRI_App1!C4,"")</f>
        <v/>
      </c>
      <c r="D4" s="205" t="str">
        <f>IF(PMIS_ACoverJPCP_IRI_App1!D4&lt;&gt;"",PMIS_ACoverJPCP_IRI_App1!D4,"")</f>
        <v/>
      </c>
      <c r="E4" s="205" t="str">
        <f>IF(PMIS_ACoverJPCP_IRI_App1!E4&lt;&gt;"",PMIS_ACoverJPCP_IRI_App1!E4,"")</f>
        <v/>
      </c>
      <c r="F4" s="205" t="str">
        <f>IF(PMIS_ACoverJPCP_IRI_App1!F4&lt;&gt;"",PMIS_ACoverJPCP_IRI_App1!F4,"")</f>
        <v/>
      </c>
      <c r="G4" s="205" t="str">
        <f>IF(PMIS_ACoverJPCP_IRI_App1!G4&lt;&gt;"",PMIS_ACoverJPCP_IRI_App1!G4,"")</f>
        <v/>
      </c>
      <c r="H4" s="205">
        <f>PMIS_ACoverJPCP_IRI_App1!H4</f>
        <v>0</v>
      </c>
      <c r="I4" s="205">
        <f>PMIS_ACoverJPCP_IRI_App1!I4</f>
        <v>0</v>
      </c>
      <c r="J4" s="205"/>
      <c r="K4" s="205"/>
      <c r="L4" s="205">
        <f t="shared" si="0"/>
        <v>0</v>
      </c>
      <c r="M4" s="208" t="str">
        <f>PMIS_ACoverJPCP_IRI_App1!M4</f>
        <v/>
      </c>
      <c r="N4" s="205"/>
      <c r="O4" s="209" t="s">
        <v>67</v>
      </c>
      <c r="P4" s="210" t="e">
        <f>LOOKUP(2,1/(U2:U16&lt;&gt;""),U2:U16)</f>
        <v>#N/A</v>
      </c>
      <c r="T4" s="202" t="e">
        <f t="shared" si="1"/>
        <v>#VALUE!</v>
      </c>
      <c r="U4" s="202" t="str">
        <f t="shared" si="2"/>
        <v/>
      </c>
    </row>
    <row r="5" spans="1:24" x14ac:dyDescent="0.25">
      <c r="A5" s="202" t="str">
        <f>IF(PMIS_ACoverJPCP_IRI_App1!A5&lt;&gt;"",PMIS_ACoverJPCP_IRI_App1!A5,"")</f>
        <v/>
      </c>
      <c r="B5" s="202" t="str">
        <f>IF(PMIS_ACoverJPCP_IRI_App1!B5&lt;&gt;"",PMIS_ACoverJPCP_IRI_App1!B5,"")</f>
        <v/>
      </c>
      <c r="C5" s="205" t="str">
        <f>IF(PMIS_ACoverJPCP_IRI_App1!C5&lt;&gt;"",PMIS_ACoverJPCP_IRI_App1!C5,"")</f>
        <v/>
      </c>
      <c r="D5" s="205" t="str">
        <f>IF(PMIS_ACoverJPCP_IRI_App1!D5&lt;&gt;"",PMIS_ACoverJPCP_IRI_App1!D5,"")</f>
        <v/>
      </c>
      <c r="E5" s="205" t="str">
        <f>IF(PMIS_ACoverJPCP_IRI_App1!E5&lt;&gt;"",PMIS_ACoverJPCP_IRI_App1!E5,"")</f>
        <v/>
      </c>
      <c r="F5" s="205" t="str">
        <f>IF(PMIS_ACoverJPCP_IRI_App1!F5&lt;&gt;"",PMIS_ACoverJPCP_IRI_App1!F5,"")</f>
        <v/>
      </c>
      <c r="G5" s="205" t="str">
        <f>IF(PMIS_ACoverJPCP_IRI_App1!G5&lt;&gt;"",PMIS_ACoverJPCP_IRI_App1!G5,"")</f>
        <v/>
      </c>
      <c r="H5" s="205">
        <f>PMIS_ACoverJPCP_IRI_App1!H5</f>
        <v>0</v>
      </c>
      <c r="I5" s="205">
        <f>PMIS_ACoverJPCP_IRI_App1!I5</f>
        <v>0</v>
      </c>
      <c r="J5" s="205"/>
      <c r="K5" s="205"/>
      <c r="L5" s="205">
        <f t="shared" si="0"/>
        <v>0</v>
      </c>
      <c r="M5" s="208" t="str">
        <f>PMIS_ACoverJPCP_IRI_App1!M5</f>
        <v/>
      </c>
      <c r="N5" s="205"/>
      <c r="O5" s="209" t="s">
        <v>68</v>
      </c>
      <c r="P5" s="210" t="str">
        <f>IF(PMIS_ACoverJPCP_IRI_App1!I20&lt;&gt;"",(PMIS_ACoverJPCP_IRI_App1!I20-LOOKUP(2,1/(G2:G16&lt;&gt;""),G2:G16))+P4,"")</f>
        <v/>
      </c>
      <c r="T5" s="202" t="e">
        <f t="shared" si="1"/>
        <v>#VALUE!</v>
      </c>
      <c r="U5" s="202" t="str">
        <f t="shared" si="2"/>
        <v/>
      </c>
    </row>
    <row r="6" spans="1:24" x14ac:dyDescent="0.25">
      <c r="A6" s="202" t="str">
        <f>IF(PMIS_ACoverJPCP_IRI_App1!A6&lt;&gt;"",PMIS_ACoverJPCP_IRI_App1!A6,"")</f>
        <v/>
      </c>
      <c r="B6" s="202" t="str">
        <f>IF(PMIS_ACoverJPCP_IRI_App1!B6&lt;&gt;"",PMIS_ACoverJPCP_IRI_App1!B6,"")</f>
        <v/>
      </c>
      <c r="C6" s="205" t="str">
        <f>IF(PMIS_ACoverJPCP_IRI_App1!C6&lt;&gt;"",PMIS_ACoverJPCP_IRI_App1!C6,"")</f>
        <v/>
      </c>
      <c r="D6" s="205" t="str">
        <f>IF(PMIS_ACoverJPCP_IRI_App1!D6&lt;&gt;"",PMIS_ACoverJPCP_IRI_App1!D6,"")</f>
        <v/>
      </c>
      <c r="E6" s="205" t="str">
        <f>IF(PMIS_ACoverJPCP_IRI_App1!E6&lt;&gt;"",PMIS_ACoverJPCP_IRI_App1!E6,"")</f>
        <v/>
      </c>
      <c r="F6" s="205" t="str">
        <f>IF(PMIS_ACoverJPCP_IRI_App1!F6&lt;&gt;"",PMIS_ACoverJPCP_IRI_App1!F6,"")</f>
        <v/>
      </c>
      <c r="G6" s="205" t="str">
        <f>IF(PMIS_ACoverJPCP_IRI_App1!G6&lt;&gt;"",PMIS_ACoverJPCP_IRI_App1!G6,"")</f>
        <v/>
      </c>
      <c r="H6" s="205">
        <f>PMIS_ACoverJPCP_IRI_App1!H6</f>
        <v>0</v>
      </c>
      <c r="I6" s="205">
        <f>PMIS_ACoverJPCP_IRI_App1!I6</f>
        <v>0</v>
      </c>
      <c r="J6" s="205"/>
      <c r="K6" s="205"/>
      <c r="L6" s="205">
        <f t="shared" si="0"/>
        <v>0</v>
      </c>
      <c r="M6" s="208" t="str">
        <f>PMIS_ACoverJPCP_IRI_App1!M6</f>
        <v/>
      </c>
      <c r="N6" s="205"/>
      <c r="O6" s="211" t="s">
        <v>69</v>
      </c>
      <c r="P6" s="212"/>
      <c r="Q6" s="212"/>
      <c r="R6" s="212"/>
      <c r="T6" s="202" t="e">
        <f t="shared" si="1"/>
        <v>#VALUE!</v>
      </c>
      <c r="U6" s="202" t="str">
        <f t="shared" si="2"/>
        <v/>
      </c>
    </row>
    <row r="7" spans="1:24" x14ac:dyDescent="0.25">
      <c r="A7" s="202" t="str">
        <f>IF(PMIS_ACoverJPCP_IRI_App1!A7&lt;&gt;"",PMIS_ACoverJPCP_IRI_App1!A7,"")</f>
        <v/>
      </c>
      <c r="B7" s="202" t="str">
        <f>IF(PMIS_ACoverJPCP_IRI_App1!B7&lt;&gt;"",PMIS_ACoverJPCP_IRI_App1!B7,"")</f>
        <v/>
      </c>
      <c r="C7" s="205" t="str">
        <f>IF(PMIS_ACoverJPCP_IRI_App1!C7&lt;&gt;"",PMIS_ACoverJPCP_IRI_App1!C7,"")</f>
        <v/>
      </c>
      <c r="D7" s="205" t="str">
        <f>IF(PMIS_ACoverJPCP_IRI_App1!D7&lt;&gt;"",PMIS_ACoverJPCP_IRI_App1!D7,"")</f>
        <v/>
      </c>
      <c r="E7" s="205" t="str">
        <f>IF(PMIS_ACoverJPCP_IRI_App1!E7&lt;&gt;"",PMIS_ACoverJPCP_IRI_App1!E7,"")</f>
        <v/>
      </c>
      <c r="F7" s="205" t="str">
        <f>IF(PMIS_ACoverJPCP_IRI_App1!F7&lt;&gt;"",PMIS_ACoverJPCP_IRI_App1!F7,"")</f>
        <v/>
      </c>
      <c r="G7" s="205" t="str">
        <f>IF(PMIS_ACoverJPCP_IRI_App1!G7&lt;&gt;"",PMIS_ACoverJPCP_IRI_App1!G7,"")</f>
        <v/>
      </c>
      <c r="H7" s="205">
        <f>PMIS_ACoverJPCP_IRI_App1!H7</f>
        <v>0</v>
      </c>
      <c r="I7" s="205">
        <f>PMIS_ACoverJPCP_IRI_App1!I7</f>
        <v>0</v>
      </c>
      <c r="J7" s="205"/>
      <c r="K7" s="205"/>
      <c r="L7" s="205">
        <f t="shared" si="0"/>
        <v>0</v>
      </c>
      <c r="M7" s="208" t="str">
        <f>PMIS_ACoverJPCP_IRI_App1!M7</f>
        <v/>
      </c>
      <c r="N7" s="205"/>
      <c r="O7" s="202" t="s">
        <v>70</v>
      </c>
      <c r="P7" s="213" t="str">
        <f t="array" ref="P7">IF(P2="","",
IF(LOOKUP(2,1/(J2:K2&lt;&gt;""),J2:K2)&gt;P2,"Entered IRI already exceeded threshold limit!",
IF(AND(P2&lt;&gt;"",M16&gt;P2),INDEX(L2:L16,MATCH(TRUE,$M$2:$M$16&gt;P2,0)),"IRI predictions do not reach the threshold limit!")))</f>
        <v/>
      </c>
      <c r="T7" s="202" t="e">
        <f t="shared" si="1"/>
        <v>#VALUE!</v>
      </c>
      <c r="U7" s="202" t="str">
        <f t="shared" si="2"/>
        <v/>
      </c>
    </row>
    <row r="8" spans="1:24" x14ac:dyDescent="0.25">
      <c r="A8" s="202" t="str">
        <f>IF(PMIS_ACoverJPCP_IRI_App1!A8&lt;&gt;"",PMIS_ACoverJPCP_IRI_App1!A8,"")</f>
        <v/>
      </c>
      <c r="B8" s="202" t="str">
        <f>IF(PMIS_ACoverJPCP_IRI_App1!B8&lt;&gt;"",PMIS_ACoverJPCP_IRI_App1!B8,"")</f>
        <v/>
      </c>
      <c r="C8" s="205" t="str">
        <f>IF(PMIS_ACoverJPCP_IRI_App1!C8&lt;&gt;"",PMIS_ACoverJPCP_IRI_App1!C8,"")</f>
        <v/>
      </c>
      <c r="D8" s="205" t="str">
        <f>IF(PMIS_ACoverJPCP_IRI_App1!D8&lt;&gt;"",PMIS_ACoverJPCP_IRI_App1!D8,"")</f>
        <v/>
      </c>
      <c r="E8" s="205" t="str">
        <f>IF(PMIS_ACoverJPCP_IRI_App1!E8&lt;&gt;"",PMIS_ACoverJPCP_IRI_App1!E8,"")</f>
        <v/>
      </c>
      <c r="F8" s="205" t="str">
        <f>IF(PMIS_ACoverJPCP_IRI_App1!F8&lt;&gt;"",PMIS_ACoverJPCP_IRI_App1!F8,"")</f>
        <v/>
      </c>
      <c r="G8" s="205" t="str">
        <f>IF(PMIS_ACoverJPCP_IRI_App1!G8&lt;&gt;"",PMIS_ACoverJPCP_IRI_App1!G8,"")</f>
        <v/>
      </c>
      <c r="H8" s="205">
        <f>PMIS_ACoverJPCP_IRI_App1!H8</f>
        <v>0</v>
      </c>
      <c r="I8" s="205">
        <f>PMIS_ACoverJPCP_IRI_App1!I8</f>
        <v>0</v>
      </c>
      <c r="J8" s="205"/>
      <c r="K8" s="205"/>
      <c r="L8" s="205">
        <f t="shared" si="0"/>
        <v>0</v>
      </c>
      <c r="M8" s="208" t="str">
        <f>PMIS_ACoverJPCP_IRI_App1!M8</f>
        <v/>
      </c>
      <c r="N8" s="205"/>
      <c r="O8" s="202" t="s">
        <v>71</v>
      </c>
      <c r="P8" s="214" t="str">
        <f>IF(ISTEXT(P7),"",IF(P5&lt;&gt;"",P7-P5,P7-P4))</f>
        <v/>
      </c>
      <c r="Q8" s="215" t="str">
        <f>IF(P8&lt;&gt;"",ROUND(P8,1),"")</f>
        <v/>
      </c>
      <c r="T8" s="202" t="e">
        <f t="shared" si="1"/>
        <v>#VALUE!</v>
      </c>
      <c r="U8" s="202" t="str">
        <f t="shared" si="2"/>
        <v/>
      </c>
    </row>
    <row r="9" spans="1:24" ht="13.5" customHeight="1" x14ac:dyDescent="0.25">
      <c r="A9" s="202" t="str">
        <f>IF(PMIS_ACoverJPCP_IRI_App1!A9&lt;&gt;"",PMIS_ACoverJPCP_IRI_App1!A9,"")</f>
        <v/>
      </c>
      <c r="B9" s="202" t="str">
        <f>IF(PMIS_ACoverJPCP_IRI_App1!B9&lt;&gt;"",PMIS_ACoverJPCP_IRI_App1!B9,"")</f>
        <v/>
      </c>
      <c r="C9" s="205" t="str">
        <f>IF(PMIS_ACoverJPCP_IRI_App1!C9&lt;&gt;"",PMIS_ACoverJPCP_IRI_App1!C9,"")</f>
        <v/>
      </c>
      <c r="D9" s="205" t="str">
        <f>IF(PMIS_ACoverJPCP_IRI_App1!D9&lt;&gt;"",PMIS_ACoverJPCP_IRI_App1!D9,"")</f>
        <v/>
      </c>
      <c r="E9" s="205" t="str">
        <f>IF(PMIS_ACoverJPCP_IRI_App1!E9&lt;&gt;"",PMIS_ACoverJPCP_IRI_App1!E9,"")</f>
        <v/>
      </c>
      <c r="F9" s="205" t="str">
        <f>IF(PMIS_ACoverJPCP_IRI_App1!F9&lt;&gt;"",PMIS_ACoverJPCP_IRI_App1!F9,"")</f>
        <v/>
      </c>
      <c r="G9" s="205" t="str">
        <f>IF(PMIS_ACoverJPCP_IRI_App1!G9&lt;&gt;"",PMIS_ACoverJPCP_IRI_App1!G9,"")</f>
        <v/>
      </c>
      <c r="H9" s="205">
        <f>PMIS_ACoverJPCP_IRI_App1!H9</f>
        <v>0</v>
      </c>
      <c r="I9" s="205">
        <f>PMIS_ACoverJPCP_IRI_App1!I9</f>
        <v>0</v>
      </c>
      <c r="J9" s="205"/>
      <c r="K9" s="205"/>
      <c r="L9" s="205">
        <f t="shared" si="0"/>
        <v>0</v>
      </c>
      <c r="M9" s="208" t="str">
        <f>PMIS_ACoverJPCP_IRI_App1!M9</f>
        <v/>
      </c>
      <c r="N9" s="205"/>
      <c r="Q9" s="216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202" t="e">
        <f t="shared" si="1"/>
        <v>#VALUE!</v>
      </c>
      <c r="U9" s="202" t="str">
        <f t="shared" si="2"/>
        <v/>
      </c>
    </row>
    <row r="10" spans="1:24" x14ac:dyDescent="0.25">
      <c r="A10" s="202" t="str">
        <f>IF(PMIS_ACoverJPCP_IRI_App1!A10&lt;&gt;"",PMIS_ACoverJPCP_IRI_App1!A10,"")</f>
        <v/>
      </c>
      <c r="B10" s="202" t="str">
        <f>IF(PMIS_ACoverJPCP_IRI_App1!B10&lt;&gt;"",PMIS_ACoverJPCP_IRI_App1!B10,"")</f>
        <v/>
      </c>
      <c r="C10" s="205" t="str">
        <f>IF(PMIS_ACoverJPCP_IRI_App1!C10&lt;&gt;"",PMIS_ACoverJPCP_IRI_App1!C10,"")</f>
        <v/>
      </c>
      <c r="D10" s="205" t="str">
        <f>IF(PMIS_ACoverJPCP_IRI_App1!D10&lt;&gt;"",PMIS_ACoverJPCP_IRI_App1!D10,"")</f>
        <v/>
      </c>
      <c r="E10" s="205" t="str">
        <f>IF(PMIS_ACoverJPCP_IRI_App1!E10&lt;&gt;"",PMIS_ACoverJPCP_IRI_App1!E10,"")</f>
        <v/>
      </c>
      <c r="F10" s="205" t="str">
        <f>IF(PMIS_ACoverJPCP_IRI_App1!F10&lt;&gt;"",PMIS_ACoverJPCP_IRI_App1!F10,"")</f>
        <v/>
      </c>
      <c r="G10" s="205" t="str">
        <f>IF(PMIS_ACoverJPCP_IRI_App1!G10&lt;&gt;"",PMIS_ACoverJPCP_IRI_App1!G10,"")</f>
        <v/>
      </c>
      <c r="H10" s="205">
        <f>PMIS_ACoverJPCP_IRI_App1!H10</f>
        <v>0</v>
      </c>
      <c r="I10" s="205">
        <f>PMIS_ACoverJPCP_IRI_App1!I10</f>
        <v>0</v>
      </c>
      <c r="J10" s="205"/>
      <c r="K10" s="205"/>
      <c r="L10" s="205">
        <f t="shared" si="0"/>
        <v>0</v>
      </c>
      <c r="M10" s="208" t="str">
        <f>PMIS_ACoverJPCP_IRI_App1!M10</f>
        <v/>
      </c>
      <c r="N10" s="205"/>
      <c r="Q10" s="217"/>
      <c r="T10" s="202" t="e">
        <f t="shared" si="1"/>
        <v>#VALUE!</v>
      </c>
      <c r="U10" s="202" t="str">
        <f t="shared" si="2"/>
        <v/>
      </c>
    </row>
    <row r="11" spans="1:24" x14ac:dyDescent="0.25">
      <c r="A11" s="202" t="str">
        <f>IF(PMIS_ACoverJPCP_IRI_App1!A11&lt;&gt;"",PMIS_ACoverJPCP_IRI_App1!A11,"")</f>
        <v/>
      </c>
      <c r="B11" s="202" t="str">
        <f>IF(PMIS_ACoverJPCP_IRI_App1!B11&lt;&gt;"",PMIS_ACoverJPCP_IRI_App1!B11,"")</f>
        <v/>
      </c>
      <c r="C11" s="205" t="str">
        <f>IF(PMIS_ACoverJPCP_IRI_App1!C11&lt;&gt;"",PMIS_ACoverJPCP_IRI_App1!C11,"")</f>
        <v/>
      </c>
      <c r="D11" s="205" t="str">
        <f>IF(PMIS_ACoverJPCP_IRI_App1!D11&lt;&gt;"",PMIS_ACoverJPCP_IRI_App1!D11,"")</f>
        <v/>
      </c>
      <c r="E11" s="205" t="str">
        <f>IF(PMIS_ACoverJPCP_IRI_App1!E11&lt;&gt;"",PMIS_ACoverJPCP_IRI_App1!E11,"")</f>
        <v/>
      </c>
      <c r="F11" s="205" t="str">
        <f>IF(PMIS_ACoverJPCP_IRI_App1!F11&lt;&gt;"",PMIS_ACoverJPCP_IRI_App1!F11,"")</f>
        <v/>
      </c>
      <c r="G11" s="205" t="str">
        <f>IF(PMIS_ACoverJPCP_IRI_App1!G11&lt;&gt;"",PMIS_ACoverJPCP_IRI_App1!G11,"")</f>
        <v/>
      </c>
      <c r="H11" s="205">
        <f>PMIS_ACoverJPCP_IRI_App1!H11</f>
        <v>0</v>
      </c>
      <c r="I11" s="205">
        <f>PMIS_ACoverJPCP_IRI_App1!I11</f>
        <v>0</v>
      </c>
      <c r="J11" s="205"/>
      <c r="K11" s="205"/>
      <c r="L11" s="205">
        <f t="shared" si="0"/>
        <v>0</v>
      </c>
      <c r="M11" s="208" t="str">
        <f>PMIS_ACoverJPCP_IRI_App1!M11</f>
        <v/>
      </c>
      <c r="N11" s="205" t="s">
        <v>729</v>
      </c>
      <c r="O11" s="211" t="s">
        <v>72</v>
      </c>
      <c r="P11" s="218"/>
      <c r="Q11" s="218"/>
      <c r="R11" s="218"/>
      <c r="T11" s="202" t="e">
        <f t="shared" si="1"/>
        <v>#VALUE!</v>
      </c>
      <c r="U11" s="202" t="str">
        <f t="shared" si="2"/>
        <v/>
      </c>
    </row>
    <row r="12" spans="1:24" x14ac:dyDescent="0.25">
      <c r="A12" s="202" t="str">
        <f>IF(PMIS_ACoverJPCP_IRI_App1!A12&lt;&gt;"",PMIS_ACoverJPCP_IRI_App1!A12,"")</f>
        <v/>
      </c>
      <c r="B12" s="202" t="str">
        <f>IF(PMIS_ACoverJPCP_IRI_App1!B12&lt;&gt;"",PMIS_ACoverJPCP_IRI_App1!B12,"")</f>
        <v/>
      </c>
      <c r="C12" s="205" t="str">
        <f>IF(PMIS_ACoverJPCP_IRI_App1!C12&lt;&gt;"",PMIS_ACoverJPCP_IRI_App1!C12,"")</f>
        <v/>
      </c>
      <c r="D12" s="205" t="str">
        <f>IF(PMIS_ACoverJPCP_IRI_App1!D12&lt;&gt;"",PMIS_ACoverJPCP_IRI_App1!D12,"")</f>
        <v/>
      </c>
      <c r="E12" s="205" t="str">
        <f>IF(PMIS_ACoverJPCP_IRI_App1!E12&lt;&gt;"",PMIS_ACoverJPCP_IRI_App1!E12,"")</f>
        <v/>
      </c>
      <c r="F12" s="205" t="str">
        <f>IF(PMIS_ACoverJPCP_IRI_App1!F12&lt;&gt;"",PMIS_ACoverJPCP_IRI_App1!F12,"")</f>
        <v/>
      </c>
      <c r="G12" s="205" t="str">
        <f>IF(PMIS_ACoverJPCP_IRI_App1!G12&lt;&gt;"",PMIS_ACoverJPCP_IRI_App1!G12,"")</f>
        <v/>
      </c>
      <c r="H12" s="205">
        <f>PMIS_ACoverJPCP_IRI_App1!H12</f>
        <v>0</v>
      </c>
      <c r="I12" s="205">
        <f>PMIS_ACoverJPCP_IRI_App1!I12</f>
        <v>0</v>
      </c>
      <c r="J12" s="205"/>
      <c r="K12" s="205"/>
      <c r="L12" s="205">
        <f t="shared" si="0"/>
        <v>0</v>
      </c>
      <c r="M12" s="208" t="str">
        <f>PMIS_ACoverJPCP_IRI_App1!M12</f>
        <v/>
      </c>
      <c r="N12" s="205"/>
      <c r="O12" s="202" t="s">
        <v>73</v>
      </c>
      <c r="P12" s="214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215" t="str">
        <f>IF(ISTEXT(P12),P12,IF(P12&lt;&gt;"",ROUND(P12,1),""))</f>
        <v/>
      </c>
      <c r="T12" s="202" t="e">
        <f t="shared" si="1"/>
        <v>#VALUE!</v>
      </c>
      <c r="U12" s="202" t="str">
        <f t="shared" si="2"/>
        <v/>
      </c>
    </row>
    <row r="13" spans="1:24" x14ac:dyDescent="0.25">
      <c r="A13" s="202" t="str">
        <f>IF(PMIS_ACoverJPCP_IRI_App1!A13&lt;&gt;"",PMIS_ACoverJPCP_IRI_App1!A13,"")</f>
        <v/>
      </c>
      <c r="B13" s="202" t="str">
        <f>IF(PMIS_ACoverJPCP_IRI_App1!B13&lt;&gt;"",PMIS_ACoverJPCP_IRI_App1!B13,"")</f>
        <v/>
      </c>
      <c r="C13" s="205" t="str">
        <f>IF(PMIS_ACoverJPCP_IRI_App1!C13&lt;&gt;"",PMIS_ACoverJPCP_IRI_App1!C13,"")</f>
        <v/>
      </c>
      <c r="D13" s="205" t="str">
        <f>IF(PMIS_ACoverJPCP_IRI_App1!D13&lt;&gt;"",PMIS_ACoverJPCP_IRI_App1!D13,"")</f>
        <v/>
      </c>
      <c r="E13" s="205" t="str">
        <f>IF(PMIS_ACoverJPCP_IRI_App1!E13&lt;&gt;"",PMIS_ACoverJPCP_IRI_App1!E13,"")</f>
        <v/>
      </c>
      <c r="F13" s="205" t="str">
        <f>IF(PMIS_ACoverJPCP_IRI_App1!F13&lt;&gt;"",PMIS_ACoverJPCP_IRI_App1!F13,"")</f>
        <v/>
      </c>
      <c r="G13" s="205" t="str">
        <f>IF(PMIS_ACoverJPCP_IRI_App1!G13&lt;&gt;"",PMIS_ACoverJPCP_IRI_App1!G13,"")</f>
        <v/>
      </c>
      <c r="H13" s="205">
        <f>PMIS_ACoverJPCP_IRI_App1!H13</f>
        <v>0</v>
      </c>
      <c r="I13" s="205">
        <f>PMIS_ACoverJPCP_IRI_App1!I13</f>
        <v>0</v>
      </c>
      <c r="J13" s="205"/>
      <c r="K13" s="205"/>
      <c r="L13" s="205">
        <f t="shared" si="0"/>
        <v>0</v>
      </c>
      <c r="M13" s="208" t="str">
        <f>PMIS_ACoverJPCP_IRI_App1!M13</f>
        <v/>
      </c>
      <c r="N13" s="205"/>
      <c r="Q13" s="219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202" t="e">
        <f t="shared" si="1"/>
        <v>#VALUE!</v>
      </c>
      <c r="U13" s="202" t="str">
        <f t="shared" si="2"/>
        <v/>
      </c>
    </row>
    <row r="14" spans="1:24" x14ac:dyDescent="0.25">
      <c r="A14" s="202" t="str">
        <f>IF(PMIS_ACoverJPCP_IRI_App1!A14&lt;&gt;"",PMIS_ACoverJPCP_IRI_App1!A14,"")</f>
        <v/>
      </c>
      <c r="B14" s="202" t="str">
        <f>IF(PMIS_ACoverJPCP_IRI_App1!B14&lt;&gt;"",PMIS_ACoverJPCP_IRI_App1!B14,"")</f>
        <v/>
      </c>
      <c r="C14" s="205" t="str">
        <f>IF(PMIS_ACoverJPCP_IRI_App1!C14&lt;&gt;"",PMIS_ACoverJPCP_IRI_App1!C14,"")</f>
        <v/>
      </c>
      <c r="D14" s="205" t="str">
        <f>IF(PMIS_ACoverJPCP_IRI_App1!D14&lt;&gt;"",PMIS_ACoverJPCP_IRI_App1!D14,"")</f>
        <v/>
      </c>
      <c r="E14" s="205" t="str">
        <f>IF(PMIS_ACoverJPCP_IRI_App1!E14&lt;&gt;"",PMIS_ACoverJPCP_IRI_App1!E14,"")</f>
        <v/>
      </c>
      <c r="F14" s="205" t="str">
        <f>IF(PMIS_ACoverJPCP_IRI_App1!F14&lt;&gt;"",PMIS_ACoverJPCP_IRI_App1!F14,"")</f>
        <v/>
      </c>
      <c r="G14" s="205" t="str">
        <f>IF(PMIS_ACoverJPCP_IRI_App1!G14&lt;&gt;"",PMIS_ACoverJPCP_IRI_App1!G14,"")</f>
        <v/>
      </c>
      <c r="H14" s="205">
        <f>PMIS_ACoverJPCP_IRI_App1!H14</f>
        <v>0</v>
      </c>
      <c r="I14" s="205">
        <f>PMIS_ACoverJPCP_IRI_App1!I14</f>
        <v>0</v>
      </c>
      <c r="J14" s="205"/>
      <c r="K14" s="205"/>
      <c r="L14" s="205">
        <f t="shared" si="0"/>
        <v>0</v>
      </c>
      <c r="M14" s="208" t="str">
        <f>PMIS_ACoverJPCP_IRI_App1!M14</f>
        <v/>
      </c>
      <c r="N14" s="205"/>
      <c r="O14" s="220" t="s">
        <v>71</v>
      </c>
      <c r="T14" s="202" t="e">
        <f t="shared" si="1"/>
        <v>#VALUE!</v>
      </c>
      <c r="U14" s="202" t="str">
        <f t="shared" si="2"/>
        <v/>
      </c>
    </row>
    <row r="15" spans="1:24" ht="15.75" customHeight="1" x14ac:dyDescent="0.25">
      <c r="A15" s="202" t="str">
        <f>IF(PMIS_ACoverJPCP_IRI_App1!A15&lt;&gt;"",PMIS_ACoverJPCP_IRI_App1!A15,"")</f>
        <v/>
      </c>
      <c r="B15" s="202" t="str">
        <f>IF(PMIS_ACoverJPCP_IRI_App1!B15&lt;&gt;"",PMIS_ACoverJPCP_IRI_App1!B15,"")</f>
        <v/>
      </c>
      <c r="C15" s="205" t="str">
        <f>IF(PMIS_ACoverJPCP_IRI_App1!C15&lt;&gt;"",PMIS_ACoverJPCP_IRI_App1!C15,"")</f>
        <v/>
      </c>
      <c r="D15" s="205" t="str">
        <f>IF(PMIS_ACoverJPCP_IRI_App1!D15&lt;&gt;"",PMIS_ACoverJPCP_IRI_App1!D15,"")</f>
        <v/>
      </c>
      <c r="E15" s="205" t="str">
        <f>IF(PMIS_ACoverJPCP_IRI_App1!E15&lt;&gt;"",PMIS_ACoverJPCP_IRI_App1!E15,"")</f>
        <v/>
      </c>
      <c r="F15" s="205" t="str">
        <f>IF(PMIS_ACoverJPCP_IRI_App1!F15&lt;&gt;"",PMIS_ACoverJPCP_IRI_App1!F15,"")</f>
        <v/>
      </c>
      <c r="G15" s="205" t="str">
        <f>IF(PMIS_ACoverJPCP_IRI_App1!G15&lt;&gt;"",PMIS_ACoverJPCP_IRI_App1!G15,"")</f>
        <v/>
      </c>
      <c r="H15" s="205">
        <f>PMIS_ACoverJPCP_IRI_App1!H15</f>
        <v>0</v>
      </c>
      <c r="I15" s="205">
        <f>PMIS_ACoverJPCP_IRI_App1!I15</f>
        <v>0</v>
      </c>
      <c r="J15" s="205"/>
      <c r="K15" s="205"/>
      <c r="L15" s="205">
        <f t="shared" si="0"/>
        <v>0</v>
      </c>
      <c r="M15" s="208" t="str">
        <f>PMIS_ACoverJPCP_IRI_App1!M15</f>
        <v/>
      </c>
      <c r="N15" s="205" t="s">
        <v>730</v>
      </c>
      <c r="O15" s="221" t="str">
        <f>IF(AND(Q8&lt;&gt;"",Q12&lt;&gt;""),MIN(Q8,Q12),
IF(AND(Q8="",Q9="Entered IRI already exceeded threshold limit!",Q12&lt;&gt;""),"",
IF(AND(Q8="",Q12&lt;&gt;""),Q12,
IF(AND(Q8&lt;&gt;"",Q12=""),Q8,""))))</f>
        <v/>
      </c>
      <c r="T15" s="202" t="e">
        <f t="shared" si="1"/>
        <v>#VALUE!</v>
      </c>
      <c r="U15" s="202" t="str">
        <f t="shared" si="2"/>
        <v/>
      </c>
    </row>
    <row r="16" spans="1:24" ht="79.5" customHeight="1" x14ac:dyDescent="0.25">
      <c r="A16" s="202" t="str">
        <f>IF(PMIS_ACoverJPCP_IRI_App1!A16&lt;&gt;"",PMIS_ACoverJPCP_IRI_App1!A16,"")</f>
        <v/>
      </c>
      <c r="B16" s="202" t="str">
        <f>IF(PMIS_ACoverJPCP_IRI_App1!B16&lt;&gt;"",PMIS_ACoverJPCP_IRI_App1!B16,"")</f>
        <v/>
      </c>
      <c r="C16" s="205" t="str">
        <f>IF(PMIS_ACoverJPCP_IRI_App1!C16&lt;&gt;"",PMIS_ACoverJPCP_IRI_App1!C16,"")</f>
        <v/>
      </c>
      <c r="D16" s="205" t="str">
        <f>IF(PMIS_ACoverJPCP_IRI_App1!D16&lt;&gt;"",PMIS_ACoverJPCP_IRI_App1!D16,"")</f>
        <v/>
      </c>
      <c r="E16" s="205" t="str">
        <f>IF(PMIS_ACoverJPCP_IRI_App1!E16&lt;&gt;"",PMIS_ACoverJPCP_IRI_App1!E16,"")</f>
        <v/>
      </c>
      <c r="F16" s="205" t="str">
        <f>IF(PMIS_ACoverJPCP_IRI_App1!F16&lt;&gt;"",PMIS_ACoverJPCP_IRI_App1!F16,"")</f>
        <v/>
      </c>
      <c r="G16" s="205" t="str">
        <f>IF(PMIS_ACoverJPCP_IRI_App1!G16&lt;&gt;"",PMIS_ACoverJPCP_IRI_App1!G16,"")</f>
        <v/>
      </c>
      <c r="H16" s="205">
        <f>PMIS_ACoverJPCP_IRI_App1!H16</f>
        <v>0</v>
      </c>
      <c r="I16" s="205">
        <f>PMIS_ACoverJPCP_IRI_App1!I16</f>
        <v>0</v>
      </c>
      <c r="J16" s="205"/>
      <c r="K16" s="205"/>
      <c r="L16" s="205">
        <f t="shared" si="0"/>
        <v>0</v>
      </c>
      <c r="M16" s="208" t="str">
        <f>PMIS_ACoverJPCP_IRI_App1!M16</f>
        <v/>
      </c>
      <c r="N16" s="205"/>
      <c r="O16" s="283" t="str">
        <f>IF(AND(P2="",P3=""),"RSL could not be calculated. Please enter more information!",
IF(AND(ISNUMBER(Q12),P7="Entered IRI already exceeded threshold limit!"),Q9,
IF(AND(Q12="",P7="Entered IRI already exceeded threshold limit!"),Q9,
IF(AND(ISNUMBER(Q12),P7="IRI predictions do not reach the threshold limit!"),(Q9&amp;""&amp;CHAR(10)&amp;" Thus, "&amp;Q13&amp;""&amp;"calculated based on the design life!"),
IF(AND(P3="",P7="IRI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202" t="s">
        <v>729</v>
      </c>
      <c r="T16" s="202" t="e">
        <f t="shared" si="1"/>
        <v>#VALUE!</v>
      </c>
      <c r="U16" s="202" t="str">
        <f t="shared" si="2"/>
        <v/>
      </c>
    </row>
    <row r="17" spans="15:15" x14ac:dyDescent="0.25">
      <c r="O17" s="284"/>
    </row>
    <row r="18" spans="15:15" x14ac:dyDescent="0.25">
      <c r="O18" s="284"/>
    </row>
  </sheetData>
  <mergeCells count="1">
    <mergeCell ref="O16:O18"/>
  </mergeCell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0"/>
  <dimension ref="A1:BA361"/>
  <sheetViews>
    <sheetView zoomScale="70" zoomScaleNormal="70" workbookViewId="0">
      <selection activeCell="K35" sqref="K35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PMIS_HMA_LCrack!A1</f>
        <v>Project Name</v>
      </c>
      <c r="B1" s="133" t="str">
        <f>PMIS_HMA_LCrack!B1</f>
        <v>COUNAME</v>
      </c>
      <c r="C1" s="133" t="str">
        <f>PMIS_HMA_LCrack!C1</f>
        <v>PROJECT_NO</v>
      </c>
      <c r="D1" s="133" t="str">
        <f>PMIS_HMA_LCrack!D1</f>
        <v>BPRJ</v>
      </c>
      <c r="E1" s="133" t="str">
        <f>PMIS_HMA_LCrack!E1</f>
        <v>EPRJ</v>
      </c>
      <c r="F1" s="133" t="str">
        <f>PMIS_HMA_LCrack!F1</f>
        <v>CONYR</v>
      </c>
      <c r="G1" s="133" t="str">
        <f>PMIS_HMA_LCrack!G1</f>
        <v>DATAYR</v>
      </c>
      <c r="H1" s="133" t="str">
        <f>PMIS_HMA_LCrack!H1</f>
        <v>Accumulated ESALs</v>
      </c>
      <c r="I1" s="133" t="str">
        <f>PMIS_HMA_LCrack!I1</f>
        <v>HMA Thickness (in.)</v>
      </c>
      <c r="J1" s="133" t="str">
        <f>PMIS_HMA_LCrack!J1</f>
        <v>LCRACKi-2 
(ft/mile)</v>
      </c>
      <c r="K1" s="133" t="str">
        <f>PMIS_HMA_LCrack!K1</f>
        <v>LCRACKi-1 
(ft/mile)</v>
      </c>
      <c r="L1" s="133" t="str">
        <f>PMIS_HMA_LCrack!L1</f>
        <v>Age
(years)</v>
      </c>
      <c r="M1" s="133" t="str">
        <f>PMIS_HMA_LCrack!M1</f>
        <v>LCRACKi 
(ft/mile)</v>
      </c>
      <c r="O1" s="133" t="s">
        <v>703</v>
      </c>
      <c r="P1" s="134" t="s">
        <v>51</v>
      </c>
      <c r="Q1" s="133" t="s">
        <v>51</v>
      </c>
      <c r="R1" s="133" t="s">
        <v>765</v>
      </c>
      <c r="S1" s="133" t="s">
        <v>773</v>
      </c>
      <c r="T1" s="133" t="s">
        <v>814</v>
      </c>
      <c r="U1" s="133" t="s">
        <v>815</v>
      </c>
      <c r="Z1" s="134" t="s">
        <v>708</v>
      </c>
      <c r="AA1" s="133" t="s">
        <v>816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PMIS_HMA_LCrack!A2</f>
        <v>0</v>
      </c>
      <c r="B2" s="133">
        <f>PMIS_HMA_LCrack!B2</f>
        <v>0</v>
      </c>
      <c r="C2" s="133">
        <f>PMIS_HMA_LCrack!C2</f>
        <v>0</v>
      </c>
      <c r="D2" s="133">
        <f>PMIS_HMA_LCrack!D2</f>
        <v>0</v>
      </c>
      <c r="E2" s="133">
        <f>PMIS_HMA_LCrack!E2</f>
        <v>0</v>
      </c>
      <c r="F2" s="133">
        <f>PMIS_HMA_LCrack!F2</f>
        <v>0</v>
      </c>
      <c r="G2" s="133">
        <f>PMIS_HMA_LCrack!G2</f>
        <v>0</v>
      </c>
      <c r="H2" s="133">
        <f>PMIS_HMA_LCrack!H2</f>
        <v>0</v>
      </c>
      <c r="I2" s="133">
        <f>PMIS_HMA_LCrack!I2</f>
        <v>0</v>
      </c>
      <c r="J2" s="133">
        <f>PMIS_HMA_LCrack!J2</f>
        <v>0</v>
      </c>
      <c r="K2" s="133">
        <f>PMIS_HMA_LCrack!K2</f>
        <v>0</v>
      </c>
      <c r="L2" s="133">
        <f>RSL_PMIS_HMA_LCrack!L2</f>
        <v>0</v>
      </c>
      <c r="M2" s="133" t="str">
        <f>PMIS_HMA_LCrack!M2</f>
        <v/>
      </c>
      <c r="N2" s="134" t="s">
        <v>817</v>
      </c>
      <c r="P2" s="133" t="s">
        <v>710</v>
      </c>
      <c r="Q2" s="133">
        <f>2*((L2-P$3)/(P$5-P$3))-1</f>
        <v>-1.25</v>
      </c>
      <c r="R2" s="136">
        <f>2*((H2-P$8)/(P$10-P$8))-1</f>
        <v>-1.0251662019365249</v>
      </c>
      <c r="S2" s="133">
        <f>2*((I2-P$13)/(P$15-P$13))-1</f>
        <v>-2.1111111111111112</v>
      </c>
      <c r="T2" s="133">
        <f>2*((J2-P$18)/(P$20-P$18))-1</f>
        <v>-1</v>
      </c>
      <c r="U2" s="133">
        <f>2*((K2-P$23)/(P$25-P$23))-1</f>
        <v>-1.000249803290916</v>
      </c>
      <c r="Z2" s="133">
        <v>1.1091500000000001</v>
      </c>
      <c r="AA2" s="133">
        <v>-9.7639900000000002E-2</v>
      </c>
      <c r="AB2" s="133">
        <v>-1.55657</v>
      </c>
      <c r="AC2" s="133">
        <v>-0.51065799999999995</v>
      </c>
      <c r="AD2" s="133">
        <v>-0.64043700000000003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PMIS_HMA_LCrack!A3</f>
        <v>0</v>
      </c>
      <c r="B3" s="133">
        <f>PMIS_HMA_LCrack!B3</f>
        <v>0</v>
      </c>
      <c r="C3" s="133">
        <f>PMIS_HMA_LCrack!C3</f>
        <v>0</v>
      </c>
      <c r="D3" s="133">
        <f>PMIS_HMA_LCrack!D3</f>
        <v>0</v>
      </c>
      <c r="E3" s="133">
        <f>PMIS_HMA_LCrack!E3</f>
        <v>0</v>
      </c>
      <c r="F3" s="133">
        <f>PMIS_HMA_LCrack!F3</f>
        <v>0</v>
      </c>
      <c r="G3" s="133">
        <f>PMIS_HMA_LCrack!G3</f>
        <v>0</v>
      </c>
      <c r="H3" s="133">
        <f>IF(PMIS_HMA_LCrack!H3="",H2+H2*(PMIS_HMA_LCrack!$I$22/100),PMIS_HMA_LCrack!H3)</f>
        <v>0</v>
      </c>
      <c r="I3" s="133">
        <f>IF(PMIS_HMA_LCrack!H3="",I2,PMIS_HMA_LCrack!I3)</f>
        <v>0</v>
      </c>
      <c r="J3" s="133">
        <f>PMIS_HMA_LCrack!J3</f>
        <v>0</v>
      </c>
      <c r="K3" s="133">
        <f>PMIS_HMA_LCrack!K3</f>
        <v>0</v>
      </c>
      <c r="L3" s="133">
        <f>RSL_PMIS_HMA_LCrack!L3</f>
        <v>0</v>
      </c>
      <c r="M3" s="133" t="str">
        <f>PMIS_HMA_LCrack!M3</f>
        <v/>
      </c>
      <c r="N3" s="133">
        <v>1.50857</v>
      </c>
      <c r="P3" s="133">
        <v>2</v>
      </c>
      <c r="Q3" s="133">
        <f t="shared" ref="Q3:Q66" si="0">2*((L3-P$3)/(P$5-P$3))-1</f>
        <v>-1.25</v>
      </c>
      <c r="R3" s="136">
        <f t="shared" ref="R3:R66" si="1">2*((H3-P$8)/(P$10-P$8))-1</f>
        <v>-1.0251662019365249</v>
      </c>
      <c r="S3" s="133">
        <f t="shared" ref="S3:S66" si="2">2*((I3-P$13)/(P$15-P$13))-1</f>
        <v>-2.1111111111111112</v>
      </c>
      <c r="T3" s="133">
        <f t="shared" ref="T3:T66" si="3">2*((J3-P$18)/(P$20-P$18))-1</f>
        <v>-1</v>
      </c>
      <c r="U3" s="133">
        <f t="shared" ref="U3:U66" si="4">2*((K3-P$23)/(P$25-P$23))-1</f>
        <v>-1.000249803290916</v>
      </c>
      <c r="Z3" s="133">
        <v>-0.430313</v>
      </c>
      <c r="AA3" s="133">
        <v>-1.2089000000000001</v>
      </c>
      <c r="AB3" s="133">
        <v>1.11639</v>
      </c>
      <c r="AC3" s="133">
        <v>-7.1801100000000007E-2</v>
      </c>
      <c r="AD3" s="133">
        <v>1.2987299999999999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PMIS_HMA_LCrack!A4</f>
        <v>0</v>
      </c>
      <c r="B4" s="133">
        <f>PMIS_HMA_LCrack!B4</f>
        <v>0</v>
      </c>
      <c r="C4" s="133">
        <f>PMIS_HMA_LCrack!C4</f>
        <v>0</v>
      </c>
      <c r="D4" s="133">
        <f>PMIS_HMA_LCrack!D4</f>
        <v>0</v>
      </c>
      <c r="E4" s="133">
        <f>PMIS_HMA_LCrack!E4</f>
        <v>0</v>
      </c>
      <c r="F4" s="133">
        <f>PMIS_HMA_LCrack!F4</f>
        <v>0</v>
      </c>
      <c r="G4" s="133">
        <f>PMIS_HMA_LCrack!G4</f>
        <v>0</v>
      </c>
      <c r="H4" s="133">
        <f>IF(PMIS_HMA_LCrack!H4="",H3+H3*(PMIS_HMA_LCrack!$I$22/100),PMIS_HMA_LCrack!H4)</f>
        <v>0</v>
      </c>
      <c r="I4" s="133">
        <f>IF(PMIS_HMA_LCrack!H4="",I3,PMIS_HMA_LCrack!I4)</f>
        <v>0</v>
      </c>
      <c r="J4" s="133">
        <f>PMIS_HMA_LCrack!J4</f>
        <v>0</v>
      </c>
      <c r="K4" s="133">
        <f>PMIS_HMA_LCrack!K4</f>
        <v>0</v>
      </c>
      <c r="L4" s="133">
        <f>RSL_PMIS_HMA_LCrack!L4</f>
        <v>0</v>
      </c>
      <c r="M4" s="133" t="str">
        <f>PMIS_HMA_LCrack!M4</f>
        <v/>
      </c>
      <c r="N4" s="134" t="s">
        <v>818</v>
      </c>
      <c r="P4" s="133" t="s">
        <v>712</v>
      </c>
      <c r="Q4" s="133">
        <f t="shared" si="0"/>
        <v>-1.25</v>
      </c>
      <c r="R4" s="136">
        <f t="shared" si="1"/>
        <v>-1.0251662019365249</v>
      </c>
      <c r="S4" s="133">
        <f t="shared" si="2"/>
        <v>-2.1111111111111112</v>
      </c>
      <c r="T4" s="133">
        <f t="shared" si="3"/>
        <v>-1</v>
      </c>
      <c r="U4" s="133">
        <f t="shared" si="4"/>
        <v>-1.000249803290916</v>
      </c>
      <c r="Z4" s="133">
        <v>-0.25228800000000001</v>
      </c>
      <c r="AA4" s="133">
        <v>0.345748</v>
      </c>
      <c r="AB4" s="133">
        <v>-0.25873800000000002</v>
      </c>
      <c r="AC4" s="133">
        <v>-0.88145700000000005</v>
      </c>
      <c r="AD4" s="133">
        <v>1.64256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PMIS_HMA_LCrack!A5</f>
        <v>0</v>
      </c>
      <c r="B5" s="133">
        <f>PMIS_HMA_LCrack!B5</f>
        <v>0</v>
      </c>
      <c r="C5" s="133">
        <f>PMIS_HMA_LCrack!C5</f>
        <v>0</v>
      </c>
      <c r="D5" s="133">
        <f>PMIS_HMA_LCrack!D5</f>
        <v>0</v>
      </c>
      <c r="E5" s="133">
        <f>PMIS_HMA_LCrack!E5</f>
        <v>0</v>
      </c>
      <c r="F5" s="133">
        <f>PMIS_HMA_LCrack!F5</f>
        <v>0</v>
      </c>
      <c r="G5" s="133">
        <f>PMIS_HMA_LCrack!G5</f>
        <v>0</v>
      </c>
      <c r="H5" s="133">
        <f>IF(PMIS_HMA_LCrack!H5="",H4+H4*(PMIS_HMA_LCrack!$I$22/100),PMIS_HMA_LCrack!H5)</f>
        <v>0</v>
      </c>
      <c r="I5" s="133">
        <f>IF(PMIS_HMA_LCrack!H5="",I4,PMIS_HMA_LCrack!I5)</f>
        <v>0</v>
      </c>
      <c r="J5" s="133">
        <f>PMIS_HMA_LCrack!J5</f>
        <v>0</v>
      </c>
      <c r="K5" s="133">
        <f>PMIS_HMA_LCrack!K5</f>
        <v>0</v>
      </c>
      <c r="L5" s="133">
        <f>RSL_PMIS_HMA_LCrack!L5</f>
        <v>0</v>
      </c>
      <c r="M5" s="133" t="str">
        <f>PMIS_HMA_LCrack!M5</f>
        <v/>
      </c>
      <c r="N5" s="133">
        <v>6189.73</v>
      </c>
      <c r="P5" s="133">
        <v>18</v>
      </c>
      <c r="Q5" s="133">
        <f t="shared" si="0"/>
        <v>-1.25</v>
      </c>
      <c r="R5" s="136">
        <f t="shared" si="1"/>
        <v>-1.0251662019365249</v>
      </c>
      <c r="S5" s="133">
        <f t="shared" si="2"/>
        <v>-2.1111111111111112</v>
      </c>
      <c r="T5" s="133">
        <f t="shared" si="3"/>
        <v>-1</v>
      </c>
      <c r="U5" s="133">
        <f t="shared" si="4"/>
        <v>-1.000249803290916</v>
      </c>
      <c r="Z5" s="133">
        <v>1.29722</v>
      </c>
      <c r="AA5" s="133">
        <v>-1.2864899999999999</v>
      </c>
      <c r="AB5" s="133">
        <v>0.72609199999999996</v>
      </c>
      <c r="AC5" s="133">
        <v>-0.26934599999999997</v>
      </c>
      <c r="AD5" s="133">
        <v>8.7288299999999999E-2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PMIS_HMA_LCrack!A6</f>
        <v>0</v>
      </c>
      <c r="B6" s="133">
        <f>PMIS_HMA_LCrack!B6</f>
        <v>0</v>
      </c>
      <c r="C6" s="133">
        <f>PMIS_HMA_LCrack!C6</f>
        <v>0</v>
      </c>
      <c r="D6" s="133">
        <f>PMIS_HMA_LCrack!D6</f>
        <v>0</v>
      </c>
      <c r="E6" s="133">
        <f>PMIS_HMA_LCrack!E6</f>
        <v>0</v>
      </c>
      <c r="F6" s="133">
        <f>PMIS_HMA_LCrack!F6</f>
        <v>0</v>
      </c>
      <c r="G6" s="133">
        <f>PMIS_HMA_LCrack!G6</f>
        <v>0</v>
      </c>
      <c r="H6" s="133">
        <f>IF(PMIS_HMA_LCrack!H6="",H5+H5*(PMIS_HMA_LCrack!$I$22/100),PMIS_HMA_LCrack!H6)</f>
        <v>0</v>
      </c>
      <c r="I6" s="133">
        <f>IF(PMIS_HMA_LCrack!H6="",I5,PMIS_HMA_LCrack!I6)</f>
        <v>0</v>
      </c>
      <c r="J6" s="133">
        <f>PMIS_HMA_LCrack!J6</f>
        <v>0</v>
      </c>
      <c r="K6" s="133">
        <f>PMIS_HMA_LCrack!K6</f>
        <v>0</v>
      </c>
      <c r="L6" s="133">
        <f>RSL_PMIS_HMA_LCrack!L6</f>
        <v>0</v>
      </c>
      <c r="M6" s="133" t="str">
        <f>PMIS_HMA_LCrack!M6</f>
        <v/>
      </c>
      <c r="P6" s="134" t="s">
        <v>809</v>
      </c>
      <c r="Q6" s="133">
        <f t="shared" si="0"/>
        <v>-1.25</v>
      </c>
      <c r="R6" s="136">
        <f t="shared" si="1"/>
        <v>-1.0251662019365249</v>
      </c>
      <c r="S6" s="133">
        <f t="shared" si="2"/>
        <v>-2.1111111111111112</v>
      </c>
      <c r="T6" s="133">
        <f t="shared" si="3"/>
        <v>-1</v>
      </c>
      <c r="U6" s="133">
        <f t="shared" si="4"/>
        <v>-1.000249803290916</v>
      </c>
      <c r="Z6" s="133">
        <v>0.49176300000000001</v>
      </c>
      <c r="AA6" s="133">
        <v>-0.381855</v>
      </c>
      <c r="AB6" s="133">
        <v>0.48409200000000002</v>
      </c>
      <c r="AC6" s="133">
        <v>-0.34084300000000001</v>
      </c>
      <c r="AD6" s="133">
        <v>-0.60270000000000001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PMIS_HMA_LCrack!A7</f>
        <v>0</v>
      </c>
      <c r="B7" s="133">
        <f>PMIS_HMA_LCrack!B7</f>
        <v>0</v>
      </c>
      <c r="C7" s="133">
        <f>PMIS_HMA_LCrack!C7</f>
        <v>0</v>
      </c>
      <c r="D7" s="133">
        <f>PMIS_HMA_LCrack!D7</f>
        <v>0</v>
      </c>
      <c r="E7" s="133">
        <f>PMIS_HMA_LCrack!E7</f>
        <v>0</v>
      </c>
      <c r="F7" s="133">
        <f>PMIS_HMA_LCrack!F7</f>
        <v>0</v>
      </c>
      <c r="G7" s="133">
        <f>PMIS_HMA_LCrack!G7</f>
        <v>0</v>
      </c>
      <c r="H7" s="133">
        <f>IF(PMIS_HMA_LCrack!H7="",H6+H6*(PMIS_HMA_LCrack!$I$22/100),PMIS_HMA_LCrack!H7)</f>
        <v>0</v>
      </c>
      <c r="I7" s="133">
        <f>IF(PMIS_HMA_LCrack!H7="",I6,PMIS_HMA_LCrack!I7)</f>
        <v>0</v>
      </c>
      <c r="J7" s="133">
        <f>PMIS_HMA_LCrack!J7</f>
        <v>0</v>
      </c>
      <c r="K7" s="133">
        <f>PMIS_HMA_LCrack!K7</f>
        <v>0</v>
      </c>
      <c r="L7" s="133">
        <f>RSL_PMIS_HMA_LCrack!L7</f>
        <v>0</v>
      </c>
      <c r="M7" s="133" t="str">
        <f>PMIS_HMA_LCrack!M7</f>
        <v/>
      </c>
      <c r="P7" s="133" t="s">
        <v>710</v>
      </c>
      <c r="Q7" s="133">
        <f t="shared" si="0"/>
        <v>-1.25</v>
      </c>
      <c r="R7" s="136">
        <f t="shared" si="1"/>
        <v>-1.0251662019365249</v>
      </c>
      <c r="S7" s="133">
        <f t="shared" si="2"/>
        <v>-2.1111111111111112</v>
      </c>
      <c r="T7" s="133">
        <f t="shared" si="3"/>
        <v>-1</v>
      </c>
      <c r="U7" s="133">
        <f t="shared" si="4"/>
        <v>-1.000249803290916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PMIS_HMA_LCrack!A8</f>
        <v>0</v>
      </c>
      <c r="B8" s="133">
        <f>PMIS_HMA_LCrack!B8</f>
        <v>0</v>
      </c>
      <c r="C8" s="133">
        <f>PMIS_HMA_LCrack!C8</f>
        <v>0</v>
      </c>
      <c r="D8" s="133">
        <f>PMIS_HMA_LCrack!D8</f>
        <v>0</v>
      </c>
      <c r="E8" s="133">
        <f>PMIS_HMA_LCrack!E8</f>
        <v>0</v>
      </c>
      <c r="F8" s="133">
        <f>PMIS_HMA_LCrack!F8</f>
        <v>0</v>
      </c>
      <c r="G8" s="133">
        <f>PMIS_HMA_LCrack!G8</f>
        <v>0</v>
      </c>
      <c r="H8" s="133">
        <f>IF(PMIS_HMA_LCrack!H8="",H7+H7*(PMIS_HMA_LCrack!$I$22/100),PMIS_HMA_LCrack!H8)</f>
        <v>0</v>
      </c>
      <c r="I8" s="133">
        <f>IF(PMIS_HMA_LCrack!H8="",I7,PMIS_HMA_LCrack!I8)</f>
        <v>0</v>
      </c>
      <c r="J8" s="133">
        <f>PMIS_HMA_LCrack!J8</f>
        <v>0</v>
      </c>
      <c r="K8" s="133">
        <f>PMIS_HMA_LCrack!K8</f>
        <v>0</v>
      </c>
      <c r="L8" s="133">
        <f>RSL_PMIS_HMA_LCrack!L8</f>
        <v>0</v>
      </c>
      <c r="M8" s="133" t="str">
        <f>PMIS_HMA_LCrack!M8</f>
        <v/>
      </c>
      <c r="P8" s="133">
        <v>140077.875</v>
      </c>
      <c r="Q8" s="133">
        <f t="shared" si="0"/>
        <v>-1.25</v>
      </c>
      <c r="R8" s="136">
        <f t="shared" si="1"/>
        <v>-1.0251662019365249</v>
      </c>
      <c r="S8" s="133">
        <f t="shared" si="2"/>
        <v>-2.1111111111111112</v>
      </c>
      <c r="T8" s="133">
        <f t="shared" si="3"/>
        <v>-1</v>
      </c>
      <c r="U8" s="133">
        <f t="shared" si="4"/>
        <v>-1.000249803290916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PMIS_HMA_LCrack!A9</f>
        <v>0</v>
      </c>
      <c r="B9" s="133">
        <f>PMIS_HMA_LCrack!B9</f>
        <v>0</v>
      </c>
      <c r="C9" s="133">
        <f>PMIS_HMA_LCrack!C9</f>
        <v>0</v>
      </c>
      <c r="D9" s="133">
        <f>PMIS_HMA_LCrack!D9</f>
        <v>0</v>
      </c>
      <c r="E9" s="133">
        <f>PMIS_HMA_LCrack!E9</f>
        <v>0</v>
      </c>
      <c r="F9" s="133">
        <f>PMIS_HMA_LCrack!F9</f>
        <v>0</v>
      </c>
      <c r="G9" s="133">
        <f>PMIS_HMA_LCrack!G9</f>
        <v>0</v>
      </c>
      <c r="H9" s="133">
        <f>IF(PMIS_HMA_LCrack!H9="",H8+H8*(PMIS_HMA_LCrack!$I$22/100),PMIS_HMA_LCrack!H9)</f>
        <v>0</v>
      </c>
      <c r="I9" s="133">
        <f>IF(PMIS_HMA_LCrack!H9="",I8,PMIS_HMA_LCrack!I9)</f>
        <v>0</v>
      </c>
      <c r="J9" s="133">
        <f>PMIS_HMA_LCrack!J9</f>
        <v>0</v>
      </c>
      <c r="K9" s="133">
        <f>PMIS_HMA_LCrack!K9</f>
        <v>0</v>
      </c>
      <c r="L9" s="133">
        <f>RSL_PMIS_HMA_LCrack!L9</f>
        <v>0</v>
      </c>
      <c r="M9" s="133" t="str">
        <f>PMIS_HMA_LCrack!M9</f>
        <v/>
      </c>
      <c r="P9" s="133" t="s">
        <v>712</v>
      </c>
      <c r="Q9" s="133">
        <f t="shared" si="0"/>
        <v>-1.25</v>
      </c>
      <c r="R9" s="136">
        <f t="shared" si="1"/>
        <v>-1.0251662019365249</v>
      </c>
      <c r="S9" s="133">
        <f t="shared" si="2"/>
        <v>-2.1111111111111112</v>
      </c>
      <c r="T9" s="133">
        <f t="shared" si="3"/>
        <v>-1</v>
      </c>
      <c r="U9" s="133">
        <f t="shared" si="4"/>
        <v>-1.000249803290916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PMIS_HMA_LCrack!A10</f>
        <v>0</v>
      </c>
      <c r="B10" s="133">
        <f>PMIS_HMA_LCrack!B10</f>
        <v>0</v>
      </c>
      <c r="C10" s="133">
        <f>PMIS_HMA_LCrack!C10</f>
        <v>0</v>
      </c>
      <c r="D10" s="133">
        <f>PMIS_HMA_LCrack!D10</f>
        <v>0</v>
      </c>
      <c r="E10" s="133">
        <f>PMIS_HMA_LCrack!E10</f>
        <v>0</v>
      </c>
      <c r="F10" s="133">
        <f>PMIS_HMA_LCrack!F10</f>
        <v>0</v>
      </c>
      <c r="G10" s="133">
        <f>PMIS_HMA_LCrack!G10</f>
        <v>0</v>
      </c>
      <c r="H10" s="133">
        <f>IF(PMIS_HMA_LCrack!H10="",H9+H9*(PMIS_HMA_LCrack!$I$22/100),PMIS_HMA_LCrack!H10)</f>
        <v>0</v>
      </c>
      <c r="I10" s="133">
        <f>IF(PMIS_HMA_LCrack!H10="",I9,PMIS_HMA_LCrack!I10)</f>
        <v>0</v>
      </c>
      <c r="J10" s="133">
        <f>PMIS_HMA_LCrack!J10</f>
        <v>0</v>
      </c>
      <c r="K10" s="133">
        <f>PMIS_HMA_LCrack!K10</f>
        <v>0</v>
      </c>
      <c r="L10" s="133">
        <f>RSL_PMIS_HMA_LCrack!L10</f>
        <v>0</v>
      </c>
      <c r="M10" s="133" t="str">
        <f>PMIS_HMA_LCrack!M10</f>
        <v/>
      </c>
      <c r="P10" s="136">
        <v>11272300</v>
      </c>
      <c r="Q10" s="133">
        <f t="shared" si="0"/>
        <v>-1.25</v>
      </c>
      <c r="R10" s="136">
        <f t="shared" si="1"/>
        <v>-1.0251662019365249</v>
      </c>
      <c r="S10" s="133">
        <f t="shared" si="2"/>
        <v>-2.1111111111111112</v>
      </c>
      <c r="T10" s="133">
        <f t="shared" si="3"/>
        <v>-1</v>
      </c>
      <c r="U10" s="133">
        <f t="shared" si="4"/>
        <v>-1.000249803290916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PMIS_HMA_LCrack!A11</f>
        <v>0</v>
      </c>
      <c r="B11" s="133">
        <f>PMIS_HMA_LCrack!B11</f>
        <v>0</v>
      </c>
      <c r="C11" s="133">
        <f>PMIS_HMA_LCrack!C11</f>
        <v>0</v>
      </c>
      <c r="D11" s="133">
        <f>PMIS_HMA_LCrack!D11</f>
        <v>0</v>
      </c>
      <c r="E11" s="133">
        <f>PMIS_HMA_LCrack!E11</f>
        <v>0</v>
      </c>
      <c r="F11" s="133">
        <f>PMIS_HMA_LCrack!F11</f>
        <v>0</v>
      </c>
      <c r="G11" s="133">
        <f>PMIS_HMA_LCrack!G11</f>
        <v>0</v>
      </c>
      <c r="H11" s="133">
        <f>IF(PMIS_HMA_LCrack!H11="",H10+H10*(PMIS_HMA_LCrack!$I$22/100),PMIS_HMA_LCrack!H11)</f>
        <v>0</v>
      </c>
      <c r="I11" s="133">
        <f>IF(PMIS_HMA_LCrack!H11="",I10,PMIS_HMA_LCrack!I11)</f>
        <v>0</v>
      </c>
      <c r="J11" s="133">
        <f>PMIS_HMA_LCrack!J11</f>
        <v>0</v>
      </c>
      <c r="K11" s="133">
        <f>PMIS_HMA_LCrack!K11</f>
        <v>0</v>
      </c>
      <c r="L11" s="133">
        <f>RSL_PMIS_HMA_LCrack!L11</f>
        <v>0</v>
      </c>
      <c r="M11" s="133" t="str">
        <f>PMIS_HMA_LCrack!M11</f>
        <v/>
      </c>
      <c r="P11" s="134" t="s">
        <v>777</v>
      </c>
      <c r="Q11" s="133">
        <f t="shared" si="0"/>
        <v>-1.25</v>
      </c>
      <c r="R11" s="136">
        <f t="shared" si="1"/>
        <v>-1.0251662019365249</v>
      </c>
      <c r="S11" s="133">
        <f t="shared" si="2"/>
        <v>-2.1111111111111112</v>
      </c>
      <c r="T11" s="133">
        <f t="shared" si="3"/>
        <v>-1</v>
      </c>
      <c r="U11" s="133">
        <f t="shared" si="4"/>
        <v>-1.000249803290916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PMIS_HMA_LCrack!A12</f>
        <v>0</v>
      </c>
      <c r="B12" s="133">
        <f>PMIS_HMA_LCrack!B12</f>
        <v>0</v>
      </c>
      <c r="C12" s="133">
        <f>PMIS_HMA_LCrack!C12</f>
        <v>0</v>
      </c>
      <c r="D12" s="133">
        <f>PMIS_HMA_LCrack!D12</f>
        <v>0</v>
      </c>
      <c r="E12" s="133">
        <f>PMIS_HMA_LCrack!E12</f>
        <v>0</v>
      </c>
      <c r="F12" s="133">
        <f>PMIS_HMA_LCrack!F12</f>
        <v>0</v>
      </c>
      <c r="G12" s="133">
        <f>PMIS_HMA_LCrack!G12</f>
        <v>0</v>
      </c>
      <c r="H12" s="133">
        <f>IF(PMIS_HMA_LCrack!H12="",H11+H11*(PMIS_HMA_LCrack!$I$22/100),PMIS_HMA_LCrack!H12)</f>
        <v>0</v>
      </c>
      <c r="I12" s="133">
        <f>IF(PMIS_HMA_LCrack!H12="",I11,PMIS_HMA_LCrack!I12)</f>
        <v>0</v>
      </c>
      <c r="J12" s="133">
        <f>PMIS_HMA_LCrack!J12</f>
        <v>0</v>
      </c>
      <c r="K12" s="133">
        <f>PMIS_HMA_LCrack!K12</f>
        <v>0</v>
      </c>
      <c r="L12" s="133">
        <f>RSL_PMIS_HMA_LCrack!L12</f>
        <v>0</v>
      </c>
      <c r="M12" s="133" t="str">
        <f>PMIS_HMA_LCrack!M12</f>
        <v/>
      </c>
      <c r="P12" s="133" t="s">
        <v>710</v>
      </c>
      <c r="Q12" s="133">
        <f t="shared" si="0"/>
        <v>-1.25</v>
      </c>
      <c r="R12" s="136">
        <f t="shared" si="1"/>
        <v>-1.0251662019365249</v>
      </c>
      <c r="S12" s="133">
        <f t="shared" si="2"/>
        <v>-2.1111111111111112</v>
      </c>
      <c r="T12" s="133">
        <f t="shared" si="3"/>
        <v>-1</v>
      </c>
      <c r="U12" s="133">
        <f t="shared" si="4"/>
        <v>-1.000249803290916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PMIS_HMA_LCrack!A13</f>
        <v>0</v>
      </c>
      <c r="B13" s="133">
        <f>PMIS_HMA_LCrack!B13</f>
        <v>0</v>
      </c>
      <c r="C13" s="133">
        <f>PMIS_HMA_LCrack!C13</f>
        <v>0</v>
      </c>
      <c r="D13" s="133">
        <f>PMIS_HMA_LCrack!D13</f>
        <v>0</v>
      </c>
      <c r="E13" s="133">
        <f>PMIS_HMA_LCrack!E13</f>
        <v>0</v>
      </c>
      <c r="F13" s="133">
        <f>PMIS_HMA_LCrack!F13</f>
        <v>0</v>
      </c>
      <c r="G13" s="133">
        <f>PMIS_HMA_LCrack!G13</f>
        <v>0</v>
      </c>
      <c r="H13" s="133">
        <f>IF(PMIS_HMA_LCrack!H13="",H12+H12*(PMIS_HMA_LCrack!$I$22/100),PMIS_HMA_LCrack!H13)</f>
        <v>0</v>
      </c>
      <c r="I13" s="133">
        <f>IF(PMIS_HMA_LCrack!H13="",I12,PMIS_HMA_LCrack!I13)</f>
        <v>0</v>
      </c>
      <c r="J13" s="133">
        <f>PMIS_HMA_LCrack!J13</f>
        <v>0</v>
      </c>
      <c r="K13" s="133">
        <f>PMIS_HMA_LCrack!K13</f>
        <v>0</v>
      </c>
      <c r="L13" s="133">
        <f>RSL_PMIS_HMA_LCrack!L13</f>
        <v>0</v>
      </c>
      <c r="M13" s="133" t="str">
        <f>PMIS_HMA_LCrack!M13</f>
        <v/>
      </c>
      <c r="P13" s="133">
        <v>7.5</v>
      </c>
      <c r="Q13" s="133">
        <f t="shared" si="0"/>
        <v>-1.25</v>
      </c>
      <c r="R13" s="136">
        <f t="shared" si="1"/>
        <v>-1.0251662019365249</v>
      </c>
      <c r="S13" s="133">
        <f t="shared" si="2"/>
        <v>-2.1111111111111112</v>
      </c>
      <c r="T13" s="133">
        <f t="shared" si="3"/>
        <v>-1</v>
      </c>
      <c r="U13" s="133">
        <f t="shared" si="4"/>
        <v>-1.000249803290916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PMIS_HMA_LCrack!A14</f>
        <v>0</v>
      </c>
      <c r="B14" s="133">
        <f>PMIS_HMA_LCrack!B14</f>
        <v>0</v>
      </c>
      <c r="C14" s="133">
        <f>PMIS_HMA_LCrack!C14</f>
        <v>0</v>
      </c>
      <c r="D14" s="133">
        <f>PMIS_HMA_LCrack!D14</f>
        <v>0</v>
      </c>
      <c r="E14" s="133">
        <f>PMIS_HMA_LCrack!E14</f>
        <v>0</v>
      </c>
      <c r="F14" s="133">
        <f>PMIS_HMA_LCrack!F14</f>
        <v>0</v>
      </c>
      <c r="G14" s="133">
        <f>PMIS_HMA_LCrack!G14</f>
        <v>0</v>
      </c>
      <c r="H14" s="133">
        <f>IF(PMIS_HMA_LCrack!H14="",H13+H13*(PMIS_HMA_LCrack!$I$22/100),PMIS_HMA_LCrack!H14)</f>
        <v>0</v>
      </c>
      <c r="I14" s="133">
        <f>IF(PMIS_HMA_LCrack!H14="",I13,PMIS_HMA_LCrack!I14)</f>
        <v>0</v>
      </c>
      <c r="J14" s="133">
        <f>PMIS_HMA_LCrack!J14</f>
        <v>0</v>
      </c>
      <c r="K14" s="133">
        <f>PMIS_HMA_LCrack!K14</f>
        <v>0</v>
      </c>
      <c r="L14" s="133">
        <f>RSL_PMIS_HMA_LCrack!L14</f>
        <v>0</v>
      </c>
      <c r="M14" s="133" t="str">
        <f>PMIS_HMA_LCrack!M14</f>
        <v/>
      </c>
      <c r="P14" s="133" t="s">
        <v>712</v>
      </c>
      <c r="Q14" s="133">
        <f t="shared" si="0"/>
        <v>-1.25</v>
      </c>
      <c r="R14" s="136">
        <f t="shared" si="1"/>
        <v>-1.0251662019365249</v>
      </c>
      <c r="S14" s="133">
        <f t="shared" si="2"/>
        <v>-2.1111111111111112</v>
      </c>
      <c r="T14" s="133">
        <f t="shared" si="3"/>
        <v>-1</v>
      </c>
      <c r="U14" s="133">
        <f t="shared" si="4"/>
        <v>-1.000249803290916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PMIS_HMA_LCrack!A15</f>
        <v>0</v>
      </c>
      <c r="B15" s="133">
        <f>PMIS_HMA_LCrack!B15</f>
        <v>0</v>
      </c>
      <c r="C15" s="133">
        <f>PMIS_HMA_LCrack!C15</f>
        <v>0</v>
      </c>
      <c r="D15" s="133">
        <f>PMIS_HMA_LCrack!D15</f>
        <v>0</v>
      </c>
      <c r="E15" s="133">
        <f>PMIS_HMA_LCrack!E15</f>
        <v>0</v>
      </c>
      <c r="F15" s="133">
        <f>PMIS_HMA_LCrack!F15</f>
        <v>0</v>
      </c>
      <c r="G15" s="133">
        <f>PMIS_HMA_LCrack!G15</f>
        <v>0</v>
      </c>
      <c r="H15" s="133">
        <f>IF(PMIS_HMA_LCrack!H15="",H14+H14*(PMIS_HMA_LCrack!$I$22/100),PMIS_HMA_LCrack!H15)</f>
        <v>0</v>
      </c>
      <c r="I15" s="133">
        <f>IF(PMIS_HMA_LCrack!H15="",I14,PMIS_HMA_LCrack!I15)</f>
        <v>0</v>
      </c>
      <c r="J15" s="133">
        <f>PMIS_HMA_LCrack!J15</f>
        <v>0</v>
      </c>
      <c r="K15" s="133">
        <f>PMIS_HMA_LCrack!K15</f>
        <v>0</v>
      </c>
      <c r="L15" s="133">
        <f>RSL_PMIS_HMA_LCrack!L15</f>
        <v>0</v>
      </c>
      <c r="M15" s="133" t="str">
        <f>PMIS_HMA_LCrack!M15</f>
        <v/>
      </c>
      <c r="P15" s="133">
        <v>21</v>
      </c>
      <c r="Q15" s="133">
        <f t="shared" si="0"/>
        <v>-1.25</v>
      </c>
      <c r="R15" s="136">
        <f t="shared" si="1"/>
        <v>-1.0251662019365249</v>
      </c>
      <c r="S15" s="133">
        <f t="shared" si="2"/>
        <v>-2.1111111111111112</v>
      </c>
      <c r="T15" s="133">
        <f t="shared" si="3"/>
        <v>-1</v>
      </c>
      <c r="U15" s="133">
        <f t="shared" si="4"/>
        <v>-1.000249803290916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PMIS_HMA_LCrack!A16</f>
        <v>0</v>
      </c>
      <c r="B16" s="133">
        <f>PMIS_HMA_LCrack!B16</f>
        <v>0</v>
      </c>
      <c r="C16" s="133">
        <f>PMIS_HMA_LCrack!C16</f>
        <v>0</v>
      </c>
      <c r="D16" s="133">
        <f>PMIS_HMA_LCrack!D16</f>
        <v>0</v>
      </c>
      <c r="E16" s="133">
        <f>PMIS_HMA_LCrack!E16</f>
        <v>0</v>
      </c>
      <c r="F16" s="133">
        <f>PMIS_HMA_LCrack!F16</f>
        <v>0</v>
      </c>
      <c r="G16" s="133">
        <f>PMIS_HMA_LCrack!G16</f>
        <v>0</v>
      </c>
      <c r="H16" s="133">
        <f>IF(PMIS_HMA_LCrack!H16="",H15+H15*(PMIS_HMA_LCrack!$I$22/100),PMIS_HMA_LCrack!H16)</f>
        <v>0</v>
      </c>
      <c r="I16" s="133">
        <f>IF(PMIS_HMA_LCrack!H16="",I15,PMIS_HMA_LCrack!I16)</f>
        <v>0</v>
      </c>
      <c r="J16" s="133">
        <f>PMIS_HMA_LCrack!J16</f>
        <v>0</v>
      </c>
      <c r="K16" s="133">
        <f>PMIS_HMA_LCrack!K16</f>
        <v>0</v>
      </c>
      <c r="L16" s="133">
        <f>RSL_PMIS_HMA_LCrack!L16</f>
        <v>0</v>
      </c>
      <c r="M16" s="133" t="str">
        <f>PMIS_HMA_LCrack!M16</f>
        <v/>
      </c>
      <c r="P16" s="134" t="s">
        <v>819</v>
      </c>
      <c r="Q16" s="133">
        <f t="shared" si="0"/>
        <v>-1.25</v>
      </c>
      <c r="R16" s="136">
        <f t="shared" si="1"/>
        <v>-1.0251662019365249</v>
      </c>
      <c r="S16" s="133">
        <f t="shared" si="2"/>
        <v>-2.1111111111111112</v>
      </c>
      <c r="T16" s="133">
        <f t="shared" si="3"/>
        <v>-1</v>
      </c>
      <c r="U16" s="133">
        <f t="shared" si="4"/>
        <v>-1.000249803290916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-1.25</v>
      </c>
      <c r="R17" s="136">
        <f t="shared" si="1"/>
        <v>-1.0251662019365249</v>
      </c>
      <c r="S17" s="133">
        <f t="shared" si="2"/>
        <v>-2.1111111111111112</v>
      </c>
      <c r="T17" s="133">
        <f t="shared" si="3"/>
        <v>-1</v>
      </c>
      <c r="U17" s="133">
        <f t="shared" si="4"/>
        <v>-1.000249803290916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-1.25</v>
      </c>
      <c r="R18" s="136">
        <f t="shared" si="1"/>
        <v>-1.0251662019365249</v>
      </c>
      <c r="S18" s="133">
        <f t="shared" si="2"/>
        <v>-2.1111111111111112</v>
      </c>
      <c r="T18" s="133">
        <f t="shared" si="3"/>
        <v>-1</v>
      </c>
      <c r="U18" s="133">
        <f t="shared" si="4"/>
        <v>-1.000249803290916</v>
      </c>
      <c r="V18" s="133">
        <v>-1.704566</v>
      </c>
      <c r="W18" s="133">
        <f t="array" ref="W18:AR22">MMULT(Z2:AD6,TRANSPOSE(Q2:U23))</f>
        <v>3.1510068309329089</v>
      </c>
      <c r="X18" s="133">
        <v>3.1510068309329089</v>
      </c>
      <c r="Y18" s="133">
        <v>3.1510068309329089</v>
      </c>
      <c r="Z18" s="133">
        <v>3.1510068309329089</v>
      </c>
      <c r="AA18" s="133">
        <v>3.1510068309329089</v>
      </c>
      <c r="AB18" s="133">
        <v>3.1510068309329089</v>
      </c>
      <c r="AC18" s="133">
        <v>3.1510068309329089</v>
      </c>
      <c r="AD18" s="133">
        <v>3.1510068309329089</v>
      </c>
      <c r="AE18" s="133">
        <v>3.1510068309329089</v>
      </c>
      <c r="AF18" s="133">
        <v>3.1510068309329089</v>
      </c>
      <c r="AG18" s="133">
        <v>3.1510068309329089</v>
      </c>
      <c r="AH18" s="133">
        <v>3.1510068309329089</v>
      </c>
      <c r="AI18" s="133">
        <v>3.1510068309329089</v>
      </c>
      <c r="AJ18" s="133">
        <v>3.1510068309329089</v>
      </c>
      <c r="AK18" s="133">
        <v>3.1510068309329089</v>
      </c>
      <c r="AL18" s="133">
        <v>3.1510068309329089</v>
      </c>
      <c r="AM18" s="133">
        <v>3.1510068309329089</v>
      </c>
      <c r="AN18" s="133">
        <v>3.1510068309329089</v>
      </c>
      <c r="AO18" s="133">
        <v>3.1510068309329089</v>
      </c>
      <c r="AP18" s="133">
        <v>3.1510068309329089</v>
      </c>
      <c r="AQ18" s="133">
        <v>3.1510068309329089</v>
      </c>
      <c r="AR18" s="133">
        <v>3.1510068309329089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-1.25</v>
      </c>
      <c r="R19" s="136">
        <f t="shared" si="1"/>
        <v>-1.0251662019365249</v>
      </c>
      <c r="S19" s="133">
        <f t="shared" si="2"/>
        <v>-2.1111111111111112</v>
      </c>
      <c r="T19" s="133">
        <f t="shared" si="3"/>
        <v>-1</v>
      </c>
      <c r="U19" s="133">
        <f t="shared" si="4"/>
        <v>-1.000249803290916</v>
      </c>
      <c r="V19" s="133">
        <v>0.63734400000000002</v>
      </c>
      <c r="W19" s="133">
        <v>-1.8068619888402795</v>
      </c>
      <c r="X19" s="133">
        <v>-1.8068619888402795</v>
      </c>
      <c r="Y19" s="133">
        <v>-1.8068619888402795</v>
      </c>
      <c r="Z19" s="133">
        <v>-1.8068619888402795</v>
      </c>
      <c r="AA19" s="133">
        <v>-1.8068619888402795</v>
      </c>
      <c r="AB19" s="133">
        <v>-1.8068619888402795</v>
      </c>
      <c r="AC19" s="133">
        <v>-1.8068619888402795</v>
      </c>
      <c r="AD19" s="133">
        <v>-1.8068619888402795</v>
      </c>
      <c r="AE19" s="133">
        <v>-1.8068619888402795</v>
      </c>
      <c r="AF19" s="133">
        <v>-1.8068619888402795</v>
      </c>
      <c r="AG19" s="133">
        <v>-1.8068619888402795</v>
      </c>
      <c r="AH19" s="133">
        <v>-1.8068619888402795</v>
      </c>
      <c r="AI19" s="133">
        <v>-1.8068619888402795</v>
      </c>
      <c r="AJ19" s="133">
        <v>-1.8068619888402795</v>
      </c>
      <c r="AK19" s="133">
        <v>-1.8068619888402795</v>
      </c>
      <c r="AL19" s="133">
        <v>-1.8068619888402795</v>
      </c>
      <c r="AM19" s="133">
        <v>-1.8068619888402795</v>
      </c>
      <c r="AN19" s="133">
        <v>-1.8068619888402795</v>
      </c>
      <c r="AO19" s="133">
        <v>-1.8068619888402795</v>
      </c>
      <c r="AP19" s="133">
        <v>-1.8068619888402795</v>
      </c>
      <c r="AQ19" s="133">
        <v>-1.8068619888402795</v>
      </c>
      <c r="AR19" s="133">
        <v>-1.8068619888402795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5889.82</v>
      </c>
      <c r="Q20" s="133">
        <f t="shared" si="0"/>
        <v>-1.25</v>
      </c>
      <c r="R20" s="136">
        <f t="shared" si="1"/>
        <v>-1.0251662019365249</v>
      </c>
      <c r="S20" s="133">
        <f t="shared" si="2"/>
        <v>-2.1111111111111112</v>
      </c>
      <c r="T20" s="133">
        <f t="shared" si="3"/>
        <v>-1</v>
      </c>
      <c r="U20" s="133">
        <f t="shared" si="4"/>
        <v>-1.000249803290916</v>
      </c>
      <c r="V20" s="133">
        <v>0.48114499999999999</v>
      </c>
      <c r="W20" s="133">
        <v>-0.25437781421400985</v>
      </c>
      <c r="X20" s="133">
        <v>-0.25437781421400985</v>
      </c>
      <c r="Y20" s="133">
        <v>-0.25437781421400985</v>
      </c>
      <c r="Z20" s="133">
        <v>-0.25437781421400985</v>
      </c>
      <c r="AA20" s="133">
        <v>-0.25437781421400985</v>
      </c>
      <c r="AB20" s="133">
        <v>-0.25437781421400985</v>
      </c>
      <c r="AC20" s="133">
        <v>-0.25437781421400985</v>
      </c>
      <c r="AD20" s="133">
        <v>-0.25437781421400985</v>
      </c>
      <c r="AE20" s="133">
        <v>-0.25437781421400985</v>
      </c>
      <c r="AF20" s="133">
        <v>-0.25437781421400985</v>
      </c>
      <c r="AG20" s="133">
        <v>-0.25437781421400985</v>
      </c>
      <c r="AH20" s="133">
        <v>-0.25437781421400985</v>
      </c>
      <c r="AI20" s="133">
        <v>-0.25437781421400985</v>
      </c>
      <c r="AJ20" s="133">
        <v>-0.25437781421400985</v>
      </c>
      <c r="AK20" s="133">
        <v>-0.25437781421400985</v>
      </c>
      <c r="AL20" s="133">
        <v>-0.25437781421400985</v>
      </c>
      <c r="AM20" s="133">
        <v>-0.25437781421400985</v>
      </c>
      <c r="AN20" s="133">
        <v>-0.25437781421400985</v>
      </c>
      <c r="AO20" s="133">
        <v>-0.25437781421400985</v>
      </c>
      <c r="AP20" s="133">
        <v>-0.25437781421400985</v>
      </c>
      <c r="AQ20" s="133">
        <v>-0.25437781421400985</v>
      </c>
      <c r="AR20" s="133">
        <v>-0.25437781421400985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820</v>
      </c>
      <c r="Q21" s="133">
        <f t="shared" si="0"/>
        <v>-1.25</v>
      </c>
      <c r="R21" s="136">
        <f t="shared" si="1"/>
        <v>-1.0251662019365249</v>
      </c>
      <c r="S21" s="133">
        <f t="shared" si="2"/>
        <v>-2.1111111111111112</v>
      </c>
      <c r="T21" s="133">
        <f t="shared" si="3"/>
        <v>-1</v>
      </c>
      <c r="U21" s="133">
        <f t="shared" si="4"/>
        <v>-1.000249803290916</v>
      </c>
      <c r="V21" s="133">
        <v>-0.11311400000000001</v>
      </c>
      <c r="W21" s="133">
        <v>-1.6534839266641677</v>
      </c>
      <c r="X21" s="133">
        <v>-1.6534839266641677</v>
      </c>
      <c r="Y21" s="133">
        <v>-1.6534839266641677</v>
      </c>
      <c r="Z21" s="133">
        <v>-1.6534839266641677</v>
      </c>
      <c r="AA21" s="133">
        <v>-1.6534839266641677</v>
      </c>
      <c r="AB21" s="133">
        <v>-1.6534839266641677</v>
      </c>
      <c r="AC21" s="133">
        <v>-1.6534839266641677</v>
      </c>
      <c r="AD21" s="133">
        <v>-1.6534839266641677</v>
      </c>
      <c r="AE21" s="133">
        <v>-1.6534839266641677</v>
      </c>
      <c r="AF21" s="133">
        <v>-1.6534839266641677</v>
      </c>
      <c r="AG21" s="133">
        <v>-1.6534839266641677</v>
      </c>
      <c r="AH21" s="133">
        <v>-1.6534839266641677</v>
      </c>
      <c r="AI21" s="133">
        <v>-1.6534839266641677</v>
      </c>
      <c r="AJ21" s="133">
        <v>-1.6534839266641677</v>
      </c>
      <c r="AK21" s="133">
        <v>-1.6534839266641677</v>
      </c>
      <c r="AL21" s="133">
        <v>-1.6534839266641677</v>
      </c>
      <c r="AM21" s="133">
        <v>-1.6534839266641677</v>
      </c>
      <c r="AN21" s="133">
        <v>-1.6534839266641677</v>
      </c>
      <c r="AO21" s="133">
        <v>-1.6534839266641677</v>
      </c>
      <c r="AP21" s="133">
        <v>-1.6534839266641677</v>
      </c>
      <c r="AQ21" s="133">
        <v>-1.6534839266641677</v>
      </c>
      <c r="AR21" s="133">
        <v>-1.6534839266641677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-1.25</v>
      </c>
      <c r="R22" s="136">
        <f t="shared" si="1"/>
        <v>-1.0251662019365249</v>
      </c>
      <c r="S22" s="133">
        <f t="shared" si="2"/>
        <v>-2.1111111111111112</v>
      </c>
      <c r="T22" s="133">
        <f t="shared" si="3"/>
        <v>-1</v>
      </c>
      <c r="U22" s="133">
        <f t="shared" si="4"/>
        <v>-1.000249803290916</v>
      </c>
      <c r="V22" s="133">
        <v>1.340786</v>
      </c>
      <c r="W22" s="133">
        <v>-0.30151735351609321</v>
      </c>
      <c r="X22" s="133">
        <v>-0.30151735351609321</v>
      </c>
      <c r="Y22" s="133">
        <v>-0.30151735351609321</v>
      </c>
      <c r="Z22" s="133">
        <v>-0.30151735351609321</v>
      </c>
      <c r="AA22" s="133">
        <v>-0.30151735351609321</v>
      </c>
      <c r="AB22" s="133">
        <v>-0.30151735351609321</v>
      </c>
      <c r="AC22" s="133">
        <v>-0.30151735351609321</v>
      </c>
      <c r="AD22" s="133">
        <v>-0.30151735351609321</v>
      </c>
      <c r="AE22" s="133">
        <v>-0.30151735351609321</v>
      </c>
      <c r="AF22" s="133">
        <v>-0.30151735351609321</v>
      </c>
      <c r="AG22" s="133">
        <v>-0.30151735351609321</v>
      </c>
      <c r="AH22" s="133">
        <v>-0.30151735351609321</v>
      </c>
      <c r="AI22" s="133">
        <v>-0.30151735351609321</v>
      </c>
      <c r="AJ22" s="133">
        <v>-0.30151735351609321</v>
      </c>
      <c r="AK22" s="133">
        <v>-0.30151735351609321</v>
      </c>
      <c r="AL22" s="133">
        <v>-0.30151735351609321</v>
      </c>
      <c r="AM22" s="133">
        <v>-0.30151735351609321</v>
      </c>
      <c r="AN22" s="133">
        <v>-0.30151735351609321</v>
      </c>
      <c r="AO22" s="133">
        <v>-0.30151735351609321</v>
      </c>
      <c r="AP22" s="133">
        <v>-0.30151735351609321</v>
      </c>
      <c r="AQ22" s="133">
        <v>-0.30151735351609321</v>
      </c>
      <c r="AR22" s="133">
        <v>-0.30151735351609321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0.75428300000000004</v>
      </c>
      <c r="Q23" s="133">
        <f t="shared" si="0"/>
        <v>-1.25</v>
      </c>
      <c r="R23" s="136">
        <f t="shared" si="1"/>
        <v>-1.0251662019365249</v>
      </c>
      <c r="S23" s="133">
        <f t="shared" si="2"/>
        <v>-2.1111111111111112</v>
      </c>
      <c r="T23" s="133">
        <f t="shared" si="3"/>
        <v>-1</v>
      </c>
      <c r="U23" s="133">
        <f t="shared" si="4"/>
        <v>-1.000249803290916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-1.25</v>
      </c>
      <c r="R24" s="136">
        <f t="shared" si="1"/>
        <v>-1.0251662019365249</v>
      </c>
      <c r="S24" s="133">
        <f t="shared" si="2"/>
        <v>-2.1111111111111112</v>
      </c>
      <c r="T24" s="133">
        <f t="shared" si="3"/>
        <v>-1</v>
      </c>
      <c r="U24" s="133">
        <f t="shared" si="4"/>
        <v>-1.000249803290916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6039.77</v>
      </c>
      <c r="Q25" s="133">
        <f t="shared" si="0"/>
        <v>-1.25</v>
      </c>
      <c r="R25" s="136">
        <f t="shared" si="1"/>
        <v>-1.0251662019365249</v>
      </c>
      <c r="S25" s="133">
        <f t="shared" si="2"/>
        <v>-2.1111111111111112</v>
      </c>
      <c r="T25" s="133">
        <f t="shared" si="3"/>
        <v>-1</v>
      </c>
      <c r="U25" s="133">
        <f t="shared" si="4"/>
        <v>-1.000249803290916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-1.25</v>
      </c>
      <c r="R26" s="136">
        <f t="shared" si="1"/>
        <v>-1.0251662019365249</v>
      </c>
      <c r="S26" s="133">
        <f t="shared" si="2"/>
        <v>-2.1111111111111112</v>
      </c>
      <c r="T26" s="133">
        <f t="shared" si="3"/>
        <v>-1</v>
      </c>
      <c r="U26" s="133">
        <f t="shared" si="4"/>
        <v>-1.000249803290916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-1.25</v>
      </c>
      <c r="R27" s="136">
        <f t="shared" si="1"/>
        <v>-1.0251662019365249</v>
      </c>
      <c r="S27" s="133">
        <f t="shared" si="2"/>
        <v>-2.1111111111111112</v>
      </c>
      <c r="T27" s="133">
        <f t="shared" si="3"/>
        <v>-1</v>
      </c>
      <c r="U27" s="133">
        <f t="shared" si="4"/>
        <v>-1.000249803290916</v>
      </c>
      <c r="W27" s="133">
        <f t="array" ref="W27:AR31">(V18:V22)+W18:AR22</f>
        <v>1.4464408309329089</v>
      </c>
      <c r="X27" s="133">
        <v>1.4464408309329089</v>
      </c>
      <c r="Y27" s="133">
        <v>1.4464408309329089</v>
      </c>
      <c r="Z27" s="133">
        <v>1.4464408309329089</v>
      </c>
      <c r="AA27" s="133">
        <v>1.4464408309329089</v>
      </c>
      <c r="AB27" s="133">
        <v>1.4464408309329089</v>
      </c>
      <c r="AC27" s="133">
        <v>1.4464408309329089</v>
      </c>
      <c r="AD27" s="133">
        <v>1.4464408309329089</v>
      </c>
      <c r="AE27" s="133">
        <v>1.4464408309329089</v>
      </c>
      <c r="AF27" s="133">
        <v>1.4464408309329089</v>
      </c>
      <c r="AG27" s="133">
        <v>1.4464408309329089</v>
      </c>
      <c r="AH27" s="133">
        <v>1.4464408309329089</v>
      </c>
      <c r="AI27" s="133">
        <v>1.4464408309329089</v>
      </c>
      <c r="AJ27" s="133">
        <v>1.4464408309329089</v>
      </c>
      <c r="AK27" s="133">
        <v>1.4464408309329089</v>
      </c>
      <c r="AL27" s="133">
        <v>1.4464408309329089</v>
      </c>
      <c r="AM27" s="133">
        <v>1.4464408309329089</v>
      </c>
      <c r="AN27" s="133">
        <v>1.4464408309329089</v>
      </c>
      <c r="AO27" s="133">
        <v>1.4464408309329089</v>
      </c>
      <c r="AP27" s="133">
        <v>1.4464408309329089</v>
      </c>
      <c r="AQ27" s="133">
        <v>1.4464408309329089</v>
      </c>
      <c r="AR27" s="133">
        <v>1.4464408309329089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-1.25</v>
      </c>
      <c r="R28" s="136">
        <f t="shared" si="1"/>
        <v>-1.0251662019365249</v>
      </c>
      <c r="S28" s="133">
        <f t="shared" si="2"/>
        <v>-2.1111111111111112</v>
      </c>
      <c r="T28" s="133">
        <f t="shared" si="3"/>
        <v>-1</v>
      </c>
      <c r="U28" s="133">
        <f t="shared" si="4"/>
        <v>-1.000249803290916</v>
      </c>
      <c r="W28" s="133">
        <v>-1.1695179888402794</v>
      </c>
      <c r="X28" s="133">
        <v>-1.1695179888402794</v>
      </c>
      <c r="Y28" s="133">
        <v>-1.1695179888402794</v>
      </c>
      <c r="Z28" s="133">
        <v>-1.1695179888402794</v>
      </c>
      <c r="AA28" s="133">
        <v>-1.1695179888402794</v>
      </c>
      <c r="AB28" s="133">
        <v>-1.1695179888402794</v>
      </c>
      <c r="AC28" s="133">
        <v>-1.1695179888402794</v>
      </c>
      <c r="AD28" s="133">
        <v>-1.1695179888402794</v>
      </c>
      <c r="AE28" s="133">
        <v>-1.1695179888402794</v>
      </c>
      <c r="AF28" s="133">
        <v>-1.1695179888402794</v>
      </c>
      <c r="AG28" s="133">
        <v>-1.1695179888402794</v>
      </c>
      <c r="AH28" s="133">
        <v>-1.1695179888402794</v>
      </c>
      <c r="AI28" s="133">
        <v>-1.1695179888402794</v>
      </c>
      <c r="AJ28" s="133">
        <v>-1.1695179888402794</v>
      </c>
      <c r="AK28" s="133">
        <v>-1.1695179888402794</v>
      </c>
      <c r="AL28" s="133">
        <v>-1.1695179888402794</v>
      </c>
      <c r="AM28" s="133">
        <v>-1.1695179888402794</v>
      </c>
      <c r="AN28" s="133">
        <v>-1.1695179888402794</v>
      </c>
      <c r="AO28" s="133">
        <v>-1.1695179888402794</v>
      </c>
      <c r="AP28" s="133">
        <v>-1.1695179888402794</v>
      </c>
      <c r="AQ28" s="133">
        <v>-1.1695179888402794</v>
      </c>
      <c r="AR28" s="133">
        <v>-1.1695179888402794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-1.25</v>
      </c>
      <c r="R29" s="136">
        <f t="shared" si="1"/>
        <v>-1.0251662019365249</v>
      </c>
      <c r="S29" s="133">
        <f t="shared" si="2"/>
        <v>-2.1111111111111112</v>
      </c>
      <c r="T29" s="133">
        <f t="shared" si="3"/>
        <v>-1</v>
      </c>
      <c r="U29" s="133">
        <f t="shared" si="4"/>
        <v>-1.000249803290916</v>
      </c>
      <c r="W29" s="133">
        <v>0.22676718578599014</v>
      </c>
      <c r="X29" s="133">
        <v>0.22676718578599014</v>
      </c>
      <c r="Y29" s="133">
        <v>0.22676718578599014</v>
      </c>
      <c r="Z29" s="133">
        <v>0.22676718578599014</v>
      </c>
      <c r="AA29" s="133">
        <v>0.22676718578599014</v>
      </c>
      <c r="AB29" s="133">
        <v>0.22676718578599014</v>
      </c>
      <c r="AC29" s="133">
        <v>0.22676718578599014</v>
      </c>
      <c r="AD29" s="133">
        <v>0.22676718578599014</v>
      </c>
      <c r="AE29" s="133">
        <v>0.22676718578599014</v>
      </c>
      <c r="AF29" s="133">
        <v>0.22676718578599014</v>
      </c>
      <c r="AG29" s="133">
        <v>0.22676718578599014</v>
      </c>
      <c r="AH29" s="133">
        <v>0.22676718578599014</v>
      </c>
      <c r="AI29" s="133">
        <v>0.22676718578599014</v>
      </c>
      <c r="AJ29" s="133">
        <v>0.22676718578599014</v>
      </c>
      <c r="AK29" s="133">
        <v>0.22676718578599014</v>
      </c>
      <c r="AL29" s="133">
        <v>0.22676718578599014</v>
      </c>
      <c r="AM29" s="133">
        <v>0.22676718578599014</v>
      </c>
      <c r="AN29" s="133">
        <v>0.22676718578599014</v>
      </c>
      <c r="AO29" s="133">
        <v>0.22676718578599014</v>
      </c>
      <c r="AP29" s="133">
        <v>0.22676718578599014</v>
      </c>
      <c r="AQ29" s="133">
        <v>0.22676718578599014</v>
      </c>
      <c r="AR29" s="133">
        <v>0.22676718578599014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-1.25</v>
      </c>
      <c r="R30" s="136">
        <f t="shared" si="1"/>
        <v>-1.0251662019365249</v>
      </c>
      <c r="S30" s="133">
        <f t="shared" si="2"/>
        <v>-2.1111111111111112</v>
      </c>
      <c r="T30" s="133">
        <f t="shared" si="3"/>
        <v>-1</v>
      </c>
      <c r="U30" s="133">
        <f t="shared" si="4"/>
        <v>-1.000249803290916</v>
      </c>
      <c r="W30" s="133">
        <v>-1.7665979266641676</v>
      </c>
      <c r="X30" s="133">
        <v>-1.7665979266641676</v>
      </c>
      <c r="Y30" s="133">
        <v>-1.7665979266641676</v>
      </c>
      <c r="Z30" s="133">
        <v>-1.7665979266641676</v>
      </c>
      <c r="AA30" s="133">
        <v>-1.7665979266641676</v>
      </c>
      <c r="AB30" s="133">
        <v>-1.7665979266641676</v>
      </c>
      <c r="AC30" s="133">
        <v>-1.7665979266641676</v>
      </c>
      <c r="AD30" s="133">
        <v>-1.7665979266641676</v>
      </c>
      <c r="AE30" s="133">
        <v>-1.7665979266641676</v>
      </c>
      <c r="AF30" s="133">
        <v>-1.7665979266641676</v>
      </c>
      <c r="AG30" s="133">
        <v>-1.7665979266641676</v>
      </c>
      <c r="AH30" s="133">
        <v>-1.7665979266641676</v>
      </c>
      <c r="AI30" s="133">
        <v>-1.7665979266641676</v>
      </c>
      <c r="AJ30" s="133">
        <v>-1.7665979266641676</v>
      </c>
      <c r="AK30" s="133">
        <v>-1.7665979266641676</v>
      </c>
      <c r="AL30" s="133">
        <v>-1.7665979266641676</v>
      </c>
      <c r="AM30" s="133">
        <v>-1.7665979266641676</v>
      </c>
      <c r="AN30" s="133">
        <v>-1.7665979266641676</v>
      </c>
      <c r="AO30" s="133">
        <v>-1.7665979266641676</v>
      </c>
      <c r="AP30" s="133">
        <v>-1.7665979266641676</v>
      </c>
      <c r="AQ30" s="133">
        <v>-1.7665979266641676</v>
      </c>
      <c r="AR30" s="133">
        <v>-1.7665979266641676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-1.25</v>
      </c>
      <c r="R31" s="136">
        <f t="shared" si="1"/>
        <v>-1.0251662019365249</v>
      </c>
      <c r="S31" s="133">
        <f t="shared" si="2"/>
        <v>-2.1111111111111112</v>
      </c>
      <c r="T31" s="133">
        <f t="shared" si="3"/>
        <v>-1</v>
      </c>
      <c r="U31" s="133">
        <f t="shared" si="4"/>
        <v>-1.000249803290916</v>
      </c>
      <c r="W31" s="133">
        <v>1.0392686464839067</v>
      </c>
      <c r="X31" s="133">
        <v>1.0392686464839067</v>
      </c>
      <c r="Y31" s="133">
        <v>1.0392686464839067</v>
      </c>
      <c r="Z31" s="133">
        <v>1.0392686464839067</v>
      </c>
      <c r="AA31" s="133">
        <v>1.0392686464839067</v>
      </c>
      <c r="AB31" s="133">
        <v>1.0392686464839067</v>
      </c>
      <c r="AC31" s="133">
        <v>1.0392686464839067</v>
      </c>
      <c r="AD31" s="133">
        <v>1.0392686464839067</v>
      </c>
      <c r="AE31" s="133">
        <v>1.0392686464839067</v>
      </c>
      <c r="AF31" s="133">
        <v>1.0392686464839067</v>
      </c>
      <c r="AG31" s="133">
        <v>1.0392686464839067</v>
      </c>
      <c r="AH31" s="133">
        <v>1.0392686464839067</v>
      </c>
      <c r="AI31" s="133">
        <v>1.0392686464839067</v>
      </c>
      <c r="AJ31" s="133">
        <v>1.0392686464839067</v>
      </c>
      <c r="AK31" s="133">
        <v>1.0392686464839067</v>
      </c>
      <c r="AL31" s="133">
        <v>1.0392686464839067</v>
      </c>
      <c r="AM31" s="133">
        <v>1.0392686464839067</v>
      </c>
      <c r="AN31" s="133">
        <v>1.0392686464839067</v>
      </c>
      <c r="AO31" s="133">
        <v>1.0392686464839067</v>
      </c>
      <c r="AP31" s="133">
        <v>1.0392686464839067</v>
      </c>
      <c r="AQ31" s="133">
        <v>1.0392686464839067</v>
      </c>
      <c r="AR31" s="133">
        <v>1.0392686464839067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-1.25</v>
      </c>
      <c r="R32" s="136">
        <f t="shared" si="1"/>
        <v>-1.0251662019365249</v>
      </c>
      <c r="S32" s="133">
        <f t="shared" si="2"/>
        <v>-2.1111111111111112</v>
      </c>
      <c r="T32" s="133">
        <f t="shared" si="3"/>
        <v>-1</v>
      </c>
      <c r="U32" s="133">
        <f t="shared" si="4"/>
        <v>-1.000249803290916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-1.25</v>
      </c>
      <c r="R33" s="136">
        <f t="shared" si="1"/>
        <v>-1.0251662019365249</v>
      </c>
      <c r="S33" s="133">
        <f t="shared" si="2"/>
        <v>-2.1111111111111112</v>
      </c>
      <c r="T33" s="133">
        <f t="shared" si="3"/>
        <v>-1</v>
      </c>
      <c r="U33" s="133">
        <f t="shared" si="4"/>
        <v>-1.000249803290916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-1.25</v>
      </c>
      <c r="R34" s="136">
        <f t="shared" si="1"/>
        <v>-1.0251662019365249</v>
      </c>
      <c r="S34" s="133">
        <f t="shared" si="2"/>
        <v>-2.1111111111111112</v>
      </c>
      <c r="T34" s="133">
        <f t="shared" si="3"/>
        <v>-1</v>
      </c>
      <c r="U34" s="133">
        <f t="shared" si="4"/>
        <v>-1.000249803290916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-1.25</v>
      </c>
      <c r="R35" s="136">
        <f t="shared" si="1"/>
        <v>-1.0251662019365249</v>
      </c>
      <c r="S35" s="133">
        <f t="shared" si="2"/>
        <v>-2.1111111111111112</v>
      </c>
      <c r="T35" s="133">
        <f t="shared" si="3"/>
        <v>-1</v>
      </c>
      <c r="U35" s="133">
        <f t="shared" si="4"/>
        <v>-1.000249803290916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-1.25</v>
      </c>
      <c r="R36" s="136">
        <f t="shared" si="1"/>
        <v>-1.0251662019365249</v>
      </c>
      <c r="S36" s="133">
        <f t="shared" si="2"/>
        <v>-2.1111111111111112</v>
      </c>
      <c r="T36" s="133">
        <f t="shared" si="3"/>
        <v>-1</v>
      </c>
      <c r="U36" s="133">
        <f t="shared" si="4"/>
        <v>-1.000249803290916</v>
      </c>
      <c r="W36" s="133">
        <f>2/(1+EXP(-2*W27))-1</f>
        <v>0.89498685637775166</v>
      </c>
      <c r="X36" s="133">
        <f t="shared" ref="X36:AR40" si="5">2/(1+EXP(-2*X27))-1</f>
        <v>0.89498685637775166</v>
      </c>
      <c r="Y36" s="133">
        <f t="shared" si="5"/>
        <v>0.89498685637775166</v>
      </c>
      <c r="Z36" s="133">
        <f t="shared" si="5"/>
        <v>0.89498685637775166</v>
      </c>
      <c r="AA36" s="133">
        <f t="shared" si="5"/>
        <v>0.89498685637775166</v>
      </c>
      <c r="AB36" s="133">
        <f t="shared" si="5"/>
        <v>0.89498685637775166</v>
      </c>
      <c r="AC36" s="133">
        <f t="shared" si="5"/>
        <v>0.89498685637775166</v>
      </c>
      <c r="AD36" s="133">
        <f t="shared" si="5"/>
        <v>0.89498685637775166</v>
      </c>
      <c r="AE36" s="133">
        <f t="shared" si="5"/>
        <v>0.89498685637775166</v>
      </c>
      <c r="AF36" s="133">
        <f t="shared" si="5"/>
        <v>0.89498685637775166</v>
      </c>
      <c r="AG36" s="133">
        <f t="shared" si="5"/>
        <v>0.89498685637775166</v>
      </c>
      <c r="AH36" s="133">
        <f t="shared" si="5"/>
        <v>0.89498685637775166</v>
      </c>
      <c r="AI36" s="133">
        <f t="shared" si="5"/>
        <v>0.89498685637775166</v>
      </c>
      <c r="AJ36" s="133">
        <f t="shared" si="5"/>
        <v>0.89498685637775166</v>
      </c>
      <c r="AK36" s="133">
        <f t="shared" si="5"/>
        <v>0.89498685637775166</v>
      </c>
      <c r="AL36" s="133">
        <f t="shared" si="5"/>
        <v>0.89498685637775166</v>
      </c>
      <c r="AM36" s="133">
        <f t="shared" si="5"/>
        <v>0.89498685637775166</v>
      </c>
      <c r="AN36" s="133">
        <f t="shared" si="5"/>
        <v>0.89498685637775166</v>
      </c>
      <c r="AO36" s="133">
        <f t="shared" si="5"/>
        <v>0.89498685637775166</v>
      </c>
      <c r="AP36" s="133">
        <f t="shared" si="5"/>
        <v>0.89498685637775166</v>
      </c>
      <c r="AQ36" s="133">
        <f t="shared" si="5"/>
        <v>0.89498685637775166</v>
      </c>
      <c r="AR36" s="133">
        <f t="shared" si="5"/>
        <v>0.89498685637775166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-1.25</v>
      </c>
      <c r="R37" s="136">
        <f t="shared" si="1"/>
        <v>-1.0251662019365249</v>
      </c>
      <c r="S37" s="133">
        <f t="shared" si="2"/>
        <v>-2.1111111111111112</v>
      </c>
      <c r="T37" s="133">
        <f t="shared" si="3"/>
        <v>-1</v>
      </c>
      <c r="U37" s="133">
        <f t="shared" si="4"/>
        <v>-1.000249803290916</v>
      </c>
      <c r="W37" s="133">
        <f t="shared" ref="W37:AL40" si="6">2/(1+EXP(-2*W28))-1</f>
        <v>-0.82411758802139079</v>
      </c>
      <c r="X37" s="133">
        <f t="shared" si="6"/>
        <v>-0.82411758802139079</v>
      </c>
      <c r="Y37" s="133">
        <f t="shared" si="6"/>
        <v>-0.82411758802139079</v>
      </c>
      <c r="Z37" s="133">
        <f t="shared" si="6"/>
        <v>-0.82411758802139079</v>
      </c>
      <c r="AA37" s="133">
        <f t="shared" si="6"/>
        <v>-0.82411758802139079</v>
      </c>
      <c r="AB37" s="133">
        <f t="shared" si="6"/>
        <v>-0.82411758802139079</v>
      </c>
      <c r="AC37" s="133">
        <f t="shared" si="6"/>
        <v>-0.82411758802139079</v>
      </c>
      <c r="AD37" s="133">
        <f t="shared" si="6"/>
        <v>-0.82411758802139079</v>
      </c>
      <c r="AE37" s="133">
        <f t="shared" si="6"/>
        <v>-0.82411758802139079</v>
      </c>
      <c r="AF37" s="133">
        <f t="shared" si="6"/>
        <v>-0.82411758802139079</v>
      </c>
      <c r="AG37" s="133">
        <f t="shared" si="6"/>
        <v>-0.82411758802139079</v>
      </c>
      <c r="AH37" s="133">
        <f t="shared" si="6"/>
        <v>-0.82411758802139079</v>
      </c>
      <c r="AI37" s="133">
        <f t="shared" si="6"/>
        <v>-0.82411758802139079</v>
      </c>
      <c r="AJ37" s="133">
        <f t="shared" si="6"/>
        <v>-0.82411758802139079</v>
      </c>
      <c r="AK37" s="133">
        <f t="shared" si="6"/>
        <v>-0.82411758802139079</v>
      </c>
      <c r="AL37" s="133">
        <f t="shared" si="6"/>
        <v>-0.82411758802139079</v>
      </c>
      <c r="AM37" s="133">
        <f t="shared" si="5"/>
        <v>-0.82411758802139079</v>
      </c>
      <c r="AN37" s="133">
        <f t="shared" si="5"/>
        <v>-0.82411758802139079</v>
      </c>
      <c r="AO37" s="133">
        <f t="shared" si="5"/>
        <v>-0.82411758802139079</v>
      </c>
      <c r="AP37" s="133">
        <f t="shared" si="5"/>
        <v>-0.82411758802139079</v>
      </c>
      <c r="AQ37" s="133">
        <f t="shared" si="5"/>
        <v>-0.82411758802139079</v>
      </c>
      <c r="AR37" s="133">
        <f t="shared" si="5"/>
        <v>-0.82411758802139079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-1.25</v>
      </c>
      <c r="R38" s="136">
        <f t="shared" si="1"/>
        <v>-1.0251662019365249</v>
      </c>
      <c r="S38" s="133">
        <f t="shared" si="2"/>
        <v>-2.1111111111111112</v>
      </c>
      <c r="T38" s="133">
        <f t="shared" si="3"/>
        <v>-1</v>
      </c>
      <c r="U38" s="133">
        <f t="shared" si="4"/>
        <v>-1.000249803290916</v>
      </c>
      <c r="W38" s="133">
        <f t="shared" si="6"/>
        <v>0.22295846622056548</v>
      </c>
      <c r="X38" s="133">
        <f t="shared" si="5"/>
        <v>0.22295846622056548</v>
      </c>
      <c r="Y38" s="133">
        <f t="shared" si="5"/>
        <v>0.22295846622056548</v>
      </c>
      <c r="Z38" s="133">
        <f t="shared" si="5"/>
        <v>0.22295846622056548</v>
      </c>
      <c r="AA38" s="133">
        <f t="shared" si="5"/>
        <v>0.22295846622056548</v>
      </c>
      <c r="AB38" s="133">
        <f t="shared" si="5"/>
        <v>0.22295846622056548</v>
      </c>
      <c r="AC38" s="133">
        <f t="shared" si="5"/>
        <v>0.22295846622056548</v>
      </c>
      <c r="AD38" s="133">
        <f t="shared" si="5"/>
        <v>0.22295846622056548</v>
      </c>
      <c r="AE38" s="133">
        <f t="shared" si="5"/>
        <v>0.22295846622056548</v>
      </c>
      <c r="AF38" s="133">
        <f t="shared" si="5"/>
        <v>0.22295846622056548</v>
      </c>
      <c r="AG38" s="133">
        <f t="shared" si="5"/>
        <v>0.22295846622056548</v>
      </c>
      <c r="AH38" s="133">
        <f t="shared" si="5"/>
        <v>0.22295846622056548</v>
      </c>
      <c r="AI38" s="133">
        <f t="shared" si="5"/>
        <v>0.22295846622056548</v>
      </c>
      <c r="AJ38" s="133">
        <f t="shared" si="5"/>
        <v>0.22295846622056548</v>
      </c>
      <c r="AK38" s="133">
        <f t="shared" si="5"/>
        <v>0.22295846622056548</v>
      </c>
      <c r="AL38" s="133">
        <f t="shared" si="5"/>
        <v>0.22295846622056548</v>
      </c>
      <c r="AM38" s="133">
        <f t="shared" si="5"/>
        <v>0.22295846622056548</v>
      </c>
      <c r="AN38" s="133">
        <f t="shared" si="5"/>
        <v>0.22295846622056548</v>
      </c>
      <c r="AO38" s="133">
        <f t="shared" si="5"/>
        <v>0.22295846622056548</v>
      </c>
      <c r="AP38" s="133">
        <f t="shared" si="5"/>
        <v>0.22295846622056548</v>
      </c>
      <c r="AQ38" s="133">
        <f t="shared" si="5"/>
        <v>0.22295846622056548</v>
      </c>
      <c r="AR38" s="133">
        <f t="shared" si="5"/>
        <v>0.22295846622056548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-1.25</v>
      </c>
      <c r="R39" s="136">
        <f t="shared" si="1"/>
        <v>-1.0251662019365249</v>
      </c>
      <c r="S39" s="133">
        <f t="shared" si="2"/>
        <v>-2.1111111111111112</v>
      </c>
      <c r="T39" s="133">
        <f t="shared" si="3"/>
        <v>-1</v>
      </c>
      <c r="U39" s="133">
        <f t="shared" si="4"/>
        <v>-1.000249803290916</v>
      </c>
      <c r="W39" s="133">
        <f t="shared" si="6"/>
        <v>-0.94323535314317319</v>
      </c>
      <c r="X39" s="133">
        <f t="shared" si="5"/>
        <v>-0.94323535314317319</v>
      </c>
      <c r="Y39" s="133">
        <f t="shared" si="5"/>
        <v>-0.94323535314317319</v>
      </c>
      <c r="Z39" s="133">
        <f t="shared" si="5"/>
        <v>-0.94323535314317319</v>
      </c>
      <c r="AA39" s="133">
        <f t="shared" si="5"/>
        <v>-0.94323535314317319</v>
      </c>
      <c r="AB39" s="133">
        <f t="shared" si="5"/>
        <v>-0.94323535314317319</v>
      </c>
      <c r="AC39" s="133">
        <f t="shared" si="5"/>
        <v>-0.94323535314317319</v>
      </c>
      <c r="AD39" s="133">
        <f t="shared" si="5"/>
        <v>-0.94323535314317319</v>
      </c>
      <c r="AE39" s="133">
        <f t="shared" si="5"/>
        <v>-0.94323535314317319</v>
      </c>
      <c r="AF39" s="133">
        <f t="shared" si="5"/>
        <v>-0.94323535314317319</v>
      </c>
      <c r="AG39" s="133">
        <f t="shared" si="5"/>
        <v>-0.94323535314317319</v>
      </c>
      <c r="AH39" s="133">
        <f t="shared" si="5"/>
        <v>-0.94323535314317319</v>
      </c>
      <c r="AI39" s="133">
        <f t="shared" si="5"/>
        <v>-0.94323535314317319</v>
      </c>
      <c r="AJ39" s="133">
        <f t="shared" si="5"/>
        <v>-0.94323535314317319</v>
      </c>
      <c r="AK39" s="133">
        <f t="shared" si="5"/>
        <v>-0.94323535314317319</v>
      </c>
      <c r="AL39" s="133">
        <f t="shared" si="5"/>
        <v>-0.94323535314317319</v>
      </c>
      <c r="AM39" s="133">
        <f t="shared" si="5"/>
        <v>-0.94323535314317319</v>
      </c>
      <c r="AN39" s="133">
        <f t="shared" si="5"/>
        <v>-0.94323535314317319</v>
      </c>
      <c r="AO39" s="133">
        <f t="shared" si="5"/>
        <v>-0.94323535314317319</v>
      </c>
      <c r="AP39" s="133">
        <f t="shared" si="5"/>
        <v>-0.94323535314317319</v>
      </c>
      <c r="AQ39" s="133">
        <f t="shared" si="5"/>
        <v>-0.94323535314317319</v>
      </c>
      <c r="AR39" s="133">
        <f t="shared" si="5"/>
        <v>-0.94323535314317319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-1.25</v>
      </c>
      <c r="R40" s="136">
        <f t="shared" si="1"/>
        <v>-1.0251662019365249</v>
      </c>
      <c r="S40" s="133">
        <f t="shared" si="2"/>
        <v>-2.1111111111111112</v>
      </c>
      <c r="T40" s="133">
        <f t="shared" si="3"/>
        <v>-1</v>
      </c>
      <c r="U40" s="133">
        <f t="shared" si="4"/>
        <v>-1.000249803290916</v>
      </c>
      <c r="W40" s="133">
        <f t="shared" si="6"/>
        <v>0.77759909792724113</v>
      </c>
      <c r="X40" s="133">
        <f t="shared" si="5"/>
        <v>0.77759909792724113</v>
      </c>
      <c r="Y40" s="133">
        <f t="shared" si="5"/>
        <v>0.77759909792724113</v>
      </c>
      <c r="Z40" s="133">
        <f t="shared" si="5"/>
        <v>0.77759909792724113</v>
      </c>
      <c r="AA40" s="133">
        <f t="shared" si="5"/>
        <v>0.77759909792724113</v>
      </c>
      <c r="AB40" s="133">
        <f t="shared" si="5"/>
        <v>0.77759909792724113</v>
      </c>
      <c r="AC40" s="133">
        <f t="shared" si="5"/>
        <v>0.77759909792724113</v>
      </c>
      <c r="AD40" s="133">
        <f t="shared" si="5"/>
        <v>0.77759909792724113</v>
      </c>
      <c r="AE40" s="133">
        <f t="shared" si="5"/>
        <v>0.77759909792724113</v>
      </c>
      <c r="AF40" s="133">
        <f t="shared" si="5"/>
        <v>0.77759909792724113</v>
      </c>
      <c r="AG40" s="133">
        <f t="shared" si="5"/>
        <v>0.77759909792724113</v>
      </c>
      <c r="AH40" s="133">
        <f t="shared" si="5"/>
        <v>0.77759909792724113</v>
      </c>
      <c r="AI40" s="133">
        <f t="shared" si="5"/>
        <v>0.77759909792724113</v>
      </c>
      <c r="AJ40" s="133">
        <f t="shared" si="5"/>
        <v>0.77759909792724113</v>
      </c>
      <c r="AK40" s="133">
        <f t="shared" si="5"/>
        <v>0.77759909792724113</v>
      </c>
      <c r="AL40" s="133">
        <f t="shared" si="5"/>
        <v>0.77759909792724113</v>
      </c>
      <c r="AM40" s="133">
        <f t="shared" si="5"/>
        <v>0.77759909792724113</v>
      </c>
      <c r="AN40" s="133">
        <f t="shared" si="5"/>
        <v>0.77759909792724113</v>
      </c>
      <c r="AO40" s="133">
        <f t="shared" si="5"/>
        <v>0.77759909792724113</v>
      </c>
      <c r="AP40" s="133">
        <f t="shared" si="5"/>
        <v>0.77759909792724113</v>
      </c>
      <c r="AQ40" s="133">
        <f t="shared" si="5"/>
        <v>0.77759909792724113</v>
      </c>
      <c r="AR40" s="133">
        <f t="shared" si="5"/>
        <v>0.77759909792724113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-1.25</v>
      </c>
      <c r="R41" s="136">
        <f t="shared" si="1"/>
        <v>-1.0251662019365249</v>
      </c>
      <c r="S41" s="133">
        <f t="shared" si="2"/>
        <v>-2.1111111111111112</v>
      </c>
      <c r="T41" s="133">
        <f t="shared" si="3"/>
        <v>-1</v>
      </c>
      <c r="U41" s="133">
        <f t="shared" si="4"/>
        <v>-1.000249803290916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-1.25</v>
      </c>
      <c r="R42" s="136">
        <f t="shared" si="1"/>
        <v>-1.0251662019365249</v>
      </c>
      <c r="S42" s="133">
        <f t="shared" si="2"/>
        <v>-2.1111111111111112</v>
      </c>
      <c r="T42" s="133">
        <f t="shared" si="3"/>
        <v>-1</v>
      </c>
      <c r="U42" s="133">
        <f t="shared" si="4"/>
        <v>-1.000249803290916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-1.25</v>
      </c>
      <c r="R43" s="136">
        <f t="shared" si="1"/>
        <v>-1.0251662019365249</v>
      </c>
      <c r="S43" s="133">
        <f t="shared" si="2"/>
        <v>-2.1111111111111112</v>
      </c>
      <c r="T43" s="133">
        <f t="shared" si="3"/>
        <v>-1</v>
      </c>
      <c r="U43" s="133">
        <f t="shared" si="4"/>
        <v>-1.000249803290916</v>
      </c>
      <c r="W43" s="133">
        <v>0.38700800000000002</v>
      </c>
      <c r="X43" s="133">
        <v>-6.37432E-2</v>
      </c>
      <c r="Y43" s="133">
        <v>5.5320300000000003E-2</v>
      </c>
      <c r="Z43" s="133">
        <v>1.11314</v>
      </c>
      <c r="AA43" s="133">
        <v>0.35270000000000001</v>
      </c>
      <c r="AB43" s="133">
        <v>-1.1151599999999999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-1.25</v>
      </c>
      <c r="R44" s="136">
        <f t="shared" si="1"/>
        <v>-1.0251662019365249</v>
      </c>
      <c r="S44" s="133">
        <f t="shared" si="2"/>
        <v>-2.1111111111111112</v>
      </c>
      <c r="T44" s="133">
        <f t="shared" si="3"/>
        <v>-1</v>
      </c>
      <c r="U44" s="133">
        <f t="shared" si="4"/>
        <v>-1.000249803290916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-1.25</v>
      </c>
      <c r="R45" s="136">
        <f t="shared" si="1"/>
        <v>-1.0251662019365249</v>
      </c>
      <c r="S45" s="133">
        <f t="shared" si="2"/>
        <v>-2.1111111111111112</v>
      </c>
      <c r="T45" s="133">
        <f t="shared" si="3"/>
        <v>-1</v>
      </c>
      <c r="U45" s="133">
        <f t="shared" si="4"/>
        <v>-1.000249803290916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-1.25</v>
      </c>
      <c r="R46" s="136">
        <f t="shared" si="1"/>
        <v>-1.0251662019365249</v>
      </c>
      <c r="S46" s="133">
        <f t="shared" si="2"/>
        <v>-2.1111111111111112</v>
      </c>
      <c r="T46" s="133">
        <f t="shared" si="3"/>
        <v>-1</v>
      </c>
      <c r="U46" s="133">
        <f t="shared" si="4"/>
        <v>-1.000249803290916</v>
      </c>
      <c r="W46" s="133">
        <f t="array" ref="W46:AR46">MMULT(X43:AB43,W36:AR40)</f>
        <v>-1.0542822903974571</v>
      </c>
      <c r="X46" s="133">
        <v>-1.0542822903974571</v>
      </c>
      <c r="Y46" s="133">
        <v>-1.0542822903974571</v>
      </c>
      <c r="Z46" s="133">
        <v>-1.0542822903974571</v>
      </c>
      <c r="AA46" s="133">
        <v>-1.0542822903974571</v>
      </c>
      <c r="AB46" s="133">
        <v>-1.0542822903974571</v>
      </c>
      <c r="AC46" s="133">
        <v>-1.0542822903974571</v>
      </c>
      <c r="AD46" s="133">
        <v>-1.0542822903974571</v>
      </c>
      <c r="AE46" s="133">
        <v>-1.0542822903974571</v>
      </c>
      <c r="AF46" s="133">
        <v>-1.0542822903974571</v>
      </c>
      <c r="AG46" s="133">
        <v>-1.0542822903974571</v>
      </c>
      <c r="AH46" s="133">
        <v>-1.0542822903974571</v>
      </c>
      <c r="AI46" s="133">
        <v>-1.0542822903974571</v>
      </c>
      <c r="AJ46" s="133">
        <v>-1.0542822903974571</v>
      </c>
      <c r="AK46" s="133">
        <v>-1.0542822903974571</v>
      </c>
      <c r="AL46" s="133">
        <v>-1.0542822903974571</v>
      </c>
      <c r="AM46" s="133">
        <v>-1.0542822903974571</v>
      </c>
      <c r="AN46" s="133">
        <v>-1.0542822903974571</v>
      </c>
      <c r="AO46" s="133">
        <v>-1.0542822903974571</v>
      </c>
      <c r="AP46" s="133">
        <v>-1.0542822903974571</v>
      </c>
      <c r="AQ46" s="133">
        <v>-1.0542822903974571</v>
      </c>
      <c r="AR46" s="133">
        <v>-1.0542822903974571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-1.25</v>
      </c>
      <c r="R47" s="136">
        <f t="shared" si="1"/>
        <v>-1.0251662019365249</v>
      </c>
      <c r="S47" s="133">
        <f t="shared" si="2"/>
        <v>-2.1111111111111112</v>
      </c>
      <c r="T47" s="133">
        <f t="shared" si="3"/>
        <v>-1</v>
      </c>
      <c r="U47" s="133">
        <f t="shared" si="4"/>
        <v>-1.000249803290916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-1.25</v>
      </c>
      <c r="R48" s="136">
        <f t="shared" si="1"/>
        <v>-1.0251662019365249</v>
      </c>
      <c r="S48" s="133">
        <f t="shared" si="2"/>
        <v>-2.1111111111111112</v>
      </c>
      <c r="T48" s="133">
        <f t="shared" si="3"/>
        <v>-1</v>
      </c>
      <c r="U48" s="133">
        <f t="shared" si="4"/>
        <v>-1.000249803290916</v>
      </c>
      <c r="W48" s="133">
        <f t="array" ref="W48:AR48">(W43)+W46:AR46</f>
        <v>-0.66727429039745711</v>
      </c>
      <c r="X48" s="133">
        <v>-0.66727429039745711</v>
      </c>
      <c r="Y48" s="133">
        <v>-0.66727429039745711</v>
      </c>
      <c r="Z48" s="133">
        <v>-0.66727429039745711</v>
      </c>
      <c r="AA48" s="133">
        <v>-0.66727429039745711</v>
      </c>
      <c r="AB48" s="133">
        <v>-0.66727429039745711</v>
      </c>
      <c r="AC48" s="133">
        <v>-0.66727429039745711</v>
      </c>
      <c r="AD48" s="133">
        <v>-0.66727429039745711</v>
      </c>
      <c r="AE48" s="133">
        <v>-0.66727429039745711</v>
      </c>
      <c r="AF48" s="133">
        <v>-0.66727429039745711</v>
      </c>
      <c r="AG48" s="133">
        <v>-0.66727429039745711</v>
      </c>
      <c r="AH48" s="133">
        <v>-0.66727429039745711</v>
      </c>
      <c r="AI48" s="133">
        <v>-0.66727429039745711</v>
      </c>
      <c r="AJ48" s="133">
        <v>-0.66727429039745711</v>
      </c>
      <c r="AK48" s="133">
        <v>-0.66727429039745711</v>
      </c>
      <c r="AL48" s="133">
        <v>-0.66727429039745711</v>
      </c>
      <c r="AM48" s="133">
        <v>-0.66727429039745711</v>
      </c>
      <c r="AN48" s="133">
        <v>-0.66727429039745711</v>
      </c>
      <c r="AO48" s="133">
        <v>-0.66727429039745711</v>
      </c>
      <c r="AP48" s="133">
        <v>-0.66727429039745711</v>
      </c>
      <c r="AQ48" s="133">
        <v>-0.66727429039745711</v>
      </c>
      <c r="AR48" s="133">
        <v>-0.66727429039745711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-1.25</v>
      </c>
      <c r="R49" s="136">
        <f t="shared" si="1"/>
        <v>-1.0251662019365249</v>
      </c>
      <c r="S49" s="133">
        <f t="shared" si="2"/>
        <v>-2.1111111111111112</v>
      </c>
      <c r="T49" s="133">
        <f t="shared" si="3"/>
        <v>-1</v>
      </c>
      <c r="U49" s="133">
        <f t="shared" si="4"/>
        <v>-1.000249803290916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-1.25</v>
      </c>
      <c r="R50" s="136">
        <f t="shared" si="1"/>
        <v>-1.0251662019365249</v>
      </c>
      <c r="S50" s="133">
        <f t="shared" si="2"/>
        <v>-2.1111111111111112</v>
      </c>
      <c r="T50" s="133">
        <f t="shared" si="3"/>
        <v>-1</v>
      </c>
      <c r="U50" s="133">
        <f t="shared" si="4"/>
        <v>-1.000249803290916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-1.25</v>
      </c>
      <c r="R51" s="136">
        <f t="shared" si="1"/>
        <v>-1.0251662019365249</v>
      </c>
      <c r="S51" s="133">
        <f t="shared" si="2"/>
        <v>-2.1111111111111112</v>
      </c>
      <c r="T51" s="133">
        <f t="shared" si="3"/>
        <v>-1</v>
      </c>
      <c r="U51" s="133">
        <f t="shared" si="4"/>
        <v>-1.000249803290916</v>
      </c>
      <c r="W51" s="133">
        <f>(W48+1)*(($N$5-$N$3)/2)+$N$3</f>
        <v>1030.9987532372063</v>
      </c>
      <c r="X51" s="133">
        <f t="shared" ref="X51:AR51" si="7">(X48+1)*(($N$5-$N$3)/2)+$N$3</f>
        <v>1030.9987532372063</v>
      </c>
      <c r="Y51" s="133">
        <f t="shared" si="7"/>
        <v>1030.9987532372063</v>
      </c>
      <c r="Z51" s="133">
        <f t="shared" si="7"/>
        <v>1030.9987532372063</v>
      </c>
      <c r="AA51" s="133">
        <f t="shared" si="7"/>
        <v>1030.9987532372063</v>
      </c>
      <c r="AB51" s="133">
        <f t="shared" si="7"/>
        <v>1030.9987532372063</v>
      </c>
      <c r="AC51" s="133">
        <f t="shared" si="7"/>
        <v>1030.9987532372063</v>
      </c>
      <c r="AD51" s="133">
        <f t="shared" si="7"/>
        <v>1030.9987532372063</v>
      </c>
      <c r="AE51" s="133">
        <f t="shared" si="7"/>
        <v>1030.9987532372063</v>
      </c>
      <c r="AF51" s="133">
        <f t="shared" si="7"/>
        <v>1030.9987532372063</v>
      </c>
      <c r="AG51" s="133">
        <f t="shared" si="7"/>
        <v>1030.9987532372063</v>
      </c>
      <c r="AH51" s="133">
        <f t="shared" si="7"/>
        <v>1030.9987532372063</v>
      </c>
      <c r="AI51" s="133">
        <f t="shared" si="7"/>
        <v>1030.9987532372063</v>
      </c>
      <c r="AJ51" s="133">
        <f t="shared" si="7"/>
        <v>1030.9987532372063</v>
      </c>
      <c r="AK51" s="133">
        <f t="shared" si="7"/>
        <v>1030.9987532372063</v>
      </c>
      <c r="AL51" s="133">
        <f t="shared" si="7"/>
        <v>1030.9987532372063</v>
      </c>
      <c r="AM51" s="133">
        <f t="shared" si="7"/>
        <v>1030.9987532372063</v>
      </c>
      <c r="AN51" s="133">
        <f t="shared" si="7"/>
        <v>1030.9987532372063</v>
      </c>
      <c r="AO51" s="133">
        <f t="shared" si="7"/>
        <v>1030.9987532372063</v>
      </c>
      <c r="AP51" s="133">
        <f t="shared" si="7"/>
        <v>1030.9987532372063</v>
      </c>
      <c r="AQ51" s="133">
        <f t="shared" si="7"/>
        <v>1030.9987532372063</v>
      </c>
      <c r="AR51" s="133">
        <f t="shared" si="7"/>
        <v>1030.9987532372063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-1.25</v>
      </c>
      <c r="R52" s="136">
        <f t="shared" si="1"/>
        <v>-1.0251662019365249</v>
      </c>
      <c r="S52" s="133">
        <f t="shared" si="2"/>
        <v>-2.1111111111111112</v>
      </c>
      <c r="T52" s="133">
        <f t="shared" si="3"/>
        <v>-1</v>
      </c>
      <c r="U52" s="133">
        <f t="shared" si="4"/>
        <v>-1.000249803290916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-1.25</v>
      </c>
      <c r="R53" s="136">
        <f t="shared" si="1"/>
        <v>-1.0251662019365249</v>
      </c>
      <c r="S53" s="133">
        <f t="shared" si="2"/>
        <v>-2.1111111111111112</v>
      </c>
      <c r="T53" s="133">
        <f t="shared" si="3"/>
        <v>-1</v>
      </c>
      <c r="U53" s="133">
        <f t="shared" si="4"/>
        <v>-1.000249803290916</v>
      </c>
      <c r="W53" s="133">
        <f t="array" ref="W53:W184">TRANSPOSE($W$51:$CE$51)</f>
        <v>1030.9987532372063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-1.25</v>
      </c>
      <c r="R54" s="136">
        <f t="shared" si="1"/>
        <v>-1.0251662019365249</v>
      </c>
      <c r="S54" s="133">
        <f t="shared" si="2"/>
        <v>-2.1111111111111112</v>
      </c>
      <c r="T54" s="133">
        <f t="shared" si="3"/>
        <v>-1</v>
      </c>
      <c r="U54" s="133">
        <f t="shared" si="4"/>
        <v>-1.000249803290916</v>
      </c>
      <c r="W54" s="133">
        <v>1030.9987532372063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-1.25</v>
      </c>
      <c r="R55" s="136">
        <f t="shared" si="1"/>
        <v>-1.0251662019365249</v>
      </c>
      <c r="S55" s="133">
        <f t="shared" si="2"/>
        <v>-2.1111111111111112</v>
      </c>
      <c r="T55" s="133">
        <f t="shared" si="3"/>
        <v>-1</v>
      </c>
      <c r="U55" s="133">
        <f t="shared" si="4"/>
        <v>-1.000249803290916</v>
      </c>
      <c r="W55" s="133">
        <v>1030.9987532372063</v>
      </c>
    </row>
    <row r="56" spans="17:53" x14ac:dyDescent="0.25">
      <c r="Q56" s="133">
        <f t="shared" si="0"/>
        <v>-1.25</v>
      </c>
      <c r="R56" s="136">
        <f t="shared" si="1"/>
        <v>-1.0251662019365249</v>
      </c>
      <c r="S56" s="133">
        <f t="shared" si="2"/>
        <v>-2.1111111111111112</v>
      </c>
      <c r="T56" s="133">
        <f t="shared" si="3"/>
        <v>-1</v>
      </c>
      <c r="U56" s="133">
        <f t="shared" si="4"/>
        <v>-1.000249803290916</v>
      </c>
      <c r="W56" s="133">
        <v>1030.9987532372063</v>
      </c>
    </row>
    <row r="57" spans="17:53" x14ac:dyDescent="0.25">
      <c r="Q57" s="133">
        <f t="shared" si="0"/>
        <v>-1.25</v>
      </c>
      <c r="R57" s="136">
        <f t="shared" si="1"/>
        <v>-1.0251662019365249</v>
      </c>
      <c r="S57" s="133">
        <f t="shared" si="2"/>
        <v>-2.1111111111111112</v>
      </c>
      <c r="T57" s="133">
        <f t="shared" si="3"/>
        <v>-1</v>
      </c>
      <c r="U57" s="133">
        <f t="shared" si="4"/>
        <v>-1.000249803290916</v>
      </c>
      <c r="W57" s="133">
        <v>1030.9987532372063</v>
      </c>
    </row>
    <row r="58" spans="17:53" x14ac:dyDescent="0.25">
      <c r="Q58" s="133">
        <f t="shared" si="0"/>
        <v>-1.25</v>
      </c>
      <c r="R58" s="136">
        <f t="shared" si="1"/>
        <v>-1.0251662019365249</v>
      </c>
      <c r="S58" s="133">
        <f t="shared" si="2"/>
        <v>-2.1111111111111112</v>
      </c>
      <c r="T58" s="133">
        <f t="shared" si="3"/>
        <v>-1</v>
      </c>
      <c r="U58" s="133">
        <f t="shared" si="4"/>
        <v>-1.000249803290916</v>
      </c>
      <c r="W58" s="133">
        <v>1030.9987532372063</v>
      </c>
    </row>
    <row r="59" spans="17:53" x14ac:dyDescent="0.25">
      <c r="Q59" s="133">
        <f t="shared" si="0"/>
        <v>-1.25</v>
      </c>
      <c r="R59" s="136">
        <f t="shared" si="1"/>
        <v>-1.0251662019365249</v>
      </c>
      <c r="S59" s="133">
        <f t="shared" si="2"/>
        <v>-2.1111111111111112</v>
      </c>
      <c r="T59" s="133">
        <f t="shared" si="3"/>
        <v>-1</v>
      </c>
      <c r="U59" s="133">
        <f t="shared" si="4"/>
        <v>-1.000249803290916</v>
      </c>
      <c r="W59" s="133">
        <v>1030.9987532372063</v>
      </c>
    </row>
    <row r="60" spans="17:53" x14ac:dyDescent="0.25">
      <c r="Q60" s="133">
        <f t="shared" si="0"/>
        <v>-1.25</v>
      </c>
      <c r="R60" s="136">
        <f t="shared" si="1"/>
        <v>-1.0251662019365249</v>
      </c>
      <c r="S60" s="133">
        <f t="shared" si="2"/>
        <v>-2.1111111111111112</v>
      </c>
      <c r="T60" s="133">
        <f t="shared" si="3"/>
        <v>-1</v>
      </c>
      <c r="U60" s="133">
        <f t="shared" si="4"/>
        <v>-1.000249803290916</v>
      </c>
      <c r="W60" s="133">
        <v>1030.9987532372063</v>
      </c>
    </row>
    <row r="61" spans="17:53" x14ac:dyDescent="0.25">
      <c r="Q61" s="133">
        <f t="shared" si="0"/>
        <v>-1.25</v>
      </c>
      <c r="R61" s="136">
        <f t="shared" si="1"/>
        <v>-1.0251662019365249</v>
      </c>
      <c r="S61" s="133">
        <f t="shared" si="2"/>
        <v>-2.1111111111111112</v>
      </c>
      <c r="T61" s="133">
        <f t="shared" si="3"/>
        <v>-1</v>
      </c>
      <c r="U61" s="133">
        <f t="shared" si="4"/>
        <v>-1.000249803290916</v>
      </c>
      <c r="W61" s="133">
        <v>1030.9987532372063</v>
      </c>
    </row>
    <row r="62" spans="17:53" x14ac:dyDescent="0.25">
      <c r="Q62" s="133">
        <f t="shared" si="0"/>
        <v>-1.25</v>
      </c>
      <c r="R62" s="136">
        <f t="shared" si="1"/>
        <v>-1.0251662019365249</v>
      </c>
      <c r="S62" s="133">
        <f t="shared" si="2"/>
        <v>-2.1111111111111112</v>
      </c>
      <c r="T62" s="133">
        <f t="shared" si="3"/>
        <v>-1</v>
      </c>
      <c r="U62" s="133">
        <f t="shared" si="4"/>
        <v>-1.000249803290916</v>
      </c>
      <c r="W62" s="133">
        <v>1030.9987532372063</v>
      </c>
    </row>
    <row r="63" spans="17:53" x14ac:dyDescent="0.25">
      <c r="Q63" s="133">
        <f t="shared" si="0"/>
        <v>-1.25</v>
      </c>
      <c r="R63" s="136">
        <f t="shared" si="1"/>
        <v>-1.0251662019365249</v>
      </c>
      <c r="S63" s="133">
        <f t="shared" si="2"/>
        <v>-2.1111111111111112</v>
      </c>
      <c r="T63" s="133">
        <f t="shared" si="3"/>
        <v>-1</v>
      </c>
      <c r="U63" s="133">
        <f t="shared" si="4"/>
        <v>-1.000249803290916</v>
      </c>
      <c r="W63" s="133">
        <v>1030.9987532372063</v>
      </c>
    </row>
    <row r="64" spans="17:53" x14ac:dyDescent="0.25">
      <c r="Q64" s="133">
        <f t="shared" si="0"/>
        <v>-1.25</v>
      </c>
      <c r="R64" s="136">
        <f t="shared" si="1"/>
        <v>-1.0251662019365249</v>
      </c>
      <c r="S64" s="133">
        <f t="shared" si="2"/>
        <v>-2.1111111111111112</v>
      </c>
      <c r="T64" s="133">
        <f t="shared" si="3"/>
        <v>-1</v>
      </c>
      <c r="U64" s="133">
        <f t="shared" si="4"/>
        <v>-1.000249803290916</v>
      </c>
      <c r="W64" s="133">
        <v>1030.9987532372063</v>
      </c>
    </row>
    <row r="65" spans="17:23" x14ac:dyDescent="0.25">
      <c r="Q65" s="133">
        <f t="shared" si="0"/>
        <v>-1.25</v>
      </c>
      <c r="R65" s="136">
        <f t="shared" si="1"/>
        <v>-1.0251662019365249</v>
      </c>
      <c r="S65" s="133">
        <f t="shared" si="2"/>
        <v>-2.1111111111111112</v>
      </c>
      <c r="T65" s="133">
        <f t="shared" si="3"/>
        <v>-1</v>
      </c>
      <c r="U65" s="133">
        <f t="shared" si="4"/>
        <v>-1.000249803290916</v>
      </c>
      <c r="W65" s="133">
        <v>1030.9987532372063</v>
      </c>
    </row>
    <row r="66" spans="17:23" x14ac:dyDescent="0.25">
      <c r="Q66" s="133">
        <f t="shared" si="0"/>
        <v>-1.25</v>
      </c>
      <c r="R66" s="136">
        <f t="shared" si="1"/>
        <v>-1.0251662019365249</v>
      </c>
      <c r="S66" s="133">
        <f t="shared" si="2"/>
        <v>-2.1111111111111112</v>
      </c>
      <c r="T66" s="133">
        <f t="shared" si="3"/>
        <v>-1</v>
      </c>
      <c r="U66" s="133">
        <f t="shared" si="4"/>
        <v>-1.000249803290916</v>
      </c>
      <c r="W66" s="133">
        <v>1030.9987532372063</v>
      </c>
    </row>
    <row r="67" spans="17:23" x14ac:dyDescent="0.25">
      <c r="Q67" s="133">
        <f t="shared" ref="Q67:Q130" si="8">2*((L67-P$3)/(P$5-P$3))-1</f>
        <v>-1.25</v>
      </c>
      <c r="R67" s="136">
        <f t="shared" ref="R67:R130" si="9">2*((H67-P$8)/(P$10-P$8))-1</f>
        <v>-1.0251662019365249</v>
      </c>
      <c r="S67" s="133">
        <f t="shared" ref="S67:S130" si="10">2*((I67-P$13)/(P$15-P$13))-1</f>
        <v>-2.1111111111111112</v>
      </c>
      <c r="T67" s="133">
        <f t="shared" ref="T67:T130" si="11">2*((J67-P$18)/(P$20-P$18))-1</f>
        <v>-1</v>
      </c>
      <c r="U67" s="133">
        <f t="shared" ref="U67:U130" si="12">2*((K67-P$23)/(P$25-P$23))-1</f>
        <v>-1.000249803290916</v>
      </c>
      <c r="W67" s="133">
        <v>1030.9987532372063</v>
      </c>
    </row>
    <row r="68" spans="17:23" x14ac:dyDescent="0.25">
      <c r="Q68" s="133">
        <f t="shared" si="8"/>
        <v>-1.25</v>
      </c>
      <c r="R68" s="136">
        <f t="shared" si="9"/>
        <v>-1.0251662019365249</v>
      </c>
      <c r="S68" s="133">
        <f t="shared" si="10"/>
        <v>-2.1111111111111112</v>
      </c>
      <c r="T68" s="133">
        <f t="shared" si="11"/>
        <v>-1</v>
      </c>
      <c r="U68" s="133">
        <f t="shared" si="12"/>
        <v>-1.000249803290916</v>
      </c>
      <c r="W68" s="133">
        <v>1030.9987532372063</v>
      </c>
    </row>
    <row r="69" spans="17:23" x14ac:dyDescent="0.25">
      <c r="Q69" s="133">
        <f t="shared" si="8"/>
        <v>-1.25</v>
      </c>
      <c r="R69" s="136">
        <f t="shared" si="9"/>
        <v>-1.0251662019365249</v>
      </c>
      <c r="S69" s="133">
        <f t="shared" si="10"/>
        <v>-2.1111111111111112</v>
      </c>
      <c r="T69" s="133">
        <f t="shared" si="11"/>
        <v>-1</v>
      </c>
      <c r="U69" s="133">
        <f t="shared" si="12"/>
        <v>-1.000249803290916</v>
      </c>
      <c r="W69" s="133">
        <v>1030.9987532372063</v>
      </c>
    </row>
    <row r="70" spans="17:23" x14ac:dyDescent="0.25">
      <c r="Q70" s="133">
        <f t="shared" si="8"/>
        <v>-1.25</v>
      </c>
      <c r="R70" s="136">
        <f t="shared" si="9"/>
        <v>-1.0251662019365249</v>
      </c>
      <c r="S70" s="133">
        <f t="shared" si="10"/>
        <v>-2.1111111111111112</v>
      </c>
      <c r="T70" s="133">
        <f t="shared" si="11"/>
        <v>-1</v>
      </c>
      <c r="U70" s="133">
        <f t="shared" si="12"/>
        <v>-1.000249803290916</v>
      </c>
      <c r="W70" s="133">
        <v>1030.9987532372063</v>
      </c>
    </row>
    <row r="71" spans="17:23" x14ac:dyDescent="0.25">
      <c r="Q71" s="133">
        <f t="shared" si="8"/>
        <v>-1.25</v>
      </c>
      <c r="R71" s="136">
        <f t="shared" si="9"/>
        <v>-1.0251662019365249</v>
      </c>
      <c r="S71" s="133">
        <f t="shared" si="10"/>
        <v>-2.1111111111111112</v>
      </c>
      <c r="T71" s="133">
        <f t="shared" si="11"/>
        <v>-1</v>
      </c>
      <c r="U71" s="133">
        <f t="shared" si="12"/>
        <v>-1.000249803290916</v>
      </c>
      <c r="W71" s="133">
        <v>1030.9987532372063</v>
      </c>
    </row>
    <row r="72" spans="17:23" x14ac:dyDescent="0.25">
      <c r="Q72" s="133">
        <f t="shared" si="8"/>
        <v>-1.25</v>
      </c>
      <c r="R72" s="136">
        <f t="shared" si="9"/>
        <v>-1.0251662019365249</v>
      </c>
      <c r="S72" s="133">
        <f t="shared" si="10"/>
        <v>-2.1111111111111112</v>
      </c>
      <c r="T72" s="133">
        <f t="shared" si="11"/>
        <v>-1</v>
      </c>
      <c r="U72" s="133">
        <f t="shared" si="12"/>
        <v>-1.000249803290916</v>
      </c>
      <c r="W72" s="133">
        <v>1030.9987532372063</v>
      </c>
    </row>
    <row r="73" spans="17:23" x14ac:dyDescent="0.25">
      <c r="Q73" s="133">
        <f t="shared" si="8"/>
        <v>-1.25</v>
      </c>
      <c r="R73" s="136">
        <f t="shared" si="9"/>
        <v>-1.0251662019365249</v>
      </c>
      <c r="S73" s="133">
        <f t="shared" si="10"/>
        <v>-2.1111111111111112</v>
      </c>
      <c r="T73" s="133">
        <f t="shared" si="11"/>
        <v>-1</v>
      </c>
      <c r="U73" s="133">
        <f t="shared" si="12"/>
        <v>-1.000249803290916</v>
      </c>
      <c r="W73" s="133">
        <v>1030.9987532372063</v>
      </c>
    </row>
    <row r="74" spans="17:23" x14ac:dyDescent="0.25">
      <c r="Q74" s="133">
        <f t="shared" si="8"/>
        <v>-1.25</v>
      </c>
      <c r="R74" s="136">
        <f t="shared" si="9"/>
        <v>-1.0251662019365249</v>
      </c>
      <c r="S74" s="133">
        <f t="shared" si="10"/>
        <v>-2.1111111111111112</v>
      </c>
      <c r="T74" s="133">
        <f t="shared" si="11"/>
        <v>-1</v>
      </c>
      <c r="U74" s="133">
        <f t="shared" si="12"/>
        <v>-1.000249803290916</v>
      </c>
      <c r="W74" s="133">
        <v>1030.9987532372063</v>
      </c>
    </row>
    <row r="75" spans="17:23" x14ac:dyDescent="0.25">
      <c r="Q75" s="133">
        <f t="shared" si="8"/>
        <v>-1.25</v>
      </c>
      <c r="R75" s="136">
        <f t="shared" si="9"/>
        <v>-1.0251662019365249</v>
      </c>
      <c r="S75" s="133">
        <f t="shared" si="10"/>
        <v>-2.1111111111111112</v>
      </c>
      <c r="T75" s="133">
        <f t="shared" si="11"/>
        <v>-1</v>
      </c>
      <c r="U75" s="133">
        <f t="shared" si="12"/>
        <v>-1.000249803290916</v>
      </c>
      <c r="W75" s="133">
        <v>0</v>
      </c>
    </row>
    <row r="76" spans="17:23" x14ac:dyDescent="0.25">
      <c r="Q76" s="133">
        <f t="shared" si="8"/>
        <v>-1.25</v>
      </c>
      <c r="R76" s="136">
        <f t="shared" si="9"/>
        <v>-1.0251662019365249</v>
      </c>
      <c r="S76" s="133">
        <f t="shared" si="10"/>
        <v>-2.1111111111111112</v>
      </c>
      <c r="T76" s="133">
        <f t="shared" si="11"/>
        <v>-1</v>
      </c>
      <c r="U76" s="133">
        <f t="shared" si="12"/>
        <v>-1.000249803290916</v>
      </c>
      <c r="W76" s="133">
        <v>0</v>
      </c>
    </row>
    <row r="77" spans="17:23" x14ac:dyDescent="0.25">
      <c r="Q77" s="133">
        <f t="shared" si="8"/>
        <v>-1.25</v>
      </c>
      <c r="R77" s="136">
        <f t="shared" si="9"/>
        <v>-1.0251662019365249</v>
      </c>
      <c r="S77" s="133">
        <f t="shared" si="10"/>
        <v>-2.1111111111111112</v>
      </c>
      <c r="T77" s="133">
        <f t="shared" si="11"/>
        <v>-1</v>
      </c>
      <c r="U77" s="133">
        <f t="shared" si="12"/>
        <v>-1.000249803290916</v>
      </c>
      <c r="W77" s="133">
        <v>0</v>
      </c>
    </row>
    <row r="78" spans="17:23" x14ac:dyDescent="0.25">
      <c r="Q78" s="133">
        <f t="shared" si="8"/>
        <v>-1.25</v>
      </c>
      <c r="R78" s="136">
        <f t="shared" si="9"/>
        <v>-1.0251662019365249</v>
      </c>
      <c r="S78" s="133">
        <f t="shared" si="10"/>
        <v>-2.1111111111111112</v>
      </c>
      <c r="T78" s="133">
        <f t="shared" si="11"/>
        <v>-1</v>
      </c>
      <c r="U78" s="133">
        <f t="shared" si="12"/>
        <v>-1.000249803290916</v>
      </c>
      <c r="W78" s="133">
        <v>0</v>
      </c>
    </row>
    <row r="79" spans="17:23" x14ac:dyDescent="0.25">
      <c r="Q79" s="133">
        <f t="shared" si="8"/>
        <v>-1.25</v>
      </c>
      <c r="R79" s="136">
        <f t="shared" si="9"/>
        <v>-1.0251662019365249</v>
      </c>
      <c r="S79" s="133">
        <f t="shared" si="10"/>
        <v>-2.1111111111111112</v>
      </c>
      <c r="T79" s="133">
        <f t="shared" si="11"/>
        <v>-1</v>
      </c>
      <c r="U79" s="133">
        <f t="shared" si="12"/>
        <v>-1.000249803290916</v>
      </c>
      <c r="W79" s="133">
        <v>0</v>
      </c>
    </row>
    <row r="80" spans="17:23" x14ac:dyDescent="0.25">
      <c r="Q80" s="133">
        <f t="shared" si="8"/>
        <v>-1.25</v>
      </c>
      <c r="R80" s="136">
        <f t="shared" si="9"/>
        <v>-1.0251662019365249</v>
      </c>
      <c r="S80" s="133">
        <f t="shared" si="10"/>
        <v>-2.1111111111111112</v>
      </c>
      <c r="T80" s="133">
        <f t="shared" si="11"/>
        <v>-1</v>
      </c>
      <c r="U80" s="133">
        <f t="shared" si="12"/>
        <v>-1.000249803290916</v>
      </c>
      <c r="W80" s="133">
        <v>0</v>
      </c>
    </row>
    <row r="81" spans="17:23" x14ac:dyDescent="0.25">
      <c r="Q81" s="133">
        <f t="shared" si="8"/>
        <v>-1.25</v>
      </c>
      <c r="R81" s="136">
        <f t="shared" si="9"/>
        <v>-1.0251662019365249</v>
      </c>
      <c r="S81" s="133">
        <f t="shared" si="10"/>
        <v>-2.1111111111111112</v>
      </c>
      <c r="T81" s="133">
        <f t="shared" si="11"/>
        <v>-1</v>
      </c>
      <c r="U81" s="133">
        <f t="shared" si="12"/>
        <v>-1.000249803290916</v>
      </c>
      <c r="W81" s="133">
        <v>0</v>
      </c>
    </row>
    <row r="82" spans="17:23" x14ac:dyDescent="0.25">
      <c r="Q82" s="133">
        <f t="shared" si="8"/>
        <v>-1.25</v>
      </c>
      <c r="R82" s="136">
        <f t="shared" si="9"/>
        <v>-1.0251662019365249</v>
      </c>
      <c r="S82" s="133">
        <f t="shared" si="10"/>
        <v>-2.1111111111111112</v>
      </c>
      <c r="T82" s="133">
        <f t="shared" si="11"/>
        <v>-1</v>
      </c>
      <c r="U82" s="133">
        <f t="shared" si="12"/>
        <v>-1.000249803290916</v>
      </c>
      <c r="W82" s="133">
        <v>0</v>
      </c>
    </row>
    <row r="83" spans="17:23" x14ac:dyDescent="0.25">
      <c r="Q83" s="133">
        <f t="shared" si="8"/>
        <v>-1.25</v>
      </c>
      <c r="R83" s="136">
        <f t="shared" si="9"/>
        <v>-1.0251662019365249</v>
      </c>
      <c r="S83" s="133">
        <f t="shared" si="10"/>
        <v>-2.1111111111111112</v>
      </c>
      <c r="T83" s="133">
        <f t="shared" si="11"/>
        <v>-1</v>
      </c>
      <c r="U83" s="133">
        <f t="shared" si="12"/>
        <v>-1.000249803290916</v>
      </c>
      <c r="W83" s="133">
        <v>0</v>
      </c>
    </row>
    <row r="84" spans="17:23" x14ac:dyDescent="0.25">
      <c r="Q84" s="133">
        <f t="shared" si="8"/>
        <v>-1.25</v>
      </c>
      <c r="R84" s="136">
        <f t="shared" si="9"/>
        <v>-1.0251662019365249</v>
      </c>
      <c r="S84" s="133">
        <f t="shared" si="10"/>
        <v>-2.1111111111111112</v>
      </c>
      <c r="T84" s="133">
        <f t="shared" si="11"/>
        <v>-1</v>
      </c>
      <c r="U84" s="133">
        <f t="shared" si="12"/>
        <v>-1.000249803290916</v>
      </c>
      <c r="W84" s="133">
        <v>0</v>
      </c>
    </row>
    <row r="85" spans="17:23" x14ac:dyDescent="0.25">
      <c r="Q85" s="133">
        <f t="shared" si="8"/>
        <v>-1.25</v>
      </c>
      <c r="R85" s="136">
        <f t="shared" si="9"/>
        <v>-1.0251662019365249</v>
      </c>
      <c r="S85" s="133">
        <f t="shared" si="10"/>
        <v>-2.1111111111111112</v>
      </c>
      <c r="T85" s="133">
        <f t="shared" si="11"/>
        <v>-1</v>
      </c>
      <c r="U85" s="133">
        <f t="shared" si="12"/>
        <v>-1.000249803290916</v>
      </c>
      <c r="W85" s="133">
        <v>0</v>
      </c>
    </row>
    <row r="86" spans="17:23" x14ac:dyDescent="0.25">
      <c r="Q86" s="133">
        <f t="shared" si="8"/>
        <v>-1.25</v>
      </c>
      <c r="R86" s="136">
        <f t="shared" si="9"/>
        <v>-1.0251662019365249</v>
      </c>
      <c r="S86" s="133">
        <f t="shared" si="10"/>
        <v>-2.1111111111111112</v>
      </c>
      <c r="T86" s="133">
        <f t="shared" si="11"/>
        <v>-1</v>
      </c>
      <c r="U86" s="133">
        <f t="shared" si="12"/>
        <v>-1.000249803290916</v>
      </c>
      <c r="W86" s="133">
        <v>0</v>
      </c>
    </row>
    <row r="87" spans="17:23" x14ac:dyDescent="0.25">
      <c r="Q87" s="133">
        <f t="shared" si="8"/>
        <v>-1.25</v>
      </c>
      <c r="R87" s="136">
        <f t="shared" si="9"/>
        <v>-1.0251662019365249</v>
      </c>
      <c r="S87" s="133">
        <f t="shared" si="10"/>
        <v>-2.1111111111111112</v>
      </c>
      <c r="T87" s="133">
        <f t="shared" si="11"/>
        <v>-1</v>
      </c>
      <c r="U87" s="133">
        <f t="shared" si="12"/>
        <v>-1.000249803290916</v>
      </c>
      <c r="W87" s="133">
        <v>0</v>
      </c>
    </row>
    <row r="88" spans="17:23" x14ac:dyDescent="0.25">
      <c r="Q88" s="133">
        <f t="shared" si="8"/>
        <v>-1.25</v>
      </c>
      <c r="R88" s="136">
        <f t="shared" si="9"/>
        <v>-1.0251662019365249</v>
      </c>
      <c r="S88" s="133">
        <f t="shared" si="10"/>
        <v>-2.1111111111111112</v>
      </c>
      <c r="T88" s="133">
        <f t="shared" si="11"/>
        <v>-1</v>
      </c>
      <c r="U88" s="133">
        <f t="shared" si="12"/>
        <v>-1.000249803290916</v>
      </c>
      <c r="W88" s="133">
        <v>0</v>
      </c>
    </row>
    <row r="89" spans="17:23" x14ac:dyDescent="0.25">
      <c r="Q89" s="133">
        <f t="shared" si="8"/>
        <v>-1.25</v>
      </c>
      <c r="R89" s="136">
        <f t="shared" si="9"/>
        <v>-1.0251662019365249</v>
      </c>
      <c r="S89" s="133">
        <f t="shared" si="10"/>
        <v>-2.1111111111111112</v>
      </c>
      <c r="T89" s="133">
        <f t="shared" si="11"/>
        <v>-1</v>
      </c>
      <c r="U89" s="133">
        <f t="shared" si="12"/>
        <v>-1.000249803290916</v>
      </c>
      <c r="W89" s="133">
        <v>0</v>
      </c>
    </row>
    <row r="90" spans="17:23" x14ac:dyDescent="0.25">
      <c r="Q90" s="133">
        <f t="shared" si="8"/>
        <v>-1.25</v>
      </c>
      <c r="R90" s="136">
        <f t="shared" si="9"/>
        <v>-1.0251662019365249</v>
      </c>
      <c r="S90" s="133">
        <f t="shared" si="10"/>
        <v>-2.1111111111111112</v>
      </c>
      <c r="T90" s="133">
        <f t="shared" si="11"/>
        <v>-1</v>
      </c>
      <c r="U90" s="133">
        <f t="shared" si="12"/>
        <v>-1.000249803290916</v>
      </c>
      <c r="W90" s="133">
        <v>0</v>
      </c>
    </row>
    <row r="91" spans="17:23" x14ac:dyDescent="0.25">
      <c r="Q91" s="133">
        <f t="shared" si="8"/>
        <v>-1.25</v>
      </c>
      <c r="R91" s="136">
        <f t="shared" si="9"/>
        <v>-1.0251662019365249</v>
      </c>
      <c r="S91" s="133">
        <f t="shared" si="10"/>
        <v>-2.1111111111111112</v>
      </c>
      <c r="T91" s="133">
        <f t="shared" si="11"/>
        <v>-1</v>
      </c>
      <c r="U91" s="133">
        <f t="shared" si="12"/>
        <v>-1.000249803290916</v>
      </c>
      <c r="W91" s="133">
        <v>0</v>
      </c>
    </row>
    <row r="92" spans="17:23" x14ac:dyDescent="0.25">
      <c r="Q92" s="133">
        <f t="shared" si="8"/>
        <v>-1.25</v>
      </c>
      <c r="R92" s="136">
        <f t="shared" si="9"/>
        <v>-1.0251662019365249</v>
      </c>
      <c r="S92" s="133">
        <f t="shared" si="10"/>
        <v>-2.1111111111111112</v>
      </c>
      <c r="T92" s="133">
        <f t="shared" si="11"/>
        <v>-1</v>
      </c>
      <c r="U92" s="133">
        <f t="shared" si="12"/>
        <v>-1.000249803290916</v>
      </c>
      <c r="W92" s="133">
        <v>0</v>
      </c>
    </row>
    <row r="93" spans="17:23" x14ac:dyDescent="0.25">
      <c r="Q93" s="133">
        <f t="shared" si="8"/>
        <v>-1.25</v>
      </c>
      <c r="R93" s="136">
        <f t="shared" si="9"/>
        <v>-1.0251662019365249</v>
      </c>
      <c r="S93" s="133">
        <f t="shared" si="10"/>
        <v>-2.1111111111111112</v>
      </c>
      <c r="T93" s="133">
        <f t="shared" si="11"/>
        <v>-1</v>
      </c>
      <c r="U93" s="133">
        <f t="shared" si="12"/>
        <v>-1.000249803290916</v>
      </c>
      <c r="W93" s="133">
        <v>0</v>
      </c>
    </row>
    <row r="94" spans="17:23" x14ac:dyDescent="0.25">
      <c r="Q94" s="133">
        <f t="shared" si="8"/>
        <v>-1.25</v>
      </c>
      <c r="R94" s="136">
        <f t="shared" si="9"/>
        <v>-1.0251662019365249</v>
      </c>
      <c r="S94" s="133">
        <f t="shared" si="10"/>
        <v>-2.1111111111111112</v>
      </c>
      <c r="T94" s="133">
        <f t="shared" si="11"/>
        <v>-1</v>
      </c>
      <c r="U94" s="133">
        <f t="shared" si="12"/>
        <v>-1.000249803290916</v>
      </c>
      <c r="W94" s="133">
        <v>0</v>
      </c>
    </row>
    <row r="95" spans="17:23" x14ac:dyDescent="0.25">
      <c r="Q95" s="133">
        <f t="shared" si="8"/>
        <v>-1.25</v>
      </c>
      <c r="R95" s="136">
        <f t="shared" si="9"/>
        <v>-1.0251662019365249</v>
      </c>
      <c r="S95" s="133">
        <f t="shared" si="10"/>
        <v>-2.1111111111111112</v>
      </c>
      <c r="T95" s="133">
        <f t="shared" si="11"/>
        <v>-1</v>
      </c>
      <c r="U95" s="133">
        <f t="shared" si="12"/>
        <v>-1.000249803290916</v>
      </c>
      <c r="W95" s="133">
        <v>0</v>
      </c>
    </row>
    <row r="96" spans="17:23" x14ac:dyDescent="0.25">
      <c r="Q96" s="133">
        <f t="shared" si="8"/>
        <v>-1.25</v>
      </c>
      <c r="R96" s="136">
        <f t="shared" si="9"/>
        <v>-1.0251662019365249</v>
      </c>
      <c r="S96" s="133">
        <f t="shared" si="10"/>
        <v>-2.1111111111111112</v>
      </c>
      <c r="T96" s="133">
        <f t="shared" si="11"/>
        <v>-1</v>
      </c>
      <c r="U96" s="133">
        <f t="shared" si="12"/>
        <v>-1.000249803290916</v>
      </c>
      <c r="W96" s="133">
        <v>0</v>
      </c>
    </row>
    <row r="97" spans="17:23" x14ac:dyDescent="0.25">
      <c r="Q97" s="133">
        <f t="shared" si="8"/>
        <v>-1.25</v>
      </c>
      <c r="R97" s="136">
        <f t="shared" si="9"/>
        <v>-1.0251662019365249</v>
      </c>
      <c r="S97" s="133">
        <f t="shared" si="10"/>
        <v>-2.1111111111111112</v>
      </c>
      <c r="T97" s="133">
        <f t="shared" si="11"/>
        <v>-1</v>
      </c>
      <c r="U97" s="133">
        <f t="shared" si="12"/>
        <v>-1.000249803290916</v>
      </c>
      <c r="W97" s="133">
        <v>0</v>
      </c>
    </row>
    <row r="98" spans="17:23" x14ac:dyDescent="0.25">
      <c r="Q98" s="133">
        <f t="shared" si="8"/>
        <v>-1.25</v>
      </c>
      <c r="R98" s="136">
        <f t="shared" si="9"/>
        <v>-1.0251662019365249</v>
      </c>
      <c r="S98" s="133">
        <f t="shared" si="10"/>
        <v>-2.1111111111111112</v>
      </c>
      <c r="T98" s="133">
        <f t="shared" si="11"/>
        <v>-1</v>
      </c>
      <c r="U98" s="133">
        <f t="shared" si="12"/>
        <v>-1.000249803290916</v>
      </c>
      <c r="W98" s="133">
        <v>0</v>
      </c>
    </row>
    <row r="99" spans="17:23" x14ac:dyDescent="0.25">
      <c r="Q99" s="133">
        <f t="shared" si="8"/>
        <v>-1.25</v>
      </c>
      <c r="R99" s="136">
        <f t="shared" si="9"/>
        <v>-1.0251662019365249</v>
      </c>
      <c r="S99" s="133">
        <f t="shared" si="10"/>
        <v>-2.1111111111111112</v>
      </c>
      <c r="T99" s="133">
        <f t="shared" si="11"/>
        <v>-1</v>
      </c>
      <c r="U99" s="133">
        <f t="shared" si="12"/>
        <v>-1.000249803290916</v>
      </c>
      <c r="W99" s="133">
        <v>0</v>
      </c>
    </row>
    <row r="100" spans="17:23" x14ac:dyDescent="0.25">
      <c r="Q100" s="133">
        <f t="shared" si="8"/>
        <v>-1.25</v>
      </c>
      <c r="R100" s="136">
        <f t="shared" si="9"/>
        <v>-1.0251662019365249</v>
      </c>
      <c r="S100" s="133">
        <f t="shared" si="10"/>
        <v>-2.1111111111111112</v>
      </c>
      <c r="T100" s="133">
        <f t="shared" si="11"/>
        <v>-1</v>
      </c>
      <c r="U100" s="133">
        <f t="shared" si="12"/>
        <v>-1.000249803290916</v>
      </c>
      <c r="W100" s="133">
        <v>0</v>
      </c>
    </row>
    <row r="101" spans="17:23" x14ac:dyDescent="0.25">
      <c r="Q101" s="133">
        <f t="shared" si="8"/>
        <v>-1.25</v>
      </c>
      <c r="R101" s="136">
        <f t="shared" si="9"/>
        <v>-1.0251662019365249</v>
      </c>
      <c r="S101" s="133">
        <f t="shared" si="10"/>
        <v>-2.1111111111111112</v>
      </c>
      <c r="T101" s="133">
        <f t="shared" si="11"/>
        <v>-1</v>
      </c>
      <c r="U101" s="133">
        <f t="shared" si="12"/>
        <v>-1.000249803290916</v>
      </c>
      <c r="W101" s="133">
        <v>0</v>
      </c>
    </row>
    <row r="102" spans="17:23" x14ac:dyDescent="0.25">
      <c r="Q102" s="133">
        <f t="shared" si="8"/>
        <v>-1.25</v>
      </c>
      <c r="R102" s="136">
        <f t="shared" si="9"/>
        <v>-1.0251662019365249</v>
      </c>
      <c r="S102" s="133">
        <f t="shared" si="10"/>
        <v>-2.1111111111111112</v>
      </c>
      <c r="T102" s="133">
        <f t="shared" si="11"/>
        <v>-1</v>
      </c>
      <c r="U102" s="133">
        <f t="shared" si="12"/>
        <v>-1.000249803290916</v>
      </c>
      <c r="W102" s="133">
        <v>0</v>
      </c>
    </row>
    <row r="103" spans="17:23" x14ac:dyDescent="0.25">
      <c r="Q103" s="133">
        <f t="shared" si="8"/>
        <v>-1.25</v>
      </c>
      <c r="R103" s="136">
        <f t="shared" si="9"/>
        <v>-1.0251662019365249</v>
      </c>
      <c r="S103" s="133">
        <f t="shared" si="10"/>
        <v>-2.1111111111111112</v>
      </c>
      <c r="T103" s="133">
        <f t="shared" si="11"/>
        <v>-1</v>
      </c>
      <c r="U103" s="133">
        <f t="shared" si="12"/>
        <v>-1.000249803290916</v>
      </c>
      <c r="W103" s="133">
        <v>0</v>
      </c>
    </row>
    <row r="104" spans="17:23" x14ac:dyDescent="0.25">
      <c r="Q104" s="133">
        <f t="shared" si="8"/>
        <v>-1.25</v>
      </c>
      <c r="R104" s="136">
        <f t="shared" si="9"/>
        <v>-1.0251662019365249</v>
      </c>
      <c r="S104" s="133">
        <f t="shared" si="10"/>
        <v>-2.1111111111111112</v>
      </c>
      <c r="T104" s="133">
        <f t="shared" si="11"/>
        <v>-1</v>
      </c>
      <c r="U104" s="133">
        <f t="shared" si="12"/>
        <v>-1.000249803290916</v>
      </c>
      <c r="W104" s="133">
        <v>0</v>
      </c>
    </row>
    <row r="105" spans="17:23" x14ac:dyDescent="0.25">
      <c r="Q105" s="133">
        <f t="shared" si="8"/>
        <v>-1.25</v>
      </c>
      <c r="R105" s="136">
        <f t="shared" si="9"/>
        <v>-1.0251662019365249</v>
      </c>
      <c r="S105" s="133">
        <f t="shared" si="10"/>
        <v>-2.1111111111111112</v>
      </c>
      <c r="T105" s="133">
        <f t="shared" si="11"/>
        <v>-1</v>
      </c>
      <c r="U105" s="133">
        <f t="shared" si="12"/>
        <v>-1.000249803290916</v>
      </c>
      <c r="W105" s="133">
        <v>0</v>
      </c>
    </row>
    <row r="106" spans="17:23" x14ac:dyDescent="0.25">
      <c r="Q106" s="133">
        <f t="shared" si="8"/>
        <v>-1.25</v>
      </c>
      <c r="R106" s="136">
        <f t="shared" si="9"/>
        <v>-1.0251662019365249</v>
      </c>
      <c r="S106" s="133">
        <f t="shared" si="10"/>
        <v>-2.1111111111111112</v>
      </c>
      <c r="T106" s="133">
        <f t="shared" si="11"/>
        <v>-1</v>
      </c>
      <c r="U106" s="133">
        <f t="shared" si="12"/>
        <v>-1.000249803290916</v>
      </c>
      <c r="W106" s="133">
        <v>0</v>
      </c>
    </row>
    <row r="107" spans="17:23" x14ac:dyDescent="0.25">
      <c r="Q107" s="133">
        <f t="shared" si="8"/>
        <v>-1.25</v>
      </c>
      <c r="R107" s="136">
        <f t="shared" si="9"/>
        <v>-1.0251662019365249</v>
      </c>
      <c r="S107" s="133">
        <f t="shared" si="10"/>
        <v>-2.1111111111111112</v>
      </c>
      <c r="T107" s="133">
        <f t="shared" si="11"/>
        <v>-1</v>
      </c>
      <c r="U107" s="133">
        <f t="shared" si="12"/>
        <v>-1.000249803290916</v>
      </c>
      <c r="W107" s="133">
        <v>0</v>
      </c>
    </row>
    <row r="108" spans="17:23" x14ac:dyDescent="0.25">
      <c r="Q108" s="133">
        <f t="shared" si="8"/>
        <v>-1.25</v>
      </c>
      <c r="R108" s="136">
        <f t="shared" si="9"/>
        <v>-1.0251662019365249</v>
      </c>
      <c r="S108" s="133">
        <f t="shared" si="10"/>
        <v>-2.1111111111111112</v>
      </c>
      <c r="T108" s="133">
        <f t="shared" si="11"/>
        <v>-1</v>
      </c>
      <c r="U108" s="133">
        <f t="shared" si="12"/>
        <v>-1.000249803290916</v>
      </c>
      <c r="W108" s="133">
        <v>0</v>
      </c>
    </row>
    <row r="109" spans="17:23" x14ac:dyDescent="0.25">
      <c r="Q109" s="133">
        <f t="shared" si="8"/>
        <v>-1.25</v>
      </c>
      <c r="R109" s="136">
        <f t="shared" si="9"/>
        <v>-1.0251662019365249</v>
      </c>
      <c r="S109" s="133">
        <f t="shared" si="10"/>
        <v>-2.1111111111111112</v>
      </c>
      <c r="T109" s="133">
        <f t="shared" si="11"/>
        <v>-1</v>
      </c>
      <c r="U109" s="133">
        <f t="shared" si="12"/>
        <v>-1.000249803290916</v>
      </c>
      <c r="W109" s="133">
        <v>0</v>
      </c>
    </row>
    <row r="110" spans="17:23" x14ac:dyDescent="0.25">
      <c r="Q110" s="133">
        <f t="shared" si="8"/>
        <v>-1.25</v>
      </c>
      <c r="R110" s="136">
        <f t="shared" si="9"/>
        <v>-1.0251662019365249</v>
      </c>
      <c r="S110" s="133">
        <f t="shared" si="10"/>
        <v>-2.1111111111111112</v>
      </c>
      <c r="T110" s="133">
        <f t="shared" si="11"/>
        <v>-1</v>
      </c>
      <c r="U110" s="133">
        <f t="shared" si="12"/>
        <v>-1.000249803290916</v>
      </c>
      <c r="W110" s="133">
        <v>0</v>
      </c>
    </row>
    <row r="111" spans="17:23" x14ac:dyDescent="0.25">
      <c r="Q111" s="133">
        <f t="shared" si="8"/>
        <v>-1.25</v>
      </c>
      <c r="R111" s="136">
        <f t="shared" si="9"/>
        <v>-1.0251662019365249</v>
      </c>
      <c r="S111" s="133">
        <f t="shared" si="10"/>
        <v>-2.1111111111111112</v>
      </c>
      <c r="T111" s="133">
        <f t="shared" si="11"/>
        <v>-1</v>
      </c>
      <c r="U111" s="133">
        <f t="shared" si="12"/>
        <v>-1.000249803290916</v>
      </c>
      <c r="W111" s="133">
        <v>0</v>
      </c>
    </row>
    <row r="112" spans="17:23" x14ac:dyDescent="0.25">
      <c r="Q112" s="133">
        <f t="shared" si="8"/>
        <v>-1.25</v>
      </c>
      <c r="R112" s="136">
        <f t="shared" si="9"/>
        <v>-1.0251662019365249</v>
      </c>
      <c r="S112" s="133">
        <f t="shared" si="10"/>
        <v>-2.1111111111111112</v>
      </c>
      <c r="T112" s="133">
        <f t="shared" si="11"/>
        <v>-1</v>
      </c>
      <c r="U112" s="133">
        <f t="shared" si="12"/>
        <v>-1.000249803290916</v>
      </c>
      <c r="W112" s="133">
        <v>0</v>
      </c>
    </row>
    <row r="113" spans="17:23" x14ac:dyDescent="0.25">
      <c r="Q113" s="133">
        <f t="shared" si="8"/>
        <v>-1.25</v>
      </c>
      <c r="R113" s="136">
        <f t="shared" si="9"/>
        <v>-1.0251662019365249</v>
      </c>
      <c r="S113" s="133">
        <f t="shared" si="10"/>
        <v>-2.1111111111111112</v>
      </c>
      <c r="T113" s="133">
        <f t="shared" si="11"/>
        <v>-1</v>
      </c>
      <c r="U113" s="133">
        <f t="shared" si="12"/>
        <v>-1.000249803290916</v>
      </c>
      <c r="W113" s="133">
        <v>0</v>
      </c>
    </row>
    <row r="114" spans="17:23" x14ac:dyDescent="0.25">
      <c r="Q114" s="133">
        <f t="shared" si="8"/>
        <v>-1.25</v>
      </c>
      <c r="R114" s="136">
        <f t="shared" si="9"/>
        <v>-1.0251662019365249</v>
      </c>
      <c r="S114" s="133">
        <f t="shared" si="10"/>
        <v>-2.1111111111111112</v>
      </c>
      <c r="T114" s="133">
        <f t="shared" si="11"/>
        <v>-1</v>
      </c>
      <c r="U114" s="133">
        <f t="shared" si="12"/>
        <v>-1.000249803290916</v>
      </c>
      <c r="W114" s="133" t="e">
        <v>#N/A</v>
      </c>
    </row>
    <row r="115" spans="17:23" x14ac:dyDescent="0.25">
      <c r="Q115" s="133">
        <f t="shared" si="8"/>
        <v>-1.25</v>
      </c>
      <c r="R115" s="136">
        <f t="shared" si="9"/>
        <v>-1.0251662019365249</v>
      </c>
      <c r="S115" s="133">
        <f t="shared" si="10"/>
        <v>-2.1111111111111112</v>
      </c>
      <c r="T115" s="133">
        <f t="shared" si="11"/>
        <v>-1</v>
      </c>
      <c r="U115" s="133">
        <f t="shared" si="12"/>
        <v>-1.000249803290916</v>
      </c>
      <c r="W115" s="133" t="e">
        <v>#N/A</v>
      </c>
    </row>
    <row r="116" spans="17:23" x14ac:dyDescent="0.25">
      <c r="Q116" s="133">
        <f t="shared" si="8"/>
        <v>-1.25</v>
      </c>
      <c r="R116" s="136">
        <f t="shared" si="9"/>
        <v>-1.0251662019365249</v>
      </c>
      <c r="S116" s="133">
        <f t="shared" si="10"/>
        <v>-2.1111111111111112</v>
      </c>
      <c r="T116" s="133">
        <f t="shared" si="11"/>
        <v>-1</v>
      </c>
      <c r="U116" s="133">
        <f t="shared" si="12"/>
        <v>-1.000249803290916</v>
      </c>
      <c r="W116" s="133" t="e">
        <v>#N/A</v>
      </c>
    </row>
    <row r="117" spans="17:23" x14ac:dyDescent="0.25">
      <c r="Q117" s="133">
        <f t="shared" si="8"/>
        <v>-1.25</v>
      </c>
      <c r="R117" s="136">
        <f t="shared" si="9"/>
        <v>-1.0251662019365249</v>
      </c>
      <c r="S117" s="133">
        <f t="shared" si="10"/>
        <v>-2.1111111111111112</v>
      </c>
      <c r="T117" s="133">
        <f t="shared" si="11"/>
        <v>-1</v>
      </c>
      <c r="U117" s="133">
        <f t="shared" si="12"/>
        <v>-1.000249803290916</v>
      </c>
      <c r="W117" s="133" t="e">
        <v>#N/A</v>
      </c>
    </row>
    <row r="118" spans="17:23" x14ac:dyDescent="0.25">
      <c r="Q118" s="133">
        <f t="shared" si="8"/>
        <v>-1.25</v>
      </c>
      <c r="R118" s="136">
        <f t="shared" si="9"/>
        <v>-1.0251662019365249</v>
      </c>
      <c r="S118" s="133">
        <f t="shared" si="10"/>
        <v>-2.1111111111111112</v>
      </c>
      <c r="T118" s="133">
        <f t="shared" si="11"/>
        <v>-1</v>
      </c>
      <c r="U118" s="133">
        <f t="shared" si="12"/>
        <v>-1.000249803290916</v>
      </c>
      <c r="W118" s="133" t="e">
        <v>#N/A</v>
      </c>
    </row>
    <row r="119" spans="17:23" x14ac:dyDescent="0.25">
      <c r="Q119" s="133">
        <f t="shared" si="8"/>
        <v>-1.25</v>
      </c>
      <c r="R119" s="136">
        <f t="shared" si="9"/>
        <v>-1.0251662019365249</v>
      </c>
      <c r="S119" s="133">
        <f t="shared" si="10"/>
        <v>-2.1111111111111112</v>
      </c>
      <c r="T119" s="133">
        <f t="shared" si="11"/>
        <v>-1</v>
      </c>
      <c r="U119" s="133">
        <f t="shared" si="12"/>
        <v>-1.000249803290916</v>
      </c>
      <c r="W119" s="133" t="e">
        <v>#N/A</v>
      </c>
    </row>
    <row r="120" spans="17:23" x14ac:dyDescent="0.25">
      <c r="Q120" s="133">
        <f t="shared" si="8"/>
        <v>-1.25</v>
      </c>
      <c r="R120" s="136">
        <f t="shared" si="9"/>
        <v>-1.0251662019365249</v>
      </c>
      <c r="S120" s="133">
        <f t="shared" si="10"/>
        <v>-2.1111111111111112</v>
      </c>
      <c r="T120" s="133">
        <f t="shared" si="11"/>
        <v>-1</v>
      </c>
      <c r="U120" s="133">
        <f t="shared" si="12"/>
        <v>-1.000249803290916</v>
      </c>
      <c r="W120" s="133" t="e">
        <v>#N/A</v>
      </c>
    </row>
    <row r="121" spans="17:23" x14ac:dyDescent="0.25">
      <c r="Q121" s="133">
        <f t="shared" si="8"/>
        <v>-1.25</v>
      </c>
      <c r="R121" s="136">
        <f t="shared" si="9"/>
        <v>-1.0251662019365249</v>
      </c>
      <c r="S121" s="133">
        <f t="shared" si="10"/>
        <v>-2.1111111111111112</v>
      </c>
      <c r="T121" s="133">
        <f t="shared" si="11"/>
        <v>-1</v>
      </c>
      <c r="U121" s="133">
        <f t="shared" si="12"/>
        <v>-1.000249803290916</v>
      </c>
      <c r="W121" s="133" t="e">
        <v>#N/A</v>
      </c>
    </row>
    <row r="122" spans="17:23" x14ac:dyDescent="0.25">
      <c r="Q122" s="133">
        <f t="shared" si="8"/>
        <v>-1.25</v>
      </c>
      <c r="R122" s="136">
        <f t="shared" si="9"/>
        <v>-1.0251662019365249</v>
      </c>
      <c r="S122" s="133">
        <f t="shared" si="10"/>
        <v>-2.1111111111111112</v>
      </c>
      <c r="T122" s="133">
        <f t="shared" si="11"/>
        <v>-1</v>
      </c>
      <c r="U122" s="133">
        <f t="shared" si="12"/>
        <v>-1.000249803290916</v>
      </c>
      <c r="W122" s="133" t="e">
        <v>#N/A</v>
      </c>
    </row>
    <row r="123" spans="17:23" x14ac:dyDescent="0.25">
      <c r="Q123" s="133">
        <f t="shared" si="8"/>
        <v>-1.25</v>
      </c>
      <c r="R123" s="136">
        <f t="shared" si="9"/>
        <v>-1.0251662019365249</v>
      </c>
      <c r="S123" s="133">
        <f t="shared" si="10"/>
        <v>-2.1111111111111112</v>
      </c>
      <c r="T123" s="133">
        <f t="shared" si="11"/>
        <v>-1</v>
      </c>
      <c r="U123" s="133">
        <f t="shared" si="12"/>
        <v>-1.000249803290916</v>
      </c>
      <c r="W123" s="133" t="e">
        <v>#N/A</v>
      </c>
    </row>
    <row r="124" spans="17:23" x14ac:dyDescent="0.25">
      <c r="Q124" s="133">
        <f t="shared" si="8"/>
        <v>-1.25</v>
      </c>
      <c r="R124" s="136">
        <f t="shared" si="9"/>
        <v>-1.0251662019365249</v>
      </c>
      <c r="S124" s="133">
        <f t="shared" si="10"/>
        <v>-2.1111111111111112</v>
      </c>
      <c r="T124" s="133">
        <f t="shared" si="11"/>
        <v>-1</v>
      </c>
      <c r="U124" s="133">
        <f t="shared" si="12"/>
        <v>-1.000249803290916</v>
      </c>
      <c r="W124" s="133" t="e">
        <v>#N/A</v>
      </c>
    </row>
    <row r="125" spans="17:23" x14ac:dyDescent="0.25">
      <c r="Q125" s="133">
        <f t="shared" si="8"/>
        <v>-1.25</v>
      </c>
      <c r="R125" s="136">
        <f t="shared" si="9"/>
        <v>-1.0251662019365249</v>
      </c>
      <c r="S125" s="133">
        <f t="shared" si="10"/>
        <v>-2.1111111111111112</v>
      </c>
      <c r="T125" s="133">
        <f t="shared" si="11"/>
        <v>-1</v>
      </c>
      <c r="U125" s="133">
        <f t="shared" si="12"/>
        <v>-1.000249803290916</v>
      </c>
      <c r="W125" s="133" t="e">
        <v>#N/A</v>
      </c>
    </row>
    <row r="126" spans="17:23" x14ac:dyDescent="0.25">
      <c r="Q126" s="133">
        <f t="shared" si="8"/>
        <v>-1.25</v>
      </c>
      <c r="R126" s="136">
        <f t="shared" si="9"/>
        <v>-1.0251662019365249</v>
      </c>
      <c r="S126" s="133">
        <f t="shared" si="10"/>
        <v>-2.1111111111111112</v>
      </c>
      <c r="T126" s="133">
        <f t="shared" si="11"/>
        <v>-1</v>
      </c>
      <c r="U126" s="133">
        <f t="shared" si="12"/>
        <v>-1.000249803290916</v>
      </c>
      <c r="W126" s="133" t="e">
        <v>#N/A</v>
      </c>
    </row>
    <row r="127" spans="17:23" x14ac:dyDescent="0.25">
      <c r="Q127" s="133">
        <f t="shared" si="8"/>
        <v>-1.25</v>
      </c>
      <c r="R127" s="136">
        <f t="shared" si="9"/>
        <v>-1.0251662019365249</v>
      </c>
      <c r="S127" s="133">
        <f t="shared" si="10"/>
        <v>-2.1111111111111112</v>
      </c>
      <c r="T127" s="133">
        <f t="shared" si="11"/>
        <v>-1</v>
      </c>
      <c r="U127" s="133">
        <f t="shared" si="12"/>
        <v>-1.000249803290916</v>
      </c>
      <c r="W127" s="133" t="e">
        <v>#N/A</v>
      </c>
    </row>
    <row r="128" spans="17:23" x14ac:dyDescent="0.25">
      <c r="Q128" s="133">
        <f t="shared" si="8"/>
        <v>-1.25</v>
      </c>
      <c r="R128" s="136">
        <f t="shared" si="9"/>
        <v>-1.0251662019365249</v>
      </c>
      <c r="S128" s="133">
        <f t="shared" si="10"/>
        <v>-2.1111111111111112</v>
      </c>
      <c r="T128" s="133">
        <f t="shared" si="11"/>
        <v>-1</v>
      </c>
      <c r="U128" s="133">
        <f t="shared" si="12"/>
        <v>-1.000249803290916</v>
      </c>
      <c r="W128" s="133" t="e">
        <v>#N/A</v>
      </c>
    </row>
    <row r="129" spans="17:23" x14ac:dyDescent="0.25">
      <c r="Q129" s="133">
        <f t="shared" si="8"/>
        <v>-1.25</v>
      </c>
      <c r="R129" s="136">
        <f t="shared" si="9"/>
        <v>-1.0251662019365249</v>
      </c>
      <c r="S129" s="133">
        <f t="shared" si="10"/>
        <v>-2.1111111111111112</v>
      </c>
      <c r="T129" s="133">
        <f t="shared" si="11"/>
        <v>-1</v>
      </c>
      <c r="U129" s="133">
        <f t="shared" si="12"/>
        <v>-1.000249803290916</v>
      </c>
      <c r="W129" s="133" t="e">
        <v>#N/A</v>
      </c>
    </row>
    <row r="130" spans="17:23" x14ac:dyDescent="0.25">
      <c r="Q130" s="133">
        <f t="shared" si="8"/>
        <v>-1.25</v>
      </c>
      <c r="R130" s="136">
        <f t="shared" si="9"/>
        <v>-1.0251662019365249</v>
      </c>
      <c r="S130" s="133">
        <f t="shared" si="10"/>
        <v>-2.1111111111111112</v>
      </c>
      <c r="T130" s="133">
        <f t="shared" si="11"/>
        <v>-1</v>
      </c>
      <c r="U130" s="133">
        <f t="shared" si="12"/>
        <v>-1.000249803290916</v>
      </c>
      <c r="W130" s="133" t="e">
        <v>#N/A</v>
      </c>
    </row>
    <row r="131" spans="17:23" x14ac:dyDescent="0.25">
      <c r="Q131" s="133">
        <f t="shared" ref="Q131:Q194" si="13">2*((L131-P$3)/(P$5-P$3))-1</f>
        <v>-1.25</v>
      </c>
      <c r="R131" s="136">
        <f t="shared" ref="R131:R194" si="14">2*((H131-P$8)/(P$10-P$8))-1</f>
        <v>-1.0251662019365249</v>
      </c>
      <c r="S131" s="133">
        <f t="shared" ref="S131:S194" si="15">2*((I131-P$13)/(P$15-P$13))-1</f>
        <v>-2.1111111111111112</v>
      </c>
      <c r="T131" s="133">
        <f t="shared" ref="T131:T194" si="16">2*((J131-P$18)/(P$20-P$18))-1</f>
        <v>-1</v>
      </c>
      <c r="U131" s="133">
        <f t="shared" ref="U131:U194" si="17">2*((K131-P$23)/(P$25-P$23))-1</f>
        <v>-1.000249803290916</v>
      </c>
      <c r="W131" s="133" t="e">
        <v>#N/A</v>
      </c>
    </row>
    <row r="132" spans="17:23" x14ac:dyDescent="0.25">
      <c r="Q132" s="133">
        <f t="shared" si="13"/>
        <v>-1.25</v>
      </c>
      <c r="R132" s="136">
        <f t="shared" si="14"/>
        <v>-1.0251662019365249</v>
      </c>
      <c r="S132" s="133">
        <f t="shared" si="15"/>
        <v>-2.1111111111111112</v>
      </c>
      <c r="T132" s="133">
        <f t="shared" si="16"/>
        <v>-1</v>
      </c>
      <c r="U132" s="133">
        <f t="shared" si="17"/>
        <v>-1.000249803290916</v>
      </c>
      <c r="W132" s="133" t="e">
        <v>#N/A</v>
      </c>
    </row>
    <row r="133" spans="17:23" x14ac:dyDescent="0.25">
      <c r="Q133" s="133">
        <f t="shared" si="13"/>
        <v>-1.25</v>
      </c>
      <c r="R133" s="136">
        <f t="shared" si="14"/>
        <v>-1.0251662019365249</v>
      </c>
      <c r="S133" s="133">
        <f t="shared" si="15"/>
        <v>-2.1111111111111112</v>
      </c>
      <c r="T133" s="133">
        <f t="shared" si="16"/>
        <v>-1</v>
      </c>
      <c r="U133" s="133">
        <f t="shared" si="17"/>
        <v>-1.000249803290916</v>
      </c>
      <c r="W133" s="133" t="e">
        <v>#N/A</v>
      </c>
    </row>
    <row r="134" spans="17:23" x14ac:dyDescent="0.25">
      <c r="Q134" s="133">
        <f t="shared" si="13"/>
        <v>-1.25</v>
      </c>
      <c r="R134" s="136">
        <f t="shared" si="14"/>
        <v>-1.0251662019365249</v>
      </c>
      <c r="S134" s="133">
        <f t="shared" si="15"/>
        <v>-2.1111111111111112</v>
      </c>
      <c r="T134" s="133">
        <f t="shared" si="16"/>
        <v>-1</v>
      </c>
      <c r="U134" s="133">
        <f t="shared" si="17"/>
        <v>-1.000249803290916</v>
      </c>
      <c r="W134" s="133" t="e">
        <v>#N/A</v>
      </c>
    </row>
    <row r="135" spans="17:23" x14ac:dyDescent="0.25">
      <c r="Q135" s="133">
        <f t="shared" si="13"/>
        <v>-1.25</v>
      </c>
      <c r="R135" s="136">
        <f t="shared" si="14"/>
        <v>-1.0251662019365249</v>
      </c>
      <c r="S135" s="133">
        <f t="shared" si="15"/>
        <v>-2.1111111111111112</v>
      </c>
      <c r="T135" s="133">
        <f t="shared" si="16"/>
        <v>-1</v>
      </c>
      <c r="U135" s="133">
        <f t="shared" si="17"/>
        <v>-1.000249803290916</v>
      </c>
      <c r="W135" s="133" t="e">
        <v>#N/A</v>
      </c>
    </row>
    <row r="136" spans="17:23" x14ac:dyDescent="0.25">
      <c r="Q136" s="133">
        <f t="shared" si="13"/>
        <v>-1.25</v>
      </c>
      <c r="R136" s="136">
        <f t="shared" si="14"/>
        <v>-1.0251662019365249</v>
      </c>
      <c r="S136" s="133">
        <f t="shared" si="15"/>
        <v>-2.1111111111111112</v>
      </c>
      <c r="T136" s="133">
        <f t="shared" si="16"/>
        <v>-1</v>
      </c>
      <c r="U136" s="133">
        <f t="shared" si="17"/>
        <v>-1.000249803290916</v>
      </c>
      <c r="W136" s="133" t="e">
        <v>#N/A</v>
      </c>
    </row>
    <row r="137" spans="17:23" x14ac:dyDescent="0.25">
      <c r="Q137" s="133">
        <f t="shared" si="13"/>
        <v>-1.25</v>
      </c>
      <c r="R137" s="136">
        <f t="shared" si="14"/>
        <v>-1.0251662019365249</v>
      </c>
      <c r="S137" s="133">
        <f t="shared" si="15"/>
        <v>-2.1111111111111112</v>
      </c>
      <c r="T137" s="133">
        <f t="shared" si="16"/>
        <v>-1</v>
      </c>
      <c r="U137" s="133">
        <f t="shared" si="17"/>
        <v>-1.000249803290916</v>
      </c>
      <c r="W137" s="133" t="e">
        <v>#N/A</v>
      </c>
    </row>
    <row r="138" spans="17:23" x14ac:dyDescent="0.25">
      <c r="Q138" s="133">
        <f t="shared" si="13"/>
        <v>-1.25</v>
      </c>
      <c r="R138" s="136">
        <f t="shared" si="14"/>
        <v>-1.0251662019365249</v>
      </c>
      <c r="S138" s="133">
        <f t="shared" si="15"/>
        <v>-2.1111111111111112</v>
      </c>
      <c r="T138" s="133">
        <f t="shared" si="16"/>
        <v>-1</v>
      </c>
      <c r="U138" s="133">
        <f t="shared" si="17"/>
        <v>-1.000249803290916</v>
      </c>
      <c r="W138" s="133" t="e">
        <v>#N/A</v>
      </c>
    </row>
    <row r="139" spans="17:23" x14ac:dyDescent="0.25">
      <c r="Q139" s="133">
        <f t="shared" si="13"/>
        <v>-1.25</v>
      </c>
      <c r="R139" s="136">
        <f t="shared" si="14"/>
        <v>-1.0251662019365249</v>
      </c>
      <c r="S139" s="133">
        <f t="shared" si="15"/>
        <v>-2.1111111111111112</v>
      </c>
      <c r="T139" s="133">
        <f t="shared" si="16"/>
        <v>-1</v>
      </c>
      <c r="U139" s="133">
        <f t="shared" si="17"/>
        <v>-1.000249803290916</v>
      </c>
      <c r="W139" s="133" t="e">
        <v>#N/A</v>
      </c>
    </row>
    <row r="140" spans="17:23" x14ac:dyDescent="0.25">
      <c r="Q140" s="133">
        <f t="shared" si="13"/>
        <v>-1.25</v>
      </c>
      <c r="R140" s="136">
        <f t="shared" si="14"/>
        <v>-1.0251662019365249</v>
      </c>
      <c r="S140" s="133">
        <f t="shared" si="15"/>
        <v>-2.1111111111111112</v>
      </c>
      <c r="T140" s="133">
        <f t="shared" si="16"/>
        <v>-1</v>
      </c>
      <c r="U140" s="133">
        <f t="shared" si="17"/>
        <v>-1.000249803290916</v>
      </c>
      <c r="W140" s="133" t="e">
        <v>#N/A</v>
      </c>
    </row>
    <row r="141" spans="17:23" x14ac:dyDescent="0.25">
      <c r="Q141" s="133">
        <f t="shared" si="13"/>
        <v>-1.25</v>
      </c>
      <c r="R141" s="136">
        <f t="shared" si="14"/>
        <v>-1.0251662019365249</v>
      </c>
      <c r="S141" s="133">
        <f t="shared" si="15"/>
        <v>-2.1111111111111112</v>
      </c>
      <c r="T141" s="133">
        <f t="shared" si="16"/>
        <v>-1</v>
      </c>
      <c r="U141" s="133">
        <f t="shared" si="17"/>
        <v>-1.000249803290916</v>
      </c>
      <c r="W141" s="133" t="e">
        <v>#N/A</v>
      </c>
    </row>
    <row r="142" spans="17:23" x14ac:dyDescent="0.25">
      <c r="Q142" s="133">
        <f t="shared" si="13"/>
        <v>-1.25</v>
      </c>
      <c r="R142" s="136">
        <f t="shared" si="14"/>
        <v>-1.0251662019365249</v>
      </c>
      <c r="S142" s="133">
        <f t="shared" si="15"/>
        <v>-2.1111111111111112</v>
      </c>
      <c r="T142" s="133">
        <f t="shared" si="16"/>
        <v>-1</v>
      </c>
      <c r="U142" s="133">
        <f t="shared" si="17"/>
        <v>-1.000249803290916</v>
      </c>
      <c r="W142" s="133" t="e">
        <v>#N/A</v>
      </c>
    </row>
    <row r="143" spans="17:23" x14ac:dyDescent="0.25">
      <c r="Q143" s="133">
        <f t="shared" si="13"/>
        <v>-1.25</v>
      </c>
      <c r="R143" s="136">
        <f t="shared" si="14"/>
        <v>-1.0251662019365249</v>
      </c>
      <c r="S143" s="133">
        <f t="shared" si="15"/>
        <v>-2.1111111111111112</v>
      </c>
      <c r="T143" s="133">
        <f t="shared" si="16"/>
        <v>-1</v>
      </c>
      <c r="U143" s="133">
        <f t="shared" si="17"/>
        <v>-1.000249803290916</v>
      </c>
      <c r="W143" s="133" t="e">
        <v>#N/A</v>
      </c>
    </row>
    <row r="144" spans="17:23" x14ac:dyDescent="0.25">
      <c r="Q144" s="133">
        <f t="shared" si="13"/>
        <v>-1.25</v>
      </c>
      <c r="R144" s="136">
        <f t="shared" si="14"/>
        <v>-1.0251662019365249</v>
      </c>
      <c r="S144" s="133">
        <f t="shared" si="15"/>
        <v>-2.1111111111111112</v>
      </c>
      <c r="T144" s="133">
        <f t="shared" si="16"/>
        <v>-1</v>
      </c>
      <c r="U144" s="133">
        <f t="shared" si="17"/>
        <v>-1.000249803290916</v>
      </c>
      <c r="W144" s="133" t="e">
        <v>#N/A</v>
      </c>
    </row>
    <row r="145" spans="17:23" x14ac:dyDescent="0.25">
      <c r="Q145" s="133">
        <f t="shared" si="13"/>
        <v>-1.25</v>
      </c>
      <c r="R145" s="136">
        <f t="shared" si="14"/>
        <v>-1.0251662019365249</v>
      </c>
      <c r="S145" s="133">
        <f t="shared" si="15"/>
        <v>-2.1111111111111112</v>
      </c>
      <c r="T145" s="133">
        <f t="shared" si="16"/>
        <v>-1</v>
      </c>
      <c r="U145" s="133">
        <f t="shared" si="17"/>
        <v>-1.000249803290916</v>
      </c>
      <c r="W145" s="133" t="e">
        <v>#N/A</v>
      </c>
    </row>
    <row r="146" spans="17:23" x14ac:dyDescent="0.25">
      <c r="Q146" s="133">
        <f t="shared" si="13"/>
        <v>-1.25</v>
      </c>
      <c r="R146" s="136">
        <f t="shared" si="14"/>
        <v>-1.0251662019365249</v>
      </c>
      <c r="S146" s="133">
        <f t="shared" si="15"/>
        <v>-2.1111111111111112</v>
      </c>
      <c r="T146" s="133">
        <f t="shared" si="16"/>
        <v>-1</v>
      </c>
      <c r="U146" s="133">
        <f t="shared" si="17"/>
        <v>-1.000249803290916</v>
      </c>
      <c r="W146" s="133" t="e">
        <v>#N/A</v>
      </c>
    </row>
    <row r="147" spans="17:23" x14ac:dyDescent="0.25">
      <c r="Q147" s="133">
        <f t="shared" si="13"/>
        <v>-1.25</v>
      </c>
      <c r="R147" s="136">
        <f t="shared" si="14"/>
        <v>-1.0251662019365249</v>
      </c>
      <c r="S147" s="133">
        <f t="shared" si="15"/>
        <v>-2.1111111111111112</v>
      </c>
      <c r="T147" s="133">
        <f t="shared" si="16"/>
        <v>-1</v>
      </c>
      <c r="U147" s="133">
        <f t="shared" si="17"/>
        <v>-1.000249803290916</v>
      </c>
      <c r="W147" s="133" t="e">
        <v>#N/A</v>
      </c>
    </row>
    <row r="148" spans="17:23" x14ac:dyDescent="0.25">
      <c r="Q148" s="133">
        <f t="shared" si="13"/>
        <v>-1.25</v>
      </c>
      <c r="R148" s="136">
        <f t="shared" si="14"/>
        <v>-1.0251662019365249</v>
      </c>
      <c r="S148" s="133">
        <f t="shared" si="15"/>
        <v>-2.1111111111111112</v>
      </c>
      <c r="T148" s="133">
        <f t="shared" si="16"/>
        <v>-1</v>
      </c>
      <c r="U148" s="133">
        <f t="shared" si="17"/>
        <v>-1.000249803290916</v>
      </c>
      <c r="W148" s="133" t="e">
        <v>#N/A</v>
      </c>
    </row>
    <row r="149" spans="17:23" x14ac:dyDescent="0.25">
      <c r="Q149" s="133">
        <f t="shared" si="13"/>
        <v>-1.25</v>
      </c>
      <c r="R149" s="136">
        <f t="shared" si="14"/>
        <v>-1.0251662019365249</v>
      </c>
      <c r="S149" s="133">
        <f t="shared" si="15"/>
        <v>-2.1111111111111112</v>
      </c>
      <c r="T149" s="133">
        <f t="shared" si="16"/>
        <v>-1</v>
      </c>
      <c r="U149" s="133">
        <f t="shared" si="17"/>
        <v>-1.000249803290916</v>
      </c>
      <c r="W149" s="133" t="e">
        <v>#N/A</v>
      </c>
    </row>
    <row r="150" spans="17:23" x14ac:dyDescent="0.25">
      <c r="Q150" s="133">
        <f t="shared" si="13"/>
        <v>-1.25</v>
      </c>
      <c r="R150" s="136">
        <f t="shared" si="14"/>
        <v>-1.0251662019365249</v>
      </c>
      <c r="S150" s="133">
        <f t="shared" si="15"/>
        <v>-2.1111111111111112</v>
      </c>
      <c r="T150" s="133">
        <f t="shared" si="16"/>
        <v>-1</v>
      </c>
      <c r="U150" s="133">
        <f t="shared" si="17"/>
        <v>-1.000249803290916</v>
      </c>
      <c r="W150" s="133" t="e">
        <v>#N/A</v>
      </c>
    </row>
    <row r="151" spans="17:23" x14ac:dyDescent="0.25">
      <c r="Q151" s="133">
        <f t="shared" si="13"/>
        <v>-1.25</v>
      </c>
      <c r="R151" s="136">
        <f t="shared" si="14"/>
        <v>-1.0251662019365249</v>
      </c>
      <c r="S151" s="133">
        <f t="shared" si="15"/>
        <v>-2.1111111111111112</v>
      </c>
      <c r="T151" s="133">
        <f t="shared" si="16"/>
        <v>-1</v>
      </c>
      <c r="U151" s="133">
        <f t="shared" si="17"/>
        <v>-1.000249803290916</v>
      </c>
      <c r="W151" s="133" t="e">
        <v>#N/A</v>
      </c>
    </row>
    <row r="152" spans="17:23" x14ac:dyDescent="0.25">
      <c r="Q152" s="133">
        <f t="shared" si="13"/>
        <v>-1.25</v>
      </c>
      <c r="R152" s="136">
        <f t="shared" si="14"/>
        <v>-1.0251662019365249</v>
      </c>
      <c r="S152" s="133">
        <f t="shared" si="15"/>
        <v>-2.1111111111111112</v>
      </c>
      <c r="T152" s="133">
        <f t="shared" si="16"/>
        <v>-1</v>
      </c>
      <c r="U152" s="133">
        <f t="shared" si="17"/>
        <v>-1.000249803290916</v>
      </c>
      <c r="W152" s="133" t="e">
        <v>#N/A</v>
      </c>
    </row>
    <row r="153" spans="17:23" x14ac:dyDescent="0.25">
      <c r="Q153" s="133">
        <f t="shared" si="13"/>
        <v>-1.25</v>
      </c>
      <c r="R153" s="136">
        <f t="shared" si="14"/>
        <v>-1.0251662019365249</v>
      </c>
      <c r="S153" s="133">
        <f t="shared" si="15"/>
        <v>-2.1111111111111112</v>
      </c>
      <c r="T153" s="133">
        <f t="shared" si="16"/>
        <v>-1</v>
      </c>
      <c r="U153" s="133">
        <f t="shared" si="17"/>
        <v>-1.000249803290916</v>
      </c>
      <c r="W153" s="133" t="e">
        <v>#N/A</v>
      </c>
    </row>
    <row r="154" spans="17:23" x14ac:dyDescent="0.25">
      <c r="Q154" s="133">
        <f t="shared" si="13"/>
        <v>-1.25</v>
      </c>
      <c r="R154" s="136">
        <f t="shared" si="14"/>
        <v>-1.0251662019365249</v>
      </c>
      <c r="S154" s="133">
        <f t="shared" si="15"/>
        <v>-2.1111111111111112</v>
      </c>
      <c r="T154" s="133">
        <f t="shared" si="16"/>
        <v>-1</v>
      </c>
      <c r="U154" s="133">
        <f t="shared" si="17"/>
        <v>-1.000249803290916</v>
      </c>
      <c r="W154" s="133" t="e">
        <v>#N/A</v>
      </c>
    </row>
    <row r="155" spans="17:23" x14ac:dyDescent="0.25">
      <c r="Q155" s="133">
        <f t="shared" si="13"/>
        <v>-1.25</v>
      </c>
      <c r="R155" s="136">
        <f t="shared" si="14"/>
        <v>-1.0251662019365249</v>
      </c>
      <c r="S155" s="133">
        <f t="shared" si="15"/>
        <v>-2.1111111111111112</v>
      </c>
      <c r="T155" s="133">
        <f t="shared" si="16"/>
        <v>-1</v>
      </c>
      <c r="U155" s="133">
        <f t="shared" si="17"/>
        <v>-1.000249803290916</v>
      </c>
      <c r="W155" s="133" t="e">
        <v>#N/A</v>
      </c>
    </row>
    <row r="156" spans="17:23" x14ac:dyDescent="0.25">
      <c r="Q156" s="133">
        <f t="shared" si="13"/>
        <v>-1.25</v>
      </c>
      <c r="R156" s="136">
        <f t="shared" si="14"/>
        <v>-1.0251662019365249</v>
      </c>
      <c r="S156" s="133">
        <f t="shared" si="15"/>
        <v>-2.1111111111111112</v>
      </c>
      <c r="T156" s="133">
        <f t="shared" si="16"/>
        <v>-1</v>
      </c>
      <c r="U156" s="133">
        <f t="shared" si="17"/>
        <v>-1.000249803290916</v>
      </c>
      <c r="W156" s="133" t="e">
        <v>#N/A</v>
      </c>
    </row>
    <row r="157" spans="17:23" x14ac:dyDescent="0.25">
      <c r="Q157" s="133">
        <f t="shared" si="13"/>
        <v>-1.25</v>
      </c>
      <c r="R157" s="136">
        <f t="shared" si="14"/>
        <v>-1.0251662019365249</v>
      </c>
      <c r="S157" s="133">
        <f t="shared" si="15"/>
        <v>-2.1111111111111112</v>
      </c>
      <c r="T157" s="133">
        <f t="shared" si="16"/>
        <v>-1</v>
      </c>
      <c r="U157" s="133">
        <f t="shared" si="17"/>
        <v>-1.000249803290916</v>
      </c>
      <c r="W157" s="133" t="e">
        <v>#N/A</v>
      </c>
    </row>
    <row r="158" spans="17:23" x14ac:dyDescent="0.25">
      <c r="Q158" s="133">
        <f t="shared" si="13"/>
        <v>-1.25</v>
      </c>
      <c r="R158" s="136">
        <f t="shared" si="14"/>
        <v>-1.0251662019365249</v>
      </c>
      <c r="S158" s="133">
        <f t="shared" si="15"/>
        <v>-2.1111111111111112</v>
      </c>
      <c r="T158" s="133">
        <f t="shared" si="16"/>
        <v>-1</v>
      </c>
      <c r="U158" s="133">
        <f t="shared" si="17"/>
        <v>-1.000249803290916</v>
      </c>
      <c r="W158" s="133" t="e">
        <v>#N/A</v>
      </c>
    </row>
    <row r="159" spans="17:23" x14ac:dyDescent="0.25">
      <c r="Q159" s="133">
        <f t="shared" si="13"/>
        <v>-1.25</v>
      </c>
      <c r="R159" s="136">
        <f t="shared" si="14"/>
        <v>-1.0251662019365249</v>
      </c>
      <c r="S159" s="133">
        <f t="shared" si="15"/>
        <v>-2.1111111111111112</v>
      </c>
      <c r="T159" s="133">
        <f t="shared" si="16"/>
        <v>-1</v>
      </c>
      <c r="U159" s="133">
        <f t="shared" si="17"/>
        <v>-1.000249803290916</v>
      </c>
      <c r="W159" s="133" t="e">
        <v>#N/A</v>
      </c>
    </row>
    <row r="160" spans="17:23" x14ac:dyDescent="0.25">
      <c r="Q160" s="133">
        <f t="shared" si="13"/>
        <v>-1.25</v>
      </c>
      <c r="R160" s="136">
        <f t="shared" si="14"/>
        <v>-1.0251662019365249</v>
      </c>
      <c r="S160" s="133">
        <f t="shared" si="15"/>
        <v>-2.1111111111111112</v>
      </c>
      <c r="T160" s="133">
        <f t="shared" si="16"/>
        <v>-1</v>
      </c>
      <c r="U160" s="133">
        <f t="shared" si="17"/>
        <v>-1.000249803290916</v>
      </c>
      <c r="W160" s="133" t="e">
        <v>#N/A</v>
      </c>
    </row>
    <row r="161" spans="17:23" x14ac:dyDescent="0.25">
      <c r="Q161" s="133">
        <f t="shared" si="13"/>
        <v>-1.25</v>
      </c>
      <c r="R161" s="136">
        <f t="shared" si="14"/>
        <v>-1.0251662019365249</v>
      </c>
      <c r="S161" s="133">
        <f t="shared" si="15"/>
        <v>-2.1111111111111112</v>
      </c>
      <c r="T161" s="133">
        <f t="shared" si="16"/>
        <v>-1</v>
      </c>
      <c r="U161" s="133">
        <f t="shared" si="17"/>
        <v>-1.000249803290916</v>
      </c>
      <c r="W161" s="133" t="e">
        <v>#N/A</v>
      </c>
    </row>
    <row r="162" spans="17:23" x14ac:dyDescent="0.25">
      <c r="Q162" s="133">
        <f t="shared" si="13"/>
        <v>-1.25</v>
      </c>
      <c r="R162" s="136">
        <f t="shared" si="14"/>
        <v>-1.0251662019365249</v>
      </c>
      <c r="S162" s="133">
        <f t="shared" si="15"/>
        <v>-2.1111111111111112</v>
      </c>
      <c r="T162" s="133">
        <f t="shared" si="16"/>
        <v>-1</v>
      </c>
      <c r="U162" s="133">
        <f t="shared" si="17"/>
        <v>-1.000249803290916</v>
      </c>
      <c r="W162" s="133" t="e">
        <v>#N/A</v>
      </c>
    </row>
    <row r="163" spans="17:23" x14ac:dyDescent="0.25">
      <c r="Q163" s="133">
        <f t="shared" si="13"/>
        <v>-1.25</v>
      </c>
      <c r="R163" s="136">
        <f t="shared" si="14"/>
        <v>-1.0251662019365249</v>
      </c>
      <c r="S163" s="133">
        <f t="shared" si="15"/>
        <v>-2.1111111111111112</v>
      </c>
      <c r="T163" s="133">
        <f t="shared" si="16"/>
        <v>-1</v>
      </c>
      <c r="U163" s="133">
        <f t="shared" si="17"/>
        <v>-1.000249803290916</v>
      </c>
      <c r="W163" s="133" t="e">
        <v>#N/A</v>
      </c>
    </row>
    <row r="164" spans="17:23" x14ac:dyDescent="0.25">
      <c r="Q164" s="133">
        <f t="shared" si="13"/>
        <v>-1.25</v>
      </c>
      <c r="R164" s="136">
        <f t="shared" si="14"/>
        <v>-1.0251662019365249</v>
      </c>
      <c r="S164" s="133">
        <f t="shared" si="15"/>
        <v>-2.1111111111111112</v>
      </c>
      <c r="T164" s="133">
        <f t="shared" si="16"/>
        <v>-1</v>
      </c>
      <c r="U164" s="133">
        <f t="shared" si="17"/>
        <v>-1.000249803290916</v>
      </c>
      <c r="W164" s="133" t="e">
        <v>#N/A</v>
      </c>
    </row>
    <row r="165" spans="17:23" x14ac:dyDescent="0.25">
      <c r="Q165" s="133">
        <f t="shared" si="13"/>
        <v>-1.25</v>
      </c>
      <c r="R165" s="136">
        <f t="shared" si="14"/>
        <v>-1.0251662019365249</v>
      </c>
      <c r="S165" s="133">
        <f t="shared" si="15"/>
        <v>-2.1111111111111112</v>
      </c>
      <c r="T165" s="133">
        <f t="shared" si="16"/>
        <v>-1</v>
      </c>
      <c r="U165" s="133">
        <f t="shared" si="17"/>
        <v>-1.000249803290916</v>
      </c>
      <c r="W165" s="133" t="e">
        <v>#N/A</v>
      </c>
    </row>
    <row r="166" spans="17:23" x14ac:dyDescent="0.25">
      <c r="Q166" s="133">
        <f t="shared" si="13"/>
        <v>-1.25</v>
      </c>
      <c r="R166" s="136">
        <f t="shared" si="14"/>
        <v>-1.0251662019365249</v>
      </c>
      <c r="S166" s="133">
        <f t="shared" si="15"/>
        <v>-2.1111111111111112</v>
      </c>
      <c r="T166" s="133">
        <f t="shared" si="16"/>
        <v>-1</v>
      </c>
      <c r="U166" s="133">
        <f t="shared" si="17"/>
        <v>-1.000249803290916</v>
      </c>
      <c r="W166" s="133" t="e">
        <v>#N/A</v>
      </c>
    </row>
    <row r="167" spans="17:23" x14ac:dyDescent="0.25">
      <c r="Q167" s="133">
        <f t="shared" si="13"/>
        <v>-1.25</v>
      </c>
      <c r="R167" s="136">
        <f t="shared" si="14"/>
        <v>-1.0251662019365249</v>
      </c>
      <c r="S167" s="133">
        <f t="shared" si="15"/>
        <v>-2.1111111111111112</v>
      </c>
      <c r="T167" s="133">
        <f t="shared" si="16"/>
        <v>-1</v>
      </c>
      <c r="U167" s="133">
        <f t="shared" si="17"/>
        <v>-1.000249803290916</v>
      </c>
      <c r="W167" s="133" t="e">
        <v>#N/A</v>
      </c>
    </row>
    <row r="168" spans="17:23" x14ac:dyDescent="0.25">
      <c r="Q168" s="133">
        <f t="shared" si="13"/>
        <v>-1.25</v>
      </c>
      <c r="R168" s="136">
        <f t="shared" si="14"/>
        <v>-1.0251662019365249</v>
      </c>
      <c r="S168" s="133">
        <f t="shared" si="15"/>
        <v>-2.1111111111111112</v>
      </c>
      <c r="T168" s="133">
        <f t="shared" si="16"/>
        <v>-1</v>
      </c>
      <c r="U168" s="133">
        <f t="shared" si="17"/>
        <v>-1.000249803290916</v>
      </c>
      <c r="W168" s="133" t="e">
        <v>#N/A</v>
      </c>
    </row>
    <row r="169" spans="17:23" x14ac:dyDescent="0.25">
      <c r="Q169" s="133">
        <f t="shared" si="13"/>
        <v>-1.25</v>
      </c>
      <c r="R169" s="136">
        <f t="shared" si="14"/>
        <v>-1.0251662019365249</v>
      </c>
      <c r="S169" s="133">
        <f t="shared" si="15"/>
        <v>-2.1111111111111112</v>
      </c>
      <c r="T169" s="133">
        <f t="shared" si="16"/>
        <v>-1</v>
      </c>
      <c r="U169" s="133">
        <f t="shared" si="17"/>
        <v>-1.000249803290916</v>
      </c>
      <c r="W169" s="133" t="e">
        <v>#N/A</v>
      </c>
    </row>
    <row r="170" spans="17:23" x14ac:dyDescent="0.25">
      <c r="Q170" s="133">
        <f t="shared" si="13"/>
        <v>-1.25</v>
      </c>
      <c r="R170" s="136">
        <f t="shared" si="14"/>
        <v>-1.0251662019365249</v>
      </c>
      <c r="S170" s="133">
        <f t="shared" si="15"/>
        <v>-2.1111111111111112</v>
      </c>
      <c r="T170" s="133">
        <f t="shared" si="16"/>
        <v>-1</v>
      </c>
      <c r="U170" s="133">
        <f t="shared" si="17"/>
        <v>-1.000249803290916</v>
      </c>
      <c r="W170" s="133" t="e">
        <v>#N/A</v>
      </c>
    </row>
    <row r="171" spans="17:23" x14ac:dyDescent="0.25">
      <c r="Q171" s="133">
        <f t="shared" si="13"/>
        <v>-1.25</v>
      </c>
      <c r="R171" s="136">
        <f t="shared" si="14"/>
        <v>-1.0251662019365249</v>
      </c>
      <c r="S171" s="133">
        <f t="shared" si="15"/>
        <v>-2.1111111111111112</v>
      </c>
      <c r="T171" s="133">
        <f t="shared" si="16"/>
        <v>-1</v>
      </c>
      <c r="U171" s="133">
        <f t="shared" si="17"/>
        <v>-1.000249803290916</v>
      </c>
      <c r="W171" s="133" t="e">
        <v>#N/A</v>
      </c>
    </row>
    <row r="172" spans="17:23" x14ac:dyDescent="0.25">
      <c r="Q172" s="133">
        <f t="shared" si="13"/>
        <v>-1.25</v>
      </c>
      <c r="R172" s="136">
        <f t="shared" si="14"/>
        <v>-1.0251662019365249</v>
      </c>
      <c r="S172" s="133">
        <f t="shared" si="15"/>
        <v>-2.1111111111111112</v>
      </c>
      <c r="T172" s="133">
        <f t="shared" si="16"/>
        <v>-1</v>
      </c>
      <c r="U172" s="133">
        <f t="shared" si="17"/>
        <v>-1.000249803290916</v>
      </c>
      <c r="W172" s="133" t="e">
        <v>#N/A</v>
      </c>
    </row>
    <row r="173" spans="17:23" x14ac:dyDescent="0.25">
      <c r="Q173" s="133">
        <f t="shared" si="13"/>
        <v>-1.25</v>
      </c>
      <c r="R173" s="136">
        <f t="shared" si="14"/>
        <v>-1.0251662019365249</v>
      </c>
      <c r="S173" s="133">
        <f t="shared" si="15"/>
        <v>-2.1111111111111112</v>
      </c>
      <c r="T173" s="133">
        <f t="shared" si="16"/>
        <v>-1</v>
      </c>
      <c r="U173" s="133">
        <f t="shared" si="17"/>
        <v>-1.000249803290916</v>
      </c>
      <c r="W173" s="133" t="e">
        <v>#N/A</v>
      </c>
    </row>
    <row r="174" spans="17:23" x14ac:dyDescent="0.25">
      <c r="Q174" s="133">
        <f t="shared" si="13"/>
        <v>-1.25</v>
      </c>
      <c r="R174" s="136">
        <f t="shared" si="14"/>
        <v>-1.0251662019365249</v>
      </c>
      <c r="S174" s="133">
        <f t="shared" si="15"/>
        <v>-2.1111111111111112</v>
      </c>
      <c r="T174" s="133">
        <f t="shared" si="16"/>
        <v>-1</v>
      </c>
      <c r="U174" s="133">
        <f t="shared" si="17"/>
        <v>-1.000249803290916</v>
      </c>
      <c r="W174" s="133" t="e">
        <v>#N/A</v>
      </c>
    </row>
    <row r="175" spans="17:23" x14ac:dyDescent="0.25">
      <c r="Q175" s="133">
        <f t="shared" si="13"/>
        <v>-1.25</v>
      </c>
      <c r="R175" s="136">
        <f t="shared" si="14"/>
        <v>-1.0251662019365249</v>
      </c>
      <c r="S175" s="133">
        <f t="shared" si="15"/>
        <v>-2.1111111111111112</v>
      </c>
      <c r="T175" s="133">
        <f t="shared" si="16"/>
        <v>-1</v>
      </c>
      <c r="U175" s="133">
        <f t="shared" si="17"/>
        <v>-1.000249803290916</v>
      </c>
      <c r="W175" s="133" t="e">
        <v>#N/A</v>
      </c>
    </row>
    <row r="176" spans="17:23" x14ac:dyDescent="0.25">
      <c r="Q176" s="133">
        <f t="shared" si="13"/>
        <v>-1.25</v>
      </c>
      <c r="R176" s="136">
        <f t="shared" si="14"/>
        <v>-1.0251662019365249</v>
      </c>
      <c r="S176" s="133">
        <f t="shared" si="15"/>
        <v>-2.1111111111111112</v>
      </c>
      <c r="T176" s="133">
        <f t="shared" si="16"/>
        <v>-1</v>
      </c>
      <c r="U176" s="133">
        <f t="shared" si="17"/>
        <v>-1.000249803290916</v>
      </c>
      <c r="W176" s="133" t="e">
        <v>#N/A</v>
      </c>
    </row>
    <row r="177" spans="17:23" x14ac:dyDescent="0.25">
      <c r="Q177" s="133">
        <f t="shared" si="13"/>
        <v>-1.25</v>
      </c>
      <c r="R177" s="136">
        <f t="shared" si="14"/>
        <v>-1.0251662019365249</v>
      </c>
      <c r="S177" s="133">
        <f t="shared" si="15"/>
        <v>-2.1111111111111112</v>
      </c>
      <c r="T177" s="133">
        <f t="shared" si="16"/>
        <v>-1</v>
      </c>
      <c r="U177" s="133">
        <f t="shared" si="17"/>
        <v>-1.000249803290916</v>
      </c>
      <c r="W177" s="133" t="e">
        <v>#N/A</v>
      </c>
    </row>
    <row r="178" spans="17:23" x14ac:dyDescent="0.25">
      <c r="Q178" s="133">
        <f t="shared" si="13"/>
        <v>-1.25</v>
      </c>
      <c r="R178" s="136">
        <f t="shared" si="14"/>
        <v>-1.0251662019365249</v>
      </c>
      <c r="S178" s="133">
        <f t="shared" si="15"/>
        <v>-2.1111111111111112</v>
      </c>
      <c r="T178" s="133">
        <f t="shared" si="16"/>
        <v>-1</v>
      </c>
      <c r="U178" s="133">
        <f t="shared" si="17"/>
        <v>-1.000249803290916</v>
      </c>
      <c r="W178" s="133" t="e">
        <v>#N/A</v>
      </c>
    </row>
    <row r="179" spans="17:23" x14ac:dyDescent="0.25">
      <c r="Q179" s="133">
        <f t="shared" si="13"/>
        <v>-1.25</v>
      </c>
      <c r="R179" s="136">
        <f t="shared" si="14"/>
        <v>-1.0251662019365249</v>
      </c>
      <c r="S179" s="133">
        <f t="shared" si="15"/>
        <v>-2.1111111111111112</v>
      </c>
      <c r="T179" s="133">
        <f t="shared" si="16"/>
        <v>-1</v>
      </c>
      <c r="U179" s="133">
        <f t="shared" si="17"/>
        <v>-1.000249803290916</v>
      </c>
      <c r="W179" s="133" t="e">
        <v>#N/A</v>
      </c>
    </row>
    <row r="180" spans="17:23" x14ac:dyDescent="0.25">
      <c r="Q180" s="133">
        <f t="shared" si="13"/>
        <v>-1.25</v>
      </c>
      <c r="R180" s="136">
        <f t="shared" si="14"/>
        <v>-1.0251662019365249</v>
      </c>
      <c r="S180" s="133">
        <f t="shared" si="15"/>
        <v>-2.1111111111111112</v>
      </c>
      <c r="T180" s="133">
        <f t="shared" si="16"/>
        <v>-1</v>
      </c>
      <c r="U180" s="133">
        <f t="shared" si="17"/>
        <v>-1.000249803290916</v>
      </c>
      <c r="W180" s="133" t="e">
        <v>#N/A</v>
      </c>
    </row>
    <row r="181" spans="17:23" x14ac:dyDescent="0.25">
      <c r="Q181" s="133">
        <f t="shared" si="13"/>
        <v>-1.25</v>
      </c>
      <c r="R181" s="136">
        <f t="shared" si="14"/>
        <v>-1.0251662019365249</v>
      </c>
      <c r="S181" s="133">
        <f t="shared" si="15"/>
        <v>-2.1111111111111112</v>
      </c>
      <c r="T181" s="133">
        <f t="shared" si="16"/>
        <v>-1</v>
      </c>
      <c r="U181" s="133">
        <f t="shared" si="17"/>
        <v>-1.000249803290916</v>
      </c>
      <c r="W181" s="133" t="e">
        <v>#N/A</v>
      </c>
    </row>
    <row r="182" spans="17:23" x14ac:dyDescent="0.25">
      <c r="Q182" s="133">
        <f t="shared" si="13"/>
        <v>-1.25</v>
      </c>
      <c r="R182" s="136">
        <f t="shared" si="14"/>
        <v>-1.0251662019365249</v>
      </c>
      <c r="S182" s="133">
        <f t="shared" si="15"/>
        <v>-2.1111111111111112</v>
      </c>
      <c r="T182" s="133">
        <f t="shared" si="16"/>
        <v>-1</v>
      </c>
      <c r="U182" s="133">
        <f t="shared" si="17"/>
        <v>-1.000249803290916</v>
      </c>
      <c r="W182" s="133" t="e">
        <v>#N/A</v>
      </c>
    </row>
    <row r="183" spans="17:23" x14ac:dyDescent="0.25">
      <c r="Q183" s="133">
        <f t="shared" si="13"/>
        <v>-1.25</v>
      </c>
      <c r="R183" s="136">
        <f t="shared" si="14"/>
        <v>-1.0251662019365249</v>
      </c>
      <c r="S183" s="133">
        <f t="shared" si="15"/>
        <v>-2.1111111111111112</v>
      </c>
      <c r="T183" s="133">
        <f t="shared" si="16"/>
        <v>-1</v>
      </c>
      <c r="U183" s="133">
        <f t="shared" si="17"/>
        <v>-1.000249803290916</v>
      </c>
      <c r="W183" s="133" t="e">
        <v>#N/A</v>
      </c>
    </row>
    <row r="184" spans="17:23" x14ac:dyDescent="0.25">
      <c r="Q184" s="133">
        <f t="shared" si="13"/>
        <v>-1.25</v>
      </c>
      <c r="R184" s="136">
        <f t="shared" si="14"/>
        <v>-1.0251662019365249</v>
      </c>
      <c r="S184" s="133">
        <f t="shared" si="15"/>
        <v>-2.1111111111111112</v>
      </c>
      <c r="T184" s="133">
        <f t="shared" si="16"/>
        <v>-1</v>
      </c>
      <c r="U184" s="133">
        <f t="shared" si="17"/>
        <v>-1.000249803290916</v>
      </c>
      <c r="W184" s="133" t="e">
        <v>#N/A</v>
      </c>
    </row>
    <row r="185" spans="17:23" x14ac:dyDescent="0.25">
      <c r="Q185" s="133">
        <f t="shared" si="13"/>
        <v>-1.25</v>
      </c>
      <c r="R185" s="136">
        <f t="shared" si="14"/>
        <v>-1.0251662019365249</v>
      </c>
      <c r="S185" s="133">
        <f t="shared" si="15"/>
        <v>-2.1111111111111112</v>
      </c>
      <c r="T185" s="133">
        <f t="shared" si="16"/>
        <v>-1</v>
      </c>
      <c r="U185" s="133">
        <f t="shared" si="17"/>
        <v>-1.000249803290916</v>
      </c>
    </row>
    <row r="186" spans="17:23" x14ac:dyDescent="0.25">
      <c r="Q186" s="133">
        <f t="shared" si="13"/>
        <v>-1.25</v>
      </c>
      <c r="R186" s="136">
        <f t="shared" si="14"/>
        <v>-1.0251662019365249</v>
      </c>
      <c r="S186" s="133">
        <f t="shared" si="15"/>
        <v>-2.1111111111111112</v>
      </c>
      <c r="T186" s="133">
        <f t="shared" si="16"/>
        <v>-1</v>
      </c>
      <c r="U186" s="133">
        <f t="shared" si="17"/>
        <v>-1.000249803290916</v>
      </c>
    </row>
    <row r="187" spans="17:23" x14ac:dyDescent="0.25">
      <c r="Q187" s="133">
        <f t="shared" si="13"/>
        <v>-1.25</v>
      </c>
      <c r="R187" s="136">
        <f t="shared" si="14"/>
        <v>-1.0251662019365249</v>
      </c>
      <c r="S187" s="133">
        <f t="shared" si="15"/>
        <v>-2.1111111111111112</v>
      </c>
      <c r="T187" s="133">
        <f t="shared" si="16"/>
        <v>-1</v>
      </c>
      <c r="U187" s="133">
        <f t="shared" si="17"/>
        <v>-1.000249803290916</v>
      </c>
    </row>
    <row r="188" spans="17:23" x14ac:dyDescent="0.25">
      <c r="Q188" s="133">
        <f t="shared" si="13"/>
        <v>-1.25</v>
      </c>
      <c r="R188" s="136">
        <f t="shared" si="14"/>
        <v>-1.0251662019365249</v>
      </c>
      <c r="S188" s="133">
        <f t="shared" si="15"/>
        <v>-2.1111111111111112</v>
      </c>
      <c r="T188" s="133">
        <f t="shared" si="16"/>
        <v>-1</v>
      </c>
      <c r="U188" s="133">
        <f t="shared" si="17"/>
        <v>-1.000249803290916</v>
      </c>
    </row>
    <row r="189" spans="17:23" x14ac:dyDescent="0.25">
      <c r="Q189" s="133">
        <f t="shared" si="13"/>
        <v>-1.25</v>
      </c>
      <c r="R189" s="136">
        <f t="shared" si="14"/>
        <v>-1.0251662019365249</v>
      </c>
      <c r="S189" s="133">
        <f t="shared" si="15"/>
        <v>-2.1111111111111112</v>
      </c>
      <c r="T189" s="133">
        <f t="shared" si="16"/>
        <v>-1</v>
      </c>
      <c r="U189" s="133">
        <f t="shared" si="17"/>
        <v>-1.000249803290916</v>
      </c>
    </row>
    <row r="190" spans="17:23" x14ac:dyDescent="0.25">
      <c r="Q190" s="133">
        <f t="shared" si="13"/>
        <v>-1.25</v>
      </c>
      <c r="R190" s="136">
        <f t="shared" si="14"/>
        <v>-1.0251662019365249</v>
      </c>
      <c r="S190" s="133">
        <f t="shared" si="15"/>
        <v>-2.1111111111111112</v>
      </c>
      <c r="T190" s="133">
        <f t="shared" si="16"/>
        <v>-1</v>
      </c>
      <c r="U190" s="133">
        <f t="shared" si="17"/>
        <v>-1.000249803290916</v>
      </c>
    </row>
    <row r="191" spans="17:23" x14ac:dyDescent="0.25">
      <c r="Q191" s="133">
        <f t="shared" si="13"/>
        <v>-1.25</v>
      </c>
      <c r="R191" s="136">
        <f t="shared" si="14"/>
        <v>-1.0251662019365249</v>
      </c>
      <c r="S191" s="133">
        <f t="shared" si="15"/>
        <v>-2.1111111111111112</v>
      </c>
      <c r="T191" s="133">
        <f t="shared" si="16"/>
        <v>-1</v>
      </c>
      <c r="U191" s="133">
        <f t="shared" si="17"/>
        <v>-1.000249803290916</v>
      </c>
    </row>
    <row r="192" spans="17:23" x14ac:dyDescent="0.25">
      <c r="Q192" s="133">
        <f t="shared" si="13"/>
        <v>-1.25</v>
      </c>
      <c r="R192" s="136">
        <f t="shared" si="14"/>
        <v>-1.0251662019365249</v>
      </c>
      <c r="S192" s="133">
        <f t="shared" si="15"/>
        <v>-2.1111111111111112</v>
      </c>
      <c r="T192" s="133">
        <f t="shared" si="16"/>
        <v>-1</v>
      </c>
      <c r="U192" s="133">
        <f t="shared" si="17"/>
        <v>-1.000249803290916</v>
      </c>
    </row>
    <row r="193" spans="17:21" x14ac:dyDescent="0.25">
      <c r="Q193" s="133">
        <f t="shared" si="13"/>
        <v>-1.25</v>
      </c>
      <c r="R193" s="136">
        <f t="shared" si="14"/>
        <v>-1.0251662019365249</v>
      </c>
      <c r="S193" s="133">
        <f t="shared" si="15"/>
        <v>-2.1111111111111112</v>
      </c>
      <c r="T193" s="133">
        <f t="shared" si="16"/>
        <v>-1</v>
      </c>
      <c r="U193" s="133">
        <f t="shared" si="17"/>
        <v>-1.000249803290916</v>
      </c>
    </row>
    <row r="194" spans="17:21" x14ac:dyDescent="0.25">
      <c r="Q194" s="133">
        <f t="shared" si="13"/>
        <v>-1.25</v>
      </c>
      <c r="R194" s="136">
        <f t="shared" si="14"/>
        <v>-1.0251662019365249</v>
      </c>
      <c r="S194" s="133">
        <f t="shared" si="15"/>
        <v>-2.1111111111111112</v>
      </c>
      <c r="T194" s="133">
        <f t="shared" si="16"/>
        <v>-1</v>
      </c>
      <c r="U194" s="133">
        <f t="shared" si="17"/>
        <v>-1.000249803290916</v>
      </c>
    </row>
    <row r="195" spans="17:21" x14ac:dyDescent="0.25">
      <c r="Q195" s="133">
        <f t="shared" ref="Q195:Q258" si="18">2*((L195-P$3)/(P$5-P$3))-1</f>
        <v>-1.25</v>
      </c>
      <c r="R195" s="136">
        <f t="shared" ref="R195:R258" si="19">2*((H195-P$8)/(P$10-P$8))-1</f>
        <v>-1.0251662019365249</v>
      </c>
      <c r="S195" s="133">
        <f t="shared" ref="S195:S258" si="20">2*((I195-P$13)/(P$15-P$13))-1</f>
        <v>-2.1111111111111112</v>
      </c>
      <c r="T195" s="133">
        <f t="shared" ref="T195:T258" si="21">2*((J195-P$18)/(P$20-P$18))-1</f>
        <v>-1</v>
      </c>
      <c r="U195" s="133">
        <f t="shared" ref="U195:U258" si="22">2*((K195-P$23)/(P$25-P$23))-1</f>
        <v>-1.000249803290916</v>
      </c>
    </row>
    <row r="196" spans="17:21" x14ac:dyDescent="0.25">
      <c r="Q196" s="133">
        <f t="shared" si="18"/>
        <v>-1.25</v>
      </c>
      <c r="R196" s="136">
        <f t="shared" si="19"/>
        <v>-1.0251662019365249</v>
      </c>
      <c r="S196" s="133">
        <f t="shared" si="20"/>
        <v>-2.1111111111111112</v>
      </c>
      <c r="T196" s="133">
        <f t="shared" si="21"/>
        <v>-1</v>
      </c>
      <c r="U196" s="133">
        <f t="shared" si="22"/>
        <v>-1.000249803290916</v>
      </c>
    </row>
    <row r="197" spans="17:21" x14ac:dyDescent="0.25">
      <c r="Q197" s="133">
        <f t="shared" si="18"/>
        <v>-1.25</v>
      </c>
      <c r="R197" s="136">
        <f t="shared" si="19"/>
        <v>-1.0251662019365249</v>
      </c>
      <c r="S197" s="133">
        <f t="shared" si="20"/>
        <v>-2.1111111111111112</v>
      </c>
      <c r="T197" s="133">
        <f t="shared" si="21"/>
        <v>-1</v>
      </c>
      <c r="U197" s="133">
        <f t="shared" si="22"/>
        <v>-1.000249803290916</v>
      </c>
    </row>
    <row r="198" spans="17:21" x14ac:dyDescent="0.25">
      <c r="Q198" s="133">
        <f t="shared" si="18"/>
        <v>-1.25</v>
      </c>
      <c r="R198" s="136">
        <f t="shared" si="19"/>
        <v>-1.0251662019365249</v>
      </c>
      <c r="S198" s="133">
        <f t="shared" si="20"/>
        <v>-2.1111111111111112</v>
      </c>
      <c r="T198" s="133">
        <f t="shared" si="21"/>
        <v>-1</v>
      </c>
      <c r="U198" s="133">
        <f t="shared" si="22"/>
        <v>-1.000249803290916</v>
      </c>
    </row>
    <row r="199" spans="17:21" x14ac:dyDescent="0.25">
      <c r="Q199" s="133">
        <f t="shared" si="18"/>
        <v>-1.25</v>
      </c>
      <c r="R199" s="136">
        <f t="shared" si="19"/>
        <v>-1.0251662019365249</v>
      </c>
      <c r="S199" s="133">
        <f t="shared" si="20"/>
        <v>-2.1111111111111112</v>
      </c>
      <c r="T199" s="133">
        <f t="shared" si="21"/>
        <v>-1</v>
      </c>
      <c r="U199" s="133">
        <f t="shared" si="22"/>
        <v>-1.000249803290916</v>
      </c>
    </row>
    <row r="200" spans="17:21" x14ac:dyDescent="0.25">
      <c r="Q200" s="133">
        <f t="shared" si="18"/>
        <v>-1.25</v>
      </c>
      <c r="R200" s="136">
        <f t="shared" si="19"/>
        <v>-1.0251662019365249</v>
      </c>
      <c r="S200" s="133">
        <f t="shared" si="20"/>
        <v>-2.1111111111111112</v>
      </c>
      <c r="T200" s="133">
        <f t="shared" si="21"/>
        <v>-1</v>
      </c>
      <c r="U200" s="133">
        <f t="shared" si="22"/>
        <v>-1.000249803290916</v>
      </c>
    </row>
    <row r="201" spans="17:21" x14ac:dyDescent="0.25">
      <c r="Q201" s="133">
        <f t="shared" si="18"/>
        <v>-1.25</v>
      </c>
      <c r="R201" s="136">
        <f t="shared" si="19"/>
        <v>-1.0251662019365249</v>
      </c>
      <c r="S201" s="133">
        <f t="shared" si="20"/>
        <v>-2.1111111111111112</v>
      </c>
      <c r="T201" s="133">
        <f t="shared" si="21"/>
        <v>-1</v>
      </c>
      <c r="U201" s="133">
        <f t="shared" si="22"/>
        <v>-1.000249803290916</v>
      </c>
    </row>
    <row r="202" spans="17:21" x14ac:dyDescent="0.25">
      <c r="Q202" s="133">
        <f t="shared" si="18"/>
        <v>-1.25</v>
      </c>
      <c r="R202" s="136">
        <f t="shared" si="19"/>
        <v>-1.0251662019365249</v>
      </c>
      <c r="S202" s="133">
        <f t="shared" si="20"/>
        <v>-2.1111111111111112</v>
      </c>
      <c r="T202" s="133">
        <f t="shared" si="21"/>
        <v>-1</v>
      </c>
      <c r="U202" s="133">
        <f t="shared" si="22"/>
        <v>-1.000249803290916</v>
      </c>
    </row>
    <row r="203" spans="17:21" x14ac:dyDescent="0.25">
      <c r="Q203" s="133">
        <f t="shared" si="18"/>
        <v>-1.25</v>
      </c>
      <c r="R203" s="136">
        <f t="shared" si="19"/>
        <v>-1.0251662019365249</v>
      </c>
      <c r="S203" s="133">
        <f t="shared" si="20"/>
        <v>-2.1111111111111112</v>
      </c>
      <c r="T203" s="133">
        <f t="shared" si="21"/>
        <v>-1</v>
      </c>
      <c r="U203" s="133">
        <f t="shared" si="22"/>
        <v>-1.000249803290916</v>
      </c>
    </row>
    <row r="204" spans="17:21" x14ac:dyDescent="0.25">
      <c r="Q204" s="133">
        <f t="shared" si="18"/>
        <v>-1.25</v>
      </c>
      <c r="R204" s="136">
        <f t="shared" si="19"/>
        <v>-1.0251662019365249</v>
      </c>
      <c r="S204" s="133">
        <f t="shared" si="20"/>
        <v>-2.1111111111111112</v>
      </c>
      <c r="T204" s="133">
        <f t="shared" si="21"/>
        <v>-1</v>
      </c>
      <c r="U204" s="133">
        <f t="shared" si="22"/>
        <v>-1.000249803290916</v>
      </c>
    </row>
    <row r="205" spans="17:21" x14ac:dyDescent="0.25">
      <c r="Q205" s="133">
        <f t="shared" si="18"/>
        <v>-1.25</v>
      </c>
      <c r="R205" s="136">
        <f t="shared" si="19"/>
        <v>-1.0251662019365249</v>
      </c>
      <c r="S205" s="133">
        <f t="shared" si="20"/>
        <v>-2.1111111111111112</v>
      </c>
      <c r="T205" s="133">
        <f t="shared" si="21"/>
        <v>-1</v>
      </c>
      <c r="U205" s="133">
        <f t="shared" si="22"/>
        <v>-1.000249803290916</v>
      </c>
    </row>
    <row r="206" spans="17:21" x14ac:dyDescent="0.25">
      <c r="Q206" s="133">
        <f t="shared" si="18"/>
        <v>-1.25</v>
      </c>
      <c r="R206" s="136">
        <f t="shared" si="19"/>
        <v>-1.0251662019365249</v>
      </c>
      <c r="S206" s="133">
        <f t="shared" si="20"/>
        <v>-2.1111111111111112</v>
      </c>
      <c r="T206" s="133">
        <f t="shared" si="21"/>
        <v>-1</v>
      </c>
      <c r="U206" s="133">
        <f t="shared" si="22"/>
        <v>-1.000249803290916</v>
      </c>
    </row>
    <row r="207" spans="17:21" x14ac:dyDescent="0.25">
      <c r="Q207" s="133">
        <f t="shared" si="18"/>
        <v>-1.25</v>
      </c>
      <c r="R207" s="136">
        <f t="shared" si="19"/>
        <v>-1.0251662019365249</v>
      </c>
      <c r="S207" s="133">
        <f t="shared" si="20"/>
        <v>-2.1111111111111112</v>
      </c>
      <c r="T207" s="133">
        <f t="shared" si="21"/>
        <v>-1</v>
      </c>
      <c r="U207" s="133">
        <f t="shared" si="22"/>
        <v>-1.000249803290916</v>
      </c>
    </row>
    <row r="208" spans="17:21" x14ac:dyDescent="0.25">
      <c r="Q208" s="133">
        <f t="shared" si="18"/>
        <v>-1.25</v>
      </c>
      <c r="R208" s="136">
        <f t="shared" si="19"/>
        <v>-1.0251662019365249</v>
      </c>
      <c r="S208" s="133">
        <f t="shared" si="20"/>
        <v>-2.1111111111111112</v>
      </c>
      <c r="T208" s="133">
        <f t="shared" si="21"/>
        <v>-1</v>
      </c>
      <c r="U208" s="133">
        <f t="shared" si="22"/>
        <v>-1.000249803290916</v>
      </c>
    </row>
    <row r="209" spans="17:21" x14ac:dyDescent="0.25">
      <c r="Q209" s="133">
        <f t="shared" si="18"/>
        <v>-1.25</v>
      </c>
      <c r="R209" s="136">
        <f t="shared" si="19"/>
        <v>-1.0251662019365249</v>
      </c>
      <c r="S209" s="133">
        <f t="shared" si="20"/>
        <v>-2.1111111111111112</v>
      </c>
      <c r="T209" s="133">
        <f t="shared" si="21"/>
        <v>-1</v>
      </c>
      <c r="U209" s="133">
        <f t="shared" si="22"/>
        <v>-1.000249803290916</v>
      </c>
    </row>
    <row r="210" spans="17:21" x14ac:dyDescent="0.25">
      <c r="Q210" s="133">
        <f t="shared" si="18"/>
        <v>-1.25</v>
      </c>
      <c r="R210" s="136">
        <f t="shared" si="19"/>
        <v>-1.0251662019365249</v>
      </c>
      <c r="S210" s="133">
        <f t="shared" si="20"/>
        <v>-2.1111111111111112</v>
      </c>
      <c r="T210" s="133">
        <f t="shared" si="21"/>
        <v>-1</v>
      </c>
      <c r="U210" s="133">
        <f t="shared" si="22"/>
        <v>-1.000249803290916</v>
      </c>
    </row>
    <row r="211" spans="17:21" x14ac:dyDescent="0.25">
      <c r="Q211" s="133">
        <f t="shared" si="18"/>
        <v>-1.25</v>
      </c>
      <c r="R211" s="136">
        <f t="shared" si="19"/>
        <v>-1.0251662019365249</v>
      </c>
      <c r="S211" s="133">
        <f t="shared" si="20"/>
        <v>-2.1111111111111112</v>
      </c>
      <c r="T211" s="133">
        <f t="shared" si="21"/>
        <v>-1</v>
      </c>
      <c r="U211" s="133">
        <f t="shared" si="22"/>
        <v>-1.000249803290916</v>
      </c>
    </row>
    <row r="212" spans="17:21" x14ac:dyDescent="0.25">
      <c r="Q212" s="133">
        <f t="shared" si="18"/>
        <v>-1.25</v>
      </c>
      <c r="R212" s="136">
        <f t="shared" si="19"/>
        <v>-1.0251662019365249</v>
      </c>
      <c r="S212" s="133">
        <f t="shared" si="20"/>
        <v>-2.1111111111111112</v>
      </c>
      <c r="T212" s="133">
        <f t="shared" si="21"/>
        <v>-1</v>
      </c>
      <c r="U212" s="133">
        <f t="shared" si="22"/>
        <v>-1.000249803290916</v>
      </c>
    </row>
    <row r="213" spans="17:21" x14ac:dyDescent="0.25">
      <c r="Q213" s="133">
        <f t="shared" si="18"/>
        <v>-1.25</v>
      </c>
      <c r="R213" s="136">
        <f t="shared" si="19"/>
        <v>-1.0251662019365249</v>
      </c>
      <c r="S213" s="133">
        <f t="shared" si="20"/>
        <v>-2.1111111111111112</v>
      </c>
      <c r="T213" s="133">
        <f t="shared" si="21"/>
        <v>-1</v>
      </c>
      <c r="U213" s="133">
        <f t="shared" si="22"/>
        <v>-1.000249803290916</v>
      </c>
    </row>
    <row r="214" spans="17:21" x14ac:dyDescent="0.25">
      <c r="Q214" s="133">
        <f t="shared" si="18"/>
        <v>-1.25</v>
      </c>
      <c r="R214" s="136">
        <f t="shared" si="19"/>
        <v>-1.0251662019365249</v>
      </c>
      <c r="S214" s="133">
        <f t="shared" si="20"/>
        <v>-2.1111111111111112</v>
      </c>
      <c r="T214" s="133">
        <f t="shared" si="21"/>
        <v>-1</v>
      </c>
      <c r="U214" s="133">
        <f t="shared" si="22"/>
        <v>-1.000249803290916</v>
      </c>
    </row>
    <row r="215" spans="17:21" x14ac:dyDescent="0.25">
      <c r="Q215" s="133">
        <f t="shared" si="18"/>
        <v>-1.25</v>
      </c>
      <c r="R215" s="136">
        <f t="shared" si="19"/>
        <v>-1.0251662019365249</v>
      </c>
      <c r="S215" s="133">
        <f t="shared" si="20"/>
        <v>-2.1111111111111112</v>
      </c>
      <c r="T215" s="133">
        <f t="shared" si="21"/>
        <v>-1</v>
      </c>
      <c r="U215" s="133">
        <f t="shared" si="22"/>
        <v>-1.000249803290916</v>
      </c>
    </row>
    <row r="216" spans="17:21" x14ac:dyDescent="0.25">
      <c r="Q216" s="133">
        <f t="shared" si="18"/>
        <v>-1.25</v>
      </c>
      <c r="R216" s="136">
        <f t="shared" si="19"/>
        <v>-1.0251662019365249</v>
      </c>
      <c r="S216" s="133">
        <f t="shared" si="20"/>
        <v>-2.1111111111111112</v>
      </c>
      <c r="T216" s="133">
        <f t="shared" si="21"/>
        <v>-1</v>
      </c>
      <c r="U216" s="133">
        <f t="shared" si="22"/>
        <v>-1.000249803290916</v>
      </c>
    </row>
    <row r="217" spans="17:21" x14ac:dyDescent="0.25">
      <c r="Q217" s="133">
        <f t="shared" si="18"/>
        <v>-1.25</v>
      </c>
      <c r="R217" s="136">
        <f t="shared" si="19"/>
        <v>-1.0251662019365249</v>
      </c>
      <c r="S217" s="133">
        <f t="shared" si="20"/>
        <v>-2.1111111111111112</v>
      </c>
      <c r="T217" s="133">
        <f t="shared" si="21"/>
        <v>-1</v>
      </c>
      <c r="U217" s="133">
        <f t="shared" si="22"/>
        <v>-1.000249803290916</v>
      </c>
    </row>
    <row r="218" spans="17:21" x14ac:dyDescent="0.25">
      <c r="Q218" s="133">
        <f t="shared" si="18"/>
        <v>-1.25</v>
      </c>
      <c r="R218" s="136">
        <f t="shared" si="19"/>
        <v>-1.0251662019365249</v>
      </c>
      <c r="S218" s="133">
        <f t="shared" si="20"/>
        <v>-2.1111111111111112</v>
      </c>
      <c r="T218" s="133">
        <f t="shared" si="21"/>
        <v>-1</v>
      </c>
      <c r="U218" s="133">
        <f t="shared" si="22"/>
        <v>-1.000249803290916</v>
      </c>
    </row>
    <row r="219" spans="17:21" x14ac:dyDescent="0.25">
      <c r="Q219" s="133">
        <f t="shared" si="18"/>
        <v>-1.25</v>
      </c>
      <c r="R219" s="136">
        <f t="shared" si="19"/>
        <v>-1.0251662019365249</v>
      </c>
      <c r="S219" s="133">
        <f t="shared" si="20"/>
        <v>-2.1111111111111112</v>
      </c>
      <c r="T219" s="133">
        <f t="shared" si="21"/>
        <v>-1</v>
      </c>
      <c r="U219" s="133">
        <f t="shared" si="22"/>
        <v>-1.000249803290916</v>
      </c>
    </row>
    <row r="220" spans="17:21" x14ac:dyDescent="0.25">
      <c r="Q220" s="133">
        <f t="shared" si="18"/>
        <v>-1.25</v>
      </c>
      <c r="R220" s="136">
        <f t="shared" si="19"/>
        <v>-1.0251662019365249</v>
      </c>
      <c r="S220" s="133">
        <f t="shared" si="20"/>
        <v>-2.1111111111111112</v>
      </c>
      <c r="T220" s="133">
        <f t="shared" si="21"/>
        <v>-1</v>
      </c>
      <c r="U220" s="133">
        <f t="shared" si="22"/>
        <v>-1.000249803290916</v>
      </c>
    </row>
    <row r="221" spans="17:21" x14ac:dyDescent="0.25">
      <c r="Q221" s="133">
        <f t="shared" si="18"/>
        <v>-1.25</v>
      </c>
      <c r="R221" s="136">
        <f t="shared" si="19"/>
        <v>-1.0251662019365249</v>
      </c>
      <c r="S221" s="133">
        <f t="shared" si="20"/>
        <v>-2.1111111111111112</v>
      </c>
      <c r="T221" s="133">
        <f t="shared" si="21"/>
        <v>-1</v>
      </c>
      <c r="U221" s="133">
        <f t="shared" si="22"/>
        <v>-1.000249803290916</v>
      </c>
    </row>
    <row r="222" spans="17:21" x14ac:dyDescent="0.25">
      <c r="Q222" s="133">
        <f t="shared" si="18"/>
        <v>-1.25</v>
      </c>
      <c r="R222" s="136">
        <f t="shared" si="19"/>
        <v>-1.0251662019365249</v>
      </c>
      <c r="S222" s="133">
        <f t="shared" si="20"/>
        <v>-2.1111111111111112</v>
      </c>
      <c r="T222" s="133">
        <f t="shared" si="21"/>
        <v>-1</v>
      </c>
      <c r="U222" s="133">
        <f t="shared" si="22"/>
        <v>-1.000249803290916</v>
      </c>
    </row>
    <row r="223" spans="17:21" x14ac:dyDescent="0.25">
      <c r="Q223" s="133">
        <f t="shared" si="18"/>
        <v>-1.25</v>
      </c>
      <c r="R223" s="136">
        <f t="shared" si="19"/>
        <v>-1.0251662019365249</v>
      </c>
      <c r="S223" s="133">
        <f t="shared" si="20"/>
        <v>-2.1111111111111112</v>
      </c>
      <c r="T223" s="133">
        <f t="shared" si="21"/>
        <v>-1</v>
      </c>
      <c r="U223" s="133">
        <f t="shared" si="22"/>
        <v>-1.000249803290916</v>
      </c>
    </row>
    <row r="224" spans="17:21" x14ac:dyDescent="0.25">
      <c r="Q224" s="133">
        <f t="shared" si="18"/>
        <v>-1.25</v>
      </c>
      <c r="R224" s="136">
        <f t="shared" si="19"/>
        <v>-1.0251662019365249</v>
      </c>
      <c r="S224" s="133">
        <f t="shared" si="20"/>
        <v>-2.1111111111111112</v>
      </c>
      <c r="T224" s="133">
        <f t="shared" si="21"/>
        <v>-1</v>
      </c>
      <c r="U224" s="133">
        <f t="shared" si="22"/>
        <v>-1.000249803290916</v>
      </c>
    </row>
    <row r="225" spans="17:21" x14ac:dyDescent="0.25">
      <c r="Q225" s="133">
        <f t="shared" si="18"/>
        <v>-1.25</v>
      </c>
      <c r="R225" s="136">
        <f t="shared" si="19"/>
        <v>-1.0251662019365249</v>
      </c>
      <c r="S225" s="133">
        <f t="shared" si="20"/>
        <v>-2.1111111111111112</v>
      </c>
      <c r="T225" s="133">
        <f t="shared" si="21"/>
        <v>-1</v>
      </c>
      <c r="U225" s="133">
        <f t="shared" si="22"/>
        <v>-1.000249803290916</v>
      </c>
    </row>
    <row r="226" spans="17:21" x14ac:dyDescent="0.25">
      <c r="Q226" s="133">
        <f t="shared" si="18"/>
        <v>-1.25</v>
      </c>
      <c r="R226" s="136">
        <f t="shared" si="19"/>
        <v>-1.0251662019365249</v>
      </c>
      <c r="S226" s="133">
        <f t="shared" si="20"/>
        <v>-2.1111111111111112</v>
      </c>
      <c r="T226" s="133">
        <f t="shared" si="21"/>
        <v>-1</v>
      </c>
      <c r="U226" s="133">
        <f t="shared" si="22"/>
        <v>-1.000249803290916</v>
      </c>
    </row>
    <row r="227" spans="17:21" x14ac:dyDescent="0.25">
      <c r="Q227" s="133">
        <f t="shared" si="18"/>
        <v>-1.25</v>
      </c>
      <c r="R227" s="136">
        <f t="shared" si="19"/>
        <v>-1.0251662019365249</v>
      </c>
      <c r="S227" s="133">
        <f t="shared" si="20"/>
        <v>-2.1111111111111112</v>
      </c>
      <c r="T227" s="133">
        <f t="shared" si="21"/>
        <v>-1</v>
      </c>
      <c r="U227" s="133">
        <f t="shared" si="22"/>
        <v>-1.000249803290916</v>
      </c>
    </row>
    <row r="228" spans="17:21" x14ac:dyDescent="0.25">
      <c r="Q228" s="133">
        <f t="shared" si="18"/>
        <v>-1.25</v>
      </c>
      <c r="R228" s="136">
        <f t="shared" si="19"/>
        <v>-1.0251662019365249</v>
      </c>
      <c r="S228" s="133">
        <f t="shared" si="20"/>
        <v>-2.1111111111111112</v>
      </c>
      <c r="T228" s="133">
        <f t="shared" si="21"/>
        <v>-1</v>
      </c>
      <c r="U228" s="133">
        <f t="shared" si="22"/>
        <v>-1.000249803290916</v>
      </c>
    </row>
    <row r="229" spans="17:21" x14ac:dyDescent="0.25">
      <c r="Q229" s="133">
        <f t="shared" si="18"/>
        <v>-1.25</v>
      </c>
      <c r="R229" s="136">
        <f t="shared" si="19"/>
        <v>-1.0251662019365249</v>
      </c>
      <c r="S229" s="133">
        <f t="shared" si="20"/>
        <v>-2.1111111111111112</v>
      </c>
      <c r="T229" s="133">
        <f t="shared" si="21"/>
        <v>-1</v>
      </c>
      <c r="U229" s="133">
        <f t="shared" si="22"/>
        <v>-1.000249803290916</v>
      </c>
    </row>
    <row r="230" spans="17:21" x14ac:dyDescent="0.25">
      <c r="Q230" s="133">
        <f t="shared" si="18"/>
        <v>-1.25</v>
      </c>
      <c r="R230" s="136">
        <f t="shared" si="19"/>
        <v>-1.0251662019365249</v>
      </c>
      <c r="S230" s="133">
        <f t="shared" si="20"/>
        <v>-2.1111111111111112</v>
      </c>
      <c r="T230" s="133">
        <f t="shared" si="21"/>
        <v>-1</v>
      </c>
      <c r="U230" s="133">
        <f t="shared" si="22"/>
        <v>-1.000249803290916</v>
      </c>
    </row>
    <row r="231" spans="17:21" x14ac:dyDescent="0.25">
      <c r="Q231" s="133">
        <f t="shared" si="18"/>
        <v>-1.25</v>
      </c>
      <c r="R231" s="136">
        <f t="shared" si="19"/>
        <v>-1.0251662019365249</v>
      </c>
      <c r="S231" s="133">
        <f t="shared" si="20"/>
        <v>-2.1111111111111112</v>
      </c>
      <c r="T231" s="133">
        <f t="shared" si="21"/>
        <v>-1</v>
      </c>
      <c r="U231" s="133">
        <f t="shared" si="22"/>
        <v>-1.000249803290916</v>
      </c>
    </row>
    <row r="232" spans="17:21" x14ac:dyDescent="0.25">
      <c r="Q232" s="133">
        <f t="shared" si="18"/>
        <v>-1.25</v>
      </c>
      <c r="R232" s="136">
        <f t="shared" si="19"/>
        <v>-1.0251662019365249</v>
      </c>
      <c r="S232" s="133">
        <f t="shared" si="20"/>
        <v>-2.1111111111111112</v>
      </c>
      <c r="T232" s="133">
        <f t="shared" si="21"/>
        <v>-1</v>
      </c>
      <c r="U232" s="133">
        <f t="shared" si="22"/>
        <v>-1.000249803290916</v>
      </c>
    </row>
    <row r="233" spans="17:21" x14ac:dyDescent="0.25">
      <c r="Q233" s="133">
        <f t="shared" si="18"/>
        <v>-1.25</v>
      </c>
      <c r="R233" s="136">
        <f t="shared" si="19"/>
        <v>-1.0251662019365249</v>
      </c>
      <c r="S233" s="133">
        <f t="shared" si="20"/>
        <v>-2.1111111111111112</v>
      </c>
      <c r="T233" s="133">
        <f t="shared" si="21"/>
        <v>-1</v>
      </c>
      <c r="U233" s="133">
        <f t="shared" si="22"/>
        <v>-1.000249803290916</v>
      </c>
    </row>
    <row r="234" spans="17:21" x14ac:dyDescent="0.25">
      <c r="Q234" s="133">
        <f t="shared" si="18"/>
        <v>-1.25</v>
      </c>
      <c r="R234" s="136">
        <f t="shared" si="19"/>
        <v>-1.0251662019365249</v>
      </c>
      <c r="S234" s="133">
        <f t="shared" si="20"/>
        <v>-2.1111111111111112</v>
      </c>
      <c r="T234" s="133">
        <f t="shared" si="21"/>
        <v>-1</v>
      </c>
      <c r="U234" s="133">
        <f t="shared" si="22"/>
        <v>-1.000249803290916</v>
      </c>
    </row>
    <row r="235" spans="17:21" x14ac:dyDescent="0.25">
      <c r="Q235" s="133">
        <f t="shared" si="18"/>
        <v>-1.25</v>
      </c>
      <c r="R235" s="136">
        <f t="shared" si="19"/>
        <v>-1.0251662019365249</v>
      </c>
      <c r="S235" s="133">
        <f t="shared" si="20"/>
        <v>-2.1111111111111112</v>
      </c>
      <c r="T235" s="133">
        <f t="shared" si="21"/>
        <v>-1</v>
      </c>
      <c r="U235" s="133">
        <f t="shared" si="22"/>
        <v>-1.000249803290916</v>
      </c>
    </row>
    <row r="236" spans="17:21" x14ac:dyDescent="0.25">
      <c r="Q236" s="133">
        <f t="shared" si="18"/>
        <v>-1.25</v>
      </c>
      <c r="R236" s="136">
        <f t="shared" si="19"/>
        <v>-1.0251662019365249</v>
      </c>
      <c r="S236" s="133">
        <f t="shared" si="20"/>
        <v>-2.1111111111111112</v>
      </c>
      <c r="T236" s="133">
        <f t="shared" si="21"/>
        <v>-1</v>
      </c>
      <c r="U236" s="133">
        <f t="shared" si="22"/>
        <v>-1.000249803290916</v>
      </c>
    </row>
    <row r="237" spans="17:21" x14ac:dyDescent="0.25">
      <c r="Q237" s="133">
        <f t="shared" si="18"/>
        <v>-1.25</v>
      </c>
      <c r="R237" s="136">
        <f t="shared" si="19"/>
        <v>-1.0251662019365249</v>
      </c>
      <c r="S237" s="133">
        <f t="shared" si="20"/>
        <v>-2.1111111111111112</v>
      </c>
      <c r="T237" s="133">
        <f t="shared" si="21"/>
        <v>-1</v>
      </c>
      <c r="U237" s="133">
        <f t="shared" si="22"/>
        <v>-1.000249803290916</v>
      </c>
    </row>
    <row r="238" spans="17:21" x14ac:dyDescent="0.25">
      <c r="Q238" s="133">
        <f t="shared" si="18"/>
        <v>-1.25</v>
      </c>
      <c r="R238" s="136">
        <f t="shared" si="19"/>
        <v>-1.0251662019365249</v>
      </c>
      <c r="S238" s="133">
        <f t="shared" si="20"/>
        <v>-2.1111111111111112</v>
      </c>
      <c r="T238" s="133">
        <f t="shared" si="21"/>
        <v>-1</v>
      </c>
      <c r="U238" s="133">
        <f t="shared" si="22"/>
        <v>-1.000249803290916</v>
      </c>
    </row>
    <row r="239" spans="17:21" x14ac:dyDescent="0.25">
      <c r="Q239" s="133">
        <f t="shared" si="18"/>
        <v>-1.25</v>
      </c>
      <c r="R239" s="136">
        <f t="shared" si="19"/>
        <v>-1.0251662019365249</v>
      </c>
      <c r="S239" s="133">
        <f t="shared" si="20"/>
        <v>-2.1111111111111112</v>
      </c>
      <c r="T239" s="133">
        <f t="shared" si="21"/>
        <v>-1</v>
      </c>
      <c r="U239" s="133">
        <f t="shared" si="22"/>
        <v>-1.000249803290916</v>
      </c>
    </row>
    <row r="240" spans="17:21" x14ac:dyDescent="0.25">
      <c r="Q240" s="133">
        <f t="shared" si="18"/>
        <v>-1.25</v>
      </c>
      <c r="R240" s="136">
        <f t="shared" si="19"/>
        <v>-1.0251662019365249</v>
      </c>
      <c r="S240" s="133">
        <f t="shared" si="20"/>
        <v>-2.1111111111111112</v>
      </c>
      <c r="T240" s="133">
        <f t="shared" si="21"/>
        <v>-1</v>
      </c>
      <c r="U240" s="133">
        <f t="shared" si="22"/>
        <v>-1.000249803290916</v>
      </c>
    </row>
    <row r="241" spans="17:21" x14ac:dyDescent="0.25">
      <c r="Q241" s="133">
        <f t="shared" si="18"/>
        <v>-1.25</v>
      </c>
      <c r="R241" s="136">
        <f t="shared" si="19"/>
        <v>-1.0251662019365249</v>
      </c>
      <c r="S241" s="133">
        <f t="shared" si="20"/>
        <v>-2.1111111111111112</v>
      </c>
      <c r="T241" s="133">
        <f t="shared" si="21"/>
        <v>-1</v>
      </c>
      <c r="U241" s="133">
        <f t="shared" si="22"/>
        <v>-1.000249803290916</v>
      </c>
    </row>
    <row r="242" spans="17:21" x14ac:dyDescent="0.25">
      <c r="Q242" s="133">
        <f t="shared" si="18"/>
        <v>-1.25</v>
      </c>
      <c r="R242" s="136">
        <f t="shared" si="19"/>
        <v>-1.0251662019365249</v>
      </c>
      <c r="S242" s="133">
        <f t="shared" si="20"/>
        <v>-2.1111111111111112</v>
      </c>
      <c r="T242" s="133">
        <f t="shared" si="21"/>
        <v>-1</v>
      </c>
      <c r="U242" s="133">
        <f t="shared" si="22"/>
        <v>-1.000249803290916</v>
      </c>
    </row>
    <row r="243" spans="17:21" x14ac:dyDescent="0.25">
      <c r="Q243" s="133">
        <f t="shared" si="18"/>
        <v>-1.25</v>
      </c>
      <c r="R243" s="136">
        <f t="shared" si="19"/>
        <v>-1.0251662019365249</v>
      </c>
      <c r="S243" s="133">
        <f t="shared" si="20"/>
        <v>-2.1111111111111112</v>
      </c>
      <c r="T243" s="133">
        <f t="shared" si="21"/>
        <v>-1</v>
      </c>
      <c r="U243" s="133">
        <f t="shared" si="22"/>
        <v>-1.000249803290916</v>
      </c>
    </row>
    <row r="244" spans="17:21" x14ac:dyDescent="0.25">
      <c r="Q244" s="133">
        <f t="shared" si="18"/>
        <v>-1.25</v>
      </c>
      <c r="R244" s="136">
        <f t="shared" si="19"/>
        <v>-1.0251662019365249</v>
      </c>
      <c r="S244" s="133">
        <f t="shared" si="20"/>
        <v>-2.1111111111111112</v>
      </c>
      <c r="T244" s="133">
        <f t="shared" si="21"/>
        <v>-1</v>
      </c>
      <c r="U244" s="133">
        <f t="shared" si="22"/>
        <v>-1.000249803290916</v>
      </c>
    </row>
    <row r="245" spans="17:21" x14ac:dyDescent="0.25">
      <c r="Q245" s="133">
        <f t="shared" si="18"/>
        <v>-1.25</v>
      </c>
      <c r="R245" s="136">
        <f t="shared" si="19"/>
        <v>-1.0251662019365249</v>
      </c>
      <c r="S245" s="133">
        <f t="shared" si="20"/>
        <v>-2.1111111111111112</v>
      </c>
      <c r="T245" s="133">
        <f t="shared" si="21"/>
        <v>-1</v>
      </c>
      <c r="U245" s="133">
        <f t="shared" si="22"/>
        <v>-1.000249803290916</v>
      </c>
    </row>
    <row r="246" spans="17:21" x14ac:dyDescent="0.25">
      <c r="Q246" s="133">
        <f t="shared" si="18"/>
        <v>-1.25</v>
      </c>
      <c r="R246" s="136">
        <f t="shared" si="19"/>
        <v>-1.0251662019365249</v>
      </c>
      <c r="S246" s="133">
        <f t="shared" si="20"/>
        <v>-2.1111111111111112</v>
      </c>
      <c r="T246" s="133">
        <f t="shared" si="21"/>
        <v>-1</v>
      </c>
      <c r="U246" s="133">
        <f t="shared" si="22"/>
        <v>-1.000249803290916</v>
      </c>
    </row>
    <row r="247" spans="17:21" x14ac:dyDescent="0.25">
      <c r="Q247" s="133">
        <f t="shared" si="18"/>
        <v>-1.25</v>
      </c>
      <c r="R247" s="136">
        <f t="shared" si="19"/>
        <v>-1.0251662019365249</v>
      </c>
      <c r="S247" s="133">
        <f t="shared" si="20"/>
        <v>-2.1111111111111112</v>
      </c>
      <c r="T247" s="133">
        <f t="shared" si="21"/>
        <v>-1</v>
      </c>
      <c r="U247" s="133">
        <f t="shared" si="22"/>
        <v>-1.000249803290916</v>
      </c>
    </row>
    <row r="248" spans="17:21" x14ac:dyDescent="0.25">
      <c r="Q248" s="133">
        <f t="shared" si="18"/>
        <v>-1.25</v>
      </c>
      <c r="R248" s="136">
        <f t="shared" si="19"/>
        <v>-1.0251662019365249</v>
      </c>
      <c r="S248" s="133">
        <f t="shared" si="20"/>
        <v>-2.1111111111111112</v>
      </c>
      <c r="T248" s="133">
        <f t="shared" si="21"/>
        <v>-1</v>
      </c>
      <c r="U248" s="133">
        <f t="shared" si="22"/>
        <v>-1.000249803290916</v>
      </c>
    </row>
    <row r="249" spans="17:21" x14ac:dyDescent="0.25">
      <c r="Q249" s="133">
        <f t="shared" si="18"/>
        <v>-1.25</v>
      </c>
      <c r="R249" s="136">
        <f t="shared" si="19"/>
        <v>-1.0251662019365249</v>
      </c>
      <c r="S249" s="133">
        <f t="shared" si="20"/>
        <v>-2.1111111111111112</v>
      </c>
      <c r="T249" s="133">
        <f t="shared" si="21"/>
        <v>-1</v>
      </c>
      <c r="U249" s="133">
        <f t="shared" si="22"/>
        <v>-1.000249803290916</v>
      </c>
    </row>
    <row r="250" spans="17:21" x14ac:dyDescent="0.25">
      <c r="Q250" s="133">
        <f t="shared" si="18"/>
        <v>-1.25</v>
      </c>
      <c r="R250" s="136">
        <f t="shared" si="19"/>
        <v>-1.0251662019365249</v>
      </c>
      <c r="S250" s="133">
        <f t="shared" si="20"/>
        <v>-2.1111111111111112</v>
      </c>
      <c r="T250" s="133">
        <f t="shared" si="21"/>
        <v>-1</v>
      </c>
      <c r="U250" s="133">
        <f t="shared" si="22"/>
        <v>-1.000249803290916</v>
      </c>
    </row>
    <row r="251" spans="17:21" x14ac:dyDescent="0.25">
      <c r="Q251" s="133">
        <f t="shared" si="18"/>
        <v>-1.25</v>
      </c>
      <c r="R251" s="136">
        <f t="shared" si="19"/>
        <v>-1.0251662019365249</v>
      </c>
      <c r="S251" s="133">
        <f t="shared" si="20"/>
        <v>-2.1111111111111112</v>
      </c>
      <c r="T251" s="133">
        <f t="shared" si="21"/>
        <v>-1</v>
      </c>
      <c r="U251" s="133">
        <f t="shared" si="22"/>
        <v>-1.000249803290916</v>
      </c>
    </row>
    <row r="252" spans="17:21" x14ac:dyDescent="0.25">
      <c r="Q252" s="133">
        <f t="shared" si="18"/>
        <v>-1.25</v>
      </c>
      <c r="R252" s="136">
        <f t="shared" si="19"/>
        <v>-1.0251662019365249</v>
      </c>
      <c r="S252" s="133">
        <f t="shared" si="20"/>
        <v>-2.1111111111111112</v>
      </c>
      <c r="T252" s="133">
        <f t="shared" si="21"/>
        <v>-1</v>
      </c>
      <c r="U252" s="133">
        <f t="shared" si="22"/>
        <v>-1.000249803290916</v>
      </c>
    </row>
    <row r="253" spans="17:21" x14ac:dyDescent="0.25">
      <c r="Q253" s="133">
        <f t="shared" si="18"/>
        <v>-1.25</v>
      </c>
      <c r="R253" s="136">
        <f t="shared" si="19"/>
        <v>-1.0251662019365249</v>
      </c>
      <c r="S253" s="133">
        <f t="shared" si="20"/>
        <v>-2.1111111111111112</v>
      </c>
      <c r="T253" s="133">
        <f t="shared" si="21"/>
        <v>-1</v>
      </c>
      <c r="U253" s="133">
        <f t="shared" si="22"/>
        <v>-1.000249803290916</v>
      </c>
    </row>
    <row r="254" spans="17:21" x14ac:dyDescent="0.25">
      <c r="Q254" s="133">
        <f t="shared" si="18"/>
        <v>-1.25</v>
      </c>
      <c r="R254" s="136">
        <f t="shared" si="19"/>
        <v>-1.0251662019365249</v>
      </c>
      <c r="S254" s="133">
        <f t="shared" si="20"/>
        <v>-2.1111111111111112</v>
      </c>
      <c r="T254" s="133">
        <f t="shared" si="21"/>
        <v>-1</v>
      </c>
      <c r="U254" s="133">
        <f t="shared" si="22"/>
        <v>-1.000249803290916</v>
      </c>
    </row>
    <row r="255" spans="17:21" x14ac:dyDescent="0.25">
      <c r="Q255" s="133">
        <f t="shared" si="18"/>
        <v>-1.25</v>
      </c>
      <c r="R255" s="136">
        <f t="shared" si="19"/>
        <v>-1.0251662019365249</v>
      </c>
      <c r="S255" s="133">
        <f t="shared" si="20"/>
        <v>-2.1111111111111112</v>
      </c>
      <c r="T255" s="133">
        <f t="shared" si="21"/>
        <v>-1</v>
      </c>
      <c r="U255" s="133">
        <f t="shared" si="22"/>
        <v>-1.000249803290916</v>
      </c>
    </row>
    <row r="256" spans="17:21" x14ac:dyDescent="0.25">
      <c r="Q256" s="133">
        <f t="shared" si="18"/>
        <v>-1.25</v>
      </c>
      <c r="R256" s="136">
        <f t="shared" si="19"/>
        <v>-1.0251662019365249</v>
      </c>
      <c r="S256" s="133">
        <f t="shared" si="20"/>
        <v>-2.1111111111111112</v>
      </c>
      <c r="T256" s="133">
        <f t="shared" si="21"/>
        <v>-1</v>
      </c>
      <c r="U256" s="133">
        <f t="shared" si="22"/>
        <v>-1.000249803290916</v>
      </c>
    </row>
    <row r="257" spans="17:21" x14ac:dyDescent="0.25">
      <c r="Q257" s="133">
        <f t="shared" si="18"/>
        <v>-1.25</v>
      </c>
      <c r="R257" s="136">
        <f t="shared" si="19"/>
        <v>-1.0251662019365249</v>
      </c>
      <c r="S257" s="133">
        <f t="shared" si="20"/>
        <v>-2.1111111111111112</v>
      </c>
      <c r="T257" s="133">
        <f t="shared" si="21"/>
        <v>-1</v>
      </c>
      <c r="U257" s="133">
        <f t="shared" si="22"/>
        <v>-1.000249803290916</v>
      </c>
    </row>
    <row r="258" spans="17:21" x14ac:dyDescent="0.25">
      <c r="Q258" s="133">
        <f t="shared" si="18"/>
        <v>-1.25</v>
      </c>
      <c r="R258" s="136">
        <f t="shared" si="19"/>
        <v>-1.0251662019365249</v>
      </c>
      <c r="S258" s="133">
        <f t="shared" si="20"/>
        <v>-2.1111111111111112</v>
      </c>
      <c r="T258" s="133">
        <f t="shared" si="21"/>
        <v>-1</v>
      </c>
      <c r="U258" s="133">
        <f t="shared" si="22"/>
        <v>-1.000249803290916</v>
      </c>
    </row>
    <row r="259" spans="17:21" x14ac:dyDescent="0.25">
      <c r="Q259" s="133">
        <f t="shared" ref="Q259:Q322" si="23">2*((L259-P$3)/(P$5-P$3))-1</f>
        <v>-1.25</v>
      </c>
      <c r="R259" s="136">
        <f t="shared" ref="R259:R322" si="24">2*((H259-P$8)/(P$10-P$8))-1</f>
        <v>-1.0251662019365249</v>
      </c>
      <c r="S259" s="133">
        <f t="shared" ref="S259:S322" si="25">2*((I259-P$13)/(P$15-P$13))-1</f>
        <v>-2.1111111111111112</v>
      </c>
      <c r="T259" s="133">
        <f t="shared" ref="T259:T322" si="26">2*((J259-P$18)/(P$20-P$18))-1</f>
        <v>-1</v>
      </c>
      <c r="U259" s="133">
        <f t="shared" ref="U259:U322" si="27">2*((K259-P$23)/(P$25-P$23))-1</f>
        <v>-1.000249803290916</v>
      </c>
    </row>
    <row r="260" spans="17:21" x14ac:dyDescent="0.25">
      <c r="Q260" s="133">
        <f t="shared" si="23"/>
        <v>-1.25</v>
      </c>
      <c r="R260" s="136">
        <f t="shared" si="24"/>
        <v>-1.0251662019365249</v>
      </c>
      <c r="S260" s="133">
        <f t="shared" si="25"/>
        <v>-2.1111111111111112</v>
      </c>
      <c r="T260" s="133">
        <f t="shared" si="26"/>
        <v>-1</v>
      </c>
      <c r="U260" s="133">
        <f t="shared" si="27"/>
        <v>-1.000249803290916</v>
      </c>
    </row>
    <row r="261" spans="17:21" x14ac:dyDescent="0.25">
      <c r="Q261" s="133">
        <f t="shared" si="23"/>
        <v>-1.25</v>
      </c>
      <c r="R261" s="136">
        <f t="shared" si="24"/>
        <v>-1.0251662019365249</v>
      </c>
      <c r="S261" s="133">
        <f t="shared" si="25"/>
        <v>-2.1111111111111112</v>
      </c>
      <c r="T261" s="133">
        <f t="shared" si="26"/>
        <v>-1</v>
      </c>
      <c r="U261" s="133">
        <f t="shared" si="27"/>
        <v>-1.000249803290916</v>
      </c>
    </row>
    <row r="262" spans="17:21" x14ac:dyDescent="0.25">
      <c r="Q262" s="133">
        <f t="shared" si="23"/>
        <v>-1.25</v>
      </c>
      <c r="R262" s="136">
        <f t="shared" si="24"/>
        <v>-1.0251662019365249</v>
      </c>
      <c r="S262" s="133">
        <f t="shared" si="25"/>
        <v>-2.1111111111111112</v>
      </c>
      <c r="T262" s="133">
        <f t="shared" si="26"/>
        <v>-1</v>
      </c>
      <c r="U262" s="133">
        <f t="shared" si="27"/>
        <v>-1.000249803290916</v>
      </c>
    </row>
    <row r="263" spans="17:21" x14ac:dyDescent="0.25">
      <c r="Q263" s="133">
        <f t="shared" si="23"/>
        <v>-1.25</v>
      </c>
      <c r="R263" s="136">
        <f t="shared" si="24"/>
        <v>-1.0251662019365249</v>
      </c>
      <c r="S263" s="133">
        <f t="shared" si="25"/>
        <v>-2.1111111111111112</v>
      </c>
      <c r="T263" s="133">
        <f t="shared" si="26"/>
        <v>-1</v>
      </c>
      <c r="U263" s="133">
        <f t="shared" si="27"/>
        <v>-1.000249803290916</v>
      </c>
    </row>
    <row r="264" spans="17:21" x14ac:dyDescent="0.25">
      <c r="Q264" s="133">
        <f t="shared" si="23"/>
        <v>-1.25</v>
      </c>
      <c r="R264" s="136">
        <f t="shared" si="24"/>
        <v>-1.0251662019365249</v>
      </c>
      <c r="S264" s="133">
        <f t="shared" si="25"/>
        <v>-2.1111111111111112</v>
      </c>
      <c r="T264" s="133">
        <f t="shared" si="26"/>
        <v>-1</v>
      </c>
      <c r="U264" s="133">
        <f t="shared" si="27"/>
        <v>-1.000249803290916</v>
      </c>
    </row>
    <row r="265" spans="17:21" x14ac:dyDescent="0.25">
      <c r="Q265" s="133">
        <f t="shared" si="23"/>
        <v>-1.25</v>
      </c>
      <c r="R265" s="136">
        <f t="shared" si="24"/>
        <v>-1.0251662019365249</v>
      </c>
      <c r="S265" s="133">
        <f t="shared" si="25"/>
        <v>-2.1111111111111112</v>
      </c>
      <c r="T265" s="133">
        <f t="shared" si="26"/>
        <v>-1</v>
      </c>
      <c r="U265" s="133">
        <f t="shared" si="27"/>
        <v>-1.000249803290916</v>
      </c>
    </row>
    <row r="266" spans="17:21" x14ac:dyDescent="0.25">
      <c r="Q266" s="133">
        <f t="shared" si="23"/>
        <v>-1.25</v>
      </c>
      <c r="R266" s="136">
        <f t="shared" si="24"/>
        <v>-1.0251662019365249</v>
      </c>
      <c r="S266" s="133">
        <f t="shared" si="25"/>
        <v>-2.1111111111111112</v>
      </c>
      <c r="T266" s="133">
        <f t="shared" si="26"/>
        <v>-1</v>
      </c>
      <c r="U266" s="133">
        <f t="shared" si="27"/>
        <v>-1.000249803290916</v>
      </c>
    </row>
    <row r="267" spans="17:21" x14ac:dyDescent="0.25">
      <c r="Q267" s="133">
        <f t="shared" si="23"/>
        <v>-1.25</v>
      </c>
      <c r="R267" s="136">
        <f t="shared" si="24"/>
        <v>-1.0251662019365249</v>
      </c>
      <c r="S267" s="133">
        <f t="shared" si="25"/>
        <v>-2.1111111111111112</v>
      </c>
      <c r="T267" s="133">
        <f t="shared" si="26"/>
        <v>-1</v>
      </c>
      <c r="U267" s="133">
        <f t="shared" si="27"/>
        <v>-1.000249803290916</v>
      </c>
    </row>
    <row r="268" spans="17:21" x14ac:dyDescent="0.25">
      <c r="Q268" s="133">
        <f t="shared" si="23"/>
        <v>-1.25</v>
      </c>
      <c r="R268" s="136">
        <f t="shared" si="24"/>
        <v>-1.0251662019365249</v>
      </c>
      <c r="S268" s="133">
        <f t="shared" si="25"/>
        <v>-2.1111111111111112</v>
      </c>
      <c r="T268" s="133">
        <f t="shared" si="26"/>
        <v>-1</v>
      </c>
      <c r="U268" s="133">
        <f t="shared" si="27"/>
        <v>-1.000249803290916</v>
      </c>
    </row>
    <row r="269" spans="17:21" x14ac:dyDescent="0.25">
      <c r="Q269" s="133">
        <f t="shared" si="23"/>
        <v>-1.25</v>
      </c>
      <c r="R269" s="136">
        <f t="shared" si="24"/>
        <v>-1.0251662019365249</v>
      </c>
      <c r="S269" s="133">
        <f t="shared" si="25"/>
        <v>-2.1111111111111112</v>
      </c>
      <c r="T269" s="133">
        <f t="shared" si="26"/>
        <v>-1</v>
      </c>
      <c r="U269" s="133">
        <f t="shared" si="27"/>
        <v>-1.000249803290916</v>
      </c>
    </row>
    <row r="270" spans="17:21" x14ac:dyDescent="0.25">
      <c r="Q270" s="133">
        <f t="shared" si="23"/>
        <v>-1.25</v>
      </c>
      <c r="R270" s="136">
        <f t="shared" si="24"/>
        <v>-1.0251662019365249</v>
      </c>
      <c r="S270" s="133">
        <f t="shared" si="25"/>
        <v>-2.1111111111111112</v>
      </c>
      <c r="T270" s="133">
        <f t="shared" si="26"/>
        <v>-1</v>
      </c>
      <c r="U270" s="133">
        <f t="shared" si="27"/>
        <v>-1.000249803290916</v>
      </c>
    </row>
    <row r="271" spans="17:21" x14ac:dyDescent="0.25">
      <c r="Q271" s="133">
        <f t="shared" si="23"/>
        <v>-1.25</v>
      </c>
      <c r="R271" s="136">
        <f t="shared" si="24"/>
        <v>-1.0251662019365249</v>
      </c>
      <c r="S271" s="133">
        <f t="shared" si="25"/>
        <v>-2.1111111111111112</v>
      </c>
      <c r="T271" s="133">
        <f t="shared" si="26"/>
        <v>-1</v>
      </c>
      <c r="U271" s="133">
        <f t="shared" si="27"/>
        <v>-1.000249803290916</v>
      </c>
    </row>
    <row r="272" spans="17:21" x14ac:dyDescent="0.25">
      <c r="Q272" s="133">
        <f t="shared" si="23"/>
        <v>-1.25</v>
      </c>
      <c r="R272" s="136">
        <f t="shared" si="24"/>
        <v>-1.0251662019365249</v>
      </c>
      <c r="S272" s="133">
        <f t="shared" si="25"/>
        <v>-2.1111111111111112</v>
      </c>
      <c r="T272" s="133">
        <f t="shared" si="26"/>
        <v>-1</v>
      </c>
      <c r="U272" s="133">
        <f t="shared" si="27"/>
        <v>-1.000249803290916</v>
      </c>
    </row>
    <row r="273" spans="17:21" x14ac:dyDescent="0.25">
      <c r="Q273" s="133">
        <f t="shared" si="23"/>
        <v>-1.25</v>
      </c>
      <c r="R273" s="136">
        <f t="shared" si="24"/>
        <v>-1.0251662019365249</v>
      </c>
      <c r="S273" s="133">
        <f t="shared" si="25"/>
        <v>-2.1111111111111112</v>
      </c>
      <c r="T273" s="133">
        <f t="shared" si="26"/>
        <v>-1</v>
      </c>
      <c r="U273" s="133">
        <f t="shared" si="27"/>
        <v>-1.000249803290916</v>
      </c>
    </row>
    <row r="274" spans="17:21" x14ac:dyDescent="0.25">
      <c r="Q274" s="133">
        <f t="shared" si="23"/>
        <v>-1.25</v>
      </c>
      <c r="R274" s="136">
        <f t="shared" si="24"/>
        <v>-1.0251662019365249</v>
      </c>
      <c r="S274" s="133">
        <f t="shared" si="25"/>
        <v>-2.1111111111111112</v>
      </c>
      <c r="T274" s="133">
        <f t="shared" si="26"/>
        <v>-1</v>
      </c>
      <c r="U274" s="133">
        <f t="shared" si="27"/>
        <v>-1.000249803290916</v>
      </c>
    </row>
    <row r="275" spans="17:21" x14ac:dyDescent="0.25">
      <c r="Q275" s="133">
        <f t="shared" si="23"/>
        <v>-1.25</v>
      </c>
      <c r="R275" s="136">
        <f t="shared" si="24"/>
        <v>-1.0251662019365249</v>
      </c>
      <c r="S275" s="133">
        <f t="shared" si="25"/>
        <v>-2.1111111111111112</v>
      </c>
      <c r="T275" s="133">
        <f t="shared" si="26"/>
        <v>-1</v>
      </c>
      <c r="U275" s="133">
        <f t="shared" si="27"/>
        <v>-1.000249803290916</v>
      </c>
    </row>
    <row r="276" spans="17:21" x14ac:dyDescent="0.25">
      <c r="Q276" s="133">
        <f t="shared" si="23"/>
        <v>-1.25</v>
      </c>
      <c r="R276" s="136">
        <f t="shared" si="24"/>
        <v>-1.0251662019365249</v>
      </c>
      <c r="S276" s="133">
        <f t="shared" si="25"/>
        <v>-2.1111111111111112</v>
      </c>
      <c r="T276" s="133">
        <f t="shared" si="26"/>
        <v>-1</v>
      </c>
      <c r="U276" s="133">
        <f t="shared" si="27"/>
        <v>-1.000249803290916</v>
      </c>
    </row>
    <row r="277" spans="17:21" x14ac:dyDescent="0.25">
      <c r="Q277" s="133">
        <f t="shared" si="23"/>
        <v>-1.25</v>
      </c>
      <c r="R277" s="136">
        <f t="shared" si="24"/>
        <v>-1.0251662019365249</v>
      </c>
      <c r="S277" s="133">
        <f t="shared" si="25"/>
        <v>-2.1111111111111112</v>
      </c>
      <c r="T277" s="133">
        <f t="shared" si="26"/>
        <v>-1</v>
      </c>
      <c r="U277" s="133">
        <f t="shared" si="27"/>
        <v>-1.000249803290916</v>
      </c>
    </row>
    <row r="278" spans="17:21" x14ac:dyDescent="0.25">
      <c r="Q278" s="133">
        <f t="shared" si="23"/>
        <v>-1.25</v>
      </c>
      <c r="R278" s="136">
        <f t="shared" si="24"/>
        <v>-1.0251662019365249</v>
      </c>
      <c r="S278" s="133">
        <f t="shared" si="25"/>
        <v>-2.1111111111111112</v>
      </c>
      <c r="T278" s="133">
        <f t="shared" si="26"/>
        <v>-1</v>
      </c>
      <c r="U278" s="133">
        <f t="shared" si="27"/>
        <v>-1.000249803290916</v>
      </c>
    </row>
    <row r="279" spans="17:21" x14ac:dyDescent="0.25">
      <c r="Q279" s="133">
        <f t="shared" si="23"/>
        <v>-1.25</v>
      </c>
      <c r="R279" s="136">
        <f t="shared" si="24"/>
        <v>-1.0251662019365249</v>
      </c>
      <c r="S279" s="133">
        <f t="shared" si="25"/>
        <v>-2.1111111111111112</v>
      </c>
      <c r="T279" s="133">
        <f t="shared" si="26"/>
        <v>-1</v>
      </c>
      <c r="U279" s="133">
        <f t="shared" si="27"/>
        <v>-1.000249803290916</v>
      </c>
    </row>
    <row r="280" spans="17:21" x14ac:dyDescent="0.25">
      <c r="Q280" s="133">
        <f t="shared" si="23"/>
        <v>-1.25</v>
      </c>
      <c r="R280" s="136">
        <f t="shared" si="24"/>
        <v>-1.0251662019365249</v>
      </c>
      <c r="S280" s="133">
        <f t="shared" si="25"/>
        <v>-2.1111111111111112</v>
      </c>
      <c r="T280" s="133">
        <f t="shared" si="26"/>
        <v>-1</v>
      </c>
      <c r="U280" s="133">
        <f t="shared" si="27"/>
        <v>-1.000249803290916</v>
      </c>
    </row>
    <row r="281" spans="17:21" x14ac:dyDescent="0.25">
      <c r="Q281" s="133">
        <f t="shared" si="23"/>
        <v>-1.25</v>
      </c>
      <c r="R281" s="136">
        <f t="shared" si="24"/>
        <v>-1.0251662019365249</v>
      </c>
      <c r="S281" s="133">
        <f t="shared" si="25"/>
        <v>-2.1111111111111112</v>
      </c>
      <c r="T281" s="133">
        <f t="shared" si="26"/>
        <v>-1</v>
      </c>
      <c r="U281" s="133">
        <f t="shared" si="27"/>
        <v>-1.000249803290916</v>
      </c>
    </row>
    <row r="282" spans="17:21" x14ac:dyDescent="0.25">
      <c r="Q282" s="133">
        <f t="shared" si="23"/>
        <v>-1.25</v>
      </c>
      <c r="R282" s="136">
        <f t="shared" si="24"/>
        <v>-1.0251662019365249</v>
      </c>
      <c r="S282" s="133">
        <f t="shared" si="25"/>
        <v>-2.1111111111111112</v>
      </c>
      <c r="T282" s="133">
        <f t="shared" si="26"/>
        <v>-1</v>
      </c>
      <c r="U282" s="133">
        <f t="shared" si="27"/>
        <v>-1.000249803290916</v>
      </c>
    </row>
    <row r="283" spans="17:21" x14ac:dyDescent="0.25">
      <c r="Q283" s="133">
        <f t="shared" si="23"/>
        <v>-1.25</v>
      </c>
      <c r="R283" s="136">
        <f t="shared" si="24"/>
        <v>-1.0251662019365249</v>
      </c>
      <c r="S283" s="133">
        <f t="shared" si="25"/>
        <v>-2.1111111111111112</v>
      </c>
      <c r="T283" s="133">
        <f t="shared" si="26"/>
        <v>-1</v>
      </c>
      <c r="U283" s="133">
        <f t="shared" si="27"/>
        <v>-1.000249803290916</v>
      </c>
    </row>
    <row r="284" spans="17:21" x14ac:dyDescent="0.25">
      <c r="Q284" s="133">
        <f t="shared" si="23"/>
        <v>-1.25</v>
      </c>
      <c r="R284" s="136">
        <f t="shared" si="24"/>
        <v>-1.0251662019365249</v>
      </c>
      <c r="S284" s="133">
        <f t="shared" si="25"/>
        <v>-2.1111111111111112</v>
      </c>
      <c r="T284" s="133">
        <f t="shared" si="26"/>
        <v>-1</v>
      </c>
      <c r="U284" s="133">
        <f t="shared" si="27"/>
        <v>-1.000249803290916</v>
      </c>
    </row>
    <row r="285" spans="17:21" x14ac:dyDescent="0.25">
      <c r="Q285" s="133">
        <f t="shared" si="23"/>
        <v>-1.25</v>
      </c>
      <c r="R285" s="136">
        <f t="shared" si="24"/>
        <v>-1.0251662019365249</v>
      </c>
      <c r="S285" s="133">
        <f t="shared" si="25"/>
        <v>-2.1111111111111112</v>
      </c>
      <c r="T285" s="133">
        <f t="shared" si="26"/>
        <v>-1</v>
      </c>
      <c r="U285" s="133">
        <f t="shared" si="27"/>
        <v>-1.000249803290916</v>
      </c>
    </row>
    <row r="286" spans="17:21" x14ac:dyDescent="0.25">
      <c r="Q286" s="133">
        <f t="shared" si="23"/>
        <v>-1.25</v>
      </c>
      <c r="R286" s="136">
        <f t="shared" si="24"/>
        <v>-1.0251662019365249</v>
      </c>
      <c r="S286" s="133">
        <f t="shared" si="25"/>
        <v>-2.1111111111111112</v>
      </c>
      <c r="T286" s="133">
        <f t="shared" si="26"/>
        <v>-1</v>
      </c>
      <c r="U286" s="133">
        <f t="shared" si="27"/>
        <v>-1.000249803290916</v>
      </c>
    </row>
    <row r="287" spans="17:21" x14ac:dyDescent="0.25">
      <c r="Q287" s="133">
        <f t="shared" si="23"/>
        <v>-1.25</v>
      </c>
      <c r="R287" s="136">
        <f t="shared" si="24"/>
        <v>-1.0251662019365249</v>
      </c>
      <c r="S287" s="133">
        <f t="shared" si="25"/>
        <v>-2.1111111111111112</v>
      </c>
      <c r="T287" s="133">
        <f t="shared" si="26"/>
        <v>-1</v>
      </c>
      <c r="U287" s="133">
        <f t="shared" si="27"/>
        <v>-1.000249803290916</v>
      </c>
    </row>
    <row r="288" spans="17:21" x14ac:dyDescent="0.25">
      <c r="Q288" s="133">
        <f t="shared" si="23"/>
        <v>-1.25</v>
      </c>
      <c r="R288" s="136">
        <f t="shared" si="24"/>
        <v>-1.0251662019365249</v>
      </c>
      <c r="S288" s="133">
        <f t="shared" si="25"/>
        <v>-2.1111111111111112</v>
      </c>
      <c r="T288" s="133">
        <f t="shared" si="26"/>
        <v>-1</v>
      </c>
      <c r="U288" s="133">
        <f t="shared" si="27"/>
        <v>-1.000249803290916</v>
      </c>
    </row>
    <row r="289" spans="17:21" x14ac:dyDescent="0.25">
      <c r="Q289" s="133">
        <f t="shared" si="23"/>
        <v>-1.25</v>
      </c>
      <c r="R289" s="136">
        <f t="shared" si="24"/>
        <v>-1.0251662019365249</v>
      </c>
      <c r="S289" s="133">
        <f t="shared" si="25"/>
        <v>-2.1111111111111112</v>
      </c>
      <c r="T289" s="133">
        <f t="shared" si="26"/>
        <v>-1</v>
      </c>
      <c r="U289" s="133">
        <f t="shared" si="27"/>
        <v>-1.000249803290916</v>
      </c>
    </row>
    <row r="290" spans="17:21" x14ac:dyDescent="0.25">
      <c r="Q290" s="133">
        <f t="shared" si="23"/>
        <v>-1.25</v>
      </c>
      <c r="R290" s="136">
        <f t="shared" si="24"/>
        <v>-1.0251662019365249</v>
      </c>
      <c r="S290" s="133">
        <f t="shared" si="25"/>
        <v>-2.1111111111111112</v>
      </c>
      <c r="T290" s="133">
        <f t="shared" si="26"/>
        <v>-1</v>
      </c>
      <c r="U290" s="133">
        <f t="shared" si="27"/>
        <v>-1.000249803290916</v>
      </c>
    </row>
    <row r="291" spans="17:21" x14ac:dyDescent="0.25">
      <c r="Q291" s="133">
        <f t="shared" si="23"/>
        <v>-1.25</v>
      </c>
      <c r="R291" s="136">
        <f t="shared" si="24"/>
        <v>-1.0251662019365249</v>
      </c>
      <c r="S291" s="133">
        <f t="shared" si="25"/>
        <v>-2.1111111111111112</v>
      </c>
      <c r="T291" s="133">
        <f t="shared" si="26"/>
        <v>-1</v>
      </c>
      <c r="U291" s="133">
        <f t="shared" si="27"/>
        <v>-1.000249803290916</v>
      </c>
    </row>
    <row r="292" spans="17:21" x14ac:dyDescent="0.25">
      <c r="Q292" s="133">
        <f t="shared" si="23"/>
        <v>-1.25</v>
      </c>
      <c r="R292" s="136">
        <f t="shared" si="24"/>
        <v>-1.0251662019365249</v>
      </c>
      <c r="S292" s="133">
        <f t="shared" si="25"/>
        <v>-2.1111111111111112</v>
      </c>
      <c r="T292" s="133">
        <f t="shared" si="26"/>
        <v>-1</v>
      </c>
      <c r="U292" s="133">
        <f t="shared" si="27"/>
        <v>-1.000249803290916</v>
      </c>
    </row>
    <row r="293" spans="17:21" x14ac:dyDescent="0.25">
      <c r="Q293" s="133">
        <f t="shared" si="23"/>
        <v>-1.25</v>
      </c>
      <c r="R293" s="136">
        <f t="shared" si="24"/>
        <v>-1.0251662019365249</v>
      </c>
      <c r="S293" s="133">
        <f t="shared" si="25"/>
        <v>-2.1111111111111112</v>
      </c>
      <c r="T293" s="133">
        <f t="shared" si="26"/>
        <v>-1</v>
      </c>
      <c r="U293" s="133">
        <f t="shared" si="27"/>
        <v>-1.000249803290916</v>
      </c>
    </row>
    <row r="294" spans="17:21" x14ac:dyDescent="0.25">
      <c r="Q294" s="133">
        <f t="shared" si="23"/>
        <v>-1.25</v>
      </c>
      <c r="R294" s="136">
        <f t="shared" si="24"/>
        <v>-1.0251662019365249</v>
      </c>
      <c r="S294" s="133">
        <f t="shared" si="25"/>
        <v>-2.1111111111111112</v>
      </c>
      <c r="T294" s="133">
        <f t="shared" si="26"/>
        <v>-1</v>
      </c>
      <c r="U294" s="133">
        <f t="shared" si="27"/>
        <v>-1.000249803290916</v>
      </c>
    </row>
    <row r="295" spans="17:21" x14ac:dyDescent="0.25">
      <c r="Q295" s="133">
        <f t="shared" si="23"/>
        <v>-1.25</v>
      </c>
      <c r="R295" s="136">
        <f t="shared" si="24"/>
        <v>-1.0251662019365249</v>
      </c>
      <c r="S295" s="133">
        <f t="shared" si="25"/>
        <v>-2.1111111111111112</v>
      </c>
      <c r="T295" s="133">
        <f t="shared" si="26"/>
        <v>-1</v>
      </c>
      <c r="U295" s="133">
        <f t="shared" si="27"/>
        <v>-1.000249803290916</v>
      </c>
    </row>
    <row r="296" spans="17:21" x14ac:dyDescent="0.25">
      <c r="Q296" s="133">
        <f t="shared" si="23"/>
        <v>-1.25</v>
      </c>
      <c r="R296" s="136">
        <f t="shared" si="24"/>
        <v>-1.0251662019365249</v>
      </c>
      <c r="S296" s="133">
        <f t="shared" si="25"/>
        <v>-2.1111111111111112</v>
      </c>
      <c r="T296" s="133">
        <f t="shared" si="26"/>
        <v>-1</v>
      </c>
      <c r="U296" s="133">
        <f t="shared" si="27"/>
        <v>-1.000249803290916</v>
      </c>
    </row>
    <row r="297" spans="17:21" x14ac:dyDescent="0.25">
      <c r="Q297" s="133">
        <f t="shared" si="23"/>
        <v>-1.25</v>
      </c>
      <c r="R297" s="136">
        <f t="shared" si="24"/>
        <v>-1.0251662019365249</v>
      </c>
      <c r="S297" s="133">
        <f t="shared" si="25"/>
        <v>-2.1111111111111112</v>
      </c>
      <c r="T297" s="133">
        <f t="shared" si="26"/>
        <v>-1</v>
      </c>
      <c r="U297" s="133">
        <f t="shared" si="27"/>
        <v>-1.000249803290916</v>
      </c>
    </row>
    <row r="298" spans="17:21" x14ac:dyDescent="0.25">
      <c r="Q298" s="133">
        <f t="shared" si="23"/>
        <v>-1.25</v>
      </c>
      <c r="R298" s="136">
        <f t="shared" si="24"/>
        <v>-1.0251662019365249</v>
      </c>
      <c r="S298" s="133">
        <f t="shared" si="25"/>
        <v>-2.1111111111111112</v>
      </c>
      <c r="T298" s="133">
        <f t="shared" si="26"/>
        <v>-1</v>
      </c>
      <c r="U298" s="133">
        <f t="shared" si="27"/>
        <v>-1.000249803290916</v>
      </c>
    </row>
    <row r="299" spans="17:21" x14ac:dyDescent="0.25">
      <c r="Q299" s="133">
        <f t="shared" si="23"/>
        <v>-1.25</v>
      </c>
      <c r="R299" s="136">
        <f t="shared" si="24"/>
        <v>-1.0251662019365249</v>
      </c>
      <c r="S299" s="133">
        <f t="shared" si="25"/>
        <v>-2.1111111111111112</v>
      </c>
      <c r="T299" s="133">
        <f t="shared" si="26"/>
        <v>-1</v>
      </c>
      <c r="U299" s="133">
        <f t="shared" si="27"/>
        <v>-1.000249803290916</v>
      </c>
    </row>
    <row r="300" spans="17:21" x14ac:dyDescent="0.25">
      <c r="Q300" s="133">
        <f t="shared" si="23"/>
        <v>-1.25</v>
      </c>
      <c r="R300" s="136">
        <f t="shared" si="24"/>
        <v>-1.0251662019365249</v>
      </c>
      <c r="S300" s="133">
        <f t="shared" si="25"/>
        <v>-2.1111111111111112</v>
      </c>
      <c r="T300" s="133">
        <f t="shared" si="26"/>
        <v>-1</v>
      </c>
      <c r="U300" s="133">
        <f t="shared" si="27"/>
        <v>-1.000249803290916</v>
      </c>
    </row>
    <row r="301" spans="17:21" x14ac:dyDescent="0.25">
      <c r="Q301" s="133">
        <f t="shared" si="23"/>
        <v>-1.25</v>
      </c>
      <c r="R301" s="136">
        <f t="shared" si="24"/>
        <v>-1.0251662019365249</v>
      </c>
      <c r="S301" s="133">
        <f t="shared" si="25"/>
        <v>-2.1111111111111112</v>
      </c>
      <c r="T301" s="133">
        <f t="shared" si="26"/>
        <v>-1</v>
      </c>
      <c r="U301" s="133">
        <f t="shared" si="27"/>
        <v>-1.000249803290916</v>
      </c>
    </row>
    <row r="302" spans="17:21" x14ac:dyDescent="0.25">
      <c r="Q302" s="133">
        <f t="shared" si="23"/>
        <v>-1.25</v>
      </c>
      <c r="R302" s="136">
        <f t="shared" si="24"/>
        <v>-1.0251662019365249</v>
      </c>
      <c r="S302" s="133">
        <f t="shared" si="25"/>
        <v>-2.1111111111111112</v>
      </c>
      <c r="T302" s="133">
        <f t="shared" si="26"/>
        <v>-1</v>
      </c>
      <c r="U302" s="133">
        <f t="shared" si="27"/>
        <v>-1.000249803290916</v>
      </c>
    </row>
    <row r="303" spans="17:21" x14ac:dyDescent="0.25">
      <c r="Q303" s="133">
        <f t="shared" si="23"/>
        <v>-1.25</v>
      </c>
      <c r="R303" s="136">
        <f t="shared" si="24"/>
        <v>-1.0251662019365249</v>
      </c>
      <c r="S303" s="133">
        <f t="shared" si="25"/>
        <v>-2.1111111111111112</v>
      </c>
      <c r="T303" s="133">
        <f t="shared" si="26"/>
        <v>-1</v>
      </c>
      <c r="U303" s="133">
        <f t="shared" si="27"/>
        <v>-1.000249803290916</v>
      </c>
    </row>
    <row r="304" spans="17:21" x14ac:dyDescent="0.25">
      <c r="Q304" s="133">
        <f t="shared" si="23"/>
        <v>-1.25</v>
      </c>
      <c r="R304" s="136">
        <f t="shared" si="24"/>
        <v>-1.0251662019365249</v>
      </c>
      <c r="S304" s="133">
        <f t="shared" si="25"/>
        <v>-2.1111111111111112</v>
      </c>
      <c r="T304" s="133">
        <f t="shared" si="26"/>
        <v>-1</v>
      </c>
      <c r="U304" s="133">
        <f t="shared" si="27"/>
        <v>-1.000249803290916</v>
      </c>
    </row>
    <row r="305" spans="17:21" x14ac:dyDescent="0.25">
      <c r="Q305" s="133">
        <f t="shared" si="23"/>
        <v>-1.25</v>
      </c>
      <c r="R305" s="136">
        <f t="shared" si="24"/>
        <v>-1.0251662019365249</v>
      </c>
      <c r="S305" s="133">
        <f t="shared" si="25"/>
        <v>-2.1111111111111112</v>
      </c>
      <c r="T305" s="133">
        <f t="shared" si="26"/>
        <v>-1</v>
      </c>
      <c r="U305" s="133">
        <f t="shared" si="27"/>
        <v>-1.000249803290916</v>
      </c>
    </row>
    <row r="306" spans="17:21" x14ac:dyDescent="0.25">
      <c r="Q306" s="133">
        <f t="shared" si="23"/>
        <v>-1.25</v>
      </c>
      <c r="R306" s="136">
        <f t="shared" si="24"/>
        <v>-1.0251662019365249</v>
      </c>
      <c r="S306" s="133">
        <f t="shared" si="25"/>
        <v>-2.1111111111111112</v>
      </c>
      <c r="T306" s="133">
        <f t="shared" si="26"/>
        <v>-1</v>
      </c>
      <c r="U306" s="133">
        <f t="shared" si="27"/>
        <v>-1.000249803290916</v>
      </c>
    </row>
    <row r="307" spans="17:21" x14ac:dyDescent="0.25">
      <c r="Q307" s="133">
        <f t="shared" si="23"/>
        <v>-1.25</v>
      </c>
      <c r="R307" s="136">
        <f t="shared" si="24"/>
        <v>-1.0251662019365249</v>
      </c>
      <c r="S307" s="133">
        <f t="shared" si="25"/>
        <v>-2.1111111111111112</v>
      </c>
      <c r="T307" s="133">
        <f t="shared" si="26"/>
        <v>-1</v>
      </c>
      <c r="U307" s="133">
        <f t="shared" si="27"/>
        <v>-1.000249803290916</v>
      </c>
    </row>
    <row r="308" spans="17:21" x14ac:dyDescent="0.25">
      <c r="Q308" s="133">
        <f t="shared" si="23"/>
        <v>-1.25</v>
      </c>
      <c r="R308" s="136">
        <f t="shared" si="24"/>
        <v>-1.0251662019365249</v>
      </c>
      <c r="S308" s="133">
        <f t="shared" si="25"/>
        <v>-2.1111111111111112</v>
      </c>
      <c r="T308" s="133">
        <f t="shared" si="26"/>
        <v>-1</v>
      </c>
      <c r="U308" s="133">
        <f t="shared" si="27"/>
        <v>-1.000249803290916</v>
      </c>
    </row>
    <row r="309" spans="17:21" x14ac:dyDescent="0.25">
      <c r="Q309" s="133">
        <f t="shared" si="23"/>
        <v>-1.25</v>
      </c>
      <c r="R309" s="136">
        <f t="shared" si="24"/>
        <v>-1.0251662019365249</v>
      </c>
      <c r="S309" s="133">
        <f t="shared" si="25"/>
        <v>-2.1111111111111112</v>
      </c>
      <c r="T309" s="133">
        <f t="shared" si="26"/>
        <v>-1</v>
      </c>
      <c r="U309" s="133">
        <f t="shared" si="27"/>
        <v>-1.000249803290916</v>
      </c>
    </row>
    <row r="310" spans="17:21" x14ac:dyDescent="0.25">
      <c r="Q310" s="133">
        <f t="shared" si="23"/>
        <v>-1.25</v>
      </c>
      <c r="R310" s="136">
        <f t="shared" si="24"/>
        <v>-1.0251662019365249</v>
      </c>
      <c r="S310" s="133">
        <f t="shared" si="25"/>
        <v>-2.1111111111111112</v>
      </c>
      <c r="T310" s="133">
        <f t="shared" si="26"/>
        <v>-1</v>
      </c>
      <c r="U310" s="133">
        <f t="shared" si="27"/>
        <v>-1.000249803290916</v>
      </c>
    </row>
    <row r="311" spans="17:21" x14ac:dyDescent="0.25">
      <c r="Q311" s="133">
        <f t="shared" si="23"/>
        <v>-1.25</v>
      </c>
      <c r="R311" s="136">
        <f t="shared" si="24"/>
        <v>-1.0251662019365249</v>
      </c>
      <c r="S311" s="133">
        <f t="shared" si="25"/>
        <v>-2.1111111111111112</v>
      </c>
      <c r="T311" s="133">
        <f t="shared" si="26"/>
        <v>-1</v>
      </c>
      <c r="U311" s="133">
        <f t="shared" si="27"/>
        <v>-1.000249803290916</v>
      </c>
    </row>
    <row r="312" spans="17:21" x14ac:dyDescent="0.25">
      <c r="Q312" s="133">
        <f t="shared" si="23"/>
        <v>-1.25</v>
      </c>
      <c r="R312" s="136">
        <f t="shared" si="24"/>
        <v>-1.0251662019365249</v>
      </c>
      <c r="S312" s="133">
        <f t="shared" si="25"/>
        <v>-2.1111111111111112</v>
      </c>
      <c r="T312" s="133">
        <f t="shared" si="26"/>
        <v>-1</v>
      </c>
      <c r="U312" s="133">
        <f t="shared" si="27"/>
        <v>-1.000249803290916</v>
      </c>
    </row>
    <row r="313" spans="17:21" x14ac:dyDescent="0.25">
      <c r="Q313" s="133">
        <f t="shared" si="23"/>
        <v>-1.25</v>
      </c>
      <c r="R313" s="136">
        <f t="shared" si="24"/>
        <v>-1.0251662019365249</v>
      </c>
      <c r="S313" s="133">
        <f t="shared" si="25"/>
        <v>-2.1111111111111112</v>
      </c>
      <c r="T313" s="133">
        <f t="shared" si="26"/>
        <v>-1</v>
      </c>
      <c r="U313" s="133">
        <f t="shared" si="27"/>
        <v>-1.000249803290916</v>
      </c>
    </row>
    <row r="314" spans="17:21" x14ac:dyDescent="0.25">
      <c r="Q314" s="133">
        <f t="shared" si="23"/>
        <v>-1.25</v>
      </c>
      <c r="R314" s="136">
        <f t="shared" si="24"/>
        <v>-1.0251662019365249</v>
      </c>
      <c r="S314" s="133">
        <f t="shared" si="25"/>
        <v>-2.1111111111111112</v>
      </c>
      <c r="T314" s="133">
        <f t="shared" si="26"/>
        <v>-1</v>
      </c>
      <c r="U314" s="133">
        <f t="shared" si="27"/>
        <v>-1.000249803290916</v>
      </c>
    </row>
    <row r="315" spans="17:21" x14ac:dyDescent="0.25">
      <c r="Q315" s="133">
        <f t="shared" si="23"/>
        <v>-1.25</v>
      </c>
      <c r="R315" s="136">
        <f t="shared" si="24"/>
        <v>-1.0251662019365249</v>
      </c>
      <c r="S315" s="133">
        <f t="shared" si="25"/>
        <v>-2.1111111111111112</v>
      </c>
      <c r="T315" s="133">
        <f t="shared" si="26"/>
        <v>-1</v>
      </c>
      <c r="U315" s="133">
        <f t="shared" si="27"/>
        <v>-1.000249803290916</v>
      </c>
    </row>
    <row r="316" spans="17:21" x14ac:dyDescent="0.25">
      <c r="Q316" s="133">
        <f t="shared" si="23"/>
        <v>-1.25</v>
      </c>
      <c r="R316" s="136">
        <f t="shared" si="24"/>
        <v>-1.0251662019365249</v>
      </c>
      <c r="S316" s="133">
        <f t="shared" si="25"/>
        <v>-2.1111111111111112</v>
      </c>
      <c r="T316" s="133">
        <f t="shared" si="26"/>
        <v>-1</v>
      </c>
      <c r="U316" s="133">
        <f t="shared" si="27"/>
        <v>-1.000249803290916</v>
      </c>
    </row>
    <row r="317" spans="17:21" x14ac:dyDescent="0.25">
      <c r="Q317" s="133">
        <f t="shared" si="23"/>
        <v>-1.25</v>
      </c>
      <c r="R317" s="136">
        <f t="shared" si="24"/>
        <v>-1.0251662019365249</v>
      </c>
      <c r="S317" s="133">
        <f t="shared" si="25"/>
        <v>-2.1111111111111112</v>
      </c>
      <c r="T317" s="133">
        <f t="shared" si="26"/>
        <v>-1</v>
      </c>
      <c r="U317" s="133">
        <f t="shared" si="27"/>
        <v>-1.000249803290916</v>
      </c>
    </row>
    <row r="318" spans="17:21" x14ac:dyDescent="0.25">
      <c r="Q318" s="133">
        <f t="shared" si="23"/>
        <v>-1.25</v>
      </c>
      <c r="R318" s="136">
        <f t="shared" si="24"/>
        <v>-1.0251662019365249</v>
      </c>
      <c r="S318" s="133">
        <f t="shared" si="25"/>
        <v>-2.1111111111111112</v>
      </c>
      <c r="T318" s="133">
        <f t="shared" si="26"/>
        <v>-1</v>
      </c>
      <c r="U318" s="133">
        <f t="shared" si="27"/>
        <v>-1.000249803290916</v>
      </c>
    </row>
    <row r="319" spans="17:21" x14ac:dyDescent="0.25">
      <c r="Q319" s="133">
        <f t="shared" si="23"/>
        <v>-1.25</v>
      </c>
      <c r="R319" s="136">
        <f t="shared" si="24"/>
        <v>-1.0251662019365249</v>
      </c>
      <c r="S319" s="133">
        <f t="shared" si="25"/>
        <v>-2.1111111111111112</v>
      </c>
      <c r="T319" s="133">
        <f t="shared" si="26"/>
        <v>-1</v>
      </c>
      <c r="U319" s="133">
        <f t="shared" si="27"/>
        <v>-1.000249803290916</v>
      </c>
    </row>
    <row r="320" spans="17:21" x14ac:dyDescent="0.25">
      <c r="Q320" s="133">
        <f t="shared" si="23"/>
        <v>-1.25</v>
      </c>
      <c r="R320" s="136">
        <f t="shared" si="24"/>
        <v>-1.0251662019365249</v>
      </c>
      <c r="S320" s="133">
        <f t="shared" si="25"/>
        <v>-2.1111111111111112</v>
      </c>
      <c r="T320" s="133">
        <f t="shared" si="26"/>
        <v>-1</v>
      </c>
      <c r="U320" s="133">
        <f t="shared" si="27"/>
        <v>-1.000249803290916</v>
      </c>
    </row>
    <row r="321" spans="17:21" x14ac:dyDescent="0.25">
      <c r="Q321" s="133">
        <f t="shared" si="23"/>
        <v>-1.25</v>
      </c>
      <c r="R321" s="136">
        <f t="shared" si="24"/>
        <v>-1.0251662019365249</v>
      </c>
      <c r="S321" s="133">
        <f t="shared" si="25"/>
        <v>-2.1111111111111112</v>
      </c>
      <c r="T321" s="133">
        <f t="shared" si="26"/>
        <v>-1</v>
      </c>
      <c r="U321" s="133">
        <f t="shared" si="27"/>
        <v>-1.000249803290916</v>
      </c>
    </row>
    <row r="322" spans="17:21" x14ac:dyDescent="0.25">
      <c r="Q322" s="133">
        <f t="shared" si="23"/>
        <v>-1.25</v>
      </c>
      <c r="R322" s="136">
        <f t="shared" si="24"/>
        <v>-1.0251662019365249</v>
      </c>
      <c r="S322" s="133">
        <f t="shared" si="25"/>
        <v>-2.1111111111111112</v>
      </c>
      <c r="T322" s="133">
        <f t="shared" si="26"/>
        <v>-1</v>
      </c>
      <c r="U322" s="133">
        <f t="shared" si="27"/>
        <v>-1.000249803290916</v>
      </c>
    </row>
    <row r="323" spans="17:21" x14ac:dyDescent="0.25">
      <c r="Q323" s="133">
        <f t="shared" ref="Q323:Q361" si="28">2*((L323-P$3)/(P$5-P$3))-1</f>
        <v>-1.25</v>
      </c>
      <c r="R323" s="136">
        <f t="shared" ref="R323:R361" si="29">2*((H323-P$8)/(P$10-P$8))-1</f>
        <v>-1.0251662019365249</v>
      </c>
      <c r="S323" s="133">
        <f t="shared" ref="S323:S361" si="30">2*((I323-P$13)/(P$15-P$13))-1</f>
        <v>-2.1111111111111112</v>
      </c>
      <c r="T323" s="133">
        <f t="shared" ref="T323:T361" si="31">2*((J323-P$18)/(P$20-P$18))-1</f>
        <v>-1</v>
      </c>
      <c r="U323" s="133">
        <f t="shared" ref="U323:U361" si="32">2*((K323-P$23)/(P$25-P$23))-1</f>
        <v>-1.000249803290916</v>
      </c>
    </row>
    <row r="324" spans="17:21" x14ac:dyDescent="0.25">
      <c r="Q324" s="133">
        <f t="shared" si="28"/>
        <v>-1.25</v>
      </c>
      <c r="R324" s="136">
        <f t="shared" si="29"/>
        <v>-1.0251662019365249</v>
      </c>
      <c r="S324" s="133">
        <f t="shared" si="30"/>
        <v>-2.1111111111111112</v>
      </c>
      <c r="T324" s="133">
        <f t="shared" si="31"/>
        <v>-1</v>
      </c>
      <c r="U324" s="133">
        <f t="shared" si="32"/>
        <v>-1.000249803290916</v>
      </c>
    </row>
    <row r="325" spans="17:21" x14ac:dyDescent="0.25">
      <c r="Q325" s="133">
        <f t="shared" si="28"/>
        <v>-1.25</v>
      </c>
      <c r="R325" s="136">
        <f t="shared" si="29"/>
        <v>-1.0251662019365249</v>
      </c>
      <c r="S325" s="133">
        <f t="shared" si="30"/>
        <v>-2.1111111111111112</v>
      </c>
      <c r="T325" s="133">
        <f t="shared" si="31"/>
        <v>-1</v>
      </c>
      <c r="U325" s="133">
        <f t="shared" si="32"/>
        <v>-1.000249803290916</v>
      </c>
    </row>
    <row r="326" spans="17:21" x14ac:dyDescent="0.25">
      <c r="Q326" s="133">
        <f t="shared" si="28"/>
        <v>-1.25</v>
      </c>
      <c r="R326" s="136">
        <f t="shared" si="29"/>
        <v>-1.0251662019365249</v>
      </c>
      <c r="S326" s="133">
        <f t="shared" si="30"/>
        <v>-2.1111111111111112</v>
      </c>
      <c r="T326" s="133">
        <f t="shared" si="31"/>
        <v>-1</v>
      </c>
      <c r="U326" s="133">
        <f t="shared" si="32"/>
        <v>-1.000249803290916</v>
      </c>
    </row>
    <row r="327" spans="17:21" x14ac:dyDescent="0.25">
      <c r="Q327" s="133">
        <f t="shared" si="28"/>
        <v>-1.25</v>
      </c>
      <c r="R327" s="136">
        <f t="shared" si="29"/>
        <v>-1.0251662019365249</v>
      </c>
      <c r="S327" s="133">
        <f t="shared" si="30"/>
        <v>-2.1111111111111112</v>
      </c>
      <c r="T327" s="133">
        <f t="shared" si="31"/>
        <v>-1</v>
      </c>
      <c r="U327" s="133">
        <f t="shared" si="32"/>
        <v>-1.000249803290916</v>
      </c>
    </row>
    <row r="328" spans="17:21" x14ac:dyDescent="0.25">
      <c r="Q328" s="133">
        <f t="shared" si="28"/>
        <v>-1.25</v>
      </c>
      <c r="R328" s="136">
        <f t="shared" si="29"/>
        <v>-1.0251662019365249</v>
      </c>
      <c r="S328" s="133">
        <f t="shared" si="30"/>
        <v>-2.1111111111111112</v>
      </c>
      <c r="T328" s="133">
        <f t="shared" si="31"/>
        <v>-1</v>
      </c>
      <c r="U328" s="133">
        <f t="shared" si="32"/>
        <v>-1.000249803290916</v>
      </c>
    </row>
    <row r="329" spans="17:21" x14ac:dyDescent="0.25">
      <c r="Q329" s="133">
        <f t="shared" si="28"/>
        <v>-1.25</v>
      </c>
      <c r="R329" s="136">
        <f t="shared" si="29"/>
        <v>-1.0251662019365249</v>
      </c>
      <c r="S329" s="133">
        <f t="shared" si="30"/>
        <v>-2.1111111111111112</v>
      </c>
      <c r="T329" s="133">
        <f t="shared" si="31"/>
        <v>-1</v>
      </c>
      <c r="U329" s="133">
        <f t="shared" si="32"/>
        <v>-1.000249803290916</v>
      </c>
    </row>
    <row r="330" spans="17:21" x14ac:dyDescent="0.25">
      <c r="Q330" s="133">
        <f t="shared" si="28"/>
        <v>-1.25</v>
      </c>
      <c r="R330" s="136">
        <f t="shared" si="29"/>
        <v>-1.0251662019365249</v>
      </c>
      <c r="S330" s="133">
        <f t="shared" si="30"/>
        <v>-2.1111111111111112</v>
      </c>
      <c r="T330" s="133">
        <f t="shared" si="31"/>
        <v>-1</v>
      </c>
      <c r="U330" s="133">
        <f t="shared" si="32"/>
        <v>-1.000249803290916</v>
      </c>
    </row>
    <row r="331" spans="17:21" x14ac:dyDescent="0.25">
      <c r="Q331" s="133">
        <f t="shared" si="28"/>
        <v>-1.25</v>
      </c>
      <c r="R331" s="136">
        <f t="shared" si="29"/>
        <v>-1.0251662019365249</v>
      </c>
      <c r="S331" s="133">
        <f t="shared" si="30"/>
        <v>-2.1111111111111112</v>
      </c>
      <c r="T331" s="133">
        <f t="shared" si="31"/>
        <v>-1</v>
      </c>
      <c r="U331" s="133">
        <f t="shared" si="32"/>
        <v>-1.000249803290916</v>
      </c>
    </row>
    <row r="332" spans="17:21" x14ac:dyDescent="0.25">
      <c r="Q332" s="133">
        <f t="shared" si="28"/>
        <v>-1.25</v>
      </c>
      <c r="R332" s="136">
        <f t="shared" si="29"/>
        <v>-1.0251662019365249</v>
      </c>
      <c r="S332" s="133">
        <f t="shared" si="30"/>
        <v>-2.1111111111111112</v>
      </c>
      <c r="T332" s="133">
        <f t="shared" si="31"/>
        <v>-1</v>
      </c>
      <c r="U332" s="133">
        <f t="shared" si="32"/>
        <v>-1.000249803290916</v>
      </c>
    </row>
    <row r="333" spans="17:21" x14ac:dyDescent="0.25">
      <c r="Q333" s="133">
        <f t="shared" si="28"/>
        <v>-1.25</v>
      </c>
      <c r="R333" s="136">
        <f t="shared" si="29"/>
        <v>-1.0251662019365249</v>
      </c>
      <c r="S333" s="133">
        <f t="shared" si="30"/>
        <v>-2.1111111111111112</v>
      </c>
      <c r="T333" s="133">
        <f t="shared" si="31"/>
        <v>-1</v>
      </c>
      <c r="U333" s="133">
        <f t="shared" si="32"/>
        <v>-1.000249803290916</v>
      </c>
    </row>
    <row r="334" spans="17:21" x14ac:dyDescent="0.25">
      <c r="Q334" s="133">
        <f t="shared" si="28"/>
        <v>-1.25</v>
      </c>
      <c r="R334" s="136">
        <f t="shared" si="29"/>
        <v>-1.0251662019365249</v>
      </c>
      <c r="S334" s="133">
        <f t="shared" si="30"/>
        <v>-2.1111111111111112</v>
      </c>
      <c r="T334" s="133">
        <f t="shared" si="31"/>
        <v>-1</v>
      </c>
      <c r="U334" s="133">
        <f t="shared" si="32"/>
        <v>-1.000249803290916</v>
      </c>
    </row>
    <row r="335" spans="17:21" x14ac:dyDescent="0.25">
      <c r="Q335" s="133">
        <f t="shared" si="28"/>
        <v>-1.25</v>
      </c>
      <c r="R335" s="136">
        <f t="shared" si="29"/>
        <v>-1.0251662019365249</v>
      </c>
      <c r="S335" s="133">
        <f t="shared" si="30"/>
        <v>-2.1111111111111112</v>
      </c>
      <c r="T335" s="133">
        <f t="shared" si="31"/>
        <v>-1</v>
      </c>
      <c r="U335" s="133">
        <f t="shared" si="32"/>
        <v>-1.000249803290916</v>
      </c>
    </row>
    <row r="336" spans="17:21" x14ac:dyDescent="0.25">
      <c r="Q336" s="133">
        <f t="shared" si="28"/>
        <v>-1.25</v>
      </c>
      <c r="R336" s="136">
        <f t="shared" si="29"/>
        <v>-1.0251662019365249</v>
      </c>
      <c r="S336" s="133">
        <f t="shared" si="30"/>
        <v>-2.1111111111111112</v>
      </c>
      <c r="T336" s="133">
        <f t="shared" si="31"/>
        <v>-1</v>
      </c>
      <c r="U336" s="133">
        <f t="shared" si="32"/>
        <v>-1.000249803290916</v>
      </c>
    </row>
    <row r="337" spans="17:21" x14ac:dyDescent="0.25">
      <c r="Q337" s="133">
        <f t="shared" si="28"/>
        <v>-1.25</v>
      </c>
      <c r="R337" s="136">
        <f t="shared" si="29"/>
        <v>-1.0251662019365249</v>
      </c>
      <c r="S337" s="133">
        <f t="shared" si="30"/>
        <v>-2.1111111111111112</v>
      </c>
      <c r="T337" s="133">
        <f t="shared" si="31"/>
        <v>-1</v>
      </c>
      <c r="U337" s="133">
        <f t="shared" si="32"/>
        <v>-1.000249803290916</v>
      </c>
    </row>
    <row r="338" spans="17:21" x14ac:dyDescent="0.25">
      <c r="Q338" s="133">
        <f t="shared" si="28"/>
        <v>-1.25</v>
      </c>
      <c r="R338" s="136">
        <f t="shared" si="29"/>
        <v>-1.0251662019365249</v>
      </c>
      <c r="S338" s="133">
        <f t="shared" si="30"/>
        <v>-2.1111111111111112</v>
      </c>
      <c r="T338" s="133">
        <f t="shared" si="31"/>
        <v>-1</v>
      </c>
      <c r="U338" s="133">
        <f t="shared" si="32"/>
        <v>-1.000249803290916</v>
      </c>
    </row>
    <row r="339" spans="17:21" x14ac:dyDescent="0.25">
      <c r="Q339" s="133">
        <f t="shared" si="28"/>
        <v>-1.25</v>
      </c>
      <c r="R339" s="136">
        <f t="shared" si="29"/>
        <v>-1.0251662019365249</v>
      </c>
      <c r="S339" s="133">
        <f t="shared" si="30"/>
        <v>-2.1111111111111112</v>
      </c>
      <c r="T339" s="133">
        <f t="shared" si="31"/>
        <v>-1</v>
      </c>
      <c r="U339" s="133">
        <f t="shared" si="32"/>
        <v>-1.000249803290916</v>
      </c>
    </row>
    <row r="340" spans="17:21" x14ac:dyDescent="0.25">
      <c r="Q340" s="133">
        <f t="shared" si="28"/>
        <v>-1.25</v>
      </c>
      <c r="R340" s="136">
        <f t="shared" si="29"/>
        <v>-1.0251662019365249</v>
      </c>
      <c r="S340" s="133">
        <f t="shared" si="30"/>
        <v>-2.1111111111111112</v>
      </c>
      <c r="T340" s="133">
        <f t="shared" si="31"/>
        <v>-1</v>
      </c>
      <c r="U340" s="133">
        <f t="shared" si="32"/>
        <v>-1.000249803290916</v>
      </c>
    </row>
    <row r="341" spans="17:21" x14ac:dyDescent="0.25">
      <c r="Q341" s="133">
        <f t="shared" si="28"/>
        <v>-1.25</v>
      </c>
      <c r="R341" s="136">
        <f t="shared" si="29"/>
        <v>-1.0251662019365249</v>
      </c>
      <c r="S341" s="133">
        <f t="shared" si="30"/>
        <v>-2.1111111111111112</v>
      </c>
      <c r="T341" s="133">
        <f t="shared" si="31"/>
        <v>-1</v>
      </c>
      <c r="U341" s="133">
        <f t="shared" si="32"/>
        <v>-1.000249803290916</v>
      </c>
    </row>
    <row r="342" spans="17:21" x14ac:dyDescent="0.25">
      <c r="Q342" s="133">
        <f t="shared" si="28"/>
        <v>-1.25</v>
      </c>
      <c r="R342" s="136">
        <f t="shared" si="29"/>
        <v>-1.0251662019365249</v>
      </c>
      <c r="S342" s="133">
        <f t="shared" si="30"/>
        <v>-2.1111111111111112</v>
      </c>
      <c r="T342" s="133">
        <f t="shared" si="31"/>
        <v>-1</v>
      </c>
      <c r="U342" s="133">
        <f t="shared" si="32"/>
        <v>-1.000249803290916</v>
      </c>
    </row>
    <row r="343" spans="17:21" x14ac:dyDescent="0.25">
      <c r="Q343" s="133">
        <f t="shared" si="28"/>
        <v>-1.25</v>
      </c>
      <c r="R343" s="136">
        <f t="shared" si="29"/>
        <v>-1.0251662019365249</v>
      </c>
      <c r="S343" s="133">
        <f t="shared" si="30"/>
        <v>-2.1111111111111112</v>
      </c>
      <c r="T343" s="133">
        <f t="shared" si="31"/>
        <v>-1</v>
      </c>
      <c r="U343" s="133">
        <f t="shared" si="32"/>
        <v>-1.000249803290916</v>
      </c>
    </row>
    <row r="344" spans="17:21" x14ac:dyDescent="0.25">
      <c r="Q344" s="133">
        <f t="shared" si="28"/>
        <v>-1.25</v>
      </c>
      <c r="R344" s="136">
        <f t="shared" si="29"/>
        <v>-1.0251662019365249</v>
      </c>
      <c r="S344" s="133">
        <f t="shared" si="30"/>
        <v>-2.1111111111111112</v>
      </c>
      <c r="T344" s="133">
        <f t="shared" si="31"/>
        <v>-1</v>
      </c>
      <c r="U344" s="133">
        <f t="shared" si="32"/>
        <v>-1.000249803290916</v>
      </c>
    </row>
    <row r="345" spans="17:21" x14ac:dyDescent="0.25">
      <c r="Q345" s="133">
        <f t="shared" si="28"/>
        <v>-1.25</v>
      </c>
      <c r="R345" s="136">
        <f t="shared" si="29"/>
        <v>-1.0251662019365249</v>
      </c>
      <c r="S345" s="133">
        <f t="shared" si="30"/>
        <v>-2.1111111111111112</v>
      </c>
      <c r="T345" s="133">
        <f t="shared" si="31"/>
        <v>-1</v>
      </c>
      <c r="U345" s="133">
        <f t="shared" si="32"/>
        <v>-1.000249803290916</v>
      </c>
    </row>
    <row r="346" spans="17:21" x14ac:dyDescent="0.25">
      <c r="Q346" s="133">
        <f t="shared" si="28"/>
        <v>-1.25</v>
      </c>
      <c r="R346" s="136">
        <f t="shared" si="29"/>
        <v>-1.0251662019365249</v>
      </c>
      <c r="S346" s="133">
        <f t="shared" si="30"/>
        <v>-2.1111111111111112</v>
      </c>
      <c r="T346" s="133">
        <f t="shared" si="31"/>
        <v>-1</v>
      </c>
      <c r="U346" s="133">
        <f t="shared" si="32"/>
        <v>-1.000249803290916</v>
      </c>
    </row>
    <row r="347" spans="17:21" x14ac:dyDescent="0.25">
      <c r="Q347" s="133">
        <f t="shared" si="28"/>
        <v>-1.25</v>
      </c>
      <c r="R347" s="136">
        <f t="shared" si="29"/>
        <v>-1.0251662019365249</v>
      </c>
      <c r="S347" s="133">
        <f t="shared" si="30"/>
        <v>-2.1111111111111112</v>
      </c>
      <c r="T347" s="133">
        <f t="shared" si="31"/>
        <v>-1</v>
      </c>
      <c r="U347" s="133">
        <f t="shared" si="32"/>
        <v>-1.000249803290916</v>
      </c>
    </row>
    <row r="348" spans="17:21" x14ac:dyDescent="0.25">
      <c r="Q348" s="133">
        <f t="shared" si="28"/>
        <v>-1.25</v>
      </c>
      <c r="R348" s="136">
        <f t="shared" si="29"/>
        <v>-1.0251662019365249</v>
      </c>
      <c r="S348" s="133">
        <f t="shared" si="30"/>
        <v>-2.1111111111111112</v>
      </c>
      <c r="T348" s="133">
        <f t="shared" si="31"/>
        <v>-1</v>
      </c>
      <c r="U348" s="133">
        <f t="shared" si="32"/>
        <v>-1.000249803290916</v>
      </c>
    </row>
    <row r="349" spans="17:21" x14ac:dyDescent="0.25">
      <c r="Q349" s="133">
        <f t="shared" si="28"/>
        <v>-1.25</v>
      </c>
      <c r="R349" s="136">
        <f t="shared" si="29"/>
        <v>-1.0251662019365249</v>
      </c>
      <c r="S349" s="133">
        <f t="shared" si="30"/>
        <v>-2.1111111111111112</v>
      </c>
      <c r="T349" s="133">
        <f t="shared" si="31"/>
        <v>-1</v>
      </c>
      <c r="U349" s="133">
        <f t="shared" si="32"/>
        <v>-1.000249803290916</v>
      </c>
    </row>
    <row r="350" spans="17:21" x14ac:dyDescent="0.25">
      <c r="Q350" s="133">
        <f t="shared" si="28"/>
        <v>-1.25</v>
      </c>
      <c r="R350" s="136">
        <f t="shared" si="29"/>
        <v>-1.0251662019365249</v>
      </c>
      <c r="S350" s="133">
        <f t="shared" si="30"/>
        <v>-2.1111111111111112</v>
      </c>
      <c r="T350" s="133">
        <f t="shared" si="31"/>
        <v>-1</v>
      </c>
      <c r="U350" s="133">
        <f t="shared" si="32"/>
        <v>-1.000249803290916</v>
      </c>
    </row>
    <row r="351" spans="17:21" x14ac:dyDescent="0.25">
      <c r="Q351" s="133">
        <f t="shared" si="28"/>
        <v>-1.25</v>
      </c>
      <c r="R351" s="136">
        <f t="shared" si="29"/>
        <v>-1.0251662019365249</v>
      </c>
      <c r="S351" s="133">
        <f t="shared" si="30"/>
        <v>-2.1111111111111112</v>
      </c>
      <c r="T351" s="133">
        <f t="shared" si="31"/>
        <v>-1</v>
      </c>
      <c r="U351" s="133">
        <f t="shared" si="32"/>
        <v>-1.000249803290916</v>
      </c>
    </row>
    <row r="352" spans="17:21" x14ac:dyDescent="0.25">
      <c r="Q352" s="133">
        <f t="shared" si="28"/>
        <v>-1.25</v>
      </c>
      <c r="R352" s="136">
        <f t="shared" si="29"/>
        <v>-1.0251662019365249</v>
      </c>
      <c r="S352" s="133">
        <f t="shared" si="30"/>
        <v>-2.1111111111111112</v>
      </c>
      <c r="T352" s="133">
        <f t="shared" si="31"/>
        <v>-1</v>
      </c>
      <c r="U352" s="133">
        <f t="shared" si="32"/>
        <v>-1.000249803290916</v>
      </c>
    </row>
    <row r="353" spans="17:21" x14ac:dyDescent="0.25">
      <c r="Q353" s="133">
        <f t="shared" si="28"/>
        <v>-1.25</v>
      </c>
      <c r="R353" s="136">
        <f t="shared" si="29"/>
        <v>-1.0251662019365249</v>
      </c>
      <c r="S353" s="133">
        <f t="shared" si="30"/>
        <v>-2.1111111111111112</v>
      </c>
      <c r="T353" s="133">
        <f t="shared" si="31"/>
        <v>-1</v>
      </c>
      <c r="U353" s="133">
        <f t="shared" si="32"/>
        <v>-1.000249803290916</v>
      </c>
    </row>
    <row r="354" spans="17:21" x14ac:dyDescent="0.25">
      <c r="Q354" s="133">
        <f t="shared" si="28"/>
        <v>-1.25</v>
      </c>
      <c r="R354" s="136">
        <f t="shared" si="29"/>
        <v>-1.0251662019365249</v>
      </c>
      <c r="S354" s="133">
        <f t="shared" si="30"/>
        <v>-2.1111111111111112</v>
      </c>
      <c r="T354" s="133">
        <f t="shared" si="31"/>
        <v>-1</v>
      </c>
      <c r="U354" s="133">
        <f t="shared" si="32"/>
        <v>-1.000249803290916</v>
      </c>
    </row>
    <row r="355" spans="17:21" x14ac:dyDescent="0.25">
      <c r="Q355" s="133">
        <f t="shared" si="28"/>
        <v>-1.25</v>
      </c>
      <c r="R355" s="136">
        <f t="shared" si="29"/>
        <v>-1.0251662019365249</v>
      </c>
      <c r="S355" s="133">
        <f t="shared" si="30"/>
        <v>-2.1111111111111112</v>
      </c>
      <c r="T355" s="133">
        <f t="shared" si="31"/>
        <v>-1</v>
      </c>
      <c r="U355" s="133">
        <f t="shared" si="32"/>
        <v>-1.000249803290916</v>
      </c>
    </row>
    <row r="356" spans="17:21" x14ac:dyDescent="0.25">
      <c r="Q356" s="133">
        <f t="shared" si="28"/>
        <v>-1.25</v>
      </c>
      <c r="R356" s="136">
        <f t="shared" si="29"/>
        <v>-1.0251662019365249</v>
      </c>
      <c r="S356" s="133">
        <f t="shared" si="30"/>
        <v>-2.1111111111111112</v>
      </c>
      <c r="T356" s="133">
        <f t="shared" si="31"/>
        <v>-1</v>
      </c>
      <c r="U356" s="133">
        <f t="shared" si="32"/>
        <v>-1.000249803290916</v>
      </c>
    </row>
    <row r="357" spans="17:21" x14ac:dyDescent="0.25">
      <c r="Q357" s="133">
        <f t="shared" si="28"/>
        <v>-1.25</v>
      </c>
      <c r="R357" s="136">
        <f t="shared" si="29"/>
        <v>-1.0251662019365249</v>
      </c>
      <c r="S357" s="133">
        <f t="shared" si="30"/>
        <v>-2.1111111111111112</v>
      </c>
      <c r="T357" s="133">
        <f t="shared" si="31"/>
        <v>-1</v>
      </c>
      <c r="U357" s="133">
        <f t="shared" si="32"/>
        <v>-1.000249803290916</v>
      </c>
    </row>
    <row r="358" spans="17:21" x14ac:dyDescent="0.25">
      <c r="Q358" s="133">
        <f t="shared" si="28"/>
        <v>-1.25</v>
      </c>
      <c r="R358" s="136">
        <f t="shared" si="29"/>
        <v>-1.0251662019365249</v>
      </c>
      <c r="S358" s="133">
        <f t="shared" si="30"/>
        <v>-2.1111111111111112</v>
      </c>
      <c r="T358" s="133">
        <f t="shared" si="31"/>
        <v>-1</v>
      </c>
      <c r="U358" s="133">
        <f t="shared" si="32"/>
        <v>-1.000249803290916</v>
      </c>
    </row>
    <row r="359" spans="17:21" x14ac:dyDescent="0.25">
      <c r="Q359" s="133">
        <f t="shared" si="28"/>
        <v>-1.25</v>
      </c>
      <c r="R359" s="136">
        <f t="shared" si="29"/>
        <v>-1.0251662019365249</v>
      </c>
      <c r="S359" s="133">
        <f t="shared" si="30"/>
        <v>-2.1111111111111112</v>
      </c>
      <c r="T359" s="133">
        <f t="shared" si="31"/>
        <v>-1</v>
      </c>
      <c r="U359" s="133">
        <f t="shared" si="32"/>
        <v>-1.000249803290916</v>
      </c>
    </row>
    <row r="360" spans="17:21" x14ac:dyDescent="0.25">
      <c r="Q360" s="133">
        <f t="shared" si="28"/>
        <v>-1.25</v>
      </c>
      <c r="R360" s="136">
        <f t="shared" si="29"/>
        <v>-1.0251662019365249</v>
      </c>
      <c r="S360" s="133">
        <f t="shared" si="30"/>
        <v>-2.1111111111111112</v>
      </c>
      <c r="T360" s="133">
        <f t="shared" si="31"/>
        <v>-1</v>
      </c>
      <c r="U360" s="133">
        <f t="shared" si="32"/>
        <v>-1.000249803290916</v>
      </c>
    </row>
    <row r="361" spans="17:21" x14ac:dyDescent="0.25">
      <c r="Q361" s="133">
        <f t="shared" si="28"/>
        <v>-1.25</v>
      </c>
      <c r="R361" s="136">
        <f t="shared" si="29"/>
        <v>-1.0251662019365249</v>
      </c>
      <c r="S361" s="133">
        <f t="shared" si="30"/>
        <v>-2.1111111111111112</v>
      </c>
      <c r="T361" s="133">
        <f t="shared" si="31"/>
        <v>-1</v>
      </c>
      <c r="U361" s="133">
        <f t="shared" si="32"/>
        <v>-1.000249803290916</v>
      </c>
    </row>
  </sheetData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1"/>
  <dimension ref="A1:X18"/>
  <sheetViews>
    <sheetView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PMIS_HMA_LCrack!A1</f>
        <v>Project Name</v>
      </c>
      <c r="B1" s="138" t="str">
        <f>PMIS_HMA_LCrack!B1</f>
        <v>COUNAME</v>
      </c>
      <c r="C1" s="139" t="str">
        <f>PMIS_HMA_LCrack!C1</f>
        <v>PROJECT_NO</v>
      </c>
      <c r="D1" s="140" t="str">
        <f>PMIS_HMA_LCrack!D1</f>
        <v>BPRJ</v>
      </c>
      <c r="E1" s="140" t="str">
        <f>PMIS_HMA_LCrack!E1</f>
        <v>EPRJ</v>
      </c>
      <c r="F1" s="140" t="str">
        <f>PMIS_HMA_LCrack!F1</f>
        <v>CONYR</v>
      </c>
      <c r="G1" s="140" t="str">
        <f>PMIS_HMA_LCrack!G1</f>
        <v>DATAYR</v>
      </c>
      <c r="H1" s="141" t="str">
        <f>PMIS_HMA_LCrack!H1</f>
        <v>Accumulated ESALs</v>
      </c>
      <c r="I1" s="141" t="str">
        <f>PMIS_HMA_LCrack!I1</f>
        <v>HMA Thickness (in.)</v>
      </c>
      <c r="J1" s="140" t="str">
        <f>PMIS_HMA_LCrack!J1</f>
        <v>LCRACKi-2 
(ft/mile)</v>
      </c>
      <c r="K1" s="140" t="str">
        <f>PMIS_HMA_LCrack!K1</f>
        <v>LCRACKi-1 
(ft/mile)</v>
      </c>
      <c r="L1" s="141" t="s">
        <v>51</v>
      </c>
      <c r="M1" s="142" t="s">
        <v>821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IF(PMIS_HMA_LCrack!A2&lt;&gt;"",PMIS_HMA_LCrack!A2,"")</f>
        <v/>
      </c>
      <c r="B2" s="138" t="str">
        <f>IF(PMIS_HMA_LCrack!B2&lt;&gt;"",PMIS_HMA_LCrack!B2,"")</f>
        <v/>
      </c>
      <c r="C2" s="143" t="str">
        <f>IF(PMIS_HMA_LCrack!C2&lt;&gt;"",PMIS_HMA_LCrack!C2,"")</f>
        <v/>
      </c>
      <c r="D2" s="141" t="str">
        <f>IF(PMIS_HMA_LCrack!D2&lt;&gt;"",PMIS_HMA_LCrack!D2,"")</f>
        <v/>
      </c>
      <c r="E2" s="141" t="str">
        <f>IF(PMIS_HMA_LCrack!E2&lt;&gt;"",PMIS_HMA_LCrack!E2,"")</f>
        <v/>
      </c>
      <c r="F2" s="141" t="str">
        <f>IF(PMIS_HMA_LCrack!F2&lt;&gt;"",PMIS_HMA_LCrack!F2,"")</f>
        <v/>
      </c>
      <c r="G2" s="141" t="str">
        <f>IF(PMIS_HMA_LCrack!G2&lt;&gt;"",PMIS_HMA_LCrack!G2,"")</f>
        <v/>
      </c>
      <c r="H2" s="141">
        <f>PMIS_HMA_LCrack!H2</f>
        <v>0</v>
      </c>
      <c r="I2" s="141">
        <f>PMIS_HMA_LCrack!I2</f>
        <v>0</v>
      </c>
      <c r="J2" s="140">
        <f>PMIS_HMA_LCrack!J2</f>
        <v>0</v>
      </c>
      <c r="K2" s="140">
        <f>PMIS_HMA_LCrack!K2</f>
        <v>0</v>
      </c>
      <c r="L2" s="141">
        <f>IFERROR(T2,0)</f>
        <v>0</v>
      </c>
      <c r="M2" s="144" t="str">
        <f>PMIS_HMA_LCrack!M2</f>
        <v/>
      </c>
      <c r="N2" s="141"/>
      <c r="O2" s="145" t="s">
        <v>822</v>
      </c>
      <c r="P2" s="146" t="str">
        <f>IF(OR(PMIS_HMA_LCrack!I18="",PMIS_HMA_LCrack!I18=0),"",PMIS_HMA_LCrack!I18)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IF(PMIS_HMA_LCrack!A3&lt;&gt;"",PMIS_HMA_LCrack!A3,"")</f>
        <v/>
      </c>
      <c r="B3" s="138" t="str">
        <f>IF(PMIS_HMA_LCrack!B3&lt;&gt;"",PMIS_HMA_LCrack!B3,"")</f>
        <v/>
      </c>
      <c r="C3" s="143" t="str">
        <f>IF(PMIS_HMA_LCrack!C3&lt;&gt;"",PMIS_HMA_LCrack!C3,"")</f>
        <v/>
      </c>
      <c r="D3" s="141" t="str">
        <f>IF(PMIS_HMA_LCrack!D3&lt;&gt;"",PMIS_HMA_LCrack!D3,"")</f>
        <v/>
      </c>
      <c r="E3" s="141" t="str">
        <f>IF(PMIS_HMA_LCrack!E3&lt;&gt;"",PMIS_HMA_LCrack!E3,"")</f>
        <v/>
      </c>
      <c r="F3" s="141" t="str">
        <f>IF(PMIS_HMA_LCrack!F3&lt;&gt;"",PMIS_HMA_LCrack!F3,"")</f>
        <v/>
      </c>
      <c r="G3" s="141" t="str">
        <f>IF(PMIS_HMA_LCrack!G3&lt;&gt;"",PMIS_HMA_LCrack!G3,"")</f>
        <v/>
      </c>
      <c r="H3" s="141">
        <f>PMIS_HMA_LCrack!H3</f>
        <v>0</v>
      </c>
      <c r="I3" s="141">
        <f>PMIS_HMA_LCrack!I3</f>
        <v>0</v>
      </c>
      <c r="J3" s="141"/>
      <c r="K3" s="141"/>
      <c r="L3" s="141">
        <f t="shared" ref="L3:L16" si="0">IFERROR(T3,0)</f>
        <v>0</v>
      </c>
      <c r="M3" s="144" t="str">
        <f>PMIS_HMA_LCrack!M3</f>
        <v/>
      </c>
      <c r="O3" s="145" t="s">
        <v>66</v>
      </c>
      <c r="P3" s="146" t="str">
        <f>IF(PMIS_HMA_LCrack!I19="","",PMIS_HMA_LCrack!I19)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IF(PMIS_HMA_LCrack!A4&lt;&gt;"",PMIS_HMA_LCrack!A4,"")</f>
        <v/>
      </c>
      <c r="B4" s="138" t="str">
        <f>IF(PMIS_HMA_LCrack!B4&lt;&gt;"",PMIS_HMA_LCrack!B4,"")</f>
        <v/>
      </c>
      <c r="C4" s="143" t="str">
        <f>IF(PMIS_HMA_LCrack!C4&lt;&gt;"",PMIS_HMA_LCrack!C4,"")</f>
        <v/>
      </c>
      <c r="D4" s="141" t="str">
        <f>IF(PMIS_HMA_LCrack!D4&lt;&gt;"",PMIS_HMA_LCrack!D4,"")</f>
        <v/>
      </c>
      <c r="E4" s="141" t="str">
        <f>IF(PMIS_HMA_LCrack!E4&lt;&gt;"",PMIS_HMA_LCrack!E4,"")</f>
        <v/>
      </c>
      <c r="F4" s="141" t="str">
        <f>IF(PMIS_HMA_LCrack!F4&lt;&gt;"",PMIS_HMA_LCrack!F4,"")</f>
        <v/>
      </c>
      <c r="G4" s="141" t="str">
        <f>IF(PMIS_HMA_LCrack!G4&lt;&gt;"",PMIS_HMA_LCrack!G4,"")</f>
        <v/>
      </c>
      <c r="H4" s="141">
        <f>PMIS_HMA_LCrack!H4</f>
        <v>0</v>
      </c>
      <c r="I4" s="141">
        <f>PMIS_HMA_LCrack!I4</f>
        <v>0</v>
      </c>
      <c r="J4" s="141"/>
      <c r="K4" s="141"/>
      <c r="L4" s="141">
        <f t="shared" si="0"/>
        <v>0</v>
      </c>
      <c r="M4" s="144" t="str">
        <f>PMIS_HMA_LCrack!M4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IF(PMIS_HMA_LCrack!A5&lt;&gt;"",PMIS_HMA_LCrack!A5,"")</f>
        <v/>
      </c>
      <c r="B5" s="138" t="str">
        <f>IF(PMIS_HMA_LCrack!B5&lt;&gt;"",PMIS_HMA_LCrack!B5,"")</f>
        <v/>
      </c>
      <c r="C5" s="143" t="str">
        <f>IF(PMIS_HMA_LCrack!C5&lt;&gt;"",PMIS_HMA_LCrack!C5,"")</f>
        <v/>
      </c>
      <c r="D5" s="141" t="str">
        <f>IF(PMIS_HMA_LCrack!D5&lt;&gt;"",PMIS_HMA_LCrack!D5,"")</f>
        <v/>
      </c>
      <c r="E5" s="141" t="str">
        <f>IF(PMIS_HMA_LCrack!E5&lt;&gt;"",PMIS_HMA_LCrack!E5,"")</f>
        <v/>
      </c>
      <c r="F5" s="141" t="str">
        <f>IF(PMIS_HMA_LCrack!F5&lt;&gt;"",PMIS_HMA_LCrack!F5,"")</f>
        <v/>
      </c>
      <c r="G5" s="141" t="str">
        <f>IF(PMIS_HMA_LCrack!G5&lt;&gt;"",PMIS_HMA_LCrack!G5,"")</f>
        <v/>
      </c>
      <c r="H5" s="141">
        <f>PMIS_HMA_LCrack!H5</f>
        <v>0</v>
      </c>
      <c r="I5" s="141">
        <f>PMIS_HMA_LCrack!I5</f>
        <v>0</v>
      </c>
      <c r="J5" s="141"/>
      <c r="K5" s="141"/>
      <c r="L5" s="141">
        <f t="shared" si="0"/>
        <v>0</v>
      </c>
      <c r="M5" s="144" t="str">
        <f>PMIS_HMA_LCrack!M5</f>
        <v/>
      </c>
      <c r="N5" s="141"/>
      <c r="O5" s="145" t="s">
        <v>68</v>
      </c>
      <c r="P5" s="146" t="str">
        <f>IF(PMIS_HMA_LCrack!I20&lt;&gt;"",(PMIS_HMA_LCrack!I20-LOOKUP(2,1/(G2:G16&lt;&gt;""),G2:G16))+P4,"")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IF(PMIS_HMA_LCrack!A6&lt;&gt;"",PMIS_HMA_LCrack!A6,"")</f>
        <v/>
      </c>
      <c r="B6" s="138" t="str">
        <f>IF(PMIS_HMA_LCrack!B6&lt;&gt;"",PMIS_HMA_LCrack!B6,"")</f>
        <v/>
      </c>
      <c r="C6" s="143" t="str">
        <f>IF(PMIS_HMA_LCrack!C6&lt;&gt;"",PMIS_HMA_LCrack!C6,"")</f>
        <v/>
      </c>
      <c r="D6" s="141" t="str">
        <f>IF(PMIS_HMA_LCrack!D6&lt;&gt;"",PMIS_HMA_LCrack!D6,"")</f>
        <v/>
      </c>
      <c r="E6" s="141" t="str">
        <f>IF(PMIS_HMA_LCrack!E6&lt;&gt;"",PMIS_HMA_LCrack!E6,"")</f>
        <v/>
      </c>
      <c r="F6" s="141" t="str">
        <f>IF(PMIS_HMA_LCrack!F6&lt;&gt;"",PMIS_HMA_LCrack!F6,"")</f>
        <v/>
      </c>
      <c r="G6" s="141" t="str">
        <f>IF(PMIS_HMA_LCrack!G6&lt;&gt;"",PMIS_HMA_LCrack!G6,"")</f>
        <v/>
      </c>
      <c r="H6" s="141">
        <f>PMIS_HMA_LCrack!H6</f>
        <v>0</v>
      </c>
      <c r="I6" s="141">
        <f>PMIS_HMA_LCrack!I6</f>
        <v>0</v>
      </c>
      <c r="J6" s="141"/>
      <c r="K6" s="141"/>
      <c r="L6" s="141">
        <f t="shared" si="0"/>
        <v>0</v>
      </c>
      <c r="M6" s="144" t="str">
        <f>PMIS_HMA_LCrack!M6</f>
        <v/>
      </c>
      <c r="N6" s="141"/>
      <c r="O6" s="147" t="s">
        <v>823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IF(PMIS_HMA_LCrack!A7&lt;&gt;"",PMIS_HMA_LCrack!A7,"")</f>
        <v/>
      </c>
      <c r="B7" s="138" t="str">
        <f>IF(PMIS_HMA_LCrack!B7&lt;&gt;"",PMIS_HMA_LCrack!B7,"")</f>
        <v/>
      </c>
      <c r="C7" s="143" t="str">
        <f>IF(PMIS_HMA_LCrack!C7&lt;&gt;"",PMIS_HMA_LCrack!C7,"")</f>
        <v/>
      </c>
      <c r="D7" s="141" t="str">
        <f>IF(PMIS_HMA_LCrack!D7&lt;&gt;"",PMIS_HMA_LCrack!D7,"")</f>
        <v/>
      </c>
      <c r="E7" s="141" t="str">
        <f>IF(PMIS_HMA_LCrack!E7&lt;&gt;"",PMIS_HMA_LCrack!E7,"")</f>
        <v/>
      </c>
      <c r="F7" s="141" t="str">
        <f>IF(PMIS_HMA_LCrack!F7&lt;&gt;"",PMIS_HMA_LCrack!F7,"")</f>
        <v/>
      </c>
      <c r="G7" s="141" t="str">
        <f>IF(PMIS_HMA_LCrack!G7&lt;&gt;"",PMIS_HMA_LCrack!G7,"")</f>
        <v/>
      </c>
      <c r="H7" s="141">
        <f>PMIS_HMA_LCrack!H7</f>
        <v>0</v>
      </c>
      <c r="I7" s="141">
        <f>PMIS_HMA_LCrack!I7</f>
        <v>0</v>
      </c>
      <c r="J7" s="141"/>
      <c r="K7" s="141"/>
      <c r="L7" s="141">
        <f t="shared" si="0"/>
        <v>0</v>
      </c>
      <c r="M7" s="144" t="str">
        <f>PMIS_HMA_LCrack!M7</f>
        <v/>
      </c>
      <c r="N7" s="141"/>
      <c r="O7" s="138" t="s">
        <v>824</v>
      </c>
      <c r="P7" s="149" t="str">
        <f t="array" ref="P7">IF(P2="","",
IF(LOOKUP(2,1/(J2:K2&lt;&gt;""),J2:K2)&gt;P2,"Entered LCRACK already exceeded threshold limit!",
IF(AND(P2&lt;&gt;"",M16&gt;P2),INDEX(L2:L16,MATCH(TRUE,$M$2:$M$16&gt;P2,0)),"LCRACK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IF(PMIS_HMA_LCrack!A8&lt;&gt;"",PMIS_HMA_LCrack!A8,"")</f>
        <v/>
      </c>
      <c r="B8" s="138" t="str">
        <f>IF(PMIS_HMA_LCrack!B8&lt;&gt;"",PMIS_HMA_LCrack!B8,"")</f>
        <v/>
      </c>
      <c r="C8" s="143" t="str">
        <f>IF(PMIS_HMA_LCrack!C8&lt;&gt;"",PMIS_HMA_LCrack!C8,"")</f>
        <v/>
      </c>
      <c r="D8" s="141" t="str">
        <f>IF(PMIS_HMA_LCrack!D8&lt;&gt;"",PMIS_HMA_LCrack!D8,"")</f>
        <v/>
      </c>
      <c r="E8" s="141" t="str">
        <f>IF(PMIS_HMA_LCrack!E8&lt;&gt;"",PMIS_HMA_LCrack!E8,"")</f>
        <v/>
      </c>
      <c r="F8" s="141" t="str">
        <f>IF(PMIS_HMA_LCrack!F8&lt;&gt;"",PMIS_HMA_LCrack!F8,"")</f>
        <v/>
      </c>
      <c r="G8" s="141" t="str">
        <f>IF(PMIS_HMA_LCrack!G8&lt;&gt;"",PMIS_HMA_LCrack!G8,"")</f>
        <v/>
      </c>
      <c r="H8" s="141">
        <f>PMIS_HMA_LCrack!H8</f>
        <v>0</v>
      </c>
      <c r="I8" s="141">
        <f>PMIS_HMA_LCrack!I8</f>
        <v>0</v>
      </c>
      <c r="J8" s="141"/>
      <c r="K8" s="141"/>
      <c r="L8" s="141">
        <f t="shared" si="0"/>
        <v>0</v>
      </c>
      <c r="M8" s="144" t="str">
        <f>PMIS_HMA_LCrack!M8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IF(PMIS_HMA_LCrack!A9&lt;&gt;"",PMIS_HMA_LCrack!A9,"")</f>
        <v/>
      </c>
      <c r="B9" s="138" t="str">
        <f>IF(PMIS_HMA_LCrack!B9&lt;&gt;"",PMIS_HMA_LCrack!B9,"")</f>
        <v/>
      </c>
      <c r="C9" s="143" t="str">
        <f>IF(PMIS_HMA_LCrack!C9&lt;&gt;"",PMIS_HMA_LCrack!C9,"")</f>
        <v/>
      </c>
      <c r="D9" s="141" t="str">
        <f>IF(PMIS_HMA_LCrack!D9&lt;&gt;"",PMIS_HMA_LCrack!D9,"")</f>
        <v/>
      </c>
      <c r="E9" s="141" t="str">
        <f>IF(PMIS_HMA_LCrack!E9&lt;&gt;"",PMIS_HMA_LCrack!E9,"")</f>
        <v/>
      </c>
      <c r="F9" s="141" t="str">
        <f>IF(PMIS_HMA_LCrack!F9&lt;&gt;"",PMIS_HMA_LCrack!F9,"")</f>
        <v/>
      </c>
      <c r="G9" s="141" t="str">
        <f>IF(PMIS_HMA_LCrack!G9&lt;&gt;"",PMIS_HMA_LCrack!G9,"")</f>
        <v/>
      </c>
      <c r="H9" s="141">
        <f>PMIS_HMA_LCrack!H9</f>
        <v>0</v>
      </c>
      <c r="I9" s="141">
        <f>PMIS_HMA_LCrack!I9</f>
        <v>0</v>
      </c>
      <c r="J9" s="141"/>
      <c r="K9" s="141"/>
      <c r="L9" s="141">
        <f t="shared" si="0"/>
        <v>0</v>
      </c>
      <c r="M9" s="144" t="str">
        <f>PMIS_HMA_LCrack!M9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IF(PMIS_HMA_LCrack!A10&lt;&gt;"",PMIS_HMA_LCrack!A10,"")</f>
        <v/>
      </c>
      <c r="B10" s="138" t="str">
        <f>IF(PMIS_HMA_LCrack!B10&lt;&gt;"",PMIS_HMA_LCrack!B10,"")</f>
        <v/>
      </c>
      <c r="C10" s="143" t="str">
        <f>IF(PMIS_HMA_LCrack!C10&lt;&gt;"",PMIS_HMA_LCrack!C10,"")</f>
        <v/>
      </c>
      <c r="D10" s="141" t="str">
        <f>IF(PMIS_HMA_LCrack!D10&lt;&gt;"",PMIS_HMA_LCrack!D10,"")</f>
        <v/>
      </c>
      <c r="E10" s="141" t="str">
        <f>IF(PMIS_HMA_LCrack!E10&lt;&gt;"",PMIS_HMA_LCrack!E10,"")</f>
        <v/>
      </c>
      <c r="F10" s="141" t="str">
        <f>IF(PMIS_HMA_LCrack!F10&lt;&gt;"",PMIS_HMA_LCrack!F10,"")</f>
        <v/>
      </c>
      <c r="G10" s="141" t="str">
        <f>IF(PMIS_HMA_LCrack!G10&lt;&gt;"",PMIS_HMA_LCrack!G10,"")</f>
        <v/>
      </c>
      <c r="H10" s="141">
        <f>PMIS_HMA_LCrack!H10</f>
        <v>0</v>
      </c>
      <c r="I10" s="141">
        <f>PMIS_HMA_LCrack!I10</f>
        <v>0</v>
      </c>
      <c r="J10" s="141"/>
      <c r="K10" s="141"/>
      <c r="L10" s="141">
        <f t="shared" si="0"/>
        <v>0</v>
      </c>
      <c r="M10" s="144" t="str">
        <f>PMIS_HMA_LCrack!M10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IF(PMIS_HMA_LCrack!A11&lt;&gt;"",PMIS_HMA_LCrack!A11,"")</f>
        <v/>
      </c>
      <c r="B11" s="138" t="str">
        <f>IF(PMIS_HMA_LCrack!B11&lt;&gt;"",PMIS_HMA_LCrack!B11,"")</f>
        <v/>
      </c>
      <c r="C11" s="143" t="str">
        <f>IF(PMIS_HMA_LCrack!C11&lt;&gt;"",PMIS_HMA_LCrack!C11,"")</f>
        <v/>
      </c>
      <c r="D11" s="141" t="str">
        <f>IF(PMIS_HMA_LCrack!D11&lt;&gt;"",PMIS_HMA_LCrack!D11,"")</f>
        <v/>
      </c>
      <c r="E11" s="141" t="str">
        <f>IF(PMIS_HMA_LCrack!E11&lt;&gt;"",PMIS_HMA_LCrack!E11,"")</f>
        <v/>
      </c>
      <c r="F11" s="141" t="str">
        <f>IF(PMIS_HMA_LCrack!F11&lt;&gt;"",PMIS_HMA_LCrack!F11,"")</f>
        <v/>
      </c>
      <c r="G11" s="141" t="str">
        <f>IF(PMIS_HMA_LCrack!G11&lt;&gt;"",PMIS_HMA_LCrack!G11,"")</f>
        <v/>
      </c>
      <c r="H11" s="141">
        <f>PMIS_HMA_LCrack!H11</f>
        <v>0</v>
      </c>
      <c r="I11" s="141">
        <f>PMIS_HMA_LCrack!I11</f>
        <v>0</v>
      </c>
      <c r="J11" s="141"/>
      <c r="K11" s="141"/>
      <c r="L11" s="141">
        <f t="shared" si="0"/>
        <v>0</v>
      </c>
      <c r="M11" s="144" t="str">
        <f>PMIS_HMA_LCrack!M11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IF(PMIS_HMA_LCrack!A12&lt;&gt;"",PMIS_HMA_LCrack!A12,"")</f>
        <v/>
      </c>
      <c r="B12" s="138" t="str">
        <f>IF(PMIS_HMA_LCrack!B12&lt;&gt;"",PMIS_HMA_LCrack!B12,"")</f>
        <v/>
      </c>
      <c r="C12" s="143" t="str">
        <f>IF(PMIS_HMA_LCrack!C12&lt;&gt;"",PMIS_HMA_LCrack!C12,"")</f>
        <v/>
      </c>
      <c r="D12" s="141" t="str">
        <f>IF(PMIS_HMA_LCrack!D12&lt;&gt;"",PMIS_HMA_LCrack!D12,"")</f>
        <v/>
      </c>
      <c r="E12" s="141" t="str">
        <f>IF(PMIS_HMA_LCrack!E12&lt;&gt;"",PMIS_HMA_LCrack!E12,"")</f>
        <v/>
      </c>
      <c r="F12" s="141" t="str">
        <f>IF(PMIS_HMA_LCrack!F12&lt;&gt;"",PMIS_HMA_LCrack!F12,"")</f>
        <v/>
      </c>
      <c r="G12" s="141" t="str">
        <f>IF(PMIS_HMA_LCrack!G12&lt;&gt;"",PMIS_HMA_LCrack!G12,"")</f>
        <v/>
      </c>
      <c r="H12" s="141">
        <f>PMIS_HMA_LCrack!H12</f>
        <v>0</v>
      </c>
      <c r="I12" s="141">
        <f>PMIS_HMA_LCrack!I12</f>
        <v>0</v>
      </c>
      <c r="J12" s="141"/>
      <c r="K12" s="141"/>
      <c r="L12" s="141">
        <f t="shared" si="0"/>
        <v>0</v>
      </c>
      <c r="M12" s="144" t="str">
        <f>PMIS_HMA_LCrack!M12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IF(PMIS_HMA_LCrack!A13&lt;&gt;"",PMIS_HMA_LCrack!A13,"")</f>
        <v/>
      </c>
      <c r="B13" s="138" t="str">
        <f>IF(PMIS_HMA_LCrack!B13&lt;&gt;"",PMIS_HMA_LCrack!B13,"")</f>
        <v/>
      </c>
      <c r="C13" s="143" t="str">
        <f>IF(PMIS_HMA_LCrack!C13&lt;&gt;"",PMIS_HMA_LCrack!C13,"")</f>
        <v/>
      </c>
      <c r="D13" s="141" t="str">
        <f>IF(PMIS_HMA_LCrack!D13&lt;&gt;"",PMIS_HMA_LCrack!D13,"")</f>
        <v/>
      </c>
      <c r="E13" s="141" t="str">
        <f>IF(PMIS_HMA_LCrack!E13&lt;&gt;"",PMIS_HMA_LCrack!E13,"")</f>
        <v/>
      </c>
      <c r="F13" s="141" t="str">
        <f>IF(PMIS_HMA_LCrack!F13&lt;&gt;"",PMIS_HMA_LCrack!F13,"")</f>
        <v/>
      </c>
      <c r="G13" s="141" t="str">
        <f>IF(PMIS_HMA_LCrack!G13&lt;&gt;"",PMIS_HMA_LCrack!G13,"")</f>
        <v/>
      </c>
      <c r="H13" s="141">
        <f>PMIS_HMA_LCrack!H13</f>
        <v>0</v>
      </c>
      <c r="I13" s="141">
        <f>PMIS_HMA_LCrack!I13</f>
        <v>0</v>
      </c>
      <c r="J13" s="141"/>
      <c r="K13" s="141"/>
      <c r="L13" s="141">
        <f t="shared" si="0"/>
        <v>0</v>
      </c>
      <c r="M13" s="144" t="str">
        <f>PMIS_HMA_LCrack!M13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IF(PMIS_HMA_LCrack!A14&lt;&gt;"",PMIS_HMA_LCrack!A14,"")</f>
        <v/>
      </c>
      <c r="B14" s="138" t="str">
        <f>IF(PMIS_HMA_LCrack!B14&lt;&gt;"",PMIS_HMA_LCrack!B14,"")</f>
        <v/>
      </c>
      <c r="C14" s="143" t="str">
        <f>IF(PMIS_HMA_LCrack!C14&lt;&gt;"",PMIS_HMA_LCrack!C14,"")</f>
        <v/>
      </c>
      <c r="D14" s="141" t="str">
        <f>IF(PMIS_HMA_LCrack!D14&lt;&gt;"",PMIS_HMA_LCrack!D14,"")</f>
        <v/>
      </c>
      <c r="E14" s="141" t="str">
        <f>IF(PMIS_HMA_LCrack!E14&lt;&gt;"",PMIS_HMA_LCrack!E14,"")</f>
        <v/>
      </c>
      <c r="F14" s="141" t="str">
        <f>IF(PMIS_HMA_LCrack!F14&lt;&gt;"",PMIS_HMA_LCrack!F14,"")</f>
        <v/>
      </c>
      <c r="G14" s="141" t="str">
        <f>IF(PMIS_HMA_LCrack!G14&lt;&gt;"",PMIS_HMA_LCrack!G14,"")</f>
        <v/>
      </c>
      <c r="H14" s="141">
        <f>PMIS_HMA_LCrack!H14</f>
        <v>0</v>
      </c>
      <c r="I14" s="141">
        <f>PMIS_HMA_LCrack!I14</f>
        <v>0</v>
      </c>
      <c r="J14" s="141"/>
      <c r="K14" s="141"/>
      <c r="L14" s="141">
        <f t="shared" si="0"/>
        <v>0</v>
      </c>
      <c r="M14" s="144" t="str">
        <f>PMIS_HMA_LCrack!M14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IF(PMIS_HMA_LCrack!A15&lt;&gt;"",PMIS_HMA_LCrack!A15,"")</f>
        <v/>
      </c>
      <c r="B15" s="138" t="str">
        <f>IF(PMIS_HMA_LCrack!B15&lt;&gt;"",PMIS_HMA_LCrack!B15,"")</f>
        <v/>
      </c>
      <c r="C15" s="143" t="str">
        <f>IF(PMIS_HMA_LCrack!C15&lt;&gt;"",PMIS_HMA_LCrack!C15,"")</f>
        <v/>
      </c>
      <c r="D15" s="141" t="str">
        <f>IF(PMIS_HMA_LCrack!D15&lt;&gt;"",PMIS_HMA_LCrack!D15,"")</f>
        <v/>
      </c>
      <c r="E15" s="141" t="str">
        <f>IF(PMIS_HMA_LCrack!E15&lt;&gt;"",PMIS_HMA_LCrack!E15,"")</f>
        <v/>
      </c>
      <c r="F15" s="141" t="str">
        <f>IF(PMIS_HMA_LCrack!F15&lt;&gt;"",PMIS_HMA_LCrack!F15,"")</f>
        <v/>
      </c>
      <c r="G15" s="141" t="str">
        <f>IF(PMIS_HMA_LCrack!G15&lt;&gt;"",PMIS_HMA_LCrack!G15,"")</f>
        <v/>
      </c>
      <c r="H15" s="141">
        <f>PMIS_HMA_LCrack!H15</f>
        <v>0</v>
      </c>
      <c r="I15" s="141">
        <f>PMIS_HMA_LCrack!I15</f>
        <v>0</v>
      </c>
      <c r="J15" s="141"/>
      <c r="K15" s="141"/>
      <c r="L15" s="141">
        <f t="shared" si="0"/>
        <v>0</v>
      </c>
      <c r="M15" s="144" t="str">
        <f>PMIS_HMA_LCrack!M15</f>
        <v/>
      </c>
      <c r="N15" s="141" t="s">
        <v>730</v>
      </c>
      <c r="O15" s="157" t="str">
        <f>IF(AND(Q8&lt;&gt;"",Q12&lt;&gt;""),MIN(Q8,Q12),
IF(AND(Q8="",Q9="Entered LCRACK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IF(PMIS_HMA_LCrack!A16&lt;&gt;"",PMIS_HMA_LCrack!A16,"")</f>
        <v/>
      </c>
      <c r="B16" s="138" t="str">
        <f>IF(PMIS_HMA_LCrack!B16&lt;&gt;"",PMIS_HMA_LCrack!B16,"")</f>
        <v/>
      </c>
      <c r="C16" s="158" t="str">
        <f>IF(PMIS_HMA_LCrack!C16&lt;&gt;"",PMIS_HMA_LCrack!C16,"")</f>
        <v/>
      </c>
      <c r="D16" s="159" t="str">
        <f>IF(PMIS_HMA_LCrack!D16&lt;&gt;"",PMIS_HMA_LCrack!D16,"")</f>
        <v/>
      </c>
      <c r="E16" s="159" t="str">
        <f>IF(PMIS_HMA_LCrack!E16&lt;&gt;"",PMIS_HMA_LCrack!E16,"")</f>
        <v/>
      </c>
      <c r="F16" s="159" t="str">
        <f>IF(PMIS_HMA_LCrack!F16&lt;&gt;"",PMIS_HMA_LCrack!F16,"")</f>
        <v/>
      </c>
      <c r="G16" s="159" t="str">
        <f>IF(PMIS_HMA_LCrack!G16&lt;&gt;"",PMIS_HMA_LCrack!G16,"")</f>
        <v/>
      </c>
      <c r="H16" s="141">
        <f>PMIS_HMA_LCrack!H16</f>
        <v>0</v>
      </c>
      <c r="I16" s="141">
        <f>PMIS_HMA_LCrack!I16</f>
        <v>0</v>
      </c>
      <c r="J16" s="141"/>
      <c r="K16" s="141"/>
      <c r="L16" s="141">
        <f t="shared" si="0"/>
        <v>0</v>
      </c>
      <c r="M16" s="160" t="str">
        <f>PMIS_HMA_LCrack!M16</f>
        <v/>
      </c>
      <c r="N16" s="141"/>
      <c r="O16" s="285" t="str">
        <f>IF(AND(P2="",P3=""),"RSL could not be calculated. Please enter more information!",
IF(AND(ISNUMBER(Q12),P7="Entered LCRACK already exceeded threshold limit!"),Q9,
IF(AND(Q12="",P7="Entered LCRACK already exceeded threshold limit!"),Q9,
IF(AND(ISNUMBER(Q12),P7="LCRACK predictions do not reach the threshold limit!"),(Q9&amp;""&amp;CHAR(10)&amp;" Thus, "&amp;Q13&amp;""&amp;"calculated based on the design life!"),
IF(AND(P3="",P7="LCRACK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7"/>
  <dimension ref="A1:BA361"/>
  <sheetViews>
    <sheetView topLeftCell="F1" zoomScale="70" zoomScaleNormal="70" workbookViewId="0">
      <selection activeCell="U37" sqref="U37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County_HMA_LCrack!A1</f>
        <v>Project Name</v>
      </c>
      <c r="B1" s="133" t="str">
        <f>County_HMA_LCrack!B1</f>
        <v>COUNAME</v>
      </c>
      <c r="C1" s="133" t="str">
        <f>County_HMA_LCrack!C1</f>
        <v>PROJECT_NO</v>
      </c>
      <c r="D1" s="133" t="str">
        <f>County_HMA_LCrack!D1</f>
        <v>BPRJ</v>
      </c>
      <c r="E1" s="133" t="str">
        <f>County_HMA_LCrack!E1</f>
        <v>EPRJ</v>
      </c>
      <c r="F1" s="133" t="str">
        <f>County_HMA_LCrack!F1</f>
        <v>CONYR</v>
      </c>
      <c r="G1" s="133" t="str">
        <f>County_HMA_LCrack!G1</f>
        <v>DATAYR</v>
      </c>
      <c r="H1" s="133" t="str">
        <f>County_HMA_LCrack!H1</f>
        <v>Accumulated AADTs</v>
      </c>
      <c r="I1" s="133" t="str">
        <f>County_HMA_LCrack!I1</f>
        <v>HMA Thickness (in.)</v>
      </c>
      <c r="J1" s="133" t="str">
        <f>County_HMA_LCrack!J1</f>
        <v>LCRACKi-2 
(ft/mile)</v>
      </c>
      <c r="K1" s="133" t="str">
        <f>County_HMA_LCrack!K1</f>
        <v>LCRACKi-1 
(ft/mile)</v>
      </c>
      <c r="L1" s="133" t="str">
        <f>County_HMA_LCrack!L1</f>
        <v>Age
(years)</v>
      </c>
      <c r="M1" s="133" t="str">
        <f>County_HMA_LCrack!M1</f>
        <v>LCRACKi 
(ft/mile)</v>
      </c>
      <c r="O1" s="133" t="s">
        <v>703</v>
      </c>
      <c r="P1" s="134" t="s">
        <v>51</v>
      </c>
      <c r="Q1" s="133" t="s">
        <v>51</v>
      </c>
      <c r="R1" s="133" t="s">
        <v>704</v>
      </c>
      <c r="S1" s="133" t="s">
        <v>773</v>
      </c>
      <c r="T1" s="133" t="s">
        <v>814</v>
      </c>
      <c r="U1" s="133" t="s">
        <v>815</v>
      </c>
      <c r="Z1" s="134" t="s">
        <v>708</v>
      </c>
      <c r="AA1" s="133" t="s">
        <v>816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County_HMA_LCrack!A2</f>
        <v>0</v>
      </c>
      <c r="B2" s="133">
        <f>County_HMA_LCrack!B2</f>
        <v>0</v>
      </c>
      <c r="C2" s="133">
        <f>County_HMA_LCrack!C2</f>
        <v>0</v>
      </c>
      <c r="D2" s="133">
        <f>County_HMA_LCrack!D2</f>
        <v>0</v>
      </c>
      <c r="E2" s="133">
        <f>County_HMA_LCrack!E2</f>
        <v>0</v>
      </c>
      <c r="F2" s="133">
        <f>County_HMA_LCrack!F2</f>
        <v>0</v>
      </c>
      <c r="G2" s="133">
        <f>County_HMA_LCrack!G2</f>
        <v>0</v>
      </c>
      <c r="H2" s="133">
        <f>County_HMA_LCrack!H2</f>
        <v>0</v>
      </c>
      <c r="I2" s="133">
        <f>County_HMA_LCrack!I2</f>
        <v>0</v>
      </c>
      <c r="J2" s="133">
        <f>County_HMA_LCrack!J2</f>
        <v>0</v>
      </c>
      <c r="K2" s="133">
        <f>County_HMA_LCrack!K2</f>
        <v>0</v>
      </c>
      <c r="L2" s="133">
        <f>RSL_County_HMA_LCrack!L2</f>
        <v>0</v>
      </c>
      <c r="M2" s="133" t="str">
        <f>County_HMA_LCrack!M2</f>
        <v/>
      </c>
      <c r="N2" s="134" t="s">
        <v>817</v>
      </c>
      <c r="P2" s="133" t="s">
        <v>710</v>
      </c>
      <c r="Q2" s="133">
        <f>2*((L2-P$3)/(P$5-P$3))-1</f>
        <v>-1.25</v>
      </c>
      <c r="R2" s="136">
        <f>2*((H2-P$8)/(P$10-P$8))-1</f>
        <v>-1.0225584594222834</v>
      </c>
      <c r="S2" s="133">
        <f>2*((I2-P$13)/(P$15-P$13))-1</f>
        <v>-2.666666666666667</v>
      </c>
      <c r="T2" s="133">
        <f>2*((J2-P$18)/(P$20-P$18))-1</f>
        <v>-1</v>
      </c>
      <c r="U2" s="133">
        <f>2*((K2-P$23)/(P$25-P$23))-1</f>
        <v>-1.000249803290916</v>
      </c>
      <c r="Z2" s="133">
        <v>0.12564</v>
      </c>
      <c r="AA2" s="133">
        <v>4.3931400000000002E-2</v>
      </c>
      <c r="AB2" s="133">
        <v>-4.6640399999999999E-2</v>
      </c>
      <c r="AC2" s="133">
        <v>1.67807</v>
      </c>
      <c r="AD2" s="133">
        <v>-2.1583600000000001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County_HMA_LCrack!A3</f>
        <v>0</v>
      </c>
      <c r="B3" s="133">
        <f>County_HMA_LCrack!B3</f>
        <v>0</v>
      </c>
      <c r="C3" s="133">
        <f>County_HMA_LCrack!C3</f>
        <v>0</v>
      </c>
      <c r="D3" s="133">
        <f>County_HMA_LCrack!D3</f>
        <v>0</v>
      </c>
      <c r="E3" s="133">
        <f>County_HMA_LCrack!E3</f>
        <v>0</v>
      </c>
      <c r="F3" s="133">
        <f>County_HMA_LCrack!F3</f>
        <v>0</v>
      </c>
      <c r="G3" s="133">
        <f>County_HMA_LCrack!G3</f>
        <v>0</v>
      </c>
      <c r="H3" s="133">
        <f>IF(County_HMA_LCrack!H3="",H2+H2*(County_HMA_LCrack!$I$22/100),County_HMA_LCrack!H3)</f>
        <v>0</v>
      </c>
      <c r="I3" s="133">
        <f>IF(County_HMA_LCrack!H3="",I2,County_HMA_LCrack!I3)</f>
        <v>0</v>
      </c>
      <c r="J3" s="133">
        <f>County_HMA_LCrack!J3</f>
        <v>0</v>
      </c>
      <c r="K3" s="133">
        <f>County_HMA_LCrack!K3</f>
        <v>0</v>
      </c>
      <c r="L3" s="133">
        <f>RSL_County_HMA_LCrack!L3</f>
        <v>0</v>
      </c>
      <c r="M3" s="133" t="str">
        <f>County_HMA_LCrack!M3</f>
        <v/>
      </c>
      <c r="N3" s="133">
        <v>1.50857</v>
      </c>
      <c r="P3" s="133">
        <v>2</v>
      </c>
      <c r="Q3" s="133">
        <f t="shared" ref="Q3:Q66" si="0">2*((L3-P$3)/(P$5-P$3))-1</f>
        <v>-1.25</v>
      </c>
      <c r="R3" s="136">
        <f t="shared" ref="R3:R66" si="1">2*((H3-P$8)/(P$10-P$8))-1</f>
        <v>-1.0225584594222834</v>
      </c>
      <c r="S3" s="133">
        <f t="shared" ref="S3:S66" si="2">2*((I3-P$13)/(P$15-P$13))-1</f>
        <v>-2.666666666666667</v>
      </c>
      <c r="T3" s="133">
        <f t="shared" ref="T3:T66" si="3">2*((J3-P$18)/(P$20-P$18))-1</f>
        <v>-1</v>
      </c>
      <c r="U3" s="133">
        <f t="shared" ref="U3:U66" si="4">2*((K3-P$23)/(P$25-P$23))-1</f>
        <v>-1.000249803290916</v>
      </c>
      <c r="Z3" s="133">
        <v>-2.71882</v>
      </c>
      <c r="AA3" s="133">
        <v>-1.54914</v>
      </c>
      <c r="AB3" s="133">
        <v>0.43596299999999999</v>
      </c>
      <c r="AC3" s="133">
        <v>-2.1612499999999999</v>
      </c>
      <c r="AD3" s="133">
        <v>2.8723200000000002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County_HMA_LCrack!A4</f>
        <v>0</v>
      </c>
      <c r="B4" s="133">
        <f>County_HMA_LCrack!B4</f>
        <v>0</v>
      </c>
      <c r="C4" s="133">
        <f>County_HMA_LCrack!C4</f>
        <v>0</v>
      </c>
      <c r="D4" s="133">
        <f>County_HMA_LCrack!D4</f>
        <v>0</v>
      </c>
      <c r="E4" s="133">
        <f>County_HMA_LCrack!E4</f>
        <v>0</v>
      </c>
      <c r="F4" s="133">
        <f>County_HMA_LCrack!F4</f>
        <v>0</v>
      </c>
      <c r="G4" s="133">
        <f>County_HMA_LCrack!G4</f>
        <v>0</v>
      </c>
      <c r="H4" s="133">
        <f>IF(County_HMA_LCrack!H4="",H3+H3*(County_HMA_LCrack!$I$22/100),County_HMA_LCrack!H4)</f>
        <v>0</v>
      </c>
      <c r="I4" s="133">
        <f>IF(County_HMA_LCrack!H4="",I3,County_HMA_LCrack!I4)</f>
        <v>0</v>
      </c>
      <c r="J4" s="133">
        <f>County_HMA_LCrack!J4</f>
        <v>0</v>
      </c>
      <c r="K4" s="133">
        <f>County_HMA_LCrack!K4</f>
        <v>0</v>
      </c>
      <c r="L4" s="133">
        <f>RSL_County_HMA_LCrack!L4</f>
        <v>0</v>
      </c>
      <c r="M4" s="133" t="str">
        <f>County_HMA_LCrack!M4</f>
        <v/>
      </c>
      <c r="N4" s="134" t="s">
        <v>818</v>
      </c>
      <c r="P4" s="133" t="s">
        <v>712</v>
      </c>
      <c r="Q4" s="133">
        <f t="shared" si="0"/>
        <v>-1.25</v>
      </c>
      <c r="R4" s="136">
        <f t="shared" si="1"/>
        <v>-1.0225584594222834</v>
      </c>
      <c r="S4" s="133">
        <f t="shared" si="2"/>
        <v>-2.666666666666667</v>
      </c>
      <c r="T4" s="133">
        <f t="shared" si="3"/>
        <v>-1</v>
      </c>
      <c r="U4" s="133">
        <f t="shared" si="4"/>
        <v>-1.000249803290916</v>
      </c>
      <c r="Z4" s="133">
        <v>4.5809800000000003</v>
      </c>
      <c r="AA4" s="133">
        <v>-3.0216099999999999</v>
      </c>
      <c r="AB4" s="133">
        <v>7.3851000000000004</v>
      </c>
      <c r="AC4" s="133">
        <v>-0.71151200000000003</v>
      </c>
      <c r="AD4" s="133">
        <v>-2.5872700000000002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County_HMA_LCrack!A5</f>
        <v>0</v>
      </c>
      <c r="B5" s="133">
        <f>County_HMA_LCrack!B5</f>
        <v>0</v>
      </c>
      <c r="C5" s="133">
        <f>County_HMA_LCrack!C5</f>
        <v>0</v>
      </c>
      <c r="D5" s="133">
        <f>County_HMA_LCrack!D5</f>
        <v>0</v>
      </c>
      <c r="E5" s="133">
        <f>County_HMA_LCrack!E5</f>
        <v>0</v>
      </c>
      <c r="F5" s="133">
        <f>County_HMA_LCrack!F5</f>
        <v>0</v>
      </c>
      <c r="G5" s="133">
        <f>County_HMA_LCrack!G5</f>
        <v>0</v>
      </c>
      <c r="H5" s="133">
        <f>IF(County_HMA_LCrack!H5="",H4+H4*(County_HMA_LCrack!$I$22/100),County_HMA_LCrack!H5)</f>
        <v>0</v>
      </c>
      <c r="I5" s="133">
        <f>IF(County_HMA_LCrack!H5="",I4,County_HMA_LCrack!I5)</f>
        <v>0</v>
      </c>
      <c r="J5" s="133">
        <f>County_HMA_LCrack!J5</f>
        <v>0</v>
      </c>
      <c r="K5" s="133">
        <f>County_HMA_LCrack!K5</f>
        <v>0</v>
      </c>
      <c r="L5" s="133">
        <f>RSL_County_HMA_LCrack!L5</f>
        <v>0</v>
      </c>
      <c r="M5" s="133" t="str">
        <f>County_HMA_LCrack!M5</f>
        <v/>
      </c>
      <c r="N5" s="133">
        <v>6189.73</v>
      </c>
      <c r="P5" s="133">
        <v>18</v>
      </c>
      <c r="Q5" s="133">
        <f t="shared" si="0"/>
        <v>-1.25</v>
      </c>
      <c r="R5" s="136">
        <f t="shared" si="1"/>
        <v>-1.0225584594222834</v>
      </c>
      <c r="S5" s="133">
        <f t="shared" si="2"/>
        <v>-2.666666666666667</v>
      </c>
      <c r="T5" s="133">
        <f t="shared" si="3"/>
        <v>-1</v>
      </c>
      <c r="U5" s="133">
        <f t="shared" si="4"/>
        <v>-1.000249803290916</v>
      </c>
      <c r="Z5" s="133">
        <v>-9.7700099999999998E-2</v>
      </c>
      <c r="AA5" s="133">
        <v>-3.5627300000000001E-2</v>
      </c>
      <c r="AB5" s="133">
        <v>2.2297600000000001E-2</v>
      </c>
      <c r="AC5" s="133">
        <v>-0.64002099999999995</v>
      </c>
      <c r="AD5" s="133">
        <v>0.46149000000000001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County_HMA_LCrack!A6</f>
        <v>0</v>
      </c>
      <c r="B6" s="133">
        <f>County_HMA_LCrack!B6</f>
        <v>0</v>
      </c>
      <c r="C6" s="133">
        <f>County_HMA_LCrack!C6</f>
        <v>0</v>
      </c>
      <c r="D6" s="133">
        <f>County_HMA_LCrack!D6</f>
        <v>0</v>
      </c>
      <c r="E6" s="133">
        <f>County_HMA_LCrack!E6</f>
        <v>0</v>
      </c>
      <c r="F6" s="133">
        <f>County_HMA_LCrack!F6</f>
        <v>0</v>
      </c>
      <c r="G6" s="133">
        <f>County_HMA_LCrack!G6</f>
        <v>0</v>
      </c>
      <c r="H6" s="133">
        <f>IF(County_HMA_LCrack!H6="",H5+H5*(County_HMA_LCrack!$I$22/100),County_HMA_LCrack!H6)</f>
        <v>0</v>
      </c>
      <c r="I6" s="133">
        <f>IF(County_HMA_LCrack!H6="",I5,County_HMA_LCrack!I6)</f>
        <v>0</v>
      </c>
      <c r="J6" s="133">
        <f>County_HMA_LCrack!J6</f>
        <v>0</v>
      </c>
      <c r="K6" s="133">
        <f>County_HMA_LCrack!K6</f>
        <v>0</v>
      </c>
      <c r="L6" s="133">
        <f>RSL_County_HMA_LCrack!L6</f>
        <v>0</v>
      </c>
      <c r="M6" s="133" t="str">
        <f>County_HMA_LCrack!M6</f>
        <v/>
      </c>
      <c r="P6" s="134" t="s">
        <v>742</v>
      </c>
      <c r="Q6" s="133">
        <f t="shared" si="0"/>
        <v>-1.25</v>
      </c>
      <c r="R6" s="136">
        <f t="shared" si="1"/>
        <v>-1.0225584594222834</v>
      </c>
      <c r="S6" s="133">
        <f t="shared" si="2"/>
        <v>-2.666666666666667</v>
      </c>
      <c r="T6" s="133">
        <f t="shared" si="3"/>
        <v>-1</v>
      </c>
      <c r="U6" s="133">
        <f t="shared" si="4"/>
        <v>-1.000249803290916</v>
      </c>
      <c r="Z6" s="133">
        <v>-1.73071</v>
      </c>
      <c r="AA6" s="133">
        <v>-1.4165099999999999</v>
      </c>
      <c r="AB6" s="133">
        <v>-1.2388399999999999</v>
      </c>
      <c r="AC6" s="133">
        <v>0.19817399999999999</v>
      </c>
      <c r="AD6" s="133">
        <v>2.2346499999999998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County_HMA_LCrack!A7</f>
        <v>0</v>
      </c>
      <c r="B7" s="133">
        <f>County_HMA_LCrack!B7</f>
        <v>0</v>
      </c>
      <c r="C7" s="133">
        <f>County_HMA_LCrack!C7</f>
        <v>0</v>
      </c>
      <c r="D7" s="133">
        <f>County_HMA_LCrack!D7</f>
        <v>0</v>
      </c>
      <c r="E7" s="133">
        <f>County_HMA_LCrack!E7</f>
        <v>0</v>
      </c>
      <c r="F7" s="133">
        <f>County_HMA_LCrack!F7</f>
        <v>0</v>
      </c>
      <c r="G7" s="133">
        <f>County_HMA_LCrack!G7</f>
        <v>0</v>
      </c>
      <c r="H7" s="133">
        <f>IF(County_HMA_LCrack!H7="",H6+H6*(County_HMA_LCrack!$I$22/100),County_HMA_LCrack!H7)</f>
        <v>0</v>
      </c>
      <c r="I7" s="133">
        <f>IF(County_HMA_LCrack!H7="",I6,County_HMA_LCrack!I7)</f>
        <v>0</v>
      </c>
      <c r="J7" s="133">
        <f>County_HMA_LCrack!J7</f>
        <v>0</v>
      </c>
      <c r="K7" s="133">
        <f>County_HMA_LCrack!K7</f>
        <v>0</v>
      </c>
      <c r="L7" s="133">
        <f>RSL_County_HMA_LCrack!L7</f>
        <v>0</v>
      </c>
      <c r="M7" s="133" t="str">
        <f>County_HMA_LCrack!M7</f>
        <v/>
      </c>
      <c r="P7" s="133" t="s">
        <v>710</v>
      </c>
      <c r="Q7" s="133">
        <f t="shared" si="0"/>
        <v>-1.25</v>
      </c>
      <c r="R7" s="136">
        <f t="shared" si="1"/>
        <v>-1.0225584594222834</v>
      </c>
      <c r="S7" s="133">
        <f t="shared" si="2"/>
        <v>-2.666666666666667</v>
      </c>
      <c r="T7" s="133">
        <f t="shared" si="3"/>
        <v>-1</v>
      </c>
      <c r="U7" s="133">
        <f t="shared" si="4"/>
        <v>-1.000249803290916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County_HMA_LCrack!A8</f>
        <v>0</v>
      </c>
      <c r="B8" s="133">
        <f>County_HMA_LCrack!B8</f>
        <v>0</v>
      </c>
      <c r="C8" s="133">
        <f>County_HMA_LCrack!C8</f>
        <v>0</v>
      </c>
      <c r="D8" s="133">
        <f>County_HMA_LCrack!D8</f>
        <v>0</v>
      </c>
      <c r="E8" s="133">
        <f>County_HMA_LCrack!E8</f>
        <v>0</v>
      </c>
      <c r="F8" s="133">
        <f>County_HMA_LCrack!F8</f>
        <v>0</v>
      </c>
      <c r="G8" s="133">
        <f>County_HMA_LCrack!G8</f>
        <v>0</v>
      </c>
      <c r="H8" s="133">
        <f>IF(County_HMA_LCrack!H8="",H7+H7*(County_HMA_LCrack!$I$22/100),County_HMA_LCrack!H8)</f>
        <v>0</v>
      </c>
      <c r="I8" s="133">
        <f>IF(County_HMA_LCrack!H8="",I7,County_HMA_LCrack!I8)</f>
        <v>0</v>
      </c>
      <c r="J8" s="133">
        <f>County_HMA_LCrack!J8</f>
        <v>0</v>
      </c>
      <c r="K8" s="133">
        <f>County_HMA_LCrack!K8</f>
        <v>0</v>
      </c>
      <c r="L8" s="133">
        <f>RSL_County_HMA_LCrack!L8</f>
        <v>0</v>
      </c>
      <c r="M8" s="133" t="str">
        <f>County_HMA_LCrack!M8</f>
        <v/>
      </c>
      <c r="P8" s="133">
        <v>1230</v>
      </c>
      <c r="Q8" s="133">
        <f t="shared" si="0"/>
        <v>-1.25</v>
      </c>
      <c r="R8" s="136">
        <f t="shared" si="1"/>
        <v>-1.0225584594222834</v>
      </c>
      <c r="S8" s="133">
        <f t="shared" si="2"/>
        <v>-2.666666666666667</v>
      </c>
      <c r="T8" s="133">
        <f t="shared" si="3"/>
        <v>-1</v>
      </c>
      <c r="U8" s="133">
        <f t="shared" si="4"/>
        <v>-1.000249803290916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County_HMA_LCrack!A9</f>
        <v>0</v>
      </c>
      <c r="B9" s="133">
        <f>County_HMA_LCrack!B9</f>
        <v>0</v>
      </c>
      <c r="C9" s="133">
        <f>County_HMA_LCrack!C9</f>
        <v>0</v>
      </c>
      <c r="D9" s="133">
        <f>County_HMA_LCrack!D9</f>
        <v>0</v>
      </c>
      <c r="E9" s="133">
        <f>County_HMA_LCrack!E9</f>
        <v>0</v>
      </c>
      <c r="F9" s="133">
        <f>County_HMA_LCrack!F9</f>
        <v>0</v>
      </c>
      <c r="G9" s="133">
        <f>County_HMA_LCrack!G9</f>
        <v>0</v>
      </c>
      <c r="H9" s="133">
        <f>IF(County_HMA_LCrack!H9="",H8+H8*(County_HMA_LCrack!$I$22/100),County_HMA_LCrack!H9)</f>
        <v>0</v>
      </c>
      <c r="I9" s="133">
        <f>IF(County_HMA_LCrack!H9="",I8,County_HMA_LCrack!I9)</f>
        <v>0</v>
      </c>
      <c r="J9" s="133">
        <f>County_HMA_LCrack!J9</f>
        <v>0</v>
      </c>
      <c r="K9" s="133">
        <f>County_HMA_LCrack!K9</f>
        <v>0</v>
      </c>
      <c r="L9" s="133">
        <f>RSL_County_HMA_LCrack!L9</f>
        <v>0</v>
      </c>
      <c r="M9" s="133" t="str">
        <f>County_HMA_LCrack!M9</f>
        <v/>
      </c>
      <c r="P9" s="133" t="s">
        <v>712</v>
      </c>
      <c r="Q9" s="133">
        <f t="shared" si="0"/>
        <v>-1.25</v>
      </c>
      <c r="R9" s="136">
        <f t="shared" si="1"/>
        <v>-1.0225584594222834</v>
      </c>
      <c r="S9" s="133">
        <f t="shared" si="2"/>
        <v>-2.666666666666667</v>
      </c>
      <c r="T9" s="133">
        <f t="shared" si="3"/>
        <v>-1</v>
      </c>
      <c r="U9" s="133">
        <f t="shared" si="4"/>
        <v>-1.000249803290916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County_HMA_LCrack!A10</f>
        <v>0</v>
      </c>
      <c r="B10" s="133">
        <f>County_HMA_LCrack!B10</f>
        <v>0</v>
      </c>
      <c r="C10" s="133">
        <f>County_HMA_LCrack!C10</f>
        <v>0</v>
      </c>
      <c r="D10" s="133">
        <f>County_HMA_LCrack!D10</f>
        <v>0</v>
      </c>
      <c r="E10" s="133">
        <f>County_HMA_LCrack!E10</f>
        <v>0</v>
      </c>
      <c r="F10" s="133">
        <f>County_HMA_LCrack!F10</f>
        <v>0</v>
      </c>
      <c r="G10" s="133">
        <f>County_HMA_LCrack!G10</f>
        <v>0</v>
      </c>
      <c r="H10" s="133">
        <f>IF(County_HMA_LCrack!H10="",H9+H9*(County_HMA_LCrack!$I$22/100),County_HMA_LCrack!H10)</f>
        <v>0</v>
      </c>
      <c r="I10" s="133">
        <f>IF(County_HMA_LCrack!H10="",I9,County_HMA_LCrack!I10)</f>
        <v>0</v>
      </c>
      <c r="J10" s="133">
        <f>County_HMA_LCrack!J10</f>
        <v>0</v>
      </c>
      <c r="K10" s="133">
        <f>County_HMA_LCrack!K10</f>
        <v>0</v>
      </c>
      <c r="L10" s="133">
        <f>RSL_County_HMA_LCrack!L10</f>
        <v>0</v>
      </c>
      <c r="M10" s="133" t="str">
        <f>County_HMA_LCrack!M10</f>
        <v/>
      </c>
      <c r="P10" s="136">
        <v>110280</v>
      </c>
      <c r="Q10" s="133">
        <f t="shared" si="0"/>
        <v>-1.25</v>
      </c>
      <c r="R10" s="136">
        <f t="shared" si="1"/>
        <v>-1.0225584594222834</v>
      </c>
      <c r="S10" s="133">
        <f t="shared" si="2"/>
        <v>-2.666666666666667</v>
      </c>
      <c r="T10" s="133">
        <f t="shared" si="3"/>
        <v>-1</v>
      </c>
      <c r="U10" s="133">
        <f t="shared" si="4"/>
        <v>-1.000249803290916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County_HMA_LCrack!A11</f>
        <v>0</v>
      </c>
      <c r="B11" s="133">
        <f>County_HMA_LCrack!B11</f>
        <v>0</v>
      </c>
      <c r="C11" s="133">
        <f>County_HMA_LCrack!C11</f>
        <v>0</v>
      </c>
      <c r="D11" s="133">
        <f>County_HMA_LCrack!D11</f>
        <v>0</v>
      </c>
      <c r="E11" s="133">
        <f>County_HMA_LCrack!E11</f>
        <v>0</v>
      </c>
      <c r="F11" s="133">
        <f>County_HMA_LCrack!F11</f>
        <v>0</v>
      </c>
      <c r="G11" s="133">
        <f>County_HMA_LCrack!G11</f>
        <v>0</v>
      </c>
      <c r="H11" s="133">
        <f>IF(County_HMA_LCrack!H11="",H10+H10*(County_HMA_LCrack!$I$22/100),County_HMA_LCrack!H11)</f>
        <v>0</v>
      </c>
      <c r="I11" s="133">
        <f>IF(County_HMA_LCrack!H11="",I10,County_HMA_LCrack!I11)</f>
        <v>0</v>
      </c>
      <c r="J11" s="133">
        <f>County_HMA_LCrack!J11</f>
        <v>0</v>
      </c>
      <c r="K11" s="133">
        <f>County_HMA_LCrack!K11</f>
        <v>0</v>
      </c>
      <c r="L11" s="133">
        <f>RSL_County_HMA_LCrack!L11</f>
        <v>0</v>
      </c>
      <c r="M11" s="133" t="str">
        <f>County_HMA_LCrack!M11</f>
        <v/>
      </c>
      <c r="P11" s="134" t="s">
        <v>777</v>
      </c>
      <c r="Q11" s="133">
        <f t="shared" si="0"/>
        <v>-1.25</v>
      </c>
      <c r="R11" s="136">
        <f t="shared" si="1"/>
        <v>-1.0225584594222834</v>
      </c>
      <c r="S11" s="133">
        <f t="shared" si="2"/>
        <v>-2.666666666666667</v>
      </c>
      <c r="T11" s="133">
        <f t="shared" si="3"/>
        <v>-1</v>
      </c>
      <c r="U11" s="133">
        <f t="shared" si="4"/>
        <v>-1.000249803290916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County_HMA_LCrack!A12</f>
        <v>0</v>
      </c>
      <c r="B12" s="133">
        <f>County_HMA_LCrack!B12</f>
        <v>0</v>
      </c>
      <c r="C12" s="133">
        <f>County_HMA_LCrack!C12</f>
        <v>0</v>
      </c>
      <c r="D12" s="133">
        <f>County_HMA_LCrack!D12</f>
        <v>0</v>
      </c>
      <c r="E12" s="133">
        <f>County_HMA_LCrack!E12</f>
        <v>0</v>
      </c>
      <c r="F12" s="133">
        <f>County_HMA_LCrack!F12</f>
        <v>0</v>
      </c>
      <c r="G12" s="133">
        <f>County_HMA_LCrack!G12</f>
        <v>0</v>
      </c>
      <c r="H12" s="133">
        <f>IF(County_HMA_LCrack!H12="",H11+H11*(County_HMA_LCrack!$I$22/100),County_HMA_LCrack!H12)</f>
        <v>0</v>
      </c>
      <c r="I12" s="133">
        <f>IF(County_HMA_LCrack!H12="",I11,County_HMA_LCrack!I12)</f>
        <v>0</v>
      </c>
      <c r="J12" s="133">
        <f>County_HMA_LCrack!J12</f>
        <v>0</v>
      </c>
      <c r="K12" s="133">
        <f>County_HMA_LCrack!K12</f>
        <v>0</v>
      </c>
      <c r="L12" s="133">
        <f>RSL_County_HMA_LCrack!L12</f>
        <v>0</v>
      </c>
      <c r="M12" s="133" t="str">
        <f>County_HMA_LCrack!M12</f>
        <v/>
      </c>
      <c r="P12" s="133" t="s">
        <v>710</v>
      </c>
      <c r="Q12" s="133">
        <f t="shared" si="0"/>
        <v>-1.25</v>
      </c>
      <c r="R12" s="136">
        <f t="shared" si="1"/>
        <v>-1.0225584594222834</v>
      </c>
      <c r="S12" s="133">
        <f t="shared" si="2"/>
        <v>-2.666666666666667</v>
      </c>
      <c r="T12" s="133">
        <f t="shared" si="3"/>
        <v>-1</v>
      </c>
      <c r="U12" s="133">
        <f t="shared" si="4"/>
        <v>-1.000249803290916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County_HMA_LCrack!A13</f>
        <v>0</v>
      </c>
      <c r="B13" s="133">
        <f>County_HMA_LCrack!B13</f>
        <v>0</v>
      </c>
      <c r="C13" s="133">
        <f>County_HMA_LCrack!C13</f>
        <v>0</v>
      </c>
      <c r="D13" s="133">
        <f>County_HMA_LCrack!D13</f>
        <v>0</v>
      </c>
      <c r="E13" s="133">
        <f>County_HMA_LCrack!E13</f>
        <v>0</v>
      </c>
      <c r="F13" s="133">
        <f>County_HMA_LCrack!F13</f>
        <v>0</v>
      </c>
      <c r="G13" s="133">
        <f>County_HMA_LCrack!G13</f>
        <v>0</v>
      </c>
      <c r="H13" s="133">
        <f>IF(County_HMA_LCrack!H13="",H12+H12*(County_HMA_LCrack!$I$22/100),County_HMA_LCrack!H13)</f>
        <v>0</v>
      </c>
      <c r="I13" s="133">
        <f>IF(County_HMA_LCrack!H13="",I12,County_HMA_LCrack!I13)</f>
        <v>0</v>
      </c>
      <c r="J13" s="133">
        <f>County_HMA_LCrack!J13</f>
        <v>0</v>
      </c>
      <c r="K13" s="133">
        <f>County_HMA_LCrack!K13</f>
        <v>0</v>
      </c>
      <c r="L13" s="133">
        <f>RSL_County_HMA_LCrack!L13</f>
        <v>0</v>
      </c>
      <c r="M13" s="133" t="str">
        <f>County_HMA_LCrack!M13</f>
        <v/>
      </c>
      <c r="P13" s="133">
        <v>7.5</v>
      </c>
      <c r="Q13" s="133">
        <f t="shared" si="0"/>
        <v>-1.25</v>
      </c>
      <c r="R13" s="136">
        <f t="shared" si="1"/>
        <v>-1.0225584594222834</v>
      </c>
      <c r="S13" s="133">
        <f t="shared" si="2"/>
        <v>-2.666666666666667</v>
      </c>
      <c r="T13" s="133">
        <f t="shared" si="3"/>
        <v>-1</v>
      </c>
      <c r="U13" s="133">
        <f t="shared" si="4"/>
        <v>-1.000249803290916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County_HMA_LCrack!A14</f>
        <v>0</v>
      </c>
      <c r="B14" s="133">
        <f>County_HMA_LCrack!B14</f>
        <v>0</v>
      </c>
      <c r="C14" s="133">
        <f>County_HMA_LCrack!C14</f>
        <v>0</v>
      </c>
      <c r="D14" s="133">
        <f>County_HMA_LCrack!D14</f>
        <v>0</v>
      </c>
      <c r="E14" s="133">
        <f>County_HMA_LCrack!E14</f>
        <v>0</v>
      </c>
      <c r="F14" s="133">
        <f>County_HMA_LCrack!F14</f>
        <v>0</v>
      </c>
      <c r="G14" s="133">
        <f>County_HMA_LCrack!G14</f>
        <v>0</v>
      </c>
      <c r="H14" s="133">
        <f>IF(County_HMA_LCrack!H14="",H13+H13*(County_HMA_LCrack!$I$22/100),County_HMA_LCrack!H14)</f>
        <v>0</v>
      </c>
      <c r="I14" s="133">
        <f>IF(County_HMA_LCrack!H14="",I13,County_HMA_LCrack!I14)</f>
        <v>0</v>
      </c>
      <c r="J14" s="133">
        <f>County_HMA_LCrack!J14</f>
        <v>0</v>
      </c>
      <c r="K14" s="133">
        <f>County_HMA_LCrack!K14</f>
        <v>0</v>
      </c>
      <c r="L14" s="133">
        <f>RSL_County_HMA_LCrack!L14</f>
        <v>0</v>
      </c>
      <c r="M14" s="133" t="str">
        <f>County_HMA_LCrack!M14</f>
        <v/>
      </c>
      <c r="P14" s="133" t="s">
        <v>712</v>
      </c>
      <c r="Q14" s="133">
        <f t="shared" si="0"/>
        <v>-1.25</v>
      </c>
      <c r="R14" s="136">
        <f t="shared" si="1"/>
        <v>-1.0225584594222834</v>
      </c>
      <c r="S14" s="133">
        <f t="shared" si="2"/>
        <v>-2.666666666666667</v>
      </c>
      <c r="T14" s="133">
        <f t="shared" si="3"/>
        <v>-1</v>
      </c>
      <c r="U14" s="133">
        <f t="shared" si="4"/>
        <v>-1.000249803290916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County_HMA_LCrack!A15</f>
        <v>0</v>
      </c>
      <c r="B15" s="133">
        <f>County_HMA_LCrack!B15</f>
        <v>0</v>
      </c>
      <c r="C15" s="133">
        <f>County_HMA_LCrack!C15</f>
        <v>0</v>
      </c>
      <c r="D15" s="133">
        <f>County_HMA_LCrack!D15</f>
        <v>0</v>
      </c>
      <c r="E15" s="133">
        <f>County_HMA_LCrack!E15</f>
        <v>0</v>
      </c>
      <c r="F15" s="133">
        <f>County_HMA_LCrack!F15</f>
        <v>0</v>
      </c>
      <c r="G15" s="133">
        <f>County_HMA_LCrack!G15</f>
        <v>0</v>
      </c>
      <c r="H15" s="133">
        <f>IF(County_HMA_LCrack!H15="",H14+H14*(County_HMA_LCrack!$I$22/100),County_HMA_LCrack!H15)</f>
        <v>0</v>
      </c>
      <c r="I15" s="133">
        <f>IF(County_HMA_LCrack!H15="",I14,County_HMA_LCrack!I15)</f>
        <v>0</v>
      </c>
      <c r="J15" s="133">
        <f>County_HMA_LCrack!J15</f>
        <v>0</v>
      </c>
      <c r="K15" s="133">
        <f>County_HMA_LCrack!K15</f>
        <v>0</v>
      </c>
      <c r="L15" s="133">
        <f>RSL_County_HMA_LCrack!L15</f>
        <v>0</v>
      </c>
      <c r="M15" s="133" t="str">
        <f>County_HMA_LCrack!M15</f>
        <v/>
      </c>
      <c r="P15" s="133">
        <v>16.5</v>
      </c>
      <c r="Q15" s="133">
        <f t="shared" si="0"/>
        <v>-1.25</v>
      </c>
      <c r="R15" s="136">
        <f t="shared" si="1"/>
        <v>-1.0225584594222834</v>
      </c>
      <c r="S15" s="133">
        <f t="shared" si="2"/>
        <v>-2.666666666666667</v>
      </c>
      <c r="T15" s="133">
        <f t="shared" si="3"/>
        <v>-1</v>
      </c>
      <c r="U15" s="133">
        <f t="shared" si="4"/>
        <v>-1.000249803290916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County_HMA_LCrack!A16</f>
        <v>0</v>
      </c>
      <c r="B16" s="133">
        <f>County_HMA_LCrack!B16</f>
        <v>0</v>
      </c>
      <c r="C16" s="133">
        <f>County_HMA_LCrack!C16</f>
        <v>0</v>
      </c>
      <c r="D16" s="133">
        <f>County_HMA_LCrack!D16</f>
        <v>0</v>
      </c>
      <c r="E16" s="133">
        <f>County_HMA_LCrack!E16</f>
        <v>0</v>
      </c>
      <c r="F16" s="133">
        <f>County_HMA_LCrack!F16</f>
        <v>0</v>
      </c>
      <c r="G16" s="133">
        <f>County_HMA_LCrack!G16</f>
        <v>0</v>
      </c>
      <c r="H16" s="133">
        <f>IF(County_HMA_LCrack!H16="",H15+H15*(County_HMA_LCrack!$I$22/100),County_HMA_LCrack!H16)</f>
        <v>0</v>
      </c>
      <c r="I16" s="133">
        <f>IF(County_HMA_LCrack!H16="",I15,County_HMA_LCrack!I16)</f>
        <v>0</v>
      </c>
      <c r="J16" s="133">
        <f>County_HMA_LCrack!J16</f>
        <v>0</v>
      </c>
      <c r="K16" s="133">
        <f>County_HMA_LCrack!K16</f>
        <v>0</v>
      </c>
      <c r="L16" s="133">
        <f>RSL_County_HMA_LCrack!L16</f>
        <v>0</v>
      </c>
      <c r="M16" s="133" t="str">
        <f>County_HMA_LCrack!M16</f>
        <v/>
      </c>
      <c r="P16" s="134" t="s">
        <v>819</v>
      </c>
      <c r="Q16" s="133">
        <f t="shared" si="0"/>
        <v>-1.25</v>
      </c>
      <c r="R16" s="136">
        <f t="shared" si="1"/>
        <v>-1.0225584594222834</v>
      </c>
      <c r="S16" s="133">
        <f t="shared" si="2"/>
        <v>-2.666666666666667</v>
      </c>
      <c r="T16" s="133">
        <f t="shared" si="3"/>
        <v>-1</v>
      </c>
      <c r="U16" s="133">
        <f t="shared" si="4"/>
        <v>-1.000249803290916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-1.25</v>
      </c>
      <c r="R17" s="136">
        <f t="shared" si="1"/>
        <v>-1.0225584594222834</v>
      </c>
      <c r="S17" s="133">
        <f t="shared" si="2"/>
        <v>-2.666666666666667</v>
      </c>
      <c r="T17" s="133">
        <f t="shared" si="3"/>
        <v>-1</v>
      </c>
      <c r="U17" s="133">
        <f t="shared" si="4"/>
        <v>-1.000249803290916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-1.25</v>
      </c>
      <c r="R18" s="136">
        <f t="shared" si="1"/>
        <v>-1.0225584594222834</v>
      </c>
      <c r="S18" s="133">
        <f t="shared" si="2"/>
        <v>-2.666666666666667</v>
      </c>
      <c r="T18" s="133">
        <f t="shared" si="3"/>
        <v>-1</v>
      </c>
      <c r="U18" s="133">
        <f t="shared" si="4"/>
        <v>-1.000249803290916</v>
      </c>
      <c r="V18" s="133">
        <v>-0.107168</v>
      </c>
      <c r="W18" s="133">
        <f t="array" ref="W18:AR22">MMULT(Z2:AD6,TRANSPOSE(Q2:U23))</f>
        <v>0.40323114072671729</v>
      </c>
      <c r="X18" s="133">
        <v>0.40323114072671729</v>
      </c>
      <c r="Y18" s="133">
        <v>0.40323114072671729</v>
      </c>
      <c r="Z18" s="133">
        <v>0.40323114072671729</v>
      </c>
      <c r="AA18" s="133">
        <v>0.40323114072671729</v>
      </c>
      <c r="AB18" s="133">
        <v>0.40323114072671729</v>
      </c>
      <c r="AC18" s="133">
        <v>0.40323114072671729</v>
      </c>
      <c r="AD18" s="133">
        <v>0.40323114072671729</v>
      </c>
      <c r="AE18" s="133">
        <v>0.40323114072671729</v>
      </c>
      <c r="AF18" s="133">
        <v>0.40323114072671729</v>
      </c>
      <c r="AG18" s="133">
        <v>0.40323114072671729</v>
      </c>
      <c r="AH18" s="133">
        <v>0.40323114072671729</v>
      </c>
      <c r="AI18" s="133">
        <v>0.40323114072671729</v>
      </c>
      <c r="AJ18" s="133">
        <v>0.40323114072671729</v>
      </c>
      <c r="AK18" s="133">
        <v>0.40323114072671729</v>
      </c>
      <c r="AL18" s="133">
        <v>0.40323114072671729</v>
      </c>
      <c r="AM18" s="133">
        <v>0.40323114072671729</v>
      </c>
      <c r="AN18" s="133">
        <v>0.40323114072671729</v>
      </c>
      <c r="AO18" s="133">
        <v>0.40323114072671729</v>
      </c>
      <c r="AP18" s="133">
        <v>0.40323114072671729</v>
      </c>
      <c r="AQ18" s="133">
        <v>0.40323114072671729</v>
      </c>
      <c r="AR18" s="133">
        <v>0.40323114072671729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-1.25</v>
      </c>
      <c r="R19" s="136">
        <f t="shared" si="1"/>
        <v>-1.0225584594222834</v>
      </c>
      <c r="S19" s="133">
        <f t="shared" si="2"/>
        <v>-2.666666666666667</v>
      </c>
      <c r="T19" s="133">
        <f t="shared" si="3"/>
        <v>-1</v>
      </c>
      <c r="U19" s="133">
        <f t="shared" si="4"/>
        <v>-1.000249803290916</v>
      </c>
      <c r="V19" s="133">
        <v>2.2191800000000002</v>
      </c>
      <c r="W19" s="133">
        <v>3.1082556968408719</v>
      </c>
      <c r="X19" s="133">
        <v>3.1082556968408719</v>
      </c>
      <c r="Y19" s="133">
        <v>3.1082556968408719</v>
      </c>
      <c r="Z19" s="133">
        <v>3.1082556968408719</v>
      </c>
      <c r="AA19" s="133">
        <v>3.1082556968408719</v>
      </c>
      <c r="AB19" s="133">
        <v>3.1082556968408719</v>
      </c>
      <c r="AC19" s="133">
        <v>3.1082556968408719</v>
      </c>
      <c r="AD19" s="133">
        <v>3.1082556968408719</v>
      </c>
      <c r="AE19" s="133">
        <v>3.1082556968408719</v>
      </c>
      <c r="AF19" s="133">
        <v>3.1082556968408719</v>
      </c>
      <c r="AG19" s="133">
        <v>3.1082556968408719</v>
      </c>
      <c r="AH19" s="133">
        <v>3.1082556968408719</v>
      </c>
      <c r="AI19" s="133">
        <v>3.1082556968408719</v>
      </c>
      <c r="AJ19" s="133">
        <v>3.1082556968408719</v>
      </c>
      <c r="AK19" s="133">
        <v>3.1082556968408719</v>
      </c>
      <c r="AL19" s="133">
        <v>3.1082556968408719</v>
      </c>
      <c r="AM19" s="133">
        <v>3.1082556968408719</v>
      </c>
      <c r="AN19" s="133">
        <v>3.1082556968408719</v>
      </c>
      <c r="AO19" s="133">
        <v>3.1082556968408719</v>
      </c>
      <c r="AP19" s="133">
        <v>3.1082556968408719</v>
      </c>
      <c r="AQ19" s="133">
        <v>3.1082556968408719</v>
      </c>
      <c r="AR19" s="133">
        <v>3.1082556968408719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5889.82</v>
      </c>
      <c r="Q20" s="133">
        <f t="shared" si="0"/>
        <v>-1.25</v>
      </c>
      <c r="R20" s="136">
        <f t="shared" si="1"/>
        <v>-1.0225584594222834</v>
      </c>
      <c r="S20" s="133">
        <f t="shared" si="2"/>
        <v>-2.666666666666667</v>
      </c>
      <c r="T20" s="133">
        <f t="shared" si="3"/>
        <v>-1</v>
      </c>
      <c r="U20" s="133">
        <f t="shared" si="4"/>
        <v>-1.000249803290916</v>
      </c>
      <c r="V20" s="133">
        <v>2.5306350000000002</v>
      </c>
      <c r="W20" s="133">
        <v>-19.030623824864552</v>
      </c>
      <c r="X20" s="133">
        <v>-19.030623824864552</v>
      </c>
      <c r="Y20" s="133">
        <v>-19.030623824864552</v>
      </c>
      <c r="Z20" s="133">
        <v>-19.030623824864552</v>
      </c>
      <c r="AA20" s="133">
        <v>-19.030623824864552</v>
      </c>
      <c r="AB20" s="133">
        <v>-19.030623824864552</v>
      </c>
      <c r="AC20" s="133">
        <v>-19.030623824864552</v>
      </c>
      <c r="AD20" s="133">
        <v>-19.030623824864552</v>
      </c>
      <c r="AE20" s="133">
        <v>-19.030623824864552</v>
      </c>
      <c r="AF20" s="133">
        <v>-19.030623824864552</v>
      </c>
      <c r="AG20" s="133">
        <v>-19.030623824864552</v>
      </c>
      <c r="AH20" s="133">
        <v>-19.030623824864552</v>
      </c>
      <c r="AI20" s="133">
        <v>-19.030623824864552</v>
      </c>
      <c r="AJ20" s="133">
        <v>-19.030623824864552</v>
      </c>
      <c r="AK20" s="133">
        <v>-19.030623824864552</v>
      </c>
      <c r="AL20" s="133">
        <v>-19.030623824864552</v>
      </c>
      <c r="AM20" s="133">
        <v>-19.030623824864552</v>
      </c>
      <c r="AN20" s="133">
        <v>-19.030623824864552</v>
      </c>
      <c r="AO20" s="133">
        <v>-19.030623824864552</v>
      </c>
      <c r="AP20" s="133">
        <v>-19.030623824864552</v>
      </c>
      <c r="AQ20" s="133">
        <v>-19.030623824864552</v>
      </c>
      <c r="AR20" s="133">
        <v>-19.030623824864552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820</v>
      </c>
      <c r="Q21" s="133">
        <f t="shared" si="0"/>
        <v>-1.25</v>
      </c>
      <c r="R21" s="136">
        <f t="shared" si="1"/>
        <v>-1.0225584594222834</v>
      </c>
      <c r="S21" s="133">
        <f t="shared" si="2"/>
        <v>-2.666666666666667</v>
      </c>
      <c r="T21" s="133">
        <f t="shared" si="3"/>
        <v>-1</v>
      </c>
      <c r="U21" s="133">
        <f t="shared" si="4"/>
        <v>-1.000249803290916</v>
      </c>
      <c r="V21" s="133">
        <v>-9.4075000000000006E-2</v>
      </c>
      <c r="W21" s="133">
        <v>0.27751157361398404</v>
      </c>
      <c r="X21" s="133">
        <v>0.27751157361398404</v>
      </c>
      <c r="Y21" s="133">
        <v>0.27751157361398404</v>
      </c>
      <c r="Z21" s="133">
        <v>0.27751157361398404</v>
      </c>
      <c r="AA21" s="133">
        <v>0.27751157361398404</v>
      </c>
      <c r="AB21" s="133">
        <v>0.27751157361398404</v>
      </c>
      <c r="AC21" s="133">
        <v>0.27751157361398404</v>
      </c>
      <c r="AD21" s="133">
        <v>0.27751157361398404</v>
      </c>
      <c r="AE21" s="133">
        <v>0.27751157361398404</v>
      </c>
      <c r="AF21" s="133">
        <v>0.27751157361398404</v>
      </c>
      <c r="AG21" s="133">
        <v>0.27751157361398404</v>
      </c>
      <c r="AH21" s="133">
        <v>0.27751157361398404</v>
      </c>
      <c r="AI21" s="133">
        <v>0.27751157361398404</v>
      </c>
      <c r="AJ21" s="133">
        <v>0.27751157361398404</v>
      </c>
      <c r="AK21" s="133">
        <v>0.27751157361398404</v>
      </c>
      <c r="AL21" s="133">
        <v>0.27751157361398404</v>
      </c>
      <c r="AM21" s="133">
        <v>0.27751157361398404</v>
      </c>
      <c r="AN21" s="133">
        <v>0.27751157361398404</v>
      </c>
      <c r="AO21" s="133">
        <v>0.27751157361398404</v>
      </c>
      <c r="AP21" s="133">
        <v>0.27751157361398404</v>
      </c>
      <c r="AQ21" s="133">
        <v>0.27751157361398404</v>
      </c>
      <c r="AR21" s="133">
        <v>0.27751157361398404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-1.25</v>
      </c>
      <c r="R22" s="136">
        <f t="shared" si="1"/>
        <v>-1.0225584594222834</v>
      </c>
      <c r="S22" s="133">
        <f t="shared" si="2"/>
        <v>-2.666666666666667</v>
      </c>
      <c r="T22" s="133">
        <f t="shared" si="3"/>
        <v>-1</v>
      </c>
      <c r="U22" s="133">
        <f t="shared" si="4"/>
        <v>-1.000249803290916</v>
      </c>
      <c r="V22" s="133">
        <v>-0.88099099999999997</v>
      </c>
      <c r="W22" s="133">
        <v>4.4820428937655468</v>
      </c>
      <c r="X22" s="133">
        <v>4.4820428937655468</v>
      </c>
      <c r="Y22" s="133">
        <v>4.4820428937655468</v>
      </c>
      <c r="Z22" s="133">
        <v>4.4820428937655468</v>
      </c>
      <c r="AA22" s="133">
        <v>4.4820428937655468</v>
      </c>
      <c r="AB22" s="133">
        <v>4.4820428937655468</v>
      </c>
      <c r="AC22" s="133">
        <v>4.4820428937655468</v>
      </c>
      <c r="AD22" s="133">
        <v>4.4820428937655468</v>
      </c>
      <c r="AE22" s="133">
        <v>4.4820428937655468</v>
      </c>
      <c r="AF22" s="133">
        <v>4.4820428937655468</v>
      </c>
      <c r="AG22" s="133">
        <v>4.4820428937655468</v>
      </c>
      <c r="AH22" s="133">
        <v>4.4820428937655468</v>
      </c>
      <c r="AI22" s="133">
        <v>4.4820428937655468</v>
      </c>
      <c r="AJ22" s="133">
        <v>4.4820428937655468</v>
      </c>
      <c r="AK22" s="133">
        <v>4.4820428937655468</v>
      </c>
      <c r="AL22" s="133">
        <v>4.4820428937655468</v>
      </c>
      <c r="AM22" s="133">
        <v>4.4820428937655468</v>
      </c>
      <c r="AN22" s="133">
        <v>4.4820428937655468</v>
      </c>
      <c r="AO22" s="133">
        <v>4.4820428937655468</v>
      </c>
      <c r="AP22" s="133">
        <v>4.4820428937655468</v>
      </c>
      <c r="AQ22" s="133">
        <v>4.4820428937655468</v>
      </c>
      <c r="AR22" s="133">
        <v>4.4820428937655468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0.75428300000000004</v>
      </c>
      <c r="Q23" s="133">
        <f t="shared" si="0"/>
        <v>-1.25</v>
      </c>
      <c r="R23" s="136">
        <f t="shared" si="1"/>
        <v>-1.0225584594222834</v>
      </c>
      <c r="S23" s="133">
        <f t="shared" si="2"/>
        <v>-2.666666666666667</v>
      </c>
      <c r="T23" s="133">
        <f t="shared" si="3"/>
        <v>-1</v>
      </c>
      <c r="U23" s="133">
        <f t="shared" si="4"/>
        <v>-1.000249803290916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-1.25</v>
      </c>
      <c r="R24" s="136">
        <f t="shared" si="1"/>
        <v>-1.0225584594222834</v>
      </c>
      <c r="S24" s="133">
        <f t="shared" si="2"/>
        <v>-2.666666666666667</v>
      </c>
      <c r="T24" s="133">
        <f t="shared" si="3"/>
        <v>-1</v>
      </c>
      <c r="U24" s="133">
        <f t="shared" si="4"/>
        <v>-1.000249803290916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6039.77</v>
      </c>
      <c r="Q25" s="133">
        <f t="shared" si="0"/>
        <v>-1.25</v>
      </c>
      <c r="R25" s="136">
        <f t="shared" si="1"/>
        <v>-1.0225584594222834</v>
      </c>
      <c r="S25" s="133">
        <f t="shared" si="2"/>
        <v>-2.666666666666667</v>
      </c>
      <c r="T25" s="133">
        <f t="shared" si="3"/>
        <v>-1</v>
      </c>
      <c r="U25" s="133">
        <f t="shared" si="4"/>
        <v>-1.000249803290916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-1.25</v>
      </c>
      <c r="R26" s="136">
        <f t="shared" si="1"/>
        <v>-1.0225584594222834</v>
      </c>
      <c r="S26" s="133">
        <f t="shared" si="2"/>
        <v>-2.666666666666667</v>
      </c>
      <c r="T26" s="133">
        <f t="shared" si="3"/>
        <v>-1</v>
      </c>
      <c r="U26" s="133">
        <f t="shared" si="4"/>
        <v>-1.000249803290916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-1.25</v>
      </c>
      <c r="R27" s="136">
        <f t="shared" si="1"/>
        <v>-1.0225584594222834</v>
      </c>
      <c r="S27" s="133">
        <f t="shared" si="2"/>
        <v>-2.666666666666667</v>
      </c>
      <c r="T27" s="133">
        <f t="shared" si="3"/>
        <v>-1</v>
      </c>
      <c r="U27" s="133">
        <f t="shared" si="4"/>
        <v>-1.000249803290916</v>
      </c>
      <c r="W27" s="133">
        <f t="array" ref="W27:AR31">(V18:V22)+W18:AR22</f>
        <v>0.2960631407267173</v>
      </c>
      <c r="X27" s="133">
        <v>0.2960631407267173</v>
      </c>
      <c r="Y27" s="133">
        <v>0.2960631407267173</v>
      </c>
      <c r="Z27" s="133">
        <v>0.2960631407267173</v>
      </c>
      <c r="AA27" s="133">
        <v>0.2960631407267173</v>
      </c>
      <c r="AB27" s="133">
        <v>0.2960631407267173</v>
      </c>
      <c r="AC27" s="133">
        <v>0.2960631407267173</v>
      </c>
      <c r="AD27" s="133">
        <v>0.2960631407267173</v>
      </c>
      <c r="AE27" s="133">
        <v>0.2960631407267173</v>
      </c>
      <c r="AF27" s="133">
        <v>0.2960631407267173</v>
      </c>
      <c r="AG27" s="133">
        <v>0.2960631407267173</v>
      </c>
      <c r="AH27" s="133">
        <v>0.2960631407267173</v>
      </c>
      <c r="AI27" s="133">
        <v>0.2960631407267173</v>
      </c>
      <c r="AJ27" s="133">
        <v>0.2960631407267173</v>
      </c>
      <c r="AK27" s="133">
        <v>0.2960631407267173</v>
      </c>
      <c r="AL27" s="133">
        <v>0.2960631407267173</v>
      </c>
      <c r="AM27" s="133">
        <v>0.2960631407267173</v>
      </c>
      <c r="AN27" s="133">
        <v>0.2960631407267173</v>
      </c>
      <c r="AO27" s="133">
        <v>0.2960631407267173</v>
      </c>
      <c r="AP27" s="133">
        <v>0.2960631407267173</v>
      </c>
      <c r="AQ27" s="133">
        <v>0.2960631407267173</v>
      </c>
      <c r="AR27" s="133">
        <v>0.2960631407267173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-1.25</v>
      </c>
      <c r="R28" s="136">
        <f t="shared" si="1"/>
        <v>-1.0225584594222834</v>
      </c>
      <c r="S28" s="133">
        <f t="shared" si="2"/>
        <v>-2.666666666666667</v>
      </c>
      <c r="T28" s="133">
        <f t="shared" si="3"/>
        <v>-1</v>
      </c>
      <c r="U28" s="133">
        <f t="shared" si="4"/>
        <v>-1.000249803290916</v>
      </c>
      <c r="W28" s="133">
        <v>5.3274356968408725</v>
      </c>
      <c r="X28" s="133">
        <v>5.3274356968408725</v>
      </c>
      <c r="Y28" s="133">
        <v>5.3274356968408725</v>
      </c>
      <c r="Z28" s="133">
        <v>5.3274356968408725</v>
      </c>
      <c r="AA28" s="133">
        <v>5.3274356968408725</v>
      </c>
      <c r="AB28" s="133">
        <v>5.3274356968408725</v>
      </c>
      <c r="AC28" s="133">
        <v>5.3274356968408725</v>
      </c>
      <c r="AD28" s="133">
        <v>5.3274356968408725</v>
      </c>
      <c r="AE28" s="133">
        <v>5.3274356968408725</v>
      </c>
      <c r="AF28" s="133">
        <v>5.3274356968408725</v>
      </c>
      <c r="AG28" s="133">
        <v>5.3274356968408725</v>
      </c>
      <c r="AH28" s="133">
        <v>5.3274356968408725</v>
      </c>
      <c r="AI28" s="133">
        <v>5.3274356968408725</v>
      </c>
      <c r="AJ28" s="133">
        <v>5.3274356968408725</v>
      </c>
      <c r="AK28" s="133">
        <v>5.3274356968408725</v>
      </c>
      <c r="AL28" s="133">
        <v>5.3274356968408725</v>
      </c>
      <c r="AM28" s="133">
        <v>5.3274356968408725</v>
      </c>
      <c r="AN28" s="133">
        <v>5.3274356968408725</v>
      </c>
      <c r="AO28" s="133">
        <v>5.3274356968408725</v>
      </c>
      <c r="AP28" s="133">
        <v>5.3274356968408725</v>
      </c>
      <c r="AQ28" s="133">
        <v>5.3274356968408725</v>
      </c>
      <c r="AR28" s="133">
        <v>5.3274356968408725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-1.25</v>
      </c>
      <c r="R29" s="136">
        <f t="shared" si="1"/>
        <v>-1.0225584594222834</v>
      </c>
      <c r="S29" s="133">
        <f t="shared" si="2"/>
        <v>-2.666666666666667</v>
      </c>
      <c r="T29" s="133">
        <f t="shared" si="3"/>
        <v>-1</v>
      </c>
      <c r="U29" s="133">
        <f t="shared" si="4"/>
        <v>-1.000249803290916</v>
      </c>
      <c r="W29" s="133">
        <v>-16.499988824864552</v>
      </c>
      <c r="X29" s="133">
        <v>-16.499988824864552</v>
      </c>
      <c r="Y29" s="133">
        <v>-16.499988824864552</v>
      </c>
      <c r="Z29" s="133">
        <v>-16.499988824864552</v>
      </c>
      <c r="AA29" s="133">
        <v>-16.499988824864552</v>
      </c>
      <c r="AB29" s="133">
        <v>-16.499988824864552</v>
      </c>
      <c r="AC29" s="133">
        <v>-16.499988824864552</v>
      </c>
      <c r="AD29" s="133">
        <v>-16.499988824864552</v>
      </c>
      <c r="AE29" s="133">
        <v>-16.499988824864552</v>
      </c>
      <c r="AF29" s="133">
        <v>-16.499988824864552</v>
      </c>
      <c r="AG29" s="133">
        <v>-16.499988824864552</v>
      </c>
      <c r="AH29" s="133">
        <v>-16.499988824864552</v>
      </c>
      <c r="AI29" s="133">
        <v>-16.499988824864552</v>
      </c>
      <c r="AJ29" s="133">
        <v>-16.499988824864552</v>
      </c>
      <c r="AK29" s="133">
        <v>-16.499988824864552</v>
      </c>
      <c r="AL29" s="133">
        <v>-16.499988824864552</v>
      </c>
      <c r="AM29" s="133">
        <v>-16.499988824864552</v>
      </c>
      <c r="AN29" s="133">
        <v>-16.499988824864552</v>
      </c>
      <c r="AO29" s="133">
        <v>-16.499988824864552</v>
      </c>
      <c r="AP29" s="133">
        <v>-16.499988824864552</v>
      </c>
      <c r="AQ29" s="133">
        <v>-16.499988824864552</v>
      </c>
      <c r="AR29" s="133">
        <v>-16.499988824864552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-1.25</v>
      </c>
      <c r="R30" s="136">
        <f t="shared" si="1"/>
        <v>-1.0225584594222834</v>
      </c>
      <c r="S30" s="133">
        <f t="shared" si="2"/>
        <v>-2.666666666666667</v>
      </c>
      <c r="T30" s="133">
        <f t="shared" si="3"/>
        <v>-1</v>
      </c>
      <c r="U30" s="133">
        <f t="shared" si="4"/>
        <v>-1.000249803290916</v>
      </c>
      <c r="W30" s="133">
        <v>0.18343657361398402</v>
      </c>
      <c r="X30" s="133">
        <v>0.18343657361398402</v>
      </c>
      <c r="Y30" s="133">
        <v>0.18343657361398402</v>
      </c>
      <c r="Z30" s="133">
        <v>0.18343657361398402</v>
      </c>
      <c r="AA30" s="133">
        <v>0.18343657361398402</v>
      </c>
      <c r="AB30" s="133">
        <v>0.18343657361398402</v>
      </c>
      <c r="AC30" s="133">
        <v>0.18343657361398402</v>
      </c>
      <c r="AD30" s="133">
        <v>0.18343657361398402</v>
      </c>
      <c r="AE30" s="133">
        <v>0.18343657361398402</v>
      </c>
      <c r="AF30" s="133">
        <v>0.18343657361398402</v>
      </c>
      <c r="AG30" s="133">
        <v>0.18343657361398402</v>
      </c>
      <c r="AH30" s="133">
        <v>0.18343657361398402</v>
      </c>
      <c r="AI30" s="133">
        <v>0.18343657361398402</v>
      </c>
      <c r="AJ30" s="133">
        <v>0.18343657361398402</v>
      </c>
      <c r="AK30" s="133">
        <v>0.18343657361398402</v>
      </c>
      <c r="AL30" s="133">
        <v>0.18343657361398402</v>
      </c>
      <c r="AM30" s="133">
        <v>0.18343657361398402</v>
      </c>
      <c r="AN30" s="133">
        <v>0.18343657361398402</v>
      </c>
      <c r="AO30" s="133">
        <v>0.18343657361398402</v>
      </c>
      <c r="AP30" s="133">
        <v>0.18343657361398402</v>
      </c>
      <c r="AQ30" s="133">
        <v>0.18343657361398402</v>
      </c>
      <c r="AR30" s="133">
        <v>0.18343657361398402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-1.25</v>
      </c>
      <c r="R31" s="136">
        <f t="shared" si="1"/>
        <v>-1.0225584594222834</v>
      </c>
      <c r="S31" s="133">
        <f t="shared" si="2"/>
        <v>-2.666666666666667</v>
      </c>
      <c r="T31" s="133">
        <f t="shared" si="3"/>
        <v>-1</v>
      </c>
      <c r="U31" s="133">
        <f t="shared" si="4"/>
        <v>-1.000249803290916</v>
      </c>
      <c r="W31" s="133">
        <v>3.6010518937655469</v>
      </c>
      <c r="X31" s="133">
        <v>3.6010518937655469</v>
      </c>
      <c r="Y31" s="133">
        <v>3.6010518937655469</v>
      </c>
      <c r="Z31" s="133">
        <v>3.6010518937655469</v>
      </c>
      <c r="AA31" s="133">
        <v>3.6010518937655469</v>
      </c>
      <c r="AB31" s="133">
        <v>3.6010518937655469</v>
      </c>
      <c r="AC31" s="133">
        <v>3.6010518937655469</v>
      </c>
      <c r="AD31" s="133">
        <v>3.6010518937655469</v>
      </c>
      <c r="AE31" s="133">
        <v>3.6010518937655469</v>
      </c>
      <c r="AF31" s="133">
        <v>3.6010518937655469</v>
      </c>
      <c r="AG31" s="133">
        <v>3.6010518937655469</v>
      </c>
      <c r="AH31" s="133">
        <v>3.6010518937655469</v>
      </c>
      <c r="AI31" s="133">
        <v>3.6010518937655469</v>
      </c>
      <c r="AJ31" s="133">
        <v>3.6010518937655469</v>
      </c>
      <c r="AK31" s="133">
        <v>3.6010518937655469</v>
      </c>
      <c r="AL31" s="133">
        <v>3.6010518937655469</v>
      </c>
      <c r="AM31" s="133">
        <v>3.6010518937655469</v>
      </c>
      <c r="AN31" s="133">
        <v>3.6010518937655469</v>
      </c>
      <c r="AO31" s="133">
        <v>3.6010518937655469</v>
      </c>
      <c r="AP31" s="133">
        <v>3.6010518937655469</v>
      </c>
      <c r="AQ31" s="133">
        <v>3.6010518937655469</v>
      </c>
      <c r="AR31" s="133">
        <v>3.6010518937655469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-1.25</v>
      </c>
      <c r="R32" s="136">
        <f t="shared" si="1"/>
        <v>-1.0225584594222834</v>
      </c>
      <c r="S32" s="133">
        <f t="shared" si="2"/>
        <v>-2.666666666666667</v>
      </c>
      <c r="T32" s="133">
        <f t="shared" si="3"/>
        <v>-1</v>
      </c>
      <c r="U32" s="133">
        <f t="shared" si="4"/>
        <v>-1.000249803290916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-1.25</v>
      </c>
      <c r="R33" s="136">
        <f t="shared" si="1"/>
        <v>-1.0225584594222834</v>
      </c>
      <c r="S33" s="133">
        <f t="shared" si="2"/>
        <v>-2.666666666666667</v>
      </c>
      <c r="T33" s="133">
        <f t="shared" si="3"/>
        <v>-1</v>
      </c>
      <c r="U33" s="133">
        <f t="shared" si="4"/>
        <v>-1.000249803290916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-1.25</v>
      </c>
      <c r="R34" s="136">
        <f t="shared" si="1"/>
        <v>-1.0225584594222834</v>
      </c>
      <c r="S34" s="133">
        <f t="shared" si="2"/>
        <v>-2.666666666666667</v>
      </c>
      <c r="T34" s="133">
        <f t="shared" si="3"/>
        <v>-1</v>
      </c>
      <c r="U34" s="133">
        <f t="shared" si="4"/>
        <v>-1.000249803290916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-1.25</v>
      </c>
      <c r="R35" s="136">
        <f t="shared" si="1"/>
        <v>-1.0225584594222834</v>
      </c>
      <c r="S35" s="133">
        <f t="shared" si="2"/>
        <v>-2.666666666666667</v>
      </c>
      <c r="T35" s="133">
        <f t="shared" si="3"/>
        <v>-1</v>
      </c>
      <c r="U35" s="133">
        <f t="shared" si="4"/>
        <v>-1.000249803290916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-1.25</v>
      </c>
      <c r="R36" s="136">
        <f t="shared" si="1"/>
        <v>-1.0225584594222834</v>
      </c>
      <c r="S36" s="133">
        <f t="shared" si="2"/>
        <v>-2.666666666666667</v>
      </c>
      <c r="T36" s="133">
        <f t="shared" si="3"/>
        <v>-1</v>
      </c>
      <c r="U36" s="133">
        <f t="shared" si="4"/>
        <v>-1.000249803290916</v>
      </c>
      <c r="W36" s="133">
        <f>2/(1+EXP(-2*W27))-1</f>
        <v>0.28770572907269054</v>
      </c>
      <c r="X36" s="133">
        <f t="shared" ref="X36:AR40" si="5">2/(1+EXP(-2*X27))-1</f>
        <v>0.28770572907269054</v>
      </c>
      <c r="Y36" s="133">
        <f t="shared" si="5"/>
        <v>0.28770572907269054</v>
      </c>
      <c r="Z36" s="133">
        <f t="shared" si="5"/>
        <v>0.28770572907269054</v>
      </c>
      <c r="AA36" s="133">
        <f t="shared" si="5"/>
        <v>0.28770572907269054</v>
      </c>
      <c r="AB36" s="133">
        <f t="shared" si="5"/>
        <v>0.28770572907269054</v>
      </c>
      <c r="AC36" s="133">
        <f t="shared" si="5"/>
        <v>0.28770572907269054</v>
      </c>
      <c r="AD36" s="133">
        <f t="shared" si="5"/>
        <v>0.28770572907269054</v>
      </c>
      <c r="AE36" s="133">
        <f t="shared" si="5"/>
        <v>0.28770572907269054</v>
      </c>
      <c r="AF36" s="133">
        <f t="shared" si="5"/>
        <v>0.28770572907269054</v>
      </c>
      <c r="AG36" s="133">
        <f t="shared" si="5"/>
        <v>0.28770572907269054</v>
      </c>
      <c r="AH36" s="133">
        <f t="shared" si="5"/>
        <v>0.28770572907269054</v>
      </c>
      <c r="AI36" s="133">
        <f t="shared" si="5"/>
        <v>0.28770572907269054</v>
      </c>
      <c r="AJ36" s="133">
        <f t="shared" si="5"/>
        <v>0.28770572907269054</v>
      </c>
      <c r="AK36" s="133">
        <f t="shared" si="5"/>
        <v>0.28770572907269054</v>
      </c>
      <c r="AL36" s="133">
        <f t="shared" si="5"/>
        <v>0.28770572907269054</v>
      </c>
      <c r="AM36" s="133">
        <f t="shared" si="5"/>
        <v>0.28770572907269054</v>
      </c>
      <c r="AN36" s="133">
        <f t="shared" si="5"/>
        <v>0.28770572907269054</v>
      </c>
      <c r="AO36" s="133">
        <f t="shared" si="5"/>
        <v>0.28770572907269054</v>
      </c>
      <c r="AP36" s="133">
        <f t="shared" si="5"/>
        <v>0.28770572907269054</v>
      </c>
      <c r="AQ36" s="133">
        <f t="shared" si="5"/>
        <v>0.28770572907269054</v>
      </c>
      <c r="AR36" s="133">
        <f t="shared" si="5"/>
        <v>0.28770572907269054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-1.25</v>
      </c>
      <c r="R37" s="136">
        <f t="shared" si="1"/>
        <v>-1.0225584594222834</v>
      </c>
      <c r="S37" s="133">
        <f t="shared" si="2"/>
        <v>-2.666666666666667</v>
      </c>
      <c r="T37" s="133">
        <f t="shared" si="3"/>
        <v>-1</v>
      </c>
      <c r="U37" s="133">
        <f t="shared" si="4"/>
        <v>-1.000249803290916</v>
      </c>
      <c r="W37" s="133">
        <f t="shared" ref="W37:AL40" si="6">2/(1+EXP(-2*W28))-1</f>
        <v>0.99995282978008548</v>
      </c>
      <c r="X37" s="133">
        <f t="shared" si="6"/>
        <v>0.99995282978008548</v>
      </c>
      <c r="Y37" s="133">
        <f t="shared" si="6"/>
        <v>0.99995282978008548</v>
      </c>
      <c r="Z37" s="133">
        <f t="shared" si="6"/>
        <v>0.99995282978008548</v>
      </c>
      <c r="AA37" s="133">
        <f t="shared" si="6"/>
        <v>0.99995282978008548</v>
      </c>
      <c r="AB37" s="133">
        <f t="shared" si="6"/>
        <v>0.99995282978008548</v>
      </c>
      <c r="AC37" s="133">
        <f t="shared" si="6"/>
        <v>0.99995282978008548</v>
      </c>
      <c r="AD37" s="133">
        <f t="shared" si="6"/>
        <v>0.99995282978008548</v>
      </c>
      <c r="AE37" s="133">
        <f t="shared" si="6"/>
        <v>0.99995282978008548</v>
      </c>
      <c r="AF37" s="133">
        <f t="shared" si="6"/>
        <v>0.99995282978008548</v>
      </c>
      <c r="AG37" s="133">
        <f t="shared" si="6"/>
        <v>0.99995282978008548</v>
      </c>
      <c r="AH37" s="133">
        <f t="shared" si="6"/>
        <v>0.99995282978008548</v>
      </c>
      <c r="AI37" s="133">
        <f t="shared" si="6"/>
        <v>0.99995282978008548</v>
      </c>
      <c r="AJ37" s="133">
        <f t="shared" si="6"/>
        <v>0.99995282978008548</v>
      </c>
      <c r="AK37" s="133">
        <f t="shared" si="6"/>
        <v>0.99995282978008548</v>
      </c>
      <c r="AL37" s="133">
        <f t="shared" si="6"/>
        <v>0.99995282978008548</v>
      </c>
      <c r="AM37" s="133">
        <f t="shared" si="5"/>
        <v>0.99995282978008548</v>
      </c>
      <c r="AN37" s="133">
        <f t="shared" si="5"/>
        <v>0.99995282978008548</v>
      </c>
      <c r="AO37" s="133">
        <f t="shared" si="5"/>
        <v>0.99995282978008548</v>
      </c>
      <c r="AP37" s="133">
        <f t="shared" si="5"/>
        <v>0.99995282978008548</v>
      </c>
      <c r="AQ37" s="133">
        <f t="shared" si="5"/>
        <v>0.99995282978008548</v>
      </c>
      <c r="AR37" s="133">
        <f t="shared" si="5"/>
        <v>0.99995282978008548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-1.25</v>
      </c>
      <c r="R38" s="136">
        <f t="shared" si="1"/>
        <v>-1.0225584594222834</v>
      </c>
      <c r="S38" s="133">
        <f t="shared" si="2"/>
        <v>-2.666666666666667</v>
      </c>
      <c r="T38" s="133">
        <f t="shared" si="3"/>
        <v>-1</v>
      </c>
      <c r="U38" s="133">
        <f t="shared" si="4"/>
        <v>-1.000249803290916</v>
      </c>
      <c r="W38" s="133">
        <f t="shared" si="6"/>
        <v>-0.99999999999999067</v>
      </c>
      <c r="X38" s="133">
        <f t="shared" si="5"/>
        <v>-0.99999999999999067</v>
      </c>
      <c r="Y38" s="133">
        <f t="shared" si="5"/>
        <v>-0.99999999999999067</v>
      </c>
      <c r="Z38" s="133">
        <f t="shared" si="5"/>
        <v>-0.99999999999999067</v>
      </c>
      <c r="AA38" s="133">
        <f t="shared" si="5"/>
        <v>-0.99999999999999067</v>
      </c>
      <c r="AB38" s="133">
        <f t="shared" si="5"/>
        <v>-0.99999999999999067</v>
      </c>
      <c r="AC38" s="133">
        <f t="shared" si="5"/>
        <v>-0.99999999999999067</v>
      </c>
      <c r="AD38" s="133">
        <f t="shared" si="5"/>
        <v>-0.99999999999999067</v>
      </c>
      <c r="AE38" s="133">
        <f t="shared" si="5"/>
        <v>-0.99999999999999067</v>
      </c>
      <c r="AF38" s="133">
        <f t="shared" si="5"/>
        <v>-0.99999999999999067</v>
      </c>
      <c r="AG38" s="133">
        <f t="shared" si="5"/>
        <v>-0.99999999999999067</v>
      </c>
      <c r="AH38" s="133">
        <f t="shared" si="5"/>
        <v>-0.99999999999999067</v>
      </c>
      <c r="AI38" s="133">
        <f t="shared" si="5"/>
        <v>-0.99999999999999067</v>
      </c>
      <c r="AJ38" s="133">
        <f t="shared" si="5"/>
        <v>-0.99999999999999067</v>
      </c>
      <c r="AK38" s="133">
        <f t="shared" si="5"/>
        <v>-0.99999999999999067</v>
      </c>
      <c r="AL38" s="133">
        <f t="shared" si="5"/>
        <v>-0.99999999999999067</v>
      </c>
      <c r="AM38" s="133">
        <f t="shared" si="5"/>
        <v>-0.99999999999999067</v>
      </c>
      <c r="AN38" s="133">
        <f t="shared" si="5"/>
        <v>-0.99999999999999067</v>
      </c>
      <c r="AO38" s="133">
        <f t="shared" si="5"/>
        <v>-0.99999999999999067</v>
      </c>
      <c r="AP38" s="133">
        <f t="shared" si="5"/>
        <v>-0.99999999999999067</v>
      </c>
      <c r="AQ38" s="133">
        <f t="shared" si="5"/>
        <v>-0.99999999999999067</v>
      </c>
      <c r="AR38" s="133">
        <f t="shared" si="5"/>
        <v>-0.99999999999999067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-1.25</v>
      </c>
      <c r="R39" s="136">
        <f t="shared" si="1"/>
        <v>-1.0225584594222834</v>
      </c>
      <c r="S39" s="133">
        <f t="shared" si="2"/>
        <v>-2.666666666666667</v>
      </c>
      <c r="T39" s="133">
        <f t="shared" si="3"/>
        <v>-1</v>
      </c>
      <c r="U39" s="133">
        <f t="shared" si="4"/>
        <v>-1.000249803290916</v>
      </c>
      <c r="W39" s="133">
        <f t="shared" si="6"/>
        <v>0.18140641009136038</v>
      </c>
      <c r="X39" s="133">
        <f t="shared" si="5"/>
        <v>0.18140641009136038</v>
      </c>
      <c r="Y39" s="133">
        <f t="shared" si="5"/>
        <v>0.18140641009136038</v>
      </c>
      <c r="Z39" s="133">
        <f t="shared" si="5"/>
        <v>0.18140641009136038</v>
      </c>
      <c r="AA39" s="133">
        <f t="shared" si="5"/>
        <v>0.18140641009136038</v>
      </c>
      <c r="AB39" s="133">
        <f t="shared" si="5"/>
        <v>0.18140641009136038</v>
      </c>
      <c r="AC39" s="133">
        <f t="shared" si="5"/>
        <v>0.18140641009136038</v>
      </c>
      <c r="AD39" s="133">
        <f t="shared" si="5"/>
        <v>0.18140641009136038</v>
      </c>
      <c r="AE39" s="133">
        <f t="shared" si="5"/>
        <v>0.18140641009136038</v>
      </c>
      <c r="AF39" s="133">
        <f t="shared" si="5"/>
        <v>0.18140641009136038</v>
      </c>
      <c r="AG39" s="133">
        <f t="shared" si="5"/>
        <v>0.18140641009136038</v>
      </c>
      <c r="AH39" s="133">
        <f t="shared" si="5"/>
        <v>0.18140641009136038</v>
      </c>
      <c r="AI39" s="133">
        <f t="shared" si="5"/>
        <v>0.18140641009136038</v>
      </c>
      <c r="AJ39" s="133">
        <f t="shared" si="5"/>
        <v>0.18140641009136038</v>
      </c>
      <c r="AK39" s="133">
        <f t="shared" si="5"/>
        <v>0.18140641009136038</v>
      </c>
      <c r="AL39" s="133">
        <f t="shared" si="5"/>
        <v>0.18140641009136038</v>
      </c>
      <c r="AM39" s="133">
        <f t="shared" si="5"/>
        <v>0.18140641009136038</v>
      </c>
      <c r="AN39" s="133">
        <f t="shared" si="5"/>
        <v>0.18140641009136038</v>
      </c>
      <c r="AO39" s="133">
        <f t="shared" si="5"/>
        <v>0.18140641009136038</v>
      </c>
      <c r="AP39" s="133">
        <f t="shared" si="5"/>
        <v>0.18140641009136038</v>
      </c>
      <c r="AQ39" s="133">
        <f t="shared" si="5"/>
        <v>0.18140641009136038</v>
      </c>
      <c r="AR39" s="133">
        <f t="shared" si="5"/>
        <v>0.18140641009136038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-1.25</v>
      </c>
      <c r="R40" s="136">
        <f t="shared" si="1"/>
        <v>-1.0225584594222834</v>
      </c>
      <c r="S40" s="133">
        <f t="shared" si="2"/>
        <v>-2.666666666666667</v>
      </c>
      <c r="T40" s="133">
        <f t="shared" si="3"/>
        <v>-1</v>
      </c>
      <c r="U40" s="133">
        <f t="shared" si="4"/>
        <v>-1.000249803290916</v>
      </c>
      <c r="W40" s="133">
        <f t="shared" si="6"/>
        <v>0.99851107567070274</v>
      </c>
      <c r="X40" s="133">
        <f t="shared" si="5"/>
        <v>0.99851107567070274</v>
      </c>
      <c r="Y40" s="133">
        <f t="shared" si="5"/>
        <v>0.99851107567070274</v>
      </c>
      <c r="Z40" s="133">
        <f t="shared" si="5"/>
        <v>0.99851107567070274</v>
      </c>
      <c r="AA40" s="133">
        <f t="shared" si="5"/>
        <v>0.99851107567070274</v>
      </c>
      <c r="AB40" s="133">
        <f t="shared" si="5"/>
        <v>0.99851107567070274</v>
      </c>
      <c r="AC40" s="133">
        <f t="shared" si="5"/>
        <v>0.99851107567070274</v>
      </c>
      <c r="AD40" s="133">
        <f t="shared" si="5"/>
        <v>0.99851107567070274</v>
      </c>
      <c r="AE40" s="133">
        <f t="shared" si="5"/>
        <v>0.99851107567070274</v>
      </c>
      <c r="AF40" s="133">
        <f t="shared" si="5"/>
        <v>0.99851107567070274</v>
      </c>
      <c r="AG40" s="133">
        <f t="shared" si="5"/>
        <v>0.99851107567070274</v>
      </c>
      <c r="AH40" s="133">
        <f t="shared" si="5"/>
        <v>0.99851107567070274</v>
      </c>
      <c r="AI40" s="133">
        <f t="shared" si="5"/>
        <v>0.99851107567070274</v>
      </c>
      <c r="AJ40" s="133">
        <f t="shared" si="5"/>
        <v>0.99851107567070274</v>
      </c>
      <c r="AK40" s="133">
        <f t="shared" si="5"/>
        <v>0.99851107567070274</v>
      </c>
      <c r="AL40" s="133">
        <f t="shared" si="5"/>
        <v>0.99851107567070274</v>
      </c>
      <c r="AM40" s="133">
        <f t="shared" si="5"/>
        <v>0.99851107567070274</v>
      </c>
      <c r="AN40" s="133">
        <f t="shared" si="5"/>
        <v>0.99851107567070274</v>
      </c>
      <c r="AO40" s="133">
        <f t="shared" si="5"/>
        <v>0.99851107567070274</v>
      </c>
      <c r="AP40" s="133">
        <f t="shared" si="5"/>
        <v>0.99851107567070274</v>
      </c>
      <c r="AQ40" s="133">
        <f t="shared" si="5"/>
        <v>0.99851107567070274</v>
      </c>
      <c r="AR40" s="133">
        <f t="shared" si="5"/>
        <v>0.99851107567070274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-1.25</v>
      </c>
      <c r="R41" s="136">
        <f t="shared" si="1"/>
        <v>-1.0225584594222834</v>
      </c>
      <c r="S41" s="133">
        <f t="shared" si="2"/>
        <v>-2.666666666666667</v>
      </c>
      <c r="T41" s="133">
        <f t="shared" si="3"/>
        <v>-1</v>
      </c>
      <c r="U41" s="133">
        <f t="shared" si="4"/>
        <v>-1.000249803290916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-1.25</v>
      </c>
      <c r="R42" s="136">
        <f t="shared" si="1"/>
        <v>-1.0225584594222834</v>
      </c>
      <c r="S42" s="133">
        <f t="shared" si="2"/>
        <v>-2.666666666666667</v>
      </c>
      <c r="T42" s="133">
        <f t="shared" si="3"/>
        <v>-1</v>
      </c>
      <c r="U42" s="133">
        <f t="shared" si="4"/>
        <v>-1.000249803290916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-1.25</v>
      </c>
      <c r="R43" s="136">
        <f t="shared" si="1"/>
        <v>-1.0225584594222834</v>
      </c>
      <c r="S43" s="133">
        <f t="shared" si="2"/>
        <v>-2.666666666666667</v>
      </c>
      <c r="T43" s="133">
        <f t="shared" si="3"/>
        <v>-1</v>
      </c>
      <c r="U43" s="133">
        <f t="shared" si="4"/>
        <v>-1.000249803290916</v>
      </c>
      <c r="W43" s="133">
        <v>-0.31634299999999999</v>
      </c>
      <c r="X43" s="133">
        <v>-1.31846</v>
      </c>
      <c r="Y43" s="133">
        <v>1.48626E-2</v>
      </c>
      <c r="Z43" s="133">
        <v>3.0077599999999999E-2</v>
      </c>
      <c r="AA43" s="133">
        <v>-1.9048700000000001</v>
      </c>
      <c r="AB43" s="133">
        <v>6.9270700000000004E-2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-1.25</v>
      </c>
      <c r="R44" s="136">
        <f t="shared" si="1"/>
        <v>-1.0225584594222834</v>
      </c>
      <c r="S44" s="133">
        <f t="shared" si="2"/>
        <v>-2.666666666666667</v>
      </c>
      <c r="T44" s="133">
        <f t="shared" si="3"/>
        <v>-1</v>
      </c>
      <c r="U44" s="133">
        <f t="shared" si="4"/>
        <v>-1.000249803290916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-1.25</v>
      </c>
      <c r="R45" s="136">
        <f t="shared" si="1"/>
        <v>-1.0225584594222834</v>
      </c>
      <c r="S45" s="133">
        <f t="shared" si="2"/>
        <v>-2.666666666666667</v>
      </c>
      <c r="T45" s="133">
        <f t="shared" si="3"/>
        <v>-1</v>
      </c>
      <c r="U45" s="133">
        <f t="shared" si="4"/>
        <v>-1.000249803290916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-1.25</v>
      </c>
      <c r="R46" s="136">
        <f t="shared" si="1"/>
        <v>-1.0225584594222834</v>
      </c>
      <c r="S46" s="133">
        <f t="shared" si="2"/>
        <v>-2.666666666666667</v>
      </c>
      <c r="T46" s="133">
        <f t="shared" si="3"/>
        <v>-1</v>
      </c>
      <c r="U46" s="133">
        <f t="shared" si="4"/>
        <v>-1.000249803290916</v>
      </c>
      <c r="W46" s="133">
        <f t="array" ref="W46:AR46">MMULT(X43:AB43,W36:AR40)</f>
        <v>-0.67093226384655691</v>
      </c>
      <c r="X46" s="133">
        <v>-0.67093226384655691</v>
      </c>
      <c r="Y46" s="133">
        <v>-0.67093226384655691</v>
      </c>
      <c r="Z46" s="133">
        <v>-0.67093226384655691</v>
      </c>
      <c r="AA46" s="133">
        <v>-0.67093226384655691</v>
      </c>
      <c r="AB46" s="133">
        <v>-0.67093226384655691</v>
      </c>
      <c r="AC46" s="133">
        <v>-0.67093226384655691</v>
      </c>
      <c r="AD46" s="133">
        <v>-0.67093226384655691</v>
      </c>
      <c r="AE46" s="133">
        <v>-0.67093226384655691</v>
      </c>
      <c r="AF46" s="133">
        <v>-0.67093226384655691</v>
      </c>
      <c r="AG46" s="133">
        <v>-0.67093226384655691</v>
      </c>
      <c r="AH46" s="133">
        <v>-0.67093226384655691</v>
      </c>
      <c r="AI46" s="133">
        <v>-0.67093226384655691</v>
      </c>
      <c r="AJ46" s="133">
        <v>-0.67093226384655691</v>
      </c>
      <c r="AK46" s="133">
        <v>-0.67093226384655691</v>
      </c>
      <c r="AL46" s="133">
        <v>-0.67093226384655691</v>
      </c>
      <c r="AM46" s="133">
        <v>-0.67093226384655691</v>
      </c>
      <c r="AN46" s="133">
        <v>-0.67093226384655691</v>
      </c>
      <c r="AO46" s="133">
        <v>-0.67093226384655691</v>
      </c>
      <c r="AP46" s="133">
        <v>-0.67093226384655691</v>
      </c>
      <c r="AQ46" s="133">
        <v>-0.67093226384655691</v>
      </c>
      <c r="AR46" s="133">
        <v>-0.67093226384655691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-1.25</v>
      </c>
      <c r="R47" s="136">
        <f t="shared" si="1"/>
        <v>-1.0225584594222834</v>
      </c>
      <c r="S47" s="133">
        <f t="shared" si="2"/>
        <v>-2.666666666666667</v>
      </c>
      <c r="T47" s="133">
        <f t="shared" si="3"/>
        <v>-1</v>
      </c>
      <c r="U47" s="133">
        <f t="shared" si="4"/>
        <v>-1.000249803290916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-1.25</v>
      </c>
      <c r="R48" s="136">
        <f t="shared" si="1"/>
        <v>-1.0225584594222834</v>
      </c>
      <c r="S48" s="133">
        <f t="shared" si="2"/>
        <v>-2.666666666666667</v>
      </c>
      <c r="T48" s="133">
        <f t="shared" si="3"/>
        <v>-1</v>
      </c>
      <c r="U48" s="133">
        <f t="shared" si="4"/>
        <v>-1.000249803290916</v>
      </c>
      <c r="W48" s="133">
        <f t="array" ref="W48:AR48">(W43)+W46:AR46</f>
        <v>-0.98727526384655695</v>
      </c>
      <c r="X48" s="133">
        <v>-0.98727526384655695</v>
      </c>
      <c r="Y48" s="133">
        <v>-0.98727526384655695</v>
      </c>
      <c r="Z48" s="133">
        <v>-0.98727526384655695</v>
      </c>
      <c r="AA48" s="133">
        <v>-0.98727526384655695</v>
      </c>
      <c r="AB48" s="133">
        <v>-0.98727526384655695</v>
      </c>
      <c r="AC48" s="133">
        <v>-0.98727526384655695</v>
      </c>
      <c r="AD48" s="133">
        <v>-0.98727526384655695</v>
      </c>
      <c r="AE48" s="133">
        <v>-0.98727526384655695</v>
      </c>
      <c r="AF48" s="133">
        <v>-0.98727526384655695</v>
      </c>
      <c r="AG48" s="133">
        <v>-0.98727526384655695</v>
      </c>
      <c r="AH48" s="133">
        <v>-0.98727526384655695</v>
      </c>
      <c r="AI48" s="133">
        <v>-0.98727526384655695</v>
      </c>
      <c r="AJ48" s="133">
        <v>-0.98727526384655695</v>
      </c>
      <c r="AK48" s="133">
        <v>-0.98727526384655695</v>
      </c>
      <c r="AL48" s="133">
        <v>-0.98727526384655695</v>
      </c>
      <c r="AM48" s="133">
        <v>-0.98727526384655695</v>
      </c>
      <c r="AN48" s="133">
        <v>-0.98727526384655695</v>
      </c>
      <c r="AO48" s="133">
        <v>-0.98727526384655695</v>
      </c>
      <c r="AP48" s="133">
        <v>-0.98727526384655695</v>
      </c>
      <c r="AQ48" s="133">
        <v>-0.98727526384655695</v>
      </c>
      <c r="AR48" s="133">
        <v>-0.98727526384655695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-1.25</v>
      </c>
      <c r="R49" s="136">
        <f t="shared" si="1"/>
        <v>-1.0225584594222834</v>
      </c>
      <c r="S49" s="133">
        <f t="shared" si="2"/>
        <v>-2.666666666666667</v>
      </c>
      <c r="T49" s="133">
        <f t="shared" si="3"/>
        <v>-1</v>
      </c>
      <c r="U49" s="133">
        <f t="shared" si="4"/>
        <v>-1.000249803290916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-1.25</v>
      </c>
      <c r="R50" s="136">
        <f t="shared" si="1"/>
        <v>-1.0225584594222834</v>
      </c>
      <c r="S50" s="133">
        <f t="shared" si="2"/>
        <v>-2.666666666666667</v>
      </c>
      <c r="T50" s="133">
        <f t="shared" si="3"/>
        <v>-1</v>
      </c>
      <c r="U50" s="133">
        <f t="shared" si="4"/>
        <v>-1.000249803290916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-1.25</v>
      </c>
      <c r="R51" s="136">
        <f t="shared" si="1"/>
        <v>-1.0225584594222834</v>
      </c>
      <c r="S51" s="133">
        <f t="shared" si="2"/>
        <v>-2.666666666666667</v>
      </c>
      <c r="T51" s="133">
        <f t="shared" si="3"/>
        <v>-1</v>
      </c>
      <c r="U51" s="133">
        <f t="shared" si="4"/>
        <v>-1.000249803290916</v>
      </c>
      <c r="W51" s="133">
        <f>(W48+1)*(($N$5-$N$3)/2)+$N$3</f>
        <v>40.880312477916021</v>
      </c>
      <c r="X51" s="133">
        <f t="shared" ref="X51:AR51" si="7">(X48+1)*(($N$5-$N$3)/2)+$N$3</f>
        <v>40.880312477916021</v>
      </c>
      <c r="Y51" s="133">
        <f t="shared" si="7"/>
        <v>40.880312477916021</v>
      </c>
      <c r="Z51" s="133">
        <f t="shared" si="7"/>
        <v>40.880312477916021</v>
      </c>
      <c r="AA51" s="133">
        <f t="shared" si="7"/>
        <v>40.880312477916021</v>
      </c>
      <c r="AB51" s="133">
        <f t="shared" si="7"/>
        <v>40.880312477916021</v>
      </c>
      <c r="AC51" s="133">
        <f t="shared" si="7"/>
        <v>40.880312477916021</v>
      </c>
      <c r="AD51" s="133">
        <f t="shared" si="7"/>
        <v>40.880312477916021</v>
      </c>
      <c r="AE51" s="133">
        <f t="shared" si="7"/>
        <v>40.880312477916021</v>
      </c>
      <c r="AF51" s="133">
        <f t="shared" si="7"/>
        <v>40.880312477916021</v>
      </c>
      <c r="AG51" s="133">
        <f t="shared" si="7"/>
        <v>40.880312477916021</v>
      </c>
      <c r="AH51" s="133">
        <f t="shared" si="7"/>
        <v>40.880312477916021</v>
      </c>
      <c r="AI51" s="133">
        <f t="shared" si="7"/>
        <v>40.880312477916021</v>
      </c>
      <c r="AJ51" s="133">
        <f t="shared" si="7"/>
        <v>40.880312477916021</v>
      </c>
      <c r="AK51" s="133">
        <f t="shared" si="7"/>
        <v>40.880312477916021</v>
      </c>
      <c r="AL51" s="133">
        <f t="shared" si="7"/>
        <v>40.880312477916021</v>
      </c>
      <c r="AM51" s="133">
        <f t="shared" si="7"/>
        <v>40.880312477916021</v>
      </c>
      <c r="AN51" s="133">
        <f t="shared" si="7"/>
        <v>40.880312477916021</v>
      </c>
      <c r="AO51" s="133">
        <f t="shared" si="7"/>
        <v>40.880312477916021</v>
      </c>
      <c r="AP51" s="133">
        <f t="shared" si="7"/>
        <v>40.880312477916021</v>
      </c>
      <c r="AQ51" s="133">
        <f t="shared" si="7"/>
        <v>40.880312477916021</v>
      </c>
      <c r="AR51" s="133">
        <f t="shared" si="7"/>
        <v>40.880312477916021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-1.25</v>
      </c>
      <c r="R52" s="136">
        <f t="shared" si="1"/>
        <v>-1.0225584594222834</v>
      </c>
      <c r="S52" s="133">
        <f t="shared" si="2"/>
        <v>-2.666666666666667</v>
      </c>
      <c r="T52" s="133">
        <f t="shared" si="3"/>
        <v>-1</v>
      </c>
      <c r="U52" s="133">
        <f t="shared" si="4"/>
        <v>-1.000249803290916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-1.25</v>
      </c>
      <c r="R53" s="136">
        <f t="shared" si="1"/>
        <v>-1.0225584594222834</v>
      </c>
      <c r="S53" s="133">
        <f t="shared" si="2"/>
        <v>-2.666666666666667</v>
      </c>
      <c r="T53" s="133">
        <f t="shared" si="3"/>
        <v>-1</v>
      </c>
      <c r="U53" s="133">
        <f t="shared" si="4"/>
        <v>-1.000249803290916</v>
      </c>
      <c r="W53" s="133">
        <f t="array" ref="W53:W184">TRANSPOSE($W$51:$CE$51)</f>
        <v>40.880312477916021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-1.25</v>
      </c>
      <c r="R54" s="136">
        <f t="shared" si="1"/>
        <v>-1.0225584594222834</v>
      </c>
      <c r="S54" s="133">
        <f t="shared" si="2"/>
        <v>-2.666666666666667</v>
      </c>
      <c r="T54" s="133">
        <f t="shared" si="3"/>
        <v>-1</v>
      </c>
      <c r="U54" s="133">
        <f t="shared" si="4"/>
        <v>-1.000249803290916</v>
      </c>
      <c r="W54" s="133">
        <v>40.880312477916021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-1.25</v>
      </c>
      <c r="R55" s="136">
        <f t="shared" si="1"/>
        <v>-1.0225584594222834</v>
      </c>
      <c r="S55" s="133">
        <f t="shared" si="2"/>
        <v>-2.666666666666667</v>
      </c>
      <c r="T55" s="133">
        <f t="shared" si="3"/>
        <v>-1</v>
      </c>
      <c r="U55" s="133">
        <f t="shared" si="4"/>
        <v>-1.000249803290916</v>
      </c>
      <c r="W55" s="133">
        <v>40.880312477916021</v>
      </c>
    </row>
    <row r="56" spans="17:53" x14ac:dyDescent="0.25">
      <c r="Q56" s="133">
        <f t="shared" si="0"/>
        <v>-1.25</v>
      </c>
      <c r="R56" s="136">
        <f t="shared" si="1"/>
        <v>-1.0225584594222834</v>
      </c>
      <c r="S56" s="133">
        <f t="shared" si="2"/>
        <v>-2.666666666666667</v>
      </c>
      <c r="T56" s="133">
        <f t="shared" si="3"/>
        <v>-1</v>
      </c>
      <c r="U56" s="133">
        <f t="shared" si="4"/>
        <v>-1.000249803290916</v>
      </c>
      <c r="W56" s="133">
        <v>40.880312477916021</v>
      </c>
    </row>
    <row r="57" spans="17:53" x14ac:dyDescent="0.25">
      <c r="Q57" s="133">
        <f t="shared" si="0"/>
        <v>-1.25</v>
      </c>
      <c r="R57" s="136">
        <f t="shared" si="1"/>
        <v>-1.0225584594222834</v>
      </c>
      <c r="S57" s="133">
        <f t="shared" si="2"/>
        <v>-2.666666666666667</v>
      </c>
      <c r="T57" s="133">
        <f t="shared" si="3"/>
        <v>-1</v>
      </c>
      <c r="U57" s="133">
        <f t="shared" si="4"/>
        <v>-1.000249803290916</v>
      </c>
      <c r="W57" s="133">
        <v>40.880312477916021</v>
      </c>
    </row>
    <row r="58" spans="17:53" x14ac:dyDescent="0.25">
      <c r="Q58" s="133">
        <f t="shared" si="0"/>
        <v>-1.25</v>
      </c>
      <c r="R58" s="136">
        <f t="shared" si="1"/>
        <v>-1.0225584594222834</v>
      </c>
      <c r="S58" s="133">
        <f t="shared" si="2"/>
        <v>-2.666666666666667</v>
      </c>
      <c r="T58" s="133">
        <f t="shared" si="3"/>
        <v>-1</v>
      </c>
      <c r="U58" s="133">
        <f t="shared" si="4"/>
        <v>-1.000249803290916</v>
      </c>
      <c r="W58" s="133">
        <v>40.880312477916021</v>
      </c>
    </row>
    <row r="59" spans="17:53" x14ac:dyDescent="0.25">
      <c r="Q59" s="133">
        <f t="shared" si="0"/>
        <v>-1.25</v>
      </c>
      <c r="R59" s="136">
        <f t="shared" si="1"/>
        <v>-1.0225584594222834</v>
      </c>
      <c r="S59" s="133">
        <f t="shared" si="2"/>
        <v>-2.666666666666667</v>
      </c>
      <c r="T59" s="133">
        <f t="shared" si="3"/>
        <v>-1</v>
      </c>
      <c r="U59" s="133">
        <f t="shared" si="4"/>
        <v>-1.000249803290916</v>
      </c>
      <c r="W59" s="133">
        <v>40.880312477916021</v>
      </c>
    </row>
    <row r="60" spans="17:53" x14ac:dyDescent="0.25">
      <c r="Q60" s="133">
        <f t="shared" si="0"/>
        <v>-1.25</v>
      </c>
      <c r="R60" s="136">
        <f t="shared" si="1"/>
        <v>-1.0225584594222834</v>
      </c>
      <c r="S60" s="133">
        <f t="shared" si="2"/>
        <v>-2.666666666666667</v>
      </c>
      <c r="T60" s="133">
        <f t="shared" si="3"/>
        <v>-1</v>
      </c>
      <c r="U60" s="133">
        <f t="shared" si="4"/>
        <v>-1.000249803290916</v>
      </c>
      <c r="W60" s="133">
        <v>40.880312477916021</v>
      </c>
    </row>
    <row r="61" spans="17:53" x14ac:dyDescent="0.25">
      <c r="Q61" s="133">
        <f t="shared" si="0"/>
        <v>-1.25</v>
      </c>
      <c r="R61" s="136">
        <f t="shared" si="1"/>
        <v>-1.0225584594222834</v>
      </c>
      <c r="S61" s="133">
        <f t="shared" si="2"/>
        <v>-2.666666666666667</v>
      </c>
      <c r="T61" s="133">
        <f t="shared" si="3"/>
        <v>-1</v>
      </c>
      <c r="U61" s="133">
        <f t="shared" si="4"/>
        <v>-1.000249803290916</v>
      </c>
      <c r="W61" s="133">
        <v>40.880312477916021</v>
      </c>
    </row>
    <row r="62" spans="17:53" x14ac:dyDescent="0.25">
      <c r="Q62" s="133">
        <f t="shared" si="0"/>
        <v>-1.25</v>
      </c>
      <c r="R62" s="136">
        <f t="shared" si="1"/>
        <v>-1.0225584594222834</v>
      </c>
      <c r="S62" s="133">
        <f t="shared" si="2"/>
        <v>-2.666666666666667</v>
      </c>
      <c r="T62" s="133">
        <f t="shared" si="3"/>
        <v>-1</v>
      </c>
      <c r="U62" s="133">
        <f t="shared" si="4"/>
        <v>-1.000249803290916</v>
      </c>
      <c r="W62" s="133">
        <v>40.880312477916021</v>
      </c>
    </row>
    <row r="63" spans="17:53" x14ac:dyDescent="0.25">
      <c r="Q63" s="133">
        <f t="shared" si="0"/>
        <v>-1.25</v>
      </c>
      <c r="R63" s="136">
        <f t="shared" si="1"/>
        <v>-1.0225584594222834</v>
      </c>
      <c r="S63" s="133">
        <f t="shared" si="2"/>
        <v>-2.666666666666667</v>
      </c>
      <c r="T63" s="133">
        <f t="shared" si="3"/>
        <v>-1</v>
      </c>
      <c r="U63" s="133">
        <f t="shared" si="4"/>
        <v>-1.000249803290916</v>
      </c>
      <c r="W63" s="133">
        <v>40.880312477916021</v>
      </c>
    </row>
    <row r="64" spans="17:53" x14ac:dyDescent="0.25">
      <c r="Q64" s="133">
        <f t="shared" si="0"/>
        <v>-1.25</v>
      </c>
      <c r="R64" s="136">
        <f t="shared" si="1"/>
        <v>-1.0225584594222834</v>
      </c>
      <c r="S64" s="133">
        <f t="shared" si="2"/>
        <v>-2.666666666666667</v>
      </c>
      <c r="T64" s="133">
        <f t="shared" si="3"/>
        <v>-1</v>
      </c>
      <c r="U64" s="133">
        <f t="shared" si="4"/>
        <v>-1.000249803290916</v>
      </c>
      <c r="W64" s="133">
        <v>40.880312477916021</v>
      </c>
    </row>
    <row r="65" spans="17:23" x14ac:dyDescent="0.25">
      <c r="Q65" s="133">
        <f t="shared" si="0"/>
        <v>-1.25</v>
      </c>
      <c r="R65" s="136">
        <f t="shared" si="1"/>
        <v>-1.0225584594222834</v>
      </c>
      <c r="S65" s="133">
        <f t="shared" si="2"/>
        <v>-2.666666666666667</v>
      </c>
      <c r="T65" s="133">
        <f t="shared" si="3"/>
        <v>-1</v>
      </c>
      <c r="U65" s="133">
        <f t="shared" si="4"/>
        <v>-1.000249803290916</v>
      </c>
      <c r="W65" s="133">
        <v>40.880312477916021</v>
      </c>
    </row>
    <row r="66" spans="17:23" x14ac:dyDescent="0.25">
      <c r="Q66" s="133">
        <f t="shared" si="0"/>
        <v>-1.25</v>
      </c>
      <c r="R66" s="136">
        <f t="shared" si="1"/>
        <v>-1.0225584594222834</v>
      </c>
      <c r="S66" s="133">
        <f t="shared" si="2"/>
        <v>-2.666666666666667</v>
      </c>
      <c r="T66" s="133">
        <f t="shared" si="3"/>
        <v>-1</v>
      </c>
      <c r="U66" s="133">
        <f t="shared" si="4"/>
        <v>-1.000249803290916</v>
      </c>
      <c r="W66" s="133">
        <v>40.880312477916021</v>
      </c>
    </row>
    <row r="67" spans="17:23" x14ac:dyDescent="0.25">
      <c r="Q67" s="133">
        <f t="shared" ref="Q67:Q130" si="8">2*((L67-P$3)/(P$5-P$3))-1</f>
        <v>-1.25</v>
      </c>
      <c r="R67" s="136">
        <f t="shared" ref="R67:R130" si="9">2*((H67-P$8)/(P$10-P$8))-1</f>
        <v>-1.0225584594222834</v>
      </c>
      <c r="S67" s="133">
        <f t="shared" ref="S67:S130" si="10">2*((I67-P$13)/(P$15-P$13))-1</f>
        <v>-2.666666666666667</v>
      </c>
      <c r="T67" s="133">
        <f t="shared" ref="T67:T130" si="11">2*((J67-P$18)/(P$20-P$18))-1</f>
        <v>-1</v>
      </c>
      <c r="U67" s="133">
        <f t="shared" ref="U67:U130" si="12">2*((K67-P$23)/(P$25-P$23))-1</f>
        <v>-1.000249803290916</v>
      </c>
      <c r="W67" s="133">
        <v>40.880312477916021</v>
      </c>
    </row>
    <row r="68" spans="17:23" x14ac:dyDescent="0.25">
      <c r="Q68" s="133">
        <f t="shared" si="8"/>
        <v>-1.25</v>
      </c>
      <c r="R68" s="136">
        <f t="shared" si="9"/>
        <v>-1.0225584594222834</v>
      </c>
      <c r="S68" s="133">
        <f t="shared" si="10"/>
        <v>-2.666666666666667</v>
      </c>
      <c r="T68" s="133">
        <f t="shared" si="11"/>
        <v>-1</v>
      </c>
      <c r="U68" s="133">
        <f t="shared" si="12"/>
        <v>-1.000249803290916</v>
      </c>
      <c r="W68" s="133">
        <v>40.880312477916021</v>
      </c>
    </row>
    <row r="69" spans="17:23" x14ac:dyDescent="0.25">
      <c r="Q69" s="133">
        <f t="shared" si="8"/>
        <v>-1.25</v>
      </c>
      <c r="R69" s="136">
        <f t="shared" si="9"/>
        <v>-1.0225584594222834</v>
      </c>
      <c r="S69" s="133">
        <f t="shared" si="10"/>
        <v>-2.666666666666667</v>
      </c>
      <c r="T69" s="133">
        <f t="shared" si="11"/>
        <v>-1</v>
      </c>
      <c r="U69" s="133">
        <f t="shared" si="12"/>
        <v>-1.000249803290916</v>
      </c>
      <c r="W69" s="133">
        <v>40.880312477916021</v>
      </c>
    </row>
    <row r="70" spans="17:23" x14ac:dyDescent="0.25">
      <c r="Q70" s="133">
        <f t="shared" si="8"/>
        <v>-1.25</v>
      </c>
      <c r="R70" s="136">
        <f t="shared" si="9"/>
        <v>-1.0225584594222834</v>
      </c>
      <c r="S70" s="133">
        <f t="shared" si="10"/>
        <v>-2.666666666666667</v>
      </c>
      <c r="T70" s="133">
        <f t="shared" si="11"/>
        <v>-1</v>
      </c>
      <c r="U70" s="133">
        <f t="shared" si="12"/>
        <v>-1.000249803290916</v>
      </c>
      <c r="W70" s="133">
        <v>40.880312477916021</v>
      </c>
    </row>
    <row r="71" spans="17:23" x14ac:dyDescent="0.25">
      <c r="Q71" s="133">
        <f t="shared" si="8"/>
        <v>-1.25</v>
      </c>
      <c r="R71" s="136">
        <f t="shared" si="9"/>
        <v>-1.0225584594222834</v>
      </c>
      <c r="S71" s="133">
        <f t="shared" si="10"/>
        <v>-2.666666666666667</v>
      </c>
      <c r="T71" s="133">
        <f t="shared" si="11"/>
        <v>-1</v>
      </c>
      <c r="U71" s="133">
        <f t="shared" si="12"/>
        <v>-1.000249803290916</v>
      </c>
      <c r="W71" s="133">
        <v>40.880312477916021</v>
      </c>
    </row>
    <row r="72" spans="17:23" x14ac:dyDescent="0.25">
      <c r="Q72" s="133">
        <f t="shared" si="8"/>
        <v>-1.25</v>
      </c>
      <c r="R72" s="136">
        <f t="shared" si="9"/>
        <v>-1.0225584594222834</v>
      </c>
      <c r="S72" s="133">
        <f t="shared" si="10"/>
        <v>-2.666666666666667</v>
      </c>
      <c r="T72" s="133">
        <f t="shared" si="11"/>
        <v>-1</v>
      </c>
      <c r="U72" s="133">
        <f t="shared" si="12"/>
        <v>-1.000249803290916</v>
      </c>
      <c r="W72" s="133">
        <v>40.880312477916021</v>
      </c>
    </row>
    <row r="73" spans="17:23" x14ac:dyDescent="0.25">
      <c r="Q73" s="133">
        <f t="shared" si="8"/>
        <v>-1.25</v>
      </c>
      <c r="R73" s="136">
        <f t="shared" si="9"/>
        <v>-1.0225584594222834</v>
      </c>
      <c r="S73" s="133">
        <f t="shared" si="10"/>
        <v>-2.666666666666667</v>
      </c>
      <c r="T73" s="133">
        <f t="shared" si="11"/>
        <v>-1</v>
      </c>
      <c r="U73" s="133">
        <f t="shared" si="12"/>
        <v>-1.000249803290916</v>
      </c>
      <c r="W73" s="133">
        <v>40.880312477916021</v>
      </c>
    </row>
    <row r="74" spans="17:23" x14ac:dyDescent="0.25">
      <c r="Q74" s="133">
        <f t="shared" si="8"/>
        <v>-1.25</v>
      </c>
      <c r="R74" s="136">
        <f t="shared" si="9"/>
        <v>-1.0225584594222834</v>
      </c>
      <c r="S74" s="133">
        <f t="shared" si="10"/>
        <v>-2.666666666666667</v>
      </c>
      <c r="T74" s="133">
        <f t="shared" si="11"/>
        <v>-1</v>
      </c>
      <c r="U74" s="133">
        <f t="shared" si="12"/>
        <v>-1.000249803290916</v>
      </c>
      <c r="W74" s="133">
        <v>40.880312477916021</v>
      </c>
    </row>
    <row r="75" spans="17:23" x14ac:dyDescent="0.25">
      <c r="Q75" s="133">
        <f t="shared" si="8"/>
        <v>-1.25</v>
      </c>
      <c r="R75" s="136">
        <f t="shared" si="9"/>
        <v>-1.0225584594222834</v>
      </c>
      <c r="S75" s="133">
        <f t="shared" si="10"/>
        <v>-2.666666666666667</v>
      </c>
      <c r="T75" s="133">
        <f t="shared" si="11"/>
        <v>-1</v>
      </c>
      <c r="U75" s="133">
        <f t="shared" si="12"/>
        <v>-1.000249803290916</v>
      </c>
      <c r="W75" s="133">
        <v>0</v>
      </c>
    </row>
    <row r="76" spans="17:23" x14ac:dyDescent="0.25">
      <c r="Q76" s="133">
        <f t="shared" si="8"/>
        <v>-1.25</v>
      </c>
      <c r="R76" s="136">
        <f t="shared" si="9"/>
        <v>-1.0225584594222834</v>
      </c>
      <c r="S76" s="133">
        <f t="shared" si="10"/>
        <v>-2.666666666666667</v>
      </c>
      <c r="T76" s="133">
        <f t="shared" si="11"/>
        <v>-1</v>
      </c>
      <c r="U76" s="133">
        <f t="shared" si="12"/>
        <v>-1.000249803290916</v>
      </c>
      <c r="W76" s="133">
        <v>0</v>
      </c>
    </row>
    <row r="77" spans="17:23" x14ac:dyDescent="0.25">
      <c r="Q77" s="133">
        <f t="shared" si="8"/>
        <v>-1.25</v>
      </c>
      <c r="R77" s="136">
        <f t="shared" si="9"/>
        <v>-1.0225584594222834</v>
      </c>
      <c r="S77" s="133">
        <f t="shared" si="10"/>
        <v>-2.666666666666667</v>
      </c>
      <c r="T77" s="133">
        <f t="shared" si="11"/>
        <v>-1</v>
      </c>
      <c r="U77" s="133">
        <f t="shared" si="12"/>
        <v>-1.000249803290916</v>
      </c>
      <c r="W77" s="133">
        <v>0</v>
      </c>
    </row>
    <row r="78" spans="17:23" x14ac:dyDescent="0.25">
      <c r="Q78" s="133">
        <f t="shared" si="8"/>
        <v>-1.25</v>
      </c>
      <c r="R78" s="136">
        <f t="shared" si="9"/>
        <v>-1.0225584594222834</v>
      </c>
      <c r="S78" s="133">
        <f t="shared" si="10"/>
        <v>-2.666666666666667</v>
      </c>
      <c r="T78" s="133">
        <f t="shared" si="11"/>
        <v>-1</v>
      </c>
      <c r="U78" s="133">
        <f t="shared" si="12"/>
        <v>-1.000249803290916</v>
      </c>
      <c r="W78" s="133">
        <v>0</v>
      </c>
    </row>
    <row r="79" spans="17:23" x14ac:dyDescent="0.25">
      <c r="Q79" s="133">
        <f t="shared" si="8"/>
        <v>-1.25</v>
      </c>
      <c r="R79" s="136">
        <f t="shared" si="9"/>
        <v>-1.0225584594222834</v>
      </c>
      <c r="S79" s="133">
        <f t="shared" si="10"/>
        <v>-2.666666666666667</v>
      </c>
      <c r="T79" s="133">
        <f t="shared" si="11"/>
        <v>-1</v>
      </c>
      <c r="U79" s="133">
        <f t="shared" si="12"/>
        <v>-1.000249803290916</v>
      </c>
      <c r="W79" s="133">
        <v>0</v>
      </c>
    </row>
    <row r="80" spans="17:23" x14ac:dyDescent="0.25">
      <c r="Q80" s="133">
        <f t="shared" si="8"/>
        <v>-1.25</v>
      </c>
      <c r="R80" s="136">
        <f t="shared" si="9"/>
        <v>-1.0225584594222834</v>
      </c>
      <c r="S80" s="133">
        <f t="shared" si="10"/>
        <v>-2.666666666666667</v>
      </c>
      <c r="T80" s="133">
        <f t="shared" si="11"/>
        <v>-1</v>
      </c>
      <c r="U80" s="133">
        <f t="shared" si="12"/>
        <v>-1.000249803290916</v>
      </c>
      <c r="W80" s="133">
        <v>0</v>
      </c>
    </row>
    <row r="81" spans="17:23" x14ac:dyDescent="0.25">
      <c r="Q81" s="133">
        <f t="shared" si="8"/>
        <v>-1.25</v>
      </c>
      <c r="R81" s="136">
        <f t="shared" si="9"/>
        <v>-1.0225584594222834</v>
      </c>
      <c r="S81" s="133">
        <f t="shared" si="10"/>
        <v>-2.666666666666667</v>
      </c>
      <c r="T81" s="133">
        <f t="shared" si="11"/>
        <v>-1</v>
      </c>
      <c r="U81" s="133">
        <f t="shared" si="12"/>
        <v>-1.000249803290916</v>
      </c>
      <c r="W81" s="133">
        <v>0</v>
      </c>
    </row>
    <row r="82" spans="17:23" x14ac:dyDescent="0.25">
      <c r="Q82" s="133">
        <f t="shared" si="8"/>
        <v>-1.25</v>
      </c>
      <c r="R82" s="136">
        <f t="shared" si="9"/>
        <v>-1.0225584594222834</v>
      </c>
      <c r="S82" s="133">
        <f t="shared" si="10"/>
        <v>-2.666666666666667</v>
      </c>
      <c r="T82" s="133">
        <f t="shared" si="11"/>
        <v>-1</v>
      </c>
      <c r="U82" s="133">
        <f t="shared" si="12"/>
        <v>-1.000249803290916</v>
      </c>
      <c r="W82" s="133">
        <v>0</v>
      </c>
    </row>
    <row r="83" spans="17:23" x14ac:dyDescent="0.25">
      <c r="Q83" s="133">
        <f t="shared" si="8"/>
        <v>-1.25</v>
      </c>
      <c r="R83" s="136">
        <f t="shared" si="9"/>
        <v>-1.0225584594222834</v>
      </c>
      <c r="S83" s="133">
        <f t="shared" si="10"/>
        <v>-2.666666666666667</v>
      </c>
      <c r="T83" s="133">
        <f t="shared" si="11"/>
        <v>-1</v>
      </c>
      <c r="U83" s="133">
        <f t="shared" si="12"/>
        <v>-1.000249803290916</v>
      </c>
      <c r="W83" s="133">
        <v>0</v>
      </c>
    </row>
    <row r="84" spans="17:23" x14ac:dyDescent="0.25">
      <c r="Q84" s="133">
        <f t="shared" si="8"/>
        <v>-1.25</v>
      </c>
      <c r="R84" s="136">
        <f t="shared" si="9"/>
        <v>-1.0225584594222834</v>
      </c>
      <c r="S84" s="133">
        <f t="shared" si="10"/>
        <v>-2.666666666666667</v>
      </c>
      <c r="T84" s="133">
        <f t="shared" si="11"/>
        <v>-1</v>
      </c>
      <c r="U84" s="133">
        <f t="shared" si="12"/>
        <v>-1.000249803290916</v>
      </c>
      <c r="W84" s="133">
        <v>0</v>
      </c>
    </row>
    <row r="85" spans="17:23" x14ac:dyDescent="0.25">
      <c r="Q85" s="133">
        <f t="shared" si="8"/>
        <v>-1.25</v>
      </c>
      <c r="R85" s="136">
        <f t="shared" si="9"/>
        <v>-1.0225584594222834</v>
      </c>
      <c r="S85" s="133">
        <f t="shared" si="10"/>
        <v>-2.666666666666667</v>
      </c>
      <c r="T85" s="133">
        <f t="shared" si="11"/>
        <v>-1</v>
      </c>
      <c r="U85" s="133">
        <f t="shared" si="12"/>
        <v>-1.000249803290916</v>
      </c>
      <c r="W85" s="133">
        <v>0</v>
      </c>
    </row>
    <row r="86" spans="17:23" x14ac:dyDescent="0.25">
      <c r="Q86" s="133">
        <f t="shared" si="8"/>
        <v>-1.25</v>
      </c>
      <c r="R86" s="136">
        <f t="shared" si="9"/>
        <v>-1.0225584594222834</v>
      </c>
      <c r="S86" s="133">
        <f t="shared" si="10"/>
        <v>-2.666666666666667</v>
      </c>
      <c r="T86" s="133">
        <f t="shared" si="11"/>
        <v>-1</v>
      </c>
      <c r="U86" s="133">
        <f t="shared" si="12"/>
        <v>-1.000249803290916</v>
      </c>
      <c r="W86" s="133">
        <v>0</v>
      </c>
    </row>
    <row r="87" spans="17:23" x14ac:dyDescent="0.25">
      <c r="Q87" s="133">
        <f t="shared" si="8"/>
        <v>-1.25</v>
      </c>
      <c r="R87" s="136">
        <f t="shared" si="9"/>
        <v>-1.0225584594222834</v>
      </c>
      <c r="S87" s="133">
        <f t="shared" si="10"/>
        <v>-2.666666666666667</v>
      </c>
      <c r="T87" s="133">
        <f t="shared" si="11"/>
        <v>-1</v>
      </c>
      <c r="U87" s="133">
        <f t="shared" si="12"/>
        <v>-1.000249803290916</v>
      </c>
      <c r="W87" s="133">
        <v>0</v>
      </c>
    </row>
    <row r="88" spans="17:23" x14ac:dyDescent="0.25">
      <c r="Q88" s="133">
        <f t="shared" si="8"/>
        <v>-1.25</v>
      </c>
      <c r="R88" s="136">
        <f t="shared" si="9"/>
        <v>-1.0225584594222834</v>
      </c>
      <c r="S88" s="133">
        <f t="shared" si="10"/>
        <v>-2.666666666666667</v>
      </c>
      <c r="T88" s="133">
        <f t="shared" si="11"/>
        <v>-1</v>
      </c>
      <c r="U88" s="133">
        <f t="shared" si="12"/>
        <v>-1.000249803290916</v>
      </c>
      <c r="W88" s="133">
        <v>0</v>
      </c>
    </row>
    <row r="89" spans="17:23" x14ac:dyDescent="0.25">
      <c r="Q89" s="133">
        <f t="shared" si="8"/>
        <v>-1.25</v>
      </c>
      <c r="R89" s="136">
        <f t="shared" si="9"/>
        <v>-1.0225584594222834</v>
      </c>
      <c r="S89" s="133">
        <f t="shared" si="10"/>
        <v>-2.666666666666667</v>
      </c>
      <c r="T89" s="133">
        <f t="shared" si="11"/>
        <v>-1</v>
      </c>
      <c r="U89" s="133">
        <f t="shared" si="12"/>
        <v>-1.000249803290916</v>
      </c>
      <c r="W89" s="133">
        <v>0</v>
      </c>
    </row>
    <row r="90" spans="17:23" x14ac:dyDescent="0.25">
      <c r="Q90" s="133">
        <f t="shared" si="8"/>
        <v>-1.25</v>
      </c>
      <c r="R90" s="136">
        <f t="shared" si="9"/>
        <v>-1.0225584594222834</v>
      </c>
      <c r="S90" s="133">
        <f t="shared" si="10"/>
        <v>-2.666666666666667</v>
      </c>
      <c r="T90" s="133">
        <f t="shared" si="11"/>
        <v>-1</v>
      </c>
      <c r="U90" s="133">
        <f t="shared" si="12"/>
        <v>-1.000249803290916</v>
      </c>
      <c r="W90" s="133">
        <v>0</v>
      </c>
    </row>
    <row r="91" spans="17:23" x14ac:dyDescent="0.25">
      <c r="Q91" s="133">
        <f t="shared" si="8"/>
        <v>-1.25</v>
      </c>
      <c r="R91" s="136">
        <f t="shared" si="9"/>
        <v>-1.0225584594222834</v>
      </c>
      <c r="S91" s="133">
        <f t="shared" si="10"/>
        <v>-2.666666666666667</v>
      </c>
      <c r="T91" s="133">
        <f t="shared" si="11"/>
        <v>-1</v>
      </c>
      <c r="U91" s="133">
        <f t="shared" si="12"/>
        <v>-1.000249803290916</v>
      </c>
      <c r="W91" s="133">
        <v>0</v>
      </c>
    </row>
    <row r="92" spans="17:23" x14ac:dyDescent="0.25">
      <c r="Q92" s="133">
        <f t="shared" si="8"/>
        <v>-1.25</v>
      </c>
      <c r="R92" s="136">
        <f t="shared" si="9"/>
        <v>-1.0225584594222834</v>
      </c>
      <c r="S92" s="133">
        <f t="shared" si="10"/>
        <v>-2.666666666666667</v>
      </c>
      <c r="T92" s="133">
        <f t="shared" si="11"/>
        <v>-1</v>
      </c>
      <c r="U92" s="133">
        <f t="shared" si="12"/>
        <v>-1.000249803290916</v>
      </c>
      <c r="W92" s="133">
        <v>0</v>
      </c>
    </row>
    <row r="93" spans="17:23" x14ac:dyDescent="0.25">
      <c r="Q93" s="133">
        <f t="shared" si="8"/>
        <v>-1.25</v>
      </c>
      <c r="R93" s="136">
        <f t="shared" si="9"/>
        <v>-1.0225584594222834</v>
      </c>
      <c r="S93" s="133">
        <f t="shared" si="10"/>
        <v>-2.666666666666667</v>
      </c>
      <c r="T93" s="133">
        <f t="shared" si="11"/>
        <v>-1</v>
      </c>
      <c r="U93" s="133">
        <f t="shared" si="12"/>
        <v>-1.000249803290916</v>
      </c>
      <c r="W93" s="133">
        <v>0</v>
      </c>
    </row>
    <row r="94" spans="17:23" x14ac:dyDescent="0.25">
      <c r="Q94" s="133">
        <f t="shared" si="8"/>
        <v>-1.25</v>
      </c>
      <c r="R94" s="136">
        <f t="shared" si="9"/>
        <v>-1.0225584594222834</v>
      </c>
      <c r="S94" s="133">
        <f t="shared" si="10"/>
        <v>-2.666666666666667</v>
      </c>
      <c r="T94" s="133">
        <f t="shared" si="11"/>
        <v>-1</v>
      </c>
      <c r="U94" s="133">
        <f t="shared" si="12"/>
        <v>-1.000249803290916</v>
      </c>
      <c r="W94" s="133">
        <v>0</v>
      </c>
    </row>
    <row r="95" spans="17:23" x14ac:dyDescent="0.25">
      <c r="Q95" s="133">
        <f t="shared" si="8"/>
        <v>-1.25</v>
      </c>
      <c r="R95" s="136">
        <f t="shared" si="9"/>
        <v>-1.0225584594222834</v>
      </c>
      <c r="S95" s="133">
        <f t="shared" si="10"/>
        <v>-2.666666666666667</v>
      </c>
      <c r="T95" s="133">
        <f t="shared" si="11"/>
        <v>-1</v>
      </c>
      <c r="U95" s="133">
        <f t="shared" si="12"/>
        <v>-1.000249803290916</v>
      </c>
      <c r="W95" s="133">
        <v>0</v>
      </c>
    </row>
    <row r="96" spans="17:23" x14ac:dyDescent="0.25">
      <c r="Q96" s="133">
        <f t="shared" si="8"/>
        <v>-1.25</v>
      </c>
      <c r="R96" s="136">
        <f t="shared" si="9"/>
        <v>-1.0225584594222834</v>
      </c>
      <c r="S96" s="133">
        <f t="shared" si="10"/>
        <v>-2.666666666666667</v>
      </c>
      <c r="T96" s="133">
        <f t="shared" si="11"/>
        <v>-1</v>
      </c>
      <c r="U96" s="133">
        <f t="shared" si="12"/>
        <v>-1.000249803290916</v>
      </c>
      <c r="W96" s="133">
        <v>0</v>
      </c>
    </row>
    <row r="97" spans="17:23" x14ac:dyDescent="0.25">
      <c r="Q97" s="133">
        <f t="shared" si="8"/>
        <v>-1.25</v>
      </c>
      <c r="R97" s="136">
        <f t="shared" si="9"/>
        <v>-1.0225584594222834</v>
      </c>
      <c r="S97" s="133">
        <f t="shared" si="10"/>
        <v>-2.666666666666667</v>
      </c>
      <c r="T97" s="133">
        <f t="shared" si="11"/>
        <v>-1</v>
      </c>
      <c r="U97" s="133">
        <f t="shared" si="12"/>
        <v>-1.000249803290916</v>
      </c>
      <c r="W97" s="133">
        <v>0</v>
      </c>
    </row>
    <row r="98" spans="17:23" x14ac:dyDescent="0.25">
      <c r="Q98" s="133">
        <f t="shared" si="8"/>
        <v>-1.25</v>
      </c>
      <c r="R98" s="136">
        <f t="shared" si="9"/>
        <v>-1.0225584594222834</v>
      </c>
      <c r="S98" s="133">
        <f t="shared" si="10"/>
        <v>-2.666666666666667</v>
      </c>
      <c r="T98" s="133">
        <f t="shared" si="11"/>
        <v>-1</v>
      </c>
      <c r="U98" s="133">
        <f t="shared" si="12"/>
        <v>-1.000249803290916</v>
      </c>
      <c r="W98" s="133">
        <v>0</v>
      </c>
    </row>
    <row r="99" spans="17:23" x14ac:dyDescent="0.25">
      <c r="Q99" s="133">
        <f t="shared" si="8"/>
        <v>-1.25</v>
      </c>
      <c r="R99" s="136">
        <f t="shared" si="9"/>
        <v>-1.0225584594222834</v>
      </c>
      <c r="S99" s="133">
        <f t="shared" si="10"/>
        <v>-2.666666666666667</v>
      </c>
      <c r="T99" s="133">
        <f t="shared" si="11"/>
        <v>-1</v>
      </c>
      <c r="U99" s="133">
        <f t="shared" si="12"/>
        <v>-1.000249803290916</v>
      </c>
      <c r="W99" s="133">
        <v>0</v>
      </c>
    </row>
    <row r="100" spans="17:23" x14ac:dyDescent="0.25">
      <c r="Q100" s="133">
        <f t="shared" si="8"/>
        <v>-1.25</v>
      </c>
      <c r="R100" s="136">
        <f t="shared" si="9"/>
        <v>-1.0225584594222834</v>
      </c>
      <c r="S100" s="133">
        <f t="shared" si="10"/>
        <v>-2.666666666666667</v>
      </c>
      <c r="T100" s="133">
        <f t="shared" si="11"/>
        <v>-1</v>
      </c>
      <c r="U100" s="133">
        <f t="shared" si="12"/>
        <v>-1.000249803290916</v>
      </c>
      <c r="W100" s="133">
        <v>0</v>
      </c>
    </row>
    <row r="101" spans="17:23" x14ac:dyDescent="0.25">
      <c r="Q101" s="133">
        <f t="shared" si="8"/>
        <v>-1.25</v>
      </c>
      <c r="R101" s="136">
        <f t="shared" si="9"/>
        <v>-1.0225584594222834</v>
      </c>
      <c r="S101" s="133">
        <f t="shared" si="10"/>
        <v>-2.666666666666667</v>
      </c>
      <c r="T101" s="133">
        <f t="shared" si="11"/>
        <v>-1</v>
      </c>
      <c r="U101" s="133">
        <f t="shared" si="12"/>
        <v>-1.000249803290916</v>
      </c>
      <c r="W101" s="133">
        <v>0</v>
      </c>
    </row>
    <row r="102" spans="17:23" x14ac:dyDescent="0.25">
      <c r="Q102" s="133">
        <f t="shared" si="8"/>
        <v>-1.25</v>
      </c>
      <c r="R102" s="136">
        <f t="shared" si="9"/>
        <v>-1.0225584594222834</v>
      </c>
      <c r="S102" s="133">
        <f t="shared" si="10"/>
        <v>-2.666666666666667</v>
      </c>
      <c r="T102" s="133">
        <f t="shared" si="11"/>
        <v>-1</v>
      </c>
      <c r="U102" s="133">
        <f t="shared" si="12"/>
        <v>-1.000249803290916</v>
      </c>
      <c r="W102" s="133">
        <v>0</v>
      </c>
    </row>
    <row r="103" spans="17:23" x14ac:dyDescent="0.25">
      <c r="Q103" s="133">
        <f t="shared" si="8"/>
        <v>-1.25</v>
      </c>
      <c r="R103" s="136">
        <f t="shared" si="9"/>
        <v>-1.0225584594222834</v>
      </c>
      <c r="S103" s="133">
        <f t="shared" si="10"/>
        <v>-2.666666666666667</v>
      </c>
      <c r="T103" s="133">
        <f t="shared" si="11"/>
        <v>-1</v>
      </c>
      <c r="U103" s="133">
        <f t="shared" si="12"/>
        <v>-1.000249803290916</v>
      </c>
      <c r="W103" s="133">
        <v>0</v>
      </c>
    </row>
    <row r="104" spans="17:23" x14ac:dyDescent="0.25">
      <c r="Q104" s="133">
        <f t="shared" si="8"/>
        <v>-1.25</v>
      </c>
      <c r="R104" s="136">
        <f t="shared" si="9"/>
        <v>-1.0225584594222834</v>
      </c>
      <c r="S104" s="133">
        <f t="shared" si="10"/>
        <v>-2.666666666666667</v>
      </c>
      <c r="T104" s="133">
        <f t="shared" si="11"/>
        <v>-1</v>
      </c>
      <c r="U104" s="133">
        <f t="shared" si="12"/>
        <v>-1.000249803290916</v>
      </c>
      <c r="W104" s="133">
        <v>0</v>
      </c>
    </row>
    <row r="105" spans="17:23" x14ac:dyDescent="0.25">
      <c r="Q105" s="133">
        <f t="shared" si="8"/>
        <v>-1.25</v>
      </c>
      <c r="R105" s="136">
        <f t="shared" si="9"/>
        <v>-1.0225584594222834</v>
      </c>
      <c r="S105" s="133">
        <f t="shared" si="10"/>
        <v>-2.666666666666667</v>
      </c>
      <c r="T105" s="133">
        <f t="shared" si="11"/>
        <v>-1</v>
      </c>
      <c r="U105" s="133">
        <f t="shared" si="12"/>
        <v>-1.000249803290916</v>
      </c>
      <c r="W105" s="133">
        <v>0</v>
      </c>
    </row>
    <row r="106" spans="17:23" x14ac:dyDescent="0.25">
      <c r="Q106" s="133">
        <f t="shared" si="8"/>
        <v>-1.25</v>
      </c>
      <c r="R106" s="136">
        <f t="shared" si="9"/>
        <v>-1.0225584594222834</v>
      </c>
      <c r="S106" s="133">
        <f t="shared" si="10"/>
        <v>-2.666666666666667</v>
      </c>
      <c r="T106" s="133">
        <f t="shared" si="11"/>
        <v>-1</v>
      </c>
      <c r="U106" s="133">
        <f t="shared" si="12"/>
        <v>-1.000249803290916</v>
      </c>
      <c r="W106" s="133">
        <v>0</v>
      </c>
    </row>
    <row r="107" spans="17:23" x14ac:dyDescent="0.25">
      <c r="Q107" s="133">
        <f t="shared" si="8"/>
        <v>-1.25</v>
      </c>
      <c r="R107" s="136">
        <f t="shared" si="9"/>
        <v>-1.0225584594222834</v>
      </c>
      <c r="S107" s="133">
        <f t="shared" si="10"/>
        <v>-2.666666666666667</v>
      </c>
      <c r="T107" s="133">
        <f t="shared" si="11"/>
        <v>-1</v>
      </c>
      <c r="U107" s="133">
        <f t="shared" si="12"/>
        <v>-1.000249803290916</v>
      </c>
      <c r="W107" s="133">
        <v>0</v>
      </c>
    </row>
    <row r="108" spans="17:23" x14ac:dyDescent="0.25">
      <c r="Q108" s="133">
        <f t="shared" si="8"/>
        <v>-1.25</v>
      </c>
      <c r="R108" s="136">
        <f t="shared" si="9"/>
        <v>-1.0225584594222834</v>
      </c>
      <c r="S108" s="133">
        <f t="shared" si="10"/>
        <v>-2.666666666666667</v>
      </c>
      <c r="T108" s="133">
        <f t="shared" si="11"/>
        <v>-1</v>
      </c>
      <c r="U108" s="133">
        <f t="shared" si="12"/>
        <v>-1.000249803290916</v>
      </c>
      <c r="W108" s="133">
        <v>0</v>
      </c>
    </row>
    <row r="109" spans="17:23" x14ac:dyDescent="0.25">
      <c r="Q109" s="133">
        <f t="shared" si="8"/>
        <v>-1.25</v>
      </c>
      <c r="R109" s="136">
        <f t="shared" si="9"/>
        <v>-1.0225584594222834</v>
      </c>
      <c r="S109" s="133">
        <f t="shared" si="10"/>
        <v>-2.666666666666667</v>
      </c>
      <c r="T109" s="133">
        <f t="shared" si="11"/>
        <v>-1</v>
      </c>
      <c r="U109" s="133">
        <f t="shared" si="12"/>
        <v>-1.000249803290916</v>
      </c>
      <c r="W109" s="133">
        <v>0</v>
      </c>
    </row>
    <row r="110" spans="17:23" x14ac:dyDescent="0.25">
      <c r="Q110" s="133">
        <f t="shared" si="8"/>
        <v>-1.25</v>
      </c>
      <c r="R110" s="136">
        <f t="shared" si="9"/>
        <v>-1.0225584594222834</v>
      </c>
      <c r="S110" s="133">
        <f t="shared" si="10"/>
        <v>-2.666666666666667</v>
      </c>
      <c r="T110" s="133">
        <f t="shared" si="11"/>
        <v>-1</v>
      </c>
      <c r="U110" s="133">
        <f t="shared" si="12"/>
        <v>-1.000249803290916</v>
      </c>
      <c r="W110" s="133">
        <v>0</v>
      </c>
    </row>
    <row r="111" spans="17:23" x14ac:dyDescent="0.25">
      <c r="Q111" s="133">
        <f t="shared" si="8"/>
        <v>-1.25</v>
      </c>
      <c r="R111" s="136">
        <f t="shared" si="9"/>
        <v>-1.0225584594222834</v>
      </c>
      <c r="S111" s="133">
        <f t="shared" si="10"/>
        <v>-2.666666666666667</v>
      </c>
      <c r="T111" s="133">
        <f t="shared" si="11"/>
        <v>-1</v>
      </c>
      <c r="U111" s="133">
        <f t="shared" si="12"/>
        <v>-1.000249803290916</v>
      </c>
      <c r="W111" s="133">
        <v>0</v>
      </c>
    </row>
    <row r="112" spans="17:23" x14ac:dyDescent="0.25">
      <c r="Q112" s="133">
        <f t="shared" si="8"/>
        <v>-1.25</v>
      </c>
      <c r="R112" s="136">
        <f t="shared" si="9"/>
        <v>-1.0225584594222834</v>
      </c>
      <c r="S112" s="133">
        <f t="shared" si="10"/>
        <v>-2.666666666666667</v>
      </c>
      <c r="T112" s="133">
        <f t="shared" si="11"/>
        <v>-1</v>
      </c>
      <c r="U112" s="133">
        <f t="shared" si="12"/>
        <v>-1.000249803290916</v>
      </c>
      <c r="W112" s="133">
        <v>0</v>
      </c>
    </row>
    <row r="113" spans="17:23" x14ac:dyDescent="0.25">
      <c r="Q113" s="133">
        <f t="shared" si="8"/>
        <v>-1.25</v>
      </c>
      <c r="R113" s="136">
        <f t="shared" si="9"/>
        <v>-1.0225584594222834</v>
      </c>
      <c r="S113" s="133">
        <f t="shared" si="10"/>
        <v>-2.666666666666667</v>
      </c>
      <c r="T113" s="133">
        <f t="shared" si="11"/>
        <v>-1</v>
      </c>
      <c r="U113" s="133">
        <f t="shared" si="12"/>
        <v>-1.000249803290916</v>
      </c>
      <c r="W113" s="133">
        <v>0</v>
      </c>
    </row>
    <row r="114" spans="17:23" x14ac:dyDescent="0.25">
      <c r="Q114" s="133">
        <f t="shared" si="8"/>
        <v>-1.25</v>
      </c>
      <c r="R114" s="136">
        <f t="shared" si="9"/>
        <v>-1.0225584594222834</v>
      </c>
      <c r="S114" s="133">
        <f t="shared" si="10"/>
        <v>-2.666666666666667</v>
      </c>
      <c r="T114" s="133">
        <f t="shared" si="11"/>
        <v>-1</v>
      </c>
      <c r="U114" s="133">
        <f t="shared" si="12"/>
        <v>-1.000249803290916</v>
      </c>
      <c r="W114" s="133" t="e">
        <v>#N/A</v>
      </c>
    </row>
    <row r="115" spans="17:23" x14ac:dyDescent="0.25">
      <c r="Q115" s="133">
        <f t="shared" si="8"/>
        <v>-1.25</v>
      </c>
      <c r="R115" s="136">
        <f t="shared" si="9"/>
        <v>-1.0225584594222834</v>
      </c>
      <c r="S115" s="133">
        <f t="shared" si="10"/>
        <v>-2.666666666666667</v>
      </c>
      <c r="T115" s="133">
        <f t="shared" si="11"/>
        <v>-1</v>
      </c>
      <c r="U115" s="133">
        <f t="shared" si="12"/>
        <v>-1.000249803290916</v>
      </c>
      <c r="W115" s="133" t="e">
        <v>#N/A</v>
      </c>
    </row>
    <row r="116" spans="17:23" x14ac:dyDescent="0.25">
      <c r="Q116" s="133">
        <f t="shared" si="8"/>
        <v>-1.25</v>
      </c>
      <c r="R116" s="136">
        <f t="shared" si="9"/>
        <v>-1.0225584594222834</v>
      </c>
      <c r="S116" s="133">
        <f t="shared" si="10"/>
        <v>-2.666666666666667</v>
      </c>
      <c r="T116" s="133">
        <f t="shared" si="11"/>
        <v>-1</v>
      </c>
      <c r="U116" s="133">
        <f t="shared" si="12"/>
        <v>-1.000249803290916</v>
      </c>
      <c r="W116" s="133" t="e">
        <v>#N/A</v>
      </c>
    </row>
    <row r="117" spans="17:23" x14ac:dyDescent="0.25">
      <c r="Q117" s="133">
        <f t="shared" si="8"/>
        <v>-1.25</v>
      </c>
      <c r="R117" s="136">
        <f t="shared" si="9"/>
        <v>-1.0225584594222834</v>
      </c>
      <c r="S117" s="133">
        <f t="shared" si="10"/>
        <v>-2.666666666666667</v>
      </c>
      <c r="T117" s="133">
        <f t="shared" si="11"/>
        <v>-1</v>
      </c>
      <c r="U117" s="133">
        <f t="shared" si="12"/>
        <v>-1.000249803290916</v>
      </c>
      <c r="W117" s="133" t="e">
        <v>#N/A</v>
      </c>
    </row>
    <row r="118" spans="17:23" x14ac:dyDescent="0.25">
      <c r="Q118" s="133">
        <f t="shared" si="8"/>
        <v>-1.25</v>
      </c>
      <c r="R118" s="136">
        <f t="shared" si="9"/>
        <v>-1.0225584594222834</v>
      </c>
      <c r="S118" s="133">
        <f t="shared" si="10"/>
        <v>-2.666666666666667</v>
      </c>
      <c r="T118" s="133">
        <f t="shared" si="11"/>
        <v>-1</v>
      </c>
      <c r="U118" s="133">
        <f t="shared" si="12"/>
        <v>-1.000249803290916</v>
      </c>
      <c r="W118" s="133" t="e">
        <v>#N/A</v>
      </c>
    </row>
    <row r="119" spans="17:23" x14ac:dyDescent="0.25">
      <c r="Q119" s="133">
        <f t="shared" si="8"/>
        <v>-1.25</v>
      </c>
      <c r="R119" s="136">
        <f t="shared" si="9"/>
        <v>-1.0225584594222834</v>
      </c>
      <c r="S119" s="133">
        <f t="shared" si="10"/>
        <v>-2.666666666666667</v>
      </c>
      <c r="T119" s="133">
        <f t="shared" si="11"/>
        <v>-1</v>
      </c>
      <c r="U119" s="133">
        <f t="shared" si="12"/>
        <v>-1.000249803290916</v>
      </c>
      <c r="W119" s="133" t="e">
        <v>#N/A</v>
      </c>
    </row>
    <row r="120" spans="17:23" x14ac:dyDescent="0.25">
      <c r="Q120" s="133">
        <f t="shared" si="8"/>
        <v>-1.25</v>
      </c>
      <c r="R120" s="136">
        <f t="shared" si="9"/>
        <v>-1.0225584594222834</v>
      </c>
      <c r="S120" s="133">
        <f t="shared" si="10"/>
        <v>-2.666666666666667</v>
      </c>
      <c r="T120" s="133">
        <f t="shared" si="11"/>
        <v>-1</v>
      </c>
      <c r="U120" s="133">
        <f t="shared" si="12"/>
        <v>-1.000249803290916</v>
      </c>
      <c r="W120" s="133" t="e">
        <v>#N/A</v>
      </c>
    </row>
    <row r="121" spans="17:23" x14ac:dyDescent="0.25">
      <c r="Q121" s="133">
        <f t="shared" si="8"/>
        <v>-1.25</v>
      </c>
      <c r="R121" s="136">
        <f t="shared" si="9"/>
        <v>-1.0225584594222834</v>
      </c>
      <c r="S121" s="133">
        <f t="shared" si="10"/>
        <v>-2.666666666666667</v>
      </c>
      <c r="T121" s="133">
        <f t="shared" si="11"/>
        <v>-1</v>
      </c>
      <c r="U121" s="133">
        <f t="shared" si="12"/>
        <v>-1.000249803290916</v>
      </c>
      <c r="W121" s="133" t="e">
        <v>#N/A</v>
      </c>
    </row>
    <row r="122" spans="17:23" x14ac:dyDescent="0.25">
      <c r="Q122" s="133">
        <f t="shared" si="8"/>
        <v>-1.25</v>
      </c>
      <c r="R122" s="136">
        <f t="shared" si="9"/>
        <v>-1.0225584594222834</v>
      </c>
      <c r="S122" s="133">
        <f t="shared" si="10"/>
        <v>-2.666666666666667</v>
      </c>
      <c r="T122" s="133">
        <f t="shared" si="11"/>
        <v>-1</v>
      </c>
      <c r="U122" s="133">
        <f t="shared" si="12"/>
        <v>-1.000249803290916</v>
      </c>
      <c r="W122" s="133" t="e">
        <v>#N/A</v>
      </c>
    </row>
    <row r="123" spans="17:23" x14ac:dyDescent="0.25">
      <c r="Q123" s="133">
        <f t="shared" si="8"/>
        <v>-1.25</v>
      </c>
      <c r="R123" s="136">
        <f t="shared" si="9"/>
        <v>-1.0225584594222834</v>
      </c>
      <c r="S123" s="133">
        <f t="shared" si="10"/>
        <v>-2.666666666666667</v>
      </c>
      <c r="T123" s="133">
        <f t="shared" si="11"/>
        <v>-1</v>
      </c>
      <c r="U123" s="133">
        <f t="shared" si="12"/>
        <v>-1.000249803290916</v>
      </c>
      <c r="W123" s="133" t="e">
        <v>#N/A</v>
      </c>
    </row>
    <row r="124" spans="17:23" x14ac:dyDescent="0.25">
      <c r="Q124" s="133">
        <f t="shared" si="8"/>
        <v>-1.25</v>
      </c>
      <c r="R124" s="136">
        <f t="shared" si="9"/>
        <v>-1.0225584594222834</v>
      </c>
      <c r="S124" s="133">
        <f t="shared" si="10"/>
        <v>-2.666666666666667</v>
      </c>
      <c r="T124" s="133">
        <f t="shared" si="11"/>
        <v>-1</v>
      </c>
      <c r="U124" s="133">
        <f t="shared" si="12"/>
        <v>-1.000249803290916</v>
      </c>
      <c r="W124" s="133" t="e">
        <v>#N/A</v>
      </c>
    </row>
    <row r="125" spans="17:23" x14ac:dyDescent="0.25">
      <c r="Q125" s="133">
        <f t="shared" si="8"/>
        <v>-1.25</v>
      </c>
      <c r="R125" s="136">
        <f t="shared" si="9"/>
        <v>-1.0225584594222834</v>
      </c>
      <c r="S125" s="133">
        <f t="shared" si="10"/>
        <v>-2.666666666666667</v>
      </c>
      <c r="T125" s="133">
        <f t="shared" si="11"/>
        <v>-1</v>
      </c>
      <c r="U125" s="133">
        <f t="shared" si="12"/>
        <v>-1.000249803290916</v>
      </c>
      <c r="W125" s="133" t="e">
        <v>#N/A</v>
      </c>
    </row>
    <row r="126" spans="17:23" x14ac:dyDescent="0.25">
      <c r="Q126" s="133">
        <f t="shared" si="8"/>
        <v>-1.25</v>
      </c>
      <c r="R126" s="136">
        <f t="shared" si="9"/>
        <v>-1.0225584594222834</v>
      </c>
      <c r="S126" s="133">
        <f t="shared" si="10"/>
        <v>-2.666666666666667</v>
      </c>
      <c r="T126" s="133">
        <f t="shared" si="11"/>
        <v>-1</v>
      </c>
      <c r="U126" s="133">
        <f t="shared" si="12"/>
        <v>-1.000249803290916</v>
      </c>
      <c r="W126" s="133" t="e">
        <v>#N/A</v>
      </c>
    </row>
    <row r="127" spans="17:23" x14ac:dyDescent="0.25">
      <c r="Q127" s="133">
        <f t="shared" si="8"/>
        <v>-1.25</v>
      </c>
      <c r="R127" s="136">
        <f t="shared" si="9"/>
        <v>-1.0225584594222834</v>
      </c>
      <c r="S127" s="133">
        <f t="shared" si="10"/>
        <v>-2.666666666666667</v>
      </c>
      <c r="T127" s="133">
        <f t="shared" si="11"/>
        <v>-1</v>
      </c>
      <c r="U127" s="133">
        <f t="shared" si="12"/>
        <v>-1.000249803290916</v>
      </c>
      <c r="W127" s="133" t="e">
        <v>#N/A</v>
      </c>
    </row>
    <row r="128" spans="17:23" x14ac:dyDescent="0.25">
      <c r="Q128" s="133">
        <f t="shared" si="8"/>
        <v>-1.25</v>
      </c>
      <c r="R128" s="136">
        <f t="shared" si="9"/>
        <v>-1.0225584594222834</v>
      </c>
      <c r="S128" s="133">
        <f t="shared" si="10"/>
        <v>-2.666666666666667</v>
      </c>
      <c r="T128" s="133">
        <f t="shared" si="11"/>
        <v>-1</v>
      </c>
      <c r="U128" s="133">
        <f t="shared" si="12"/>
        <v>-1.000249803290916</v>
      </c>
      <c r="W128" s="133" t="e">
        <v>#N/A</v>
      </c>
    </row>
    <row r="129" spans="17:23" x14ac:dyDescent="0.25">
      <c r="Q129" s="133">
        <f t="shared" si="8"/>
        <v>-1.25</v>
      </c>
      <c r="R129" s="136">
        <f t="shared" si="9"/>
        <v>-1.0225584594222834</v>
      </c>
      <c r="S129" s="133">
        <f t="shared" si="10"/>
        <v>-2.666666666666667</v>
      </c>
      <c r="T129" s="133">
        <f t="shared" si="11"/>
        <v>-1</v>
      </c>
      <c r="U129" s="133">
        <f t="shared" si="12"/>
        <v>-1.000249803290916</v>
      </c>
      <c r="W129" s="133" t="e">
        <v>#N/A</v>
      </c>
    </row>
    <row r="130" spans="17:23" x14ac:dyDescent="0.25">
      <c r="Q130" s="133">
        <f t="shared" si="8"/>
        <v>-1.25</v>
      </c>
      <c r="R130" s="136">
        <f t="shared" si="9"/>
        <v>-1.0225584594222834</v>
      </c>
      <c r="S130" s="133">
        <f t="shared" si="10"/>
        <v>-2.666666666666667</v>
      </c>
      <c r="T130" s="133">
        <f t="shared" si="11"/>
        <v>-1</v>
      </c>
      <c r="U130" s="133">
        <f t="shared" si="12"/>
        <v>-1.000249803290916</v>
      </c>
      <c r="W130" s="133" t="e">
        <v>#N/A</v>
      </c>
    </row>
    <row r="131" spans="17:23" x14ac:dyDescent="0.25">
      <c r="Q131" s="133">
        <f t="shared" ref="Q131:Q194" si="13">2*((L131-P$3)/(P$5-P$3))-1</f>
        <v>-1.25</v>
      </c>
      <c r="R131" s="136">
        <f t="shared" ref="R131:R194" si="14">2*((H131-P$8)/(P$10-P$8))-1</f>
        <v>-1.0225584594222834</v>
      </c>
      <c r="S131" s="133">
        <f t="shared" ref="S131:S194" si="15">2*((I131-P$13)/(P$15-P$13))-1</f>
        <v>-2.666666666666667</v>
      </c>
      <c r="T131" s="133">
        <f t="shared" ref="T131:T194" si="16">2*((J131-P$18)/(P$20-P$18))-1</f>
        <v>-1</v>
      </c>
      <c r="U131" s="133">
        <f t="shared" ref="U131:U194" si="17">2*((K131-P$23)/(P$25-P$23))-1</f>
        <v>-1.000249803290916</v>
      </c>
      <c r="W131" s="133" t="e">
        <v>#N/A</v>
      </c>
    </row>
    <row r="132" spans="17:23" x14ac:dyDescent="0.25">
      <c r="Q132" s="133">
        <f t="shared" si="13"/>
        <v>-1.25</v>
      </c>
      <c r="R132" s="136">
        <f t="shared" si="14"/>
        <v>-1.0225584594222834</v>
      </c>
      <c r="S132" s="133">
        <f t="shared" si="15"/>
        <v>-2.666666666666667</v>
      </c>
      <c r="T132" s="133">
        <f t="shared" si="16"/>
        <v>-1</v>
      </c>
      <c r="U132" s="133">
        <f t="shared" si="17"/>
        <v>-1.000249803290916</v>
      </c>
      <c r="W132" s="133" t="e">
        <v>#N/A</v>
      </c>
    </row>
    <row r="133" spans="17:23" x14ac:dyDescent="0.25">
      <c r="Q133" s="133">
        <f t="shared" si="13"/>
        <v>-1.25</v>
      </c>
      <c r="R133" s="136">
        <f t="shared" si="14"/>
        <v>-1.0225584594222834</v>
      </c>
      <c r="S133" s="133">
        <f t="shared" si="15"/>
        <v>-2.666666666666667</v>
      </c>
      <c r="T133" s="133">
        <f t="shared" si="16"/>
        <v>-1</v>
      </c>
      <c r="U133" s="133">
        <f t="shared" si="17"/>
        <v>-1.000249803290916</v>
      </c>
      <c r="W133" s="133" t="e">
        <v>#N/A</v>
      </c>
    </row>
    <row r="134" spans="17:23" x14ac:dyDescent="0.25">
      <c r="Q134" s="133">
        <f t="shared" si="13"/>
        <v>-1.25</v>
      </c>
      <c r="R134" s="136">
        <f t="shared" si="14"/>
        <v>-1.0225584594222834</v>
      </c>
      <c r="S134" s="133">
        <f t="shared" si="15"/>
        <v>-2.666666666666667</v>
      </c>
      <c r="T134" s="133">
        <f t="shared" si="16"/>
        <v>-1</v>
      </c>
      <c r="U134" s="133">
        <f t="shared" si="17"/>
        <v>-1.000249803290916</v>
      </c>
      <c r="W134" s="133" t="e">
        <v>#N/A</v>
      </c>
    </row>
    <row r="135" spans="17:23" x14ac:dyDescent="0.25">
      <c r="Q135" s="133">
        <f t="shared" si="13"/>
        <v>-1.25</v>
      </c>
      <c r="R135" s="136">
        <f t="shared" si="14"/>
        <v>-1.0225584594222834</v>
      </c>
      <c r="S135" s="133">
        <f t="shared" si="15"/>
        <v>-2.666666666666667</v>
      </c>
      <c r="T135" s="133">
        <f t="shared" si="16"/>
        <v>-1</v>
      </c>
      <c r="U135" s="133">
        <f t="shared" si="17"/>
        <v>-1.000249803290916</v>
      </c>
      <c r="W135" s="133" t="e">
        <v>#N/A</v>
      </c>
    </row>
    <row r="136" spans="17:23" x14ac:dyDescent="0.25">
      <c r="Q136" s="133">
        <f t="shared" si="13"/>
        <v>-1.25</v>
      </c>
      <c r="R136" s="136">
        <f t="shared" si="14"/>
        <v>-1.0225584594222834</v>
      </c>
      <c r="S136" s="133">
        <f t="shared" si="15"/>
        <v>-2.666666666666667</v>
      </c>
      <c r="T136" s="133">
        <f t="shared" si="16"/>
        <v>-1</v>
      </c>
      <c r="U136" s="133">
        <f t="shared" si="17"/>
        <v>-1.000249803290916</v>
      </c>
      <c r="W136" s="133" t="e">
        <v>#N/A</v>
      </c>
    </row>
    <row r="137" spans="17:23" x14ac:dyDescent="0.25">
      <c r="Q137" s="133">
        <f t="shared" si="13"/>
        <v>-1.25</v>
      </c>
      <c r="R137" s="136">
        <f t="shared" si="14"/>
        <v>-1.0225584594222834</v>
      </c>
      <c r="S137" s="133">
        <f t="shared" si="15"/>
        <v>-2.666666666666667</v>
      </c>
      <c r="T137" s="133">
        <f t="shared" si="16"/>
        <v>-1</v>
      </c>
      <c r="U137" s="133">
        <f t="shared" si="17"/>
        <v>-1.000249803290916</v>
      </c>
      <c r="W137" s="133" t="e">
        <v>#N/A</v>
      </c>
    </row>
    <row r="138" spans="17:23" x14ac:dyDescent="0.25">
      <c r="Q138" s="133">
        <f t="shared" si="13"/>
        <v>-1.25</v>
      </c>
      <c r="R138" s="136">
        <f t="shared" si="14"/>
        <v>-1.0225584594222834</v>
      </c>
      <c r="S138" s="133">
        <f t="shared" si="15"/>
        <v>-2.666666666666667</v>
      </c>
      <c r="T138" s="133">
        <f t="shared" si="16"/>
        <v>-1</v>
      </c>
      <c r="U138" s="133">
        <f t="shared" si="17"/>
        <v>-1.000249803290916</v>
      </c>
      <c r="W138" s="133" t="e">
        <v>#N/A</v>
      </c>
    </row>
    <row r="139" spans="17:23" x14ac:dyDescent="0.25">
      <c r="Q139" s="133">
        <f t="shared" si="13"/>
        <v>-1.25</v>
      </c>
      <c r="R139" s="136">
        <f t="shared" si="14"/>
        <v>-1.0225584594222834</v>
      </c>
      <c r="S139" s="133">
        <f t="shared" si="15"/>
        <v>-2.666666666666667</v>
      </c>
      <c r="T139" s="133">
        <f t="shared" si="16"/>
        <v>-1</v>
      </c>
      <c r="U139" s="133">
        <f t="shared" si="17"/>
        <v>-1.000249803290916</v>
      </c>
      <c r="W139" s="133" t="e">
        <v>#N/A</v>
      </c>
    </row>
    <row r="140" spans="17:23" x14ac:dyDescent="0.25">
      <c r="Q140" s="133">
        <f t="shared" si="13"/>
        <v>-1.25</v>
      </c>
      <c r="R140" s="136">
        <f t="shared" si="14"/>
        <v>-1.0225584594222834</v>
      </c>
      <c r="S140" s="133">
        <f t="shared" si="15"/>
        <v>-2.666666666666667</v>
      </c>
      <c r="T140" s="133">
        <f t="shared" si="16"/>
        <v>-1</v>
      </c>
      <c r="U140" s="133">
        <f t="shared" si="17"/>
        <v>-1.000249803290916</v>
      </c>
      <c r="W140" s="133" t="e">
        <v>#N/A</v>
      </c>
    </row>
    <row r="141" spans="17:23" x14ac:dyDescent="0.25">
      <c r="Q141" s="133">
        <f t="shared" si="13"/>
        <v>-1.25</v>
      </c>
      <c r="R141" s="136">
        <f t="shared" si="14"/>
        <v>-1.0225584594222834</v>
      </c>
      <c r="S141" s="133">
        <f t="shared" si="15"/>
        <v>-2.666666666666667</v>
      </c>
      <c r="T141" s="133">
        <f t="shared" si="16"/>
        <v>-1</v>
      </c>
      <c r="U141" s="133">
        <f t="shared" si="17"/>
        <v>-1.000249803290916</v>
      </c>
      <c r="W141" s="133" t="e">
        <v>#N/A</v>
      </c>
    </row>
    <row r="142" spans="17:23" x14ac:dyDescent="0.25">
      <c r="Q142" s="133">
        <f t="shared" si="13"/>
        <v>-1.25</v>
      </c>
      <c r="R142" s="136">
        <f t="shared" si="14"/>
        <v>-1.0225584594222834</v>
      </c>
      <c r="S142" s="133">
        <f t="shared" si="15"/>
        <v>-2.666666666666667</v>
      </c>
      <c r="T142" s="133">
        <f t="shared" si="16"/>
        <v>-1</v>
      </c>
      <c r="U142" s="133">
        <f t="shared" si="17"/>
        <v>-1.000249803290916</v>
      </c>
      <c r="W142" s="133" t="e">
        <v>#N/A</v>
      </c>
    </row>
    <row r="143" spans="17:23" x14ac:dyDescent="0.25">
      <c r="Q143" s="133">
        <f t="shared" si="13"/>
        <v>-1.25</v>
      </c>
      <c r="R143" s="136">
        <f t="shared" si="14"/>
        <v>-1.0225584594222834</v>
      </c>
      <c r="S143" s="133">
        <f t="shared" si="15"/>
        <v>-2.666666666666667</v>
      </c>
      <c r="T143" s="133">
        <f t="shared" si="16"/>
        <v>-1</v>
      </c>
      <c r="U143" s="133">
        <f t="shared" si="17"/>
        <v>-1.000249803290916</v>
      </c>
      <c r="W143" s="133" t="e">
        <v>#N/A</v>
      </c>
    </row>
    <row r="144" spans="17:23" x14ac:dyDescent="0.25">
      <c r="Q144" s="133">
        <f t="shared" si="13"/>
        <v>-1.25</v>
      </c>
      <c r="R144" s="136">
        <f t="shared" si="14"/>
        <v>-1.0225584594222834</v>
      </c>
      <c r="S144" s="133">
        <f t="shared" si="15"/>
        <v>-2.666666666666667</v>
      </c>
      <c r="T144" s="133">
        <f t="shared" si="16"/>
        <v>-1</v>
      </c>
      <c r="U144" s="133">
        <f t="shared" si="17"/>
        <v>-1.000249803290916</v>
      </c>
      <c r="W144" s="133" t="e">
        <v>#N/A</v>
      </c>
    </row>
    <row r="145" spans="17:23" x14ac:dyDescent="0.25">
      <c r="Q145" s="133">
        <f t="shared" si="13"/>
        <v>-1.25</v>
      </c>
      <c r="R145" s="136">
        <f t="shared" si="14"/>
        <v>-1.0225584594222834</v>
      </c>
      <c r="S145" s="133">
        <f t="shared" si="15"/>
        <v>-2.666666666666667</v>
      </c>
      <c r="T145" s="133">
        <f t="shared" si="16"/>
        <v>-1</v>
      </c>
      <c r="U145" s="133">
        <f t="shared" si="17"/>
        <v>-1.000249803290916</v>
      </c>
      <c r="W145" s="133" t="e">
        <v>#N/A</v>
      </c>
    </row>
    <row r="146" spans="17:23" x14ac:dyDescent="0.25">
      <c r="Q146" s="133">
        <f t="shared" si="13"/>
        <v>-1.25</v>
      </c>
      <c r="R146" s="136">
        <f t="shared" si="14"/>
        <v>-1.0225584594222834</v>
      </c>
      <c r="S146" s="133">
        <f t="shared" si="15"/>
        <v>-2.666666666666667</v>
      </c>
      <c r="T146" s="133">
        <f t="shared" si="16"/>
        <v>-1</v>
      </c>
      <c r="U146" s="133">
        <f t="shared" si="17"/>
        <v>-1.000249803290916</v>
      </c>
      <c r="W146" s="133" t="e">
        <v>#N/A</v>
      </c>
    </row>
    <row r="147" spans="17:23" x14ac:dyDescent="0.25">
      <c r="Q147" s="133">
        <f t="shared" si="13"/>
        <v>-1.25</v>
      </c>
      <c r="R147" s="136">
        <f t="shared" si="14"/>
        <v>-1.0225584594222834</v>
      </c>
      <c r="S147" s="133">
        <f t="shared" si="15"/>
        <v>-2.666666666666667</v>
      </c>
      <c r="T147" s="133">
        <f t="shared" si="16"/>
        <v>-1</v>
      </c>
      <c r="U147" s="133">
        <f t="shared" si="17"/>
        <v>-1.000249803290916</v>
      </c>
      <c r="W147" s="133" t="e">
        <v>#N/A</v>
      </c>
    </row>
    <row r="148" spans="17:23" x14ac:dyDescent="0.25">
      <c r="Q148" s="133">
        <f t="shared" si="13"/>
        <v>-1.25</v>
      </c>
      <c r="R148" s="136">
        <f t="shared" si="14"/>
        <v>-1.0225584594222834</v>
      </c>
      <c r="S148" s="133">
        <f t="shared" si="15"/>
        <v>-2.666666666666667</v>
      </c>
      <c r="T148" s="133">
        <f t="shared" si="16"/>
        <v>-1</v>
      </c>
      <c r="U148" s="133">
        <f t="shared" si="17"/>
        <v>-1.000249803290916</v>
      </c>
      <c r="W148" s="133" t="e">
        <v>#N/A</v>
      </c>
    </row>
    <row r="149" spans="17:23" x14ac:dyDescent="0.25">
      <c r="Q149" s="133">
        <f t="shared" si="13"/>
        <v>-1.25</v>
      </c>
      <c r="R149" s="136">
        <f t="shared" si="14"/>
        <v>-1.0225584594222834</v>
      </c>
      <c r="S149" s="133">
        <f t="shared" si="15"/>
        <v>-2.666666666666667</v>
      </c>
      <c r="T149" s="133">
        <f t="shared" si="16"/>
        <v>-1</v>
      </c>
      <c r="U149" s="133">
        <f t="shared" si="17"/>
        <v>-1.000249803290916</v>
      </c>
      <c r="W149" s="133" t="e">
        <v>#N/A</v>
      </c>
    </row>
    <row r="150" spans="17:23" x14ac:dyDescent="0.25">
      <c r="Q150" s="133">
        <f t="shared" si="13"/>
        <v>-1.25</v>
      </c>
      <c r="R150" s="136">
        <f t="shared" si="14"/>
        <v>-1.0225584594222834</v>
      </c>
      <c r="S150" s="133">
        <f t="shared" si="15"/>
        <v>-2.666666666666667</v>
      </c>
      <c r="T150" s="133">
        <f t="shared" si="16"/>
        <v>-1</v>
      </c>
      <c r="U150" s="133">
        <f t="shared" si="17"/>
        <v>-1.000249803290916</v>
      </c>
      <c r="W150" s="133" t="e">
        <v>#N/A</v>
      </c>
    </row>
    <row r="151" spans="17:23" x14ac:dyDescent="0.25">
      <c r="Q151" s="133">
        <f t="shared" si="13"/>
        <v>-1.25</v>
      </c>
      <c r="R151" s="136">
        <f t="shared" si="14"/>
        <v>-1.0225584594222834</v>
      </c>
      <c r="S151" s="133">
        <f t="shared" si="15"/>
        <v>-2.666666666666667</v>
      </c>
      <c r="T151" s="133">
        <f t="shared" si="16"/>
        <v>-1</v>
      </c>
      <c r="U151" s="133">
        <f t="shared" si="17"/>
        <v>-1.000249803290916</v>
      </c>
      <c r="W151" s="133" t="e">
        <v>#N/A</v>
      </c>
    </row>
    <row r="152" spans="17:23" x14ac:dyDescent="0.25">
      <c r="Q152" s="133">
        <f t="shared" si="13"/>
        <v>-1.25</v>
      </c>
      <c r="R152" s="136">
        <f t="shared" si="14"/>
        <v>-1.0225584594222834</v>
      </c>
      <c r="S152" s="133">
        <f t="shared" si="15"/>
        <v>-2.666666666666667</v>
      </c>
      <c r="T152" s="133">
        <f t="shared" si="16"/>
        <v>-1</v>
      </c>
      <c r="U152" s="133">
        <f t="shared" si="17"/>
        <v>-1.000249803290916</v>
      </c>
      <c r="W152" s="133" t="e">
        <v>#N/A</v>
      </c>
    </row>
    <row r="153" spans="17:23" x14ac:dyDescent="0.25">
      <c r="Q153" s="133">
        <f t="shared" si="13"/>
        <v>-1.25</v>
      </c>
      <c r="R153" s="136">
        <f t="shared" si="14"/>
        <v>-1.0225584594222834</v>
      </c>
      <c r="S153" s="133">
        <f t="shared" si="15"/>
        <v>-2.666666666666667</v>
      </c>
      <c r="T153" s="133">
        <f t="shared" si="16"/>
        <v>-1</v>
      </c>
      <c r="U153" s="133">
        <f t="shared" si="17"/>
        <v>-1.000249803290916</v>
      </c>
      <c r="W153" s="133" t="e">
        <v>#N/A</v>
      </c>
    </row>
    <row r="154" spans="17:23" x14ac:dyDescent="0.25">
      <c r="Q154" s="133">
        <f t="shared" si="13"/>
        <v>-1.25</v>
      </c>
      <c r="R154" s="136">
        <f t="shared" si="14"/>
        <v>-1.0225584594222834</v>
      </c>
      <c r="S154" s="133">
        <f t="shared" si="15"/>
        <v>-2.666666666666667</v>
      </c>
      <c r="T154" s="133">
        <f t="shared" si="16"/>
        <v>-1</v>
      </c>
      <c r="U154" s="133">
        <f t="shared" si="17"/>
        <v>-1.000249803290916</v>
      </c>
      <c r="W154" s="133" t="e">
        <v>#N/A</v>
      </c>
    </row>
    <row r="155" spans="17:23" x14ac:dyDescent="0.25">
      <c r="Q155" s="133">
        <f t="shared" si="13"/>
        <v>-1.25</v>
      </c>
      <c r="R155" s="136">
        <f t="shared" si="14"/>
        <v>-1.0225584594222834</v>
      </c>
      <c r="S155" s="133">
        <f t="shared" si="15"/>
        <v>-2.666666666666667</v>
      </c>
      <c r="T155" s="133">
        <f t="shared" si="16"/>
        <v>-1</v>
      </c>
      <c r="U155" s="133">
        <f t="shared" si="17"/>
        <v>-1.000249803290916</v>
      </c>
      <c r="W155" s="133" t="e">
        <v>#N/A</v>
      </c>
    </row>
    <row r="156" spans="17:23" x14ac:dyDescent="0.25">
      <c r="Q156" s="133">
        <f t="shared" si="13"/>
        <v>-1.25</v>
      </c>
      <c r="R156" s="136">
        <f t="shared" si="14"/>
        <v>-1.0225584594222834</v>
      </c>
      <c r="S156" s="133">
        <f t="shared" si="15"/>
        <v>-2.666666666666667</v>
      </c>
      <c r="T156" s="133">
        <f t="shared" si="16"/>
        <v>-1</v>
      </c>
      <c r="U156" s="133">
        <f t="shared" si="17"/>
        <v>-1.000249803290916</v>
      </c>
      <c r="W156" s="133" t="e">
        <v>#N/A</v>
      </c>
    </row>
    <row r="157" spans="17:23" x14ac:dyDescent="0.25">
      <c r="Q157" s="133">
        <f t="shared" si="13"/>
        <v>-1.25</v>
      </c>
      <c r="R157" s="136">
        <f t="shared" si="14"/>
        <v>-1.0225584594222834</v>
      </c>
      <c r="S157" s="133">
        <f t="shared" si="15"/>
        <v>-2.666666666666667</v>
      </c>
      <c r="T157" s="133">
        <f t="shared" si="16"/>
        <v>-1</v>
      </c>
      <c r="U157" s="133">
        <f t="shared" si="17"/>
        <v>-1.000249803290916</v>
      </c>
      <c r="W157" s="133" t="e">
        <v>#N/A</v>
      </c>
    </row>
    <row r="158" spans="17:23" x14ac:dyDescent="0.25">
      <c r="Q158" s="133">
        <f t="shared" si="13"/>
        <v>-1.25</v>
      </c>
      <c r="R158" s="136">
        <f t="shared" si="14"/>
        <v>-1.0225584594222834</v>
      </c>
      <c r="S158" s="133">
        <f t="shared" si="15"/>
        <v>-2.666666666666667</v>
      </c>
      <c r="T158" s="133">
        <f t="shared" si="16"/>
        <v>-1</v>
      </c>
      <c r="U158" s="133">
        <f t="shared" si="17"/>
        <v>-1.000249803290916</v>
      </c>
      <c r="W158" s="133" t="e">
        <v>#N/A</v>
      </c>
    </row>
    <row r="159" spans="17:23" x14ac:dyDescent="0.25">
      <c r="Q159" s="133">
        <f t="shared" si="13"/>
        <v>-1.25</v>
      </c>
      <c r="R159" s="136">
        <f t="shared" si="14"/>
        <v>-1.0225584594222834</v>
      </c>
      <c r="S159" s="133">
        <f t="shared" si="15"/>
        <v>-2.666666666666667</v>
      </c>
      <c r="T159" s="133">
        <f t="shared" si="16"/>
        <v>-1</v>
      </c>
      <c r="U159" s="133">
        <f t="shared" si="17"/>
        <v>-1.000249803290916</v>
      </c>
      <c r="W159" s="133" t="e">
        <v>#N/A</v>
      </c>
    </row>
    <row r="160" spans="17:23" x14ac:dyDescent="0.25">
      <c r="Q160" s="133">
        <f t="shared" si="13"/>
        <v>-1.25</v>
      </c>
      <c r="R160" s="136">
        <f t="shared" si="14"/>
        <v>-1.0225584594222834</v>
      </c>
      <c r="S160" s="133">
        <f t="shared" si="15"/>
        <v>-2.666666666666667</v>
      </c>
      <c r="T160" s="133">
        <f t="shared" si="16"/>
        <v>-1</v>
      </c>
      <c r="U160" s="133">
        <f t="shared" si="17"/>
        <v>-1.000249803290916</v>
      </c>
      <c r="W160" s="133" t="e">
        <v>#N/A</v>
      </c>
    </row>
    <row r="161" spans="17:23" x14ac:dyDescent="0.25">
      <c r="Q161" s="133">
        <f t="shared" si="13"/>
        <v>-1.25</v>
      </c>
      <c r="R161" s="136">
        <f t="shared" si="14"/>
        <v>-1.0225584594222834</v>
      </c>
      <c r="S161" s="133">
        <f t="shared" si="15"/>
        <v>-2.666666666666667</v>
      </c>
      <c r="T161" s="133">
        <f t="shared" si="16"/>
        <v>-1</v>
      </c>
      <c r="U161" s="133">
        <f t="shared" si="17"/>
        <v>-1.000249803290916</v>
      </c>
      <c r="W161" s="133" t="e">
        <v>#N/A</v>
      </c>
    </row>
    <row r="162" spans="17:23" x14ac:dyDescent="0.25">
      <c r="Q162" s="133">
        <f t="shared" si="13"/>
        <v>-1.25</v>
      </c>
      <c r="R162" s="136">
        <f t="shared" si="14"/>
        <v>-1.0225584594222834</v>
      </c>
      <c r="S162" s="133">
        <f t="shared" si="15"/>
        <v>-2.666666666666667</v>
      </c>
      <c r="T162" s="133">
        <f t="shared" si="16"/>
        <v>-1</v>
      </c>
      <c r="U162" s="133">
        <f t="shared" si="17"/>
        <v>-1.000249803290916</v>
      </c>
      <c r="W162" s="133" t="e">
        <v>#N/A</v>
      </c>
    </row>
    <row r="163" spans="17:23" x14ac:dyDescent="0.25">
      <c r="Q163" s="133">
        <f t="shared" si="13"/>
        <v>-1.25</v>
      </c>
      <c r="R163" s="136">
        <f t="shared" si="14"/>
        <v>-1.0225584594222834</v>
      </c>
      <c r="S163" s="133">
        <f t="shared" si="15"/>
        <v>-2.666666666666667</v>
      </c>
      <c r="T163" s="133">
        <f t="shared" si="16"/>
        <v>-1</v>
      </c>
      <c r="U163" s="133">
        <f t="shared" si="17"/>
        <v>-1.000249803290916</v>
      </c>
      <c r="W163" s="133" t="e">
        <v>#N/A</v>
      </c>
    </row>
    <row r="164" spans="17:23" x14ac:dyDescent="0.25">
      <c r="Q164" s="133">
        <f t="shared" si="13"/>
        <v>-1.25</v>
      </c>
      <c r="R164" s="136">
        <f t="shared" si="14"/>
        <v>-1.0225584594222834</v>
      </c>
      <c r="S164" s="133">
        <f t="shared" si="15"/>
        <v>-2.666666666666667</v>
      </c>
      <c r="T164" s="133">
        <f t="shared" si="16"/>
        <v>-1</v>
      </c>
      <c r="U164" s="133">
        <f t="shared" si="17"/>
        <v>-1.000249803290916</v>
      </c>
      <c r="W164" s="133" t="e">
        <v>#N/A</v>
      </c>
    </row>
    <row r="165" spans="17:23" x14ac:dyDescent="0.25">
      <c r="Q165" s="133">
        <f t="shared" si="13"/>
        <v>-1.25</v>
      </c>
      <c r="R165" s="136">
        <f t="shared" si="14"/>
        <v>-1.0225584594222834</v>
      </c>
      <c r="S165" s="133">
        <f t="shared" si="15"/>
        <v>-2.666666666666667</v>
      </c>
      <c r="T165" s="133">
        <f t="shared" si="16"/>
        <v>-1</v>
      </c>
      <c r="U165" s="133">
        <f t="shared" si="17"/>
        <v>-1.000249803290916</v>
      </c>
      <c r="W165" s="133" t="e">
        <v>#N/A</v>
      </c>
    </row>
    <row r="166" spans="17:23" x14ac:dyDescent="0.25">
      <c r="Q166" s="133">
        <f t="shared" si="13"/>
        <v>-1.25</v>
      </c>
      <c r="R166" s="136">
        <f t="shared" si="14"/>
        <v>-1.0225584594222834</v>
      </c>
      <c r="S166" s="133">
        <f t="shared" si="15"/>
        <v>-2.666666666666667</v>
      </c>
      <c r="T166" s="133">
        <f t="shared" si="16"/>
        <v>-1</v>
      </c>
      <c r="U166" s="133">
        <f t="shared" si="17"/>
        <v>-1.000249803290916</v>
      </c>
      <c r="W166" s="133" t="e">
        <v>#N/A</v>
      </c>
    </row>
    <row r="167" spans="17:23" x14ac:dyDescent="0.25">
      <c r="Q167" s="133">
        <f t="shared" si="13"/>
        <v>-1.25</v>
      </c>
      <c r="R167" s="136">
        <f t="shared" si="14"/>
        <v>-1.0225584594222834</v>
      </c>
      <c r="S167" s="133">
        <f t="shared" si="15"/>
        <v>-2.666666666666667</v>
      </c>
      <c r="T167" s="133">
        <f t="shared" si="16"/>
        <v>-1</v>
      </c>
      <c r="U167" s="133">
        <f t="shared" si="17"/>
        <v>-1.000249803290916</v>
      </c>
      <c r="W167" s="133" t="e">
        <v>#N/A</v>
      </c>
    </row>
    <row r="168" spans="17:23" x14ac:dyDescent="0.25">
      <c r="Q168" s="133">
        <f t="shared" si="13"/>
        <v>-1.25</v>
      </c>
      <c r="R168" s="136">
        <f t="shared" si="14"/>
        <v>-1.0225584594222834</v>
      </c>
      <c r="S168" s="133">
        <f t="shared" si="15"/>
        <v>-2.666666666666667</v>
      </c>
      <c r="T168" s="133">
        <f t="shared" si="16"/>
        <v>-1</v>
      </c>
      <c r="U168" s="133">
        <f t="shared" si="17"/>
        <v>-1.000249803290916</v>
      </c>
      <c r="W168" s="133" t="e">
        <v>#N/A</v>
      </c>
    </row>
    <row r="169" spans="17:23" x14ac:dyDescent="0.25">
      <c r="Q169" s="133">
        <f t="shared" si="13"/>
        <v>-1.25</v>
      </c>
      <c r="R169" s="136">
        <f t="shared" si="14"/>
        <v>-1.0225584594222834</v>
      </c>
      <c r="S169" s="133">
        <f t="shared" si="15"/>
        <v>-2.666666666666667</v>
      </c>
      <c r="T169" s="133">
        <f t="shared" si="16"/>
        <v>-1</v>
      </c>
      <c r="U169" s="133">
        <f t="shared" si="17"/>
        <v>-1.000249803290916</v>
      </c>
      <c r="W169" s="133" t="e">
        <v>#N/A</v>
      </c>
    </row>
    <row r="170" spans="17:23" x14ac:dyDescent="0.25">
      <c r="Q170" s="133">
        <f t="shared" si="13"/>
        <v>-1.25</v>
      </c>
      <c r="R170" s="136">
        <f t="shared" si="14"/>
        <v>-1.0225584594222834</v>
      </c>
      <c r="S170" s="133">
        <f t="shared" si="15"/>
        <v>-2.666666666666667</v>
      </c>
      <c r="T170" s="133">
        <f t="shared" si="16"/>
        <v>-1</v>
      </c>
      <c r="U170" s="133">
        <f t="shared" si="17"/>
        <v>-1.000249803290916</v>
      </c>
      <c r="W170" s="133" t="e">
        <v>#N/A</v>
      </c>
    </row>
    <row r="171" spans="17:23" x14ac:dyDescent="0.25">
      <c r="Q171" s="133">
        <f t="shared" si="13"/>
        <v>-1.25</v>
      </c>
      <c r="R171" s="136">
        <f t="shared" si="14"/>
        <v>-1.0225584594222834</v>
      </c>
      <c r="S171" s="133">
        <f t="shared" si="15"/>
        <v>-2.666666666666667</v>
      </c>
      <c r="T171" s="133">
        <f t="shared" si="16"/>
        <v>-1</v>
      </c>
      <c r="U171" s="133">
        <f t="shared" si="17"/>
        <v>-1.000249803290916</v>
      </c>
      <c r="W171" s="133" t="e">
        <v>#N/A</v>
      </c>
    </row>
    <row r="172" spans="17:23" x14ac:dyDescent="0.25">
      <c r="Q172" s="133">
        <f t="shared" si="13"/>
        <v>-1.25</v>
      </c>
      <c r="R172" s="136">
        <f t="shared" si="14"/>
        <v>-1.0225584594222834</v>
      </c>
      <c r="S172" s="133">
        <f t="shared" si="15"/>
        <v>-2.666666666666667</v>
      </c>
      <c r="T172" s="133">
        <f t="shared" si="16"/>
        <v>-1</v>
      </c>
      <c r="U172" s="133">
        <f t="shared" si="17"/>
        <v>-1.000249803290916</v>
      </c>
      <c r="W172" s="133" t="e">
        <v>#N/A</v>
      </c>
    </row>
    <row r="173" spans="17:23" x14ac:dyDescent="0.25">
      <c r="Q173" s="133">
        <f t="shared" si="13"/>
        <v>-1.25</v>
      </c>
      <c r="R173" s="136">
        <f t="shared" si="14"/>
        <v>-1.0225584594222834</v>
      </c>
      <c r="S173" s="133">
        <f t="shared" si="15"/>
        <v>-2.666666666666667</v>
      </c>
      <c r="T173" s="133">
        <f t="shared" si="16"/>
        <v>-1</v>
      </c>
      <c r="U173" s="133">
        <f t="shared" si="17"/>
        <v>-1.000249803290916</v>
      </c>
      <c r="W173" s="133" t="e">
        <v>#N/A</v>
      </c>
    </row>
    <row r="174" spans="17:23" x14ac:dyDescent="0.25">
      <c r="Q174" s="133">
        <f t="shared" si="13"/>
        <v>-1.25</v>
      </c>
      <c r="R174" s="136">
        <f t="shared" si="14"/>
        <v>-1.0225584594222834</v>
      </c>
      <c r="S174" s="133">
        <f t="shared" si="15"/>
        <v>-2.666666666666667</v>
      </c>
      <c r="T174" s="133">
        <f t="shared" si="16"/>
        <v>-1</v>
      </c>
      <c r="U174" s="133">
        <f t="shared" si="17"/>
        <v>-1.000249803290916</v>
      </c>
      <c r="W174" s="133" t="e">
        <v>#N/A</v>
      </c>
    </row>
    <row r="175" spans="17:23" x14ac:dyDescent="0.25">
      <c r="Q175" s="133">
        <f t="shared" si="13"/>
        <v>-1.25</v>
      </c>
      <c r="R175" s="136">
        <f t="shared" si="14"/>
        <v>-1.0225584594222834</v>
      </c>
      <c r="S175" s="133">
        <f t="shared" si="15"/>
        <v>-2.666666666666667</v>
      </c>
      <c r="T175" s="133">
        <f t="shared" si="16"/>
        <v>-1</v>
      </c>
      <c r="U175" s="133">
        <f t="shared" si="17"/>
        <v>-1.000249803290916</v>
      </c>
      <c r="W175" s="133" t="e">
        <v>#N/A</v>
      </c>
    </row>
    <row r="176" spans="17:23" x14ac:dyDescent="0.25">
      <c r="Q176" s="133">
        <f t="shared" si="13"/>
        <v>-1.25</v>
      </c>
      <c r="R176" s="136">
        <f t="shared" si="14"/>
        <v>-1.0225584594222834</v>
      </c>
      <c r="S176" s="133">
        <f t="shared" si="15"/>
        <v>-2.666666666666667</v>
      </c>
      <c r="T176" s="133">
        <f t="shared" si="16"/>
        <v>-1</v>
      </c>
      <c r="U176" s="133">
        <f t="shared" si="17"/>
        <v>-1.000249803290916</v>
      </c>
      <c r="W176" s="133" t="e">
        <v>#N/A</v>
      </c>
    </row>
    <row r="177" spans="17:23" x14ac:dyDescent="0.25">
      <c r="Q177" s="133">
        <f t="shared" si="13"/>
        <v>-1.25</v>
      </c>
      <c r="R177" s="136">
        <f t="shared" si="14"/>
        <v>-1.0225584594222834</v>
      </c>
      <c r="S177" s="133">
        <f t="shared" si="15"/>
        <v>-2.666666666666667</v>
      </c>
      <c r="T177" s="133">
        <f t="shared" si="16"/>
        <v>-1</v>
      </c>
      <c r="U177" s="133">
        <f t="shared" si="17"/>
        <v>-1.000249803290916</v>
      </c>
      <c r="W177" s="133" t="e">
        <v>#N/A</v>
      </c>
    </row>
    <row r="178" spans="17:23" x14ac:dyDescent="0.25">
      <c r="Q178" s="133">
        <f t="shared" si="13"/>
        <v>-1.25</v>
      </c>
      <c r="R178" s="136">
        <f t="shared" si="14"/>
        <v>-1.0225584594222834</v>
      </c>
      <c r="S178" s="133">
        <f t="shared" si="15"/>
        <v>-2.666666666666667</v>
      </c>
      <c r="T178" s="133">
        <f t="shared" si="16"/>
        <v>-1</v>
      </c>
      <c r="U178" s="133">
        <f t="shared" si="17"/>
        <v>-1.000249803290916</v>
      </c>
      <c r="W178" s="133" t="e">
        <v>#N/A</v>
      </c>
    </row>
    <row r="179" spans="17:23" x14ac:dyDescent="0.25">
      <c r="Q179" s="133">
        <f t="shared" si="13"/>
        <v>-1.25</v>
      </c>
      <c r="R179" s="136">
        <f t="shared" si="14"/>
        <v>-1.0225584594222834</v>
      </c>
      <c r="S179" s="133">
        <f t="shared" si="15"/>
        <v>-2.666666666666667</v>
      </c>
      <c r="T179" s="133">
        <f t="shared" si="16"/>
        <v>-1</v>
      </c>
      <c r="U179" s="133">
        <f t="shared" si="17"/>
        <v>-1.000249803290916</v>
      </c>
      <c r="W179" s="133" t="e">
        <v>#N/A</v>
      </c>
    </row>
    <row r="180" spans="17:23" x14ac:dyDescent="0.25">
      <c r="Q180" s="133">
        <f t="shared" si="13"/>
        <v>-1.25</v>
      </c>
      <c r="R180" s="136">
        <f t="shared" si="14"/>
        <v>-1.0225584594222834</v>
      </c>
      <c r="S180" s="133">
        <f t="shared" si="15"/>
        <v>-2.666666666666667</v>
      </c>
      <c r="T180" s="133">
        <f t="shared" si="16"/>
        <v>-1</v>
      </c>
      <c r="U180" s="133">
        <f t="shared" si="17"/>
        <v>-1.000249803290916</v>
      </c>
      <c r="W180" s="133" t="e">
        <v>#N/A</v>
      </c>
    </row>
    <row r="181" spans="17:23" x14ac:dyDescent="0.25">
      <c r="Q181" s="133">
        <f t="shared" si="13"/>
        <v>-1.25</v>
      </c>
      <c r="R181" s="136">
        <f t="shared" si="14"/>
        <v>-1.0225584594222834</v>
      </c>
      <c r="S181" s="133">
        <f t="shared" si="15"/>
        <v>-2.666666666666667</v>
      </c>
      <c r="T181" s="133">
        <f t="shared" si="16"/>
        <v>-1</v>
      </c>
      <c r="U181" s="133">
        <f t="shared" si="17"/>
        <v>-1.000249803290916</v>
      </c>
      <c r="W181" s="133" t="e">
        <v>#N/A</v>
      </c>
    </row>
    <row r="182" spans="17:23" x14ac:dyDescent="0.25">
      <c r="Q182" s="133">
        <f t="shared" si="13"/>
        <v>-1.25</v>
      </c>
      <c r="R182" s="136">
        <f t="shared" si="14"/>
        <v>-1.0225584594222834</v>
      </c>
      <c r="S182" s="133">
        <f t="shared" si="15"/>
        <v>-2.666666666666667</v>
      </c>
      <c r="T182" s="133">
        <f t="shared" si="16"/>
        <v>-1</v>
      </c>
      <c r="U182" s="133">
        <f t="shared" si="17"/>
        <v>-1.000249803290916</v>
      </c>
      <c r="W182" s="133" t="e">
        <v>#N/A</v>
      </c>
    </row>
    <row r="183" spans="17:23" x14ac:dyDescent="0.25">
      <c r="Q183" s="133">
        <f t="shared" si="13"/>
        <v>-1.25</v>
      </c>
      <c r="R183" s="136">
        <f t="shared" si="14"/>
        <v>-1.0225584594222834</v>
      </c>
      <c r="S183" s="133">
        <f t="shared" si="15"/>
        <v>-2.666666666666667</v>
      </c>
      <c r="T183" s="133">
        <f t="shared" si="16"/>
        <v>-1</v>
      </c>
      <c r="U183" s="133">
        <f t="shared" si="17"/>
        <v>-1.000249803290916</v>
      </c>
      <c r="W183" s="133" t="e">
        <v>#N/A</v>
      </c>
    </row>
    <row r="184" spans="17:23" x14ac:dyDescent="0.25">
      <c r="Q184" s="133">
        <f t="shared" si="13"/>
        <v>-1.25</v>
      </c>
      <c r="R184" s="136">
        <f t="shared" si="14"/>
        <v>-1.0225584594222834</v>
      </c>
      <c r="S184" s="133">
        <f t="shared" si="15"/>
        <v>-2.666666666666667</v>
      </c>
      <c r="T184" s="133">
        <f t="shared" si="16"/>
        <v>-1</v>
      </c>
      <c r="U184" s="133">
        <f t="shared" si="17"/>
        <v>-1.000249803290916</v>
      </c>
      <c r="W184" s="133" t="e">
        <v>#N/A</v>
      </c>
    </row>
    <row r="185" spans="17:23" x14ac:dyDescent="0.25">
      <c r="Q185" s="133">
        <f t="shared" si="13"/>
        <v>-1.25</v>
      </c>
      <c r="R185" s="136">
        <f t="shared" si="14"/>
        <v>-1.0225584594222834</v>
      </c>
      <c r="S185" s="133">
        <f t="shared" si="15"/>
        <v>-2.666666666666667</v>
      </c>
      <c r="T185" s="133">
        <f t="shared" si="16"/>
        <v>-1</v>
      </c>
      <c r="U185" s="133">
        <f t="shared" si="17"/>
        <v>-1.000249803290916</v>
      </c>
    </row>
    <row r="186" spans="17:23" x14ac:dyDescent="0.25">
      <c r="Q186" s="133">
        <f t="shared" si="13"/>
        <v>-1.25</v>
      </c>
      <c r="R186" s="136">
        <f t="shared" si="14"/>
        <v>-1.0225584594222834</v>
      </c>
      <c r="S186" s="133">
        <f t="shared" si="15"/>
        <v>-2.666666666666667</v>
      </c>
      <c r="T186" s="133">
        <f t="shared" si="16"/>
        <v>-1</v>
      </c>
      <c r="U186" s="133">
        <f t="shared" si="17"/>
        <v>-1.000249803290916</v>
      </c>
    </row>
    <row r="187" spans="17:23" x14ac:dyDescent="0.25">
      <c r="Q187" s="133">
        <f t="shared" si="13"/>
        <v>-1.25</v>
      </c>
      <c r="R187" s="136">
        <f t="shared" si="14"/>
        <v>-1.0225584594222834</v>
      </c>
      <c r="S187" s="133">
        <f t="shared" si="15"/>
        <v>-2.666666666666667</v>
      </c>
      <c r="T187" s="133">
        <f t="shared" si="16"/>
        <v>-1</v>
      </c>
      <c r="U187" s="133">
        <f t="shared" si="17"/>
        <v>-1.000249803290916</v>
      </c>
    </row>
    <row r="188" spans="17:23" x14ac:dyDescent="0.25">
      <c r="Q188" s="133">
        <f t="shared" si="13"/>
        <v>-1.25</v>
      </c>
      <c r="R188" s="136">
        <f t="shared" si="14"/>
        <v>-1.0225584594222834</v>
      </c>
      <c r="S188" s="133">
        <f t="shared" si="15"/>
        <v>-2.666666666666667</v>
      </c>
      <c r="T188" s="133">
        <f t="shared" si="16"/>
        <v>-1</v>
      </c>
      <c r="U188" s="133">
        <f t="shared" si="17"/>
        <v>-1.000249803290916</v>
      </c>
    </row>
    <row r="189" spans="17:23" x14ac:dyDescent="0.25">
      <c r="Q189" s="133">
        <f t="shared" si="13"/>
        <v>-1.25</v>
      </c>
      <c r="R189" s="136">
        <f t="shared" si="14"/>
        <v>-1.0225584594222834</v>
      </c>
      <c r="S189" s="133">
        <f t="shared" si="15"/>
        <v>-2.666666666666667</v>
      </c>
      <c r="T189" s="133">
        <f t="shared" si="16"/>
        <v>-1</v>
      </c>
      <c r="U189" s="133">
        <f t="shared" si="17"/>
        <v>-1.000249803290916</v>
      </c>
    </row>
    <row r="190" spans="17:23" x14ac:dyDescent="0.25">
      <c r="Q190" s="133">
        <f t="shared" si="13"/>
        <v>-1.25</v>
      </c>
      <c r="R190" s="136">
        <f t="shared" si="14"/>
        <v>-1.0225584594222834</v>
      </c>
      <c r="S190" s="133">
        <f t="shared" si="15"/>
        <v>-2.666666666666667</v>
      </c>
      <c r="T190" s="133">
        <f t="shared" si="16"/>
        <v>-1</v>
      </c>
      <c r="U190" s="133">
        <f t="shared" si="17"/>
        <v>-1.000249803290916</v>
      </c>
    </row>
    <row r="191" spans="17:23" x14ac:dyDescent="0.25">
      <c r="Q191" s="133">
        <f t="shared" si="13"/>
        <v>-1.25</v>
      </c>
      <c r="R191" s="136">
        <f t="shared" si="14"/>
        <v>-1.0225584594222834</v>
      </c>
      <c r="S191" s="133">
        <f t="shared" si="15"/>
        <v>-2.666666666666667</v>
      </c>
      <c r="T191" s="133">
        <f t="shared" si="16"/>
        <v>-1</v>
      </c>
      <c r="U191" s="133">
        <f t="shared" si="17"/>
        <v>-1.000249803290916</v>
      </c>
    </row>
    <row r="192" spans="17:23" x14ac:dyDescent="0.25">
      <c r="Q192" s="133">
        <f t="shared" si="13"/>
        <v>-1.25</v>
      </c>
      <c r="R192" s="136">
        <f t="shared" si="14"/>
        <v>-1.0225584594222834</v>
      </c>
      <c r="S192" s="133">
        <f t="shared" si="15"/>
        <v>-2.666666666666667</v>
      </c>
      <c r="T192" s="133">
        <f t="shared" si="16"/>
        <v>-1</v>
      </c>
      <c r="U192" s="133">
        <f t="shared" si="17"/>
        <v>-1.000249803290916</v>
      </c>
    </row>
    <row r="193" spans="17:21" x14ac:dyDescent="0.25">
      <c r="Q193" s="133">
        <f t="shared" si="13"/>
        <v>-1.25</v>
      </c>
      <c r="R193" s="136">
        <f t="shared" si="14"/>
        <v>-1.0225584594222834</v>
      </c>
      <c r="S193" s="133">
        <f t="shared" si="15"/>
        <v>-2.666666666666667</v>
      </c>
      <c r="T193" s="133">
        <f t="shared" si="16"/>
        <v>-1</v>
      </c>
      <c r="U193" s="133">
        <f t="shared" si="17"/>
        <v>-1.000249803290916</v>
      </c>
    </row>
    <row r="194" spans="17:21" x14ac:dyDescent="0.25">
      <c r="Q194" s="133">
        <f t="shared" si="13"/>
        <v>-1.25</v>
      </c>
      <c r="R194" s="136">
        <f t="shared" si="14"/>
        <v>-1.0225584594222834</v>
      </c>
      <c r="S194" s="133">
        <f t="shared" si="15"/>
        <v>-2.666666666666667</v>
      </c>
      <c r="T194" s="133">
        <f t="shared" si="16"/>
        <v>-1</v>
      </c>
      <c r="U194" s="133">
        <f t="shared" si="17"/>
        <v>-1.000249803290916</v>
      </c>
    </row>
    <row r="195" spans="17:21" x14ac:dyDescent="0.25">
      <c r="Q195" s="133">
        <f t="shared" ref="Q195:Q258" si="18">2*((L195-P$3)/(P$5-P$3))-1</f>
        <v>-1.25</v>
      </c>
      <c r="R195" s="136">
        <f t="shared" ref="R195:R258" si="19">2*((H195-P$8)/(P$10-P$8))-1</f>
        <v>-1.0225584594222834</v>
      </c>
      <c r="S195" s="133">
        <f t="shared" ref="S195:S258" si="20">2*((I195-P$13)/(P$15-P$13))-1</f>
        <v>-2.666666666666667</v>
      </c>
      <c r="T195" s="133">
        <f t="shared" ref="T195:T258" si="21">2*((J195-P$18)/(P$20-P$18))-1</f>
        <v>-1</v>
      </c>
      <c r="U195" s="133">
        <f t="shared" ref="U195:U258" si="22">2*((K195-P$23)/(P$25-P$23))-1</f>
        <v>-1.000249803290916</v>
      </c>
    </row>
    <row r="196" spans="17:21" x14ac:dyDescent="0.25">
      <c r="Q196" s="133">
        <f t="shared" si="18"/>
        <v>-1.25</v>
      </c>
      <c r="R196" s="136">
        <f t="shared" si="19"/>
        <v>-1.0225584594222834</v>
      </c>
      <c r="S196" s="133">
        <f t="shared" si="20"/>
        <v>-2.666666666666667</v>
      </c>
      <c r="T196" s="133">
        <f t="shared" si="21"/>
        <v>-1</v>
      </c>
      <c r="U196" s="133">
        <f t="shared" si="22"/>
        <v>-1.000249803290916</v>
      </c>
    </row>
    <row r="197" spans="17:21" x14ac:dyDescent="0.25">
      <c r="Q197" s="133">
        <f t="shared" si="18"/>
        <v>-1.25</v>
      </c>
      <c r="R197" s="136">
        <f t="shared" si="19"/>
        <v>-1.0225584594222834</v>
      </c>
      <c r="S197" s="133">
        <f t="shared" si="20"/>
        <v>-2.666666666666667</v>
      </c>
      <c r="T197" s="133">
        <f t="shared" si="21"/>
        <v>-1</v>
      </c>
      <c r="U197" s="133">
        <f t="shared" si="22"/>
        <v>-1.000249803290916</v>
      </c>
    </row>
    <row r="198" spans="17:21" x14ac:dyDescent="0.25">
      <c r="Q198" s="133">
        <f t="shared" si="18"/>
        <v>-1.25</v>
      </c>
      <c r="R198" s="136">
        <f t="shared" si="19"/>
        <v>-1.0225584594222834</v>
      </c>
      <c r="S198" s="133">
        <f t="shared" si="20"/>
        <v>-2.666666666666667</v>
      </c>
      <c r="T198" s="133">
        <f t="shared" si="21"/>
        <v>-1</v>
      </c>
      <c r="U198" s="133">
        <f t="shared" si="22"/>
        <v>-1.000249803290916</v>
      </c>
    </row>
    <row r="199" spans="17:21" x14ac:dyDescent="0.25">
      <c r="Q199" s="133">
        <f t="shared" si="18"/>
        <v>-1.25</v>
      </c>
      <c r="R199" s="136">
        <f t="shared" si="19"/>
        <v>-1.0225584594222834</v>
      </c>
      <c r="S199" s="133">
        <f t="shared" si="20"/>
        <v>-2.666666666666667</v>
      </c>
      <c r="T199" s="133">
        <f t="shared" si="21"/>
        <v>-1</v>
      </c>
      <c r="U199" s="133">
        <f t="shared" si="22"/>
        <v>-1.000249803290916</v>
      </c>
    </row>
    <row r="200" spans="17:21" x14ac:dyDescent="0.25">
      <c r="Q200" s="133">
        <f t="shared" si="18"/>
        <v>-1.25</v>
      </c>
      <c r="R200" s="136">
        <f t="shared" si="19"/>
        <v>-1.0225584594222834</v>
      </c>
      <c r="S200" s="133">
        <f t="shared" si="20"/>
        <v>-2.666666666666667</v>
      </c>
      <c r="T200" s="133">
        <f t="shared" si="21"/>
        <v>-1</v>
      </c>
      <c r="U200" s="133">
        <f t="shared" si="22"/>
        <v>-1.000249803290916</v>
      </c>
    </row>
    <row r="201" spans="17:21" x14ac:dyDescent="0.25">
      <c r="Q201" s="133">
        <f t="shared" si="18"/>
        <v>-1.25</v>
      </c>
      <c r="R201" s="136">
        <f t="shared" si="19"/>
        <v>-1.0225584594222834</v>
      </c>
      <c r="S201" s="133">
        <f t="shared" si="20"/>
        <v>-2.666666666666667</v>
      </c>
      <c r="T201" s="133">
        <f t="shared" si="21"/>
        <v>-1</v>
      </c>
      <c r="U201" s="133">
        <f t="shared" si="22"/>
        <v>-1.000249803290916</v>
      </c>
    </row>
    <row r="202" spans="17:21" x14ac:dyDescent="0.25">
      <c r="Q202" s="133">
        <f t="shared" si="18"/>
        <v>-1.25</v>
      </c>
      <c r="R202" s="136">
        <f t="shared" si="19"/>
        <v>-1.0225584594222834</v>
      </c>
      <c r="S202" s="133">
        <f t="shared" si="20"/>
        <v>-2.666666666666667</v>
      </c>
      <c r="T202" s="133">
        <f t="shared" si="21"/>
        <v>-1</v>
      </c>
      <c r="U202" s="133">
        <f t="shared" si="22"/>
        <v>-1.000249803290916</v>
      </c>
    </row>
    <row r="203" spans="17:21" x14ac:dyDescent="0.25">
      <c r="Q203" s="133">
        <f t="shared" si="18"/>
        <v>-1.25</v>
      </c>
      <c r="R203" s="136">
        <f t="shared" si="19"/>
        <v>-1.0225584594222834</v>
      </c>
      <c r="S203" s="133">
        <f t="shared" si="20"/>
        <v>-2.666666666666667</v>
      </c>
      <c r="T203" s="133">
        <f t="shared" si="21"/>
        <v>-1</v>
      </c>
      <c r="U203" s="133">
        <f t="shared" si="22"/>
        <v>-1.000249803290916</v>
      </c>
    </row>
    <row r="204" spans="17:21" x14ac:dyDescent="0.25">
      <c r="Q204" s="133">
        <f t="shared" si="18"/>
        <v>-1.25</v>
      </c>
      <c r="R204" s="136">
        <f t="shared" si="19"/>
        <v>-1.0225584594222834</v>
      </c>
      <c r="S204" s="133">
        <f t="shared" si="20"/>
        <v>-2.666666666666667</v>
      </c>
      <c r="T204" s="133">
        <f t="shared" si="21"/>
        <v>-1</v>
      </c>
      <c r="U204" s="133">
        <f t="shared" si="22"/>
        <v>-1.000249803290916</v>
      </c>
    </row>
    <row r="205" spans="17:21" x14ac:dyDescent="0.25">
      <c r="Q205" s="133">
        <f t="shared" si="18"/>
        <v>-1.25</v>
      </c>
      <c r="R205" s="136">
        <f t="shared" si="19"/>
        <v>-1.0225584594222834</v>
      </c>
      <c r="S205" s="133">
        <f t="shared" si="20"/>
        <v>-2.666666666666667</v>
      </c>
      <c r="T205" s="133">
        <f t="shared" si="21"/>
        <v>-1</v>
      </c>
      <c r="U205" s="133">
        <f t="shared" si="22"/>
        <v>-1.000249803290916</v>
      </c>
    </row>
    <row r="206" spans="17:21" x14ac:dyDescent="0.25">
      <c r="Q206" s="133">
        <f t="shared" si="18"/>
        <v>-1.25</v>
      </c>
      <c r="R206" s="136">
        <f t="shared" si="19"/>
        <v>-1.0225584594222834</v>
      </c>
      <c r="S206" s="133">
        <f t="shared" si="20"/>
        <v>-2.666666666666667</v>
      </c>
      <c r="T206" s="133">
        <f t="shared" si="21"/>
        <v>-1</v>
      </c>
      <c r="U206" s="133">
        <f t="shared" si="22"/>
        <v>-1.000249803290916</v>
      </c>
    </row>
    <row r="207" spans="17:21" x14ac:dyDescent="0.25">
      <c r="Q207" s="133">
        <f t="shared" si="18"/>
        <v>-1.25</v>
      </c>
      <c r="R207" s="136">
        <f t="shared" si="19"/>
        <v>-1.0225584594222834</v>
      </c>
      <c r="S207" s="133">
        <f t="shared" si="20"/>
        <v>-2.666666666666667</v>
      </c>
      <c r="T207" s="133">
        <f t="shared" si="21"/>
        <v>-1</v>
      </c>
      <c r="U207" s="133">
        <f t="shared" si="22"/>
        <v>-1.000249803290916</v>
      </c>
    </row>
    <row r="208" spans="17:21" x14ac:dyDescent="0.25">
      <c r="Q208" s="133">
        <f t="shared" si="18"/>
        <v>-1.25</v>
      </c>
      <c r="R208" s="136">
        <f t="shared" si="19"/>
        <v>-1.0225584594222834</v>
      </c>
      <c r="S208" s="133">
        <f t="shared" si="20"/>
        <v>-2.666666666666667</v>
      </c>
      <c r="T208" s="133">
        <f t="shared" si="21"/>
        <v>-1</v>
      </c>
      <c r="U208" s="133">
        <f t="shared" si="22"/>
        <v>-1.000249803290916</v>
      </c>
    </row>
    <row r="209" spans="17:21" x14ac:dyDescent="0.25">
      <c r="Q209" s="133">
        <f t="shared" si="18"/>
        <v>-1.25</v>
      </c>
      <c r="R209" s="136">
        <f t="shared" si="19"/>
        <v>-1.0225584594222834</v>
      </c>
      <c r="S209" s="133">
        <f t="shared" si="20"/>
        <v>-2.666666666666667</v>
      </c>
      <c r="T209" s="133">
        <f t="shared" si="21"/>
        <v>-1</v>
      </c>
      <c r="U209" s="133">
        <f t="shared" si="22"/>
        <v>-1.000249803290916</v>
      </c>
    </row>
    <row r="210" spans="17:21" x14ac:dyDescent="0.25">
      <c r="Q210" s="133">
        <f t="shared" si="18"/>
        <v>-1.25</v>
      </c>
      <c r="R210" s="136">
        <f t="shared" si="19"/>
        <v>-1.0225584594222834</v>
      </c>
      <c r="S210" s="133">
        <f t="shared" si="20"/>
        <v>-2.666666666666667</v>
      </c>
      <c r="T210" s="133">
        <f t="shared" si="21"/>
        <v>-1</v>
      </c>
      <c r="U210" s="133">
        <f t="shared" si="22"/>
        <v>-1.000249803290916</v>
      </c>
    </row>
    <row r="211" spans="17:21" x14ac:dyDescent="0.25">
      <c r="Q211" s="133">
        <f t="shared" si="18"/>
        <v>-1.25</v>
      </c>
      <c r="R211" s="136">
        <f t="shared" si="19"/>
        <v>-1.0225584594222834</v>
      </c>
      <c r="S211" s="133">
        <f t="shared" si="20"/>
        <v>-2.666666666666667</v>
      </c>
      <c r="T211" s="133">
        <f t="shared" si="21"/>
        <v>-1</v>
      </c>
      <c r="U211" s="133">
        <f t="shared" si="22"/>
        <v>-1.000249803290916</v>
      </c>
    </row>
    <row r="212" spans="17:21" x14ac:dyDescent="0.25">
      <c r="Q212" s="133">
        <f t="shared" si="18"/>
        <v>-1.25</v>
      </c>
      <c r="R212" s="136">
        <f t="shared" si="19"/>
        <v>-1.0225584594222834</v>
      </c>
      <c r="S212" s="133">
        <f t="shared" si="20"/>
        <v>-2.666666666666667</v>
      </c>
      <c r="T212" s="133">
        <f t="shared" si="21"/>
        <v>-1</v>
      </c>
      <c r="U212" s="133">
        <f t="shared" si="22"/>
        <v>-1.000249803290916</v>
      </c>
    </row>
    <row r="213" spans="17:21" x14ac:dyDescent="0.25">
      <c r="Q213" s="133">
        <f t="shared" si="18"/>
        <v>-1.25</v>
      </c>
      <c r="R213" s="136">
        <f t="shared" si="19"/>
        <v>-1.0225584594222834</v>
      </c>
      <c r="S213" s="133">
        <f t="shared" si="20"/>
        <v>-2.666666666666667</v>
      </c>
      <c r="T213" s="133">
        <f t="shared" si="21"/>
        <v>-1</v>
      </c>
      <c r="U213" s="133">
        <f t="shared" si="22"/>
        <v>-1.000249803290916</v>
      </c>
    </row>
    <row r="214" spans="17:21" x14ac:dyDescent="0.25">
      <c r="Q214" s="133">
        <f t="shared" si="18"/>
        <v>-1.25</v>
      </c>
      <c r="R214" s="136">
        <f t="shared" si="19"/>
        <v>-1.0225584594222834</v>
      </c>
      <c r="S214" s="133">
        <f t="shared" si="20"/>
        <v>-2.666666666666667</v>
      </c>
      <c r="T214" s="133">
        <f t="shared" si="21"/>
        <v>-1</v>
      </c>
      <c r="U214" s="133">
        <f t="shared" si="22"/>
        <v>-1.000249803290916</v>
      </c>
    </row>
    <row r="215" spans="17:21" x14ac:dyDescent="0.25">
      <c r="Q215" s="133">
        <f t="shared" si="18"/>
        <v>-1.25</v>
      </c>
      <c r="R215" s="136">
        <f t="shared" si="19"/>
        <v>-1.0225584594222834</v>
      </c>
      <c r="S215" s="133">
        <f t="shared" si="20"/>
        <v>-2.666666666666667</v>
      </c>
      <c r="T215" s="133">
        <f t="shared" si="21"/>
        <v>-1</v>
      </c>
      <c r="U215" s="133">
        <f t="shared" si="22"/>
        <v>-1.000249803290916</v>
      </c>
    </row>
    <row r="216" spans="17:21" x14ac:dyDescent="0.25">
      <c r="Q216" s="133">
        <f t="shared" si="18"/>
        <v>-1.25</v>
      </c>
      <c r="R216" s="136">
        <f t="shared" si="19"/>
        <v>-1.0225584594222834</v>
      </c>
      <c r="S216" s="133">
        <f t="shared" si="20"/>
        <v>-2.666666666666667</v>
      </c>
      <c r="T216" s="133">
        <f t="shared" si="21"/>
        <v>-1</v>
      </c>
      <c r="U216" s="133">
        <f t="shared" si="22"/>
        <v>-1.000249803290916</v>
      </c>
    </row>
    <row r="217" spans="17:21" x14ac:dyDescent="0.25">
      <c r="Q217" s="133">
        <f t="shared" si="18"/>
        <v>-1.25</v>
      </c>
      <c r="R217" s="136">
        <f t="shared" si="19"/>
        <v>-1.0225584594222834</v>
      </c>
      <c r="S217" s="133">
        <f t="shared" si="20"/>
        <v>-2.666666666666667</v>
      </c>
      <c r="T217" s="133">
        <f t="shared" si="21"/>
        <v>-1</v>
      </c>
      <c r="U217" s="133">
        <f t="shared" si="22"/>
        <v>-1.000249803290916</v>
      </c>
    </row>
    <row r="218" spans="17:21" x14ac:dyDescent="0.25">
      <c r="Q218" s="133">
        <f t="shared" si="18"/>
        <v>-1.25</v>
      </c>
      <c r="R218" s="136">
        <f t="shared" si="19"/>
        <v>-1.0225584594222834</v>
      </c>
      <c r="S218" s="133">
        <f t="shared" si="20"/>
        <v>-2.666666666666667</v>
      </c>
      <c r="T218" s="133">
        <f t="shared" si="21"/>
        <v>-1</v>
      </c>
      <c r="U218" s="133">
        <f t="shared" si="22"/>
        <v>-1.000249803290916</v>
      </c>
    </row>
    <row r="219" spans="17:21" x14ac:dyDescent="0.25">
      <c r="Q219" s="133">
        <f t="shared" si="18"/>
        <v>-1.25</v>
      </c>
      <c r="R219" s="136">
        <f t="shared" si="19"/>
        <v>-1.0225584594222834</v>
      </c>
      <c r="S219" s="133">
        <f t="shared" si="20"/>
        <v>-2.666666666666667</v>
      </c>
      <c r="T219" s="133">
        <f t="shared" si="21"/>
        <v>-1</v>
      </c>
      <c r="U219" s="133">
        <f t="shared" si="22"/>
        <v>-1.000249803290916</v>
      </c>
    </row>
    <row r="220" spans="17:21" x14ac:dyDescent="0.25">
      <c r="Q220" s="133">
        <f t="shared" si="18"/>
        <v>-1.25</v>
      </c>
      <c r="R220" s="136">
        <f t="shared" si="19"/>
        <v>-1.0225584594222834</v>
      </c>
      <c r="S220" s="133">
        <f t="shared" si="20"/>
        <v>-2.666666666666667</v>
      </c>
      <c r="T220" s="133">
        <f t="shared" si="21"/>
        <v>-1</v>
      </c>
      <c r="U220" s="133">
        <f t="shared" si="22"/>
        <v>-1.000249803290916</v>
      </c>
    </row>
    <row r="221" spans="17:21" x14ac:dyDescent="0.25">
      <c r="Q221" s="133">
        <f t="shared" si="18"/>
        <v>-1.25</v>
      </c>
      <c r="R221" s="136">
        <f t="shared" si="19"/>
        <v>-1.0225584594222834</v>
      </c>
      <c r="S221" s="133">
        <f t="shared" si="20"/>
        <v>-2.666666666666667</v>
      </c>
      <c r="T221" s="133">
        <f t="shared" si="21"/>
        <v>-1</v>
      </c>
      <c r="U221" s="133">
        <f t="shared" si="22"/>
        <v>-1.000249803290916</v>
      </c>
    </row>
    <row r="222" spans="17:21" x14ac:dyDescent="0.25">
      <c r="Q222" s="133">
        <f t="shared" si="18"/>
        <v>-1.25</v>
      </c>
      <c r="R222" s="136">
        <f t="shared" si="19"/>
        <v>-1.0225584594222834</v>
      </c>
      <c r="S222" s="133">
        <f t="shared" si="20"/>
        <v>-2.666666666666667</v>
      </c>
      <c r="T222" s="133">
        <f t="shared" si="21"/>
        <v>-1</v>
      </c>
      <c r="U222" s="133">
        <f t="shared" si="22"/>
        <v>-1.000249803290916</v>
      </c>
    </row>
    <row r="223" spans="17:21" x14ac:dyDescent="0.25">
      <c r="Q223" s="133">
        <f t="shared" si="18"/>
        <v>-1.25</v>
      </c>
      <c r="R223" s="136">
        <f t="shared" si="19"/>
        <v>-1.0225584594222834</v>
      </c>
      <c r="S223" s="133">
        <f t="shared" si="20"/>
        <v>-2.666666666666667</v>
      </c>
      <c r="T223" s="133">
        <f t="shared" si="21"/>
        <v>-1</v>
      </c>
      <c r="U223" s="133">
        <f t="shared" si="22"/>
        <v>-1.000249803290916</v>
      </c>
    </row>
    <row r="224" spans="17:21" x14ac:dyDescent="0.25">
      <c r="Q224" s="133">
        <f t="shared" si="18"/>
        <v>-1.25</v>
      </c>
      <c r="R224" s="136">
        <f t="shared" si="19"/>
        <v>-1.0225584594222834</v>
      </c>
      <c r="S224" s="133">
        <f t="shared" si="20"/>
        <v>-2.666666666666667</v>
      </c>
      <c r="T224" s="133">
        <f t="shared" si="21"/>
        <v>-1</v>
      </c>
      <c r="U224" s="133">
        <f t="shared" si="22"/>
        <v>-1.000249803290916</v>
      </c>
    </row>
    <row r="225" spans="17:21" x14ac:dyDescent="0.25">
      <c r="Q225" s="133">
        <f t="shared" si="18"/>
        <v>-1.25</v>
      </c>
      <c r="R225" s="136">
        <f t="shared" si="19"/>
        <v>-1.0225584594222834</v>
      </c>
      <c r="S225" s="133">
        <f t="shared" si="20"/>
        <v>-2.666666666666667</v>
      </c>
      <c r="T225" s="133">
        <f t="shared" si="21"/>
        <v>-1</v>
      </c>
      <c r="U225" s="133">
        <f t="shared" si="22"/>
        <v>-1.000249803290916</v>
      </c>
    </row>
    <row r="226" spans="17:21" x14ac:dyDescent="0.25">
      <c r="Q226" s="133">
        <f t="shared" si="18"/>
        <v>-1.25</v>
      </c>
      <c r="R226" s="136">
        <f t="shared" si="19"/>
        <v>-1.0225584594222834</v>
      </c>
      <c r="S226" s="133">
        <f t="shared" si="20"/>
        <v>-2.666666666666667</v>
      </c>
      <c r="T226" s="133">
        <f t="shared" si="21"/>
        <v>-1</v>
      </c>
      <c r="U226" s="133">
        <f t="shared" si="22"/>
        <v>-1.000249803290916</v>
      </c>
    </row>
    <row r="227" spans="17:21" x14ac:dyDescent="0.25">
      <c r="Q227" s="133">
        <f t="shared" si="18"/>
        <v>-1.25</v>
      </c>
      <c r="R227" s="136">
        <f t="shared" si="19"/>
        <v>-1.0225584594222834</v>
      </c>
      <c r="S227" s="133">
        <f t="shared" si="20"/>
        <v>-2.666666666666667</v>
      </c>
      <c r="T227" s="133">
        <f t="shared" si="21"/>
        <v>-1</v>
      </c>
      <c r="U227" s="133">
        <f t="shared" si="22"/>
        <v>-1.000249803290916</v>
      </c>
    </row>
    <row r="228" spans="17:21" x14ac:dyDescent="0.25">
      <c r="Q228" s="133">
        <f t="shared" si="18"/>
        <v>-1.25</v>
      </c>
      <c r="R228" s="136">
        <f t="shared" si="19"/>
        <v>-1.0225584594222834</v>
      </c>
      <c r="S228" s="133">
        <f t="shared" si="20"/>
        <v>-2.666666666666667</v>
      </c>
      <c r="T228" s="133">
        <f t="shared" si="21"/>
        <v>-1</v>
      </c>
      <c r="U228" s="133">
        <f t="shared" si="22"/>
        <v>-1.000249803290916</v>
      </c>
    </row>
    <row r="229" spans="17:21" x14ac:dyDescent="0.25">
      <c r="Q229" s="133">
        <f t="shared" si="18"/>
        <v>-1.25</v>
      </c>
      <c r="R229" s="136">
        <f t="shared" si="19"/>
        <v>-1.0225584594222834</v>
      </c>
      <c r="S229" s="133">
        <f t="shared" si="20"/>
        <v>-2.666666666666667</v>
      </c>
      <c r="T229" s="133">
        <f t="shared" si="21"/>
        <v>-1</v>
      </c>
      <c r="U229" s="133">
        <f t="shared" si="22"/>
        <v>-1.000249803290916</v>
      </c>
    </row>
    <row r="230" spans="17:21" x14ac:dyDescent="0.25">
      <c r="Q230" s="133">
        <f t="shared" si="18"/>
        <v>-1.25</v>
      </c>
      <c r="R230" s="136">
        <f t="shared" si="19"/>
        <v>-1.0225584594222834</v>
      </c>
      <c r="S230" s="133">
        <f t="shared" si="20"/>
        <v>-2.666666666666667</v>
      </c>
      <c r="T230" s="133">
        <f t="shared" si="21"/>
        <v>-1</v>
      </c>
      <c r="U230" s="133">
        <f t="shared" si="22"/>
        <v>-1.000249803290916</v>
      </c>
    </row>
    <row r="231" spans="17:21" x14ac:dyDescent="0.25">
      <c r="Q231" s="133">
        <f t="shared" si="18"/>
        <v>-1.25</v>
      </c>
      <c r="R231" s="136">
        <f t="shared" si="19"/>
        <v>-1.0225584594222834</v>
      </c>
      <c r="S231" s="133">
        <f t="shared" si="20"/>
        <v>-2.666666666666667</v>
      </c>
      <c r="T231" s="133">
        <f t="shared" si="21"/>
        <v>-1</v>
      </c>
      <c r="U231" s="133">
        <f t="shared" si="22"/>
        <v>-1.000249803290916</v>
      </c>
    </row>
    <row r="232" spans="17:21" x14ac:dyDescent="0.25">
      <c r="Q232" s="133">
        <f t="shared" si="18"/>
        <v>-1.25</v>
      </c>
      <c r="R232" s="136">
        <f t="shared" si="19"/>
        <v>-1.0225584594222834</v>
      </c>
      <c r="S232" s="133">
        <f t="shared" si="20"/>
        <v>-2.666666666666667</v>
      </c>
      <c r="T232" s="133">
        <f t="shared" si="21"/>
        <v>-1</v>
      </c>
      <c r="U232" s="133">
        <f t="shared" si="22"/>
        <v>-1.000249803290916</v>
      </c>
    </row>
    <row r="233" spans="17:21" x14ac:dyDescent="0.25">
      <c r="Q233" s="133">
        <f t="shared" si="18"/>
        <v>-1.25</v>
      </c>
      <c r="R233" s="136">
        <f t="shared" si="19"/>
        <v>-1.0225584594222834</v>
      </c>
      <c r="S233" s="133">
        <f t="shared" si="20"/>
        <v>-2.666666666666667</v>
      </c>
      <c r="T233" s="133">
        <f t="shared" si="21"/>
        <v>-1</v>
      </c>
      <c r="U233" s="133">
        <f t="shared" si="22"/>
        <v>-1.000249803290916</v>
      </c>
    </row>
    <row r="234" spans="17:21" x14ac:dyDescent="0.25">
      <c r="Q234" s="133">
        <f t="shared" si="18"/>
        <v>-1.25</v>
      </c>
      <c r="R234" s="136">
        <f t="shared" si="19"/>
        <v>-1.0225584594222834</v>
      </c>
      <c r="S234" s="133">
        <f t="shared" si="20"/>
        <v>-2.666666666666667</v>
      </c>
      <c r="T234" s="133">
        <f t="shared" si="21"/>
        <v>-1</v>
      </c>
      <c r="U234" s="133">
        <f t="shared" si="22"/>
        <v>-1.000249803290916</v>
      </c>
    </row>
    <row r="235" spans="17:21" x14ac:dyDescent="0.25">
      <c r="Q235" s="133">
        <f t="shared" si="18"/>
        <v>-1.25</v>
      </c>
      <c r="R235" s="136">
        <f t="shared" si="19"/>
        <v>-1.0225584594222834</v>
      </c>
      <c r="S235" s="133">
        <f t="shared" si="20"/>
        <v>-2.666666666666667</v>
      </c>
      <c r="T235" s="133">
        <f t="shared" si="21"/>
        <v>-1</v>
      </c>
      <c r="U235" s="133">
        <f t="shared" si="22"/>
        <v>-1.000249803290916</v>
      </c>
    </row>
    <row r="236" spans="17:21" x14ac:dyDescent="0.25">
      <c r="Q236" s="133">
        <f t="shared" si="18"/>
        <v>-1.25</v>
      </c>
      <c r="R236" s="136">
        <f t="shared" si="19"/>
        <v>-1.0225584594222834</v>
      </c>
      <c r="S236" s="133">
        <f t="shared" si="20"/>
        <v>-2.666666666666667</v>
      </c>
      <c r="T236" s="133">
        <f t="shared" si="21"/>
        <v>-1</v>
      </c>
      <c r="U236" s="133">
        <f t="shared" si="22"/>
        <v>-1.000249803290916</v>
      </c>
    </row>
    <row r="237" spans="17:21" x14ac:dyDescent="0.25">
      <c r="Q237" s="133">
        <f t="shared" si="18"/>
        <v>-1.25</v>
      </c>
      <c r="R237" s="136">
        <f t="shared" si="19"/>
        <v>-1.0225584594222834</v>
      </c>
      <c r="S237" s="133">
        <f t="shared" si="20"/>
        <v>-2.666666666666667</v>
      </c>
      <c r="T237" s="133">
        <f t="shared" si="21"/>
        <v>-1</v>
      </c>
      <c r="U237" s="133">
        <f t="shared" si="22"/>
        <v>-1.000249803290916</v>
      </c>
    </row>
    <row r="238" spans="17:21" x14ac:dyDescent="0.25">
      <c r="Q238" s="133">
        <f t="shared" si="18"/>
        <v>-1.25</v>
      </c>
      <c r="R238" s="136">
        <f t="shared" si="19"/>
        <v>-1.0225584594222834</v>
      </c>
      <c r="S238" s="133">
        <f t="shared" si="20"/>
        <v>-2.666666666666667</v>
      </c>
      <c r="T238" s="133">
        <f t="shared" si="21"/>
        <v>-1</v>
      </c>
      <c r="U238" s="133">
        <f t="shared" si="22"/>
        <v>-1.000249803290916</v>
      </c>
    </row>
    <row r="239" spans="17:21" x14ac:dyDescent="0.25">
      <c r="Q239" s="133">
        <f t="shared" si="18"/>
        <v>-1.25</v>
      </c>
      <c r="R239" s="136">
        <f t="shared" si="19"/>
        <v>-1.0225584594222834</v>
      </c>
      <c r="S239" s="133">
        <f t="shared" si="20"/>
        <v>-2.666666666666667</v>
      </c>
      <c r="T239" s="133">
        <f t="shared" si="21"/>
        <v>-1</v>
      </c>
      <c r="U239" s="133">
        <f t="shared" si="22"/>
        <v>-1.000249803290916</v>
      </c>
    </row>
    <row r="240" spans="17:21" x14ac:dyDescent="0.25">
      <c r="Q240" s="133">
        <f t="shared" si="18"/>
        <v>-1.25</v>
      </c>
      <c r="R240" s="136">
        <f t="shared" si="19"/>
        <v>-1.0225584594222834</v>
      </c>
      <c r="S240" s="133">
        <f t="shared" si="20"/>
        <v>-2.666666666666667</v>
      </c>
      <c r="T240" s="133">
        <f t="shared" si="21"/>
        <v>-1</v>
      </c>
      <c r="U240" s="133">
        <f t="shared" si="22"/>
        <v>-1.000249803290916</v>
      </c>
    </row>
    <row r="241" spans="17:21" x14ac:dyDescent="0.25">
      <c r="Q241" s="133">
        <f t="shared" si="18"/>
        <v>-1.25</v>
      </c>
      <c r="R241" s="136">
        <f t="shared" si="19"/>
        <v>-1.0225584594222834</v>
      </c>
      <c r="S241" s="133">
        <f t="shared" si="20"/>
        <v>-2.666666666666667</v>
      </c>
      <c r="T241" s="133">
        <f t="shared" si="21"/>
        <v>-1</v>
      </c>
      <c r="U241" s="133">
        <f t="shared" si="22"/>
        <v>-1.000249803290916</v>
      </c>
    </row>
    <row r="242" spans="17:21" x14ac:dyDescent="0.25">
      <c r="Q242" s="133">
        <f t="shared" si="18"/>
        <v>-1.25</v>
      </c>
      <c r="R242" s="136">
        <f t="shared" si="19"/>
        <v>-1.0225584594222834</v>
      </c>
      <c r="S242" s="133">
        <f t="shared" si="20"/>
        <v>-2.666666666666667</v>
      </c>
      <c r="T242" s="133">
        <f t="shared" si="21"/>
        <v>-1</v>
      </c>
      <c r="U242" s="133">
        <f t="shared" si="22"/>
        <v>-1.000249803290916</v>
      </c>
    </row>
    <row r="243" spans="17:21" x14ac:dyDescent="0.25">
      <c r="Q243" s="133">
        <f t="shared" si="18"/>
        <v>-1.25</v>
      </c>
      <c r="R243" s="136">
        <f t="shared" si="19"/>
        <v>-1.0225584594222834</v>
      </c>
      <c r="S243" s="133">
        <f t="shared" si="20"/>
        <v>-2.666666666666667</v>
      </c>
      <c r="T243" s="133">
        <f t="shared" si="21"/>
        <v>-1</v>
      </c>
      <c r="U243" s="133">
        <f t="shared" si="22"/>
        <v>-1.000249803290916</v>
      </c>
    </row>
    <row r="244" spans="17:21" x14ac:dyDescent="0.25">
      <c r="Q244" s="133">
        <f t="shared" si="18"/>
        <v>-1.25</v>
      </c>
      <c r="R244" s="136">
        <f t="shared" si="19"/>
        <v>-1.0225584594222834</v>
      </c>
      <c r="S244" s="133">
        <f t="shared" si="20"/>
        <v>-2.666666666666667</v>
      </c>
      <c r="T244" s="133">
        <f t="shared" si="21"/>
        <v>-1</v>
      </c>
      <c r="U244" s="133">
        <f t="shared" si="22"/>
        <v>-1.000249803290916</v>
      </c>
    </row>
    <row r="245" spans="17:21" x14ac:dyDescent="0.25">
      <c r="Q245" s="133">
        <f t="shared" si="18"/>
        <v>-1.25</v>
      </c>
      <c r="R245" s="136">
        <f t="shared" si="19"/>
        <v>-1.0225584594222834</v>
      </c>
      <c r="S245" s="133">
        <f t="shared" si="20"/>
        <v>-2.666666666666667</v>
      </c>
      <c r="T245" s="133">
        <f t="shared" si="21"/>
        <v>-1</v>
      </c>
      <c r="U245" s="133">
        <f t="shared" si="22"/>
        <v>-1.000249803290916</v>
      </c>
    </row>
    <row r="246" spans="17:21" x14ac:dyDescent="0.25">
      <c r="Q246" s="133">
        <f t="shared" si="18"/>
        <v>-1.25</v>
      </c>
      <c r="R246" s="136">
        <f t="shared" si="19"/>
        <v>-1.0225584594222834</v>
      </c>
      <c r="S246" s="133">
        <f t="shared" si="20"/>
        <v>-2.666666666666667</v>
      </c>
      <c r="T246" s="133">
        <f t="shared" si="21"/>
        <v>-1</v>
      </c>
      <c r="U246" s="133">
        <f t="shared" si="22"/>
        <v>-1.000249803290916</v>
      </c>
    </row>
    <row r="247" spans="17:21" x14ac:dyDescent="0.25">
      <c r="Q247" s="133">
        <f t="shared" si="18"/>
        <v>-1.25</v>
      </c>
      <c r="R247" s="136">
        <f t="shared" si="19"/>
        <v>-1.0225584594222834</v>
      </c>
      <c r="S247" s="133">
        <f t="shared" si="20"/>
        <v>-2.666666666666667</v>
      </c>
      <c r="T247" s="133">
        <f t="shared" si="21"/>
        <v>-1</v>
      </c>
      <c r="U247" s="133">
        <f t="shared" si="22"/>
        <v>-1.000249803290916</v>
      </c>
    </row>
    <row r="248" spans="17:21" x14ac:dyDescent="0.25">
      <c r="Q248" s="133">
        <f t="shared" si="18"/>
        <v>-1.25</v>
      </c>
      <c r="R248" s="136">
        <f t="shared" si="19"/>
        <v>-1.0225584594222834</v>
      </c>
      <c r="S248" s="133">
        <f t="shared" si="20"/>
        <v>-2.666666666666667</v>
      </c>
      <c r="T248" s="133">
        <f t="shared" si="21"/>
        <v>-1</v>
      </c>
      <c r="U248" s="133">
        <f t="shared" si="22"/>
        <v>-1.000249803290916</v>
      </c>
    </row>
    <row r="249" spans="17:21" x14ac:dyDescent="0.25">
      <c r="Q249" s="133">
        <f t="shared" si="18"/>
        <v>-1.25</v>
      </c>
      <c r="R249" s="136">
        <f t="shared" si="19"/>
        <v>-1.0225584594222834</v>
      </c>
      <c r="S249" s="133">
        <f t="shared" si="20"/>
        <v>-2.666666666666667</v>
      </c>
      <c r="T249" s="133">
        <f t="shared" si="21"/>
        <v>-1</v>
      </c>
      <c r="U249" s="133">
        <f t="shared" si="22"/>
        <v>-1.000249803290916</v>
      </c>
    </row>
    <row r="250" spans="17:21" x14ac:dyDescent="0.25">
      <c r="Q250" s="133">
        <f t="shared" si="18"/>
        <v>-1.25</v>
      </c>
      <c r="R250" s="136">
        <f t="shared" si="19"/>
        <v>-1.0225584594222834</v>
      </c>
      <c r="S250" s="133">
        <f t="shared" si="20"/>
        <v>-2.666666666666667</v>
      </c>
      <c r="T250" s="133">
        <f t="shared" si="21"/>
        <v>-1</v>
      </c>
      <c r="U250" s="133">
        <f t="shared" si="22"/>
        <v>-1.000249803290916</v>
      </c>
    </row>
    <row r="251" spans="17:21" x14ac:dyDescent="0.25">
      <c r="Q251" s="133">
        <f t="shared" si="18"/>
        <v>-1.25</v>
      </c>
      <c r="R251" s="136">
        <f t="shared" si="19"/>
        <v>-1.0225584594222834</v>
      </c>
      <c r="S251" s="133">
        <f t="shared" si="20"/>
        <v>-2.666666666666667</v>
      </c>
      <c r="T251" s="133">
        <f t="shared" si="21"/>
        <v>-1</v>
      </c>
      <c r="U251" s="133">
        <f t="shared" si="22"/>
        <v>-1.000249803290916</v>
      </c>
    </row>
    <row r="252" spans="17:21" x14ac:dyDescent="0.25">
      <c r="Q252" s="133">
        <f t="shared" si="18"/>
        <v>-1.25</v>
      </c>
      <c r="R252" s="136">
        <f t="shared" si="19"/>
        <v>-1.0225584594222834</v>
      </c>
      <c r="S252" s="133">
        <f t="shared" si="20"/>
        <v>-2.666666666666667</v>
      </c>
      <c r="T252" s="133">
        <f t="shared" si="21"/>
        <v>-1</v>
      </c>
      <c r="U252" s="133">
        <f t="shared" si="22"/>
        <v>-1.000249803290916</v>
      </c>
    </row>
    <row r="253" spans="17:21" x14ac:dyDescent="0.25">
      <c r="Q253" s="133">
        <f t="shared" si="18"/>
        <v>-1.25</v>
      </c>
      <c r="R253" s="136">
        <f t="shared" si="19"/>
        <v>-1.0225584594222834</v>
      </c>
      <c r="S253" s="133">
        <f t="shared" si="20"/>
        <v>-2.666666666666667</v>
      </c>
      <c r="T253" s="133">
        <f t="shared" si="21"/>
        <v>-1</v>
      </c>
      <c r="U253" s="133">
        <f t="shared" si="22"/>
        <v>-1.000249803290916</v>
      </c>
    </row>
    <row r="254" spans="17:21" x14ac:dyDescent="0.25">
      <c r="Q254" s="133">
        <f t="shared" si="18"/>
        <v>-1.25</v>
      </c>
      <c r="R254" s="136">
        <f t="shared" si="19"/>
        <v>-1.0225584594222834</v>
      </c>
      <c r="S254" s="133">
        <f t="shared" si="20"/>
        <v>-2.666666666666667</v>
      </c>
      <c r="T254" s="133">
        <f t="shared" si="21"/>
        <v>-1</v>
      </c>
      <c r="U254" s="133">
        <f t="shared" si="22"/>
        <v>-1.000249803290916</v>
      </c>
    </row>
    <row r="255" spans="17:21" x14ac:dyDescent="0.25">
      <c r="Q255" s="133">
        <f t="shared" si="18"/>
        <v>-1.25</v>
      </c>
      <c r="R255" s="136">
        <f t="shared" si="19"/>
        <v>-1.0225584594222834</v>
      </c>
      <c r="S255" s="133">
        <f t="shared" si="20"/>
        <v>-2.666666666666667</v>
      </c>
      <c r="T255" s="133">
        <f t="shared" si="21"/>
        <v>-1</v>
      </c>
      <c r="U255" s="133">
        <f t="shared" si="22"/>
        <v>-1.000249803290916</v>
      </c>
    </row>
    <row r="256" spans="17:21" x14ac:dyDescent="0.25">
      <c r="Q256" s="133">
        <f t="shared" si="18"/>
        <v>-1.25</v>
      </c>
      <c r="R256" s="136">
        <f t="shared" si="19"/>
        <v>-1.0225584594222834</v>
      </c>
      <c r="S256" s="133">
        <f t="shared" si="20"/>
        <v>-2.666666666666667</v>
      </c>
      <c r="T256" s="133">
        <f t="shared" si="21"/>
        <v>-1</v>
      </c>
      <c r="U256" s="133">
        <f t="shared" si="22"/>
        <v>-1.000249803290916</v>
      </c>
    </row>
    <row r="257" spans="17:21" x14ac:dyDescent="0.25">
      <c r="Q257" s="133">
        <f t="shared" si="18"/>
        <v>-1.25</v>
      </c>
      <c r="R257" s="136">
        <f t="shared" si="19"/>
        <v>-1.0225584594222834</v>
      </c>
      <c r="S257" s="133">
        <f t="shared" si="20"/>
        <v>-2.666666666666667</v>
      </c>
      <c r="T257" s="133">
        <f t="shared" si="21"/>
        <v>-1</v>
      </c>
      <c r="U257" s="133">
        <f t="shared" si="22"/>
        <v>-1.000249803290916</v>
      </c>
    </row>
    <row r="258" spans="17:21" x14ac:dyDescent="0.25">
      <c r="Q258" s="133">
        <f t="shared" si="18"/>
        <v>-1.25</v>
      </c>
      <c r="R258" s="136">
        <f t="shared" si="19"/>
        <v>-1.0225584594222834</v>
      </c>
      <c r="S258" s="133">
        <f t="shared" si="20"/>
        <v>-2.666666666666667</v>
      </c>
      <c r="T258" s="133">
        <f t="shared" si="21"/>
        <v>-1</v>
      </c>
      <c r="U258" s="133">
        <f t="shared" si="22"/>
        <v>-1.000249803290916</v>
      </c>
    </row>
    <row r="259" spans="17:21" x14ac:dyDescent="0.25">
      <c r="Q259" s="133">
        <f t="shared" ref="Q259:Q322" si="23">2*((L259-P$3)/(P$5-P$3))-1</f>
        <v>-1.25</v>
      </c>
      <c r="R259" s="136">
        <f t="shared" ref="R259:R322" si="24">2*((H259-P$8)/(P$10-P$8))-1</f>
        <v>-1.0225584594222834</v>
      </c>
      <c r="S259" s="133">
        <f t="shared" ref="S259:S322" si="25">2*((I259-P$13)/(P$15-P$13))-1</f>
        <v>-2.666666666666667</v>
      </c>
      <c r="T259" s="133">
        <f t="shared" ref="T259:T322" si="26">2*((J259-P$18)/(P$20-P$18))-1</f>
        <v>-1</v>
      </c>
      <c r="U259" s="133">
        <f t="shared" ref="U259:U322" si="27">2*((K259-P$23)/(P$25-P$23))-1</f>
        <v>-1.000249803290916</v>
      </c>
    </row>
    <row r="260" spans="17:21" x14ac:dyDescent="0.25">
      <c r="Q260" s="133">
        <f t="shared" si="23"/>
        <v>-1.25</v>
      </c>
      <c r="R260" s="136">
        <f t="shared" si="24"/>
        <v>-1.0225584594222834</v>
      </c>
      <c r="S260" s="133">
        <f t="shared" si="25"/>
        <v>-2.666666666666667</v>
      </c>
      <c r="T260" s="133">
        <f t="shared" si="26"/>
        <v>-1</v>
      </c>
      <c r="U260" s="133">
        <f t="shared" si="27"/>
        <v>-1.000249803290916</v>
      </c>
    </row>
    <row r="261" spans="17:21" x14ac:dyDescent="0.25">
      <c r="Q261" s="133">
        <f t="shared" si="23"/>
        <v>-1.25</v>
      </c>
      <c r="R261" s="136">
        <f t="shared" si="24"/>
        <v>-1.0225584594222834</v>
      </c>
      <c r="S261" s="133">
        <f t="shared" si="25"/>
        <v>-2.666666666666667</v>
      </c>
      <c r="T261" s="133">
        <f t="shared" si="26"/>
        <v>-1</v>
      </c>
      <c r="U261" s="133">
        <f t="shared" si="27"/>
        <v>-1.000249803290916</v>
      </c>
    </row>
    <row r="262" spans="17:21" x14ac:dyDescent="0.25">
      <c r="Q262" s="133">
        <f t="shared" si="23"/>
        <v>-1.25</v>
      </c>
      <c r="R262" s="136">
        <f t="shared" si="24"/>
        <v>-1.0225584594222834</v>
      </c>
      <c r="S262" s="133">
        <f t="shared" si="25"/>
        <v>-2.666666666666667</v>
      </c>
      <c r="T262" s="133">
        <f t="shared" si="26"/>
        <v>-1</v>
      </c>
      <c r="U262" s="133">
        <f t="shared" si="27"/>
        <v>-1.000249803290916</v>
      </c>
    </row>
    <row r="263" spans="17:21" x14ac:dyDescent="0.25">
      <c r="Q263" s="133">
        <f t="shared" si="23"/>
        <v>-1.25</v>
      </c>
      <c r="R263" s="136">
        <f t="shared" si="24"/>
        <v>-1.0225584594222834</v>
      </c>
      <c r="S263" s="133">
        <f t="shared" si="25"/>
        <v>-2.666666666666667</v>
      </c>
      <c r="T263" s="133">
        <f t="shared" si="26"/>
        <v>-1</v>
      </c>
      <c r="U263" s="133">
        <f t="shared" si="27"/>
        <v>-1.000249803290916</v>
      </c>
    </row>
    <row r="264" spans="17:21" x14ac:dyDescent="0.25">
      <c r="Q264" s="133">
        <f t="shared" si="23"/>
        <v>-1.25</v>
      </c>
      <c r="R264" s="136">
        <f t="shared" si="24"/>
        <v>-1.0225584594222834</v>
      </c>
      <c r="S264" s="133">
        <f t="shared" si="25"/>
        <v>-2.666666666666667</v>
      </c>
      <c r="T264" s="133">
        <f t="shared" si="26"/>
        <v>-1</v>
      </c>
      <c r="U264" s="133">
        <f t="shared" si="27"/>
        <v>-1.000249803290916</v>
      </c>
    </row>
    <row r="265" spans="17:21" x14ac:dyDescent="0.25">
      <c r="Q265" s="133">
        <f t="shared" si="23"/>
        <v>-1.25</v>
      </c>
      <c r="R265" s="136">
        <f t="shared" si="24"/>
        <v>-1.0225584594222834</v>
      </c>
      <c r="S265" s="133">
        <f t="shared" si="25"/>
        <v>-2.666666666666667</v>
      </c>
      <c r="T265" s="133">
        <f t="shared" si="26"/>
        <v>-1</v>
      </c>
      <c r="U265" s="133">
        <f t="shared" si="27"/>
        <v>-1.000249803290916</v>
      </c>
    </row>
    <row r="266" spans="17:21" x14ac:dyDescent="0.25">
      <c r="Q266" s="133">
        <f t="shared" si="23"/>
        <v>-1.25</v>
      </c>
      <c r="R266" s="136">
        <f t="shared" si="24"/>
        <v>-1.0225584594222834</v>
      </c>
      <c r="S266" s="133">
        <f t="shared" si="25"/>
        <v>-2.666666666666667</v>
      </c>
      <c r="T266" s="133">
        <f t="shared" si="26"/>
        <v>-1</v>
      </c>
      <c r="U266" s="133">
        <f t="shared" si="27"/>
        <v>-1.000249803290916</v>
      </c>
    </row>
    <row r="267" spans="17:21" x14ac:dyDescent="0.25">
      <c r="Q267" s="133">
        <f t="shared" si="23"/>
        <v>-1.25</v>
      </c>
      <c r="R267" s="136">
        <f t="shared" si="24"/>
        <v>-1.0225584594222834</v>
      </c>
      <c r="S267" s="133">
        <f t="shared" si="25"/>
        <v>-2.666666666666667</v>
      </c>
      <c r="T267" s="133">
        <f t="shared" si="26"/>
        <v>-1</v>
      </c>
      <c r="U267" s="133">
        <f t="shared" si="27"/>
        <v>-1.000249803290916</v>
      </c>
    </row>
    <row r="268" spans="17:21" x14ac:dyDescent="0.25">
      <c r="Q268" s="133">
        <f t="shared" si="23"/>
        <v>-1.25</v>
      </c>
      <c r="R268" s="136">
        <f t="shared" si="24"/>
        <v>-1.0225584594222834</v>
      </c>
      <c r="S268" s="133">
        <f t="shared" si="25"/>
        <v>-2.666666666666667</v>
      </c>
      <c r="T268" s="133">
        <f t="shared" si="26"/>
        <v>-1</v>
      </c>
      <c r="U268" s="133">
        <f t="shared" si="27"/>
        <v>-1.000249803290916</v>
      </c>
    </row>
    <row r="269" spans="17:21" x14ac:dyDescent="0.25">
      <c r="Q269" s="133">
        <f t="shared" si="23"/>
        <v>-1.25</v>
      </c>
      <c r="R269" s="136">
        <f t="shared" si="24"/>
        <v>-1.0225584594222834</v>
      </c>
      <c r="S269" s="133">
        <f t="shared" si="25"/>
        <v>-2.666666666666667</v>
      </c>
      <c r="T269" s="133">
        <f t="shared" si="26"/>
        <v>-1</v>
      </c>
      <c r="U269" s="133">
        <f t="shared" si="27"/>
        <v>-1.000249803290916</v>
      </c>
    </row>
    <row r="270" spans="17:21" x14ac:dyDescent="0.25">
      <c r="Q270" s="133">
        <f t="shared" si="23"/>
        <v>-1.25</v>
      </c>
      <c r="R270" s="136">
        <f t="shared" si="24"/>
        <v>-1.0225584594222834</v>
      </c>
      <c r="S270" s="133">
        <f t="shared" si="25"/>
        <v>-2.666666666666667</v>
      </c>
      <c r="T270" s="133">
        <f t="shared" si="26"/>
        <v>-1</v>
      </c>
      <c r="U270" s="133">
        <f t="shared" si="27"/>
        <v>-1.000249803290916</v>
      </c>
    </row>
    <row r="271" spans="17:21" x14ac:dyDescent="0.25">
      <c r="Q271" s="133">
        <f t="shared" si="23"/>
        <v>-1.25</v>
      </c>
      <c r="R271" s="136">
        <f t="shared" si="24"/>
        <v>-1.0225584594222834</v>
      </c>
      <c r="S271" s="133">
        <f t="shared" si="25"/>
        <v>-2.666666666666667</v>
      </c>
      <c r="T271" s="133">
        <f t="shared" si="26"/>
        <v>-1</v>
      </c>
      <c r="U271" s="133">
        <f t="shared" si="27"/>
        <v>-1.000249803290916</v>
      </c>
    </row>
    <row r="272" spans="17:21" x14ac:dyDescent="0.25">
      <c r="Q272" s="133">
        <f t="shared" si="23"/>
        <v>-1.25</v>
      </c>
      <c r="R272" s="136">
        <f t="shared" si="24"/>
        <v>-1.0225584594222834</v>
      </c>
      <c r="S272" s="133">
        <f t="shared" si="25"/>
        <v>-2.666666666666667</v>
      </c>
      <c r="T272" s="133">
        <f t="shared" si="26"/>
        <v>-1</v>
      </c>
      <c r="U272" s="133">
        <f t="shared" si="27"/>
        <v>-1.000249803290916</v>
      </c>
    </row>
    <row r="273" spans="17:21" x14ac:dyDescent="0.25">
      <c r="Q273" s="133">
        <f t="shared" si="23"/>
        <v>-1.25</v>
      </c>
      <c r="R273" s="136">
        <f t="shared" si="24"/>
        <v>-1.0225584594222834</v>
      </c>
      <c r="S273" s="133">
        <f t="shared" si="25"/>
        <v>-2.666666666666667</v>
      </c>
      <c r="T273" s="133">
        <f t="shared" si="26"/>
        <v>-1</v>
      </c>
      <c r="U273" s="133">
        <f t="shared" si="27"/>
        <v>-1.000249803290916</v>
      </c>
    </row>
    <row r="274" spans="17:21" x14ac:dyDescent="0.25">
      <c r="Q274" s="133">
        <f t="shared" si="23"/>
        <v>-1.25</v>
      </c>
      <c r="R274" s="136">
        <f t="shared" si="24"/>
        <v>-1.0225584594222834</v>
      </c>
      <c r="S274" s="133">
        <f t="shared" si="25"/>
        <v>-2.666666666666667</v>
      </c>
      <c r="T274" s="133">
        <f t="shared" si="26"/>
        <v>-1</v>
      </c>
      <c r="U274" s="133">
        <f t="shared" si="27"/>
        <v>-1.000249803290916</v>
      </c>
    </row>
    <row r="275" spans="17:21" x14ac:dyDescent="0.25">
      <c r="Q275" s="133">
        <f t="shared" si="23"/>
        <v>-1.25</v>
      </c>
      <c r="R275" s="136">
        <f t="shared" si="24"/>
        <v>-1.0225584594222834</v>
      </c>
      <c r="S275" s="133">
        <f t="shared" si="25"/>
        <v>-2.666666666666667</v>
      </c>
      <c r="T275" s="133">
        <f t="shared" si="26"/>
        <v>-1</v>
      </c>
      <c r="U275" s="133">
        <f t="shared" si="27"/>
        <v>-1.000249803290916</v>
      </c>
    </row>
    <row r="276" spans="17:21" x14ac:dyDescent="0.25">
      <c r="Q276" s="133">
        <f t="shared" si="23"/>
        <v>-1.25</v>
      </c>
      <c r="R276" s="136">
        <f t="shared" si="24"/>
        <v>-1.0225584594222834</v>
      </c>
      <c r="S276" s="133">
        <f t="shared" si="25"/>
        <v>-2.666666666666667</v>
      </c>
      <c r="T276" s="133">
        <f t="shared" si="26"/>
        <v>-1</v>
      </c>
      <c r="U276" s="133">
        <f t="shared" si="27"/>
        <v>-1.000249803290916</v>
      </c>
    </row>
    <row r="277" spans="17:21" x14ac:dyDescent="0.25">
      <c r="Q277" s="133">
        <f t="shared" si="23"/>
        <v>-1.25</v>
      </c>
      <c r="R277" s="136">
        <f t="shared" si="24"/>
        <v>-1.0225584594222834</v>
      </c>
      <c r="S277" s="133">
        <f t="shared" si="25"/>
        <v>-2.666666666666667</v>
      </c>
      <c r="T277" s="133">
        <f t="shared" si="26"/>
        <v>-1</v>
      </c>
      <c r="U277" s="133">
        <f t="shared" si="27"/>
        <v>-1.000249803290916</v>
      </c>
    </row>
    <row r="278" spans="17:21" x14ac:dyDescent="0.25">
      <c r="Q278" s="133">
        <f t="shared" si="23"/>
        <v>-1.25</v>
      </c>
      <c r="R278" s="136">
        <f t="shared" si="24"/>
        <v>-1.0225584594222834</v>
      </c>
      <c r="S278" s="133">
        <f t="shared" si="25"/>
        <v>-2.666666666666667</v>
      </c>
      <c r="T278" s="133">
        <f t="shared" si="26"/>
        <v>-1</v>
      </c>
      <c r="U278" s="133">
        <f t="shared" si="27"/>
        <v>-1.000249803290916</v>
      </c>
    </row>
    <row r="279" spans="17:21" x14ac:dyDescent="0.25">
      <c r="Q279" s="133">
        <f t="shared" si="23"/>
        <v>-1.25</v>
      </c>
      <c r="R279" s="136">
        <f t="shared" si="24"/>
        <v>-1.0225584594222834</v>
      </c>
      <c r="S279" s="133">
        <f t="shared" si="25"/>
        <v>-2.666666666666667</v>
      </c>
      <c r="T279" s="133">
        <f t="shared" si="26"/>
        <v>-1</v>
      </c>
      <c r="U279" s="133">
        <f t="shared" si="27"/>
        <v>-1.000249803290916</v>
      </c>
    </row>
    <row r="280" spans="17:21" x14ac:dyDescent="0.25">
      <c r="Q280" s="133">
        <f t="shared" si="23"/>
        <v>-1.25</v>
      </c>
      <c r="R280" s="136">
        <f t="shared" si="24"/>
        <v>-1.0225584594222834</v>
      </c>
      <c r="S280" s="133">
        <f t="shared" si="25"/>
        <v>-2.666666666666667</v>
      </c>
      <c r="T280" s="133">
        <f t="shared" si="26"/>
        <v>-1</v>
      </c>
      <c r="U280" s="133">
        <f t="shared" si="27"/>
        <v>-1.000249803290916</v>
      </c>
    </row>
    <row r="281" spans="17:21" x14ac:dyDescent="0.25">
      <c r="Q281" s="133">
        <f t="shared" si="23"/>
        <v>-1.25</v>
      </c>
      <c r="R281" s="136">
        <f t="shared" si="24"/>
        <v>-1.0225584594222834</v>
      </c>
      <c r="S281" s="133">
        <f t="shared" si="25"/>
        <v>-2.666666666666667</v>
      </c>
      <c r="T281" s="133">
        <f t="shared" si="26"/>
        <v>-1</v>
      </c>
      <c r="U281" s="133">
        <f t="shared" si="27"/>
        <v>-1.000249803290916</v>
      </c>
    </row>
    <row r="282" spans="17:21" x14ac:dyDescent="0.25">
      <c r="Q282" s="133">
        <f t="shared" si="23"/>
        <v>-1.25</v>
      </c>
      <c r="R282" s="136">
        <f t="shared" si="24"/>
        <v>-1.0225584594222834</v>
      </c>
      <c r="S282" s="133">
        <f t="shared" si="25"/>
        <v>-2.666666666666667</v>
      </c>
      <c r="T282" s="133">
        <f t="shared" si="26"/>
        <v>-1</v>
      </c>
      <c r="U282" s="133">
        <f t="shared" si="27"/>
        <v>-1.000249803290916</v>
      </c>
    </row>
    <row r="283" spans="17:21" x14ac:dyDescent="0.25">
      <c r="Q283" s="133">
        <f t="shared" si="23"/>
        <v>-1.25</v>
      </c>
      <c r="R283" s="136">
        <f t="shared" si="24"/>
        <v>-1.0225584594222834</v>
      </c>
      <c r="S283" s="133">
        <f t="shared" si="25"/>
        <v>-2.666666666666667</v>
      </c>
      <c r="T283" s="133">
        <f t="shared" si="26"/>
        <v>-1</v>
      </c>
      <c r="U283" s="133">
        <f t="shared" si="27"/>
        <v>-1.000249803290916</v>
      </c>
    </row>
    <row r="284" spans="17:21" x14ac:dyDescent="0.25">
      <c r="Q284" s="133">
        <f t="shared" si="23"/>
        <v>-1.25</v>
      </c>
      <c r="R284" s="136">
        <f t="shared" si="24"/>
        <v>-1.0225584594222834</v>
      </c>
      <c r="S284" s="133">
        <f t="shared" si="25"/>
        <v>-2.666666666666667</v>
      </c>
      <c r="T284" s="133">
        <f t="shared" si="26"/>
        <v>-1</v>
      </c>
      <c r="U284" s="133">
        <f t="shared" si="27"/>
        <v>-1.000249803290916</v>
      </c>
    </row>
    <row r="285" spans="17:21" x14ac:dyDescent="0.25">
      <c r="Q285" s="133">
        <f t="shared" si="23"/>
        <v>-1.25</v>
      </c>
      <c r="R285" s="136">
        <f t="shared" si="24"/>
        <v>-1.0225584594222834</v>
      </c>
      <c r="S285" s="133">
        <f t="shared" si="25"/>
        <v>-2.666666666666667</v>
      </c>
      <c r="T285" s="133">
        <f t="shared" si="26"/>
        <v>-1</v>
      </c>
      <c r="U285" s="133">
        <f t="shared" si="27"/>
        <v>-1.000249803290916</v>
      </c>
    </row>
    <row r="286" spans="17:21" x14ac:dyDescent="0.25">
      <c r="Q286" s="133">
        <f t="shared" si="23"/>
        <v>-1.25</v>
      </c>
      <c r="R286" s="136">
        <f t="shared" si="24"/>
        <v>-1.0225584594222834</v>
      </c>
      <c r="S286" s="133">
        <f t="shared" si="25"/>
        <v>-2.666666666666667</v>
      </c>
      <c r="T286" s="133">
        <f t="shared" si="26"/>
        <v>-1</v>
      </c>
      <c r="U286" s="133">
        <f t="shared" si="27"/>
        <v>-1.000249803290916</v>
      </c>
    </row>
    <row r="287" spans="17:21" x14ac:dyDescent="0.25">
      <c r="Q287" s="133">
        <f t="shared" si="23"/>
        <v>-1.25</v>
      </c>
      <c r="R287" s="136">
        <f t="shared" si="24"/>
        <v>-1.0225584594222834</v>
      </c>
      <c r="S287" s="133">
        <f t="shared" si="25"/>
        <v>-2.666666666666667</v>
      </c>
      <c r="T287" s="133">
        <f t="shared" si="26"/>
        <v>-1</v>
      </c>
      <c r="U287" s="133">
        <f t="shared" si="27"/>
        <v>-1.000249803290916</v>
      </c>
    </row>
    <row r="288" spans="17:21" x14ac:dyDescent="0.25">
      <c r="Q288" s="133">
        <f t="shared" si="23"/>
        <v>-1.25</v>
      </c>
      <c r="R288" s="136">
        <f t="shared" si="24"/>
        <v>-1.0225584594222834</v>
      </c>
      <c r="S288" s="133">
        <f t="shared" si="25"/>
        <v>-2.666666666666667</v>
      </c>
      <c r="T288" s="133">
        <f t="shared" si="26"/>
        <v>-1</v>
      </c>
      <c r="U288" s="133">
        <f t="shared" si="27"/>
        <v>-1.000249803290916</v>
      </c>
    </row>
    <row r="289" spans="17:21" x14ac:dyDescent="0.25">
      <c r="Q289" s="133">
        <f t="shared" si="23"/>
        <v>-1.25</v>
      </c>
      <c r="R289" s="136">
        <f t="shared" si="24"/>
        <v>-1.0225584594222834</v>
      </c>
      <c r="S289" s="133">
        <f t="shared" si="25"/>
        <v>-2.666666666666667</v>
      </c>
      <c r="T289" s="133">
        <f t="shared" si="26"/>
        <v>-1</v>
      </c>
      <c r="U289" s="133">
        <f t="shared" si="27"/>
        <v>-1.000249803290916</v>
      </c>
    </row>
    <row r="290" spans="17:21" x14ac:dyDescent="0.25">
      <c r="Q290" s="133">
        <f t="shared" si="23"/>
        <v>-1.25</v>
      </c>
      <c r="R290" s="136">
        <f t="shared" si="24"/>
        <v>-1.0225584594222834</v>
      </c>
      <c r="S290" s="133">
        <f t="shared" si="25"/>
        <v>-2.666666666666667</v>
      </c>
      <c r="T290" s="133">
        <f t="shared" si="26"/>
        <v>-1</v>
      </c>
      <c r="U290" s="133">
        <f t="shared" si="27"/>
        <v>-1.000249803290916</v>
      </c>
    </row>
    <row r="291" spans="17:21" x14ac:dyDescent="0.25">
      <c r="Q291" s="133">
        <f t="shared" si="23"/>
        <v>-1.25</v>
      </c>
      <c r="R291" s="136">
        <f t="shared" si="24"/>
        <v>-1.0225584594222834</v>
      </c>
      <c r="S291" s="133">
        <f t="shared" si="25"/>
        <v>-2.666666666666667</v>
      </c>
      <c r="T291" s="133">
        <f t="shared" si="26"/>
        <v>-1</v>
      </c>
      <c r="U291" s="133">
        <f t="shared" si="27"/>
        <v>-1.000249803290916</v>
      </c>
    </row>
    <row r="292" spans="17:21" x14ac:dyDescent="0.25">
      <c r="Q292" s="133">
        <f t="shared" si="23"/>
        <v>-1.25</v>
      </c>
      <c r="R292" s="136">
        <f t="shared" si="24"/>
        <v>-1.0225584594222834</v>
      </c>
      <c r="S292" s="133">
        <f t="shared" si="25"/>
        <v>-2.666666666666667</v>
      </c>
      <c r="T292" s="133">
        <f t="shared" si="26"/>
        <v>-1</v>
      </c>
      <c r="U292" s="133">
        <f t="shared" si="27"/>
        <v>-1.000249803290916</v>
      </c>
    </row>
    <row r="293" spans="17:21" x14ac:dyDescent="0.25">
      <c r="Q293" s="133">
        <f t="shared" si="23"/>
        <v>-1.25</v>
      </c>
      <c r="R293" s="136">
        <f t="shared" si="24"/>
        <v>-1.0225584594222834</v>
      </c>
      <c r="S293" s="133">
        <f t="shared" si="25"/>
        <v>-2.666666666666667</v>
      </c>
      <c r="T293" s="133">
        <f t="shared" si="26"/>
        <v>-1</v>
      </c>
      <c r="U293" s="133">
        <f t="shared" si="27"/>
        <v>-1.000249803290916</v>
      </c>
    </row>
    <row r="294" spans="17:21" x14ac:dyDescent="0.25">
      <c r="Q294" s="133">
        <f t="shared" si="23"/>
        <v>-1.25</v>
      </c>
      <c r="R294" s="136">
        <f t="shared" si="24"/>
        <v>-1.0225584594222834</v>
      </c>
      <c r="S294" s="133">
        <f t="shared" si="25"/>
        <v>-2.666666666666667</v>
      </c>
      <c r="T294" s="133">
        <f t="shared" si="26"/>
        <v>-1</v>
      </c>
      <c r="U294" s="133">
        <f t="shared" si="27"/>
        <v>-1.000249803290916</v>
      </c>
    </row>
    <row r="295" spans="17:21" x14ac:dyDescent="0.25">
      <c r="Q295" s="133">
        <f t="shared" si="23"/>
        <v>-1.25</v>
      </c>
      <c r="R295" s="136">
        <f t="shared" si="24"/>
        <v>-1.0225584594222834</v>
      </c>
      <c r="S295" s="133">
        <f t="shared" si="25"/>
        <v>-2.666666666666667</v>
      </c>
      <c r="T295" s="133">
        <f t="shared" si="26"/>
        <v>-1</v>
      </c>
      <c r="U295" s="133">
        <f t="shared" si="27"/>
        <v>-1.000249803290916</v>
      </c>
    </row>
    <row r="296" spans="17:21" x14ac:dyDescent="0.25">
      <c r="Q296" s="133">
        <f t="shared" si="23"/>
        <v>-1.25</v>
      </c>
      <c r="R296" s="136">
        <f t="shared" si="24"/>
        <v>-1.0225584594222834</v>
      </c>
      <c r="S296" s="133">
        <f t="shared" si="25"/>
        <v>-2.666666666666667</v>
      </c>
      <c r="T296" s="133">
        <f t="shared" si="26"/>
        <v>-1</v>
      </c>
      <c r="U296" s="133">
        <f t="shared" si="27"/>
        <v>-1.000249803290916</v>
      </c>
    </row>
    <row r="297" spans="17:21" x14ac:dyDescent="0.25">
      <c r="Q297" s="133">
        <f t="shared" si="23"/>
        <v>-1.25</v>
      </c>
      <c r="R297" s="136">
        <f t="shared" si="24"/>
        <v>-1.0225584594222834</v>
      </c>
      <c r="S297" s="133">
        <f t="shared" si="25"/>
        <v>-2.666666666666667</v>
      </c>
      <c r="T297" s="133">
        <f t="shared" si="26"/>
        <v>-1</v>
      </c>
      <c r="U297" s="133">
        <f t="shared" si="27"/>
        <v>-1.000249803290916</v>
      </c>
    </row>
    <row r="298" spans="17:21" x14ac:dyDescent="0.25">
      <c r="Q298" s="133">
        <f t="shared" si="23"/>
        <v>-1.25</v>
      </c>
      <c r="R298" s="136">
        <f t="shared" si="24"/>
        <v>-1.0225584594222834</v>
      </c>
      <c r="S298" s="133">
        <f t="shared" si="25"/>
        <v>-2.666666666666667</v>
      </c>
      <c r="T298" s="133">
        <f t="shared" si="26"/>
        <v>-1</v>
      </c>
      <c r="U298" s="133">
        <f t="shared" si="27"/>
        <v>-1.000249803290916</v>
      </c>
    </row>
    <row r="299" spans="17:21" x14ac:dyDescent="0.25">
      <c r="Q299" s="133">
        <f t="shared" si="23"/>
        <v>-1.25</v>
      </c>
      <c r="R299" s="136">
        <f t="shared" si="24"/>
        <v>-1.0225584594222834</v>
      </c>
      <c r="S299" s="133">
        <f t="shared" si="25"/>
        <v>-2.666666666666667</v>
      </c>
      <c r="T299" s="133">
        <f t="shared" si="26"/>
        <v>-1</v>
      </c>
      <c r="U299" s="133">
        <f t="shared" si="27"/>
        <v>-1.000249803290916</v>
      </c>
    </row>
    <row r="300" spans="17:21" x14ac:dyDescent="0.25">
      <c r="Q300" s="133">
        <f t="shared" si="23"/>
        <v>-1.25</v>
      </c>
      <c r="R300" s="136">
        <f t="shared" si="24"/>
        <v>-1.0225584594222834</v>
      </c>
      <c r="S300" s="133">
        <f t="shared" si="25"/>
        <v>-2.666666666666667</v>
      </c>
      <c r="T300" s="133">
        <f t="shared" si="26"/>
        <v>-1</v>
      </c>
      <c r="U300" s="133">
        <f t="shared" si="27"/>
        <v>-1.000249803290916</v>
      </c>
    </row>
    <row r="301" spans="17:21" x14ac:dyDescent="0.25">
      <c r="Q301" s="133">
        <f t="shared" si="23"/>
        <v>-1.25</v>
      </c>
      <c r="R301" s="136">
        <f t="shared" si="24"/>
        <v>-1.0225584594222834</v>
      </c>
      <c r="S301" s="133">
        <f t="shared" si="25"/>
        <v>-2.666666666666667</v>
      </c>
      <c r="T301" s="133">
        <f t="shared" si="26"/>
        <v>-1</v>
      </c>
      <c r="U301" s="133">
        <f t="shared" si="27"/>
        <v>-1.000249803290916</v>
      </c>
    </row>
    <row r="302" spans="17:21" x14ac:dyDescent="0.25">
      <c r="Q302" s="133">
        <f t="shared" si="23"/>
        <v>-1.25</v>
      </c>
      <c r="R302" s="136">
        <f t="shared" si="24"/>
        <v>-1.0225584594222834</v>
      </c>
      <c r="S302" s="133">
        <f t="shared" si="25"/>
        <v>-2.666666666666667</v>
      </c>
      <c r="T302" s="133">
        <f t="shared" si="26"/>
        <v>-1</v>
      </c>
      <c r="U302" s="133">
        <f t="shared" si="27"/>
        <v>-1.000249803290916</v>
      </c>
    </row>
    <row r="303" spans="17:21" x14ac:dyDescent="0.25">
      <c r="Q303" s="133">
        <f t="shared" si="23"/>
        <v>-1.25</v>
      </c>
      <c r="R303" s="136">
        <f t="shared" si="24"/>
        <v>-1.0225584594222834</v>
      </c>
      <c r="S303" s="133">
        <f t="shared" si="25"/>
        <v>-2.666666666666667</v>
      </c>
      <c r="T303" s="133">
        <f t="shared" si="26"/>
        <v>-1</v>
      </c>
      <c r="U303" s="133">
        <f t="shared" si="27"/>
        <v>-1.000249803290916</v>
      </c>
    </row>
    <row r="304" spans="17:21" x14ac:dyDescent="0.25">
      <c r="Q304" s="133">
        <f t="shared" si="23"/>
        <v>-1.25</v>
      </c>
      <c r="R304" s="136">
        <f t="shared" si="24"/>
        <v>-1.0225584594222834</v>
      </c>
      <c r="S304" s="133">
        <f t="shared" si="25"/>
        <v>-2.666666666666667</v>
      </c>
      <c r="T304" s="133">
        <f t="shared" si="26"/>
        <v>-1</v>
      </c>
      <c r="U304" s="133">
        <f t="shared" si="27"/>
        <v>-1.000249803290916</v>
      </c>
    </row>
    <row r="305" spans="17:21" x14ac:dyDescent="0.25">
      <c r="Q305" s="133">
        <f t="shared" si="23"/>
        <v>-1.25</v>
      </c>
      <c r="R305" s="136">
        <f t="shared" si="24"/>
        <v>-1.0225584594222834</v>
      </c>
      <c r="S305" s="133">
        <f t="shared" si="25"/>
        <v>-2.666666666666667</v>
      </c>
      <c r="T305" s="133">
        <f t="shared" si="26"/>
        <v>-1</v>
      </c>
      <c r="U305" s="133">
        <f t="shared" si="27"/>
        <v>-1.000249803290916</v>
      </c>
    </row>
    <row r="306" spans="17:21" x14ac:dyDescent="0.25">
      <c r="Q306" s="133">
        <f t="shared" si="23"/>
        <v>-1.25</v>
      </c>
      <c r="R306" s="136">
        <f t="shared" si="24"/>
        <v>-1.0225584594222834</v>
      </c>
      <c r="S306" s="133">
        <f t="shared" si="25"/>
        <v>-2.666666666666667</v>
      </c>
      <c r="T306" s="133">
        <f t="shared" si="26"/>
        <v>-1</v>
      </c>
      <c r="U306" s="133">
        <f t="shared" si="27"/>
        <v>-1.000249803290916</v>
      </c>
    </row>
    <row r="307" spans="17:21" x14ac:dyDescent="0.25">
      <c r="Q307" s="133">
        <f t="shared" si="23"/>
        <v>-1.25</v>
      </c>
      <c r="R307" s="136">
        <f t="shared" si="24"/>
        <v>-1.0225584594222834</v>
      </c>
      <c r="S307" s="133">
        <f t="shared" si="25"/>
        <v>-2.666666666666667</v>
      </c>
      <c r="T307" s="133">
        <f t="shared" si="26"/>
        <v>-1</v>
      </c>
      <c r="U307" s="133">
        <f t="shared" si="27"/>
        <v>-1.000249803290916</v>
      </c>
    </row>
    <row r="308" spans="17:21" x14ac:dyDescent="0.25">
      <c r="Q308" s="133">
        <f t="shared" si="23"/>
        <v>-1.25</v>
      </c>
      <c r="R308" s="136">
        <f t="shared" si="24"/>
        <v>-1.0225584594222834</v>
      </c>
      <c r="S308" s="133">
        <f t="shared" si="25"/>
        <v>-2.666666666666667</v>
      </c>
      <c r="T308" s="133">
        <f t="shared" si="26"/>
        <v>-1</v>
      </c>
      <c r="U308" s="133">
        <f t="shared" si="27"/>
        <v>-1.000249803290916</v>
      </c>
    </row>
    <row r="309" spans="17:21" x14ac:dyDescent="0.25">
      <c r="Q309" s="133">
        <f t="shared" si="23"/>
        <v>-1.25</v>
      </c>
      <c r="R309" s="136">
        <f t="shared" si="24"/>
        <v>-1.0225584594222834</v>
      </c>
      <c r="S309" s="133">
        <f t="shared" si="25"/>
        <v>-2.666666666666667</v>
      </c>
      <c r="T309" s="133">
        <f t="shared" si="26"/>
        <v>-1</v>
      </c>
      <c r="U309" s="133">
        <f t="shared" si="27"/>
        <v>-1.000249803290916</v>
      </c>
    </row>
    <row r="310" spans="17:21" x14ac:dyDescent="0.25">
      <c r="Q310" s="133">
        <f t="shared" si="23"/>
        <v>-1.25</v>
      </c>
      <c r="R310" s="136">
        <f t="shared" si="24"/>
        <v>-1.0225584594222834</v>
      </c>
      <c r="S310" s="133">
        <f t="shared" si="25"/>
        <v>-2.666666666666667</v>
      </c>
      <c r="T310" s="133">
        <f t="shared" si="26"/>
        <v>-1</v>
      </c>
      <c r="U310" s="133">
        <f t="shared" si="27"/>
        <v>-1.000249803290916</v>
      </c>
    </row>
    <row r="311" spans="17:21" x14ac:dyDescent="0.25">
      <c r="Q311" s="133">
        <f t="shared" si="23"/>
        <v>-1.25</v>
      </c>
      <c r="R311" s="136">
        <f t="shared" si="24"/>
        <v>-1.0225584594222834</v>
      </c>
      <c r="S311" s="133">
        <f t="shared" si="25"/>
        <v>-2.666666666666667</v>
      </c>
      <c r="T311" s="133">
        <f t="shared" si="26"/>
        <v>-1</v>
      </c>
      <c r="U311" s="133">
        <f t="shared" si="27"/>
        <v>-1.000249803290916</v>
      </c>
    </row>
    <row r="312" spans="17:21" x14ac:dyDescent="0.25">
      <c r="Q312" s="133">
        <f t="shared" si="23"/>
        <v>-1.25</v>
      </c>
      <c r="R312" s="136">
        <f t="shared" si="24"/>
        <v>-1.0225584594222834</v>
      </c>
      <c r="S312" s="133">
        <f t="shared" si="25"/>
        <v>-2.666666666666667</v>
      </c>
      <c r="T312" s="133">
        <f t="shared" si="26"/>
        <v>-1</v>
      </c>
      <c r="U312" s="133">
        <f t="shared" si="27"/>
        <v>-1.000249803290916</v>
      </c>
    </row>
    <row r="313" spans="17:21" x14ac:dyDescent="0.25">
      <c r="Q313" s="133">
        <f t="shared" si="23"/>
        <v>-1.25</v>
      </c>
      <c r="R313" s="136">
        <f t="shared" si="24"/>
        <v>-1.0225584594222834</v>
      </c>
      <c r="S313" s="133">
        <f t="shared" si="25"/>
        <v>-2.666666666666667</v>
      </c>
      <c r="T313" s="133">
        <f t="shared" si="26"/>
        <v>-1</v>
      </c>
      <c r="U313" s="133">
        <f t="shared" si="27"/>
        <v>-1.000249803290916</v>
      </c>
    </row>
    <row r="314" spans="17:21" x14ac:dyDescent="0.25">
      <c r="Q314" s="133">
        <f t="shared" si="23"/>
        <v>-1.25</v>
      </c>
      <c r="R314" s="136">
        <f t="shared" si="24"/>
        <v>-1.0225584594222834</v>
      </c>
      <c r="S314" s="133">
        <f t="shared" si="25"/>
        <v>-2.666666666666667</v>
      </c>
      <c r="T314" s="133">
        <f t="shared" si="26"/>
        <v>-1</v>
      </c>
      <c r="U314" s="133">
        <f t="shared" si="27"/>
        <v>-1.000249803290916</v>
      </c>
    </row>
    <row r="315" spans="17:21" x14ac:dyDescent="0.25">
      <c r="Q315" s="133">
        <f t="shared" si="23"/>
        <v>-1.25</v>
      </c>
      <c r="R315" s="136">
        <f t="shared" si="24"/>
        <v>-1.0225584594222834</v>
      </c>
      <c r="S315" s="133">
        <f t="shared" si="25"/>
        <v>-2.666666666666667</v>
      </c>
      <c r="T315" s="133">
        <f t="shared" si="26"/>
        <v>-1</v>
      </c>
      <c r="U315" s="133">
        <f t="shared" si="27"/>
        <v>-1.000249803290916</v>
      </c>
    </row>
    <row r="316" spans="17:21" x14ac:dyDescent="0.25">
      <c r="Q316" s="133">
        <f t="shared" si="23"/>
        <v>-1.25</v>
      </c>
      <c r="R316" s="136">
        <f t="shared" si="24"/>
        <v>-1.0225584594222834</v>
      </c>
      <c r="S316" s="133">
        <f t="shared" si="25"/>
        <v>-2.666666666666667</v>
      </c>
      <c r="T316" s="133">
        <f t="shared" si="26"/>
        <v>-1</v>
      </c>
      <c r="U316" s="133">
        <f t="shared" si="27"/>
        <v>-1.000249803290916</v>
      </c>
    </row>
    <row r="317" spans="17:21" x14ac:dyDescent="0.25">
      <c r="Q317" s="133">
        <f t="shared" si="23"/>
        <v>-1.25</v>
      </c>
      <c r="R317" s="136">
        <f t="shared" si="24"/>
        <v>-1.0225584594222834</v>
      </c>
      <c r="S317" s="133">
        <f t="shared" si="25"/>
        <v>-2.666666666666667</v>
      </c>
      <c r="T317" s="133">
        <f t="shared" si="26"/>
        <v>-1</v>
      </c>
      <c r="U317" s="133">
        <f t="shared" si="27"/>
        <v>-1.000249803290916</v>
      </c>
    </row>
    <row r="318" spans="17:21" x14ac:dyDescent="0.25">
      <c r="Q318" s="133">
        <f t="shared" si="23"/>
        <v>-1.25</v>
      </c>
      <c r="R318" s="136">
        <f t="shared" si="24"/>
        <v>-1.0225584594222834</v>
      </c>
      <c r="S318" s="133">
        <f t="shared" si="25"/>
        <v>-2.666666666666667</v>
      </c>
      <c r="T318" s="133">
        <f t="shared" si="26"/>
        <v>-1</v>
      </c>
      <c r="U318" s="133">
        <f t="shared" si="27"/>
        <v>-1.000249803290916</v>
      </c>
    </row>
    <row r="319" spans="17:21" x14ac:dyDescent="0.25">
      <c r="Q319" s="133">
        <f t="shared" si="23"/>
        <v>-1.25</v>
      </c>
      <c r="R319" s="136">
        <f t="shared" si="24"/>
        <v>-1.0225584594222834</v>
      </c>
      <c r="S319" s="133">
        <f t="shared" si="25"/>
        <v>-2.666666666666667</v>
      </c>
      <c r="T319" s="133">
        <f t="shared" si="26"/>
        <v>-1</v>
      </c>
      <c r="U319" s="133">
        <f t="shared" si="27"/>
        <v>-1.000249803290916</v>
      </c>
    </row>
    <row r="320" spans="17:21" x14ac:dyDescent="0.25">
      <c r="Q320" s="133">
        <f t="shared" si="23"/>
        <v>-1.25</v>
      </c>
      <c r="R320" s="136">
        <f t="shared" si="24"/>
        <v>-1.0225584594222834</v>
      </c>
      <c r="S320" s="133">
        <f t="shared" si="25"/>
        <v>-2.666666666666667</v>
      </c>
      <c r="T320" s="133">
        <f t="shared" si="26"/>
        <v>-1</v>
      </c>
      <c r="U320" s="133">
        <f t="shared" si="27"/>
        <v>-1.000249803290916</v>
      </c>
    </row>
    <row r="321" spans="17:21" x14ac:dyDescent="0.25">
      <c r="Q321" s="133">
        <f t="shared" si="23"/>
        <v>-1.25</v>
      </c>
      <c r="R321" s="136">
        <f t="shared" si="24"/>
        <v>-1.0225584594222834</v>
      </c>
      <c r="S321" s="133">
        <f t="shared" si="25"/>
        <v>-2.666666666666667</v>
      </c>
      <c r="T321" s="133">
        <f t="shared" si="26"/>
        <v>-1</v>
      </c>
      <c r="U321" s="133">
        <f t="shared" si="27"/>
        <v>-1.000249803290916</v>
      </c>
    </row>
    <row r="322" spans="17:21" x14ac:dyDescent="0.25">
      <c r="Q322" s="133">
        <f t="shared" si="23"/>
        <v>-1.25</v>
      </c>
      <c r="R322" s="136">
        <f t="shared" si="24"/>
        <v>-1.0225584594222834</v>
      </c>
      <c r="S322" s="133">
        <f t="shared" si="25"/>
        <v>-2.666666666666667</v>
      </c>
      <c r="T322" s="133">
        <f t="shared" si="26"/>
        <v>-1</v>
      </c>
      <c r="U322" s="133">
        <f t="shared" si="27"/>
        <v>-1.000249803290916</v>
      </c>
    </row>
    <row r="323" spans="17:21" x14ac:dyDescent="0.25">
      <c r="Q323" s="133">
        <f t="shared" ref="Q323:Q361" si="28">2*((L323-P$3)/(P$5-P$3))-1</f>
        <v>-1.25</v>
      </c>
      <c r="R323" s="136">
        <f t="shared" ref="R323:R361" si="29">2*((H323-P$8)/(P$10-P$8))-1</f>
        <v>-1.0225584594222834</v>
      </c>
      <c r="S323" s="133">
        <f t="shared" ref="S323:S361" si="30">2*((I323-P$13)/(P$15-P$13))-1</f>
        <v>-2.666666666666667</v>
      </c>
      <c r="T323" s="133">
        <f t="shared" ref="T323:T361" si="31">2*((J323-P$18)/(P$20-P$18))-1</f>
        <v>-1</v>
      </c>
      <c r="U323" s="133">
        <f t="shared" ref="U323:U361" si="32">2*((K323-P$23)/(P$25-P$23))-1</f>
        <v>-1.000249803290916</v>
      </c>
    </row>
    <row r="324" spans="17:21" x14ac:dyDescent="0.25">
      <c r="Q324" s="133">
        <f t="shared" si="28"/>
        <v>-1.25</v>
      </c>
      <c r="R324" s="136">
        <f t="shared" si="29"/>
        <v>-1.0225584594222834</v>
      </c>
      <c r="S324" s="133">
        <f t="shared" si="30"/>
        <v>-2.666666666666667</v>
      </c>
      <c r="T324" s="133">
        <f t="shared" si="31"/>
        <v>-1</v>
      </c>
      <c r="U324" s="133">
        <f t="shared" si="32"/>
        <v>-1.000249803290916</v>
      </c>
    </row>
    <row r="325" spans="17:21" x14ac:dyDescent="0.25">
      <c r="Q325" s="133">
        <f t="shared" si="28"/>
        <v>-1.25</v>
      </c>
      <c r="R325" s="136">
        <f t="shared" si="29"/>
        <v>-1.0225584594222834</v>
      </c>
      <c r="S325" s="133">
        <f t="shared" si="30"/>
        <v>-2.666666666666667</v>
      </c>
      <c r="T325" s="133">
        <f t="shared" si="31"/>
        <v>-1</v>
      </c>
      <c r="U325" s="133">
        <f t="shared" si="32"/>
        <v>-1.000249803290916</v>
      </c>
    </row>
    <row r="326" spans="17:21" x14ac:dyDescent="0.25">
      <c r="Q326" s="133">
        <f t="shared" si="28"/>
        <v>-1.25</v>
      </c>
      <c r="R326" s="136">
        <f t="shared" si="29"/>
        <v>-1.0225584594222834</v>
      </c>
      <c r="S326" s="133">
        <f t="shared" si="30"/>
        <v>-2.666666666666667</v>
      </c>
      <c r="T326" s="133">
        <f t="shared" si="31"/>
        <v>-1</v>
      </c>
      <c r="U326" s="133">
        <f t="shared" si="32"/>
        <v>-1.000249803290916</v>
      </c>
    </row>
    <row r="327" spans="17:21" x14ac:dyDescent="0.25">
      <c r="Q327" s="133">
        <f t="shared" si="28"/>
        <v>-1.25</v>
      </c>
      <c r="R327" s="136">
        <f t="shared" si="29"/>
        <v>-1.0225584594222834</v>
      </c>
      <c r="S327" s="133">
        <f t="shared" si="30"/>
        <v>-2.666666666666667</v>
      </c>
      <c r="T327" s="133">
        <f t="shared" si="31"/>
        <v>-1</v>
      </c>
      <c r="U327" s="133">
        <f t="shared" si="32"/>
        <v>-1.000249803290916</v>
      </c>
    </row>
    <row r="328" spans="17:21" x14ac:dyDescent="0.25">
      <c r="Q328" s="133">
        <f t="shared" si="28"/>
        <v>-1.25</v>
      </c>
      <c r="R328" s="136">
        <f t="shared" si="29"/>
        <v>-1.0225584594222834</v>
      </c>
      <c r="S328" s="133">
        <f t="shared" si="30"/>
        <v>-2.666666666666667</v>
      </c>
      <c r="T328" s="133">
        <f t="shared" si="31"/>
        <v>-1</v>
      </c>
      <c r="U328" s="133">
        <f t="shared" si="32"/>
        <v>-1.000249803290916</v>
      </c>
    </row>
    <row r="329" spans="17:21" x14ac:dyDescent="0.25">
      <c r="Q329" s="133">
        <f t="shared" si="28"/>
        <v>-1.25</v>
      </c>
      <c r="R329" s="136">
        <f t="shared" si="29"/>
        <v>-1.0225584594222834</v>
      </c>
      <c r="S329" s="133">
        <f t="shared" si="30"/>
        <v>-2.666666666666667</v>
      </c>
      <c r="T329" s="133">
        <f t="shared" si="31"/>
        <v>-1</v>
      </c>
      <c r="U329" s="133">
        <f t="shared" si="32"/>
        <v>-1.000249803290916</v>
      </c>
    </row>
    <row r="330" spans="17:21" x14ac:dyDescent="0.25">
      <c r="Q330" s="133">
        <f t="shared" si="28"/>
        <v>-1.25</v>
      </c>
      <c r="R330" s="136">
        <f t="shared" si="29"/>
        <v>-1.0225584594222834</v>
      </c>
      <c r="S330" s="133">
        <f t="shared" si="30"/>
        <v>-2.666666666666667</v>
      </c>
      <c r="T330" s="133">
        <f t="shared" si="31"/>
        <v>-1</v>
      </c>
      <c r="U330" s="133">
        <f t="shared" si="32"/>
        <v>-1.000249803290916</v>
      </c>
    </row>
    <row r="331" spans="17:21" x14ac:dyDescent="0.25">
      <c r="Q331" s="133">
        <f t="shared" si="28"/>
        <v>-1.25</v>
      </c>
      <c r="R331" s="136">
        <f t="shared" si="29"/>
        <v>-1.0225584594222834</v>
      </c>
      <c r="S331" s="133">
        <f t="shared" si="30"/>
        <v>-2.666666666666667</v>
      </c>
      <c r="T331" s="133">
        <f t="shared" si="31"/>
        <v>-1</v>
      </c>
      <c r="U331" s="133">
        <f t="shared" si="32"/>
        <v>-1.000249803290916</v>
      </c>
    </row>
    <row r="332" spans="17:21" x14ac:dyDescent="0.25">
      <c r="Q332" s="133">
        <f t="shared" si="28"/>
        <v>-1.25</v>
      </c>
      <c r="R332" s="136">
        <f t="shared" si="29"/>
        <v>-1.0225584594222834</v>
      </c>
      <c r="S332" s="133">
        <f t="shared" si="30"/>
        <v>-2.666666666666667</v>
      </c>
      <c r="T332" s="133">
        <f t="shared" si="31"/>
        <v>-1</v>
      </c>
      <c r="U332" s="133">
        <f t="shared" si="32"/>
        <v>-1.000249803290916</v>
      </c>
    </row>
    <row r="333" spans="17:21" x14ac:dyDescent="0.25">
      <c r="Q333" s="133">
        <f t="shared" si="28"/>
        <v>-1.25</v>
      </c>
      <c r="R333" s="136">
        <f t="shared" si="29"/>
        <v>-1.0225584594222834</v>
      </c>
      <c r="S333" s="133">
        <f t="shared" si="30"/>
        <v>-2.666666666666667</v>
      </c>
      <c r="T333" s="133">
        <f t="shared" si="31"/>
        <v>-1</v>
      </c>
      <c r="U333" s="133">
        <f t="shared" si="32"/>
        <v>-1.000249803290916</v>
      </c>
    </row>
    <row r="334" spans="17:21" x14ac:dyDescent="0.25">
      <c r="Q334" s="133">
        <f t="shared" si="28"/>
        <v>-1.25</v>
      </c>
      <c r="R334" s="136">
        <f t="shared" si="29"/>
        <v>-1.0225584594222834</v>
      </c>
      <c r="S334" s="133">
        <f t="shared" si="30"/>
        <v>-2.666666666666667</v>
      </c>
      <c r="T334" s="133">
        <f t="shared" si="31"/>
        <v>-1</v>
      </c>
      <c r="U334" s="133">
        <f t="shared" si="32"/>
        <v>-1.000249803290916</v>
      </c>
    </row>
    <row r="335" spans="17:21" x14ac:dyDescent="0.25">
      <c r="Q335" s="133">
        <f t="shared" si="28"/>
        <v>-1.25</v>
      </c>
      <c r="R335" s="136">
        <f t="shared" si="29"/>
        <v>-1.0225584594222834</v>
      </c>
      <c r="S335" s="133">
        <f t="shared" si="30"/>
        <v>-2.666666666666667</v>
      </c>
      <c r="T335" s="133">
        <f t="shared" si="31"/>
        <v>-1</v>
      </c>
      <c r="U335" s="133">
        <f t="shared" si="32"/>
        <v>-1.000249803290916</v>
      </c>
    </row>
    <row r="336" spans="17:21" x14ac:dyDescent="0.25">
      <c r="Q336" s="133">
        <f t="shared" si="28"/>
        <v>-1.25</v>
      </c>
      <c r="R336" s="136">
        <f t="shared" si="29"/>
        <v>-1.0225584594222834</v>
      </c>
      <c r="S336" s="133">
        <f t="shared" si="30"/>
        <v>-2.666666666666667</v>
      </c>
      <c r="T336" s="133">
        <f t="shared" si="31"/>
        <v>-1</v>
      </c>
      <c r="U336" s="133">
        <f t="shared" si="32"/>
        <v>-1.000249803290916</v>
      </c>
    </row>
    <row r="337" spans="17:21" x14ac:dyDescent="0.25">
      <c r="Q337" s="133">
        <f t="shared" si="28"/>
        <v>-1.25</v>
      </c>
      <c r="R337" s="136">
        <f t="shared" si="29"/>
        <v>-1.0225584594222834</v>
      </c>
      <c r="S337" s="133">
        <f t="shared" si="30"/>
        <v>-2.666666666666667</v>
      </c>
      <c r="T337" s="133">
        <f t="shared" si="31"/>
        <v>-1</v>
      </c>
      <c r="U337" s="133">
        <f t="shared" si="32"/>
        <v>-1.000249803290916</v>
      </c>
    </row>
    <row r="338" spans="17:21" x14ac:dyDescent="0.25">
      <c r="Q338" s="133">
        <f t="shared" si="28"/>
        <v>-1.25</v>
      </c>
      <c r="R338" s="136">
        <f t="shared" si="29"/>
        <v>-1.0225584594222834</v>
      </c>
      <c r="S338" s="133">
        <f t="shared" si="30"/>
        <v>-2.666666666666667</v>
      </c>
      <c r="T338" s="133">
        <f t="shared" si="31"/>
        <v>-1</v>
      </c>
      <c r="U338" s="133">
        <f t="shared" si="32"/>
        <v>-1.000249803290916</v>
      </c>
    </row>
    <row r="339" spans="17:21" x14ac:dyDescent="0.25">
      <c r="Q339" s="133">
        <f t="shared" si="28"/>
        <v>-1.25</v>
      </c>
      <c r="R339" s="136">
        <f t="shared" si="29"/>
        <v>-1.0225584594222834</v>
      </c>
      <c r="S339" s="133">
        <f t="shared" si="30"/>
        <v>-2.666666666666667</v>
      </c>
      <c r="T339" s="133">
        <f t="shared" si="31"/>
        <v>-1</v>
      </c>
      <c r="U339" s="133">
        <f t="shared" si="32"/>
        <v>-1.000249803290916</v>
      </c>
    </row>
    <row r="340" spans="17:21" x14ac:dyDescent="0.25">
      <c r="Q340" s="133">
        <f t="shared" si="28"/>
        <v>-1.25</v>
      </c>
      <c r="R340" s="136">
        <f t="shared" si="29"/>
        <v>-1.0225584594222834</v>
      </c>
      <c r="S340" s="133">
        <f t="shared" si="30"/>
        <v>-2.666666666666667</v>
      </c>
      <c r="T340" s="133">
        <f t="shared" si="31"/>
        <v>-1</v>
      </c>
      <c r="U340" s="133">
        <f t="shared" si="32"/>
        <v>-1.000249803290916</v>
      </c>
    </row>
    <row r="341" spans="17:21" x14ac:dyDescent="0.25">
      <c r="Q341" s="133">
        <f t="shared" si="28"/>
        <v>-1.25</v>
      </c>
      <c r="R341" s="136">
        <f t="shared" si="29"/>
        <v>-1.0225584594222834</v>
      </c>
      <c r="S341" s="133">
        <f t="shared" si="30"/>
        <v>-2.666666666666667</v>
      </c>
      <c r="T341" s="133">
        <f t="shared" si="31"/>
        <v>-1</v>
      </c>
      <c r="U341" s="133">
        <f t="shared" si="32"/>
        <v>-1.000249803290916</v>
      </c>
    </row>
    <row r="342" spans="17:21" x14ac:dyDescent="0.25">
      <c r="Q342" s="133">
        <f t="shared" si="28"/>
        <v>-1.25</v>
      </c>
      <c r="R342" s="136">
        <f t="shared" si="29"/>
        <v>-1.0225584594222834</v>
      </c>
      <c r="S342" s="133">
        <f t="shared" si="30"/>
        <v>-2.666666666666667</v>
      </c>
      <c r="T342" s="133">
        <f t="shared" si="31"/>
        <v>-1</v>
      </c>
      <c r="U342" s="133">
        <f t="shared" si="32"/>
        <v>-1.000249803290916</v>
      </c>
    </row>
    <row r="343" spans="17:21" x14ac:dyDescent="0.25">
      <c r="Q343" s="133">
        <f t="shared" si="28"/>
        <v>-1.25</v>
      </c>
      <c r="R343" s="136">
        <f t="shared" si="29"/>
        <v>-1.0225584594222834</v>
      </c>
      <c r="S343" s="133">
        <f t="shared" si="30"/>
        <v>-2.666666666666667</v>
      </c>
      <c r="T343" s="133">
        <f t="shared" si="31"/>
        <v>-1</v>
      </c>
      <c r="U343" s="133">
        <f t="shared" si="32"/>
        <v>-1.000249803290916</v>
      </c>
    </row>
    <row r="344" spans="17:21" x14ac:dyDescent="0.25">
      <c r="Q344" s="133">
        <f t="shared" si="28"/>
        <v>-1.25</v>
      </c>
      <c r="R344" s="136">
        <f t="shared" si="29"/>
        <v>-1.0225584594222834</v>
      </c>
      <c r="S344" s="133">
        <f t="shared" si="30"/>
        <v>-2.666666666666667</v>
      </c>
      <c r="T344" s="133">
        <f t="shared" si="31"/>
        <v>-1</v>
      </c>
      <c r="U344" s="133">
        <f t="shared" si="32"/>
        <v>-1.000249803290916</v>
      </c>
    </row>
    <row r="345" spans="17:21" x14ac:dyDescent="0.25">
      <c r="Q345" s="133">
        <f t="shared" si="28"/>
        <v>-1.25</v>
      </c>
      <c r="R345" s="136">
        <f t="shared" si="29"/>
        <v>-1.0225584594222834</v>
      </c>
      <c r="S345" s="133">
        <f t="shared" si="30"/>
        <v>-2.666666666666667</v>
      </c>
      <c r="T345" s="133">
        <f t="shared" si="31"/>
        <v>-1</v>
      </c>
      <c r="U345" s="133">
        <f t="shared" si="32"/>
        <v>-1.000249803290916</v>
      </c>
    </row>
    <row r="346" spans="17:21" x14ac:dyDescent="0.25">
      <c r="Q346" s="133">
        <f t="shared" si="28"/>
        <v>-1.25</v>
      </c>
      <c r="R346" s="136">
        <f t="shared" si="29"/>
        <v>-1.0225584594222834</v>
      </c>
      <c r="S346" s="133">
        <f t="shared" si="30"/>
        <v>-2.666666666666667</v>
      </c>
      <c r="T346" s="133">
        <f t="shared" si="31"/>
        <v>-1</v>
      </c>
      <c r="U346" s="133">
        <f t="shared" si="32"/>
        <v>-1.000249803290916</v>
      </c>
    </row>
    <row r="347" spans="17:21" x14ac:dyDescent="0.25">
      <c r="Q347" s="133">
        <f t="shared" si="28"/>
        <v>-1.25</v>
      </c>
      <c r="R347" s="136">
        <f t="shared" si="29"/>
        <v>-1.0225584594222834</v>
      </c>
      <c r="S347" s="133">
        <f t="shared" si="30"/>
        <v>-2.666666666666667</v>
      </c>
      <c r="T347" s="133">
        <f t="shared" si="31"/>
        <v>-1</v>
      </c>
      <c r="U347" s="133">
        <f t="shared" si="32"/>
        <v>-1.000249803290916</v>
      </c>
    </row>
    <row r="348" spans="17:21" x14ac:dyDescent="0.25">
      <c r="Q348" s="133">
        <f t="shared" si="28"/>
        <v>-1.25</v>
      </c>
      <c r="R348" s="136">
        <f t="shared" si="29"/>
        <v>-1.0225584594222834</v>
      </c>
      <c r="S348" s="133">
        <f t="shared" si="30"/>
        <v>-2.666666666666667</v>
      </c>
      <c r="T348" s="133">
        <f t="shared" si="31"/>
        <v>-1</v>
      </c>
      <c r="U348" s="133">
        <f t="shared" si="32"/>
        <v>-1.000249803290916</v>
      </c>
    </row>
    <row r="349" spans="17:21" x14ac:dyDescent="0.25">
      <c r="Q349" s="133">
        <f t="shared" si="28"/>
        <v>-1.25</v>
      </c>
      <c r="R349" s="136">
        <f t="shared" si="29"/>
        <v>-1.0225584594222834</v>
      </c>
      <c r="S349" s="133">
        <f t="shared" si="30"/>
        <v>-2.666666666666667</v>
      </c>
      <c r="T349" s="133">
        <f t="shared" si="31"/>
        <v>-1</v>
      </c>
      <c r="U349" s="133">
        <f t="shared" si="32"/>
        <v>-1.000249803290916</v>
      </c>
    </row>
    <row r="350" spans="17:21" x14ac:dyDescent="0.25">
      <c r="Q350" s="133">
        <f t="shared" si="28"/>
        <v>-1.25</v>
      </c>
      <c r="R350" s="136">
        <f t="shared" si="29"/>
        <v>-1.0225584594222834</v>
      </c>
      <c r="S350" s="133">
        <f t="shared" si="30"/>
        <v>-2.666666666666667</v>
      </c>
      <c r="T350" s="133">
        <f t="shared" si="31"/>
        <v>-1</v>
      </c>
      <c r="U350" s="133">
        <f t="shared" si="32"/>
        <v>-1.000249803290916</v>
      </c>
    </row>
    <row r="351" spans="17:21" x14ac:dyDescent="0.25">
      <c r="Q351" s="133">
        <f t="shared" si="28"/>
        <v>-1.25</v>
      </c>
      <c r="R351" s="136">
        <f t="shared" si="29"/>
        <v>-1.0225584594222834</v>
      </c>
      <c r="S351" s="133">
        <f t="shared" si="30"/>
        <v>-2.666666666666667</v>
      </c>
      <c r="T351" s="133">
        <f t="shared" si="31"/>
        <v>-1</v>
      </c>
      <c r="U351" s="133">
        <f t="shared" si="32"/>
        <v>-1.000249803290916</v>
      </c>
    </row>
    <row r="352" spans="17:21" x14ac:dyDescent="0.25">
      <c r="Q352" s="133">
        <f t="shared" si="28"/>
        <v>-1.25</v>
      </c>
      <c r="R352" s="136">
        <f t="shared" si="29"/>
        <v>-1.0225584594222834</v>
      </c>
      <c r="S352" s="133">
        <f t="shared" si="30"/>
        <v>-2.666666666666667</v>
      </c>
      <c r="T352" s="133">
        <f t="shared" si="31"/>
        <v>-1</v>
      </c>
      <c r="U352" s="133">
        <f t="shared" si="32"/>
        <v>-1.000249803290916</v>
      </c>
    </row>
    <row r="353" spans="17:21" x14ac:dyDescent="0.25">
      <c r="Q353" s="133">
        <f t="shared" si="28"/>
        <v>-1.25</v>
      </c>
      <c r="R353" s="136">
        <f t="shared" si="29"/>
        <v>-1.0225584594222834</v>
      </c>
      <c r="S353" s="133">
        <f t="shared" si="30"/>
        <v>-2.666666666666667</v>
      </c>
      <c r="T353" s="133">
        <f t="shared" si="31"/>
        <v>-1</v>
      </c>
      <c r="U353" s="133">
        <f t="shared" si="32"/>
        <v>-1.000249803290916</v>
      </c>
    </row>
    <row r="354" spans="17:21" x14ac:dyDescent="0.25">
      <c r="Q354" s="133">
        <f t="shared" si="28"/>
        <v>-1.25</v>
      </c>
      <c r="R354" s="136">
        <f t="shared" si="29"/>
        <v>-1.0225584594222834</v>
      </c>
      <c r="S354" s="133">
        <f t="shared" si="30"/>
        <v>-2.666666666666667</v>
      </c>
      <c r="T354" s="133">
        <f t="shared" si="31"/>
        <v>-1</v>
      </c>
      <c r="U354" s="133">
        <f t="shared" si="32"/>
        <v>-1.000249803290916</v>
      </c>
    </row>
    <row r="355" spans="17:21" x14ac:dyDescent="0.25">
      <c r="Q355" s="133">
        <f t="shared" si="28"/>
        <v>-1.25</v>
      </c>
      <c r="R355" s="136">
        <f t="shared" si="29"/>
        <v>-1.0225584594222834</v>
      </c>
      <c r="S355" s="133">
        <f t="shared" si="30"/>
        <v>-2.666666666666667</v>
      </c>
      <c r="T355" s="133">
        <f t="shared" si="31"/>
        <v>-1</v>
      </c>
      <c r="U355" s="133">
        <f t="shared" si="32"/>
        <v>-1.000249803290916</v>
      </c>
    </row>
    <row r="356" spans="17:21" x14ac:dyDescent="0.25">
      <c r="Q356" s="133">
        <f t="shared" si="28"/>
        <v>-1.25</v>
      </c>
      <c r="R356" s="136">
        <f t="shared" si="29"/>
        <v>-1.0225584594222834</v>
      </c>
      <c r="S356" s="133">
        <f t="shared" si="30"/>
        <v>-2.666666666666667</v>
      </c>
      <c r="T356" s="133">
        <f t="shared" si="31"/>
        <v>-1</v>
      </c>
      <c r="U356" s="133">
        <f t="shared" si="32"/>
        <v>-1.000249803290916</v>
      </c>
    </row>
    <row r="357" spans="17:21" x14ac:dyDescent="0.25">
      <c r="Q357" s="133">
        <f t="shared" si="28"/>
        <v>-1.25</v>
      </c>
      <c r="R357" s="136">
        <f t="shared" si="29"/>
        <v>-1.0225584594222834</v>
      </c>
      <c r="S357" s="133">
        <f t="shared" si="30"/>
        <v>-2.666666666666667</v>
      </c>
      <c r="T357" s="133">
        <f t="shared" si="31"/>
        <v>-1</v>
      </c>
      <c r="U357" s="133">
        <f t="shared" si="32"/>
        <v>-1.000249803290916</v>
      </c>
    </row>
    <row r="358" spans="17:21" x14ac:dyDescent="0.25">
      <c r="Q358" s="133">
        <f t="shared" si="28"/>
        <v>-1.25</v>
      </c>
      <c r="R358" s="136">
        <f t="shared" si="29"/>
        <v>-1.0225584594222834</v>
      </c>
      <c r="S358" s="133">
        <f t="shared" si="30"/>
        <v>-2.666666666666667</v>
      </c>
      <c r="T358" s="133">
        <f t="shared" si="31"/>
        <v>-1</v>
      </c>
      <c r="U358" s="133">
        <f t="shared" si="32"/>
        <v>-1.000249803290916</v>
      </c>
    </row>
    <row r="359" spans="17:21" x14ac:dyDescent="0.25">
      <c r="Q359" s="133">
        <f t="shared" si="28"/>
        <v>-1.25</v>
      </c>
      <c r="R359" s="136">
        <f t="shared" si="29"/>
        <v>-1.0225584594222834</v>
      </c>
      <c r="S359" s="133">
        <f t="shared" si="30"/>
        <v>-2.666666666666667</v>
      </c>
      <c r="T359" s="133">
        <f t="shared" si="31"/>
        <v>-1</v>
      </c>
      <c r="U359" s="133">
        <f t="shared" si="32"/>
        <v>-1.000249803290916</v>
      </c>
    </row>
    <row r="360" spans="17:21" x14ac:dyDescent="0.25">
      <c r="Q360" s="133">
        <f t="shared" si="28"/>
        <v>-1.25</v>
      </c>
      <c r="R360" s="136">
        <f t="shared" si="29"/>
        <v>-1.0225584594222834</v>
      </c>
      <c r="S360" s="133">
        <f t="shared" si="30"/>
        <v>-2.666666666666667</v>
      </c>
      <c r="T360" s="133">
        <f t="shared" si="31"/>
        <v>-1</v>
      </c>
      <c r="U360" s="133">
        <f t="shared" si="32"/>
        <v>-1.000249803290916</v>
      </c>
    </row>
    <row r="361" spans="17:21" x14ac:dyDescent="0.25">
      <c r="Q361" s="133">
        <f t="shared" si="28"/>
        <v>-1.25</v>
      </c>
      <c r="R361" s="136">
        <f t="shared" si="29"/>
        <v>-1.0225584594222834</v>
      </c>
      <c r="S361" s="133">
        <f t="shared" si="30"/>
        <v>-2.666666666666667</v>
      </c>
      <c r="T361" s="133">
        <f t="shared" si="31"/>
        <v>-1</v>
      </c>
      <c r="U361" s="133">
        <f t="shared" si="32"/>
        <v>-1.000249803290916</v>
      </c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8"/>
  <dimension ref="A1:X18"/>
  <sheetViews>
    <sheetView topLeftCell="K1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County_HMA_LCrack!A1</f>
        <v>Project Name</v>
      </c>
      <c r="B1" s="138" t="str">
        <f>County_HMA_LCrack!B1</f>
        <v>COUNAME</v>
      </c>
      <c r="C1" s="139" t="str">
        <f>County_HMA_LCrack!C1</f>
        <v>PROJECT_NO</v>
      </c>
      <c r="D1" s="140" t="str">
        <f>County_HMA_LCrack!D1</f>
        <v>BPRJ</v>
      </c>
      <c r="E1" s="140" t="str">
        <f>County_HMA_LCrack!E1</f>
        <v>EPRJ</v>
      </c>
      <c r="F1" s="140" t="str">
        <f>County_HMA_LCrack!F1</f>
        <v>CONYR</v>
      </c>
      <c r="G1" s="140" t="str">
        <f>County_HMA_LCrack!G1</f>
        <v>DATAYR</v>
      </c>
      <c r="H1" s="141" t="str">
        <f>County_HMA_LCrack!H1</f>
        <v>Accumulated AADTs</v>
      </c>
      <c r="I1" s="141" t="str">
        <f>County_HMA_LCrack!I1</f>
        <v>HMA Thickness (in.)</v>
      </c>
      <c r="J1" s="140" t="str">
        <f>County_HMA_LCrack!J1</f>
        <v>LCRACKi-2 
(ft/mile)</v>
      </c>
      <c r="K1" s="140" t="str">
        <f>County_HMA_LCrack!K1</f>
        <v>LCRACKi-1 
(ft/mile)</v>
      </c>
      <c r="L1" s="141" t="s">
        <v>51</v>
      </c>
      <c r="M1" s="142" t="s">
        <v>821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IF(County_HMA_LCrack!A2&lt;&gt;"",County_HMA_LCrack!A2,"")</f>
        <v/>
      </c>
      <c r="B2" s="138" t="str">
        <f>IF(County_HMA_LCrack!B2&lt;&gt;"",County_HMA_LCrack!B2,"")</f>
        <v/>
      </c>
      <c r="C2" s="143" t="str">
        <f>IF(County_HMA_LCrack!C2&lt;&gt;"",County_HMA_LCrack!C2,"")</f>
        <v/>
      </c>
      <c r="D2" s="141" t="str">
        <f>IF(County_HMA_LCrack!D2&lt;&gt;"",County_HMA_LCrack!D2,"")</f>
        <v/>
      </c>
      <c r="E2" s="141" t="str">
        <f>IF(County_HMA_LCrack!E2&lt;&gt;"",County_HMA_LCrack!E2,"")</f>
        <v/>
      </c>
      <c r="F2" s="141" t="str">
        <f>IF(County_HMA_LCrack!F2&lt;&gt;"",County_HMA_LCrack!F2,"")</f>
        <v/>
      </c>
      <c r="G2" s="141" t="str">
        <f>IF(County_HMA_LCrack!G2&lt;&gt;"",County_HMA_LCrack!G2,"")</f>
        <v/>
      </c>
      <c r="H2" s="141">
        <f>County_HMA_LCrack!H2</f>
        <v>0</v>
      </c>
      <c r="I2" s="141">
        <f>County_HMA_LCrack!I2</f>
        <v>0</v>
      </c>
      <c r="J2" s="140">
        <f>County_HMA_LCrack!J2</f>
        <v>0</v>
      </c>
      <c r="K2" s="140">
        <f>County_HMA_LCrack!K2</f>
        <v>0</v>
      </c>
      <c r="L2" s="141">
        <f>IFERROR(T2,0)</f>
        <v>0</v>
      </c>
      <c r="M2" s="144" t="str">
        <f>County_HMA_LCrack!M2</f>
        <v/>
      </c>
      <c r="N2" s="141"/>
      <c r="O2" s="145" t="s">
        <v>822</v>
      </c>
      <c r="P2" s="146" t="str">
        <f>IF(OR(County_HMA_LCrack!I18="",County_HMA_LCrack!I18=0),"",County_HMA_LCrack!I18)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IF(County_HMA_LCrack!A3&lt;&gt;"",County_HMA_LCrack!A3,"")</f>
        <v/>
      </c>
      <c r="B3" s="138" t="str">
        <f>IF(County_HMA_LCrack!B3&lt;&gt;"",County_HMA_LCrack!B3,"")</f>
        <v/>
      </c>
      <c r="C3" s="143" t="str">
        <f>IF(County_HMA_LCrack!C3&lt;&gt;"",County_HMA_LCrack!C3,"")</f>
        <v/>
      </c>
      <c r="D3" s="141" t="str">
        <f>IF(County_HMA_LCrack!D3&lt;&gt;"",County_HMA_LCrack!D3,"")</f>
        <v/>
      </c>
      <c r="E3" s="141" t="str">
        <f>IF(County_HMA_LCrack!E3&lt;&gt;"",County_HMA_LCrack!E3,"")</f>
        <v/>
      </c>
      <c r="F3" s="141" t="str">
        <f>IF(County_HMA_LCrack!F3&lt;&gt;"",County_HMA_LCrack!F3,"")</f>
        <v/>
      </c>
      <c r="G3" s="141" t="str">
        <f>IF(County_HMA_LCrack!G3&lt;&gt;"",County_HMA_LCrack!G3,"")</f>
        <v/>
      </c>
      <c r="H3" s="141">
        <f>County_HMA_LCrack!H3</f>
        <v>0</v>
      </c>
      <c r="I3" s="141">
        <f>County_HMA_LCrack!I3</f>
        <v>0</v>
      </c>
      <c r="J3" s="141"/>
      <c r="K3" s="141"/>
      <c r="L3" s="141">
        <f t="shared" ref="L3:L16" si="0">IFERROR(T3,0)</f>
        <v>0</v>
      </c>
      <c r="M3" s="144" t="str">
        <f>County_HMA_LCrack!M3</f>
        <v/>
      </c>
      <c r="O3" s="145" t="s">
        <v>66</v>
      </c>
      <c r="P3" s="146" t="str">
        <f>IF(County_HMA_LCrack!I19="","",County_HMA_LCrack!I19)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IF(County_HMA_LCrack!A4&lt;&gt;"",County_HMA_LCrack!A4,"")</f>
        <v/>
      </c>
      <c r="B4" s="138" t="str">
        <f>IF(County_HMA_LCrack!B4&lt;&gt;"",County_HMA_LCrack!B4,"")</f>
        <v/>
      </c>
      <c r="C4" s="143" t="str">
        <f>IF(County_HMA_LCrack!C4&lt;&gt;"",County_HMA_LCrack!C4,"")</f>
        <v/>
      </c>
      <c r="D4" s="141" t="str">
        <f>IF(County_HMA_LCrack!D4&lt;&gt;"",County_HMA_LCrack!D4,"")</f>
        <v/>
      </c>
      <c r="E4" s="141" t="str">
        <f>IF(County_HMA_LCrack!E4&lt;&gt;"",County_HMA_LCrack!E4,"")</f>
        <v/>
      </c>
      <c r="F4" s="141" t="str">
        <f>IF(County_HMA_LCrack!F4&lt;&gt;"",County_HMA_LCrack!F4,"")</f>
        <v/>
      </c>
      <c r="G4" s="141" t="str">
        <f>IF(County_HMA_LCrack!G4&lt;&gt;"",County_HMA_LCrack!G4,"")</f>
        <v/>
      </c>
      <c r="H4" s="141">
        <f>County_HMA_LCrack!H4</f>
        <v>0</v>
      </c>
      <c r="I4" s="141">
        <f>County_HMA_LCrack!I4</f>
        <v>0</v>
      </c>
      <c r="J4" s="141"/>
      <c r="K4" s="141"/>
      <c r="L4" s="141">
        <f t="shared" si="0"/>
        <v>0</v>
      </c>
      <c r="M4" s="144" t="str">
        <f>County_HMA_LCrack!M4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IF(County_HMA_LCrack!A5&lt;&gt;"",County_HMA_LCrack!A5,"")</f>
        <v/>
      </c>
      <c r="B5" s="138" t="str">
        <f>IF(County_HMA_LCrack!B5&lt;&gt;"",County_HMA_LCrack!B5,"")</f>
        <v/>
      </c>
      <c r="C5" s="143" t="str">
        <f>IF(County_HMA_LCrack!C5&lt;&gt;"",County_HMA_LCrack!C5,"")</f>
        <v/>
      </c>
      <c r="D5" s="141" t="str">
        <f>IF(County_HMA_LCrack!D5&lt;&gt;"",County_HMA_LCrack!D5,"")</f>
        <v/>
      </c>
      <c r="E5" s="141" t="str">
        <f>IF(County_HMA_LCrack!E5&lt;&gt;"",County_HMA_LCrack!E5,"")</f>
        <v/>
      </c>
      <c r="F5" s="141" t="str">
        <f>IF(County_HMA_LCrack!F5&lt;&gt;"",County_HMA_LCrack!F5,"")</f>
        <v/>
      </c>
      <c r="G5" s="141" t="str">
        <f>IF(County_HMA_LCrack!G5&lt;&gt;"",County_HMA_LCrack!G5,"")</f>
        <v/>
      </c>
      <c r="H5" s="141">
        <f>County_HMA_LCrack!H5</f>
        <v>0</v>
      </c>
      <c r="I5" s="141">
        <f>County_HMA_LCrack!I5</f>
        <v>0</v>
      </c>
      <c r="J5" s="141"/>
      <c r="K5" s="141"/>
      <c r="L5" s="141">
        <f t="shared" si="0"/>
        <v>0</v>
      </c>
      <c r="M5" s="144" t="str">
        <f>County_HMA_LCrack!M5</f>
        <v/>
      </c>
      <c r="N5" s="141"/>
      <c r="O5" s="145" t="s">
        <v>68</v>
      </c>
      <c r="P5" s="146" t="str">
        <f>IF(County_HMA_LCrack!I20&lt;&gt;"",(County_HMA_LCrack!I20-LOOKUP(2,1/(G2:G16&lt;&gt;""),G2:G16))+P4,"")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IF(County_HMA_LCrack!A6&lt;&gt;"",County_HMA_LCrack!A6,"")</f>
        <v/>
      </c>
      <c r="B6" s="138" t="str">
        <f>IF(County_HMA_LCrack!B6&lt;&gt;"",County_HMA_LCrack!B6,"")</f>
        <v/>
      </c>
      <c r="C6" s="143" t="str">
        <f>IF(County_HMA_LCrack!C6&lt;&gt;"",County_HMA_LCrack!C6,"")</f>
        <v/>
      </c>
      <c r="D6" s="141" t="str">
        <f>IF(County_HMA_LCrack!D6&lt;&gt;"",County_HMA_LCrack!D6,"")</f>
        <v/>
      </c>
      <c r="E6" s="141" t="str">
        <f>IF(County_HMA_LCrack!E6&lt;&gt;"",County_HMA_LCrack!E6,"")</f>
        <v/>
      </c>
      <c r="F6" s="141" t="str">
        <f>IF(County_HMA_LCrack!F6&lt;&gt;"",County_HMA_LCrack!F6,"")</f>
        <v/>
      </c>
      <c r="G6" s="141" t="str">
        <f>IF(County_HMA_LCrack!G6&lt;&gt;"",County_HMA_LCrack!G6,"")</f>
        <v/>
      </c>
      <c r="H6" s="141">
        <f>County_HMA_LCrack!H6</f>
        <v>0</v>
      </c>
      <c r="I6" s="141">
        <f>County_HMA_LCrack!I6</f>
        <v>0</v>
      </c>
      <c r="J6" s="141"/>
      <c r="K6" s="141"/>
      <c r="L6" s="141">
        <f t="shared" si="0"/>
        <v>0</v>
      </c>
      <c r="M6" s="144" t="str">
        <f>County_HMA_LCrack!M6</f>
        <v/>
      </c>
      <c r="N6" s="141"/>
      <c r="O6" s="147" t="s">
        <v>823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IF(County_HMA_LCrack!A7&lt;&gt;"",County_HMA_LCrack!A7,"")</f>
        <v/>
      </c>
      <c r="B7" s="138" t="str">
        <f>IF(County_HMA_LCrack!B7&lt;&gt;"",County_HMA_LCrack!B7,"")</f>
        <v/>
      </c>
      <c r="C7" s="143" t="str">
        <f>IF(County_HMA_LCrack!C7&lt;&gt;"",County_HMA_LCrack!C7,"")</f>
        <v/>
      </c>
      <c r="D7" s="141" t="str">
        <f>IF(County_HMA_LCrack!D7&lt;&gt;"",County_HMA_LCrack!D7,"")</f>
        <v/>
      </c>
      <c r="E7" s="141" t="str">
        <f>IF(County_HMA_LCrack!E7&lt;&gt;"",County_HMA_LCrack!E7,"")</f>
        <v/>
      </c>
      <c r="F7" s="141" t="str">
        <f>IF(County_HMA_LCrack!F7&lt;&gt;"",County_HMA_LCrack!F7,"")</f>
        <v/>
      </c>
      <c r="G7" s="141" t="str">
        <f>IF(County_HMA_LCrack!G7&lt;&gt;"",County_HMA_LCrack!G7,"")</f>
        <v/>
      </c>
      <c r="H7" s="141">
        <f>County_HMA_LCrack!H7</f>
        <v>0</v>
      </c>
      <c r="I7" s="141">
        <f>County_HMA_LCrack!I7</f>
        <v>0</v>
      </c>
      <c r="J7" s="141"/>
      <c r="K7" s="141"/>
      <c r="L7" s="141">
        <f t="shared" si="0"/>
        <v>0</v>
      </c>
      <c r="M7" s="144" t="str">
        <f>County_HMA_LCrack!M7</f>
        <v/>
      </c>
      <c r="N7" s="141"/>
      <c r="O7" s="138" t="s">
        <v>824</v>
      </c>
      <c r="P7" s="149" t="str">
        <f t="array" ref="P7">IF(P2="","",
IF(LOOKUP(2,1/(J2:K2&lt;&gt;""),J2:K2)&gt;P2,"Entered LCRACK already exceeded threshold limit!",
IF(AND(P2&lt;&gt;"",M16&gt;P2),INDEX(L2:L16,MATCH(TRUE,$M$2:$M$16&gt;P2,0)),"LCRACK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IF(County_HMA_LCrack!A8&lt;&gt;"",County_HMA_LCrack!A8,"")</f>
        <v/>
      </c>
      <c r="B8" s="138" t="str">
        <f>IF(County_HMA_LCrack!B8&lt;&gt;"",County_HMA_LCrack!B8,"")</f>
        <v/>
      </c>
      <c r="C8" s="143" t="str">
        <f>IF(County_HMA_LCrack!C8&lt;&gt;"",County_HMA_LCrack!C8,"")</f>
        <v/>
      </c>
      <c r="D8" s="141" t="str">
        <f>IF(County_HMA_LCrack!D8&lt;&gt;"",County_HMA_LCrack!D8,"")</f>
        <v/>
      </c>
      <c r="E8" s="141" t="str">
        <f>IF(County_HMA_LCrack!E8&lt;&gt;"",County_HMA_LCrack!E8,"")</f>
        <v/>
      </c>
      <c r="F8" s="141" t="str">
        <f>IF(County_HMA_LCrack!F8&lt;&gt;"",County_HMA_LCrack!F8,"")</f>
        <v/>
      </c>
      <c r="G8" s="141" t="str">
        <f>IF(County_HMA_LCrack!G8&lt;&gt;"",County_HMA_LCrack!G8,"")</f>
        <v/>
      </c>
      <c r="H8" s="141">
        <f>County_HMA_LCrack!H8</f>
        <v>0</v>
      </c>
      <c r="I8" s="141">
        <f>County_HMA_LCrack!I8</f>
        <v>0</v>
      </c>
      <c r="J8" s="141"/>
      <c r="K8" s="141"/>
      <c r="L8" s="141">
        <f t="shared" si="0"/>
        <v>0</v>
      </c>
      <c r="M8" s="144" t="str">
        <f>County_HMA_LCrack!M8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IF(County_HMA_LCrack!A9&lt;&gt;"",County_HMA_LCrack!A9,"")</f>
        <v/>
      </c>
      <c r="B9" s="138" t="str">
        <f>IF(County_HMA_LCrack!B9&lt;&gt;"",County_HMA_LCrack!B9,"")</f>
        <v/>
      </c>
      <c r="C9" s="143" t="str">
        <f>IF(County_HMA_LCrack!C9&lt;&gt;"",County_HMA_LCrack!C9,"")</f>
        <v/>
      </c>
      <c r="D9" s="141" t="str">
        <f>IF(County_HMA_LCrack!D9&lt;&gt;"",County_HMA_LCrack!D9,"")</f>
        <v/>
      </c>
      <c r="E9" s="141" t="str">
        <f>IF(County_HMA_LCrack!E9&lt;&gt;"",County_HMA_LCrack!E9,"")</f>
        <v/>
      </c>
      <c r="F9" s="141" t="str">
        <f>IF(County_HMA_LCrack!F9&lt;&gt;"",County_HMA_LCrack!F9,"")</f>
        <v/>
      </c>
      <c r="G9" s="141" t="str">
        <f>IF(County_HMA_LCrack!G9&lt;&gt;"",County_HMA_LCrack!G9,"")</f>
        <v/>
      </c>
      <c r="H9" s="141">
        <f>County_HMA_LCrack!H9</f>
        <v>0</v>
      </c>
      <c r="I9" s="141">
        <f>County_HMA_LCrack!I9</f>
        <v>0</v>
      </c>
      <c r="J9" s="141"/>
      <c r="K9" s="141"/>
      <c r="L9" s="141">
        <f t="shared" si="0"/>
        <v>0</v>
      </c>
      <c r="M9" s="144" t="str">
        <f>County_HMA_LCrack!M9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IF(County_HMA_LCrack!A10&lt;&gt;"",County_HMA_LCrack!A10,"")</f>
        <v/>
      </c>
      <c r="B10" s="138" t="str">
        <f>IF(County_HMA_LCrack!B10&lt;&gt;"",County_HMA_LCrack!B10,"")</f>
        <v/>
      </c>
      <c r="C10" s="143" t="str">
        <f>IF(County_HMA_LCrack!C10&lt;&gt;"",County_HMA_LCrack!C10,"")</f>
        <v/>
      </c>
      <c r="D10" s="141" t="str">
        <f>IF(County_HMA_LCrack!D10&lt;&gt;"",County_HMA_LCrack!D10,"")</f>
        <v/>
      </c>
      <c r="E10" s="141" t="str">
        <f>IF(County_HMA_LCrack!E10&lt;&gt;"",County_HMA_LCrack!E10,"")</f>
        <v/>
      </c>
      <c r="F10" s="141" t="str">
        <f>IF(County_HMA_LCrack!F10&lt;&gt;"",County_HMA_LCrack!F10,"")</f>
        <v/>
      </c>
      <c r="G10" s="141" t="str">
        <f>IF(County_HMA_LCrack!G10&lt;&gt;"",County_HMA_LCrack!G10,"")</f>
        <v/>
      </c>
      <c r="H10" s="141">
        <f>County_HMA_LCrack!H10</f>
        <v>0</v>
      </c>
      <c r="I10" s="141">
        <f>County_HMA_LCrack!I10</f>
        <v>0</v>
      </c>
      <c r="J10" s="141"/>
      <c r="K10" s="141"/>
      <c r="L10" s="141">
        <f t="shared" si="0"/>
        <v>0</v>
      </c>
      <c r="M10" s="144" t="str">
        <f>County_HMA_LCrack!M10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IF(County_HMA_LCrack!A11&lt;&gt;"",County_HMA_LCrack!A11,"")</f>
        <v/>
      </c>
      <c r="B11" s="138" t="str">
        <f>IF(County_HMA_LCrack!B11&lt;&gt;"",County_HMA_LCrack!B11,"")</f>
        <v/>
      </c>
      <c r="C11" s="143" t="str">
        <f>IF(County_HMA_LCrack!C11&lt;&gt;"",County_HMA_LCrack!C11,"")</f>
        <v/>
      </c>
      <c r="D11" s="141" t="str">
        <f>IF(County_HMA_LCrack!D11&lt;&gt;"",County_HMA_LCrack!D11,"")</f>
        <v/>
      </c>
      <c r="E11" s="141" t="str">
        <f>IF(County_HMA_LCrack!E11&lt;&gt;"",County_HMA_LCrack!E11,"")</f>
        <v/>
      </c>
      <c r="F11" s="141" t="str">
        <f>IF(County_HMA_LCrack!F11&lt;&gt;"",County_HMA_LCrack!F11,"")</f>
        <v/>
      </c>
      <c r="G11" s="141" t="str">
        <f>IF(County_HMA_LCrack!G11&lt;&gt;"",County_HMA_LCrack!G11,"")</f>
        <v/>
      </c>
      <c r="H11" s="141">
        <f>County_HMA_LCrack!H11</f>
        <v>0</v>
      </c>
      <c r="I11" s="141">
        <f>County_HMA_LCrack!I11</f>
        <v>0</v>
      </c>
      <c r="J11" s="141"/>
      <c r="K11" s="141"/>
      <c r="L11" s="141">
        <f t="shared" si="0"/>
        <v>0</v>
      </c>
      <c r="M11" s="144" t="str">
        <f>County_HMA_LCrack!M11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IF(County_HMA_LCrack!A12&lt;&gt;"",County_HMA_LCrack!A12,"")</f>
        <v/>
      </c>
      <c r="B12" s="138" t="str">
        <f>IF(County_HMA_LCrack!B12&lt;&gt;"",County_HMA_LCrack!B12,"")</f>
        <v/>
      </c>
      <c r="C12" s="143" t="str">
        <f>IF(County_HMA_LCrack!C12&lt;&gt;"",County_HMA_LCrack!C12,"")</f>
        <v/>
      </c>
      <c r="D12" s="141" t="str">
        <f>IF(County_HMA_LCrack!D12&lt;&gt;"",County_HMA_LCrack!D12,"")</f>
        <v/>
      </c>
      <c r="E12" s="141" t="str">
        <f>IF(County_HMA_LCrack!E12&lt;&gt;"",County_HMA_LCrack!E12,"")</f>
        <v/>
      </c>
      <c r="F12" s="141" t="str">
        <f>IF(County_HMA_LCrack!F12&lt;&gt;"",County_HMA_LCrack!F12,"")</f>
        <v/>
      </c>
      <c r="G12" s="141" t="str">
        <f>IF(County_HMA_LCrack!G12&lt;&gt;"",County_HMA_LCrack!G12,"")</f>
        <v/>
      </c>
      <c r="H12" s="141">
        <f>County_HMA_LCrack!H12</f>
        <v>0</v>
      </c>
      <c r="I12" s="141">
        <f>County_HMA_LCrack!I12</f>
        <v>0</v>
      </c>
      <c r="J12" s="141"/>
      <c r="K12" s="141"/>
      <c r="L12" s="141">
        <f t="shared" si="0"/>
        <v>0</v>
      </c>
      <c r="M12" s="144" t="str">
        <f>County_HMA_LCrack!M12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IF(County_HMA_LCrack!A13&lt;&gt;"",County_HMA_LCrack!A13,"")</f>
        <v/>
      </c>
      <c r="B13" s="138" t="str">
        <f>IF(County_HMA_LCrack!B13&lt;&gt;"",County_HMA_LCrack!B13,"")</f>
        <v/>
      </c>
      <c r="C13" s="143" t="str">
        <f>IF(County_HMA_LCrack!C13&lt;&gt;"",County_HMA_LCrack!C13,"")</f>
        <v/>
      </c>
      <c r="D13" s="141" t="str">
        <f>IF(County_HMA_LCrack!D13&lt;&gt;"",County_HMA_LCrack!D13,"")</f>
        <v/>
      </c>
      <c r="E13" s="141" t="str">
        <f>IF(County_HMA_LCrack!E13&lt;&gt;"",County_HMA_LCrack!E13,"")</f>
        <v/>
      </c>
      <c r="F13" s="141" t="str">
        <f>IF(County_HMA_LCrack!F13&lt;&gt;"",County_HMA_LCrack!F13,"")</f>
        <v/>
      </c>
      <c r="G13" s="141" t="str">
        <f>IF(County_HMA_LCrack!G13&lt;&gt;"",County_HMA_LCrack!G13,"")</f>
        <v/>
      </c>
      <c r="H13" s="141">
        <f>County_HMA_LCrack!H13</f>
        <v>0</v>
      </c>
      <c r="I13" s="141">
        <f>County_HMA_LCrack!I13</f>
        <v>0</v>
      </c>
      <c r="J13" s="141"/>
      <c r="K13" s="141"/>
      <c r="L13" s="141">
        <f t="shared" si="0"/>
        <v>0</v>
      </c>
      <c r="M13" s="144" t="str">
        <f>County_HMA_LCrack!M13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IF(County_HMA_LCrack!A14&lt;&gt;"",County_HMA_LCrack!A14,"")</f>
        <v/>
      </c>
      <c r="B14" s="138" t="str">
        <f>IF(County_HMA_LCrack!B14&lt;&gt;"",County_HMA_LCrack!B14,"")</f>
        <v/>
      </c>
      <c r="C14" s="143" t="str">
        <f>IF(County_HMA_LCrack!C14&lt;&gt;"",County_HMA_LCrack!C14,"")</f>
        <v/>
      </c>
      <c r="D14" s="141" t="str">
        <f>IF(County_HMA_LCrack!D14&lt;&gt;"",County_HMA_LCrack!D14,"")</f>
        <v/>
      </c>
      <c r="E14" s="141" t="str">
        <f>IF(County_HMA_LCrack!E14&lt;&gt;"",County_HMA_LCrack!E14,"")</f>
        <v/>
      </c>
      <c r="F14" s="141" t="str">
        <f>IF(County_HMA_LCrack!F14&lt;&gt;"",County_HMA_LCrack!F14,"")</f>
        <v/>
      </c>
      <c r="G14" s="141" t="str">
        <f>IF(County_HMA_LCrack!G14&lt;&gt;"",County_HMA_LCrack!G14,"")</f>
        <v/>
      </c>
      <c r="H14" s="141">
        <f>County_HMA_LCrack!H14</f>
        <v>0</v>
      </c>
      <c r="I14" s="141">
        <f>County_HMA_LCrack!I14</f>
        <v>0</v>
      </c>
      <c r="J14" s="141"/>
      <c r="K14" s="141"/>
      <c r="L14" s="141">
        <f t="shared" si="0"/>
        <v>0</v>
      </c>
      <c r="M14" s="144" t="str">
        <f>County_HMA_LCrack!M14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IF(County_HMA_LCrack!A15&lt;&gt;"",County_HMA_LCrack!A15,"")</f>
        <v/>
      </c>
      <c r="B15" s="138" t="str">
        <f>IF(County_HMA_LCrack!B15&lt;&gt;"",County_HMA_LCrack!B15,"")</f>
        <v/>
      </c>
      <c r="C15" s="143" t="str">
        <f>IF(County_HMA_LCrack!C15&lt;&gt;"",County_HMA_LCrack!C15,"")</f>
        <v/>
      </c>
      <c r="D15" s="141" t="str">
        <f>IF(County_HMA_LCrack!D15&lt;&gt;"",County_HMA_LCrack!D15,"")</f>
        <v/>
      </c>
      <c r="E15" s="141" t="str">
        <f>IF(County_HMA_LCrack!E15&lt;&gt;"",County_HMA_LCrack!E15,"")</f>
        <v/>
      </c>
      <c r="F15" s="141" t="str">
        <f>IF(County_HMA_LCrack!F15&lt;&gt;"",County_HMA_LCrack!F15,"")</f>
        <v/>
      </c>
      <c r="G15" s="141" t="str">
        <f>IF(County_HMA_LCrack!G15&lt;&gt;"",County_HMA_LCrack!G15,"")</f>
        <v/>
      </c>
      <c r="H15" s="141">
        <f>County_HMA_LCrack!H15</f>
        <v>0</v>
      </c>
      <c r="I15" s="141">
        <f>County_HMA_LCrack!I15</f>
        <v>0</v>
      </c>
      <c r="J15" s="141"/>
      <c r="K15" s="141"/>
      <c r="L15" s="141">
        <f t="shared" si="0"/>
        <v>0</v>
      </c>
      <c r="M15" s="144" t="str">
        <f>County_HMA_LCrack!M15</f>
        <v/>
      </c>
      <c r="N15" s="141" t="s">
        <v>730</v>
      </c>
      <c r="O15" s="157" t="str">
        <f>IF(AND(Q8&lt;&gt;"",Q12&lt;&gt;""),MIN(Q8,Q12),
IF(AND(Q8="",Q9="Entered LCRACK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IF(County_HMA_LCrack!A16&lt;&gt;"",County_HMA_LCrack!A16,"")</f>
        <v/>
      </c>
      <c r="B16" s="138" t="str">
        <f>IF(County_HMA_LCrack!B16&lt;&gt;"",County_HMA_LCrack!B16,"")</f>
        <v/>
      </c>
      <c r="C16" s="158" t="str">
        <f>IF(County_HMA_LCrack!C16&lt;&gt;"",County_HMA_LCrack!C16,"")</f>
        <v/>
      </c>
      <c r="D16" s="159" t="str">
        <f>IF(County_HMA_LCrack!D16&lt;&gt;"",County_HMA_LCrack!D16,"")</f>
        <v/>
      </c>
      <c r="E16" s="159" t="str">
        <f>IF(County_HMA_LCrack!E16&lt;&gt;"",County_HMA_LCrack!E16,"")</f>
        <v/>
      </c>
      <c r="F16" s="159" t="str">
        <f>IF(County_HMA_LCrack!F16&lt;&gt;"",County_HMA_LCrack!F16,"")</f>
        <v/>
      </c>
      <c r="G16" s="159" t="str">
        <f>IF(County_HMA_LCrack!G16&lt;&gt;"",County_HMA_LCrack!G16,"")</f>
        <v/>
      </c>
      <c r="H16" s="141">
        <f>County_HMA_LCrack!H16</f>
        <v>0</v>
      </c>
      <c r="I16" s="141">
        <f>County_HMA_LCrack!I16</f>
        <v>0</v>
      </c>
      <c r="J16" s="141"/>
      <c r="K16" s="141"/>
      <c r="L16" s="141">
        <f t="shared" si="0"/>
        <v>0</v>
      </c>
      <c r="M16" s="160" t="str">
        <f>County_HMA_LCrack!M16</f>
        <v/>
      </c>
      <c r="N16" s="141"/>
      <c r="O16" s="285" t="str">
        <f>IF(AND(P2="",P3=""),"RSL could not be calculated. Please enter more information!",
IF(AND(ISNUMBER(Q12),P7="Entered LCRACK already exceeded threshold limit!"),Q9,
IF(AND(Q12="",P7="Entered LCRACK already exceeded threshold limit!"),Q9,
IF(AND(ISNUMBER(Q12),P7="LCRACK predictions do not reach the threshold limit!"),(Q9&amp;""&amp;CHAR(10)&amp;" Thus, "&amp;Q13&amp;""&amp;"calculated based on the design life!"),
IF(AND(P3="",P7="LCRACK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4"/>
  <dimension ref="A1:BA361"/>
  <sheetViews>
    <sheetView zoomScale="70" zoomScaleNormal="70" workbookViewId="0">
      <selection activeCell="M33" sqref="M33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PMIS_HMA_TCrack!A1</f>
        <v>Project Name</v>
      </c>
      <c r="B1" s="133" t="str">
        <f>PMIS_HMA_TCrack!B1</f>
        <v>COUNAME</v>
      </c>
      <c r="C1" s="133" t="str">
        <f>PMIS_HMA_TCrack!C1</f>
        <v>PROJECT_NO</v>
      </c>
      <c r="D1" s="133" t="str">
        <f>PMIS_HMA_TCrack!D1</f>
        <v>BPRJ</v>
      </c>
      <c r="E1" s="133" t="str">
        <f>PMIS_HMA_TCrack!E1</f>
        <v>EPRJ</v>
      </c>
      <c r="F1" s="133" t="str">
        <f>PMIS_HMA_TCrack!F1</f>
        <v>CONYR</v>
      </c>
      <c r="G1" s="133" t="str">
        <f>PMIS_HMA_TCrack!G1</f>
        <v>DATAYR</v>
      </c>
      <c r="H1" s="133" t="str">
        <f>PMIS_HMA_TCrack!H1</f>
        <v>Accumulated ESALs</v>
      </c>
      <c r="I1" s="133" t="str">
        <f>PMIS_HMA_TCrack!I1</f>
        <v>HMA Thickness (in.)</v>
      </c>
      <c r="J1" s="133" t="str">
        <f>PMIS_HMA_TCrack!J1</f>
        <v>TCRACKi-2 
(ft/mile)</v>
      </c>
      <c r="K1" s="133" t="str">
        <f>PMIS_HMA_TCrack!K1</f>
        <v>TCRACKi-1 
(ft/mile)</v>
      </c>
      <c r="L1" s="133" t="str">
        <f>PMIS_HMA_TCrack!L1</f>
        <v>Age
(years)</v>
      </c>
      <c r="M1" s="133" t="str">
        <f>PMIS_HMA_TCrack!M1</f>
        <v>TCRACKi 
(ft/mile)</v>
      </c>
      <c r="O1" s="133" t="s">
        <v>703</v>
      </c>
      <c r="P1" s="134" t="s">
        <v>51</v>
      </c>
      <c r="Q1" s="133" t="s">
        <v>51</v>
      </c>
      <c r="R1" s="133" t="s">
        <v>765</v>
      </c>
      <c r="S1" s="133" t="s">
        <v>773</v>
      </c>
      <c r="T1" s="133" t="s">
        <v>751</v>
      </c>
      <c r="U1" s="133" t="s">
        <v>752</v>
      </c>
      <c r="Z1" s="134" t="s">
        <v>708</v>
      </c>
      <c r="AA1" s="133" t="s">
        <v>784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PMIS_HMA_TCrack!A2</f>
        <v>0</v>
      </c>
      <c r="B2" s="133">
        <f>PMIS_HMA_TCrack!B2</f>
        <v>0</v>
      </c>
      <c r="C2" s="133">
        <f>PMIS_HMA_TCrack!C2</f>
        <v>0</v>
      </c>
      <c r="D2" s="133">
        <f>PMIS_HMA_TCrack!D2</f>
        <v>0</v>
      </c>
      <c r="E2" s="133">
        <f>PMIS_HMA_TCrack!E2</f>
        <v>0</v>
      </c>
      <c r="F2" s="133">
        <f>PMIS_HMA_TCrack!F2</f>
        <v>0</v>
      </c>
      <c r="G2" s="133">
        <f>PMIS_HMA_TCrack!G2</f>
        <v>0</v>
      </c>
      <c r="H2" s="133">
        <f>PMIS_HMA_TCrack!H2</f>
        <v>0</v>
      </c>
      <c r="I2" s="133">
        <f>PMIS_HMA_TCrack!I2</f>
        <v>0</v>
      </c>
      <c r="J2" s="133">
        <f>PMIS_HMA_TCrack!J2</f>
        <v>0</v>
      </c>
      <c r="K2" s="133">
        <f>PMIS_HMA_TCrack!K2</f>
        <v>0</v>
      </c>
      <c r="L2" s="133">
        <f>RSL_PMIS_HMA_TCrack!L2</f>
        <v>0</v>
      </c>
      <c r="M2" s="133" t="str">
        <f>PMIS_HMA_TCrack!M2</f>
        <v/>
      </c>
      <c r="N2" s="134" t="s">
        <v>805</v>
      </c>
      <c r="P2" s="133" t="s">
        <v>710</v>
      </c>
      <c r="Q2" s="133">
        <f>2*((L2-P$3)/(P$5-P$3))-1</f>
        <v>-1.2666666666666666</v>
      </c>
      <c r="R2" s="136">
        <f>2*((H2-P$8)/(P$10-P$8))-1</f>
        <v>-1.0251662019365249</v>
      </c>
      <c r="S2" s="133">
        <f>2*((I2-P$13)/(P$15-P$13))-1</f>
        <v>-2.1111111111111112</v>
      </c>
      <c r="T2" s="133">
        <f>2*((J2-P$18)/(P$20-P$18))-1</f>
        <v>-1</v>
      </c>
      <c r="U2" s="133">
        <f>2*((K2-P$23)/(P$25-P$23))-1</f>
        <v>-1.0004790410949029</v>
      </c>
      <c r="Z2" s="133">
        <v>1.094E-2</v>
      </c>
      <c r="AA2" s="133">
        <v>-6.0119300000000004E-3</v>
      </c>
      <c r="AB2" s="133">
        <v>8.4940399999999996E-3</v>
      </c>
      <c r="AC2" s="133">
        <v>-0.118005</v>
      </c>
      <c r="AD2" s="133">
        <v>0.37119200000000002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PMIS_HMA_TCrack!A3</f>
        <v>0</v>
      </c>
      <c r="B3" s="133">
        <f>PMIS_HMA_TCrack!B3</f>
        <v>0</v>
      </c>
      <c r="C3" s="133">
        <f>PMIS_HMA_TCrack!C3</f>
        <v>0</v>
      </c>
      <c r="D3" s="133">
        <f>PMIS_HMA_TCrack!D3</f>
        <v>0</v>
      </c>
      <c r="E3" s="133">
        <f>PMIS_HMA_TCrack!E3</f>
        <v>0</v>
      </c>
      <c r="F3" s="133">
        <f>PMIS_HMA_TCrack!F3</f>
        <v>0</v>
      </c>
      <c r="G3" s="133">
        <f>PMIS_HMA_TCrack!G3</f>
        <v>0</v>
      </c>
      <c r="H3" s="133">
        <f>IF(PMIS_HMA_TCrack!H3="",H2+H2*(PMIS_HMA_TCrack!$I$22/100),PMIS_HMA_TCrack!H3)</f>
        <v>0</v>
      </c>
      <c r="I3" s="133">
        <f>IF(PMIS_HMA_TCrack!H3="",I2,PMIS_HMA_TCrack!I3)</f>
        <v>0</v>
      </c>
      <c r="J3" s="133">
        <f>PMIS_HMA_TCrack!J3</f>
        <v>0</v>
      </c>
      <c r="K3" s="133">
        <f>PMIS_HMA_TCrack!K3</f>
        <v>0</v>
      </c>
      <c r="L3" s="133">
        <f>RSL_PMIS_HMA_TCrack!L3</f>
        <v>0</v>
      </c>
      <c r="M3" s="133" t="str">
        <f>PMIS_HMA_TCrack!M3</f>
        <v/>
      </c>
      <c r="N3" s="133">
        <v>3.2189700000000001</v>
      </c>
      <c r="P3" s="133">
        <v>2</v>
      </c>
      <c r="Q3" s="133">
        <f t="shared" ref="Q3:Q66" si="0">2*((L3-P$3)/(P$5-P$3))-1</f>
        <v>-1.2666666666666666</v>
      </c>
      <c r="R3" s="136">
        <f t="shared" ref="R3:R66" si="1">2*((H3-P$8)/(P$10-P$8))-1</f>
        <v>-1.0251662019365249</v>
      </c>
      <c r="S3" s="133">
        <f t="shared" ref="S3:S66" si="2">2*((I3-P$13)/(P$15-P$13))-1</f>
        <v>-2.1111111111111112</v>
      </c>
      <c r="T3" s="133">
        <f t="shared" ref="T3:T66" si="3">2*((J3-P$18)/(P$20-P$18))-1</f>
        <v>-1</v>
      </c>
      <c r="U3" s="133">
        <f t="shared" ref="U3:U66" si="4">2*((K3-P$23)/(P$25-P$23))-1</f>
        <v>-1.0004790410949029</v>
      </c>
      <c r="Z3" s="133">
        <v>-6.9956300000000002</v>
      </c>
      <c r="AA3" s="133">
        <v>8.4722399999999993</v>
      </c>
      <c r="AB3" s="133">
        <v>-11.9825</v>
      </c>
      <c r="AC3" s="133">
        <v>9.0386299999999995</v>
      </c>
      <c r="AD3" s="133">
        <v>4.6655800000000003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PMIS_HMA_TCrack!A4</f>
        <v>0</v>
      </c>
      <c r="B4" s="133">
        <f>PMIS_HMA_TCrack!B4</f>
        <v>0</v>
      </c>
      <c r="C4" s="133">
        <f>PMIS_HMA_TCrack!C4</f>
        <v>0</v>
      </c>
      <c r="D4" s="133">
        <f>PMIS_HMA_TCrack!D4</f>
        <v>0</v>
      </c>
      <c r="E4" s="133">
        <f>PMIS_HMA_TCrack!E4</f>
        <v>0</v>
      </c>
      <c r="F4" s="133">
        <f>PMIS_HMA_TCrack!F4</f>
        <v>0</v>
      </c>
      <c r="G4" s="133">
        <f>PMIS_HMA_TCrack!G4</f>
        <v>0</v>
      </c>
      <c r="H4" s="133">
        <f>IF(PMIS_HMA_TCrack!H4="",H3+H3*(PMIS_HMA_TCrack!$I$22/100),PMIS_HMA_TCrack!H4)</f>
        <v>0</v>
      </c>
      <c r="I4" s="133">
        <f>IF(PMIS_HMA_TCrack!H4="",I3,PMIS_HMA_TCrack!I4)</f>
        <v>0</v>
      </c>
      <c r="J4" s="133">
        <f>PMIS_HMA_TCrack!J4</f>
        <v>0</v>
      </c>
      <c r="K4" s="133">
        <f>PMIS_HMA_TCrack!K4</f>
        <v>0</v>
      </c>
      <c r="L4" s="133">
        <f>RSL_PMIS_HMA_TCrack!L4</f>
        <v>0</v>
      </c>
      <c r="M4" s="133" t="str">
        <f>PMIS_HMA_TCrack!M4</f>
        <v/>
      </c>
      <c r="N4" s="134" t="s">
        <v>806</v>
      </c>
      <c r="P4" s="133" t="s">
        <v>712</v>
      </c>
      <c r="Q4" s="133">
        <f t="shared" si="0"/>
        <v>-1.2666666666666666</v>
      </c>
      <c r="R4" s="136">
        <f t="shared" si="1"/>
        <v>-1.0251662019365249</v>
      </c>
      <c r="S4" s="133">
        <f t="shared" si="2"/>
        <v>-2.1111111111111112</v>
      </c>
      <c r="T4" s="133">
        <f t="shared" si="3"/>
        <v>-1</v>
      </c>
      <c r="U4" s="133">
        <f t="shared" si="4"/>
        <v>-1.0004790410949029</v>
      </c>
      <c r="Z4" s="133">
        <v>18.738800000000001</v>
      </c>
      <c r="AA4" s="133">
        <v>6.8715099999999998</v>
      </c>
      <c r="AB4" s="133">
        <v>-59.618600000000001</v>
      </c>
      <c r="AC4" s="133">
        <v>-71.676400000000001</v>
      </c>
      <c r="AD4" s="133">
        <v>-38.067599999999999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PMIS_HMA_TCrack!A5</f>
        <v>0</v>
      </c>
      <c r="B5" s="133">
        <f>PMIS_HMA_TCrack!B5</f>
        <v>0</v>
      </c>
      <c r="C5" s="133">
        <f>PMIS_HMA_TCrack!C5</f>
        <v>0</v>
      </c>
      <c r="D5" s="133">
        <f>PMIS_HMA_TCrack!D5</f>
        <v>0</v>
      </c>
      <c r="E5" s="133">
        <f>PMIS_HMA_TCrack!E5</f>
        <v>0</v>
      </c>
      <c r="F5" s="133">
        <f>PMIS_HMA_TCrack!F5</f>
        <v>0</v>
      </c>
      <c r="G5" s="133">
        <f>PMIS_HMA_TCrack!G5</f>
        <v>0</v>
      </c>
      <c r="H5" s="133">
        <f>IF(PMIS_HMA_TCrack!H5="",H4+H4*(PMIS_HMA_TCrack!$I$22/100),PMIS_HMA_TCrack!H5)</f>
        <v>0</v>
      </c>
      <c r="I5" s="133">
        <f>IF(PMIS_HMA_TCrack!H5="",I4,PMIS_HMA_TCrack!I5)</f>
        <v>0</v>
      </c>
      <c r="J5" s="133">
        <f>PMIS_HMA_TCrack!J5</f>
        <v>0</v>
      </c>
      <c r="K5" s="133">
        <f>PMIS_HMA_TCrack!K5</f>
        <v>0</v>
      </c>
      <c r="L5" s="133">
        <f>RSL_PMIS_HMA_TCrack!L5</f>
        <v>0</v>
      </c>
      <c r="M5" s="133" t="str">
        <f>PMIS_HMA_TCrack!M5</f>
        <v/>
      </c>
      <c r="N5" s="133">
        <v>7001.25</v>
      </c>
      <c r="P5" s="133">
        <v>17</v>
      </c>
      <c r="Q5" s="133">
        <f t="shared" si="0"/>
        <v>-1.2666666666666666</v>
      </c>
      <c r="R5" s="136">
        <f t="shared" si="1"/>
        <v>-1.0251662019365249</v>
      </c>
      <c r="S5" s="133">
        <f t="shared" si="2"/>
        <v>-2.1111111111111112</v>
      </c>
      <c r="T5" s="133">
        <f t="shared" si="3"/>
        <v>-1</v>
      </c>
      <c r="U5" s="133">
        <f t="shared" si="4"/>
        <v>-1.0004790410949029</v>
      </c>
      <c r="Z5" s="133">
        <v>-11.298400000000001</v>
      </c>
      <c r="AA5" s="133">
        <v>7.2251300000000001</v>
      </c>
      <c r="AB5" s="133">
        <v>-13.5459</v>
      </c>
      <c r="AC5" s="133">
        <v>34.049900000000001</v>
      </c>
      <c r="AD5" s="133">
        <v>-51.658000000000001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PMIS_HMA_TCrack!A6</f>
        <v>0</v>
      </c>
      <c r="B6" s="133">
        <f>PMIS_HMA_TCrack!B6</f>
        <v>0</v>
      </c>
      <c r="C6" s="133">
        <f>PMIS_HMA_TCrack!C6</f>
        <v>0</v>
      </c>
      <c r="D6" s="133">
        <f>PMIS_HMA_TCrack!D6</f>
        <v>0</v>
      </c>
      <c r="E6" s="133">
        <f>PMIS_HMA_TCrack!E6</f>
        <v>0</v>
      </c>
      <c r="F6" s="133">
        <f>PMIS_HMA_TCrack!F6</f>
        <v>0</v>
      </c>
      <c r="G6" s="133">
        <f>PMIS_HMA_TCrack!G6</f>
        <v>0</v>
      </c>
      <c r="H6" s="133">
        <f>IF(PMIS_HMA_TCrack!H6="",H5+H5*(PMIS_HMA_TCrack!$I$22/100),PMIS_HMA_TCrack!H6)</f>
        <v>0</v>
      </c>
      <c r="I6" s="133">
        <f>IF(PMIS_HMA_TCrack!H6="",I5,PMIS_HMA_TCrack!I6)</f>
        <v>0</v>
      </c>
      <c r="J6" s="133">
        <f>PMIS_HMA_TCrack!J6</f>
        <v>0</v>
      </c>
      <c r="K6" s="133">
        <f>PMIS_HMA_TCrack!K6</f>
        <v>0</v>
      </c>
      <c r="L6" s="133">
        <f>RSL_PMIS_HMA_TCrack!L6</f>
        <v>0</v>
      </c>
      <c r="M6" s="133" t="str">
        <f>PMIS_HMA_TCrack!M6</f>
        <v/>
      </c>
      <c r="P6" s="134" t="s">
        <v>809</v>
      </c>
      <c r="Q6" s="133">
        <f t="shared" si="0"/>
        <v>-1.2666666666666666</v>
      </c>
      <c r="R6" s="136">
        <f t="shared" si="1"/>
        <v>-1.0251662019365249</v>
      </c>
      <c r="S6" s="133">
        <f t="shared" si="2"/>
        <v>-2.1111111111111112</v>
      </c>
      <c r="T6" s="133">
        <f t="shared" si="3"/>
        <v>-1</v>
      </c>
      <c r="U6" s="133">
        <f t="shared" si="4"/>
        <v>-1.0004790410949029</v>
      </c>
      <c r="Z6" s="133">
        <v>5.7887399999999998</v>
      </c>
      <c r="AA6" s="133">
        <v>-4.0521700000000003</v>
      </c>
      <c r="AB6" s="133">
        <v>11.0379</v>
      </c>
      <c r="AC6" s="133">
        <v>-10.986499999999999</v>
      </c>
      <c r="AD6" s="133">
        <v>98.067999999999998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PMIS_HMA_TCrack!A7</f>
        <v>0</v>
      </c>
      <c r="B7" s="133">
        <f>PMIS_HMA_TCrack!B7</f>
        <v>0</v>
      </c>
      <c r="C7" s="133">
        <f>PMIS_HMA_TCrack!C7</f>
        <v>0</v>
      </c>
      <c r="D7" s="133">
        <f>PMIS_HMA_TCrack!D7</f>
        <v>0</v>
      </c>
      <c r="E7" s="133">
        <f>PMIS_HMA_TCrack!E7</f>
        <v>0</v>
      </c>
      <c r="F7" s="133">
        <f>PMIS_HMA_TCrack!F7</f>
        <v>0</v>
      </c>
      <c r="G7" s="133">
        <f>PMIS_HMA_TCrack!G7</f>
        <v>0</v>
      </c>
      <c r="H7" s="133">
        <f>IF(PMIS_HMA_TCrack!H7="",H6+H6*(PMIS_HMA_TCrack!$I$22/100),PMIS_HMA_TCrack!H7)</f>
        <v>0</v>
      </c>
      <c r="I7" s="133">
        <f>IF(PMIS_HMA_TCrack!H7="",I6,PMIS_HMA_TCrack!I7)</f>
        <v>0</v>
      </c>
      <c r="J7" s="133">
        <f>PMIS_HMA_TCrack!J7</f>
        <v>0</v>
      </c>
      <c r="K7" s="133">
        <f>PMIS_HMA_TCrack!K7</f>
        <v>0</v>
      </c>
      <c r="L7" s="133">
        <f>RSL_PMIS_HMA_TCrack!L7</f>
        <v>0</v>
      </c>
      <c r="M7" s="133" t="str">
        <f>PMIS_HMA_TCrack!M7</f>
        <v/>
      </c>
      <c r="P7" s="133" t="s">
        <v>710</v>
      </c>
      <c r="Q7" s="133">
        <f t="shared" si="0"/>
        <v>-1.2666666666666666</v>
      </c>
      <c r="R7" s="136">
        <f t="shared" si="1"/>
        <v>-1.0251662019365249</v>
      </c>
      <c r="S7" s="133">
        <f t="shared" si="2"/>
        <v>-2.1111111111111112</v>
      </c>
      <c r="T7" s="133">
        <f t="shared" si="3"/>
        <v>-1</v>
      </c>
      <c r="U7" s="133">
        <f t="shared" si="4"/>
        <v>-1.0004790410949029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PMIS_HMA_TCrack!A8</f>
        <v>0</v>
      </c>
      <c r="B8" s="133">
        <f>PMIS_HMA_TCrack!B8</f>
        <v>0</v>
      </c>
      <c r="C8" s="133">
        <f>PMIS_HMA_TCrack!C8</f>
        <v>0</v>
      </c>
      <c r="D8" s="133">
        <f>PMIS_HMA_TCrack!D8</f>
        <v>0</v>
      </c>
      <c r="E8" s="133">
        <f>PMIS_HMA_TCrack!E8</f>
        <v>0</v>
      </c>
      <c r="F8" s="133">
        <f>PMIS_HMA_TCrack!F8</f>
        <v>0</v>
      </c>
      <c r="G8" s="133">
        <f>PMIS_HMA_TCrack!G8</f>
        <v>0</v>
      </c>
      <c r="H8" s="133">
        <f>IF(PMIS_HMA_TCrack!H8="",H7+H7*(PMIS_HMA_TCrack!$I$22/100),PMIS_HMA_TCrack!H8)</f>
        <v>0</v>
      </c>
      <c r="I8" s="133">
        <f>IF(PMIS_HMA_TCrack!H8="",I7,PMIS_HMA_TCrack!I8)</f>
        <v>0</v>
      </c>
      <c r="J8" s="133">
        <f>PMIS_HMA_TCrack!J8</f>
        <v>0</v>
      </c>
      <c r="K8" s="133">
        <f>PMIS_HMA_TCrack!K8</f>
        <v>0</v>
      </c>
      <c r="L8" s="133">
        <f>RSL_PMIS_HMA_TCrack!L8</f>
        <v>0</v>
      </c>
      <c r="M8" s="133" t="str">
        <f>PMIS_HMA_TCrack!M8</f>
        <v/>
      </c>
      <c r="P8" s="133">
        <v>140077.875</v>
      </c>
      <c r="Q8" s="133">
        <f t="shared" si="0"/>
        <v>-1.2666666666666666</v>
      </c>
      <c r="R8" s="136">
        <f t="shared" si="1"/>
        <v>-1.0251662019365249</v>
      </c>
      <c r="S8" s="133">
        <f t="shared" si="2"/>
        <v>-2.1111111111111112</v>
      </c>
      <c r="T8" s="133">
        <f t="shared" si="3"/>
        <v>-1</v>
      </c>
      <c r="U8" s="133">
        <f t="shared" si="4"/>
        <v>-1.0004790410949029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PMIS_HMA_TCrack!A9</f>
        <v>0</v>
      </c>
      <c r="B9" s="133">
        <f>PMIS_HMA_TCrack!B9</f>
        <v>0</v>
      </c>
      <c r="C9" s="133">
        <f>PMIS_HMA_TCrack!C9</f>
        <v>0</v>
      </c>
      <c r="D9" s="133">
        <f>PMIS_HMA_TCrack!D9</f>
        <v>0</v>
      </c>
      <c r="E9" s="133">
        <f>PMIS_HMA_TCrack!E9</f>
        <v>0</v>
      </c>
      <c r="F9" s="133">
        <f>PMIS_HMA_TCrack!F9</f>
        <v>0</v>
      </c>
      <c r="G9" s="133">
        <f>PMIS_HMA_TCrack!G9</f>
        <v>0</v>
      </c>
      <c r="H9" s="133">
        <f>IF(PMIS_HMA_TCrack!H9="",H8+H8*(PMIS_HMA_TCrack!$I$22/100),PMIS_HMA_TCrack!H9)</f>
        <v>0</v>
      </c>
      <c r="I9" s="133">
        <f>IF(PMIS_HMA_TCrack!H9="",I8,PMIS_HMA_TCrack!I9)</f>
        <v>0</v>
      </c>
      <c r="J9" s="133">
        <f>PMIS_HMA_TCrack!J9</f>
        <v>0</v>
      </c>
      <c r="K9" s="133">
        <f>PMIS_HMA_TCrack!K9</f>
        <v>0</v>
      </c>
      <c r="L9" s="133">
        <f>RSL_PMIS_HMA_TCrack!L9</f>
        <v>0</v>
      </c>
      <c r="M9" s="133" t="str">
        <f>PMIS_HMA_TCrack!M9</f>
        <v/>
      </c>
      <c r="P9" s="133" t="s">
        <v>712</v>
      </c>
      <c r="Q9" s="133">
        <f t="shared" si="0"/>
        <v>-1.2666666666666666</v>
      </c>
      <c r="R9" s="136">
        <f t="shared" si="1"/>
        <v>-1.0251662019365249</v>
      </c>
      <c r="S9" s="133">
        <f t="shared" si="2"/>
        <v>-2.1111111111111112</v>
      </c>
      <c r="T9" s="133">
        <f t="shared" si="3"/>
        <v>-1</v>
      </c>
      <c r="U9" s="133">
        <f t="shared" si="4"/>
        <v>-1.0004790410949029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PMIS_HMA_TCrack!A10</f>
        <v>0</v>
      </c>
      <c r="B10" s="133">
        <f>PMIS_HMA_TCrack!B10</f>
        <v>0</v>
      </c>
      <c r="C10" s="133">
        <f>PMIS_HMA_TCrack!C10</f>
        <v>0</v>
      </c>
      <c r="D10" s="133">
        <f>PMIS_HMA_TCrack!D10</f>
        <v>0</v>
      </c>
      <c r="E10" s="133">
        <f>PMIS_HMA_TCrack!E10</f>
        <v>0</v>
      </c>
      <c r="F10" s="133">
        <f>PMIS_HMA_TCrack!F10</f>
        <v>0</v>
      </c>
      <c r="G10" s="133">
        <f>PMIS_HMA_TCrack!G10</f>
        <v>0</v>
      </c>
      <c r="H10" s="133">
        <f>IF(PMIS_HMA_TCrack!H10="",H9+H9*(PMIS_HMA_TCrack!$I$22/100),PMIS_HMA_TCrack!H10)</f>
        <v>0</v>
      </c>
      <c r="I10" s="133">
        <f>IF(PMIS_HMA_TCrack!H10="",I9,PMIS_HMA_TCrack!I10)</f>
        <v>0</v>
      </c>
      <c r="J10" s="133">
        <f>PMIS_HMA_TCrack!J10</f>
        <v>0</v>
      </c>
      <c r="K10" s="133">
        <f>PMIS_HMA_TCrack!K10</f>
        <v>0</v>
      </c>
      <c r="L10" s="133">
        <f>RSL_PMIS_HMA_TCrack!L10</f>
        <v>0</v>
      </c>
      <c r="M10" s="133" t="str">
        <f>PMIS_HMA_TCrack!M10</f>
        <v/>
      </c>
      <c r="P10" s="136">
        <v>11272300</v>
      </c>
      <c r="Q10" s="133">
        <f t="shared" si="0"/>
        <v>-1.2666666666666666</v>
      </c>
      <c r="R10" s="136">
        <f t="shared" si="1"/>
        <v>-1.0251662019365249</v>
      </c>
      <c r="S10" s="133">
        <f t="shared" si="2"/>
        <v>-2.1111111111111112</v>
      </c>
      <c r="T10" s="133">
        <f t="shared" si="3"/>
        <v>-1</v>
      </c>
      <c r="U10" s="133">
        <f t="shared" si="4"/>
        <v>-1.0004790410949029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PMIS_HMA_TCrack!A11</f>
        <v>0</v>
      </c>
      <c r="B11" s="133">
        <f>PMIS_HMA_TCrack!B11</f>
        <v>0</v>
      </c>
      <c r="C11" s="133">
        <f>PMIS_HMA_TCrack!C11</f>
        <v>0</v>
      </c>
      <c r="D11" s="133">
        <f>PMIS_HMA_TCrack!D11</f>
        <v>0</v>
      </c>
      <c r="E11" s="133">
        <f>PMIS_HMA_TCrack!E11</f>
        <v>0</v>
      </c>
      <c r="F11" s="133">
        <f>PMIS_HMA_TCrack!F11</f>
        <v>0</v>
      </c>
      <c r="G11" s="133">
        <f>PMIS_HMA_TCrack!G11</f>
        <v>0</v>
      </c>
      <c r="H11" s="133">
        <f>IF(PMIS_HMA_TCrack!H11="",H10+H10*(PMIS_HMA_TCrack!$I$22/100),PMIS_HMA_TCrack!H11)</f>
        <v>0</v>
      </c>
      <c r="I11" s="133">
        <f>IF(PMIS_HMA_TCrack!H11="",I10,PMIS_HMA_TCrack!I11)</f>
        <v>0</v>
      </c>
      <c r="J11" s="133">
        <f>PMIS_HMA_TCrack!J11</f>
        <v>0</v>
      </c>
      <c r="K11" s="133">
        <f>PMIS_HMA_TCrack!K11</f>
        <v>0</v>
      </c>
      <c r="L11" s="133">
        <f>RSL_PMIS_HMA_TCrack!L11</f>
        <v>0</v>
      </c>
      <c r="M11" s="133" t="str">
        <f>PMIS_HMA_TCrack!M11</f>
        <v/>
      </c>
      <c r="P11" s="134" t="s">
        <v>777</v>
      </c>
      <c r="Q11" s="133">
        <f t="shared" si="0"/>
        <v>-1.2666666666666666</v>
      </c>
      <c r="R11" s="136">
        <f t="shared" si="1"/>
        <v>-1.0251662019365249</v>
      </c>
      <c r="S11" s="133">
        <f t="shared" si="2"/>
        <v>-2.1111111111111112</v>
      </c>
      <c r="T11" s="133">
        <f t="shared" si="3"/>
        <v>-1</v>
      </c>
      <c r="U11" s="133">
        <f t="shared" si="4"/>
        <v>-1.0004790410949029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PMIS_HMA_TCrack!A12</f>
        <v>0</v>
      </c>
      <c r="B12" s="133">
        <f>PMIS_HMA_TCrack!B12</f>
        <v>0</v>
      </c>
      <c r="C12" s="133">
        <f>PMIS_HMA_TCrack!C12</f>
        <v>0</v>
      </c>
      <c r="D12" s="133">
        <f>PMIS_HMA_TCrack!D12</f>
        <v>0</v>
      </c>
      <c r="E12" s="133">
        <f>PMIS_HMA_TCrack!E12</f>
        <v>0</v>
      </c>
      <c r="F12" s="133">
        <f>PMIS_HMA_TCrack!F12</f>
        <v>0</v>
      </c>
      <c r="G12" s="133">
        <f>PMIS_HMA_TCrack!G12</f>
        <v>0</v>
      </c>
      <c r="H12" s="133">
        <f>IF(PMIS_HMA_TCrack!H12="",H11+H11*(PMIS_HMA_TCrack!$I$22/100),PMIS_HMA_TCrack!H12)</f>
        <v>0</v>
      </c>
      <c r="I12" s="133">
        <f>IF(PMIS_HMA_TCrack!H12="",I11,PMIS_HMA_TCrack!I12)</f>
        <v>0</v>
      </c>
      <c r="J12" s="133">
        <f>PMIS_HMA_TCrack!J12</f>
        <v>0</v>
      </c>
      <c r="K12" s="133">
        <f>PMIS_HMA_TCrack!K12</f>
        <v>0</v>
      </c>
      <c r="L12" s="133">
        <f>RSL_PMIS_HMA_TCrack!L12</f>
        <v>0</v>
      </c>
      <c r="M12" s="133" t="str">
        <f>PMIS_HMA_TCrack!M12</f>
        <v/>
      </c>
      <c r="P12" s="133" t="s">
        <v>710</v>
      </c>
      <c r="Q12" s="133">
        <f t="shared" si="0"/>
        <v>-1.2666666666666666</v>
      </c>
      <c r="R12" s="136">
        <f t="shared" si="1"/>
        <v>-1.0251662019365249</v>
      </c>
      <c r="S12" s="133">
        <f t="shared" si="2"/>
        <v>-2.1111111111111112</v>
      </c>
      <c r="T12" s="133">
        <f t="shared" si="3"/>
        <v>-1</v>
      </c>
      <c r="U12" s="133">
        <f t="shared" si="4"/>
        <v>-1.0004790410949029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PMIS_HMA_TCrack!A13</f>
        <v>0</v>
      </c>
      <c r="B13" s="133">
        <f>PMIS_HMA_TCrack!B13</f>
        <v>0</v>
      </c>
      <c r="C13" s="133">
        <f>PMIS_HMA_TCrack!C13</f>
        <v>0</v>
      </c>
      <c r="D13" s="133">
        <f>PMIS_HMA_TCrack!D13</f>
        <v>0</v>
      </c>
      <c r="E13" s="133">
        <f>PMIS_HMA_TCrack!E13</f>
        <v>0</v>
      </c>
      <c r="F13" s="133">
        <f>PMIS_HMA_TCrack!F13</f>
        <v>0</v>
      </c>
      <c r="G13" s="133">
        <f>PMIS_HMA_TCrack!G13</f>
        <v>0</v>
      </c>
      <c r="H13" s="133">
        <f>IF(PMIS_HMA_TCrack!H13="",H12+H12*(PMIS_HMA_TCrack!$I$22/100),PMIS_HMA_TCrack!H13)</f>
        <v>0</v>
      </c>
      <c r="I13" s="133">
        <f>IF(PMIS_HMA_TCrack!H13="",I12,PMIS_HMA_TCrack!I13)</f>
        <v>0</v>
      </c>
      <c r="J13" s="133">
        <f>PMIS_HMA_TCrack!J13</f>
        <v>0</v>
      </c>
      <c r="K13" s="133">
        <f>PMIS_HMA_TCrack!K13</f>
        <v>0</v>
      </c>
      <c r="L13" s="133">
        <f>RSL_PMIS_HMA_TCrack!L13</f>
        <v>0</v>
      </c>
      <c r="M13" s="133" t="str">
        <f>PMIS_HMA_TCrack!M13</f>
        <v/>
      </c>
      <c r="P13" s="133">
        <v>7.5</v>
      </c>
      <c r="Q13" s="133">
        <f t="shared" si="0"/>
        <v>-1.2666666666666666</v>
      </c>
      <c r="R13" s="136">
        <f t="shared" si="1"/>
        <v>-1.0251662019365249</v>
      </c>
      <c r="S13" s="133">
        <f t="shared" si="2"/>
        <v>-2.1111111111111112</v>
      </c>
      <c r="T13" s="133">
        <f t="shared" si="3"/>
        <v>-1</v>
      </c>
      <c r="U13" s="133">
        <f t="shared" si="4"/>
        <v>-1.0004790410949029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PMIS_HMA_TCrack!A14</f>
        <v>0</v>
      </c>
      <c r="B14" s="133">
        <f>PMIS_HMA_TCrack!B14</f>
        <v>0</v>
      </c>
      <c r="C14" s="133">
        <f>PMIS_HMA_TCrack!C14</f>
        <v>0</v>
      </c>
      <c r="D14" s="133">
        <f>PMIS_HMA_TCrack!D14</f>
        <v>0</v>
      </c>
      <c r="E14" s="133">
        <f>PMIS_HMA_TCrack!E14</f>
        <v>0</v>
      </c>
      <c r="F14" s="133">
        <f>PMIS_HMA_TCrack!F14</f>
        <v>0</v>
      </c>
      <c r="G14" s="133">
        <f>PMIS_HMA_TCrack!G14</f>
        <v>0</v>
      </c>
      <c r="H14" s="133">
        <f>IF(PMIS_HMA_TCrack!H14="",H13+H13*(PMIS_HMA_TCrack!$I$22/100),PMIS_HMA_TCrack!H14)</f>
        <v>0</v>
      </c>
      <c r="I14" s="133">
        <f>IF(PMIS_HMA_TCrack!H14="",I13,PMIS_HMA_TCrack!I14)</f>
        <v>0</v>
      </c>
      <c r="J14" s="133">
        <f>PMIS_HMA_TCrack!J14</f>
        <v>0</v>
      </c>
      <c r="K14" s="133">
        <f>PMIS_HMA_TCrack!K14</f>
        <v>0</v>
      </c>
      <c r="L14" s="133">
        <f>RSL_PMIS_HMA_TCrack!L14</f>
        <v>0</v>
      </c>
      <c r="M14" s="133" t="str">
        <f>PMIS_HMA_TCrack!M14</f>
        <v/>
      </c>
      <c r="P14" s="133" t="s">
        <v>712</v>
      </c>
      <c r="Q14" s="133">
        <f t="shared" si="0"/>
        <v>-1.2666666666666666</v>
      </c>
      <c r="R14" s="136">
        <f t="shared" si="1"/>
        <v>-1.0251662019365249</v>
      </c>
      <c r="S14" s="133">
        <f t="shared" si="2"/>
        <v>-2.1111111111111112</v>
      </c>
      <c r="T14" s="133">
        <f t="shared" si="3"/>
        <v>-1</v>
      </c>
      <c r="U14" s="133">
        <f t="shared" si="4"/>
        <v>-1.0004790410949029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PMIS_HMA_TCrack!A15</f>
        <v>0</v>
      </c>
      <c r="B15" s="133">
        <f>PMIS_HMA_TCrack!B15</f>
        <v>0</v>
      </c>
      <c r="C15" s="133">
        <f>PMIS_HMA_TCrack!C15</f>
        <v>0</v>
      </c>
      <c r="D15" s="133">
        <f>PMIS_HMA_TCrack!D15</f>
        <v>0</v>
      </c>
      <c r="E15" s="133">
        <f>PMIS_HMA_TCrack!E15</f>
        <v>0</v>
      </c>
      <c r="F15" s="133">
        <f>PMIS_HMA_TCrack!F15</f>
        <v>0</v>
      </c>
      <c r="G15" s="133">
        <f>PMIS_HMA_TCrack!G15</f>
        <v>0</v>
      </c>
      <c r="H15" s="133">
        <f>IF(PMIS_HMA_TCrack!H15="",H14+H14*(PMIS_HMA_TCrack!$I$22/100),PMIS_HMA_TCrack!H15)</f>
        <v>0</v>
      </c>
      <c r="I15" s="133">
        <f>IF(PMIS_HMA_TCrack!H15="",I14,PMIS_HMA_TCrack!I15)</f>
        <v>0</v>
      </c>
      <c r="J15" s="133">
        <f>PMIS_HMA_TCrack!J15</f>
        <v>0</v>
      </c>
      <c r="K15" s="133">
        <f>PMIS_HMA_TCrack!K15</f>
        <v>0</v>
      </c>
      <c r="L15" s="133">
        <f>RSL_PMIS_HMA_TCrack!L15</f>
        <v>0</v>
      </c>
      <c r="M15" s="133" t="str">
        <f>PMIS_HMA_TCrack!M15</f>
        <v/>
      </c>
      <c r="P15" s="133">
        <v>21</v>
      </c>
      <c r="Q15" s="133">
        <f t="shared" si="0"/>
        <v>-1.2666666666666666</v>
      </c>
      <c r="R15" s="136">
        <f t="shared" si="1"/>
        <v>-1.0251662019365249</v>
      </c>
      <c r="S15" s="133">
        <f t="shared" si="2"/>
        <v>-2.1111111111111112</v>
      </c>
      <c r="T15" s="133">
        <f t="shared" si="3"/>
        <v>-1</v>
      </c>
      <c r="U15" s="133">
        <f t="shared" si="4"/>
        <v>-1.0004790410949029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PMIS_HMA_TCrack!A16</f>
        <v>0</v>
      </c>
      <c r="B16" s="133">
        <f>PMIS_HMA_TCrack!B16</f>
        <v>0</v>
      </c>
      <c r="C16" s="133">
        <f>PMIS_HMA_TCrack!C16</f>
        <v>0</v>
      </c>
      <c r="D16" s="133">
        <f>PMIS_HMA_TCrack!D16</f>
        <v>0</v>
      </c>
      <c r="E16" s="133">
        <f>PMIS_HMA_TCrack!E16</f>
        <v>0</v>
      </c>
      <c r="F16" s="133">
        <f>PMIS_HMA_TCrack!F16</f>
        <v>0</v>
      </c>
      <c r="G16" s="133">
        <f>PMIS_HMA_TCrack!G16</f>
        <v>0</v>
      </c>
      <c r="H16" s="133">
        <f>IF(PMIS_HMA_TCrack!H16="",H15+H15*(PMIS_HMA_TCrack!$I$22/100),PMIS_HMA_TCrack!H16)</f>
        <v>0</v>
      </c>
      <c r="I16" s="133">
        <f>IF(PMIS_HMA_TCrack!H16="",I15,PMIS_HMA_TCrack!I16)</f>
        <v>0</v>
      </c>
      <c r="J16" s="133">
        <f>PMIS_HMA_TCrack!J16</f>
        <v>0</v>
      </c>
      <c r="K16" s="133">
        <f>PMIS_HMA_TCrack!K16</f>
        <v>0</v>
      </c>
      <c r="L16" s="133">
        <f>RSL_PMIS_HMA_TCrack!L16</f>
        <v>0</v>
      </c>
      <c r="M16" s="133" t="str">
        <f>PMIS_HMA_TCrack!M16</f>
        <v/>
      </c>
      <c r="P16" s="134" t="s">
        <v>807</v>
      </c>
      <c r="Q16" s="133">
        <f t="shared" si="0"/>
        <v>-1.2666666666666666</v>
      </c>
      <c r="R16" s="136">
        <f t="shared" si="1"/>
        <v>-1.0251662019365249</v>
      </c>
      <c r="S16" s="133">
        <f t="shared" si="2"/>
        <v>-2.1111111111111112</v>
      </c>
      <c r="T16" s="133">
        <f t="shared" si="3"/>
        <v>-1</v>
      </c>
      <c r="U16" s="133">
        <f t="shared" si="4"/>
        <v>-1.0004790410949029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-1.2666666666666666</v>
      </c>
      <c r="R17" s="136">
        <f t="shared" si="1"/>
        <v>-1.0251662019365249</v>
      </c>
      <c r="S17" s="133">
        <f t="shared" si="2"/>
        <v>-2.1111111111111112</v>
      </c>
      <c r="T17" s="133">
        <f t="shared" si="3"/>
        <v>-1</v>
      </c>
      <c r="U17" s="133">
        <f t="shared" si="4"/>
        <v>-1.0004790410949029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-1.2666666666666666</v>
      </c>
      <c r="R18" s="136">
        <f t="shared" si="1"/>
        <v>-1.0251662019365249</v>
      </c>
      <c r="S18" s="133">
        <f t="shared" si="2"/>
        <v>-2.1111111111111112</v>
      </c>
      <c r="T18" s="133">
        <f t="shared" si="3"/>
        <v>-1</v>
      </c>
      <c r="U18" s="133">
        <f t="shared" si="4"/>
        <v>-1.0004790410949029</v>
      </c>
      <c r="V18" s="133">
        <v>-3.4603000000000002E-2</v>
      </c>
      <c r="W18" s="133">
        <f t="array" ref="W18:AR22">MMULT(Z2:AD6,TRANSPOSE(Q2:U23))</f>
        <v>-0.27899078433324653</v>
      </c>
      <c r="X18" s="133">
        <v>-0.27899078433324653</v>
      </c>
      <c r="Y18" s="133">
        <v>-0.27899078433324653</v>
      </c>
      <c r="Z18" s="133">
        <v>-0.27899078433324653</v>
      </c>
      <c r="AA18" s="133">
        <v>-0.27899078433324653</v>
      </c>
      <c r="AB18" s="133">
        <v>-0.27899078433324653</v>
      </c>
      <c r="AC18" s="133">
        <v>-0.27899078433324653</v>
      </c>
      <c r="AD18" s="133">
        <v>-0.27899078433324653</v>
      </c>
      <c r="AE18" s="133">
        <v>-0.27899078433324653</v>
      </c>
      <c r="AF18" s="133">
        <v>-0.27899078433324653</v>
      </c>
      <c r="AG18" s="133">
        <v>-0.27899078433324653</v>
      </c>
      <c r="AH18" s="133">
        <v>-0.27899078433324653</v>
      </c>
      <c r="AI18" s="133">
        <v>-0.27899078433324653</v>
      </c>
      <c r="AJ18" s="133">
        <v>-0.27899078433324653</v>
      </c>
      <c r="AK18" s="133">
        <v>-0.27899078433324653</v>
      </c>
      <c r="AL18" s="133">
        <v>-0.27899078433324653</v>
      </c>
      <c r="AM18" s="133">
        <v>-0.27899078433324653</v>
      </c>
      <c r="AN18" s="133">
        <v>-0.27899078433324653</v>
      </c>
      <c r="AO18" s="133">
        <v>-0.27899078433324653</v>
      </c>
      <c r="AP18" s="133">
        <v>-0.27899078433324653</v>
      </c>
      <c r="AQ18" s="133">
        <v>-0.27899078433324653</v>
      </c>
      <c r="AR18" s="133">
        <v>-0.27899078433324653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-1.2666666666666666</v>
      </c>
      <c r="R19" s="136">
        <f t="shared" si="1"/>
        <v>-1.0251662019365249</v>
      </c>
      <c r="S19" s="133">
        <f t="shared" si="2"/>
        <v>-2.1111111111111112</v>
      </c>
      <c r="T19" s="133">
        <f t="shared" si="3"/>
        <v>-1</v>
      </c>
      <c r="U19" s="133">
        <f t="shared" si="4"/>
        <v>-1.0004790410949029</v>
      </c>
      <c r="V19" s="133">
        <v>-11.500833</v>
      </c>
      <c r="W19" s="133">
        <v>11.765621114975964</v>
      </c>
      <c r="X19" s="133">
        <v>11.765621114975964</v>
      </c>
      <c r="Y19" s="133">
        <v>11.765621114975964</v>
      </c>
      <c r="Z19" s="133">
        <v>11.765621114975964</v>
      </c>
      <c r="AA19" s="133">
        <v>11.765621114975964</v>
      </c>
      <c r="AB19" s="133">
        <v>11.765621114975964</v>
      </c>
      <c r="AC19" s="133">
        <v>11.765621114975964</v>
      </c>
      <c r="AD19" s="133">
        <v>11.765621114975964</v>
      </c>
      <c r="AE19" s="133">
        <v>11.765621114975964</v>
      </c>
      <c r="AF19" s="133">
        <v>11.765621114975964</v>
      </c>
      <c r="AG19" s="133">
        <v>11.765621114975964</v>
      </c>
      <c r="AH19" s="133">
        <v>11.765621114975964</v>
      </c>
      <c r="AI19" s="133">
        <v>11.765621114975964</v>
      </c>
      <c r="AJ19" s="133">
        <v>11.765621114975964</v>
      </c>
      <c r="AK19" s="133">
        <v>11.765621114975964</v>
      </c>
      <c r="AL19" s="133">
        <v>11.765621114975964</v>
      </c>
      <c r="AM19" s="133">
        <v>11.765621114975964</v>
      </c>
      <c r="AN19" s="133">
        <v>11.765621114975964</v>
      </c>
      <c r="AO19" s="133">
        <v>11.765621114975964</v>
      </c>
      <c r="AP19" s="133">
        <v>11.765621114975964</v>
      </c>
      <c r="AQ19" s="133">
        <v>11.765621114975964</v>
      </c>
      <c r="AR19" s="133">
        <v>11.765621114975964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4900.88</v>
      </c>
      <c r="Q20" s="133">
        <f t="shared" si="0"/>
        <v>-1.2666666666666666</v>
      </c>
      <c r="R20" s="136">
        <f t="shared" si="1"/>
        <v>-1.0251662019365249</v>
      </c>
      <c r="S20" s="133">
        <f t="shared" si="2"/>
        <v>-2.1111111111111112</v>
      </c>
      <c r="T20" s="133">
        <f t="shared" si="3"/>
        <v>-1</v>
      </c>
      <c r="U20" s="133">
        <f t="shared" si="4"/>
        <v>-1.0004790410949029</v>
      </c>
      <c r="V20" s="133">
        <v>-69.402268000000007</v>
      </c>
      <c r="W20" s="133">
        <v>204.84347169207103</v>
      </c>
      <c r="X20" s="133">
        <v>204.84347169207103</v>
      </c>
      <c r="Y20" s="133">
        <v>204.84347169207103</v>
      </c>
      <c r="Z20" s="133">
        <v>204.84347169207103</v>
      </c>
      <c r="AA20" s="133">
        <v>204.84347169207103</v>
      </c>
      <c r="AB20" s="133">
        <v>204.84347169207103</v>
      </c>
      <c r="AC20" s="133">
        <v>204.84347169207103</v>
      </c>
      <c r="AD20" s="133">
        <v>204.84347169207103</v>
      </c>
      <c r="AE20" s="133">
        <v>204.84347169207103</v>
      </c>
      <c r="AF20" s="133">
        <v>204.84347169207103</v>
      </c>
      <c r="AG20" s="133">
        <v>204.84347169207103</v>
      </c>
      <c r="AH20" s="133">
        <v>204.84347169207103</v>
      </c>
      <c r="AI20" s="133">
        <v>204.84347169207103</v>
      </c>
      <c r="AJ20" s="133">
        <v>204.84347169207103</v>
      </c>
      <c r="AK20" s="133">
        <v>204.84347169207103</v>
      </c>
      <c r="AL20" s="133">
        <v>204.84347169207103</v>
      </c>
      <c r="AM20" s="133">
        <v>204.84347169207103</v>
      </c>
      <c r="AN20" s="133">
        <v>204.84347169207103</v>
      </c>
      <c r="AO20" s="133">
        <v>204.84347169207103</v>
      </c>
      <c r="AP20" s="133">
        <v>204.84347169207103</v>
      </c>
      <c r="AQ20" s="133">
        <v>204.84347169207103</v>
      </c>
      <c r="AR20" s="133">
        <v>204.84347169207103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808</v>
      </c>
      <c r="Q21" s="133">
        <f t="shared" si="0"/>
        <v>-1.2666666666666666</v>
      </c>
      <c r="R21" s="136">
        <f t="shared" si="1"/>
        <v>-1.0251662019365249</v>
      </c>
      <c r="S21" s="133">
        <f t="shared" si="2"/>
        <v>-2.1111111111111112</v>
      </c>
      <c r="T21" s="133">
        <f t="shared" si="3"/>
        <v>-1</v>
      </c>
      <c r="U21" s="133">
        <f t="shared" si="4"/>
        <v>-1.0004790410949029</v>
      </c>
      <c r="V21" s="133">
        <v>-12.251668</v>
      </c>
      <c r="W21" s="133">
        <v>53.134093890949522</v>
      </c>
      <c r="X21" s="133">
        <v>53.134093890949522</v>
      </c>
      <c r="Y21" s="133">
        <v>53.134093890949522</v>
      </c>
      <c r="Z21" s="133">
        <v>53.134093890949522</v>
      </c>
      <c r="AA21" s="133">
        <v>53.134093890949522</v>
      </c>
      <c r="AB21" s="133">
        <v>53.134093890949522</v>
      </c>
      <c r="AC21" s="133">
        <v>53.134093890949522</v>
      </c>
      <c r="AD21" s="133">
        <v>53.134093890949522</v>
      </c>
      <c r="AE21" s="133">
        <v>53.134093890949522</v>
      </c>
      <c r="AF21" s="133">
        <v>53.134093890949522</v>
      </c>
      <c r="AG21" s="133">
        <v>53.134093890949522</v>
      </c>
      <c r="AH21" s="133">
        <v>53.134093890949522</v>
      </c>
      <c r="AI21" s="133">
        <v>53.134093890949522</v>
      </c>
      <c r="AJ21" s="133">
        <v>53.134093890949522</v>
      </c>
      <c r="AK21" s="133">
        <v>53.134093890949522</v>
      </c>
      <c r="AL21" s="133">
        <v>53.134093890949522</v>
      </c>
      <c r="AM21" s="133">
        <v>53.134093890949522</v>
      </c>
      <c r="AN21" s="133">
        <v>53.134093890949522</v>
      </c>
      <c r="AO21" s="133">
        <v>53.134093890949522</v>
      </c>
      <c r="AP21" s="133">
        <v>53.134093890949522</v>
      </c>
      <c r="AQ21" s="133">
        <v>53.134093890949522</v>
      </c>
      <c r="AR21" s="133">
        <v>53.134093890949522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-1.2666666666666666</v>
      </c>
      <c r="R22" s="136">
        <f t="shared" si="1"/>
        <v>-1.0251662019365249</v>
      </c>
      <c r="S22" s="133">
        <f t="shared" si="2"/>
        <v>-2.1111111111111112</v>
      </c>
      <c r="T22" s="133">
        <f t="shared" si="3"/>
        <v>-1</v>
      </c>
      <c r="U22" s="133">
        <f t="shared" si="4"/>
        <v>-1.0004790410949029</v>
      </c>
      <c r="V22" s="133">
        <v>89.026920000000004</v>
      </c>
      <c r="W22" s="133">
        <v>-113.60896820692714</v>
      </c>
      <c r="X22" s="133">
        <v>-113.60896820692714</v>
      </c>
      <c r="Y22" s="133">
        <v>-113.60896820692714</v>
      </c>
      <c r="Z22" s="133">
        <v>-113.60896820692714</v>
      </c>
      <c r="AA22" s="133">
        <v>-113.60896820692714</v>
      </c>
      <c r="AB22" s="133">
        <v>-113.60896820692714</v>
      </c>
      <c r="AC22" s="133">
        <v>-113.60896820692714</v>
      </c>
      <c r="AD22" s="133">
        <v>-113.60896820692714</v>
      </c>
      <c r="AE22" s="133">
        <v>-113.60896820692714</v>
      </c>
      <c r="AF22" s="133">
        <v>-113.60896820692714</v>
      </c>
      <c r="AG22" s="133">
        <v>-113.60896820692714</v>
      </c>
      <c r="AH22" s="133">
        <v>-113.60896820692714</v>
      </c>
      <c r="AI22" s="133">
        <v>-113.60896820692714</v>
      </c>
      <c r="AJ22" s="133">
        <v>-113.60896820692714</v>
      </c>
      <c r="AK22" s="133">
        <v>-113.60896820692714</v>
      </c>
      <c r="AL22" s="133">
        <v>-113.60896820692714</v>
      </c>
      <c r="AM22" s="133">
        <v>-113.60896820692714</v>
      </c>
      <c r="AN22" s="133">
        <v>-113.60896820692714</v>
      </c>
      <c r="AO22" s="133">
        <v>-113.60896820692714</v>
      </c>
      <c r="AP22" s="133">
        <v>-113.60896820692714</v>
      </c>
      <c r="AQ22" s="133">
        <v>-113.60896820692714</v>
      </c>
      <c r="AR22" s="133">
        <v>-113.60896820692714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1.60948</v>
      </c>
      <c r="Q23" s="133">
        <f t="shared" si="0"/>
        <v>-1.2666666666666666</v>
      </c>
      <c r="R23" s="136">
        <f t="shared" si="1"/>
        <v>-1.0251662019365249</v>
      </c>
      <c r="S23" s="133">
        <f t="shared" si="2"/>
        <v>-2.1111111111111112</v>
      </c>
      <c r="T23" s="133">
        <f t="shared" si="3"/>
        <v>-1</v>
      </c>
      <c r="U23" s="133">
        <f t="shared" si="4"/>
        <v>-1.0004790410949029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-1.2666666666666666</v>
      </c>
      <c r="R24" s="136">
        <f t="shared" si="1"/>
        <v>-1.0251662019365249</v>
      </c>
      <c r="S24" s="133">
        <f t="shared" si="2"/>
        <v>-2.1111111111111112</v>
      </c>
      <c r="T24" s="133">
        <f t="shared" si="3"/>
        <v>-1</v>
      </c>
      <c r="U24" s="133">
        <f t="shared" si="4"/>
        <v>-1.0004790410949029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6721.2</v>
      </c>
      <c r="Q25" s="133">
        <f t="shared" si="0"/>
        <v>-1.2666666666666666</v>
      </c>
      <c r="R25" s="136">
        <f t="shared" si="1"/>
        <v>-1.0251662019365249</v>
      </c>
      <c r="S25" s="133">
        <f t="shared" si="2"/>
        <v>-2.1111111111111112</v>
      </c>
      <c r="T25" s="133">
        <f t="shared" si="3"/>
        <v>-1</v>
      </c>
      <c r="U25" s="133">
        <f t="shared" si="4"/>
        <v>-1.0004790410949029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-1.2666666666666666</v>
      </c>
      <c r="R26" s="136">
        <f t="shared" si="1"/>
        <v>-1.0251662019365249</v>
      </c>
      <c r="S26" s="133">
        <f t="shared" si="2"/>
        <v>-2.1111111111111112</v>
      </c>
      <c r="T26" s="133">
        <f t="shared" si="3"/>
        <v>-1</v>
      </c>
      <c r="U26" s="133">
        <f t="shared" si="4"/>
        <v>-1.0004790410949029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-1.2666666666666666</v>
      </c>
      <c r="R27" s="136">
        <f t="shared" si="1"/>
        <v>-1.0251662019365249</v>
      </c>
      <c r="S27" s="133">
        <f t="shared" si="2"/>
        <v>-2.1111111111111112</v>
      </c>
      <c r="T27" s="133">
        <f t="shared" si="3"/>
        <v>-1</v>
      </c>
      <c r="U27" s="133">
        <f t="shared" si="4"/>
        <v>-1.0004790410949029</v>
      </c>
      <c r="W27" s="133">
        <f t="array" ref="W27:AR31">(V18:V22)+W18:AR22</f>
        <v>-0.31359378433324653</v>
      </c>
      <c r="X27" s="133">
        <v>-0.31359378433324653</v>
      </c>
      <c r="Y27" s="133">
        <v>-0.31359378433324653</v>
      </c>
      <c r="Z27" s="133">
        <v>-0.31359378433324653</v>
      </c>
      <c r="AA27" s="133">
        <v>-0.31359378433324653</v>
      </c>
      <c r="AB27" s="133">
        <v>-0.31359378433324653</v>
      </c>
      <c r="AC27" s="133">
        <v>-0.31359378433324653</v>
      </c>
      <c r="AD27" s="133">
        <v>-0.31359378433324653</v>
      </c>
      <c r="AE27" s="133">
        <v>-0.31359378433324653</v>
      </c>
      <c r="AF27" s="133">
        <v>-0.31359378433324653</v>
      </c>
      <c r="AG27" s="133">
        <v>-0.31359378433324653</v>
      </c>
      <c r="AH27" s="133">
        <v>-0.31359378433324653</v>
      </c>
      <c r="AI27" s="133">
        <v>-0.31359378433324653</v>
      </c>
      <c r="AJ27" s="133">
        <v>-0.31359378433324653</v>
      </c>
      <c r="AK27" s="133">
        <v>-0.31359378433324653</v>
      </c>
      <c r="AL27" s="133">
        <v>-0.31359378433324653</v>
      </c>
      <c r="AM27" s="133">
        <v>-0.31359378433324653</v>
      </c>
      <c r="AN27" s="133">
        <v>-0.31359378433324653</v>
      </c>
      <c r="AO27" s="133">
        <v>-0.31359378433324653</v>
      </c>
      <c r="AP27" s="133">
        <v>-0.31359378433324653</v>
      </c>
      <c r="AQ27" s="133">
        <v>-0.31359378433324653</v>
      </c>
      <c r="AR27" s="133">
        <v>-0.31359378433324653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-1.2666666666666666</v>
      </c>
      <c r="R28" s="136">
        <f t="shared" si="1"/>
        <v>-1.0251662019365249</v>
      </c>
      <c r="S28" s="133">
        <f t="shared" si="2"/>
        <v>-2.1111111111111112</v>
      </c>
      <c r="T28" s="133">
        <f t="shared" si="3"/>
        <v>-1</v>
      </c>
      <c r="U28" s="133">
        <f t="shared" si="4"/>
        <v>-1.0004790410949029</v>
      </c>
      <c r="W28" s="133">
        <v>0.26478811497596411</v>
      </c>
      <c r="X28" s="133">
        <v>0.26478811497596411</v>
      </c>
      <c r="Y28" s="133">
        <v>0.26478811497596411</v>
      </c>
      <c r="Z28" s="133">
        <v>0.26478811497596411</v>
      </c>
      <c r="AA28" s="133">
        <v>0.26478811497596411</v>
      </c>
      <c r="AB28" s="133">
        <v>0.26478811497596411</v>
      </c>
      <c r="AC28" s="133">
        <v>0.26478811497596411</v>
      </c>
      <c r="AD28" s="133">
        <v>0.26478811497596411</v>
      </c>
      <c r="AE28" s="133">
        <v>0.26478811497596411</v>
      </c>
      <c r="AF28" s="133">
        <v>0.26478811497596411</v>
      </c>
      <c r="AG28" s="133">
        <v>0.26478811497596411</v>
      </c>
      <c r="AH28" s="133">
        <v>0.26478811497596411</v>
      </c>
      <c r="AI28" s="133">
        <v>0.26478811497596411</v>
      </c>
      <c r="AJ28" s="133">
        <v>0.26478811497596411</v>
      </c>
      <c r="AK28" s="133">
        <v>0.26478811497596411</v>
      </c>
      <c r="AL28" s="133">
        <v>0.26478811497596411</v>
      </c>
      <c r="AM28" s="133">
        <v>0.26478811497596411</v>
      </c>
      <c r="AN28" s="133">
        <v>0.26478811497596411</v>
      </c>
      <c r="AO28" s="133">
        <v>0.26478811497596411</v>
      </c>
      <c r="AP28" s="133">
        <v>0.26478811497596411</v>
      </c>
      <c r="AQ28" s="133">
        <v>0.26478811497596411</v>
      </c>
      <c r="AR28" s="133">
        <v>0.26478811497596411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-1.2666666666666666</v>
      </c>
      <c r="R29" s="136">
        <f t="shared" si="1"/>
        <v>-1.0251662019365249</v>
      </c>
      <c r="S29" s="133">
        <f t="shared" si="2"/>
        <v>-2.1111111111111112</v>
      </c>
      <c r="T29" s="133">
        <f t="shared" si="3"/>
        <v>-1</v>
      </c>
      <c r="U29" s="133">
        <f t="shared" si="4"/>
        <v>-1.0004790410949029</v>
      </c>
      <c r="W29" s="133">
        <v>135.44120369207104</v>
      </c>
      <c r="X29" s="133">
        <v>135.44120369207104</v>
      </c>
      <c r="Y29" s="133">
        <v>135.44120369207104</v>
      </c>
      <c r="Z29" s="133">
        <v>135.44120369207104</v>
      </c>
      <c r="AA29" s="133">
        <v>135.44120369207104</v>
      </c>
      <c r="AB29" s="133">
        <v>135.44120369207104</v>
      </c>
      <c r="AC29" s="133">
        <v>135.44120369207104</v>
      </c>
      <c r="AD29" s="133">
        <v>135.44120369207104</v>
      </c>
      <c r="AE29" s="133">
        <v>135.44120369207104</v>
      </c>
      <c r="AF29" s="133">
        <v>135.44120369207104</v>
      </c>
      <c r="AG29" s="133">
        <v>135.44120369207104</v>
      </c>
      <c r="AH29" s="133">
        <v>135.44120369207104</v>
      </c>
      <c r="AI29" s="133">
        <v>135.44120369207104</v>
      </c>
      <c r="AJ29" s="133">
        <v>135.44120369207104</v>
      </c>
      <c r="AK29" s="133">
        <v>135.44120369207104</v>
      </c>
      <c r="AL29" s="133">
        <v>135.44120369207104</v>
      </c>
      <c r="AM29" s="133">
        <v>135.44120369207104</v>
      </c>
      <c r="AN29" s="133">
        <v>135.44120369207104</v>
      </c>
      <c r="AO29" s="133">
        <v>135.44120369207104</v>
      </c>
      <c r="AP29" s="133">
        <v>135.44120369207104</v>
      </c>
      <c r="AQ29" s="133">
        <v>135.44120369207104</v>
      </c>
      <c r="AR29" s="133">
        <v>135.44120369207104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-1.2666666666666666</v>
      </c>
      <c r="R30" s="136">
        <f t="shared" si="1"/>
        <v>-1.0251662019365249</v>
      </c>
      <c r="S30" s="133">
        <f t="shared" si="2"/>
        <v>-2.1111111111111112</v>
      </c>
      <c r="T30" s="133">
        <f t="shared" si="3"/>
        <v>-1</v>
      </c>
      <c r="U30" s="133">
        <f t="shared" si="4"/>
        <v>-1.0004790410949029</v>
      </c>
      <c r="W30" s="133">
        <v>40.88242589094952</v>
      </c>
      <c r="X30" s="133">
        <v>40.88242589094952</v>
      </c>
      <c r="Y30" s="133">
        <v>40.88242589094952</v>
      </c>
      <c r="Z30" s="133">
        <v>40.88242589094952</v>
      </c>
      <c r="AA30" s="133">
        <v>40.88242589094952</v>
      </c>
      <c r="AB30" s="133">
        <v>40.88242589094952</v>
      </c>
      <c r="AC30" s="133">
        <v>40.88242589094952</v>
      </c>
      <c r="AD30" s="133">
        <v>40.88242589094952</v>
      </c>
      <c r="AE30" s="133">
        <v>40.88242589094952</v>
      </c>
      <c r="AF30" s="133">
        <v>40.88242589094952</v>
      </c>
      <c r="AG30" s="133">
        <v>40.88242589094952</v>
      </c>
      <c r="AH30" s="133">
        <v>40.88242589094952</v>
      </c>
      <c r="AI30" s="133">
        <v>40.88242589094952</v>
      </c>
      <c r="AJ30" s="133">
        <v>40.88242589094952</v>
      </c>
      <c r="AK30" s="133">
        <v>40.88242589094952</v>
      </c>
      <c r="AL30" s="133">
        <v>40.88242589094952</v>
      </c>
      <c r="AM30" s="133">
        <v>40.88242589094952</v>
      </c>
      <c r="AN30" s="133">
        <v>40.88242589094952</v>
      </c>
      <c r="AO30" s="133">
        <v>40.88242589094952</v>
      </c>
      <c r="AP30" s="133">
        <v>40.88242589094952</v>
      </c>
      <c r="AQ30" s="133">
        <v>40.88242589094952</v>
      </c>
      <c r="AR30" s="133">
        <v>40.88242589094952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-1.2666666666666666</v>
      </c>
      <c r="R31" s="136">
        <f t="shared" si="1"/>
        <v>-1.0251662019365249</v>
      </c>
      <c r="S31" s="133">
        <f t="shared" si="2"/>
        <v>-2.1111111111111112</v>
      </c>
      <c r="T31" s="133">
        <f t="shared" si="3"/>
        <v>-1</v>
      </c>
      <c r="U31" s="133">
        <f t="shared" si="4"/>
        <v>-1.0004790410949029</v>
      </c>
      <c r="W31" s="133">
        <v>-24.582048206927141</v>
      </c>
      <c r="X31" s="133">
        <v>-24.582048206927141</v>
      </c>
      <c r="Y31" s="133">
        <v>-24.582048206927141</v>
      </c>
      <c r="Z31" s="133">
        <v>-24.582048206927141</v>
      </c>
      <c r="AA31" s="133">
        <v>-24.582048206927141</v>
      </c>
      <c r="AB31" s="133">
        <v>-24.582048206927141</v>
      </c>
      <c r="AC31" s="133">
        <v>-24.582048206927141</v>
      </c>
      <c r="AD31" s="133">
        <v>-24.582048206927141</v>
      </c>
      <c r="AE31" s="133">
        <v>-24.582048206927141</v>
      </c>
      <c r="AF31" s="133">
        <v>-24.582048206927141</v>
      </c>
      <c r="AG31" s="133">
        <v>-24.582048206927141</v>
      </c>
      <c r="AH31" s="133">
        <v>-24.582048206927141</v>
      </c>
      <c r="AI31" s="133">
        <v>-24.582048206927141</v>
      </c>
      <c r="AJ31" s="133">
        <v>-24.582048206927141</v>
      </c>
      <c r="AK31" s="133">
        <v>-24.582048206927141</v>
      </c>
      <c r="AL31" s="133">
        <v>-24.582048206927141</v>
      </c>
      <c r="AM31" s="133">
        <v>-24.582048206927141</v>
      </c>
      <c r="AN31" s="133">
        <v>-24.582048206927141</v>
      </c>
      <c r="AO31" s="133">
        <v>-24.582048206927141</v>
      </c>
      <c r="AP31" s="133">
        <v>-24.582048206927141</v>
      </c>
      <c r="AQ31" s="133">
        <v>-24.582048206927141</v>
      </c>
      <c r="AR31" s="133">
        <v>-24.582048206927141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-1.2666666666666666</v>
      </c>
      <c r="R32" s="136">
        <f t="shared" si="1"/>
        <v>-1.0251662019365249</v>
      </c>
      <c r="S32" s="133">
        <f t="shared" si="2"/>
        <v>-2.1111111111111112</v>
      </c>
      <c r="T32" s="133">
        <f t="shared" si="3"/>
        <v>-1</v>
      </c>
      <c r="U32" s="133">
        <f t="shared" si="4"/>
        <v>-1.0004790410949029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-1.2666666666666666</v>
      </c>
      <c r="R33" s="136">
        <f t="shared" si="1"/>
        <v>-1.0251662019365249</v>
      </c>
      <c r="S33" s="133">
        <f t="shared" si="2"/>
        <v>-2.1111111111111112</v>
      </c>
      <c r="T33" s="133">
        <f t="shared" si="3"/>
        <v>-1</v>
      </c>
      <c r="U33" s="133">
        <f t="shared" si="4"/>
        <v>-1.0004790410949029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-1.2666666666666666</v>
      </c>
      <c r="R34" s="136">
        <f t="shared" si="1"/>
        <v>-1.0251662019365249</v>
      </c>
      <c r="S34" s="133">
        <f t="shared" si="2"/>
        <v>-2.1111111111111112</v>
      </c>
      <c r="T34" s="133">
        <f t="shared" si="3"/>
        <v>-1</v>
      </c>
      <c r="U34" s="133">
        <f t="shared" si="4"/>
        <v>-1.0004790410949029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-1.2666666666666666</v>
      </c>
      <c r="R35" s="136">
        <f t="shared" si="1"/>
        <v>-1.0251662019365249</v>
      </c>
      <c r="S35" s="133">
        <f t="shared" si="2"/>
        <v>-2.1111111111111112</v>
      </c>
      <c r="T35" s="133">
        <f t="shared" si="3"/>
        <v>-1</v>
      </c>
      <c r="U35" s="133">
        <f t="shared" si="4"/>
        <v>-1.0004790410949029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-1.2666666666666666</v>
      </c>
      <c r="R36" s="136">
        <f t="shared" si="1"/>
        <v>-1.0251662019365249</v>
      </c>
      <c r="S36" s="133">
        <f t="shared" si="2"/>
        <v>-2.1111111111111112</v>
      </c>
      <c r="T36" s="133">
        <f t="shared" si="3"/>
        <v>-1</v>
      </c>
      <c r="U36" s="133">
        <f t="shared" si="4"/>
        <v>-1.0004790410949029</v>
      </c>
      <c r="W36" s="133">
        <f>2/(1+EXP(-2*W27))-1</f>
        <v>-0.30370295747532061</v>
      </c>
      <c r="X36" s="133">
        <f t="shared" ref="X36:AR40" si="5">2/(1+EXP(-2*X27))-1</f>
        <v>-0.30370295747532061</v>
      </c>
      <c r="Y36" s="133">
        <f t="shared" si="5"/>
        <v>-0.30370295747532061</v>
      </c>
      <c r="Z36" s="133">
        <f t="shared" si="5"/>
        <v>-0.30370295747532061</v>
      </c>
      <c r="AA36" s="133">
        <f t="shared" si="5"/>
        <v>-0.30370295747532061</v>
      </c>
      <c r="AB36" s="133">
        <f t="shared" si="5"/>
        <v>-0.30370295747532061</v>
      </c>
      <c r="AC36" s="133">
        <f t="shared" si="5"/>
        <v>-0.30370295747532061</v>
      </c>
      <c r="AD36" s="133">
        <f t="shared" si="5"/>
        <v>-0.30370295747532061</v>
      </c>
      <c r="AE36" s="133">
        <f t="shared" si="5"/>
        <v>-0.30370295747532061</v>
      </c>
      <c r="AF36" s="133">
        <f t="shared" si="5"/>
        <v>-0.30370295747532061</v>
      </c>
      <c r="AG36" s="133">
        <f t="shared" si="5"/>
        <v>-0.30370295747532061</v>
      </c>
      <c r="AH36" s="133">
        <f t="shared" si="5"/>
        <v>-0.30370295747532061</v>
      </c>
      <c r="AI36" s="133">
        <f t="shared" si="5"/>
        <v>-0.30370295747532061</v>
      </c>
      <c r="AJ36" s="133">
        <f t="shared" si="5"/>
        <v>-0.30370295747532061</v>
      </c>
      <c r="AK36" s="133">
        <f t="shared" si="5"/>
        <v>-0.30370295747532061</v>
      </c>
      <c r="AL36" s="133">
        <f t="shared" si="5"/>
        <v>-0.30370295747532061</v>
      </c>
      <c r="AM36" s="133">
        <f t="shared" si="5"/>
        <v>-0.30370295747532061</v>
      </c>
      <c r="AN36" s="133">
        <f t="shared" si="5"/>
        <v>-0.30370295747532061</v>
      </c>
      <c r="AO36" s="133">
        <f t="shared" si="5"/>
        <v>-0.30370295747532061</v>
      </c>
      <c r="AP36" s="133">
        <f t="shared" si="5"/>
        <v>-0.30370295747532061</v>
      </c>
      <c r="AQ36" s="133">
        <f t="shared" si="5"/>
        <v>-0.30370295747532061</v>
      </c>
      <c r="AR36" s="133">
        <f t="shared" si="5"/>
        <v>-0.30370295747532061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-1.2666666666666666</v>
      </c>
      <c r="R37" s="136">
        <f t="shared" si="1"/>
        <v>-1.0251662019365249</v>
      </c>
      <c r="S37" s="133">
        <f t="shared" si="2"/>
        <v>-2.1111111111111112</v>
      </c>
      <c r="T37" s="133">
        <f t="shared" si="3"/>
        <v>-1</v>
      </c>
      <c r="U37" s="133">
        <f t="shared" si="4"/>
        <v>-1.0004790410949029</v>
      </c>
      <c r="W37" s="133">
        <f t="shared" ref="W37:AL40" si="6">2/(1+EXP(-2*W28))-1</f>
        <v>0.25876853781886289</v>
      </c>
      <c r="X37" s="133">
        <f t="shared" si="6"/>
        <v>0.25876853781886289</v>
      </c>
      <c r="Y37" s="133">
        <f t="shared" si="6"/>
        <v>0.25876853781886289</v>
      </c>
      <c r="Z37" s="133">
        <f t="shared" si="6"/>
        <v>0.25876853781886289</v>
      </c>
      <c r="AA37" s="133">
        <f t="shared" si="6"/>
        <v>0.25876853781886289</v>
      </c>
      <c r="AB37" s="133">
        <f t="shared" si="6"/>
        <v>0.25876853781886289</v>
      </c>
      <c r="AC37" s="133">
        <f t="shared" si="6"/>
        <v>0.25876853781886289</v>
      </c>
      <c r="AD37" s="133">
        <f t="shared" si="6"/>
        <v>0.25876853781886289</v>
      </c>
      <c r="AE37" s="133">
        <f t="shared" si="6"/>
        <v>0.25876853781886289</v>
      </c>
      <c r="AF37" s="133">
        <f t="shared" si="6"/>
        <v>0.25876853781886289</v>
      </c>
      <c r="AG37" s="133">
        <f t="shared" si="6"/>
        <v>0.25876853781886289</v>
      </c>
      <c r="AH37" s="133">
        <f t="shared" si="6"/>
        <v>0.25876853781886289</v>
      </c>
      <c r="AI37" s="133">
        <f t="shared" si="6"/>
        <v>0.25876853781886289</v>
      </c>
      <c r="AJ37" s="133">
        <f t="shared" si="6"/>
        <v>0.25876853781886289</v>
      </c>
      <c r="AK37" s="133">
        <f t="shared" si="6"/>
        <v>0.25876853781886289</v>
      </c>
      <c r="AL37" s="133">
        <f t="shared" si="6"/>
        <v>0.25876853781886289</v>
      </c>
      <c r="AM37" s="133">
        <f t="shared" si="5"/>
        <v>0.25876853781886289</v>
      </c>
      <c r="AN37" s="133">
        <f t="shared" si="5"/>
        <v>0.25876853781886289</v>
      </c>
      <c r="AO37" s="133">
        <f t="shared" si="5"/>
        <v>0.25876853781886289</v>
      </c>
      <c r="AP37" s="133">
        <f t="shared" si="5"/>
        <v>0.25876853781886289</v>
      </c>
      <c r="AQ37" s="133">
        <f t="shared" si="5"/>
        <v>0.25876853781886289</v>
      </c>
      <c r="AR37" s="133">
        <f t="shared" si="5"/>
        <v>0.25876853781886289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-1.2666666666666666</v>
      </c>
      <c r="R38" s="136">
        <f t="shared" si="1"/>
        <v>-1.0251662019365249</v>
      </c>
      <c r="S38" s="133">
        <f t="shared" si="2"/>
        <v>-2.1111111111111112</v>
      </c>
      <c r="T38" s="133">
        <f t="shared" si="3"/>
        <v>-1</v>
      </c>
      <c r="U38" s="133">
        <f t="shared" si="4"/>
        <v>-1.0004790410949029</v>
      </c>
      <c r="W38" s="133">
        <f t="shared" si="6"/>
        <v>1</v>
      </c>
      <c r="X38" s="133">
        <f t="shared" si="5"/>
        <v>1</v>
      </c>
      <c r="Y38" s="133">
        <f t="shared" si="5"/>
        <v>1</v>
      </c>
      <c r="Z38" s="133">
        <f t="shared" si="5"/>
        <v>1</v>
      </c>
      <c r="AA38" s="133">
        <f t="shared" si="5"/>
        <v>1</v>
      </c>
      <c r="AB38" s="133">
        <f t="shared" si="5"/>
        <v>1</v>
      </c>
      <c r="AC38" s="133">
        <f t="shared" si="5"/>
        <v>1</v>
      </c>
      <c r="AD38" s="133">
        <f t="shared" si="5"/>
        <v>1</v>
      </c>
      <c r="AE38" s="133">
        <f t="shared" si="5"/>
        <v>1</v>
      </c>
      <c r="AF38" s="133">
        <f t="shared" si="5"/>
        <v>1</v>
      </c>
      <c r="AG38" s="133">
        <f t="shared" si="5"/>
        <v>1</v>
      </c>
      <c r="AH38" s="133">
        <f t="shared" si="5"/>
        <v>1</v>
      </c>
      <c r="AI38" s="133">
        <f t="shared" si="5"/>
        <v>1</v>
      </c>
      <c r="AJ38" s="133">
        <f t="shared" si="5"/>
        <v>1</v>
      </c>
      <c r="AK38" s="133">
        <f t="shared" si="5"/>
        <v>1</v>
      </c>
      <c r="AL38" s="133">
        <f t="shared" si="5"/>
        <v>1</v>
      </c>
      <c r="AM38" s="133">
        <f t="shared" si="5"/>
        <v>1</v>
      </c>
      <c r="AN38" s="133">
        <f t="shared" si="5"/>
        <v>1</v>
      </c>
      <c r="AO38" s="133">
        <f t="shared" si="5"/>
        <v>1</v>
      </c>
      <c r="AP38" s="133">
        <f t="shared" si="5"/>
        <v>1</v>
      </c>
      <c r="AQ38" s="133">
        <f t="shared" si="5"/>
        <v>1</v>
      </c>
      <c r="AR38" s="133">
        <f t="shared" si="5"/>
        <v>1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-1.2666666666666666</v>
      </c>
      <c r="R39" s="136">
        <f t="shared" si="1"/>
        <v>-1.0251662019365249</v>
      </c>
      <c r="S39" s="133">
        <f t="shared" si="2"/>
        <v>-2.1111111111111112</v>
      </c>
      <c r="T39" s="133">
        <f t="shared" si="3"/>
        <v>-1</v>
      </c>
      <c r="U39" s="133">
        <f t="shared" si="4"/>
        <v>-1.0004790410949029</v>
      </c>
      <c r="W39" s="133">
        <f t="shared" si="6"/>
        <v>1</v>
      </c>
      <c r="X39" s="133">
        <f t="shared" si="5"/>
        <v>1</v>
      </c>
      <c r="Y39" s="133">
        <f t="shared" si="5"/>
        <v>1</v>
      </c>
      <c r="Z39" s="133">
        <f t="shared" si="5"/>
        <v>1</v>
      </c>
      <c r="AA39" s="133">
        <f t="shared" si="5"/>
        <v>1</v>
      </c>
      <c r="AB39" s="133">
        <f t="shared" si="5"/>
        <v>1</v>
      </c>
      <c r="AC39" s="133">
        <f t="shared" si="5"/>
        <v>1</v>
      </c>
      <c r="AD39" s="133">
        <f t="shared" si="5"/>
        <v>1</v>
      </c>
      <c r="AE39" s="133">
        <f t="shared" si="5"/>
        <v>1</v>
      </c>
      <c r="AF39" s="133">
        <f t="shared" si="5"/>
        <v>1</v>
      </c>
      <c r="AG39" s="133">
        <f t="shared" si="5"/>
        <v>1</v>
      </c>
      <c r="AH39" s="133">
        <f t="shared" si="5"/>
        <v>1</v>
      </c>
      <c r="AI39" s="133">
        <f t="shared" si="5"/>
        <v>1</v>
      </c>
      <c r="AJ39" s="133">
        <f t="shared" si="5"/>
        <v>1</v>
      </c>
      <c r="AK39" s="133">
        <f t="shared" si="5"/>
        <v>1</v>
      </c>
      <c r="AL39" s="133">
        <f t="shared" si="5"/>
        <v>1</v>
      </c>
      <c r="AM39" s="133">
        <f t="shared" si="5"/>
        <v>1</v>
      </c>
      <c r="AN39" s="133">
        <f t="shared" si="5"/>
        <v>1</v>
      </c>
      <c r="AO39" s="133">
        <f t="shared" si="5"/>
        <v>1</v>
      </c>
      <c r="AP39" s="133">
        <f t="shared" si="5"/>
        <v>1</v>
      </c>
      <c r="AQ39" s="133">
        <f t="shared" si="5"/>
        <v>1</v>
      </c>
      <c r="AR39" s="133">
        <f t="shared" si="5"/>
        <v>1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-1.2666666666666666</v>
      </c>
      <c r="R40" s="136">
        <f t="shared" si="1"/>
        <v>-1.0251662019365249</v>
      </c>
      <c r="S40" s="133">
        <f t="shared" si="2"/>
        <v>-2.1111111111111112</v>
      </c>
      <c r="T40" s="133">
        <f t="shared" si="3"/>
        <v>-1</v>
      </c>
      <c r="U40" s="133">
        <f t="shared" si="4"/>
        <v>-1.0004790410949029</v>
      </c>
      <c r="W40" s="133">
        <f t="shared" si="6"/>
        <v>-1</v>
      </c>
      <c r="X40" s="133">
        <f t="shared" si="5"/>
        <v>-1</v>
      </c>
      <c r="Y40" s="133">
        <f t="shared" si="5"/>
        <v>-1</v>
      </c>
      <c r="Z40" s="133">
        <f t="shared" si="5"/>
        <v>-1</v>
      </c>
      <c r="AA40" s="133">
        <f t="shared" si="5"/>
        <v>-1</v>
      </c>
      <c r="AB40" s="133">
        <f t="shared" si="5"/>
        <v>-1</v>
      </c>
      <c r="AC40" s="133">
        <f t="shared" si="5"/>
        <v>-1</v>
      </c>
      <c r="AD40" s="133">
        <f t="shared" si="5"/>
        <v>-1</v>
      </c>
      <c r="AE40" s="133">
        <f t="shared" si="5"/>
        <v>-1</v>
      </c>
      <c r="AF40" s="133">
        <f t="shared" si="5"/>
        <v>-1</v>
      </c>
      <c r="AG40" s="133">
        <f t="shared" si="5"/>
        <v>-1</v>
      </c>
      <c r="AH40" s="133">
        <f t="shared" si="5"/>
        <v>-1</v>
      </c>
      <c r="AI40" s="133">
        <f t="shared" si="5"/>
        <v>-1</v>
      </c>
      <c r="AJ40" s="133">
        <f t="shared" si="5"/>
        <v>-1</v>
      </c>
      <c r="AK40" s="133">
        <f t="shared" si="5"/>
        <v>-1</v>
      </c>
      <c r="AL40" s="133">
        <f t="shared" si="5"/>
        <v>-1</v>
      </c>
      <c r="AM40" s="133">
        <f t="shared" si="5"/>
        <v>-1</v>
      </c>
      <c r="AN40" s="133">
        <f t="shared" si="5"/>
        <v>-1</v>
      </c>
      <c r="AO40" s="133">
        <f t="shared" si="5"/>
        <v>-1</v>
      </c>
      <c r="AP40" s="133">
        <f t="shared" si="5"/>
        <v>-1</v>
      </c>
      <c r="AQ40" s="133">
        <f t="shared" si="5"/>
        <v>-1</v>
      </c>
      <c r="AR40" s="133">
        <f t="shared" si="5"/>
        <v>-1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-1.2666666666666666</v>
      </c>
      <c r="R41" s="136">
        <f t="shared" si="1"/>
        <v>-1.0251662019365249</v>
      </c>
      <c r="S41" s="133">
        <f t="shared" si="2"/>
        <v>-2.1111111111111112</v>
      </c>
      <c r="T41" s="133">
        <f t="shared" si="3"/>
        <v>-1</v>
      </c>
      <c r="U41" s="133">
        <f t="shared" si="4"/>
        <v>-1.0004790410949029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-1.2666666666666666</v>
      </c>
      <c r="R42" s="136">
        <f t="shared" si="1"/>
        <v>-1.0251662019365249</v>
      </c>
      <c r="S42" s="133">
        <f t="shared" si="2"/>
        <v>-2.1111111111111112</v>
      </c>
      <c r="T42" s="133">
        <f t="shared" si="3"/>
        <v>-1</v>
      </c>
      <c r="U42" s="133">
        <f t="shared" si="4"/>
        <v>-1.0004790410949029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-1.2666666666666666</v>
      </c>
      <c r="R43" s="136">
        <f t="shared" si="1"/>
        <v>-1.0251662019365249</v>
      </c>
      <c r="S43" s="133">
        <f t="shared" si="2"/>
        <v>-2.1111111111111112</v>
      </c>
      <c r="T43" s="133">
        <f t="shared" si="3"/>
        <v>-1</v>
      </c>
      <c r="U43" s="133">
        <f t="shared" si="4"/>
        <v>-1.0004790410949029</v>
      </c>
      <c r="W43" s="133">
        <v>0.16264300000000001</v>
      </c>
      <c r="X43" s="133">
        <v>4.8661399999999997</v>
      </c>
      <c r="Y43" s="133">
        <v>-0.20974499999999999</v>
      </c>
      <c r="Z43" s="133">
        <v>4.2569299999999997E-2</v>
      </c>
      <c r="AA43" s="133">
        <v>-9.9556899999999997E-3</v>
      </c>
      <c r="AB43" s="133">
        <v>2.79649E-3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-1.2666666666666666</v>
      </c>
      <c r="R44" s="136">
        <f t="shared" si="1"/>
        <v>-1.0251662019365249</v>
      </c>
      <c r="S44" s="133">
        <f t="shared" si="2"/>
        <v>-2.1111111111111112</v>
      </c>
      <c r="T44" s="133">
        <f t="shared" si="3"/>
        <v>-1</v>
      </c>
      <c r="U44" s="133">
        <f t="shared" si="4"/>
        <v>-1.0004790410949029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-1.2666666666666666</v>
      </c>
      <c r="R45" s="136">
        <f t="shared" si="1"/>
        <v>-1.0251662019365249</v>
      </c>
      <c r="S45" s="133">
        <f t="shared" si="2"/>
        <v>-2.1111111111111112</v>
      </c>
      <c r="T45" s="133">
        <f t="shared" si="3"/>
        <v>-1</v>
      </c>
      <c r="U45" s="133">
        <f t="shared" si="4"/>
        <v>-1.0004790410949029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-1.2666666666666666</v>
      </c>
      <c r="R46" s="136">
        <f t="shared" si="1"/>
        <v>-1.0251662019365249</v>
      </c>
      <c r="S46" s="133">
        <f t="shared" si="2"/>
        <v>-2.1111111111111112</v>
      </c>
      <c r="T46" s="133">
        <f t="shared" si="3"/>
        <v>-1</v>
      </c>
      <c r="U46" s="133">
        <f t="shared" si="4"/>
        <v>-1.0004790410949029</v>
      </c>
      <c r="W46" s="133">
        <f t="array" ref="W46:AR46">MMULT(X43:AB43,W36:AR40)</f>
        <v>-1.5023193964537738</v>
      </c>
      <c r="X46" s="133">
        <v>-1.5023193964537738</v>
      </c>
      <c r="Y46" s="133">
        <v>-1.5023193964537738</v>
      </c>
      <c r="Z46" s="133">
        <v>-1.5023193964537738</v>
      </c>
      <c r="AA46" s="133">
        <v>-1.5023193964537738</v>
      </c>
      <c r="AB46" s="133">
        <v>-1.5023193964537738</v>
      </c>
      <c r="AC46" s="133">
        <v>-1.5023193964537738</v>
      </c>
      <c r="AD46" s="133">
        <v>-1.5023193964537738</v>
      </c>
      <c r="AE46" s="133">
        <v>-1.5023193964537738</v>
      </c>
      <c r="AF46" s="133">
        <v>-1.5023193964537738</v>
      </c>
      <c r="AG46" s="133">
        <v>-1.5023193964537738</v>
      </c>
      <c r="AH46" s="133">
        <v>-1.5023193964537738</v>
      </c>
      <c r="AI46" s="133">
        <v>-1.5023193964537738</v>
      </c>
      <c r="AJ46" s="133">
        <v>-1.5023193964537738</v>
      </c>
      <c r="AK46" s="133">
        <v>-1.5023193964537738</v>
      </c>
      <c r="AL46" s="133">
        <v>-1.5023193964537738</v>
      </c>
      <c r="AM46" s="133">
        <v>-1.5023193964537738</v>
      </c>
      <c r="AN46" s="133">
        <v>-1.5023193964537738</v>
      </c>
      <c r="AO46" s="133">
        <v>-1.5023193964537738</v>
      </c>
      <c r="AP46" s="133">
        <v>-1.5023193964537738</v>
      </c>
      <c r="AQ46" s="133">
        <v>-1.5023193964537738</v>
      </c>
      <c r="AR46" s="133">
        <v>-1.5023193964537738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-1.2666666666666666</v>
      </c>
      <c r="R47" s="136">
        <f t="shared" si="1"/>
        <v>-1.0251662019365249</v>
      </c>
      <c r="S47" s="133">
        <f t="shared" si="2"/>
        <v>-2.1111111111111112</v>
      </c>
      <c r="T47" s="133">
        <f t="shared" si="3"/>
        <v>-1</v>
      </c>
      <c r="U47" s="133">
        <f t="shared" si="4"/>
        <v>-1.0004790410949029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-1.2666666666666666</v>
      </c>
      <c r="R48" s="136">
        <f t="shared" si="1"/>
        <v>-1.0251662019365249</v>
      </c>
      <c r="S48" s="133">
        <f t="shared" si="2"/>
        <v>-2.1111111111111112</v>
      </c>
      <c r="T48" s="133">
        <f t="shared" si="3"/>
        <v>-1</v>
      </c>
      <c r="U48" s="133">
        <f t="shared" si="4"/>
        <v>-1.0004790410949029</v>
      </c>
      <c r="W48" s="133">
        <f t="array" ref="W48:AR48">(W43)+W46:AR46</f>
        <v>-1.3396763964537737</v>
      </c>
      <c r="X48" s="133">
        <v>-1.3396763964537737</v>
      </c>
      <c r="Y48" s="133">
        <v>-1.3396763964537737</v>
      </c>
      <c r="Z48" s="133">
        <v>-1.3396763964537737</v>
      </c>
      <c r="AA48" s="133">
        <v>-1.3396763964537737</v>
      </c>
      <c r="AB48" s="133">
        <v>-1.3396763964537737</v>
      </c>
      <c r="AC48" s="133">
        <v>-1.3396763964537737</v>
      </c>
      <c r="AD48" s="133">
        <v>-1.3396763964537737</v>
      </c>
      <c r="AE48" s="133">
        <v>-1.3396763964537737</v>
      </c>
      <c r="AF48" s="133">
        <v>-1.3396763964537737</v>
      </c>
      <c r="AG48" s="133">
        <v>-1.3396763964537737</v>
      </c>
      <c r="AH48" s="133">
        <v>-1.3396763964537737</v>
      </c>
      <c r="AI48" s="133">
        <v>-1.3396763964537737</v>
      </c>
      <c r="AJ48" s="133">
        <v>-1.3396763964537737</v>
      </c>
      <c r="AK48" s="133">
        <v>-1.3396763964537737</v>
      </c>
      <c r="AL48" s="133">
        <v>-1.3396763964537737</v>
      </c>
      <c r="AM48" s="133">
        <v>-1.3396763964537737</v>
      </c>
      <c r="AN48" s="133">
        <v>-1.3396763964537737</v>
      </c>
      <c r="AO48" s="133">
        <v>-1.3396763964537737</v>
      </c>
      <c r="AP48" s="133">
        <v>-1.3396763964537737</v>
      </c>
      <c r="AQ48" s="133">
        <v>-1.3396763964537737</v>
      </c>
      <c r="AR48" s="133">
        <v>-1.3396763964537737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-1.2666666666666666</v>
      </c>
      <c r="R49" s="136">
        <f t="shared" si="1"/>
        <v>-1.0251662019365249</v>
      </c>
      <c r="S49" s="133">
        <f t="shared" si="2"/>
        <v>-2.1111111111111112</v>
      </c>
      <c r="T49" s="133">
        <f t="shared" si="3"/>
        <v>-1</v>
      </c>
      <c r="U49" s="133">
        <f t="shared" si="4"/>
        <v>-1.0004790410949029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-1.2666666666666666</v>
      </c>
      <c r="R50" s="136">
        <f t="shared" si="1"/>
        <v>-1.0251662019365249</v>
      </c>
      <c r="S50" s="133">
        <f t="shared" si="2"/>
        <v>-2.1111111111111112</v>
      </c>
      <c r="T50" s="133">
        <f t="shared" si="3"/>
        <v>-1</v>
      </c>
      <c r="U50" s="133">
        <f t="shared" si="4"/>
        <v>-1.0004790410949029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-1.2666666666666666</v>
      </c>
      <c r="R51" s="136">
        <f t="shared" si="1"/>
        <v>-1.0251662019365249</v>
      </c>
      <c r="S51" s="133">
        <f t="shared" si="2"/>
        <v>-2.1111111111111112</v>
      </c>
      <c r="T51" s="133">
        <f t="shared" si="3"/>
        <v>-1</v>
      </c>
      <c r="U51" s="133">
        <f t="shared" si="4"/>
        <v>-1.0004790410949029</v>
      </c>
      <c r="W51" s="133">
        <f>(W48+1)*(($N$5-$N$3)/2)+$N$3</f>
        <v>-1185.3140112710453</v>
      </c>
      <c r="X51" s="133">
        <f t="shared" ref="X51:AR51" si="7">(X48+1)*(($N$5-$N$3)/2)+$N$3</f>
        <v>-1185.3140112710453</v>
      </c>
      <c r="Y51" s="133">
        <f t="shared" si="7"/>
        <v>-1185.3140112710453</v>
      </c>
      <c r="Z51" s="133">
        <f t="shared" si="7"/>
        <v>-1185.3140112710453</v>
      </c>
      <c r="AA51" s="133">
        <f t="shared" si="7"/>
        <v>-1185.3140112710453</v>
      </c>
      <c r="AB51" s="133">
        <f t="shared" si="7"/>
        <v>-1185.3140112710453</v>
      </c>
      <c r="AC51" s="133">
        <f t="shared" si="7"/>
        <v>-1185.3140112710453</v>
      </c>
      <c r="AD51" s="133">
        <f t="shared" si="7"/>
        <v>-1185.3140112710453</v>
      </c>
      <c r="AE51" s="133">
        <f t="shared" si="7"/>
        <v>-1185.3140112710453</v>
      </c>
      <c r="AF51" s="133">
        <f t="shared" si="7"/>
        <v>-1185.3140112710453</v>
      </c>
      <c r="AG51" s="133">
        <f t="shared" si="7"/>
        <v>-1185.3140112710453</v>
      </c>
      <c r="AH51" s="133">
        <f t="shared" si="7"/>
        <v>-1185.3140112710453</v>
      </c>
      <c r="AI51" s="133">
        <f t="shared" si="7"/>
        <v>-1185.3140112710453</v>
      </c>
      <c r="AJ51" s="133">
        <f t="shared" si="7"/>
        <v>-1185.3140112710453</v>
      </c>
      <c r="AK51" s="133">
        <f t="shared" si="7"/>
        <v>-1185.3140112710453</v>
      </c>
      <c r="AL51" s="133">
        <f t="shared" si="7"/>
        <v>-1185.3140112710453</v>
      </c>
      <c r="AM51" s="133">
        <f t="shared" si="7"/>
        <v>-1185.3140112710453</v>
      </c>
      <c r="AN51" s="133">
        <f t="shared" si="7"/>
        <v>-1185.3140112710453</v>
      </c>
      <c r="AO51" s="133">
        <f t="shared" si="7"/>
        <v>-1185.3140112710453</v>
      </c>
      <c r="AP51" s="133">
        <f t="shared" si="7"/>
        <v>-1185.3140112710453</v>
      </c>
      <c r="AQ51" s="133">
        <f t="shared" si="7"/>
        <v>-1185.3140112710453</v>
      </c>
      <c r="AR51" s="133">
        <f t="shared" si="7"/>
        <v>-1185.3140112710453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-1.2666666666666666</v>
      </c>
      <c r="R52" s="136">
        <f t="shared" si="1"/>
        <v>-1.0251662019365249</v>
      </c>
      <c r="S52" s="133">
        <f t="shared" si="2"/>
        <v>-2.1111111111111112</v>
      </c>
      <c r="T52" s="133">
        <f t="shared" si="3"/>
        <v>-1</v>
      </c>
      <c r="U52" s="133">
        <f t="shared" si="4"/>
        <v>-1.0004790410949029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-1.2666666666666666</v>
      </c>
      <c r="R53" s="136">
        <f t="shared" si="1"/>
        <v>-1.0251662019365249</v>
      </c>
      <c r="S53" s="133">
        <f t="shared" si="2"/>
        <v>-2.1111111111111112</v>
      </c>
      <c r="T53" s="133">
        <f t="shared" si="3"/>
        <v>-1</v>
      </c>
      <c r="U53" s="133">
        <f t="shared" si="4"/>
        <v>-1.0004790410949029</v>
      </c>
      <c r="W53" s="133">
        <f t="array" ref="W53:W184">TRANSPOSE($W$51:$CE$51)</f>
        <v>-1185.3140112710453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-1.2666666666666666</v>
      </c>
      <c r="R54" s="136">
        <f t="shared" si="1"/>
        <v>-1.0251662019365249</v>
      </c>
      <c r="S54" s="133">
        <f t="shared" si="2"/>
        <v>-2.1111111111111112</v>
      </c>
      <c r="T54" s="133">
        <f t="shared" si="3"/>
        <v>-1</v>
      </c>
      <c r="U54" s="133">
        <f t="shared" si="4"/>
        <v>-1.0004790410949029</v>
      </c>
      <c r="W54" s="133">
        <v>-1185.3140112710453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-1.2666666666666666</v>
      </c>
      <c r="R55" s="136">
        <f t="shared" si="1"/>
        <v>-1.0251662019365249</v>
      </c>
      <c r="S55" s="133">
        <f t="shared" si="2"/>
        <v>-2.1111111111111112</v>
      </c>
      <c r="T55" s="133">
        <f t="shared" si="3"/>
        <v>-1</v>
      </c>
      <c r="U55" s="133">
        <f t="shared" si="4"/>
        <v>-1.0004790410949029</v>
      </c>
      <c r="W55" s="133">
        <v>-1185.3140112710453</v>
      </c>
    </row>
    <row r="56" spans="17:53" x14ac:dyDescent="0.25">
      <c r="Q56" s="133">
        <f t="shared" si="0"/>
        <v>-1.2666666666666666</v>
      </c>
      <c r="R56" s="136">
        <f t="shared" si="1"/>
        <v>-1.0251662019365249</v>
      </c>
      <c r="S56" s="133">
        <f t="shared" si="2"/>
        <v>-2.1111111111111112</v>
      </c>
      <c r="T56" s="133">
        <f t="shared" si="3"/>
        <v>-1</v>
      </c>
      <c r="U56" s="133">
        <f t="shared" si="4"/>
        <v>-1.0004790410949029</v>
      </c>
      <c r="W56" s="133">
        <v>-1185.3140112710453</v>
      </c>
    </row>
    <row r="57" spans="17:53" x14ac:dyDescent="0.25">
      <c r="Q57" s="133">
        <f t="shared" si="0"/>
        <v>-1.2666666666666666</v>
      </c>
      <c r="R57" s="136">
        <f t="shared" si="1"/>
        <v>-1.0251662019365249</v>
      </c>
      <c r="S57" s="133">
        <f t="shared" si="2"/>
        <v>-2.1111111111111112</v>
      </c>
      <c r="T57" s="133">
        <f t="shared" si="3"/>
        <v>-1</v>
      </c>
      <c r="U57" s="133">
        <f t="shared" si="4"/>
        <v>-1.0004790410949029</v>
      </c>
      <c r="W57" s="133">
        <v>-1185.3140112710453</v>
      </c>
    </row>
    <row r="58" spans="17:53" x14ac:dyDescent="0.25">
      <c r="Q58" s="133">
        <f t="shared" si="0"/>
        <v>-1.2666666666666666</v>
      </c>
      <c r="R58" s="136">
        <f t="shared" si="1"/>
        <v>-1.0251662019365249</v>
      </c>
      <c r="S58" s="133">
        <f t="shared" si="2"/>
        <v>-2.1111111111111112</v>
      </c>
      <c r="T58" s="133">
        <f t="shared" si="3"/>
        <v>-1</v>
      </c>
      <c r="U58" s="133">
        <f t="shared" si="4"/>
        <v>-1.0004790410949029</v>
      </c>
      <c r="W58" s="133">
        <v>-1185.3140112710453</v>
      </c>
    </row>
    <row r="59" spans="17:53" x14ac:dyDescent="0.25">
      <c r="Q59" s="133">
        <f t="shared" si="0"/>
        <v>-1.2666666666666666</v>
      </c>
      <c r="R59" s="136">
        <f t="shared" si="1"/>
        <v>-1.0251662019365249</v>
      </c>
      <c r="S59" s="133">
        <f t="shared" si="2"/>
        <v>-2.1111111111111112</v>
      </c>
      <c r="T59" s="133">
        <f t="shared" si="3"/>
        <v>-1</v>
      </c>
      <c r="U59" s="133">
        <f t="shared" si="4"/>
        <v>-1.0004790410949029</v>
      </c>
      <c r="W59" s="133">
        <v>-1185.3140112710453</v>
      </c>
    </row>
    <row r="60" spans="17:53" x14ac:dyDescent="0.25">
      <c r="Q60" s="133">
        <f t="shared" si="0"/>
        <v>-1.2666666666666666</v>
      </c>
      <c r="R60" s="136">
        <f t="shared" si="1"/>
        <v>-1.0251662019365249</v>
      </c>
      <c r="S60" s="133">
        <f t="shared" si="2"/>
        <v>-2.1111111111111112</v>
      </c>
      <c r="T60" s="133">
        <f t="shared" si="3"/>
        <v>-1</v>
      </c>
      <c r="U60" s="133">
        <f t="shared" si="4"/>
        <v>-1.0004790410949029</v>
      </c>
      <c r="W60" s="133">
        <v>-1185.3140112710453</v>
      </c>
    </row>
    <row r="61" spans="17:53" x14ac:dyDescent="0.25">
      <c r="Q61" s="133">
        <f t="shared" si="0"/>
        <v>-1.2666666666666666</v>
      </c>
      <c r="R61" s="136">
        <f t="shared" si="1"/>
        <v>-1.0251662019365249</v>
      </c>
      <c r="S61" s="133">
        <f t="shared" si="2"/>
        <v>-2.1111111111111112</v>
      </c>
      <c r="T61" s="133">
        <f t="shared" si="3"/>
        <v>-1</v>
      </c>
      <c r="U61" s="133">
        <f t="shared" si="4"/>
        <v>-1.0004790410949029</v>
      </c>
      <c r="W61" s="133">
        <v>-1185.3140112710453</v>
      </c>
    </row>
    <row r="62" spans="17:53" x14ac:dyDescent="0.25">
      <c r="Q62" s="133">
        <f t="shared" si="0"/>
        <v>-1.2666666666666666</v>
      </c>
      <c r="R62" s="136">
        <f t="shared" si="1"/>
        <v>-1.0251662019365249</v>
      </c>
      <c r="S62" s="133">
        <f t="shared" si="2"/>
        <v>-2.1111111111111112</v>
      </c>
      <c r="T62" s="133">
        <f t="shared" si="3"/>
        <v>-1</v>
      </c>
      <c r="U62" s="133">
        <f t="shared" si="4"/>
        <v>-1.0004790410949029</v>
      </c>
      <c r="W62" s="133">
        <v>-1185.3140112710453</v>
      </c>
    </row>
    <row r="63" spans="17:53" x14ac:dyDescent="0.25">
      <c r="Q63" s="133">
        <f t="shared" si="0"/>
        <v>-1.2666666666666666</v>
      </c>
      <c r="R63" s="136">
        <f t="shared" si="1"/>
        <v>-1.0251662019365249</v>
      </c>
      <c r="S63" s="133">
        <f t="shared" si="2"/>
        <v>-2.1111111111111112</v>
      </c>
      <c r="T63" s="133">
        <f t="shared" si="3"/>
        <v>-1</v>
      </c>
      <c r="U63" s="133">
        <f t="shared" si="4"/>
        <v>-1.0004790410949029</v>
      </c>
      <c r="W63" s="133">
        <v>-1185.3140112710453</v>
      </c>
    </row>
    <row r="64" spans="17:53" x14ac:dyDescent="0.25">
      <c r="Q64" s="133">
        <f t="shared" si="0"/>
        <v>-1.2666666666666666</v>
      </c>
      <c r="R64" s="136">
        <f t="shared" si="1"/>
        <v>-1.0251662019365249</v>
      </c>
      <c r="S64" s="133">
        <f t="shared" si="2"/>
        <v>-2.1111111111111112</v>
      </c>
      <c r="T64" s="133">
        <f t="shared" si="3"/>
        <v>-1</v>
      </c>
      <c r="U64" s="133">
        <f t="shared" si="4"/>
        <v>-1.0004790410949029</v>
      </c>
      <c r="W64" s="133">
        <v>-1185.3140112710453</v>
      </c>
    </row>
    <row r="65" spans="17:23" x14ac:dyDescent="0.25">
      <c r="Q65" s="133">
        <f t="shared" si="0"/>
        <v>-1.2666666666666666</v>
      </c>
      <c r="R65" s="136">
        <f t="shared" si="1"/>
        <v>-1.0251662019365249</v>
      </c>
      <c r="S65" s="133">
        <f t="shared" si="2"/>
        <v>-2.1111111111111112</v>
      </c>
      <c r="T65" s="133">
        <f t="shared" si="3"/>
        <v>-1</v>
      </c>
      <c r="U65" s="133">
        <f t="shared" si="4"/>
        <v>-1.0004790410949029</v>
      </c>
      <c r="W65" s="133">
        <v>-1185.3140112710453</v>
      </c>
    </row>
    <row r="66" spans="17:23" x14ac:dyDescent="0.25">
      <c r="Q66" s="133">
        <f t="shared" si="0"/>
        <v>-1.2666666666666666</v>
      </c>
      <c r="R66" s="136">
        <f t="shared" si="1"/>
        <v>-1.0251662019365249</v>
      </c>
      <c r="S66" s="133">
        <f t="shared" si="2"/>
        <v>-2.1111111111111112</v>
      </c>
      <c r="T66" s="133">
        <f t="shared" si="3"/>
        <v>-1</v>
      </c>
      <c r="U66" s="133">
        <f t="shared" si="4"/>
        <v>-1.0004790410949029</v>
      </c>
      <c r="W66" s="133">
        <v>-1185.3140112710453</v>
      </c>
    </row>
    <row r="67" spans="17:23" x14ac:dyDescent="0.25">
      <c r="Q67" s="133">
        <f t="shared" ref="Q67:Q130" si="8">2*((L67-P$3)/(P$5-P$3))-1</f>
        <v>-1.2666666666666666</v>
      </c>
      <c r="R67" s="136">
        <f t="shared" ref="R67:R130" si="9">2*((H67-P$8)/(P$10-P$8))-1</f>
        <v>-1.0251662019365249</v>
      </c>
      <c r="S67" s="133">
        <f t="shared" ref="S67:S130" si="10">2*((I67-P$13)/(P$15-P$13))-1</f>
        <v>-2.1111111111111112</v>
      </c>
      <c r="T67" s="133">
        <f t="shared" ref="T67:T130" si="11">2*((J67-P$18)/(P$20-P$18))-1</f>
        <v>-1</v>
      </c>
      <c r="U67" s="133">
        <f t="shared" ref="U67:U130" si="12">2*((K67-P$23)/(P$25-P$23))-1</f>
        <v>-1.0004790410949029</v>
      </c>
      <c r="W67" s="133">
        <v>-1185.3140112710453</v>
      </c>
    </row>
    <row r="68" spans="17:23" x14ac:dyDescent="0.25">
      <c r="Q68" s="133">
        <f t="shared" si="8"/>
        <v>-1.2666666666666666</v>
      </c>
      <c r="R68" s="136">
        <f t="shared" si="9"/>
        <v>-1.0251662019365249</v>
      </c>
      <c r="S68" s="133">
        <f t="shared" si="10"/>
        <v>-2.1111111111111112</v>
      </c>
      <c r="T68" s="133">
        <f t="shared" si="11"/>
        <v>-1</v>
      </c>
      <c r="U68" s="133">
        <f t="shared" si="12"/>
        <v>-1.0004790410949029</v>
      </c>
      <c r="W68" s="133">
        <v>-1185.3140112710453</v>
      </c>
    </row>
    <row r="69" spans="17:23" x14ac:dyDescent="0.25">
      <c r="Q69" s="133">
        <f t="shared" si="8"/>
        <v>-1.2666666666666666</v>
      </c>
      <c r="R69" s="136">
        <f t="shared" si="9"/>
        <v>-1.0251662019365249</v>
      </c>
      <c r="S69" s="133">
        <f t="shared" si="10"/>
        <v>-2.1111111111111112</v>
      </c>
      <c r="T69" s="133">
        <f t="shared" si="11"/>
        <v>-1</v>
      </c>
      <c r="U69" s="133">
        <f t="shared" si="12"/>
        <v>-1.0004790410949029</v>
      </c>
      <c r="W69" s="133">
        <v>-1185.3140112710453</v>
      </c>
    </row>
    <row r="70" spans="17:23" x14ac:dyDescent="0.25">
      <c r="Q70" s="133">
        <f t="shared" si="8"/>
        <v>-1.2666666666666666</v>
      </c>
      <c r="R70" s="136">
        <f t="shared" si="9"/>
        <v>-1.0251662019365249</v>
      </c>
      <c r="S70" s="133">
        <f t="shared" si="10"/>
        <v>-2.1111111111111112</v>
      </c>
      <c r="T70" s="133">
        <f t="shared" si="11"/>
        <v>-1</v>
      </c>
      <c r="U70" s="133">
        <f t="shared" si="12"/>
        <v>-1.0004790410949029</v>
      </c>
      <c r="W70" s="133">
        <v>-1185.3140112710453</v>
      </c>
    </row>
    <row r="71" spans="17:23" x14ac:dyDescent="0.25">
      <c r="Q71" s="133">
        <f t="shared" si="8"/>
        <v>-1.2666666666666666</v>
      </c>
      <c r="R71" s="136">
        <f t="shared" si="9"/>
        <v>-1.0251662019365249</v>
      </c>
      <c r="S71" s="133">
        <f t="shared" si="10"/>
        <v>-2.1111111111111112</v>
      </c>
      <c r="T71" s="133">
        <f t="shared" si="11"/>
        <v>-1</v>
      </c>
      <c r="U71" s="133">
        <f t="shared" si="12"/>
        <v>-1.0004790410949029</v>
      </c>
      <c r="W71" s="133">
        <v>-1185.3140112710453</v>
      </c>
    </row>
    <row r="72" spans="17:23" x14ac:dyDescent="0.25">
      <c r="Q72" s="133">
        <f t="shared" si="8"/>
        <v>-1.2666666666666666</v>
      </c>
      <c r="R72" s="136">
        <f t="shared" si="9"/>
        <v>-1.0251662019365249</v>
      </c>
      <c r="S72" s="133">
        <f t="shared" si="10"/>
        <v>-2.1111111111111112</v>
      </c>
      <c r="T72" s="133">
        <f t="shared" si="11"/>
        <v>-1</v>
      </c>
      <c r="U72" s="133">
        <f t="shared" si="12"/>
        <v>-1.0004790410949029</v>
      </c>
      <c r="W72" s="133">
        <v>-1185.3140112710453</v>
      </c>
    </row>
    <row r="73" spans="17:23" x14ac:dyDescent="0.25">
      <c r="Q73" s="133">
        <f t="shared" si="8"/>
        <v>-1.2666666666666666</v>
      </c>
      <c r="R73" s="136">
        <f t="shared" si="9"/>
        <v>-1.0251662019365249</v>
      </c>
      <c r="S73" s="133">
        <f t="shared" si="10"/>
        <v>-2.1111111111111112</v>
      </c>
      <c r="T73" s="133">
        <f t="shared" si="11"/>
        <v>-1</v>
      </c>
      <c r="U73" s="133">
        <f t="shared" si="12"/>
        <v>-1.0004790410949029</v>
      </c>
      <c r="W73" s="133">
        <v>-1185.3140112710453</v>
      </c>
    </row>
    <row r="74" spans="17:23" x14ac:dyDescent="0.25">
      <c r="Q74" s="133">
        <f t="shared" si="8"/>
        <v>-1.2666666666666666</v>
      </c>
      <c r="R74" s="136">
        <f t="shared" si="9"/>
        <v>-1.0251662019365249</v>
      </c>
      <c r="S74" s="133">
        <f t="shared" si="10"/>
        <v>-2.1111111111111112</v>
      </c>
      <c r="T74" s="133">
        <f t="shared" si="11"/>
        <v>-1</v>
      </c>
      <c r="U74" s="133">
        <f t="shared" si="12"/>
        <v>-1.0004790410949029</v>
      </c>
      <c r="W74" s="133">
        <v>-1185.3140112710453</v>
      </c>
    </row>
    <row r="75" spans="17:23" x14ac:dyDescent="0.25">
      <c r="Q75" s="133">
        <f t="shared" si="8"/>
        <v>-1.2666666666666666</v>
      </c>
      <c r="R75" s="136">
        <f t="shared" si="9"/>
        <v>-1.0251662019365249</v>
      </c>
      <c r="S75" s="133">
        <f t="shared" si="10"/>
        <v>-2.1111111111111112</v>
      </c>
      <c r="T75" s="133">
        <f t="shared" si="11"/>
        <v>-1</v>
      </c>
      <c r="U75" s="133">
        <f t="shared" si="12"/>
        <v>-1.0004790410949029</v>
      </c>
      <c r="W75" s="133">
        <v>0</v>
      </c>
    </row>
    <row r="76" spans="17:23" x14ac:dyDescent="0.25">
      <c r="Q76" s="133">
        <f t="shared" si="8"/>
        <v>-1.2666666666666666</v>
      </c>
      <c r="R76" s="136">
        <f t="shared" si="9"/>
        <v>-1.0251662019365249</v>
      </c>
      <c r="S76" s="133">
        <f t="shared" si="10"/>
        <v>-2.1111111111111112</v>
      </c>
      <c r="T76" s="133">
        <f t="shared" si="11"/>
        <v>-1</v>
      </c>
      <c r="U76" s="133">
        <f t="shared" si="12"/>
        <v>-1.0004790410949029</v>
      </c>
      <c r="W76" s="133">
        <v>0</v>
      </c>
    </row>
    <row r="77" spans="17:23" x14ac:dyDescent="0.25">
      <c r="Q77" s="133">
        <f t="shared" si="8"/>
        <v>-1.2666666666666666</v>
      </c>
      <c r="R77" s="136">
        <f t="shared" si="9"/>
        <v>-1.0251662019365249</v>
      </c>
      <c r="S77" s="133">
        <f t="shared" si="10"/>
        <v>-2.1111111111111112</v>
      </c>
      <c r="T77" s="133">
        <f t="shared" si="11"/>
        <v>-1</v>
      </c>
      <c r="U77" s="133">
        <f t="shared" si="12"/>
        <v>-1.0004790410949029</v>
      </c>
      <c r="W77" s="133">
        <v>0</v>
      </c>
    </row>
    <row r="78" spans="17:23" x14ac:dyDescent="0.25">
      <c r="Q78" s="133">
        <f t="shared" si="8"/>
        <v>-1.2666666666666666</v>
      </c>
      <c r="R78" s="136">
        <f t="shared" si="9"/>
        <v>-1.0251662019365249</v>
      </c>
      <c r="S78" s="133">
        <f t="shared" si="10"/>
        <v>-2.1111111111111112</v>
      </c>
      <c r="T78" s="133">
        <f t="shared" si="11"/>
        <v>-1</v>
      </c>
      <c r="U78" s="133">
        <f t="shared" si="12"/>
        <v>-1.0004790410949029</v>
      </c>
      <c r="W78" s="133">
        <v>0</v>
      </c>
    </row>
    <row r="79" spans="17:23" x14ac:dyDescent="0.25">
      <c r="Q79" s="133">
        <f t="shared" si="8"/>
        <v>-1.2666666666666666</v>
      </c>
      <c r="R79" s="136">
        <f t="shared" si="9"/>
        <v>-1.0251662019365249</v>
      </c>
      <c r="S79" s="133">
        <f t="shared" si="10"/>
        <v>-2.1111111111111112</v>
      </c>
      <c r="T79" s="133">
        <f t="shared" si="11"/>
        <v>-1</v>
      </c>
      <c r="U79" s="133">
        <f t="shared" si="12"/>
        <v>-1.0004790410949029</v>
      </c>
      <c r="W79" s="133">
        <v>0</v>
      </c>
    </row>
    <row r="80" spans="17:23" x14ac:dyDescent="0.25">
      <c r="Q80" s="133">
        <f t="shared" si="8"/>
        <v>-1.2666666666666666</v>
      </c>
      <c r="R80" s="136">
        <f t="shared" si="9"/>
        <v>-1.0251662019365249</v>
      </c>
      <c r="S80" s="133">
        <f t="shared" si="10"/>
        <v>-2.1111111111111112</v>
      </c>
      <c r="T80" s="133">
        <f t="shared" si="11"/>
        <v>-1</v>
      </c>
      <c r="U80" s="133">
        <f t="shared" si="12"/>
        <v>-1.0004790410949029</v>
      </c>
      <c r="W80" s="133">
        <v>0</v>
      </c>
    </row>
    <row r="81" spans="17:23" x14ac:dyDescent="0.25">
      <c r="Q81" s="133">
        <f t="shared" si="8"/>
        <v>-1.2666666666666666</v>
      </c>
      <c r="R81" s="136">
        <f t="shared" si="9"/>
        <v>-1.0251662019365249</v>
      </c>
      <c r="S81" s="133">
        <f t="shared" si="10"/>
        <v>-2.1111111111111112</v>
      </c>
      <c r="T81" s="133">
        <f t="shared" si="11"/>
        <v>-1</v>
      </c>
      <c r="U81" s="133">
        <f t="shared" si="12"/>
        <v>-1.0004790410949029</v>
      </c>
      <c r="W81" s="133">
        <v>0</v>
      </c>
    </row>
    <row r="82" spans="17:23" x14ac:dyDescent="0.25">
      <c r="Q82" s="133">
        <f t="shared" si="8"/>
        <v>-1.2666666666666666</v>
      </c>
      <c r="R82" s="136">
        <f t="shared" si="9"/>
        <v>-1.0251662019365249</v>
      </c>
      <c r="S82" s="133">
        <f t="shared" si="10"/>
        <v>-2.1111111111111112</v>
      </c>
      <c r="T82" s="133">
        <f t="shared" si="11"/>
        <v>-1</v>
      </c>
      <c r="U82" s="133">
        <f t="shared" si="12"/>
        <v>-1.0004790410949029</v>
      </c>
      <c r="W82" s="133">
        <v>0</v>
      </c>
    </row>
    <row r="83" spans="17:23" x14ac:dyDescent="0.25">
      <c r="Q83" s="133">
        <f t="shared" si="8"/>
        <v>-1.2666666666666666</v>
      </c>
      <c r="R83" s="136">
        <f t="shared" si="9"/>
        <v>-1.0251662019365249</v>
      </c>
      <c r="S83" s="133">
        <f t="shared" si="10"/>
        <v>-2.1111111111111112</v>
      </c>
      <c r="T83" s="133">
        <f t="shared" si="11"/>
        <v>-1</v>
      </c>
      <c r="U83" s="133">
        <f t="shared" si="12"/>
        <v>-1.0004790410949029</v>
      </c>
      <c r="W83" s="133">
        <v>0</v>
      </c>
    </row>
    <row r="84" spans="17:23" x14ac:dyDescent="0.25">
      <c r="Q84" s="133">
        <f t="shared" si="8"/>
        <v>-1.2666666666666666</v>
      </c>
      <c r="R84" s="136">
        <f t="shared" si="9"/>
        <v>-1.0251662019365249</v>
      </c>
      <c r="S84" s="133">
        <f t="shared" si="10"/>
        <v>-2.1111111111111112</v>
      </c>
      <c r="T84" s="133">
        <f t="shared" si="11"/>
        <v>-1</v>
      </c>
      <c r="U84" s="133">
        <f t="shared" si="12"/>
        <v>-1.0004790410949029</v>
      </c>
      <c r="W84" s="133">
        <v>0</v>
      </c>
    </row>
    <row r="85" spans="17:23" x14ac:dyDescent="0.25">
      <c r="Q85" s="133">
        <f t="shared" si="8"/>
        <v>-1.2666666666666666</v>
      </c>
      <c r="R85" s="136">
        <f t="shared" si="9"/>
        <v>-1.0251662019365249</v>
      </c>
      <c r="S85" s="133">
        <f t="shared" si="10"/>
        <v>-2.1111111111111112</v>
      </c>
      <c r="T85" s="133">
        <f t="shared" si="11"/>
        <v>-1</v>
      </c>
      <c r="U85" s="133">
        <f t="shared" si="12"/>
        <v>-1.0004790410949029</v>
      </c>
      <c r="W85" s="133">
        <v>0</v>
      </c>
    </row>
    <row r="86" spans="17:23" x14ac:dyDescent="0.25">
      <c r="Q86" s="133">
        <f t="shared" si="8"/>
        <v>-1.2666666666666666</v>
      </c>
      <c r="R86" s="136">
        <f t="shared" si="9"/>
        <v>-1.0251662019365249</v>
      </c>
      <c r="S86" s="133">
        <f t="shared" si="10"/>
        <v>-2.1111111111111112</v>
      </c>
      <c r="T86" s="133">
        <f t="shared" si="11"/>
        <v>-1</v>
      </c>
      <c r="U86" s="133">
        <f t="shared" si="12"/>
        <v>-1.0004790410949029</v>
      </c>
      <c r="W86" s="133">
        <v>0</v>
      </c>
    </row>
    <row r="87" spans="17:23" x14ac:dyDescent="0.25">
      <c r="Q87" s="133">
        <f t="shared" si="8"/>
        <v>-1.2666666666666666</v>
      </c>
      <c r="R87" s="136">
        <f t="shared" si="9"/>
        <v>-1.0251662019365249</v>
      </c>
      <c r="S87" s="133">
        <f t="shared" si="10"/>
        <v>-2.1111111111111112</v>
      </c>
      <c r="T87" s="133">
        <f t="shared" si="11"/>
        <v>-1</v>
      </c>
      <c r="U87" s="133">
        <f t="shared" si="12"/>
        <v>-1.0004790410949029</v>
      </c>
      <c r="W87" s="133">
        <v>0</v>
      </c>
    </row>
    <row r="88" spans="17:23" x14ac:dyDescent="0.25">
      <c r="Q88" s="133">
        <f t="shared" si="8"/>
        <v>-1.2666666666666666</v>
      </c>
      <c r="R88" s="136">
        <f t="shared" si="9"/>
        <v>-1.0251662019365249</v>
      </c>
      <c r="S88" s="133">
        <f t="shared" si="10"/>
        <v>-2.1111111111111112</v>
      </c>
      <c r="T88" s="133">
        <f t="shared" si="11"/>
        <v>-1</v>
      </c>
      <c r="U88" s="133">
        <f t="shared" si="12"/>
        <v>-1.0004790410949029</v>
      </c>
      <c r="W88" s="133">
        <v>0</v>
      </c>
    </row>
    <row r="89" spans="17:23" x14ac:dyDescent="0.25">
      <c r="Q89" s="133">
        <f t="shared" si="8"/>
        <v>-1.2666666666666666</v>
      </c>
      <c r="R89" s="136">
        <f t="shared" si="9"/>
        <v>-1.0251662019365249</v>
      </c>
      <c r="S89" s="133">
        <f t="shared" si="10"/>
        <v>-2.1111111111111112</v>
      </c>
      <c r="T89" s="133">
        <f t="shared" si="11"/>
        <v>-1</v>
      </c>
      <c r="U89" s="133">
        <f t="shared" si="12"/>
        <v>-1.0004790410949029</v>
      </c>
      <c r="W89" s="133">
        <v>0</v>
      </c>
    </row>
    <row r="90" spans="17:23" x14ac:dyDescent="0.25">
      <c r="Q90" s="133">
        <f t="shared" si="8"/>
        <v>-1.2666666666666666</v>
      </c>
      <c r="R90" s="136">
        <f t="shared" si="9"/>
        <v>-1.0251662019365249</v>
      </c>
      <c r="S90" s="133">
        <f t="shared" si="10"/>
        <v>-2.1111111111111112</v>
      </c>
      <c r="T90" s="133">
        <f t="shared" si="11"/>
        <v>-1</v>
      </c>
      <c r="U90" s="133">
        <f t="shared" si="12"/>
        <v>-1.0004790410949029</v>
      </c>
      <c r="W90" s="133">
        <v>0</v>
      </c>
    </row>
    <row r="91" spans="17:23" x14ac:dyDescent="0.25">
      <c r="Q91" s="133">
        <f t="shared" si="8"/>
        <v>-1.2666666666666666</v>
      </c>
      <c r="R91" s="136">
        <f t="shared" si="9"/>
        <v>-1.0251662019365249</v>
      </c>
      <c r="S91" s="133">
        <f t="shared" si="10"/>
        <v>-2.1111111111111112</v>
      </c>
      <c r="T91" s="133">
        <f t="shared" si="11"/>
        <v>-1</v>
      </c>
      <c r="U91" s="133">
        <f t="shared" si="12"/>
        <v>-1.0004790410949029</v>
      </c>
      <c r="W91" s="133">
        <v>0</v>
      </c>
    </row>
    <row r="92" spans="17:23" x14ac:dyDescent="0.25">
      <c r="Q92" s="133">
        <f t="shared" si="8"/>
        <v>-1.2666666666666666</v>
      </c>
      <c r="R92" s="136">
        <f t="shared" si="9"/>
        <v>-1.0251662019365249</v>
      </c>
      <c r="S92" s="133">
        <f t="shared" si="10"/>
        <v>-2.1111111111111112</v>
      </c>
      <c r="T92" s="133">
        <f t="shared" si="11"/>
        <v>-1</v>
      </c>
      <c r="U92" s="133">
        <f t="shared" si="12"/>
        <v>-1.0004790410949029</v>
      </c>
      <c r="W92" s="133">
        <v>0</v>
      </c>
    </row>
    <row r="93" spans="17:23" x14ac:dyDescent="0.25">
      <c r="Q93" s="133">
        <f t="shared" si="8"/>
        <v>-1.2666666666666666</v>
      </c>
      <c r="R93" s="136">
        <f t="shared" si="9"/>
        <v>-1.0251662019365249</v>
      </c>
      <c r="S93" s="133">
        <f t="shared" si="10"/>
        <v>-2.1111111111111112</v>
      </c>
      <c r="T93" s="133">
        <f t="shared" si="11"/>
        <v>-1</v>
      </c>
      <c r="U93" s="133">
        <f t="shared" si="12"/>
        <v>-1.0004790410949029</v>
      </c>
      <c r="W93" s="133">
        <v>0</v>
      </c>
    </row>
    <row r="94" spans="17:23" x14ac:dyDescent="0.25">
      <c r="Q94" s="133">
        <f t="shared" si="8"/>
        <v>-1.2666666666666666</v>
      </c>
      <c r="R94" s="136">
        <f t="shared" si="9"/>
        <v>-1.0251662019365249</v>
      </c>
      <c r="S94" s="133">
        <f t="shared" si="10"/>
        <v>-2.1111111111111112</v>
      </c>
      <c r="T94" s="133">
        <f t="shared" si="11"/>
        <v>-1</v>
      </c>
      <c r="U94" s="133">
        <f t="shared" si="12"/>
        <v>-1.0004790410949029</v>
      </c>
      <c r="W94" s="133">
        <v>0</v>
      </c>
    </row>
    <row r="95" spans="17:23" x14ac:dyDescent="0.25">
      <c r="Q95" s="133">
        <f t="shared" si="8"/>
        <v>-1.2666666666666666</v>
      </c>
      <c r="R95" s="136">
        <f t="shared" si="9"/>
        <v>-1.0251662019365249</v>
      </c>
      <c r="S95" s="133">
        <f t="shared" si="10"/>
        <v>-2.1111111111111112</v>
      </c>
      <c r="T95" s="133">
        <f t="shared" si="11"/>
        <v>-1</v>
      </c>
      <c r="U95" s="133">
        <f t="shared" si="12"/>
        <v>-1.0004790410949029</v>
      </c>
      <c r="W95" s="133">
        <v>0</v>
      </c>
    </row>
    <row r="96" spans="17:23" x14ac:dyDescent="0.25">
      <c r="Q96" s="133">
        <f t="shared" si="8"/>
        <v>-1.2666666666666666</v>
      </c>
      <c r="R96" s="136">
        <f t="shared" si="9"/>
        <v>-1.0251662019365249</v>
      </c>
      <c r="S96" s="133">
        <f t="shared" si="10"/>
        <v>-2.1111111111111112</v>
      </c>
      <c r="T96" s="133">
        <f t="shared" si="11"/>
        <v>-1</v>
      </c>
      <c r="U96" s="133">
        <f t="shared" si="12"/>
        <v>-1.0004790410949029</v>
      </c>
      <c r="W96" s="133">
        <v>0</v>
      </c>
    </row>
    <row r="97" spans="17:23" x14ac:dyDescent="0.25">
      <c r="Q97" s="133">
        <f t="shared" si="8"/>
        <v>-1.2666666666666666</v>
      </c>
      <c r="R97" s="136">
        <f t="shared" si="9"/>
        <v>-1.0251662019365249</v>
      </c>
      <c r="S97" s="133">
        <f t="shared" si="10"/>
        <v>-2.1111111111111112</v>
      </c>
      <c r="T97" s="133">
        <f t="shared" si="11"/>
        <v>-1</v>
      </c>
      <c r="U97" s="133">
        <f t="shared" si="12"/>
        <v>-1.0004790410949029</v>
      </c>
      <c r="W97" s="133">
        <v>0</v>
      </c>
    </row>
    <row r="98" spans="17:23" x14ac:dyDescent="0.25">
      <c r="Q98" s="133">
        <f t="shared" si="8"/>
        <v>-1.2666666666666666</v>
      </c>
      <c r="R98" s="136">
        <f t="shared" si="9"/>
        <v>-1.0251662019365249</v>
      </c>
      <c r="S98" s="133">
        <f t="shared" si="10"/>
        <v>-2.1111111111111112</v>
      </c>
      <c r="T98" s="133">
        <f t="shared" si="11"/>
        <v>-1</v>
      </c>
      <c r="U98" s="133">
        <f t="shared" si="12"/>
        <v>-1.0004790410949029</v>
      </c>
      <c r="W98" s="133">
        <v>0</v>
      </c>
    </row>
    <row r="99" spans="17:23" x14ac:dyDescent="0.25">
      <c r="Q99" s="133">
        <f t="shared" si="8"/>
        <v>-1.2666666666666666</v>
      </c>
      <c r="R99" s="136">
        <f t="shared" si="9"/>
        <v>-1.0251662019365249</v>
      </c>
      <c r="S99" s="133">
        <f t="shared" si="10"/>
        <v>-2.1111111111111112</v>
      </c>
      <c r="T99" s="133">
        <f t="shared" si="11"/>
        <v>-1</v>
      </c>
      <c r="U99" s="133">
        <f t="shared" si="12"/>
        <v>-1.0004790410949029</v>
      </c>
      <c r="W99" s="133">
        <v>0</v>
      </c>
    </row>
    <row r="100" spans="17:23" x14ac:dyDescent="0.25">
      <c r="Q100" s="133">
        <f t="shared" si="8"/>
        <v>-1.2666666666666666</v>
      </c>
      <c r="R100" s="136">
        <f t="shared" si="9"/>
        <v>-1.0251662019365249</v>
      </c>
      <c r="S100" s="133">
        <f t="shared" si="10"/>
        <v>-2.1111111111111112</v>
      </c>
      <c r="T100" s="133">
        <f t="shared" si="11"/>
        <v>-1</v>
      </c>
      <c r="U100" s="133">
        <f t="shared" si="12"/>
        <v>-1.0004790410949029</v>
      </c>
      <c r="W100" s="133">
        <v>0</v>
      </c>
    </row>
    <row r="101" spans="17:23" x14ac:dyDescent="0.25">
      <c r="Q101" s="133">
        <f t="shared" si="8"/>
        <v>-1.2666666666666666</v>
      </c>
      <c r="R101" s="136">
        <f t="shared" si="9"/>
        <v>-1.0251662019365249</v>
      </c>
      <c r="S101" s="133">
        <f t="shared" si="10"/>
        <v>-2.1111111111111112</v>
      </c>
      <c r="T101" s="133">
        <f t="shared" si="11"/>
        <v>-1</v>
      </c>
      <c r="U101" s="133">
        <f t="shared" si="12"/>
        <v>-1.0004790410949029</v>
      </c>
      <c r="W101" s="133">
        <v>0</v>
      </c>
    </row>
    <row r="102" spans="17:23" x14ac:dyDescent="0.25">
      <c r="Q102" s="133">
        <f t="shared" si="8"/>
        <v>-1.2666666666666666</v>
      </c>
      <c r="R102" s="136">
        <f t="shared" si="9"/>
        <v>-1.0251662019365249</v>
      </c>
      <c r="S102" s="133">
        <f t="shared" si="10"/>
        <v>-2.1111111111111112</v>
      </c>
      <c r="T102" s="133">
        <f t="shared" si="11"/>
        <v>-1</v>
      </c>
      <c r="U102" s="133">
        <f t="shared" si="12"/>
        <v>-1.0004790410949029</v>
      </c>
      <c r="W102" s="133">
        <v>0</v>
      </c>
    </row>
    <row r="103" spans="17:23" x14ac:dyDescent="0.25">
      <c r="Q103" s="133">
        <f t="shared" si="8"/>
        <v>-1.2666666666666666</v>
      </c>
      <c r="R103" s="136">
        <f t="shared" si="9"/>
        <v>-1.0251662019365249</v>
      </c>
      <c r="S103" s="133">
        <f t="shared" si="10"/>
        <v>-2.1111111111111112</v>
      </c>
      <c r="T103" s="133">
        <f t="shared" si="11"/>
        <v>-1</v>
      </c>
      <c r="U103" s="133">
        <f t="shared" si="12"/>
        <v>-1.0004790410949029</v>
      </c>
      <c r="W103" s="133">
        <v>0</v>
      </c>
    </row>
    <row r="104" spans="17:23" x14ac:dyDescent="0.25">
      <c r="Q104" s="133">
        <f t="shared" si="8"/>
        <v>-1.2666666666666666</v>
      </c>
      <c r="R104" s="136">
        <f t="shared" si="9"/>
        <v>-1.0251662019365249</v>
      </c>
      <c r="S104" s="133">
        <f t="shared" si="10"/>
        <v>-2.1111111111111112</v>
      </c>
      <c r="T104" s="133">
        <f t="shared" si="11"/>
        <v>-1</v>
      </c>
      <c r="U104" s="133">
        <f t="shared" si="12"/>
        <v>-1.0004790410949029</v>
      </c>
      <c r="W104" s="133">
        <v>0</v>
      </c>
    </row>
    <row r="105" spans="17:23" x14ac:dyDescent="0.25">
      <c r="Q105" s="133">
        <f t="shared" si="8"/>
        <v>-1.2666666666666666</v>
      </c>
      <c r="R105" s="136">
        <f t="shared" si="9"/>
        <v>-1.0251662019365249</v>
      </c>
      <c r="S105" s="133">
        <f t="shared" si="10"/>
        <v>-2.1111111111111112</v>
      </c>
      <c r="T105" s="133">
        <f t="shared" si="11"/>
        <v>-1</v>
      </c>
      <c r="U105" s="133">
        <f t="shared" si="12"/>
        <v>-1.0004790410949029</v>
      </c>
      <c r="W105" s="133">
        <v>0</v>
      </c>
    </row>
    <row r="106" spans="17:23" x14ac:dyDescent="0.25">
      <c r="Q106" s="133">
        <f t="shared" si="8"/>
        <v>-1.2666666666666666</v>
      </c>
      <c r="R106" s="136">
        <f t="shared" si="9"/>
        <v>-1.0251662019365249</v>
      </c>
      <c r="S106" s="133">
        <f t="shared" si="10"/>
        <v>-2.1111111111111112</v>
      </c>
      <c r="T106" s="133">
        <f t="shared" si="11"/>
        <v>-1</v>
      </c>
      <c r="U106" s="133">
        <f t="shared" si="12"/>
        <v>-1.0004790410949029</v>
      </c>
      <c r="W106" s="133">
        <v>0</v>
      </c>
    </row>
    <row r="107" spans="17:23" x14ac:dyDescent="0.25">
      <c r="Q107" s="133">
        <f t="shared" si="8"/>
        <v>-1.2666666666666666</v>
      </c>
      <c r="R107" s="136">
        <f t="shared" si="9"/>
        <v>-1.0251662019365249</v>
      </c>
      <c r="S107" s="133">
        <f t="shared" si="10"/>
        <v>-2.1111111111111112</v>
      </c>
      <c r="T107" s="133">
        <f t="shared" si="11"/>
        <v>-1</v>
      </c>
      <c r="U107" s="133">
        <f t="shared" si="12"/>
        <v>-1.0004790410949029</v>
      </c>
      <c r="W107" s="133">
        <v>0</v>
      </c>
    </row>
    <row r="108" spans="17:23" x14ac:dyDescent="0.25">
      <c r="Q108" s="133">
        <f t="shared" si="8"/>
        <v>-1.2666666666666666</v>
      </c>
      <c r="R108" s="136">
        <f t="shared" si="9"/>
        <v>-1.0251662019365249</v>
      </c>
      <c r="S108" s="133">
        <f t="shared" si="10"/>
        <v>-2.1111111111111112</v>
      </c>
      <c r="T108" s="133">
        <f t="shared" si="11"/>
        <v>-1</v>
      </c>
      <c r="U108" s="133">
        <f t="shared" si="12"/>
        <v>-1.0004790410949029</v>
      </c>
      <c r="W108" s="133">
        <v>0</v>
      </c>
    </row>
    <row r="109" spans="17:23" x14ac:dyDescent="0.25">
      <c r="Q109" s="133">
        <f t="shared" si="8"/>
        <v>-1.2666666666666666</v>
      </c>
      <c r="R109" s="136">
        <f t="shared" si="9"/>
        <v>-1.0251662019365249</v>
      </c>
      <c r="S109" s="133">
        <f t="shared" si="10"/>
        <v>-2.1111111111111112</v>
      </c>
      <c r="T109" s="133">
        <f t="shared" si="11"/>
        <v>-1</v>
      </c>
      <c r="U109" s="133">
        <f t="shared" si="12"/>
        <v>-1.0004790410949029</v>
      </c>
      <c r="W109" s="133">
        <v>0</v>
      </c>
    </row>
    <row r="110" spans="17:23" x14ac:dyDescent="0.25">
      <c r="Q110" s="133">
        <f t="shared" si="8"/>
        <v>-1.2666666666666666</v>
      </c>
      <c r="R110" s="136">
        <f t="shared" si="9"/>
        <v>-1.0251662019365249</v>
      </c>
      <c r="S110" s="133">
        <f t="shared" si="10"/>
        <v>-2.1111111111111112</v>
      </c>
      <c r="T110" s="133">
        <f t="shared" si="11"/>
        <v>-1</v>
      </c>
      <c r="U110" s="133">
        <f t="shared" si="12"/>
        <v>-1.0004790410949029</v>
      </c>
      <c r="W110" s="133">
        <v>0</v>
      </c>
    </row>
    <row r="111" spans="17:23" x14ac:dyDescent="0.25">
      <c r="Q111" s="133">
        <f t="shared" si="8"/>
        <v>-1.2666666666666666</v>
      </c>
      <c r="R111" s="136">
        <f t="shared" si="9"/>
        <v>-1.0251662019365249</v>
      </c>
      <c r="S111" s="133">
        <f t="shared" si="10"/>
        <v>-2.1111111111111112</v>
      </c>
      <c r="T111" s="133">
        <f t="shared" si="11"/>
        <v>-1</v>
      </c>
      <c r="U111" s="133">
        <f t="shared" si="12"/>
        <v>-1.0004790410949029</v>
      </c>
      <c r="W111" s="133">
        <v>0</v>
      </c>
    </row>
    <row r="112" spans="17:23" x14ac:dyDescent="0.25">
      <c r="Q112" s="133">
        <f t="shared" si="8"/>
        <v>-1.2666666666666666</v>
      </c>
      <c r="R112" s="136">
        <f t="shared" si="9"/>
        <v>-1.0251662019365249</v>
      </c>
      <c r="S112" s="133">
        <f t="shared" si="10"/>
        <v>-2.1111111111111112</v>
      </c>
      <c r="T112" s="133">
        <f t="shared" si="11"/>
        <v>-1</v>
      </c>
      <c r="U112" s="133">
        <f t="shared" si="12"/>
        <v>-1.0004790410949029</v>
      </c>
      <c r="W112" s="133">
        <v>0</v>
      </c>
    </row>
    <row r="113" spans="17:23" x14ac:dyDescent="0.25">
      <c r="Q113" s="133">
        <f t="shared" si="8"/>
        <v>-1.2666666666666666</v>
      </c>
      <c r="R113" s="136">
        <f t="shared" si="9"/>
        <v>-1.0251662019365249</v>
      </c>
      <c r="S113" s="133">
        <f t="shared" si="10"/>
        <v>-2.1111111111111112</v>
      </c>
      <c r="T113" s="133">
        <f t="shared" si="11"/>
        <v>-1</v>
      </c>
      <c r="U113" s="133">
        <f t="shared" si="12"/>
        <v>-1.0004790410949029</v>
      </c>
      <c r="W113" s="133">
        <v>0</v>
      </c>
    </row>
    <row r="114" spans="17:23" x14ac:dyDescent="0.25">
      <c r="Q114" s="133">
        <f t="shared" si="8"/>
        <v>-1.2666666666666666</v>
      </c>
      <c r="R114" s="136">
        <f t="shared" si="9"/>
        <v>-1.0251662019365249</v>
      </c>
      <c r="S114" s="133">
        <f t="shared" si="10"/>
        <v>-2.1111111111111112</v>
      </c>
      <c r="T114" s="133">
        <f t="shared" si="11"/>
        <v>-1</v>
      </c>
      <c r="U114" s="133">
        <f t="shared" si="12"/>
        <v>-1.0004790410949029</v>
      </c>
      <c r="W114" s="133" t="e">
        <v>#N/A</v>
      </c>
    </row>
    <row r="115" spans="17:23" x14ac:dyDescent="0.25">
      <c r="Q115" s="133">
        <f t="shared" si="8"/>
        <v>-1.2666666666666666</v>
      </c>
      <c r="R115" s="136">
        <f t="shared" si="9"/>
        <v>-1.0251662019365249</v>
      </c>
      <c r="S115" s="133">
        <f t="shared" si="10"/>
        <v>-2.1111111111111112</v>
      </c>
      <c r="T115" s="133">
        <f t="shared" si="11"/>
        <v>-1</v>
      </c>
      <c r="U115" s="133">
        <f t="shared" si="12"/>
        <v>-1.0004790410949029</v>
      </c>
      <c r="W115" s="133" t="e">
        <v>#N/A</v>
      </c>
    </row>
    <row r="116" spans="17:23" x14ac:dyDescent="0.25">
      <c r="Q116" s="133">
        <f t="shared" si="8"/>
        <v>-1.2666666666666666</v>
      </c>
      <c r="R116" s="136">
        <f t="shared" si="9"/>
        <v>-1.0251662019365249</v>
      </c>
      <c r="S116" s="133">
        <f t="shared" si="10"/>
        <v>-2.1111111111111112</v>
      </c>
      <c r="T116" s="133">
        <f t="shared" si="11"/>
        <v>-1</v>
      </c>
      <c r="U116" s="133">
        <f t="shared" si="12"/>
        <v>-1.0004790410949029</v>
      </c>
      <c r="W116" s="133" t="e">
        <v>#N/A</v>
      </c>
    </row>
    <row r="117" spans="17:23" x14ac:dyDescent="0.25">
      <c r="Q117" s="133">
        <f t="shared" si="8"/>
        <v>-1.2666666666666666</v>
      </c>
      <c r="R117" s="136">
        <f t="shared" si="9"/>
        <v>-1.0251662019365249</v>
      </c>
      <c r="S117" s="133">
        <f t="shared" si="10"/>
        <v>-2.1111111111111112</v>
      </c>
      <c r="T117" s="133">
        <f t="shared" si="11"/>
        <v>-1</v>
      </c>
      <c r="U117" s="133">
        <f t="shared" si="12"/>
        <v>-1.0004790410949029</v>
      </c>
      <c r="W117" s="133" t="e">
        <v>#N/A</v>
      </c>
    </row>
    <row r="118" spans="17:23" x14ac:dyDescent="0.25">
      <c r="Q118" s="133">
        <f t="shared" si="8"/>
        <v>-1.2666666666666666</v>
      </c>
      <c r="R118" s="136">
        <f t="shared" si="9"/>
        <v>-1.0251662019365249</v>
      </c>
      <c r="S118" s="133">
        <f t="shared" si="10"/>
        <v>-2.1111111111111112</v>
      </c>
      <c r="T118" s="133">
        <f t="shared" si="11"/>
        <v>-1</v>
      </c>
      <c r="U118" s="133">
        <f t="shared" si="12"/>
        <v>-1.0004790410949029</v>
      </c>
      <c r="W118" s="133" t="e">
        <v>#N/A</v>
      </c>
    </row>
    <row r="119" spans="17:23" x14ac:dyDescent="0.25">
      <c r="Q119" s="133">
        <f t="shared" si="8"/>
        <v>-1.2666666666666666</v>
      </c>
      <c r="R119" s="136">
        <f t="shared" si="9"/>
        <v>-1.0251662019365249</v>
      </c>
      <c r="S119" s="133">
        <f t="shared" si="10"/>
        <v>-2.1111111111111112</v>
      </c>
      <c r="T119" s="133">
        <f t="shared" si="11"/>
        <v>-1</v>
      </c>
      <c r="U119" s="133">
        <f t="shared" si="12"/>
        <v>-1.0004790410949029</v>
      </c>
      <c r="W119" s="133" t="e">
        <v>#N/A</v>
      </c>
    </row>
    <row r="120" spans="17:23" x14ac:dyDescent="0.25">
      <c r="Q120" s="133">
        <f t="shared" si="8"/>
        <v>-1.2666666666666666</v>
      </c>
      <c r="R120" s="136">
        <f t="shared" si="9"/>
        <v>-1.0251662019365249</v>
      </c>
      <c r="S120" s="133">
        <f t="shared" si="10"/>
        <v>-2.1111111111111112</v>
      </c>
      <c r="T120" s="133">
        <f t="shared" si="11"/>
        <v>-1</v>
      </c>
      <c r="U120" s="133">
        <f t="shared" si="12"/>
        <v>-1.0004790410949029</v>
      </c>
      <c r="W120" s="133" t="e">
        <v>#N/A</v>
      </c>
    </row>
    <row r="121" spans="17:23" x14ac:dyDescent="0.25">
      <c r="Q121" s="133">
        <f t="shared" si="8"/>
        <v>-1.2666666666666666</v>
      </c>
      <c r="R121" s="136">
        <f t="shared" si="9"/>
        <v>-1.0251662019365249</v>
      </c>
      <c r="S121" s="133">
        <f t="shared" si="10"/>
        <v>-2.1111111111111112</v>
      </c>
      <c r="T121" s="133">
        <f t="shared" si="11"/>
        <v>-1</v>
      </c>
      <c r="U121" s="133">
        <f t="shared" si="12"/>
        <v>-1.0004790410949029</v>
      </c>
      <c r="W121" s="133" t="e">
        <v>#N/A</v>
      </c>
    </row>
    <row r="122" spans="17:23" x14ac:dyDescent="0.25">
      <c r="Q122" s="133">
        <f t="shared" si="8"/>
        <v>-1.2666666666666666</v>
      </c>
      <c r="R122" s="136">
        <f t="shared" si="9"/>
        <v>-1.0251662019365249</v>
      </c>
      <c r="S122" s="133">
        <f t="shared" si="10"/>
        <v>-2.1111111111111112</v>
      </c>
      <c r="T122" s="133">
        <f t="shared" si="11"/>
        <v>-1</v>
      </c>
      <c r="U122" s="133">
        <f t="shared" si="12"/>
        <v>-1.0004790410949029</v>
      </c>
      <c r="W122" s="133" t="e">
        <v>#N/A</v>
      </c>
    </row>
    <row r="123" spans="17:23" x14ac:dyDescent="0.25">
      <c r="Q123" s="133">
        <f t="shared" si="8"/>
        <v>-1.2666666666666666</v>
      </c>
      <c r="R123" s="136">
        <f t="shared" si="9"/>
        <v>-1.0251662019365249</v>
      </c>
      <c r="S123" s="133">
        <f t="shared" si="10"/>
        <v>-2.1111111111111112</v>
      </c>
      <c r="T123" s="133">
        <f t="shared" si="11"/>
        <v>-1</v>
      </c>
      <c r="U123" s="133">
        <f t="shared" si="12"/>
        <v>-1.0004790410949029</v>
      </c>
      <c r="W123" s="133" t="e">
        <v>#N/A</v>
      </c>
    </row>
    <row r="124" spans="17:23" x14ac:dyDescent="0.25">
      <c r="Q124" s="133">
        <f t="shared" si="8"/>
        <v>-1.2666666666666666</v>
      </c>
      <c r="R124" s="136">
        <f t="shared" si="9"/>
        <v>-1.0251662019365249</v>
      </c>
      <c r="S124" s="133">
        <f t="shared" si="10"/>
        <v>-2.1111111111111112</v>
      </c>
      <c r="T124" s="133">
        <f t="shared" si="11"/>
        <v>-1</v>
      </c>
      <c r="U124" s="133">
        <f t="shared" si="12"/>
        <v>-1.0004790410949029</v>
      </c>
      <c r="W124" s="133" t="e">
        <v>#N/A</v>
      </c>
    </row>
    <row r="125" spans="17:23" x14ac:dyDescent="0.25">
      <c r="Q125" s="133">
        <f t="shared" si="8"/>
        <v>-1.2666666666666666</v>
      </c>
      <c r="R125" s="136">
        <f t="shared" si="9"/>
        <v>-1.0251662019365249</v>
      </c>
      <c r="S125" s="133">
        <f t="shared" si="10"/>
        <v>-2.1111111111111112</v>
      </c>
      <c r="T125" s="133">
        <f t="shared" si="11"/>
        <v>-1</v>
      </c>
      <c r="U125" s="133">
        <f t="shared" si="12"/>
        <v>-1.0004790410949029</v>
      </c>
      <c r="W125" s="133" t="e">
        <v>#N/A</v>
      </c>
    </row>
    <row r="126" spans="17:23" x14ac:dyDescent="0.25">
      <c r="Q126" s="133">
        <f t="shared" si="8"/>
        <v>-1.2666666666666666</v>
      </c>
      <c r="R126" s="136">
        <f t="shared" si="9"/>
        <v>-1.0251662019365249</v>
      </c>
      <c r="S126" s="133">
        <f t="shared" si="10"/>
        <v>-2.1111111111111112</v>
      </c>
      <c r="T126" s="133">
        <f t="shared" si="11"/>
        <v>-1</v>
      </c>
      <c r="U126" s="133">
        <f t="shared" si="12"/>
        <v>-1.0004790410949029</v>
      </c>
      <c r="W126" s="133" t="e">
        <v>#N/A</v>
      </c>
    </row>
    <row r="127" spans="17:23" x14ac:dyDescent="0.25">
      <c r="Q127" s="133">
        <f t="shared" si="8"/>
        <v>-1.2666666666666666</v>
      </c>
      <c r="R127" s="136">
        <f t="shared" si="9"/>
        <v>-1.0251662019365249</v>
      </c>
      <c r="S127" s="133">
        <f t="shared" si="10"/>
        <v>-2.1111111111111112</v>
      </c>
      <c r="T127" s="133">
        <f t="shared" si="11"/>
        <v>-1</v>
      </c>
      <c r="U127" s="133">
        <f t="shared" si="12"/>
        <v>-1.0004790410949029</v>
      </c>
      <c r="W127" s="133" t="e">
        <v>#N/A</v>
      </c>
    </row>
    <row r="128" spans="17:23" x14ac:dyDescent="0.25">
      <c r="Q128" s="133">
        <f t="shared" si="8"/>
        <v>-1.2666666666666666</v>
      </c>
      <c r="R128" s="136">
        <f t="shared" si="9"/>
        <v>-1.0251662019365249</v>
      </c>
      <c r="S128" s="133">
        <f t="shared" si="10"/>
        <v>-2.1111111111111112</v>
      </c>
      <c r="T128" s="133">
        <f t="shared" si="11"/>
        <v>-1</v>
      </c>
      <c r="U128" s="133">
        <f t="shared" si="12"/>
        <v>-1.0004790410949029</v>
      </c>
      <c r="W128" s="133" t="e">
        <v>#N/A</v>
      </c>
    </row>
    <row r="129" spans="17:23" x14ac:dyDescent="0.25">
      <c r="Q129" s="133">
        <f t="shared" si="8"/>
        <v>-1.2666666666666666</v>
      </c>
      <c r="R129" s="136">
        <f t="shared" si="9"/>
        <v>-1.0251662019365249</v>
      </c>
      <c r="S129" s="133">
        <f t="shared" si="10"/>
        <v>-2.1111111111111112</v>
      </c>
      <c r="T129" s="133">
        <f t="shared" si="11"/>
        <v>-1</v>
      </c>
      <c r="U129" s="133">
        <f t="shared" si="12"/>
        <v>-1.0004790410949029</v>
      </c>
      <c r="W129" s="133" t="e">
        <v>#N/A</v>
      </c>
    </row>
    <row r="130" spans="17:23" x14ac:dyDescent="0.25">
      <c r="Q130" s="133">
        <f t="shared" si="8"/>
        <v>-1.2666666666666666</v>
      </c>
      <c r="R130" s="136">
        <f t="shared" si="9"/>
        <v>-1.0251662019365249</v>
      </c>
      <c r="S130" s="133">
        <f t="shared" si="10"/>
        <v>-2.1111111111111112</v>
      </c>
      <c r="T130" s="133">
        <f t="shared" si="11"/>
        <v>-1</v>
      </c>
      <c r="U130" s="133">
        <f t="shared" si="12"/>
        <v>-1.0004790410949029</v>
      </c>
      <c r="W130" s="133" t="e">
        <v>#N/A</v>
      </c>
    </row>
    <row r="131" spans="17:23" x14ac:dyDescent="0.25">
      <c r="Q131" s="133">
        <f t="shared" ref="Q131:Q194" si="13">2*((L131-P$3)/(P$5-P$3))-1</f>
        <v>-1.2666666666666666</v>
      </c>
      <c r="R131" s="136">
        <f t="shared" ref="R131:R194" si="14">2*((H131-P$8)/(P$10-P$8))-1</f>
        <v>-1.0251662019365249</v>
      </c>
      <c r="S131" s="133">
        <f t="shared" ref="S131:S194" si="15">2*((I131-P$13)/(P$15-P$13))-1</f>
        <v>-2.1111111111111112</v>
      </c>
      <c r="T131" s="133">
        <f t="shared" ref="T131:T194" si="16">2*((J131-P$18)/(P$20-P$18))-1</f>
        <v>-1</v>
      </c>
      <c r="U131" s="133">
        <f t="shared" ref="U131:U194" si="17">2*((K131-P$23)/(P$25-P$23))-1</f>
        <v>-1.0004790410949029</v>
      </c>
      <c r="W131" s="133" t="e">
        <v>#N/A</v>
      </c>
    </row>
    <row r="132" spans="17:23" x14ac:dyDescent="0.25">
      <c r="Q132" s="133">
        <f t="shared" si="13"/>
        <v>-1.2666666666666666</v>
      </c>
      <c r="R132" s="136">
        <f t="shared" si="14"/>
        <v>-1.0251662019365249</v>
      </c>
      <c r="S132" s="133">
        <f t="shared" si="15"/>
        <v>-2.1111111111111112</v>
      </c>
      <c r="T132" s="133">
        <f t="shared" si="16"/>
        <v>-1</v>
      </c>
      <c r="U132" s="133">
        <f t="shared" si="17"/>
        <v>-1.0004790410949029</v>
      </c>
      <c r="W132" s="133" t="e">
        <v>#N/A</v>
      </c>
    </row>
    <row r="133" spans="17:23" x14ac:dyDescent="0.25">
      <c r="Q133" s="133">
        <f t="shared" si="13"/>
        <v>-1.2666666666666666</v>
      </c>
      <c r="R133" s="136">
        <f t="shared" si="14"/>
        <v>-1.0251662019365249</v>
      </c>
      <c r="S133" s="133">
        <f t="shared" si="15"/>
        <v>-2.1111111111111112</v>
      </c>
      <c r="T133" s="133">
        <f t="shared" si="16"/>
        <v>-1</v>
      </c>
      <c r="U133" s="133">
        <f t="shared" si="17"/>
        <v>-1.0004790410949029</v>
      </c>
      <c r="W133" s="133" t="e">
        <v>#N/A</v>
      </c>
    </row>
    <row r="134" spans="17:23" x14ac:dyDescent="0.25">
      <c r="Q134" s="133">
        <f t="shared" si="13"/>
        <v>-1.2666666666666666</v>
      </c>
      <c r="R134" s="136">
        <f t="shared" si="14"/>
        <v>-1.0251662019365249</v>
      </c>
      <c r="S134" s="133">
        <f t="shared" si="15"/>
        <v>-2.1111111111111112</v>
      </c>
      <c r="T134" s="133">
        <f t="shared" si="16"/>
        <v>-1</v>
      </c>
      <c r="U134" s="133">
        <f t="shared" si="17"/>
        <v>-1.0004790410949029</v>
      </c>
      <c r="W134" s="133" t="e">
        <v>#N/A</v>
      </c>
    </row>
    <row r="135" spans="17:23" x14ac:dyDescent="0.25">
      <c r="Q135" s="133">
        <f t="shared" si="13"/>
        <v>-1.2666666666666666</v>
      </c>
      <c r="R135" s="136">
        <f t="shared" si="14"/>
        <v>-1.0251662019365249</v>
      </c>
      <c r="S135" s="133">
        <f t="shared" si="15"/>
        <v>-2.1111111111111112</v>
      </c>
      <c r="T135" s="133">
        <f t="shared" si="16"/>
        <v>-1</v>
      </c>
      <c r="U135" s="133">
        <f t="shared" si="17"/>
        <v>-1.0004790410949029</v>
      </c>
      <c r="W135" s="133" t="e">
        <v>#N/A</v>
      </c>
    </row>
    <row r="136" spans="17:23" x14ac:dyDescent="0.25">
      <c r="Q136" s="133">
        <f t="shared" si="13"/>
        <v>-1.2666666666666666</v>
      </c>
      <c r="R136" s="136">
        <f t="shared" si="14"/>
        <v>-1.0251662019365249</v>
      </c>
      <c r="S136" s="133">
        <f t="shared" si="15"/>
        <v>-2.1111111111111112</v>
      </c>
      <c r="T136" s="133">
        <f t="shared" si="16"/>
        <v>-1</v>
      </c>
      <c r="U136" s="133">
        <f t="shared" si="17"/>
        <v>-1.0004790410949029</v>
      </c>
      <c r="W136" s="133" t="e">
        <v>#N/A</v>
      </c>
    </row>
    <row r="137" spans="17:23" x14ac:dyDescent="0.25">
      <c r="Q137" s="133">
        <f t="shared" si="13"/>
        <v>-1.2666666666666666</v>
      </c>
      <c r="R137" s="136">
        <f t="shared" si="14"/>
        <v>-1.0251662019365249</v>
      </c>
      <c r="S137" s="133">
        <f t="shared" si="15"/>
        <v>-2.1111111111111112</v>
      </c>
      <c r="T137" s="133">
        <f t="shared" si="16"/>
        <v>-1</v>
      </c>
      <c r="U137" s="133">
        <f t="shared" si="17"/>
        <v>-1.0004790410949029</v>
      </c>
      <c r="W137" s="133" t="e">
        <v>#N/A</v>
      </c>
    </row>
    <row r="138" spans="17:23" x14ac:dyDescent="0.25">
      <c r="Q138" s="133">
        <f t="shared" si="13"/>
        <v>-1.2666666666666666</v>
      </c>
      <c r="R138" s="136">
        <f t="shared" si="14"/>
        <v>-1.0251662019365249</v>
      </c>
      <c r="S138" s="133">
        <f t="shared" si="15"/>
        <v>-2.1111111111111112</v>
      </c>
      <c r="T138" s="133">
        <f t="shared" si="16"/>
        <v>-1</v>
      </c>
      <c r="U138" s="133">
        <f t="shared" si="17"/>
        <v>-1.0004790410949029</v>
      </c>
      <c r="W138" s="133" t="e">
        <v>#N/A</v>
      </c>
    </row>
    <row r="139" spans="17:23" x14ac:dyDescent="0.25">
      <c r="Q139" s="133">
        <f t="shared" si="13"/>
        <v>-1.2666666666666666</v>
      </c>
      <c r="R139" s="136">
        <f t="shared" si="14"/>
        <v>-1.0251662019365249</v>
      </c>
      <c r="S139" s="133">
        <f t="shared" si="15"/>
        <v>-2.1111111111111112</v>
      </c>
      <c r="T139" s="133">
        <f t="shared" si="16"/>
        <v>-1</v>
      </c>
      <c r="U139" s="133">
        <f t="shared" si="17"/>
        <v>-1.0004790410949029</v>
      </c>
      <c r="W139" s="133" t="e">
        <v>#N/A</v>
      </c>
    </row>
    <row r="140" spans="17:23" x14ac:dyDescent="0.25">
      <c r="Q140" s="133">
        <f t="shared" si="13"/>
        <v>-1.2666666666666666</v>
      </c>
      <c r="R140" s="136">
        <f t="shared" si="14"/>
        <v>-1.0251662019365249</v>
      </c>
      <c r="S140" s="133">
        <f t="shared" si="15"/>
        <v>-2.1111111111111112</v>
      </c>
      <c r="T140" s="133">
        <f t="shared" si="16"/>
        <v>-1</v>
      </c>
      <c r="U140" s="133">
        <f t="shared" si="17"/>
        <v>-1.0004790410949029</v>
      </c>
      <c r="W140" s="133" t="e">
        <v>#N/A</v>
      </c>
    </row>
    <row r="141" spans="17:23" x14ac:dyDescent="0.25">
      <c r="Q141" s="133">
        <f t="shared" si="13"/>
        <v>-1.2666666666666666</v>
      </c>
      <c r="R141" s="136">
        <f t="shared" si="14"/>
        <v>-1.0251662019365249</v>
      </c>
      <c r="S141" s="133">
        <f t="shared" si="15"/>
        <v>-2.1111111111111112</v>
      </c>
      <c r="T141" s="133">
        <f t="shared" si="16"/>
        <v>-1</v>
      </c>
      <c r="U141" s="133">
        <f t="shared" si="17"/>
        <v>-1.0004790410949029</v>
      </c>
      <c r="W141" s="133" t="e">
        <v>#N/A</v>
      </c>
    </row>
    <row r="142" spans="17:23" x14ac:dyDescent="0.25">
      <c r="Q142" s="133">
        <f t="shared" si="13"/>
        <v>-1.2666666666666666</v>
      </c>
      <c r="R142" s="136">
        <f t="shared" si="14"/>
        <v>-1.0251662019365249</v>
      </c>
      <c r="S142" s="133">
        <f t="shared" si="15"/>
        <v>-2.1111111111111112</v>
      </c>
      <c r="T142" s="133">
        <f t="shared" si="16"/>
        <v>-1</v>
      </c>
      <c r="U142" s="133">
        <f t="shared" si="17"/>
        <v>-1.0004790410949029</v>
      </c>
      <c r="W142" s="133" t="e">
        <v>#N/A</v>
      </c>
    </row>
    <row r="143" spans="17:23" x14ac:dyDescent="0.25">
      <c r="Q143" s="133">
        <f t="shared" si="13"/>
        <v>-1.2666666666666666</v>
      </c>
      <c r="R143" s="136">
        <f t="shared" si="14"/>
        <v>-1.0251662019365249</v>
      </c>
      <c r="S143" s="133">
        <f t="shared" si="15"/>
        <v>-2.1111111111111112</v>
      </c>
      <c r="T143" s="133">
        <f t="shared" si="16"/>
        <v>-1</v>
      </c>
      <c r="U143" s="133">
        <f t="shared" si="17"/>
        <v>-1.0004790410949029</v>
      </c>
      <c r="W143" s="133" t="e">
        <v>#N/A</v>
      </c>
    </row>
    <row r="144" spans="17:23" x14ac:dyDescent="0.25">
      <c r="Q144" s="133">
        <f t="shared" si="13"/>
        <v>-1.2666666666666666</v>
      </c>
      <c r="R144" s="136">
        <f t="shared" si="14"/>
        <v>-1.0251662019365249</v>
      </c>
      <c r="S144" s="133">
        <f t="shared" si="15"/>
        <v>-2.1111111111111112</v>
      </c>
      <c r="T144" s="133">
        <f t="shared" si="16"/>
        <v>-1</v>
      </c>
      <c r="U144" s="133">
        <f t="shared" si="17"/>
        <v>-1.0004790410949029</v>
      </c>
      <c r="W144" s="133" t="e">
        <v>#N/A</v>
      </c>
    </row>
    <row r="145" spans="17:23" x14ac:dyDescent="0.25">
      <c r="Q145" s="133">
        <f t="shared" si="13"/>
        <v>-1.2666666666666666</v>
      </c>
      <c r="R145" s="136">
        <f t="shared" si="14"/>
        <v>-1.0251662019365249</v>
      </c>
      <c r="S145" s="133">
        <f t="shared" si="15"/>
        <v>-2.1111111111111112</v>
      </c>
      <c r="T145" s="133">
        <f t="shared" si="16"/>
        <v>-1</v>
      </c>
      <c r="U145" s="133">
        <f t="shared" si="17"/>
        <v>-1.0004790410949029</v>
      </c>
      <c r="W145" s="133" t="e">
        <v>#N/A</v>
      </c>
    </row>
    <row r="146" spans="17:23" x14ac:dyDescent="0.25">
      <c r="Q146" s="133">
        <f t="shared" si="13"/>
        <v>-1.2666666666666666</v>
      </c>
      <c r="R146" s="136">
        <f t="shared" si="14"/>
        <v>-1.0251662019365249</v>
      </c>
      <c r="S146" s="133">
        <f t="shared" si="15"/>
        <v>-2.1111111111111112</v>
      </c>
      <c r="T146" s="133">
        <f t="shared" si="16"/>
        <v>-1</v>
      </c>
      <c r="U146" s="133">
        <f t="shared" si="17"/>
        <v>-1.0004790410949029</v>
      </c>
      <c r="W146" s="133" t="e">
        <v>#N/A</v>
      </c>
    </row>
    <row r="147" spans="17:23" x14ac:dyDescent="0.25">
      <c r="Q147" s="133">
        <f t="shared" si="13"/>
        <v>-1.2666666666666666</v>
      </c>
      <c r="R147" s="136">
        <f t="shared" si="14"/>
        <v>-1.0251662019365249</v>
      </c>
      <c r="S147" s="133">
        <f t="shared" si="15"/>
        <v>-2.1111111111111112</v>
      </c>
      <c r="T147" s="133">
        <f t="shared" si="16"/>
        <v>-1</v>
      </c>
      <c r="U147" s="133">
        <f t="shared" si="17"/>
        <v>-1.0004790410949029</v>
      </c>
      <c r="W147" s="133" t="e">
        <v>#N/A</v>
      </c>
    </row>
    <row r="148" spans="17:23" x14ac:dyDescent="0.25">
      <c r="Q148" s="133">
        <f t="shared" si="13"/>
        <v>-1.2666666666666666</v>
      </c>
      <c r="R148" s="136">
        <f t="shared" si="14"/>
        <v>-1.0251662019365249</v>
      </c>
      <c r="S148" s="133">
        <f t="shared" si="15"/>
        <v>-2.1111111111111112</v>
      </c>
      <c r="T148" s="133">
        <f t="shared" si="16"/>
        <v>-1</v>
      </c>
      <c r="U148" s="133">
        <f t="shared" si="17"/>
        <v>-1.0004790410949029</v>
      </c>
      <c r="W148" s="133" t="e">
        <v>#N/A</v>
      </c>
    </row>
    <row r="149" spans="17:23" x14ac:dyDescent="0.25">
      <c r="Q149" s="133">
        <f t="shared" si="13"/>
        <v>-1.2666666666666666</v>
      </c>
      <c r="R149" s="136">
        <f t="shared" si="14"/>
        <v>-1.0251662019365249</v>
      </c>
      <c r="S149" s="133">
        <f t="shared" si="15"/>
        <v>-2.1111111111111112</v>
      </c>
      <c r="T149" s="133">
        <f t="shared" si="16"/>
        <v>-1</v>
      </c>
      <c r="U149" s="133">
        <f t="shared" si="17"/>
        <v>-1.0004790410949029</v>
      </c>
      <c r="W149" s="133" t="e">
        <v>#N/A</v>
      </c>
    </row>
    <row r="150" spans="17:23" x14ac:dyDescent="0.25">
      <c r="Q150" s="133">
        <f t="shared" si="13"/>
        <v>-1.2666666666666666</v>
      </c>
      <c r="R150" s="136">
        <f t="shared" si="14"/>
        <v>-1.0251662019365249</v>
      </c>
      <c r="S150" s="133">
        <f t="shared" si="15"/>
        <v>-2.1111111111111112</v>
      </c>
      <c r="T150" s="133">
        <f t="shared" si="16"/>
        <v>-1</v>
      </c>
      <c r="U150" s="133">
        <f t="shared" si="17"/>
        <v>-1.0004790410949029</v>
      </c>
      <c r="W150" s="133" t="e">
        <v>#N/A</v>
      </c>
    </row>
    <row r="151" spans="17:23" x14ac:dyDescent="0.25">
      <c r="Q151" s="133">
        <f t="shared" si="13"/>
        <v>-1.2666666666666666</v>
      </c>
      <c r="R151" s="136">
        <f t="shared" si="14"/>
        <v>-1.0251662019365249</v>
      </c>
      <c r="S151" s="133">
        <f t="shared" si="15"/>
        <v>-2.1111111111111112</v>
      </c>
      <c r="T151" s="133">
        <f t="shared" si="16"/>
        <v>-1</v>
      </c>
      <c r="U151" s="133">
        <f t="shared" si="17"/>
        <v>-1.0004790410949029</v>
      </c>
      <c r="W151" s="133" t="e">
        <v>#N/A</v>
      </c>
    </row>
    <row r="152" spans="17:23" x14ac:dyDescent="0.25">
      <c r="Q152" s="133">
        <f t="shared" si="13"/>
        <v>-1.2666666666666666</v>
      </c>
      <c r="R152" s="136">
        <f t="shared" si="14"/>
        <v>-1.0251662019365249</v>
      </c>
      <c r="S152" s="133">
        <f t="shared" si="15"/>
        <v>-2.1111111111111112</v>
      </c>
      <c r="T152" s="133">
        <f t="shared" si="16"/>
        <v>-1</v>
      </c>
      <c r="U152" s="133">
        <f t="shared" si="17"/>
        <v>-1.0004790410949029</v>
      </c>
      <c r="W152" s="133" t="e">
        <v>#N/A</v>
      </c>
    </row>
    <row r="153" spans="17:23" x14ac:dyDescent="0.25">
      <c r="Q153" s="133">
        <f t="shared" si="13"/>
        <v>-1.2666666666666666</v>
      </c>
      <c r="R153" s="136">
        <f t="shared" si="14"/>
        <v>-1.0251662019365249</v>
      </c>
      <c r="S153" s="133">
        <f t="shared" si="15"/>
        <v>-2.1111111111111112</v>
      </c>
      <c r="T153" s="133">
        <f t="shared" si="16"/>
        <v>-1</v>
      </c>
      <c r="U153" s="133">
        <f t="shared" si="17"/>
        <v>-1.0004790410949029</v>
      </c>
      <c r="W153" s="133" t="e">
        <v>#N/A</v>
      </c>
    </row>
    <row r="154" spans="17:23" x14ac:dyDescent="0.25">
      <c r="Q154" s="133">
        <f t="shared" si="13"/>
        <v>-1.2666666666666666</v>
      </c>
      <c r="R154" s="136">
        <f t="shared" si="14"/>
        <v>-1.0251662019365249</v>
      </c>
      <c r="S154" s="133">
        <f t="shared" si="15"/>
        <v>-2.1111111111111112</v>
      </c>
      <c r="T154" s="133">
        <f t="shared" si="16"/>
        <v>-1</v>
      </c>
      <c r="U154" s="133">
        <f t="shared" si="17"/>
        <v>-1.0004790410949029</v>
      </c>
      <c r="W154" s="133" t="e">
        <v>#N/A</v>
      </c>
    </row>
    <row r="155" spans="17:23" x14ac:dyDescent="0.25">
      <c r="Q155" s="133">
        <f t="shared" si="13"/>
        <v>-1.2666666666666666</v>
      </c>
      <c r="R155" s="136">
        <f t="shared" si="14"/>
        <v>-1.0251662019365249</v>
      </c>
      <c r="S155" s="133">
        <f t="shared" si="15"/>
        <v>-2.1111111111111112</v>
      </c>
      <c r="T155" s="133">
        <f t="shared" si="16"/>
        <v>-1</v>
      </c>
      <c r="U155" s="133">
        <f t="shared" si="17"/>
        <v>-1.0004790410949029</v>
      </c>
      <c r="W155" s="133" t="e">
        <v>#N/A</v>
      </c>
    </row>
    <row r="156" spans="17:23" x14ac:dyDescent="0.25">
      <c r="Q156" s="133">
        <f t="shared" si="13"/>
        <v>-1.2666666666666666</v>
      </c>
      <c r="R156" s="136">
        <f t="shared" si="14"/>
        <v>-1.0251662019365249</v>
      </c>
      <c r="S156" s="133">
        <f t="shared" si="15"/>
        <v>-2.1111111111111112</v>
      </c>
      <c r="T156" s="133">
        <f t="shared" si="16"/>
        <v>-1</v>
      </c>
      <c r="U156" s="133">
        <f t="shared" si="17"/>
        <v>-1.0004790410949029</v>
      </c>
      <c r="W156" s="133" t="e">
        <v>#N/A</v>
      </c>
    </row>
    <row r="157" spans="17:23" x14ac:dyDescent="0.25">
      <c r="Q157" s="133">
        <f t="shared" si="13"/>
        <v>-1.2666666666666666</v>
      </c>
      <c r="R157" s="136">
        <f t="shared" si="14"/>
        <v>-1.0251662019365249</v>
      </c>
      <c r="S157" s="133">
        <f t="shared" si="15"/>
        <v>-2.1111111111111112</v>
      </c>
      <c r="T157" s="133">
        <f t="shared" si="16"/>
        <v>-1</v>
      </c>
      <c r="U157" s="133">
        <f t="shared" si="17"/>
        <v>-1.0004790410949029</v>
      </c>
      <c r="W157" s="133" t="e">
        <v>#N/A</v>
      </c>
    </row>
    <row r="158" spans="17:23" x14ac:dyDescent="0.25">
      <c r="Q158" s="133">
        <f t="shared" si="13"/>
        <v>-1.2666666666666666</v>
      </c>
      <c r="R158" s="136">
        <f t="shared" si="14"/>
        <v>-1.0251662019365249</v>
      </c>
      <c r="S158" s="133">
        <f t="shared" si="15"/>
        <v>-2.1111111111111112</v>
      </c>
      <c r="T158" s="133">
        <f t="shared" si="16"/>
        <v>-1</v>
      </c>
      <c r="U158" s="133">
        <f t="shared" si="17"/>
        <v>-1.0004790410949029</v>
      </c>
      <c r="W158" s="133" t="e">
        <v>#N/A</v>
      </c>
    </row>
    <row r="159" spans="17:23" x14ac:dyDescent="0.25">
      <c r="Q159" s="133">
        <f t="shared" si="13"/>
        <v>-1.2666666666666666</v>
      </c>
      <c r="R159" s="136">
        <f t="shared" si="14"/>
        <v>-1.0251662019365249</v>
      </c>
      <c r="S159" s="133">
        <f t="shared" si="15"/>
        <v>-2.1111111111111112</v>
      </c>
      <c r="T159" s="133">
        <f t="shared" si="16"/>
        <v>-1</v>
      </c>
      <c r="U159" s="133">
        <f t="shared" si="17"/>
        <v>-1.0004790410949029</v>
      </c>
      <c r="W159" s="133" t="e">
        <v>#N/A</v>
      </c>
    </row>
    <row r="160" spans="17:23" x14ac:dyDescent="0.25">
      <c r="Q160" s="133">
        <f t="shared" si="13"/>
        <v>-1.2666666666666666</v>
      </c>
      <c r="R160" s="136">
        <f t="shared" si="14"/>
        <v>-1.0251662019365249</v>
      </c>
      <c r="S160" s="133">
        <f t="shared" si="15"/>
        <v>-2.1111111111111112</v>
      </c>
      <c r="T160" s="133">
        <f t="shared" si="16"/>
        <v>-1</v>
      </c>
      <c r="U160" s="133">
        <f t="shared" si="17"/>
        <v>-1.0004790410949029</v>
      </c>
      <c r="W160" s="133" t="e">
        <v>#N/A</v>
      </c>
    </row>
    <row r="161" spans="17:23" x14ac:dyDescent="0.25">
      <c r="Q161" s="133">
        <f t="shared" si="13"/>
        <v>-1.2666666666666666</v>
      </c>
      <c r="R161" s="136">
        <f t="shared" si="14"/>
        <v>-1.0251662019365249</v>
      </c>
      <c r="S161" s="133">
        <f t="shared" si="15"/>
        <v>-2.1111111111111112</v>
      </c>
      <c r="T161" s="133">
        <f t="shared" si="16"/>
        <v>-1</v>
      </c>
      <c r="U161" s="133">
        <f t="shared" si="17"/>
        <v>-1.0004790410949029</v>
      </c>
      <c r="W161" s="133" t="e">
        <v>#N/A</v>
      </c>
    </row>
    <row r="162" spans="17:23" x14ac:dyDescent="0.25">
      <c r="Q162" s="133">
        <f t="shared" si="13"/>
        <v>-1.2666666666666666</v>
      </c>
      <c r="R162" s="136">
        <f t="shared" si="14"/>
        <v>-1.0251662019365249</v>
      </c>
      <c r="S162" s="133">
        <f t="shared" si="15"/>
        <v>-2.1111111111111112</v>
      </c>
      <c r="T162" s="133">
        <f t="shared" si="16"/>
        <v>-1</v>
      </c>
      <c r="U162" s="133">
        <f t="shared" si="17"/>
        <v>-1.0004790410949029</v>
      </c>
      <c r="W162" s="133" t="e">
        <v>#N/A</v>
      </c>
    </row>
    <row r="163" spans="17:23" x14ac:dyDescent="0.25">
      <c r="Q163" s="133">
        <f t="shared" si="13"/>
        <v>-1.2666666666666666</v>
      </c>
      <c r="R163" s="136">
        <f t="shared" si="14"/>
        <v>-1.0251662019365249</v>
      </c>
      <c r="S163" s="133">
        <f t="shared" si="15"/>
        <v>-2.1111111111111112</v>
      </c>
      <c r="T163" s="133">
        <f t="shared" si="16"/>
        <v>-1</v>
      </c>
      <c r="U163" s="133">
        <f t="shared" si="17"/>
        <v>-1.0004790410949029</v>
      </c>
      <c r="W163" s="133" t="e">
        <v>#N/A</v>
      </c>
    </row>
    <row r="164" spans="17:23" x14ac:dyDescent="0.25">
      <c r="Q164" s="133">
        <f t="shared" si="13"/>
        <v>-1.2666666666666666</v>
      </c>
      <c r="R164" s="136">
        <f t="shared" si="14"/>
        <v>-1.0251662019365249</v>
      </c>
      <c r="S164" s="133">
        <f t="shared" si="15"/>
        <v>-2.1111111111111112</v>
      </c>
      <c r="T164" s="133">
        <f t="shared" si="16"/>
        <v>-1</v>
      </c>
      <c r="U164" s="133">
        <f t="shared" si="17"/>
        <v>-1.0004790410949029</v>
      </c>
      <c r="W164" s="133" t="e">
        <v>#N/A</v>
      </c>
    </row>
    <row r="165" spans="17:23" x14ac:dyDescent="0.25">
      <c r="Q165" s="133">
        <f t="shared" si="13"/>
        <v>-1.2666666666666666</v>
      </c>
      <c r="R165" s="136">
        <f t="shared" si="14"/>
        <v>-1.0251662019365249</v>
      </c>
      <c r="S165" s="133">
        <f t="shared" si="15"/>
        <v>-2.1111111111111112</v>
      </c>
      <c r="T165" s="133">
        <f t="shared" si="16"/>
        <v>-1</v>
      </c>
      <c r="U165" s="133">
        <f t="shared" si="17"/>
        <v>-1.0004790410949029</v>
      </c>
      <c r="W165" s="133" t="e">
        <v>#N/A</v>
      </c>
    </row>
    <row r="166" spans="17:23" x14ac:dyDescent="0.25">
      <c r="Q166" s="133">
        <f t="shared" si="13"/>
        <v>-1.2666666666666666</v>
      </c>
      <c r="R166" s="136">
        <f t="shared" si="14"/>
        <v>-1.0251662019365249</v>
      </c>
      <c r="S166" s="133">
        <f t="shared" si="15"/>
        <v>-2.1111111111111112</v>
      </c>
      <c r="T166" s="133">
        <f t="shared" si="16"/>
        <v>-1</v>
      </c>
      <c r="U166" s="133">
        <f t="shared" si="17"/>
        <v>-1.0004790410949029</v>
      </c>
      <c r="W166" s="133" t="e">
        <v>#N/A</v>
      </c>
    </row>
    <row r="167" spans="17:23" x14ac:dyDescent="0.25">
      <c r="Q167" s="133">
        <f t="shared" si="13"/>
        <v>-1.2666666666666666</v>
      </c>
      <c r="R167" s="136">
        <f t="shared" si="14"/>
        <v>-1.0251662019365249</v>
      </c>
      <c r="S167" s="133">
        <f t="shared" si="15"/>
        <v>-2.1111111111111112</v>
      </c>
      <c r="T167" s="133">
        <f t="shared" si="16"/>
        <v>-1</v>
      </c>
      <c r="U167" s="133">
        <f t="shared" si="17"/>
        <v>-1.0004790410949029</v>
      </c>
      <c r="W167" s="133" t="e">
        <v>#N/A</v>
      </c>
    </row>
    <row r="168" spans="17:23" x14ac:dyDescent="0.25">
      <c r="Q168" s="133">
        <f t="shared" si="13"/>
        <v>-1.2666666666666666</v>
      </c>
      <c r="R168" s="136">
        <f t="shared" si="14"/>
        <v>-1.0251662019365249</v>
      </c>
      <c r="S168" s="133">
        <f t="shared" si="15"/>
        <v>-2.1111111111111112</v>
      </c>
      <c r="T168" s="133">
        <f t="shared" si="16"/>
        <v>-1</v>
      </c>
      <c r="U168" s="133">
        <f t="shared" si="17"/>
        <v>-1.0004790410949029</v>
      </c>
      <c r="W168" s="133" t="e">
        <v>#N/A</v>
      </c>
    </row>
    <row r="169" spans="17:23" x14ac:dyDescent="0.25">
      <c r="Q169" s="133">
        <f t="shared" si="13"/>
        <v>-1.2666666666666666</v>
      </c>
      <c r="R169" s="136">
        <f t="shared" si="14"/>
        <v>-1.0251662019365249</v>
      </c>
      <c r="S169" s="133">
        <f t="shared" si="15"/>
        <v>-2.1111111111111112</v>
      </c>
      <c r="T169" s="133">
        <f t="shared" si="16"/>
        <v>-1</v>
      </c>
      <c r="U169" s="133">
        <f t="shared" si="17"/>
        <v>-1.0004790410949029</v>
      </c>
      <c r="W169" s="133" t="e">
        <v>#N/A</v>
      </c>
    </row>
    <row r="170" spans="17:23" x14ac:dyDescent="0.25">
      <c r="Q170" s="133">
        <f t="shared" si="13"/>
        <v>-1.2666666666666666</v>
      </c>
      <c r="R170" s="136">
        <f t="shared" si="14"/>
        <v>-1.0251662019365249</v>
      </c>
      <c r="S170" s="133">
        <f t="shared" si="15"/>
        <v>-2.1111111111111112</v>
      </c>
      <c r="T170" s="133">
        <f t="shared" si="16"/>
        <v>-1</v>
      </c>
      <c r="U170" s="133">
        <f t="shared" si="17"/>
        <v>-1.0004790410949029</v>
      </c>
      <c r="W170" s="133" t="e">
        <v>#N/A</v>
      </c>
    </row>
    <row r="171" spans="17:23" x14ac:dyDescent="0.25">
      <c r="Q171" s="133">
        <f t="shared" si="13"/>
        <v>-1.2666666666666666</v>
      </c>
      <c r="R171" s="136">
        <f t="shared" si="14"/>
        <v>-1.0251662019365249</v>
      </c>
      <c r="S171" s="133">
        <f t="shared" si="15"/>
        <v>-2.1111111111111112</v>
      </c>
      <c r="T171" s="133">
        <f t="shared" si="16"/>
        <v>-1</v>
      </c>
      <c r="U171" s="133">
        <f t="shared" si="17"/>
        <v>-1.0004790410949029</v>
      </c>
      <c r="W171" s="133" t="e">
        <v>#N/A</v>
      </c>
    </row>
    <row r="172" spans="17:23" x14ac:dyDescent="0.25">
      <c r="Q172" s="133">
        <f t="shared" si="13"/>
        <v>-1.2666666666666666</v>
      </c>
      <c r="R172" s="136">
        <f t="shared" si="14"/>
        <v>-1.0251662019365249</v>
      </c>
      <c r="S172" s="133">
        <f t="shared" si="15"/>
        <v>-2.1111111111111112</v>
      </c>
      <c r="T172" s="133">
        <f t="shared" si="16"/>
        <v>-1</v>
      </c>
      <c r="U172" s="133">
        <f t="shared" si="17"/>
        <v>-1.0004790410949029</v>
      </c>
      <c r="W172" s="133" t="e">
        <v>#N/A</v>
      </c>
    </row>
    <row r="173" spans="17:23" x14ac:dyDescent="0.25">
      <c r="Q173" s="133">
        <f t="shared" si="13"/>
        <v>-1.2666666666666666</v>
      </c>
      <c r="R173" s="136">
        <f t="shared" si="14"/>
        <v>-1.0251662019365249</v>
      </c>
      <c r="S173" s="133">
        <f t="shared" si="15"/>
        <v>-2.1111111111111112</v>
      </c>
      <c r="T173" s="133">
        <f t="shared" si="16"/>
        <v>-1</v>
      </c>
      <c r="U173" s="133">
        <f t="shared" si="17"/>
        <v>-1.0004790410949029</v>
      </c>
      <c r="W173" s="133" t="e">
        <v>#N/A</v>
      </c>
    </row>
    <row r="174" spans="17:23" x14ac:dyDescent="0.25">
      <c r="Q174" s="133">
        <f t="shared" si="13"/>
        <v>-1.2666666666666666</v>
      </c>
      <c r="R174" s="136">
        <f t="shared" si="14"/>
        <v>-1.0251662019365249</v>
      </c>
      <c r="S174" s="133">
        <f t="shared" si="15"/>
        <v>-2.1111111111111112</v>
      </c>
      <c r="T174" s="133">
        <f t="shared" si="16"/>
        <v>-1</v>
      </c>
      <c r="U174" s="133">
        <f t="shared" si="17"/>
        <v>-1.0004790410949029</v>
      </c>
      <c r="W174" s="133" t="e">
        <v>#N/A</v>
      </c>
    </row>
    <row r="175" spans="17:23" x14ac:dyDescent="0.25">
      <c r="Q175" s="133">
        <f t="shared" si="13"/>
        <v>-1.2666666666666666</v>
      </c>
      <c r="R175" s="136">
        <f t="shared" si="14"/>
        <v>-1.0251662019365249</v>
      </c>
      <c r="S175" s="133">
        <f t="shared" si="15"/>
        <v>-2.1111111111111112</v>
      </c>
      <c r="T175" s="133">
        <f t="shared" si="16"/>
        <v>-1</v>
      </c>
      <c r="U175" s="133">
        <f t="shared" si="17"/>
        <v>-1.0004790410949029</v>
      </c>
      <c r="W175" s="133" t="e">
        <v>#N/A</v>
      </c>
    </row>
    <row r="176" spans="17:23" x14ac:dyDescent="0.25">
      <c r="Q176" s="133">
        <f t="shared" si="13"/>
        <v>-1.2666666666666666</v>
      </c>
      <c r="R176" s="136">
        <f t="shared" si="14"/>
        <v>-1.0251662019365249</v>
      </c>
      <c r="S176" s="133">
        <f t="shared" si="15"/>
        <v>-2.1111111111111112</v>
      </c>
      <c r="T176" s="133">
        <f t="shared" si="16"/>
        <v>-1</v>
      </c>
      <c r="U176" s="133">
        <f t="shared" si="17"/>
        <v>-1.0004790410949029</v>
      </c>
      <c r="W176" s="133" t="e">
        <v>#N/A</v>
      </c>
    </row>
    <row r="177" spans="17:23" x14ac:dyDescent="0.25">
      <c r="Q177" s="133">
        <f t="shared" si="13"/>
        <v>-1.2666666666666666</v>
      </c>
      <c r="R177" s="136">
        <f t="shared" si="14"/>
        <v>-1.0251662019365249</v>
      </c>
      <c r="S177" s="133">
        <f t="shared" si="15"/>
        <v>-2.1111111111111112</v>
      </c>
      <c r="T177" s="133">
        <f t="shared" si="16"/>
        <v>-1</v>
      </c>
      <c r="U177" s="133">
        <f t="shared" si="17"/>
        <v>-1.0004790410949029</v>
      </c>
      <c r="W177" s="133" t="e">
        <v>#N/A</v>
      </c>
    </row>
    <row r="178" spans="17:23" x14ac:dyDescent="0.25">
      <c r="Q178" s="133">
        <f t="shared" si="13"/>
        <v>-1.2666666666666666</v>
      </c>
      <c r="R178" s="136">
        <f t="shared" si="14"/>
        <v>-1.0251662019365249</v>
      </c>
      <c r="S178" s="133">
        <f t="shared" si="15"/>
        <v>-2.1111111111111112</v>
      </c>
      <c r="T178" s="133">
        <f t="shared" si="16"/>
        <v>-1</v>
      </c>
      <c r="U178" s="133">
        <f t="shared" si="17"/>
        <v>-1.0004790410949029</v>
      </c>
      <c r="W178" s="133" t="e">
        <v>#N/A</v>
      </c>
    </row>
    <row r="179" spans="17:23" x14ac:dyDescent="0.25">
      <c r="Q179" s="133">
        <f t="shared" si="13"/>
        <v>-1.2666666666666666</v>
      </c>
      <c r="R179" s="136">
        <f t="shared" si="14"/>
        <v>-1.0251662019365249</v>
      </c>
      <c r="S179" s="133">
        <f t="shared" si="15"/>
        <v>-2.1111111111111112</v>
      </c>
      <c r="T179" s="133">
        <f t="shared" si="16"/>
        <v>-1</v>
      </c>
      <c r="U179" s="133">
        <f t="shared" si="17"/>
        <v>-1.0004790410949029</v>
      </c>
      <c r="W179" s="133" t="e">
        <v>#N/A</v>
      </c>
    </row>
    <row r="180" spans="17:23" x14ac:dyDescent="0.25">
      <c r="Q180" s="133">
        <f t="shared" si="13"/>
        <v>-1.2666666666666666</v>
      </c>
      <c r="R180" s="136">
        <f t="shared" si="14"/>
        <v>-1.0251662019365249</v>
      </c>
      <c r="S180" s="133">
        <f t="shared" si="15"/>
        <v>-2.1111111111111112</v>
      </c>
      <c r="T180" s="133">
        <f t="shared" si="16"/>
        <v>-1</v>
      </c>
      <c r="U180" s="133">
        <f t="shared" si="17"/>
        <v>-1.0004790410949029</v>
      </c>
      <c r="W180" s="133" t="e">
        <v>#N/A</v>
      </c>
    </row>
    <row r="181" spans="17:23" x14ac:dyDescent="0.25">
      <c r="Q181" s="133">
        <f t="shared" si="13"/>
        <v>-1.2666666666666666</v>
      </c>
      <c r="R181" s="136">
        <f t="shared" si="14"/>
        <v>-1.0251662019365249</v>
      </c>
      <c r="S181" s="133">
        <f t="shared" si="15"/>
        <v>-2.1111111111111112</v>
      </c>
      <c r="T181" s="133">
        <f t="shared" si="16"/>
        <v>-1</v>
      </c>
      <c r="U181" s="133">
        <f t="shared" si="17"/>
        <v>-1.0004790410949029</v>
      </c>
      <c r="W181" s="133" t="e">
        <v>#N/A</v>
      </c>
    </row>
    <row r="182" spans="17:23" x14ac:dyDescent="0.25">
      <c r="Q182" s="133">
        <f t="shared" si="13"/>
        <v>-1.2666666666666666</v>
      </c>
      <c r="R182" s="136">
        <f t="shared" si="14"/>
        <v>-1.0251662019365249</v>
      </c>
      <c r="S182" s="133">
        <f t="shared" si="15"/>
        <v>-2.1111111111111112</v>
      </c>
      <c r="T182" s="133">
        <f t="shared" si="16"/>
        <v>-1</v>
      </c>
      <c r="U182" s="133">
        <f t="shared" si="17"/>
        <v>-1.0004790410949029</v>
      </c>
      <c r="W182" s="133" t="e">
        <v>#N/A</v>
      </c>
    </row>
    <row r="183" spans="17:23" x14ac:dyDescent="0.25">
      <c r="Q183" s="133">
        <f t="shared" si="13"/>
        <v>-1.2666666666666666</v>
      </c>
      <c r="R183" s="136">
        <f t="shared" si="14"/>
        <v>-1.0251662019365249</v>
      </c>
      <c r="S183" s="133">
        <f t="shared" si="15"/>
        <v>-2.1111111111111112</v>
      </c>
      <c r="T183" s="133">
        <f t="shared" si="16"/>
        <v>-1</v>
      </c>
      <c r="U183" s="133">
        <f t="shared" si="17"/>
        <v>-1.0004790410949029</v>
      </c>
      <c r="W183" s="133" t="e">
        <v>#N/A</v>
      </c>
    </row>
    <row r="184" spans="17:23" x14ac:dyDescent="0.25">
      <c r="Q184" s="133">
        <f t="shared" si="13"/>
        <v>-1.2666666666666666</v>
      </c>
      <c r="R184" s="136">
        <f t="shared" si="14"/>
        <v>-1.0251662019365249</v>
      </c>
      <c r="S184" s="133">
        <f t="shared" si="15"/>
        <v>-2.1111111111111112</v>
      </c>
      <c r="T184" s="133">
        <f t="shared" si="16"/>
        <v>-1</v>
      </c>
      <c r="U184" s="133">
        <f t="shared" si="17"/>
        <v>-1.0004790410949029</v>
      </c>
      <c r="W184" s="133" t="e">
        <v>#N/A</v>
      </c>
    </row>
    <row r="185" spans="17:23" x14ac:dyDescent="0.25">
      <c r="Q185" s="133">
        <f t="shared" si="13"/>
        <v>-1.2666666666666666</v>
      </c>
      <c r="R185" s="136">
        <f t="shared" si="14"/>
        <v>-1.0251662019365249</v>
      </c>
      <c r="S185" s="133">
        <f t="shared" si="15"/>
        <v>-2.1111111111111112</v>
      </c>
      <c r="T185" s="133">
        <f t="shared" si="16"/>
        <v>-1</v>
      </c>
      <c r="U185" s="133">
        <f t="shared" si="17"/>
        <v>-1.0004790410949029</v>
      </c>
    </row>
    <row r="186" spans="17:23" x14ac:dyDescent="0.25">
      <c r="Q186" s="133">
        <f t="shared" si="13"/>
        <v>-1.2666666666666666</v>
      </c>
      <c r="R186" s="136">
        <f t="shared" si="14"/>
        <v>-1.0251662019365249</v>
      </c>
      <c r="S186" s="133">
        <f t="shared" si="15"/>
        <v>-2.1111111111111112</v>
      </c>
      <c r="T186" s="133">
        <f t="shared" si="16"/>
        <v>-1</v>
      </c>
      <c r="U186" s="133">
        <f t="shared" si="17"/>
        <v>-1.0004790410949029</v>
      </c>
    </row>
    <row r="187" spans="17:23" x14ac:dyDescent="0.25">
      <c r="Q187" s="133">
        <f t="shared" si="13"/>
        <v>-1.2666666666666666</v>
      </c>
      <c r="R187" s="136">
        <f t="shared" si="14"/>
        <v>-1.0251662019365249</v>
      </c>
      <c r="S187" s="133">
        <f t="shared" si="15"/>
        <v>-2.1111111111111112</v>
      </c>
      <c r="T187" s="133">
        <f t="shared" si="16"/>
        <v>-1</v>
      </c>
      <c r="U187" s="133">
        <f t="shared" si="17"/>
        <v>-1.0004790410949029</v>
      </c>
    </row>
    <row r="188" spans="17:23" x14ac:dyDescent="0.25">
      <c r="Q188" s="133">
        <f t="shared" si="13"/>
        <v>-1.2666666666666666</v>
      </c>
      <c r="R188" s="136">
        <f t="shared" si="14"/>
        <v>-1.0251662019365249</v>
      </c>
      <c r="S188" s="133">
        <f t="shared" si="15"/>
        <v>-2.1111111111111112</v>
      </c>
      <c r="T188" s="133">
        <f t="shared" si="16"/>
        <v>-1</v>
      </c>
      <c r="U188" s="133">
        <f t="shared" si="17"/>
        <v>-1.0004790410949029</v>
      </c>
    </row>
    <row r="189" spans="17:23" x14ac:dyDescent="0.25">
      <c r="Q189" s="133">
        <f t="shared" si="13"/>
        <v>-1.2666666666666666</v>
      </c>
      <c r="R189" s="136">
        <f t="shared" si="14"/>
        <v>-1.0251662019365249</v>
      </c>
      <c r="S189" s="133">
        <f t="shared" si="15"/>
        <v>-2.1111111111111112</v>
      </c>
      <c r="T189" s="133">
        <f t="shared" si="16"/>
        <v>-1</v>
      </c>
      <c r="U189" s="133">
        <f t="shared" si="17"/>
        <v>-1.0004790410949029</v>
      </c>
    </row>
    <row r="190" spans="17:23" x14ac:dyDescent="0.25">
      <c r="Q190" s="133">
        <f t="shared" si="13"/>
        <v>-1.2666666666666666</v>
      </c>
      <c r="R190" s="136">
        <f t="shared" si="14"/>
        <v>-1.0251662019365249</v>
      </c>
      <c r="S190" s="133">
        <f t="shared" si="15"/>
        <v>-2.1111111111111112</v>
      </c>
      <c r="T190" s="133">
        <f t="shared" si="16"/>
        <v>-1</v>
      </c>
      <c r="U190" s="133">
        <f t="shared" si="17"/>
        <v>-1.0004790410949029</v>
      </c>
    </row>
    <row r="191" spans="17:23" x14ac:dyDescent="0.25">
      <c r="Q191" s="133">
        <f t="shared" si="13"/>
        <v>-1.2666666666666666</v>
      </c>
      <c r="R191" s="136">
        <f t="shared" si="14"/>
        <v>-1.0251662019365249</v>
      </c>
      <c r="S191" s="133">
        <f t="shared" si="15"/>
        <v>-2.1111111111111112</v>
      </c>
      <c r="T191" s="133">
        <f t="shared" si="16"/>
        <v>-1</v>
      </c>
      <c r="U191" s="133">
        <f t="shared" si="17"/>
        <v>-1.0004790410949029</v>
      </c>
    </row>
    <row r="192" spans="17:23" x14ac:dyDescent="0.25">
      <c r="Q192" s="133">
        <f t="shared" si="13"/>
        <v>-1.2666666666666666</v>
      </c>
      <c r="R192" s="136">
        <f t="shared" si="14"/>
        <v>-1.0251662019365249</v>
      </c>
      <c r="S192" s="133">
        <f t="shared" si="15"/>
        <v>-2.1111111111111112</v>
      </c>
      <c r="T192" s="133">
        <f t="shared" si="16"/>
        <v>-1</v>
      </c>
      <c r="U192" s="133">
        <f t="shared" si="17"/>
        <v>-1.0004790410949029</v>
      </c>
    </row>
    <row r="193" spans="17:21" x14ac:dyDescent="0.25">
      <c r="Q193" s="133">
        <f t="shared" si="13"/>
        <v>-1.2666666666666666</v>
      </c>
      <c r="R193" s="136">
        <f t="shared" si="14"/>
        <v>-1.0251662019365249</v>
      </c>
      <c r="S193" s="133">
        <f t="shared" si="15"/>
        <v>-2.1111111111111112</v>
      </c>
      <c r="T193" s="133">
        <f t="shared" si="16"/>
        <v>-1</v>
      </c>
      <c r="U193" s="133">
        <f t="shared" si="17"/>
        <v>-1.0004790410949029</v>
      </c>
    </row>
    <row r="194" spans="17:21" x14ac:dyDescent="0.25">
      <c r="Q194" s="133">
        <f t="shared" si="13"/>
        <v>-1.2666666666666666</v>
      </c>
      <c r="R194" s="136">
        <f t="shared" si="14"/>
        <v>-1.0251662019365249</v>
      </c>
      <c r="S194" s="133">
        <f t="shared" si="15"/>
        <v>-2.1111111111111112</v>
      </c>
      <c r="T194" s="133">
        <f t="shared" si="16"/>
        <v>-1</v>
      </c>
      <c r="U194" s="133">
        <f t="shared" si="17"/>
        <v>-1.0004790410949029</v>
      </c>
    </row>
    <row r="195" spans="17:21" x14ac:dyDescent="0.25">
      <c r="Q195" s="133">
        <f t="shared" ref="Q195:Q258" si="18">2*((L195-P$3)/(P$5-P$3))-1</f>
        <v>-1.2666666666666666</v>
      </c>
      <c r="R195" s="136">
        <f t="shared" ref="R195:R258" si="19">2*((H195-P$8)/(P$10-P$8))-1</f>
        <v>-1.0251662019365249</v>
      </c>
      <c r="S195" s="133">
        <f t="shared" ref="S195:S258" si="20">2*((I195-P$13)/(P$15-P$13))-1</f>
        <v>-2.1111111111111112</v>
      </c>
      <c r="T195" s="133">
        <f t="shared" ref="T195:T258" si="21">2*((J195-P$18)/(P$20-P$18))-1</f>
        <v>-1</v>
      </c>
      <c r="U195" s="133">
        <f t="shared" ref="U195:U258" si="22">2*((K195-P$23)/(P$25-P$23))-1</f>
        <v>-1.0004790410949029</v>
      </c>
    </row>
    <row r="196" spans="17:21" x14ac:dyDescent="0.25">
      <c r="Q196" s="133">
        <f t="shared" si="18"/>
        <v>-1.2666666666666666</v>
      </c>
      <c r="R196" s="136">
        <f t="shared" si="19"/>
        <v>-1.0251662019365249</v>
      </c>
      <c r="S196" s="133">
        <f t="shared" si="20"/>
        <v>-2.1111111111111112</v>
      </c>
      <c r="T196" s="133">
        <f t="shared" si="21"/>
        <v>-1</v>
      </c>
      <c r="U196" s="133">
        <f t="shared" si="22"/>
        <v>-1.0004790410949029</v>
      </c>
    </row>
    <row r="197" spans="17:21" x14ac:dyDescent="0.25">
      <c r="Q197" s="133">
        <f t="shared" si="18"/>
        <v>-1.2666666666666666</v>
      </c>
      <c r="R197" s="136">
        <f t="shared" si="19"/>
        <v>-1.0251662019365249</v>
      </c>
      <c r="S197" s="133">
        <f t="shared" si="20"/>
        <v>-2.1111111111111112</v>
      </c>
      <c r="T197" s="133">
        <f t="shared" si="21"/>
        <v>-1</v>
      </c>
      <c r="U197" s="133">
        <f t="shared" si="22"/>
        <v>-1.0004790410949029</v>
      </c>
    </row>
    <row r="198" spans="17:21" x14ac:dyDescent="0.25">
      <c r="Q198" s="133">
        <f t="shared" si="18"/>
        <v>-1.2666666666666666</v>
      </c>
      <c r="R198" s="136">
        <f t="shared" si="19"/>
        <v>-1.0251662019365249</v>
      </c>
      <c r="S198" s="133">
        <f t="shared" si="20"/>
        <v>-2.1111111111111112</v>
      </c>
      <c r="T198" s="133">
        <f t="shared" si="21"/>
        <v>-1</v>
      </c>
      <c r="U198" s="133">
        <f t="shared" si="22"/>
        <v>-1.0004790410949029</v>
      </c>
    </row>
    <row r="199" spans="17:21" x14ac:dyDescent="0.25">
      <c r="Q199" s="133">
        <f t="shared" si="18"/>
        <v>-1.2666666666666666</v>
      </c>
      <c r="R199" s="136">
        <f t="shared" si="19"/>
        <v>-1.0251662019365249</v>
      </c>
      <c r="S199" s="133">
        <f t="shared" si="20"/>
        <v>-2.1111111111111112</v>
      </c>
      <c r="T199" s="133">
        <f t="shared" si="21"/>
        <v>-1</v>
      </c>
      <c r="U199" s="133">
        <f t="shared" si="22"/>
        <v>-1.0004790410949029</v>
      </c>
    </row>
    <row r="200" spans="17:21" x14ac:dyDescent="0.25">
      <c r="Q200" s="133">
        <f t="shared" si="18"/>
        <v>-1.2666666666666666</v>
      </c>
      <c r="R200" s="136">
        <f t="shared" si="19"/>
        <v>-1.0251662019365249</v>
      </c>
      <c r="S200" s="133">
        <f t="shared" si="20"/>
        <v>-2.1111111111111112</v>
      </c>
      <c r="T200" s="133">
        <f t="shared" si="21"/>
        <v>-1</v>
      </c>
      <c r="U200" s="133">
        <f t="shared" si="22"/>
        <v>-1.0004790410949029</v>
      </c>
    </row>
    <row r="201" spans="17:21" x14ac:dyDescent="0.25">
      <c r="Q201" s="133">
        <f t="shared" si="18"/>
        <v>-1.2666666666666666</v>
      </c>
      <c r="R201" s="136">
        <f t="shared" si="19"/>
        <v>-1.0251662019365249</v>
      </c>
      <c r="S201" s="133">
        <f t="shared" si="20"/>
        <v>-2.1111111111111112</v>
      </c>
      <c r="T201" s="133">
        <f t="shared" si="21"/>
        <v>-1</v>
      </c>
      <c r="U201" s="133">
        <f t="shared" si="22"/>
        <v>-1.0004790410949029</v>
      </c>
    </row>
    <row r="202" spans="17:21" x14ac:dyDescent="0.25">
      <c r="Q202" s="133">
        <f t="shared" si="18"/>
        <v>-1.2666666666666666</v>
      </c>
      <c r="R202" s="136">
        <f t="shared" si="19"/>
        <v>-1.0251662019365249</v>
      </c>
      <c r="S202" s="133">
        <f t="shared" si="20"/>
        <v>-2.1111111111111112</v>
      </c>
      <c r="T202" s="133">
        <f t="shared" si="21"/>
        <v>-1</v>
      </c>
      <c r="U202" s="133">
        <f t="shared" si="22"/>
        <v>-1.0004790410949029</v>
      </c>
    </row>
    <row r="203" spans="17:21" x14ac:dyDescent="0.25">
      <c r="Q203" s="133">
        <f t="shared" si="18"/>
        <v>-1.2666666666666666</v>
      </c>
      <c r="R203" s="136">
        <f t="shared" si="19"/>
        <v>-1.0251662019365249</v>
      </c>
      <c r="S203" s="133">
        <f t="shared" si="20"/>
        <v>-2.1111111111111112</v>
      </c>
      <c r="T203" s="133">
        <f t="shared" si="21"/>
        <v>-1</v>
      </c>
      <c r="U203" s="133">
        <f t="shared" si="22"/>
        <v>-1.0004790410949029</v>
      </c>
    </row>
    <row r="204" spans="17:21" x14ac:dyDescent="0.25">
      <c r="Q204" s="133">
        <f t="shared" si="18"/>
        <v>-1.2666666666666666</v>
      </c>
      <c r="R204" s="136">
        <f t="shared" si="19"/>
        <v>-1.0251662019365249</v>
      </c>
      <c r="S204" s="133">
        <f t="shared" si="20"/>
        <v>-2.1111111111111112</v>
      </c>
      <c r="T204" s="133">
        <f t="shared" si="21"/>
        <v>-1</v>
      </c>
      <c r="U204" s="133">
        <f t="shared" si="22"/>
        <v>-1.0004790410949029</v>
      </c>
    </row>
    <row r="205" spans="17:21" x14ac:dyDescent="0.25">
      <c r="Q205" s="133">
        <f t="shared" si="18"/>
        <v>-1.2666666666666666</v>
      </c>
      <c r="R205" s="136">
        <f t="shared" si="19"/>
        <v>-1.0251662019365249</v>
      </c>
      <c r="S205" s="133">
        <f t="shared" si="20"/>
        <v>-2.1111111111111112</v>
      </c>
      <c r="T205" s="133">
        <f t="shared" si="21"/>
        <v>-1</v>
      </c>
      <c r="U205" s="133">
        <f t="shared" si="22"/>
        <v>-1.0004790410949029</v>
      </c>
    </row>
    <row r="206" spans="17:21" x14ac:dyDescent="0.25">
      <c r="Q206" s="133">
        <f t="shared" si="18"/>
        <v>-1.2666666666666666</v>
      </c>
      <c r="R206" s="136">
        <f t="shared" si="19"/>
        <v>-1.0251662019365249</v>
      </c>
      <c r="S206" s="133">
        <f t="shared" si="20"/>
        <v>-2.1111111111111112</v>
      </c>
      <c r="T206" s="133">
        <f t="shared" si="21"/>
        <v>-1</v>
      </c>
      <c r="U206" s="133">
        <f t="shared" si="22"/>
        <v>-1.0004790410949029</v>
      </c>
    </row>
    <row r="207" spans="17:21" x14ac:dyDescent="0.25">
      <c r="Q207" s="133">
        <f t="shared" si="18"/>
        <v>-1.2666666666666666</v>
      </c>
      <c r="R207" s="136">
        <f t="shared" si="19"/>
        <v>-1.0251662019365249</v>
      </c>
      <c r="S207" s="133">
        <f t="shared" si="20"/>
        <v>-2.1111111111111112</v>
      </c>
      <c r="T207" s="133">
        <f t="shared" si="21"/>
        <v>-1</v>
      </c>
      <c r="U207" s="133">
        <f t="shared" si="22"/>
        <v>-1.0004790410949029</v>
      </c>
    </row>
    <row r="208" spans="17:21" x14ac:dyDescent="0.25">
      <c r="Q208" s="133">
        <f t="shared" si="18"/>
        <v>-1.2666666666666666</v>
      </c>
      <c r="R208" s="136">
        <f t="shared" si="19"/>
        <v>-1.0251662019365249</v>
      </c>
      <c r="S208" s="133">
        <f t="shared" si="20"/>
        <v>-2.1111111111111112</v>
      </c>
      <c r="T208" s="133">
        <f t="shared" si="21"/>
        <v>-1</v>
      </c>
      <c r="U208" s="133">
        <f t="shared" si="22"/>
        <v>-1.0004790410949029</v>
      </c>
    </row>
    <row r="209" spans="17:21" x14ac:dyDescent="0.25">
      <c r="Q209" s="133">
        <f t="shared" si="18"/>
        <v>-1.2666666666666666</v>
      </c>
      <c r="R209" s="136">
        <f t="shared" si="19"/>
        <v>-1.0251662019365249</v>
      </c>
      <c r="S209" s="133">
        <f t="shared" si="20"/>
        <v>-2.1111111111111112</v>
      </c>
      <c r="T209" s="133">
        <f t="shared" si="21"/>
        <v>-1</v>
      </c>
      <c r="U209" s="133">
        <f t="shared" si="22"/>
        <v>-1.0004790410949029</v>
      </c>
    </row>
    <row r="210" spans="17:21" x14ac:dyDescent="0.25">
      <c r="Q210" s="133">
        <f t="shared" si="18"/>
        <v>-1.2666666666666666</v>
      </c>
      <c r="R210" s="136">
        <f t="shared" si="19"/>
        <v>-1.0251662019365249</v>
      </c>
      <c r="S210" s="133">
        <f t="shared" si="20"/>
        <v>-2.1111111111111112</v>
      </c>
      <c r="T210" s="133">
        <f t="shared" si="21"/>
        <v>-1</v>
      </c>
      <c r="U210" s="133">
        <f t="shared" si="22"/>
        <v>-1.0004790410949029</v>
      </c>
    </row>
    <row r="211" spans="17:21" x14ac:dyDescent="0.25">
      <c r="Q211" s="133">
        <f t="shared" si="18"/>
        <v>-1.2666666666666666</v>
      </c>
      <c r="R211" s="136">
        <f t="shared" si="19"/>
        <v>-1.0251662019365249</v>
      </c>
      <c r="S211" s="133">
        <f t="shared" si="20"/>
        <v>-2.1111111111111112</v>
      </c>
      <c r="T211" s="133">
        <f t="shared" si="21"/>
        <v>-1</v>
      </c>
      <c r="U211" s="133">
        <f t="shared" si="22"/>
        <v>-1.0004790410949029</v>
      </c>
    </row>
    <row r="212" spans="17:21" x14ac:dyDescent="0.25">
      <c r="Q212" s="133">
        <f t="shared" si="18"/>
        <v>-1.2666666666666666</v>
      </c>
      <c r="R212" s="136">
        <f t="shared" si="19"/>
        <v>-1.0251662019365249</v>
      </c>
      <c r="S212" s="133">
        <f t="shared" si="20"/>
        <v>-2.1111111111111112</v>
      </c>
      <c r="T212" s="133">
        <f t="shared" si="21"/>
        <v>-1</v>
      </c>
      <c r="U212" s="133">
        <f t="shared" si="22"/>
        <v>-1.0004790410949029</v>
      </c>
    </row>
    <row r="213" spans="17:21" x14ac:dyDescent="0.25">
      <c r="Q213" s="133">
        <f t="shared" si="18"/>
        <v>-1.2666666666666666</v>
      </c>
      <c r="R213" s="136">
        <f t="shared" si="19"/>
        <v>-1.0251662019365249</v>
      </c>
      <c r="S213" s="133">
        <f t="shared" si="20"/>
        <v>-2.1111111111111112</v>
      </c>
      <c r="T213" s="133">
        <f t="shared" si="21"/>
        <v>-1</v>
      </c>
      <c r="U213" s="133">
        <f t="shared" si="22"/>
        <v>-1.0004790410949029</v>
      </c>
    </row>
    <row r="214" spans="17:21" x14ac:dyDescent="0.25">
      <c r="Q214" s="133">
        <f t="shared" si="18"/>
        <v>-1.2666666666666666</v>
      </c>
      <c r="R214" s="136">
        <f t="shared" si="19"/>
        <v>-1.0251662019365249</v>
      </c>
      <c r="S214" s="133">
        <f t="shared" si="20"/>
        <v>-2.1111111111111112</v>
      </c>
      <c r="T214" s="133">
        <f t="shared" si="21"/>
        <v>-1</v>
      </c>
      <c r="U214" s="133">
        <f t="shared" si="22"/>
        <v>-1.0004790410949029</v>
      </c>
    </row>
    <row r="215" spans="17:21" x14ac:dyDescent="0.25">
      <c r="Q215" s="133">
        <f t="shared" si="18"/>
        <v>-1.2666666666666666</v>
      </c>
      <c r="R215" s="136">
        <f t="shared" si="19"/>
        <v>-1.0251662019365249</v>
      </c>
      <c r="S215" s="133">
        <f t="shared" si="20"/>
        <v>-2.1111111111111112</v>
      </c>
      <c r="T215" s="133">
        <f t="shared" si="21"/>
        <v>-1</v>
      </c>
      <c r="U215" s="133">
        <f t="shared" si="22"/>
        <v>-1.0004790410949029</v>
      </c>
    </row>
    <row r="216" spans="17:21" x14ac:dyDescent="0.25">
      <c r="Q216" s="133">
        <f t="shared" si="18"/>
        <v>-1.2666666666666666</v>
      </c>
      <c r="R216" s="136">
        <f t="shared" si="19"/>
        <v>-1.0251662019365249</v>
      </c>
      <c r="S216" s="133">
        <f t="shared" si="20"/>
        <v>-2.1111111111111112</v>
      </c>
      <c r="T216" s="133">
        <f t="shared" si="21"/>
        <v>-1</v>
      </c>
      <c r="U216" s="133">
        <f t="shared" si="22"/>
        <v>-1.0004790410949029</v>
      </c>
    </row>
    <row r="217" spans="17:21" x14ac:dyDescent="0.25">
      <c r="Q217" s="133">
        <f t="shared" si="18"/>
        <v>-1.2666666666666666</v>
      </c>
      <c r="R217" s="136">
        <f t="shared" si="19"/>
        <v>-1.0251662019365249</v>
      </c>
      <c r="S217" s="133">
        <f t="shared" si="20"/>
        <v>-2.1111111111111112</v>
      </c>
      <c r="T217" s="133">
        <f t="shared" si="21"/>
        <v>-1</v>
      </c>
      <c r="U217" s="133">
        <f t="shared" si="22"/>
        <v>-1.0004790410949029</v>
      </c>
    </row>
    <row r="218" spans="17:21" x14ac:dyDescent="0.25">
      <c r="Q218" s="133">
        <f t="shared" si="18"/>
        <v>-1.2666666666666666</v>
      </c>
      <c r="R218" s="136">
        <f t="shared" si="19"/>
        <v>-1.0251662019365249</v>
      </c>
      <c r="S218" s="133">
        <f t="shared" si="20"/>
        <v>-2.1111111111111112</v>
      </c>
      <c r="T218" s="133">
        <f t="shared" si="21"/>
        <v>-1</v>
      </c>
      <c r="U218" s="133">
        <f t="shared" si="22"/>
        <v>-1.0004790410949029</v>
      </c>
    </row>
    <row r="219" spans="17:21" x14ac:dyDescent="0.25">
      <c r="Q219" s="133">
        <f t="shared" si="18"/>
        <v>-1.2666666666666666</v>
      </c>
      <c r="R219" s="136">
        <f t="shared" si="19"/>
        <v>-1.0251662019365249</v>
      </c>
      <c r="S219" s="133">
        <f t="shared" si="20"/>
        <v>-2.1111111111111112</v>
      </c>
      <c r="T219" s="133">
        <f t="shared" si="21"/>
        <v>-1</v>
      </c>
      <c r="U219" s="133">
        <f t="shared" si="22"/>
        <v>-1.0004790410949029</v>
      </c>
    </row>
    <row r="220" spans="17:21" x14ac:dyDescent="0.25">
      <c r="Q220" s="133">
        <f t="shared" si="18"/>
        <v>-1.2666666666666666</v>
      </c>
      <c r="R220" s="136">
        <f t="shared" si="19"/>
        <v>-1.0251662019365249</v>
      </c>
      <c r="S220" s="133">
        <f t="shared" si="20"/>
        <v>-2.1111111111111112</v>
      </c>
      <c r="T220" s="133">
        <f t="shared" si="21"/>
        <v>-1</v>
      </c>
      <c r="U220" s="133">
        <f t="shared" si="22"/>
        <v>-1.0004790410949029</v>
      </c>
    </row>
    <row r="221" spans="17:21" x14ac:dyDescent="0.25">
      <c r="Q221" s="133">
        <f t="shared" si="18"/>
        <v>-1.2666666666666666</v>
      </c>
      <c r="R221" s="136">
        <f t="shared" si="19"/>
        <v>-1.0251662019365249</v>
      </c>
      <c r="S221" s="133">
        <f t="shared" si="20"/>
        <v>-2.1111111111111112</v>
      </c>
      <c r="T221" s="133">
        <f t="shared" si="21"/>
        <v>-1</v>
      </c>
      <c r="U221" s="133">
        <f t="shared" si="22"/>
        <v>-1.0004790410949029</v>
      </c>
    </row>
    <row r="222" spans="17:21" x14ac:dyDescent="0.25">
      <c r="Q222" s="133">
        <f t="shared" si="18"/>
        <v>-1.2666666666666666</v>
      </c>
      <c r="R222" s="136">
        <f t="shared" si="19"/>
        <v>-1.0251662019365249</v>
      </c>
      <c r="S222" s="133">
        <f t="shared" si="20"/>
        <v>-2.1111111111111112</v>
      </c>
      <c r="T222" s="133">
        <f t="shared" si="21"/>
        <v>-1</v>
      </c>
      <c r="U222" s="133">
        <f t="shared" si="22"/>
        <v>-1.0004790410949029</v>
      </c>
    </row>
    <row r="223" spans="17:21" x14ac:dyDescent="0.25">
      <c r="Q223" s="133">
        <f t="shared" si="18"/>
        <v>-1.2666666666666666</v>
      </c>
      <c r="R223" s="136">
        <f t="shared" si="19"/>
        <v>-1.0251662019365249</v>
      </c>
      <c r="S223" s="133">
        <f t="shared" si="20"/>
        <v>-2.1111111111111112</v>
      </c>
      <c r="T223" s="133">
        <f t="shared" si="21"/>
        <v>-1</v>
      </c>
      <c r="U223" s="133">
        <f t="shared" si="22"/>
        <v>-1.0004790410949029</v>
      </c>
    </row>
    <row r="224" spans="17:21" x14ac:dyDescent="0.25">
      <c r="Q224" s="133">
        <f t="shared" si="18"/>
        <v>-1.2666666666666666</v>
      </c>
      <c r="R224" s="136">
        <f t="shared" si="19"/>
        <v>-1.0251662019365249</v>
      </c>
      <c r="S224" s="133">
        <f t="shared" si="20"/>
        <v>-2.1111111111111112</v>
      </c>
      <c r="T224" s="133">
        <f t="shared" si="21"/>
        <v>-1</v>
      </c>
      <c r="U224" s="133">
        <f t="shared" si="22"/>
        <v>-1.0004790410949029</v>
      </c>
    </row>
    <row r="225" spans="17:21" x14ac:dyDescent="0.25">
      <c r="Q225" s="133">
        <f t="shared" si="18"/>
        <v>-1.2666666666666666</v>
      </c>
      <c r="R225" s="136">
        <f t="shared" si="19"/>
        <v>-1.0251662019365249</v>
      </c>
      <c r="S225" s="133">
        <f t="shared" si="20"/>
        <v>-2.1111111111111112</v>
      </c>
      <c r="T225" s="133">
        <f t="shared" si="21"/>
        <v>-1</v>
      </c>
      <c r="U225" s="133">
        <f t="shared" si="22"/>
        <v>-1.0004790410949029</v>
      </c>
    </row>
    <row r="226" spans="17:21" x14ac:dyDescent="0.25">
      <c r="Q226" s="133">
        <f t="shared" si="18"/>
        <v>-1.2666666666666666</v>
      </c>
      <c r="R226" s="136">
        <f t="shared" si="19"/>
        <v>-1.0251662019365249</v>
      </c>
      <c r="S226" s="133">
        <f t="shared" si="20"/>
        <v>-2.1111111111111112</v>
      </c>
      <c r="T226" s="133">
        <f t="shared" si="21"/>
        <v>-1</v>
      </c>
      <c r="U226" s="133">
        <f t="shared" si="22"/>
        <v>-1.0004790410949029</v>
      </c>
    </row>
    <row r="227" spans="17:21" x14ac:dyDescent="0.25">
      <c r="Q227" s="133">
        <f t="shared" si="18"/>
        <v>-1.2666666666666666</v>
      </c>
      <c r="R227" s="136">
        <f t="shared" si="19"/>
        <v>-1.0251662019365249</v>
      </c>
      <c r="S227" s="133">
        <f t="shared" si="20"/>
        <v>-2.1111111111111112</v>
      </c>
      <c r="T227" s="133">
        <f t="shared" si="21"/>
        <v>-1</v>
      </c>
      <c r="U227" s="133">
        <f t="shared" si="22"/>
        <v>-1.0004790410949029</v>
      </c>
    </row>
    <row r="228" spans="17:21" x14ac:dyDescent="0.25">
      <c r="Q228" s="133">
        <f t="shared" si="18"/>
        <v>-1.2666666666666666</v>
      </c>
      <c r="R228" s="136">
        <f t="shared" si="19"/>
        <v>-1.0251662019365249</v>
      </c>
      <c r="S228" s="133">
        <f t="shared" si="20"/>
        <v>-2.1111111111111112</v>
      </c>
      <c r="T228" s="133">
        <f t="shared" si="21"/>
        <v>-1</v>
      </c>
      <c r="U228" s="133">
        <f t="shared" si="22"/>
        <v>-1.0004790410949029</v>
      </c>
    </row>
    <row r="229" spans="17:21" x14ac:dyDescent="0.25">
      <c r="Q229" s="133">
        <f t="shared" si="18"/>
        <v>-1.2666666666666666</v>
      </c>
      <c r="R229" s="136">
        <f t="shared" si="19"/>
        <v>-1.0251662019365249</v>
      </c>
      <c r="S229" s="133">
        <f t="shared" si="20"/>
        <v>-2.1111111111111112</v>
      </c>
      <c r="T229" s="133">
        <f t="shared" si="21"/>
        <v>-1</v>
      </c>
      <c r="U229" s="133">
        <f t="shared" si="22"/>
        <v>-1.0004790410949029</v>
      </c>
    </row>
    <row r="230" spans="17:21" x14ac:dyDescent="0.25">
      <c r="Q230" s="133">
        <f t="shared" si="18"/>
        <v>-1.2666666666666666</v>
      </c>
      <c r="R230" s="136">
        <f t="shared" si="19"/>
        <v>-1.0251662019365249</v>
      </c>
      <c r="S230" s="133">
        <f t="shared" si="20"/>
        <v>-2.1111111111111112</v>
      </c>
      <c r="T230" s="133">
        <f t="shared" si="21"/>
        <v>-1</v>
      </c>
      <c r="U230" s="133">
        <f t="shared" si="22"/>
        <v>-1.0004790410949029</v>
      </c>
    </row>
    <row r="231" spans="17:21" x14ac:dyDescent="0.25">
      <c r="Q231" s="133">
        <f t="shared" si="18"/>
        <v>-1.2666666666666666</v>
      </c>
      <c r="R231" s="136">
        <f t="shared" si="19"/>
        <v>-1.0251662019365249</v>
      </c>
      <c r="S231" s="133">
        <f t="shared" si="20"/>
        <v>-2.1111111111111112</v>
      </c>
      <c r="T231" s="133">
        <f t="shared" si="21"/>
        <v>-1</v>
      </c>
      <c r="U231" s="133">
        <f t="shared" si="22"/>
        <v>-1.0004790410949029</v>
      </c>
    </row>
    <row r="232" spans="17:21" x14ac:dyDescent="0.25">
      <c r="Q232" s="133">
        <f t="shared" si="18"/>
        <v>-1.2666666666666666</v>
      </c>
      <c r="R232" s="136">
        <f t="shared" si="19"/>
        <v>-1.0251662019365249</v>
      </c>
      <c r="S232" s="133">
        <f t="shared" si="20"/>
        <v>-2.1111111111111112</v>
      </c>
      <c r="T232" s="133">
        <f t="shared" si="21"/>
        <v>-1</v>
      </c>
      <c r="U232" s="133">
        <f t="shared" si="22"/>
        <v>-1.0004790410949029</v>
      </c>
    </row>
    <row r="233" spans="17:21" x14ac:dyDescent="0.25">
      <c r="Q233" s="133">
        <f t="shared" si="18"/>
        <v>-1.2666666666666666</v>
      </c>
      <c r="R233" s="136">
        <f t="shared" si="19"/>
        <v>-1.0251662019365249</v>
      </c>
      <c r="S233" s="133">
        <f t="shared" si="20"/>
        <v>-2.1111111111111112</v>
      </c>
      <c r="T233" s="133">
        <f t="shared" si="21"/>
        <v>-1</v>
      </c>
      <c r="U233" s="133">
        <f t="shared" si="22"/>
        <v>-1.0004790410949029</v>
      </c>
    </row>
    <row r="234" spans="17:21" x14ac:dyDescent="0.25">
      <c r="Q234" s="133">
        <f t="shared" si="18"/>
        <v>-1.2666666666666666</v>
      </c>
      <c r="R234" s="136">
        <f t="shared" si="19"/>
        <v>-1.0251662019365249</v>
      </c>
      <c r="S234" s="133">
        <f t="shared" si="20"/>
        <v>-2.1111111111111112</v>
      </c>
      <c r="T234" s="133">
        <f t="shared" si="21"/>
        <v>-1</v>
      </c>
      <c r="U234" s="133">
        <f t="shared" si="22"/>
        <v>-1.0004790410949029</v>
      </c>
    </row>
    <row r="235" spans="17:21" x14ac:dyDescent="0.25">
      <c r="Q235" s="133">
        <f t="shared" si="18"/>
        <v>-1.2666666666666666</v>
      </c>
      <c r="R235" s="136">
        <f t="shared" si="19"/>
        <v>-1.0251662019365249</v>
      </c>
      <c r="S235" s="133">
        <f t="shared" si="20"/>
        <v>-2.1111111111111112</v>
      </c>
      <c r="T235" s="133">
        <f t="shared" si="21"/>
        <v>-1</v>
      </c>
      <c r="U235" s="133">
        <f t="shared" si="22"/>
        <v>-1.0004790410949029</v>
      </c>
    </row>
    <row r="236" spans="17:21" x14ac:dyDescent="0.25">
      <c r="Q236" s="133">
        <f t="shared" si="18"/>
        <v>-1.2666666666666666</v>
      </c>
      <c r="R236" s="136">
        <f t="shared" si="19"/>
        <v>-1.0251662019365249</v>
      </c>
      <c r="S236" s="133">
        <f t="shared" si="20"/>
        <v>-2.1111111111111112</v>
      </c>
      <c r="T236" s="133">
        <f t="shared" si="21"/>
        <v>-1</v>
      </c>
      <c r="U236" s="133">
        <f t="shared" si="22"/>
        <v>-1.0004790410949029</v>
      </c>
    </row>
    <row r="237" spans="17:21" x14ac:dyDescent="0.25">
      <c r="Q237" s="133">
        <f t="shared" si="18"/>
        <v>-1.2666666666666666</v>
      </c>
      <c r="R237" s="136">
        <f t="shared" si="19"/>
        <v>-1.0251662019365249</v>
      </c>
      <c r="S237" s="133">
        <f t="shared" si="20"/>
        <v>-2.1111111111111112</v>
      </c>
      <c r="T237" s="133">
        <f t="shared" si="21"/>
        <v>-1</v>
      </c>
      <c r="U237" s="133">
        <f t="shared" si="22"/>
        <v>-1.0004790410949029</v>
      </c>
    </row>
    <row r="238" spans="17:21" x14ac:dyDescent="0.25">
      <c r="Q238" s="133">
        <f t="shared" si="18"/>
        <v>-1.2666666666666666</v>
      </c>
      <c r="R238" s="136">
        <f t="shared" si="19"/>
        <v>-1.0251662019365249</v>
      </c>
      <c r="S238" s="133">
        <f t="shared" si="20"/>
        <v>-2.1111111111111112</v>
      </c>
      <c r="T238" s="133">
        <f t="shared" si="21"/>
        <v>-1</v>
      </c>
      <c r="U238" s="133">
        <f t="shared" si="22"/>
        <v>-1.0004790410949029</v>
      </c>
    </row>
    <row r="239" spans="17:21" x14ac:dyDescent="0.25">
      <c r="Q239" s="133">
        <f t="shared" si="18"/>
        <v>-1.2666666666666666</v>
      </c>
      <c r="R239" s="136">
        <f t="shared" si="19"/>
        <v>-1.0251662019365249</v>
      </c>
      <c r="S239" s="133">
        <f t="shared" si="20"/>
        <v>-2.1111111111111112</v>
      </c>
      <c r="T239" s="133">
        <f t="shared" si="21"/>
        <v>-1</v>
      </c>
      <c r="U239" s="133">
        <f t="shared" si="22"/>
        <v>-1.0004790410949029</v>
      </c>
    </row>
    <row r="240" spans="17:21" x14ac:dyDescent="0.25">
      <c r="Q240" s="133">
        <f t="shared" si="18"/>
        <v>-1.2666666666666666</v>
      </c>
      <c r="R240" s="136">
        <f t="shared" si="19"/>
        <v>-1.0251662019365249</v>
      </c>
      <c r="S240" s="133">
        <f t="shared" si="20"/>
        <v>-2.1111111111111112</v>
      </c>
      <c r="T240" s="133">
        <f t="shared" si="21"/>
        <v>-1</v>
      </c>
      <c r="U240" s="133">
        <f t="shared" si="22"/>
        <v>-1.0004790410949029</v>
      </c>
    </row>
    <row r="241" spans="17:21" x14ac:dyDescent="0.25">
      <c r="Q241" s="133">
        <f t="shared" si="18"/>
        <v>-1.2666666666666666</v>
      </c>
      <c r="R241" s="136">
        <f t="shared" si="19"/>
        <v>-1.0251662019365249</v>
      </c>
      <c r="S241" s="133">
        <f t="shared" si="20"/>
        <v>-2.1111111111111112</v>
      </c>
      <c r="T241" s="133">
        <f t="shared" si="21"/>
        <v>-1</v>
      </c>
      <c r="U241" s="133">
        <f t="shared" si="22"/>
        <v>-1.0004790410949029</v>
      </c>
    </row>
    <row r="242" spans="17:21" x14ac:dyDescent="0.25">
      <c r="Q242" s="133">
        <f t="shared" si="18"/>
        <v>-1.2666666666666666</v>
      </c>
      <c r="R242" s="136">
        <f t="shared" si="19"/>
        <v>-1.0251662019365249</v>
      </c>
      <c r="S242" s="133">
        <f t="shared" si="20"/>
        <v>-2.1111111111111112</v>
      </c>
      <c r="T242" s="133">
        <f t="shared" si="21"/>
        <v>-1</v>
      </c>
      <c r="U242" s="133">
        <f t="shared" si="22"/>
        <v>-1.0004790410949029</v>
      </c>
    </row>
    <row r="243" spans="17:21" x14ac:dyDescent="0.25">
      <c r="Q243" s="133">
        <f t="shared" si="18"/>
        <v>-1.2666666666666666</v>
      </c>
      <c r="R243" s="136">
        <f t="shared" si="19"/>
        <v>-1.0251662019365249</v>
      </c>
      <c r="S243" s="133">
        <f t="shared" si="20"/>
        <v>-2.1111111111111112</v>
      </c>
      <c r="T243" s="133">
        <f t="shared" si="21"/>
        <v>-1</v>
      </c>
      <c r="U243" s="133">
        <f t="shared" si="22"/>
        <v>-1.0004790410949029</v>
      </c>
    </row>
    <row r="244" spans="17:21" x14ac:dyDescent="0.25">
      <c r="Q244" s="133">
        <f t="shared" si="18"/>
        <v>-1.2666666666666666</v>
      </c>
      <c r="R244" s="136">
        <f t="shared" si="19"/>
        <v>-1.0251662019365249</v>
      </c>
      <c r="S244" s="133">
        <f t="shared" si="20"/>
        <v>-2.1111111111111112</v>
      </c>
      <c r="T244" s="133">
        <f t="shared" si="21"/>
        <v>-1</v>
      </c>
      <c r="U244" s="133">
        <f t="shared" si="22"/>
        <v>-1.0004790410949029</v>
      </c>
    </row>
    <row r="245" spans="17:21" x14ac:dyDescent="0.25">
      <c r="Q245" s="133">
        <f t="shared" si="18"/>
        <v>-1.2666666666666666</v>
      </c>
      <c r="R245" s="136">
        <f t="shared" si="19"/>
        <v>-1.0251662019365249</v>
      </c>
      <c r="S245" s="133">
        <f t="shared" si="20"/>
        <v>-2.1111111111111112</v>
      </c>
      <c r="T245" s="133">
        <f t="shared" si="21"/>
        <v>-1</v>
      </c>
      <c r="U245" s="133">
        <f t="shared" si="22"/>
        <v>-1.0004790410949029</v>
      </c>
    </row>
    <row r="246" spans="17:21" x14ac:dyDescent="0.25">
      <c r="Q246" s="133">
        <f t="shared" si="18"/>
        <v>-1.2666666666666666</v>
      </c>
      <c r="R246" s="136">
        <f t="shared" si="19"/>
        <v>-1.0251662019365249</v>
      </c>
      <c r="S246" s="133">
        <f t="shared" si="20"/>
        <v>-2.1111111111111112</v>
      </c>
      <c r="T246" s="133">
        <f t="shared" si="21"/>
        <v>-1</v>
      </c>
      <c r="U246" s="133">
        <f t="shared" si="22"/>
        <v>-1.0004790410949029</v>
      </c>
    </row>
    <row r="247" spans="17:21" x14ac:dyDescent="0.25">
      <c r="Q247" s="133">
        <f t="shared" si="18"/>
        <v>-1.2666666666666666</v>
      </c>
      <c r="R247" s="136">
        <f t="shared" si="19"/>
        <v>-1.0251662019365249</v>
      </c>
      <c r="S247" s="133">
        <f t="shared" si="20"/>
        <v>-2.1111111111111112</v>
      </c>
      <c r="T247" s="133">
        <f t="shared" si="21"/>
        <v>-1</v>
      </c>
      <c r="U247" s="133">
        <f t="shared" si="22"/>
        <v>-1.0004790410949029</v>
      </c>
    </row>
    <row r="248" spans="17:21" x14ac:dyDescent="0.25">
      <c r="Q248" s="133">
        <f t="shared" si="18"/>
        <v>-1.2666666666666666</v>
      </c>
      <c r="R248" s="136">
        <f t="shared" si="19"/>
        <v>-1.0251662019365249</v>
      </c>
      <c r="S248" s="133">
        <f t="shared" si="20"/>
        <v>-2.1111111111111112</v>
      </c>
      <c r="T248" s="133">
        <f t="shared" si="21"/>
        <v>-1</v>
      </c>
      <c r="U248" s="133">
        <f t="shared" si="22"/>
        <v>-1.0004790410949029</v>
      </c>
    </row>
    <row r="249" spans="17:21" x14ac:dyDescent="0.25">
      <c r="Q249" s="133">
        <f t="shared" si="18"/>
        <v>-1.2666666666666666</v>
      </c>
      <c r="R249" s="136">
        <f t="shared" si="19"/>
        <v>-1.0251662019365249</v>
      </c>
      <c r="S249" s="133">
        <f t="shared" si="20"/>
        <v>-2.1111111111111112</v>
      </c>
      <c r="T249" s="133">
        <f t="shared" si="21"/>
        <v>-1</v>
      </c>
      <c r="U249" s="133">
        <f t="shared" si="22"/>
        <v>-1.0004790410949029</v>
      </c>
    </row>
    <row r="250" spans="17:21" x14ac:dyDescent="0.25">
      <c r="Q250" s="133">
        <f t="shared" si="18"/>
        <v>-1.2666666666666666</v>
      </c>
      <c r="R250" s="136">
        <f t="shared" si="19"/>
        <v>-1.0251662019365249</v>
      </c>
      <c r="S250" s="133">
        <f t="shared" si="20"/>
        <v>-2.1111111111111112</v>
      </c>
      <c r="T250" s="133">
        <f t="shared" si="21"/>
        <v>-1</v>
      </c>
      <c r="U250" s="133">
        <f t="shared" si="22"/>
        <v>-1.0004790410949029</v>
      </c>
    </row>
    <row r="251" spans="17:21" x14ac:dyDescent="0.25">
      <c r="Q251" s="133">
        <f t="shared" si="18"/>
        <v>-1.2666666666666666</v>
      </c>
      <c r="R251" s="136">
        <f t="shared" si="19"/>
        <v>-1.0251662019365249</v>
      </c>
      <c r="S251" s="133">
        <f t="shared" si="20"/>
        <v>-2.1111111111111112</v>
      </c>
      <c r="T251" s="133">
        <f t="shared" si="21"/>
        <v>-1</v>
      </c>
      <c r="U251" s="133">
        <f t="shared" si="22"/>
        <v>-1.0004790410949029</v>
      </c>
    </row>
    <row r="252" spans="17:21" x14ac:dyDescent="0.25">
      <c r="Q252" s="133">
        <f t="shared" si="18"/>
        <v>-1.2666666666666666</v>
      </c>
      <c r="R252" s="136">
        <f t="shared" si="19"/>
        <v>-1.0251662019365249</v>
      </c>
      <c r="S252" s="133">
        <f t="shared" si="20"/>
        <v>-2.1111111111111112</v>
      </c>
      <c r="T252" s="133">
        <f t="shared" si="21"/>
        <v>-1</v>
      </c>
      <c r="U252" s="133">
        <f t="shared" si="22"/>
        <v>-1.0004790410949029</v>
      </c>
    </row>
    <row r="253" spans="17:21" x14ac:dyDescent="0.25">
      <c r="Q253" s="133">
        <f t="shared" si="18"/>
        <v>-1.2666666666666666</v>
      </c>
      <c r="R253" s="136">
        <f t="shared" si="19"/>
        <v>-1.0251662019365249</v>
      </c>
      <c r="S253" s="133">
        <f t="shared" si="20"/>
        <v>-2.1111111111111112</v>
      </c>
      <c r="T253" s="133">
        <f t="shared" si="21"/>
        <v>-1</v>
      </c>
      <c r="U253" s="133">
        <f t="shared" si="22"/>
        <v>-1.0004790410949029</v>
      </c>
    </row>
    <row r="254" spans="17:21" x14ac:dyDescent="0.25">
      <c r="Q254" s="133">
        <f t="shared" si="18"/>
        <v>-1.2666666666666666</v>
      </c>
      <c r="R254" s="136">
        <f t="shared" si="19"/>
        <v>-1.0251662019365249</v>
      </c>
      <c r="S254" s="133">
        <f t="shared" si="20"/>
        <v>-2.1111111111111112</v>
      </c>
      <c r="T254" s="133">
        <f t="shared" si="21"/>
        <v>-1</v>
      </c>
      <c r="U254" s="133">
        <f t="shared" si="22"/>
        <v>-1.0004790410949029</v>
      </c>
    </row>
    <row r="255" spans="17:21" x14ac:dyDescent="0.25">
      <c r="Q255" s="133">
        <f t="shared" si="18"/>
        <v>-1.2666666666666666</v>
      </c>
      <c r="R255" s="136">
        <f t="shared" si="19"/>
        <v>-1.0251662019365249</v>
      </c>
      <c r="S255" s="133">
        <f t="shared" si="20"/>
        <v>-2.1111111111111112</v>
      </c>
      <c r="T255" s="133">
        <f t="shared" si="21"/>
        <v>-1</v>
      </c>
      <c r="U255" s="133">
        <f t="shared" si="22"/>
        <v>-1.0004790410949029</v>
      </c>
    </row>
    <row r="256" spans="17:21" x14ac:dyDescent="0.25">
      <c r="Q256" s="133">
        <f t="shared" si="18"/>
        <v>-1.2666666666666666</v>
      </c>
      <c r="R256" s="136">
        <f t="shared" si="19"/>
        <v>-1.0251662019365249</v>
      </c>
      <c r="S256" s="133">
        <f t="shared" si="20"/>
        <v>-2.1111111111111112</v>
      </c>
      <c r="T256" s="133">
        <f t="shared" si="21"/>
        <v>-1</v>
      </c>
      <c r="U256" s="133">
        <f t="shared" si="22"/>
        <v>-1.0004790410949029</v>
      </c>
    </row>
    <row r="257" spans="17:21" x14ac:dyDescent="0.25">
      <c r="Q257" s="133">
        <f t="shared" si="18"/>
        <v>-1.2666666666666666</v>
      </c>
      <c r="R257" s="136">
        <f t="shared" si="19"/>
        <v>-1.0251662019365249</v>
      </c>
      <c r="S257" s="133">
        <f t="shared" si="20"/>
        <v>-2.1111111111111112</v>
      </c>
      <c r="T257" s="133">
        <f t="shared" si="21"/>
        <v>-1</v>
      </c>
      <c r="U257" s="133">
        <f t="shared" si="22"/>
        <v>-1.0004790410949029</v>
      </c>
    </row>
    <row r="258" spans="17:21" x14ac:dyDescent="0.25">
      <c r="Q258" s="133">
        <f t="shared" si="18"/>
        <v>-1.2666666666666666</v>
      </c>
      <c r="R258" s="136">
        <f t="shared" si="19"/>
        <v>-1.0251662019365249</v>
      </c>
      <c r="S258" s="133">
        <f t="shared" si="20"/>
        <v>-2.1111111111111112</v>
      </c>
      <c r="T258" s="133">
        <f t="shared" si="21"/>
        <v>-1</v>
      </c>
      <c r="U258" s="133">
        <f t="shared" si="22"/>
        <v>-1.0004790410949029</v>
      </c>
    </row>
    <row r="259" spans="17:21" x14ac:dyDescent="0.25">
      <c r="Q259" s="133">
        <f t="shared" ref="Q259:Q322" si="23">2*((L259-P$3)/(P$5-P$3))-1</f>
        <v>-1.2666666666666666</v>
      </c>
      <c r="R259" s="136">
        <f t="shared" ref="R259:R322" si="24">2*((H259-P$8)/(P$10-P$8))-1</f>
        <v>-1.0251662019365249</v>
      </c>
      <c r="S259" s="133">
        <f t="shared" ref="S259:S322" si="25">2*((I259-P$13)/(P$15-P$13))-1</f>
        <v>-2.1111111111111112</v>
      </c>
      <c r="T259" s="133">
        <f t="shared" ref="T259:T322" si="26">2*((J259-P$18)/(P$20-P$18))-1</f>
        <v>-1</v>
      </c>
      <c r="U259" s="133">
        <f t="shared" ref="U259:U322" si="27">2*((K259-P$23)/(P$25-P$23))-1</f>
        <v>-1.0004790410949029</v>
      </c>
    </row>
    <row r="260" spans="17:21" x14ac:dyDescent="0.25">
      <c r="Q260" s="133">
        <f t="shared" si="23"/>
        <v>-1.2666666666666666</v>
      </c>
      <c r="R260" s="136">
        <f t="shared" si="24"/>
        <v>-1.0251662019365249</v>
      </c>
      <c r="S260" s="133">
        <f t="shared" si="25"/>
        <v>-2.1111111111111112</v>
      </c>
      <c r="T260" s="133">
        <f t="shared" si="26"/>
        <v>-1</v>
      </c>
      <c r="U260" s="133">
        <f t="shared" si="27"/>
        <v>-1.0004790410949029</v>
      </c>
    </row>
    <row r="261" spans="17:21" x14ac:dyDescent="0.25">
      <c r="Q261" s="133">
        <f t="shared" si="23"/>
        <v>-1.2666666666666666</v>
      </c>
      <c r="R261" s="136">
        <f t="shared" si="24"/>
        <v>-1.0251662019365249</v>
      </c>
      <c r="S261" s="133">
        <f t="shared" si="25"/>
        <v>-2.1111111111111112</v>
      </c>
      <c r="T261" s="133">
        <f t="shared" si="26"/>
        <v>-1</v>
      </c>
      <c r="U261" s="133">
        <f t="shared" si="27"/>
        <v>-1.0004790410949029</v>
      </c>
    </row>
    <row r="262" spans="17:21" x14ac:dyDescent="0.25">
      <c r="Q262" s="133">
        <f t="shared" si="23"/>
        <v>-1.2666666666666666</v>
      </c>
      <c r="R262" s="136">
        <f t="shared" si="24"/>
        <v>-1.0251662019365249</v>
      </c>
      <c r="S262" s="133">
        <f t="shared" si="25"/>
        <v>-2.1111111111111112</v>
      </c>
      <c r="T262" s="133">
        <f t="shared" si="26"/>
        <v>-1</v>
      </c>
      <c r="U262" s="133">
        <f t="shared" si="27"/>
        <v>-1.0004790410949029</v>
      </c>
    </row>
    <row r="263" spans="17:21" x14ac:dyDescent="0.25">
      <c r="Q263" s="133">
        <f t="shared" si="23"/>
        <v>-1.2666666666666666</v>
      </c>
      <c r="R263" s="136">
        <f t="shared" si="24"/>
        <v>-1.0251662019365249</v>
      </c>
      <c r="S263" s="133">
        <f t="shared" si="25"/>
        <v>-2.1111111111111112</v>
      </c>
      <c r="T263" s="133">
        <f t="shared" si="26"/>
        <v>-1</v>
      </c>
      <c r="U263" s="133">
        <f t="shared" si="27"/>
        <v>-1.0004790410949029</v>
      </c>
    </row>
    <row r="264" spans="17:21" x14ac:dyDescent="0.25">
      <c r="Q264" s="133">
        <f t="shared" si="23"/>
        <v>-1.2666666666666666</v>
      </c>
      <c r="R264" s="136">
        <f t="shared" si="24"/>
        <v>-1.0251662019365249</v>
      </c>
      <c r="S264" s="133">
        <f t="shared" si="25"/>
        <v>-2.1111111111111112</v>
      </c>
      <c r="T264" s="133">
        <f t="shared" si="26"/>
        <v>-1</v>
      </c>
      <c r="U264" s="133">
        <f t="shared" si="27"/>
        <v>-1.0004790410949029</v>
      </c>
    </row>
    <row r="265" spans="17:21" x14ac:dyDescent="0.25">
      <c r="Q265" s="133">
        <f t="shared" si="23"/>
        <v>-1.2666666666666666</v>
      </c>
      <c r="R265" s="136">
        <f t="shared" si="24"/>
        <v>-1.0251662019365249</v>
      </c>
      <c r="S265" s="133">
        <f t="shared" si="25"/>
        <v>-2.1111111111111112</v>
      </c>
      <c r="T265" s="133">
        <f t="shared" si="26"/>
        <v>-1</v>
      </c>
      <c r="U265" s="133">
        <f t="shared" si="27"/>
        <v>-1.0004790410949029</v>
      </c>
    </row>
    <row r="266" spans="17:21" x14ac:dyDescent="0.25">
      <c r="Q266" s="133">
        <f t="shared" si="23"/>
        <v>-1.2666666666666666</v>
      </c>
      <c r="R266" s="136">
        <f t="shared" si="24"/>
        <v>-1.0251662019365249</v>
      </c>
      <c r="S266" s="133">
        <f t="shared" si="25"/>
        <v>-2.1111111111111112</v>
      </c>
      <c r="T266" s="133">
        <f t="shared" si="26"/>
        <v>-1</v>
      </c>
      <c r="U266" s="133">
        <f t="shared" si="27"/>
        <v>-1.0004790410949029</v>
      </c>
    </row>
    <row r="267" spans="17:21" x14ac:dyDescent="0.25">
      <c r="Q267" s="133">
        <f t="shared" si="23"/>
        <v>-1.2666666666666666</v>
      </c>
      <c r="R267" s="136">
        <f t="shared" si="24"/>
        <v>-1.0251662019365249</v>
      </c>
      <c r="S267" s="133">
        <f t="shared" si="25"/>
        <v>-2.1111111111111112</v>
      </c>
      <c r="T267" s="133">
        <f t="shared" si="26"/>
        <v>-1</v>
      </c>
      <c r="U267" s="133">
        <f t="shared" si="27"/>
        <v>-1.0004790410949029</v>
      </c>
    </row>
    <row r="268" spans="17:21" x14ac:dyDescent="0.25">
      <c r="Q268" s="133">
        <f t="shared" si="23"/>
        <v>-1.2666666666666666</v>
      </c>
      <c r="R268" s="136">
        <f t="shared" si="24"/>
        <v>-1.0251662019365249</v>
      </c>
      <c r="S268" s="133">
        <f t="shared" si="25"/>
        <v>-2.1111111111111112</v>
      </c>
      <c r="T268" s="133">
        <f t="shared" si="26"/>
        <v>-1</v>
      </c>
      <c r="U268" s="133">
        <f t="shared" si="27"/>
        <v>-1.0004790410949029</v>
      </c>
    </row>
    <row r="269" spans="17:21" x14ac:dyDescent="0.25">
      <c r="Q269" s="133">
        <f t="shared" si="23"/>
        <v>-1.2666666666666666</v>
      </c>
      <c r="R269" s="136">
        <f t="shared" si="24"/>
        <v>-1.0251662019365249</v>
      </c>
      <c r="S269" s="133">
        <f t="shared" si="25"/>
        <v>-2.1111111111111112</v>
      </c>
      <c r="T269" s="133">
        <f t="shared" si="26"/>
        <v>-1</v>
      </c>
      <c r="U269" s="133">
        <f t="shared" si="27"/>
        <v>-1.0004790410949029</v>
      </c>
    </row>
    <row r="270" spans="17:21" x14ac:dyDescent="0.25">
      <c r="Q270" s="133">
        <f t="shared" si="23"/>
        <v>-1.2666666666666666</v>
      </c>
      <c r="R270" s="136">
        <f t="shared" si="24"/>
        <v>-1.0251662019365249</v>
      </c>
      <c r="S270" s="133">
        <f t="shared" si="25"/>
        <v>-2.1111111111111112</v>
      </c>
      <c r="T270" s="133">
        <f t="shared" si="26"/>
        <v>-1</v>
      </c>
      <c r="U270" s="133">
        <f t="shared" si="27"/>
        <v>-1.0004790410949029</v>
      </c>
    </row>
    <row r="271" spans="17:21" x14ac:dyDescent="0.25">
      <c r="Q271" s="133">
        <f t="shared" si="23"/>
        <v>-1.2666666666666666</v>
      </c>
      <c r="R271" s="136">
        <f t="shared" si="24"/>
        <v>-1.0251662019365249</v>
      </c>
      <c r="S271" s="133">
        <f t="shared" si="25"/>
        <v>-2.1111111111111112</v>
      </c>
      <c r="T271" s="133">
        <f t="shared" si="26"/>
        <v>-1</v>
      </c>
      <c r="U271" s="133">
        <f t="shared" si="27"/>
        <v>-1.0004790410949029</v>
      </c>
    </row>
    <row r="272" spans="17:21" x14ac:dyDescent="0.25">
      <c r="Q272" s="133">
        <f t="shared" si="23"/>
        <v>-1.2666666666666666</v>
      </c>
      <c r="R272" s="136">
        <f t="shared" si="24"/>
        <v>-1.0251662019365249</v>
      </c>
      <c r="S272" s="133">
        <f t="shared" si="25"/>
        <v>-2.1111111111111112</v>
      </c>
      <c r="T272" s="133">
        <f t="shared" si="26"/>
        <v>-1</v>
      </c>
      <c r="U272" s="133">
        <f t="shared" si="27"/>
        <v>-1.0004790410949029</v>
      </c>
    </row>
    <row r="273" spans="17:21" x14ac:dyDescent="0.25">
      <c r="Q273" s="133">
        <f t="shared" si="23"/>
        <v>-1.2666666666666666</v>
      </c>
      <c r="R273" s="136">
        <f t="shared" si="24"/>
        <v>-1.0251662019365249</v>
      </c>
      <c r="S273" s="133">
        <f t="shared" si="25"/>
        <v>-2.1111111111111112</v>
      </c>
      <c r="T273" s="133">
        <f t="shared" si="26"/>
        <v>-1</v>
      </c>
      <c r="U273" s="133">
        <f t="shared" si="27"/>
        <v>-1.0004790410949029</v>
      </c>
    </row>
    <row r="274" spans="17:21" x14ac:dyDescent="0.25">
      <c r="Q274" s="133">
        <f t="shared" si="23"/>
        <v>-1.2666666666666666</v>
      </c>
      <c r="R274" s="136">
        <f t="shared" si="24"/>
        <v>-1.0251662019365249</v>
      </c>
      <c r="S274" s="133">
        <f t="shared" si="25"/>
        <v>-2.1111111111111112</v>
      </c>
      <c r="T274" s="133">
        <f t="shared" si="26"/>
        <v>-1</v>
      </c>
      <c r="U274" s="133">
        <f t="shared" si="27"/>
        <v>-1.0004790410949029</v>
      </c>
    </row>
    <row r="275" spans="17:21" x14ac:dyDescent="0.25">
      <c r="Q275" s="133">
        <f t="shared" si="23"/>
        <v>-1.2666666666666666</v>
      </c>
      <c r="R275" s="136">
        <f t="shared" si="24"/>
        <v>-1.0251662019365249</v>
      </c>
      <c r="S275" s="133">
        <f t="shared" si="25"/>
        <v>-2.1111111111111112</v>
      </c>
      <c r="T275" s="133">
        <f t="shared" si="26"/>
        <v>-1</v>
      </c>
      <c r="U275" s="133">
        <f t="shared" si="27"/>
        <v>-1.0004790410949029</v>
      </c>
    </row>
    <row r="276" spans="17:21" x14ac:dyDescent="0.25">
      <c r="Q276" s="133">
        <f t="shared" si="23"/>
        <v>-1.2666666666666666</v>
      </c>
      <c r="R276" s="136">
        <f t="shared" si="24"/>
        <v>-1.0251662019365249</v>
      </c>
      <c r="S276" s="133">
        <f t="shared" si="25"/>
        <v>-2.1111111111111112</v>
      </c>
      <c r="T276" s="133">
        <f t="shared" si="26"/>
        <v>-1</v>
      </c>
      <c r="U276" s="133">
        <f t="shared" si="27"/>
        <v>-1.0004790410949029</v>
      </c>
    </row>
    <row r="277" spans="17:21" x14ac:dyDescent="0.25">
      <c r="Q277" s="133">
        <f t="shared" si="23"/>
        <v>-1.2666666666666666</v>
      </c>
      <c r="R277" s="136">
        <f t="shared" si="24"/>
        <v>-1.0251662019365249</v>
      </c>
      <c r="S277" s="133">
        <f t="shared" si="25"/>
        <v>-2.1111111111111112</v>
      </c>
      <c r="T277" s="133">
        <f t="shared" si="26"/>
        <v>-1</v>
      </c>
      <c r="U277" s="133">
        <f t="shared" si="27"/>
        <v>-1.0004790410949029</v>
      </c>
    </row>
    <row r="278" spans="17:21" x14ac:dyDescent="0.25">
      <c r="Q278" s="133">
        <f t="shared" si="23"/>
        <v>-1.2666666666666666</v>
      </c>
      <c r="R278" s="136">
        <f t="shared" si="24"/>
        <v>-1.0251662019365249</v>
      </c>
      <c r="S278" s="133">
        <f t="shared" si="25"/>
        <v>-2.1111111111111112</v>
      </c>
      <c r="T278" s="133">
        <f t="shared" si="26"/>
        <v>-1</v>
      </c>
      <c r="U278" s="133">
        <f t="shared" si="27"/>
        <v>-1.0004790410949029</v>
      </c>
    </row>
    <row r="279" spans="17:21" x14ac:dyDescent="0.25">
      <c r="Q279" s="133">
        <f t="shared" si="23"/>
        <v>-1.2666666666666666</v>
      </c>
      <c r="R279" s="136">
        <f t="shared" si="24"/>
        <v>-1.0251662019365249</v>
      </c>
      <c r="S279" s="133">
        <f t="shared" si="25"/>
        <v>-2.1111111111111112</v>
      </c>
      <c r="T279" s="133">
        <f t="shared" si="26"/>
        <v>-1</v>
      </c>
      <c r="U279" s="133">
        <f t="shared" si="27"/>
        <v>-1.0004790410949029</v>
      </c>
    </row>
    <row r="280" spans="17:21" x14ac:dyDescent="0.25">
      <c r="Q280" s="133">
        <f t="shared" si="23"/>
        <v>-1.2666666666666666</v>
      </c>
      <c r="R280" s="136">
        <f t="shared" si="24"/>
        <v>-1.0251662019365249</v>
      </c>
      <c r="S280" s="133">
        <f t="shared" si="25"/>
        <v>-2.1111111111111112</v>
      </c>
      <c r="T280" s="133">
        <f t="shared" si="26"/>
        <v>-1</v>
      </c>
      <c r="U280" s="133">
        <f t="shared" si="27"/>
        <v>-1.0004790410949029</v>
      </c>
    </row>
    <row r="281" spans="17:21" x14ac:dyDescent="0.25">
      <c r="Q281" s="133">
        <f t="shared" si="23"/>
        <v>-1.2666666666666666</v>
      </c>
      <c r="R281" s="136">
        <f t="shared" si="24"/>
        <v>-1.0251662019365249</v>
      </c>
      <c r="S281" s="133">
        <f t="shared" si="25"/>
        <v>-2.1111111111111112</v>
      </c>
      <c r="T281" s="133">
        <f t="shared" si="26"/>
        <v>-1</v>
      </c>
      <c r="U281" s="133">
        <f t="shared" si="27"/>
        <v>-1.0004790410949029</v>
      </c>
    </row>
    <row r="282" spans="17:21" x14ac:dyDescent="0.25">
      <c r="Q282" s="133">
        <f t="shared" si="23"/>
        <v>-1.2666666666666666</v>
      </c>
      <c r="R282" s="136">
        <f t="shared" si="24"/>
        <v>-1.0251662019365249</v>
      </c>
      <c r="S282" s="133">
        <f t="shared" si="25"/>
        <v>-2.1111111111111112</v>
      </c>
      <c r="T282" s="133">
        <f t="shared" si="26"/>
        <v>-1</v>
      </c>
      <c r="U282" s="133">
        <f t="shared" si="27"/>
        <v>-1.0004790410949029</v>
      </c>
    </row>
    <row r="283" spans="17:21" x14ac:dyDescent="0.25">
      <c r="Q283" s="133">
        <f t="shared" si="23"/>
        <v>-1.2666666666666666</v>
      </c>
      <c r="R283" s="136">
        <f t="shared" si="24"/>
        <v>-1.0251662019365249</v>
      </c>
      <c r="S283" s="133">
        <f t="shared" si="25"/>
        <v>-2.1111111111111112</v>
      </c>
      <c r="T283" s="133">
        <f t="shared" si="26"/>
        <v>-1</v>
      </c>
      <c r="U283" s="133">
        <f t="shared" si="27"/>
        <v>-1.0004790410949029</v>
      </c>
    </row>
    <row r="284" spans="17:21" x14ac:dyDescent="0.25">
      <c r="Q284" s="133">
        <f t="shared" si="23"/>
        <v>-1.2666666666666666</v>
      </c>
      <c r="R284" s="136">
        <f t="shared" si="24"/>
        <v>-1.0251662019365249</v>
      </c>
      <c r="S284" s="133">
        <f t="shared" si="25"/>
        <v>-2.1111111111111112</v>
      </c>
      <c r="T284" s="133">
        <f t="shared" si="26"/>
        <v>-1</v>
      </c>
      <c r="U284" s="133">
        <f t="shared" si="27"/>
        <v>-1.0004790410949029</v>
      </c>
    </row>
    <row r="285" spans="17:21" x14ac:dyDescent="0.25">
      <c r="Q285" s="133">
        <f t="shared" si="23"/>
        <v>-1.2666666666666666</v>
      </c>
      <c r="R285" s="136">
        <f t="shared" si="24"/>
        <v>-1.0251662019365249</v>
      </c>
      <c r="S285" s="133">
        <f t="shared" si="25"/>
        <v>-2.1111111111111112</v>
      </c>
      <c r="T285" s="133">
        <f t="shared" si="26"/>
        <v>-1</v>
      </c>
      <c r="U285" s="133">
        <f t="shared" si="27"/>
        <v>-1.0004790410949029</v>
      </c>
    </row>
    <row r="286" spans="17:21" x14ac:dyDescent="0.25">
      <c r="Q286" s="133">
        <f t="shared" si="23"/>
        <v>-1.2666666666666666</v>
      </c>
      <c r="R286" s="136">
        <f t="shared" si="24"/>
        <v>-1.0251662019365249</v>
      </c>
      <c r="S286" s="133">
        <f t="shared" si="25"/>
        <v>-2.1111111111111112</v>
      </c>
      <c r="T286" s="133">
        <f t="shared" si="26"/>
        <v>-1</v>
      </c>
      <c r="U286" s="133">
        <f t="shared" si="27"/>
        <v>-1.0004790410949029</v>
      </c>
    </row>
    <row r="287" spans="17:21" x14ac:dyDescent="0.25">
      <c r="Q287" s="133">
        <f t="shared" si="23"/>
        <v>-1.2666666666666666</v>
      </c>
      <c r="R287" s="136">
        <f t="shared" si="24"/>
        <v>-1.0251662019365249</v>
      </c>
      <c r="S287" s="133">
        <f t="shared" si="25"/>
        <v>-2.1111111111111112</v>
      </c>
      <c r="T287" s="133">
        <f t="shared" si="26"/>
        <v>-1</v>
      </c>
      <c r="U287" s="133">
        <f t="shared" si="27"/>
        <v>-1.0004790410949029</v>
      </c>
    </row>
    <row r="288" spans="17:21" x14ac:dyDescent="0.25">
      <c r="Q288" s="133">
        <f t="shared" si="23"/>
        <v>-1.2666666666666666</v>
      </c>
      <c r="R288" s="136">
        <f t="shared" si="24"/>
        <v>-1.0251662019365249</v>
      </c>
      <c r="S288" s="133">
        <f t="shared" si="25"/>
        <v>-2.1111111111111112</v>
      </c>
      <c r="T288" s="133">
        <f t="shared" si="26"/>
        <v>-1</v>
      </c>
      <c r="U288" s="133">
        <f t="shared" si="27"/>
        <v>-1.0004790410949029</v>
      </c>
    </row>
    <row r="289" spans="17:21" x14ac:dyDescent="0.25">
      <c r="Q289" s="133">
        <f t="shared" si="23"/>
        <v>-1.2666666666666666</v>
      </c>
      <c r="R289" s="136">
        <f t="shared" si="24"/>
        <v>-1.0251662019365249</v>
      </c>
      <c r="S289" s="133">
        <f t="shared" si="25"/>
        <v>-2.1111111111111112</v>
      </c>
      <c r="T289" s="133">
        <f t="shared" si="26"/>
        <v>-1</v>
      </c>
      <c r="U289" s="133">
        <f t="shared" si="27"/>
        <v>-1.0004790410949029</v>
      </c>
    </row>
    <row r="290" spans="17:21" x14ac:dyDescent="0.25">
      <c r="Q290" s="133">
        <f t="shared" si="23"/>
        <v>-1.2666666666666666</v>
      </c>
      <c r="R290" s="136">
        <f t="shared" si="24"/>
        <v>-1.0251662019365249</v>
      </c>
      <c r="S290" s="133">
        <f t="shared" si="25"/>
        <v>-2.1111111111111112</v>
      </c>
      <c r="T290" s="133">
        <f t="shared" si="26"/>
        <v>-1</v>
      </c>
      <c r="U290" s="133">
        <f t="shared" si="27"/>
        <v>-1.0004790410949029</v>
      </c>
    </row>
    <row r="291" spans="17:21" x14ac:dyDescent="0.25">
      <c r="Q291" s="133">
        <f t="shared" si="23"/>
        <v>-1.2666666666666666</v>
      </c>
      <c r="R291" s="136">
        <f t="shared" si="24"/>
        <v>-1.0251662019365249</v>
      </c>
      <c r="S291" s="133">
        <f t="shared" si="25"/>
        <v>-2.1111111111111112</v>
      </c>
      <c r="T291" s="133">
        <f t="shared" si="26"/>
        <v>-1</v>
      </c>
      <c r="U291" s="133">
        <f t="shared" si="27"/>
        <v>-1.0004790410949029</v>
      </c>
    </row>
    <row r="292" spans="17:21" x14ac:dyDescent="0.25">
      <c r="Q292" s="133">
        <f t="shared" si="23"/>
        <v>-1.2666666666666666</v>
      </c>
      <c r="R292" s="136">
        <f t="shared" si="24"/>
        <v>-1.0251662019365249</v>
      </c>
      <c r="S292" s="133">
        <f t="shared" si="25"/>
        <v>-2.1111111111111112</v>
      </c>
      <c r="T292" s="133">
        <f t="shared" si="26"/>
        <v>-1</v>
      </c>
      <c r="U292" s="133">
        <f t="shared" si="27"/>
        <v>-1.0004790410949029</v>
      </c>
    </row>
    <row r="293" spans="17:21" x14ac:dyDescent="0.25">
      <c r="Q293" s="133">
        <f t="shared" si="23"/>
        <v>-1.2666666666666666</v>
      </c>
      <c r="R293" s="136">
        <f t="shared" si="24"/>
        <v>-1.0251662019365249</v>
      </c>
      <c r="S293" s="133">
        <f t="shared" si="25"/>
        <v>-2.1111111111111112</v>
      </c>
      <c r="T293" s="133">
        <f t="shared" si="26"/>
        <v>-1</v>
      </c>
      <c r="U293" s="133">
        <f t="shared" si="27"/>
        <v>-1.0004790410949029</v>
      </c>
    </row>
    <row r="294" spans="17:21" x14ac:dyDescent="0.25">
      <c r="Q294" s="133">
        <f t="shared" si="23"/>
        <v>-1.2666666666666666</v>
      </c>
      <c r="R294" s="136">
        <f t="shared" si="24"/>
        <v>-1.0251662019365249</v>
      </c>
      <c r="S294" s="133">
        <f t="shared" si="25"/>
        <v>-2.1111111111111112</v>
      </c>
      <c r="T294" s="133">
        <f t="shared" si="26"/>
        <v>-1</v>
      </c>
      <c r="U294" s="133">
        <f t="shared" si="27"/>
        <v>-1.0004790410949029</v>
      </c>
    </row>
    <row r="295" spans="17:21" x14ac:dyDescent="0.25">
      <c r="Q295" s="133">
        <f t="shared" si="23"/>
        <v>-1.2666666666666666</v>
      </c>
      <c r="R295" s="136">
        <f t="shared" si="24"/>
        <v>-1.0251662019365249</v>
      </c>
      <c r="S295" s="133">
        <f t="shared" si="25"/>
        <v>-2.1111111111111112</v>
      </c>
      <c r="T295" s="133">
        <f t="shared" si="26"/>
        <v>-1</v>
      </c>
      <c r="U295" s="133">
        <f t="shared" si="27"/>
        <v>-1.0004790410949029</v>
      </c>
    </row>
    <row r="296" spans="17:21" x14ac:dyDescent="0.25">
      <c r="Q296" s="133">
        <f t="shared" si="23"/>
        <v>-1.2666666666666666</v>
      </c>
      <c r="R296" s="136">
        <f t="shared" si="24"/>
        <v>-1.0251662019365249</v>
      </c>
      <c r="S296" s="133">
        <f t="shared" si="25"/>
        <v>-2.1111111111111112</v>
      </c>
      <c r="T296" s="133">
        <f t="shared" si="26"/>
        <v>-1</v>
      </c>
      <c r="U296" s="133">
        <f t="shared" si="27"/>
        <v>-1.0004790410949029</v>
      </c>
    </row>
    <row r="297" spans="17:21" x14ac:dyDescent="0.25">
      <c r="Q297" s="133">
        <f t="shared" si="23"/>
        <v>-1.2666666666666666</v>
      </c>
      <c r="R297" s="136">
        <f t="shared" si="24"/>
        <v>-1.0251662019365249</v>
      </c>
      <c r="S297" s="133">
        <f t="shared" si="25"/>
        <v>-2.1111111111111112</v>
      </c>
      <c r="T297" s="133">
        <f t="shared" si="26"/>
        <v>-1</v>
      </c>
      <c r="U297" s="133">
        <f t="shared" si="27"/>
        <v>-1.0004790410949029</v>
      </c>
    </row>
    <row r="298" spans="17:21" x14ac:dyDescent="0.25">
      <c r="Q298" s="133">
        <f t="shared" si="23"/>
        <v>-1.2666666666666666</v>
      </c>
      <c r="R298" s="136">
        <f t="shared" si="24"/>
        <v>-1.0251662019365249</v>
      </c>
      <c r="S298" s="133">
        <f t="shared" si="25"/>
        <v>-2.1111111111111112</v>
      </c>
      <c r="T298" s="133">
        <f t="shared" si="26"/>
        <v>-1</v>
      </c>
      <c r="U298" s="133">
        <f t="shared" si="27"/>
        <v>-1.0004790410949029</v>
      </c>
    </row>
    <row r="299" spans="17:21" x14ac:dyDescent="0.25">
      <c r="Q299" s="133">
        <f t="shared" si="23"/>
        <v>-1.2666666666666666</v>
      </c>
      <c r="R299" s="136">
        <f t="shared" si="24"/>
        <v>-1.0251662019365249</v>
      </c>
      <c r="S299" s="133">
        <f t="shared" si="25"/>
        <v>-2.1111111111111112</v>
      </c>
      <c r="T299" s="133">
        <f t="shared" si="26"/>
        <v>-1</v>
      </c>
      <c r="U299" s="133">
        <f t="shared" si="27"/>
        <v>-1.0004790410949029</v>
      </c>
    </row>
    <row r="300" spans="17:21" x14ac:dyDescent="0.25">
      <c r="Q300" s="133">
        <f t="shared" si="23"/>
        <v>-1.2666666666666666</v>
      </c>
      <c r="R300" s="136">
        <f t="shared" si="24"/>
        <v>-1.0251662019365249</v>
      </c>
      <c r="S300" s="133">
        <f t="shared" si="25"/>
        <v>-2.1111111111111112</v>
      </c>
      <c r="T300" s="133">
        <f t="shared" si="26"/>
        <v>-1</v>
      </c>
      <c r="U300" s="133">
        <f t="shared" si="27"/>
        <v>-1.0004790410949029</v>
      </c>
    </row>
    <row r="301" spans="17:21" x14ac:dyDescent="0.25">
      <c r="Q301" s="133">
        <f t="shared" si="23"/>
        <v>-1.2666666666666666</v>
      </c>
      <c r="R301" s="136">
        <f t="shared" si="24"/>
        <v>-1.0251662019365249</v>
      </c>
      <c r="S301" s="133">
        <f t="shared" si="25"/>
        <v>-2.1111111111111112</v>
      </c>
      <c r="T301" s="133">
        <f t="shared" si="26"/>
        <v>-1</v>
      </c>
      <c r="U301" s="133">
        <f t="shared" si="27"/>
        <v>-1.0004790410949029</v>
      </c>
    </row>
    <row r="302" spans="17:21" x14ac:dyDescent="0.25">
      <c r="Q302" s="133">
        <f t="shared" si="23"/>
        <v>-1.2666666666666666</v>
      </c>
      <c r="R302" s="136">
        <f t="shared" si="24"/>
        <v>-1.0251662019365249</v>
      </c>
      <c r="S302" s="133">
        <f t="shared" si="25"/>
        <v>-2.1111111111111112</v>
      </c>
      <c r="T302" s="133">
        <f t="shared" si="26"/>
        <v>-1</v>
      </c>
      <c r="U302" s="133">
        <f t="shared" si="27"/>
        <v>-1.0004790410949029</v>
      </c>
    </row>
    <row r="303" spans="17:21" x14ac:dyDescent="0.25">
      <c r="Q303" s="133">
        <f t="shared" si="23"/>
        <v>-1.2666666666666666</v>
      </c>
      <c r="R303" s="136">
        <f t="shared" si="24"/>
        <v>-1.0251662019365249</v>
      </c>
      <c r="S303" s="133">
        <f t="shared" si="25"/>
        <v>-2.1111111111111112</v>
      </c>
      <c r="T303" s="133">
        <f t="shared" si="26"/>
        <v>-1</v>
      </c>
      <c r="U303" s="133">
        <f t="shared" si="27"/>
        <v>-1.0004790410949029</v>
      </c>
    </row>
    <row r="304" spans="17:21" x14ac:dyDescent="0.25">
      <c r="Q304" s="133">
        <f t="shared" si="23"/>
        <v>-1.2666666666666666</v>
      </c>
      <c r="R304" s="136">
        <f t="shared" si="24"/>
        <v>-1.0251662019365249</v>
      </c>
      <c r="S304" s="133">
        <f t="shared" si="25"/>
        <v>-2.1111111111111112</v>
      </c>
      <c r="T304" s="133">
        <f t="shared" si="26"/>
        <v>-1</v>
      </c>
      <c r="U304" s="133">
        <f t="shared" si="27"/>
        <v>-1.0004790410949029</v>
      </c>
    </row>
    <row r="305" spans="17:21" x14ac:dyDescent="0.25">
      <c r="Q305" s="133">
        <f t="shared" si="23"/>
        <v>-1.2666666666666666</v>
      </c>
      <c r="R305" s="136">
        <f t="shared" si="24"/>
        <v>-1.0251662019365249</v>
      </c>
      <c r="S305" s="133">
        <f t="shared" si="25"/>
        <v>-2.1111111111111112</v>
      </c>
      <c r="T305" s="133">
        <f t="shared" si="26"/>
        <v>-1</v>
      </c>
      <c r="U305" s="133">
        <f t="shared" si="27"/>
        <v>-1.0004790410949029</v>
      </c>
    </row>
    <row r="306" spans="17:21" x14ac:dyDescent="0.25">
      <c r="Q306" s="133">
        <f t="shared" si="23"/>
        <v>-1.2666666666666666</v>
      </c>
      <c r="R306" s="136">
        <f t="shared" si="24"/>
        <v>-1.0251662019365249</v>
      </c>
      <c r="S306" s="133">
        <f t="shared" si="25"/>
        <v>-2.1111111111111112</v>
      </c>
      <c r="T306" s="133">
        <f t="shared" si="26"/>
        <v>-1</v>
      </c>
      <c r="U306" s="133">
        <f t="shared" si="27"/>
        <v>-1.0004790410949029</v>
      </c>
    </row>
    <row r="307" spans="17:21" x14ac:dyDescent="0.25">
      <c r="Q307" s="133">
        <f t="shared" si="23"/>
        <v>-1.2666666666666666</v>
      </c>
      <c r="R307" s="136">
        <f t="shared" si="24"/>
        <v>-1.0251662019365249</v>
      </c>
      <c r="S307" s="133">
        <f t="shared" si="25"/>
        <v>-2.1111111111111112</v>
      </c>
      <c r="T307" s="133">
        <f t="shared" si="26"/>
        <v>-1</v>
      </c>
      <c r="U307" s="133">
        <f t="shared" si="27"/>
        <v>-1.0004790410949029</v>
      </c>
    </row>
    <row r="308" spans="17:21" x14ac:dyDescent="0.25">
      <c r="Q308" s="133">
        <f t="shared" si="23"/>
        <v>-1.2666666666666666</v>
      </c>
      <c r="R308" s="136">
        <f t="shared" si="24"/>
        <v>-1.0251662019365249</v>
      </c>
      <c r="S308" s="133">
        <f t="shared" si="25"/>
        <v>-2.1111111111111112</v>
      </c>
      <c r="T308" s="133">
        <f t="shared" si="26"/>
        <v>-1</v>
      </c>
      <c r="U308" s="133">
        <f t="shared" si="27"/>
        <v>-1.0004790410949029</v>
      </c>
    </row>
    <row r="309" spans="17:21" x14ac:dyDescent="0.25">
      <c r="Q309" s="133">
        <f t="shared" si="23"/>
        <v>-1.2666666666666666</v>
      </c>
      <c r="R309" s="136">
        <f t="shared" si="24"/>
        <v>-1.0251662019365249</v>
      </c>
      <c r="S309" s="133">
        <f t="shared" si="25"/>
        <v>-2.1111111111111112</v>
      </c>
      <c r="T309" s="133">
        <f t="shared" si="26"/>
        <v>-1</v>
      </c>
      <c r="U309" s="133">
        <f t="shared" si="27"/>
        <v>-1.0004790410949029</v>
      </c>
    </row>
    <row r="310" spans="17:21" x14ac:dyDescent="0.25">
      <c r="Q310" s="133">
        <f t="shared" si="23"/>
        <v>-1.2666666666666666</v>
      </c>
      <c r="R310" s="136">
        <f t="shared" si="24"/>
        <v>-1.0251662019365249</v>
      </c>
      <c r="S310" s="133">
        <f t="shared" si="25"/>
        <v>-2.1111111111111112</v>
      </c>
      <c r="T310" s="133">
        <f t="shared" si="26"/>
        <v>-1</v>
      </c>
      <c r="U310" s="133">
        <f t="shared" si="27"/>
        <v>-1.0004790410949029</v>
      </c>
    </row>
    <row r="311" spans="17:21" x14ac:dyDescent="0.25">
      <c r="Q311" s="133">
        <f t="shared" si="23"/>
        <v>-1.2666666666666666</v>
      </c>
      <c r="R311" s="136">
        <f t="shared" si="24"/>
        <v>-1.0251662019365249</v>
      </c>
      <c r="S311" s="133">
        <f t="shared" si="25"/>
        <v>-2.1111111111111112</v>
      </c>
      <c r="T311" s="133">
        <f t="shared" si="26"/>
        <v>-1</v>
      </c>
      <c r="U311" s="133">
        <f t="shared" si="27"/>
        <v>-1.0004790410949029</v>
      </c>
    </row>
    <row r="312" spans="17:21" x14ac:dyDescent="0.25">
      <c r="Q312" s="133">
        <f t="shared" si="23"/>
        <v>-1.2666666666666666</v>
      </c>
      <c r="R312" s="136">
        <f t="shared" si="24"/>
        <v>-1.0251662019365249</v>
      </c>
      <c r="S312" s="133">
        <f t="shared" si="25"/>
        <v>-2.1111111111111112</v>
      </c>
      <c r="T312" s="133">
        <f t="shared" si="26"/>
        <v>-1</v>
      </c>
      <c r="U312" s="133">
        <f t="shared" si="27"/>
        <v>-1.0004790410949029</v>
      </c>
    </row>
    <row r="313" spans="17:21" x14ac:dyDescent="0.25">
      <c r="Q313" s="133">
        <f t="shared" si="23"/>
        <v>-1.2666666666666666</v>
      </c>
      <c r="R313" s="136">
        <f t="shared" si="24"/>
        <v>-1.0251662019365249</v>
      </c>
      <c r="S313" s="133">
        <f t="shared" si="25"/>
        <v>-2.1111111111111112</v>
      </c>
      <c r="T313" s="133">
        <f t="shared" si="26"/>
        <v>-1</v>
      </c>
      <c r="U313" s="133">
        <f t="shared" si="27"/>
        <v>-1.0004790410949029</v>
      </c>
    </row>
    <row r="314" spans="17:21" x14ac:dyDescent="0.25">
      <c r="Q314" s="133">
        <f t="shared" si="23"/>
        <v>-1.2666666666666666</v>
      </c>
      <c r="R314" s="136">
        <f t="shared" si="24"/>
        <v>-1.0251662019365249</v>
      </c>
      <c r="S314" s="133">
        <f t="shared" si="25"/>
        <v>-2.1111111111111112</v>
      </c>
      <c r="T314" s="133">
        <f t="shared" si="26"/>
        <v>-1</v>
      </c>
      <c r="U314" s="133">
        <f t="shared" si="27"/>
        <v>-1.0004790410949029</v>
      </c>
    </row>
    <row r="315" spans="17:21" x14ac:dyDescent="0.25">
      <c r="Q315" s="133">
        <f t="shared" si="23"/>
        <v>-1.2666666666666666</v>
      </c>
      <c r="R315" s="136">
        <f t="shared" si="24"/>
        <v>-1.0251662019365249</v>
      </c>
      <c r="S315" s="133">
        <f t="shared" si="25"/>
        <v>-2.1111111111111112</v>
      </c>
      <c r="T315" s="133">
        <f t="shared" si="26"/>
        <v>-1</v>
      </c>
      <c r="U315" s="133">
        <f t="shared" si="27"/>
        <v>-1.0004790410949029</v>
      </c>
    </row>
    <row r="316" spans="17:21" x14ac:dyDescent="0.25">
      <c r="Q316" s="133">
        <f t="shared" si="23"/>
        <v>-1.2666666666666666</v>
      </c>
      <c r="R316" s="136">
        <f t="shared" si="24"/>
        <v>-1.0251662019365249</v>
      </c>
      <c r="S316" s="133">
        <f t="shared" si="25"/>
        <v>-2.1111111111111112</v>
      </c>
      <c r="T316" s="133">
        <f t="shared" si="26"/>
        <v>-1</v>
      </c>
      <c r="U316" s="133">
        <f t="shared" si="27"/>
        <v>-1.0004790410949029</v>
      </c>
    </row>
    <row r="317" spans="17:21" x14ac:dyDescent="0.25">
      <c r="Q317" s="133">
        <f t="shared" si="23"/>
        <v>-1.2666666666666666</v>
      </c>
      <c r="R317" s="136">
        <f t="shared" si="24"/>
        <v>-1.0251662019365249</v>
      </c>
      <c r="S317" s="133">
        <f t="shared" si="25"/>
        <v>-2.1111111111111112</v>
      </c>
      <c r="T317" s="133">
        <f t="shared" si="26"/>
        <v>-1</v>
      </c>
      <c r="U317" s="133">
        <f t="shared" si="27"/>
        <v>-1.0004790410949029</v>
      </c>
    </row>
    <row r="318" spans="17:21" x14ac:dyDescent="0.25">
      <c r="Q318" s="133">
        <f t="shared" si="23"/>
        <v>-1.2666666666666666</v>
      </c>
      <c r="R318" s="136">
        <f t="shared" si="24"/>
        <v>-1.0251662019365249</v>
      </c>
      <c r="S318" s="133">
        <f t="shared" si="25"/>
        <v>-2.1111111111111112</v>
      </c>
      <c r="T318" s="133">
        <f t="shared" si="26"/>
        <v>-1</v>
      </c>
      <c r="U318" s="133">
        <f t="shared" si="27"/>
        <v>-1.0004790410949029</v>
      </c>
    </row>
    <row r="319" spans="17:21" x14ac:dyDescent="0.25">
      <c r="Q319" s="133">
        <f t="shared" si="23"/>
        <v>-1.2666666666666666</v>
      </c>
      <c r="R319" s="136">
        <f t="shared" si="24"/>
        <v>-1.0251662019365249</v>
      </c>
      <c r="S319" s="133">
        <f t="shared" si="25"/>
        <v>-2.1111111111111112</v>
      </c>
      <c r="T319" s="133">
        <f t="shared" si="26"/>
        <v>-1</v>
      </c>
      <c r="U319" s="133">
        <f t="shared" si="27"/>
        <v>-1.0004790410949029</v>
      </c>
    </row>
    <row r="320" spans="17:21" x14ac:dyDescent="0.25">
      <c r="Q320" s="133">
        <f t="shared" si="23"/>
        <v>-1.2666666666666666</v>
      </c>
      <c r="R320" s="136">
        <f t="shared" si="24"/>
        <v>-1.0251662019365249</v>
      </c>
      <c r="S320" s="133">
        <f t="shared" si="25"/>
        <v>-2.1111111111111112</v>
      </c>
      <c r="T320" s="133">
        <f t="shared" si="26"/>
        <v>-1</v>
      </c>
      <c r="U320" s="133">
        <f t="shared" si="27"/>
        <v>-1.0004790410949029</v>
      </c>
    </row>
    <row r="321" spans="17:21" x14ac:dyDescent="0.25">
      <c r="Q321" s="133">
        <f t="shared" si="23"/>
        <v>-1.2666666666666666</v>
      </c>
      <c r="R321" s="136">
        <f t="shared" si="24"/>
        <v>-1.0251662019365249</v>
      </c>
      <c r="S321" s="133">
        <f t="shared" si="25"/>
        <v>-2.1111111111111112</v>
      </c>
      <c r="T321" s="133">
        <f t="shared" si="26"/>
        <v>-1</v>
      </c>
      <c r="U321" s="133">
        <f t="shared" si="27"/>
        <v>-1.0004790410949029</v>
      </c>
    </row>
    <row r="322" spans="17:21" x14ac:dyDescent="0.25">
      <c r="Q322" s="133">
        <f t="shared" si="23"/>
        <v>-1.2666666666666666</v>
      </c>
      <c r="R322" s="136">
        <f t="shared" si="24"/>
        <v>-1.0251662019365249</v>
      </c>
      <c r="S322" s="133">
        <f t="shared" si="25"/>
        <v>-2.1111111111111112</v>
      </c>
      <c r="T322" s="133">
        <f t="shared" si="26"/>
        <v>-1</v>
      </c>
      <c r="U322" s="133">
        <f t="shared" si="27"/>
        <v>-1.0004790410949029</v>
      </c>
    </row>
    <row r="323" spans="17:21" x14ac:dyDescent="0.25">
      <c r="Q323" s="133">
        <f t="shared" ref="Q323:Q361" si="28">2*((L323-P$3)/(P$5-P$3))-1</f>
        <v>-1.2666666666666666</v>
      </c>
      <c r="R323" s="136">
        <f t="shared" ref="R323:R361" si="29">2*((H323-P$8)/(P$10-P$8))-1</f>
        <v>-1.0251662019365249</v>
      </c>
      <c r="S323" s="133">
        <f t="shared" ref="S323:S361" si="30">2*((I323-P$13)/(P$15-P$13))-1</f>
        <v>-2.1111111111111112</v>
      </c>
      <c r="T323" s="133">
        <f t="shared" ref="T323:T361" si="31">2*((J323-P$18)/(P$20-P$18))-1</f>
        <v>-1</v>
      </c>
      <c r="U323" s="133">
        <f t="shared" ref="U323:U361" si="32">2*((K323-P$23)/(P$25-P$23))-1</f>
        <v>-1.0004790410949029</v>
      </c>
    </row>
    <row r="324" spans="17:21" x14ac:dyDescent="0.25">
      <c r="Q324" s="133">
        <f t="shared" si="28"/>
        <v>-1.2666666666666666</v>
      </c>
      <c r="R324" s="136">
        <f t="shared" si="29"/>
        <v>-1.0251662019365249</v>
      </c>
      <c r="S324" s="133">
        <f t="shared" si="30"/>
        <v>-2.1111111111111112</v>
      </c>
      <c r="T324" s="133">
        <f t="shared" si="31"/>
        <v>-1</v>
      </c>
      <c r="U324" s="133">
        <f t="shared" si="32"/>
        <v>-1.0004790410949029</v>
      </c>
    </row>
    <row r="325" spans="17:21" x14ac:dyDescent="0.25">
      <c r="Q325" s="133">
        <f t="shared" si="28"/>
        <v>-1.2666666666666666</v>
      </c>
      <c r="R325" s="136">
        <f t="shared" si="29"/>
        <v>-1.0251662019365249</v>
      </c>
      <c r="S325" s="133">
        <f t="shared" si="30"/>
        <v>-2.1111111111111112</v>
      </c>
      <c r="T325" s="133">
        <f t="shared" si="31"/>
        <v>-1</v>
      </c>
      <c r="U325" s="133">
        <f t="shared" si="32"/>
        <v>-1.0004790410949029</v>
      </c>
    </row>
    <row r="326" spans="17:21" x14ac:dyDescent="0.25">
      <c r="Q326" s="133">
        <f t="shared" si="28"/>
        <v>-1.2666666666666666</v>
      </c>
      <c r="R326" s="136">
        <f t="shared" si="29"/>
        <v>-1.0251662019365249</v>
      </c>
      <c r="S326" s="133">
        <f t="shared" si="30"/>
        <v>-2.1111111111111112</v>
      </c>
      <c r="T326" s="133">
        <f t="shared" si="31"/>
        <v>-1</v>
      </c>
      <c r="U326" s="133">
        <f t="shared" si="32"/>
        <v>-1.0004790410949029</v>
      </c>
    </row>
    <row r="327" spans="17:21" x14ac:dyDescent="0.25">
      <c r="Q327" s="133">
        <f t="shared" si="28"/>
        <v>-1.2666666666666666</v>
      </c>
      <c r="R327" s="136">
        <f t="shared" si="29"/>
        <v>-1.0251662019365249</v>
      </c>
      <c r="S327" s="133">
        <f t="shared" si="30"/>
        <v>-2.1111111111111112</v>
      </c>
      <c r="T327" s="133">
        <f t="shared" si="31"/>
        <v>-1</v>
      </c>
      <c r="U327" s="133">
        <f t="shared" si="32"/>
        <v>-1.0004790410949029</v>
      </c>
    </row>
    <row r="328" spans="17:21" x14ac:dyDescent="0.25">
      <c r="Q328" s="133">
        <f t="shared" si="28"/>
        <v>-1.2666666666666666</v>
      </c>
      <c r="R328" s="136">
        <f t="shared" si="29"/>
        <v>-1.0251662019365249</v>
      </c>
      <c r="S328" s="133">
        <f t="shared" si="30"/>
        <v>-2.1111111111111112</v>
      </c>
      <c r="T328" s="133">
        <f t="shared" si="31"/>
        <v>-1</v>
      </c>
      <c r="U328" s="133">
        <f t="shared" si="32"/>
        <v>-1.0004790410949029</v>
      </c>
    </row>
    <row r="329" spans="17:21" x14ac:dyDescent="0.25">
      <c r="Q329" s="133">
        <f t="shared" si="28"/>
        <v>-1.2666666666666666</v>
      </c>
      <c r="R329" s="136">
        <f t="shared" si="29"/>
        <v>-1.0251662019365249</v>
      </c>
      <c r="S329" s="133">
        <f t="shared" si="30"/>
        <v>-2.1111111111111112</v>
      </c>
      <c r="T329" s="133">
        <f t="shared" si="31"/>
        <v>-1</v>
      </c>
      <c r="U329" s="133">
        <f t="shared" si="32"/>
        <v>-1.0004790410949029</v>
      </c>
    </row>
    <row r="330" spans="17:21" x14ac:dyDescent="0.25">
      <c r="Q330" s="133">
        <f t="shared" si="28"/>
        <v>-1.2666666666666666</v>
      </c>
      <c r="R330" s="136">
        <f t="shared" si="29"/>
        <v>-1.0251662019365249</v>
      </c>
      <c r="S330" s="133">
        <f t="shared" si="30"/>
        <v>-2.1111111111111112</v>
      </c>
      <c r="T330" s="133">
        <f t="shared" si="31"/>
        <v>-1</v>
      </c>
      <c r="U330" s="133">
        <f t="shared" si="32"/>
        <v>-1.0004790410949029</v>
      </c>
    </row>
    <row r="331" spans="17:21" x14ac:dyDescent="0.25">
      <c r="Q331" s="133">
        <f t="shared" si="28"/>
        <v>-1.2666666666666666</v>
      </c>
      <c r="R331" s="136">
        <f t="shared" si="29"/>
        <v>-1.0251662019365249</v>
      </c>
      <c r="S331" s="133">
        <f t="shared" si="30"/>
        <v>-2.1111111111111112</v>
      </c>
      <c r="T331" s="133">
        <f t="shared" si="31"/>
        <v>-1</v>
      </c>
      <c r="U331" s="133">
        <f t="shared" si="32"/>
        <v>-1.0004790410949029</v>
      </c>
    </row>
    <row r="332" spans="17:21" x14ac:dyDescent="0.25">
      <c r="Q332" s="133">
        <f t="shared" si="28"/>
        <v>-1.2666666666666666</v>
      </c>
      <c r="R332" s="136">
        <f t="shared" si="29"/>
        <v>-1.0251662019365249</v>
      </c>
      <c r="S332" s="133">
        <f t="shared" si="30"/>
        <v>-2.1111111111111112</v>
      </c>
      <c r="T332" s="133">
        <f t="shared" si="31"/>
        <v>-1</v>
      </c>
      <c r="U332" s="133">
        <f t="shared" si="32"/>
        <v>-1.0004790410949029</v>
      </c>
    </row>
    <row r="333" spans="17:21" x14ac:dyDescent="0.25">
      <c r="Q333" s="133">
        <f t="shared" si="28"/>
        <v>-1.2666666666666666</v>
      </c>
      <c r="R333" s="136">
        <f t="shared" si="29"/>
        <v>-1.0251662019365249</v>
      </c>
      <c r="S333" s="133">
        <f t="shared" si="30"/>
        <v>-2.1111111111111112</v>
      </c>
      <c r="T333" s="133">
        <f t="shared" si="31"/>
        <v>-1</v>
      </c>
      <c r="U333" s="133">
        <f t="shared" si="32"/>
        <v>-1.0004790410949029</v>
      </c>
    </row>
    <row r="334" spans="17:21" x14ac:dyDescent="0.25">
      <c r="Q334" s="133">
        <f t="shared" si="28"/>
        <v>-1.2666666666666666</v>
      </c>
      <c r="R334" s="136">
        <f t="shared" si="29"/>
        <v>-1.0251662019365249</v>
      </c>
      <c r="S334" s="133">
        <f t="shared" si="30"/>
        <v>-2.1111111111111112</v>
      </c>
      <c r="T334" s="133">
        <f t="shared" si="31"/>
        <v>-1</v>
      </c>
      <c r="U334" s="133">
        <f t="shared" si="32"/>
        <v>-1.0004790410949029</v>
      </c>
    </row>
    <row r="335" spans="17:21" x14ac:dyDescent="0.25">
      <c r="Q335" s="133">
        <f t="shared" si="28"/>
        <v>-1.2666666666666666</v>
      </c>
      <c r="R335" s="136">
        <f t="shared" si="29"/>
        <v>-1.0251662019365249</v>
      </c>
      <c r="S335" s="133">
        <f t="shared" si="30"/>
        <v>-2.1111111111111112</v>
      </c>
      <c r="T335" s="133">
        <f t="shared" si="31"/>
        <v>-1</v>
      </c>
      <c r="U335" s="133">
        <f t="shared" si="32"/>
        <v>-1.0004790410949029</v>
      </c>
    </row>
    <row r="336" spans="17:21" x14ac:dyDescent="0.25">
      <c r="Q336" s="133">
        <f t="shared" si="28"/>
        <v>-1.2666666666666666</v>
      </c>
      <c r="R336" s="136">
        <f t="shared" si="29"/>
        <v>-1.0251662019365249</v>
      </c>
      <c r="S336" s="133">
        <f t="shared" si="30"/>
        <v>-2.1111111111111112</v>
      </c>
      <c r="T336" s="133">
        <f t="shared" si="31"/>
        <v>-1</v>
      </c>
      <c r="U336" s="133">
        <f t="shared" si="32"/>
        <v>-1.0004790410949029</v>
      </c>
    </row>
    <row r="337" spans="17:21" x14ac:dyDescent="0.25">
      <c r="Q337" s="133">
        <f t="shared" si="28"/>
        <v>-1.2666666666666666</v>
      </c>
      <c r="R337" s="136">
        <f t="shared" si="29"/>
        <v>-1.0251662019365249</v>
      </c>
      <c r="S337" s="133">
        <f t="shared" si="30"/>
        <v>-2.1111111111111112</v>
      </c>
      <c r="T337" s="133">
        <f t="shared" si="31"/>
        <v>-1</v>
      </c>
      <c r="U337" s="133">
        <f t="shared" si="32"/>
        <v>-1.0004790410949029</v>
      </c>
    </row>
    <row r="338" spans="17:21" x14ac:dyDescent="0.25">
      <c r="Q338" s="133">
        <f t="shared" si="28"/>
        <v>-1.2666666666666666</v>
      </c>
      <c r="R338" s="136">
        <f t="shared" si="29"/>
        <v>-1.0251662019365249</v>
      </c>
      <c r="S338" s="133">
        <f t="shared" si="30"/>
        <v>-2.1111111111111112</v>
      </c>
      <c r="T338" s="133">
        <f t="shared" si="31"/>
        <v>-1</v>
      </c>
      <c r="U338" s="133">
        <f t="shared" si="32"/>
        <v>-1.0004790410949029</v>
      </c>
    </row>
    <row r="339" spans="17:21" x14ac:dyDescent="0.25">
      <c r="Q339" s="133">
        <f t="shared" si="28"/>
        <v>-1.2666666666666666</v>
      </c>
      <c r="R339" s="136">
        <f t="shared" si="29"/>
        <v>-1.0251662019365249</v>
      </c>
      <c r="S339" s="133">
        <f t="shared" si="30"/>
        <v>-2.1111111111111112</v>
      </c>
      <c r="T339" s="133">
        <f t="shared" si="31"/>
        <v>-1</v>
      </c>
      <c r="U339" s="133">
        <f t="shared" si="32"/>
        <v>-1.0004790410949029</v>
      </c>
    </row>
    <row r="340" spans="17:21" x14ac:dyDescent="0.25">
      <c r="Q340" s="133">
        <f t="shared" si="28"/>
        <v>-1.2666666666666666</v>
      </c>
      <c r="R340" s="136">
        <f t="shared" si="29"/>
        <v>-1.0251662019365249</v>
      </c>
      <c r="S340" s="133">
        <f t="shared" si="30"/>
        <v>-2.1111111111111112</v>
      </c>
      <c r="T340" s="133">
        <f t="shared" si="31"/>
        <v>-1</v>
      </c>
      <c r="U340" s="133">
        <f t="shared" si="32"/>
        <v>-1.0004790410949029</v>
      </c>
    </row>
    <row r="341" spans="17:21" x14ac:dyDescent="0.25">
      <c r="Q341" s="133">
        <f t="shared" si="28"/>
        <v>-1.2666666666666666</v>
      </c>
      <c r="R341" s="136">
        <f t="shared" si="29"/>
        <v>-1.0251662019365249</v>
      </c>
      <c r="S341" s="133">
        <f t="shared" si="30"/>
        <v>-2.1111111111111112</v>
      </c>
      <c r="T341" s="133">
        <f t="shared" si="31"/>
        <v>-1</v>
      </c>
      <c r="U341" s="133">
        <f t="shared" si="32"/>
        <v>-1.0004790410949029</v>
      </c>
    </row>
    <row r="342" spans="17:21" x14ac:dyDescent="0.25">
      <c r="Q342" s="133">
        <f t="shared" si="28"/>
        <v>-1.2666666666666666</v>
      </c>
      <c r="R342" s="136">
        <f t="shared" si="29"/>
        <v>-1.0251662019365249</v>
      </c>
      <c r="S342" s="133">
        <f t="shared" si="30"/>
        <v>-2.1111111111111112</v>
      </c>
      <c r="T342" s="133">
        <f t="shared" si="31"/>
        <v>-1</v>
      </c>
      <c r="U342" s="133">
        <f t="shared" si="32"/>
        <v>-1.0004790410949029</v>
      </c>
    </row>
    <row r="343" spans="17:21" x14ac:dyDescent="0.25">
      <c r="Q343" s="133">
        <f t="shared" si="28"/>
        <v>-1.2666666666666666</v>
      </c>
      <c r="R343" s="136">
        <f t="shared" si="29"/>
        <v>-1.0251662019365249</v>
      </c>
      <c r="S343" s="133">
        <f t="shared" si="30"/>
        <v>-2.1111111111111112</v>
      </c>
      <c r="T343" s="133">
        <f t="shared" si="31"/>
        <v>-1</v>
      </c>
      <c r="U343" s="133">
        <f t="shared" si="32"/>
        <v>-1.0004790410949029</v>
      </c>
    </row>
    <row r="344" spans="17:21" x14ac:dyDescent="0.25">
      <c r="Q344" s="133">
        <f t="shared" si="28"/>
        <v>-1.2666666666666666</v>
      </c>
      <c r="R344" s="136">
        <f t="shared" si="29"/>
        <v>-1.0251662019365249</v>
      </c>
      <c r="S344" s="133">
        <f t="shared" si="30"/>
        <v>-2.1111111111111112</v>
      </c>
      <c r="T344" s="133">
        <f t="shared" si="31"/>
        <v>-1</v>
      </c>
      <c r="U344" s="133">
        <f t="shared" si="32"/>
        <v>-1.0004790410949029</v>
      </c>
    </row>
    <row r="345" spans="17:21" x14ac:dyDescent="0.25">
      <c r="Q345" s="133">
        <f t="shared" si="28"/>
        <v>-1.2666666666666666</v>
      </c>
      <c r="R345" s="136">
        <f t="shared" si="29"/>
        <v>-1.0251662019365249</v>
      </c>
      <c r="S345" s="133">
        <f t="shared" si="30"/>
        <v>-2.1111111111111112</v>
      </c>
      <c r="T345" s="133">
        <f t="shared" si="31"/>
        <v>-1</v>
      </c>
      <c r="U345" s="133">
        <f t="shared" si="32"/>
        <v>-1.0004790410949029</v>
      </c>
    </row>
    <row r="346" spans="17:21" x14ac:dyDescent="0.25">
      <c r="Q346" s="133">
        <f t="shared" si="28"/>
        <v>-1.2666666666666666</v>
      </c>
      <c r="R346" s="136">
        <f t="shared" si="29"/>
        <v>-1.0251662019365249</v>
      </c>
      <c r="S346" s="133">
        <f t="shared" si="30"/>
        <v>-2.1111111111111112</v>
      </c>
      <c r="T346" s="133">
        <f t="shared" si="31"/>
        <v>-1</v>
      </c>
      <c r="U346" s="133">
        <f t="shared" si="32"/>
        <v>-1.0004790410949029</v>
      </c>
    </row>
    <row r="347" spans="17:21" x14ac:dyDescent="0.25">
      <c r="Q347" s="133">
        <f t="shared" si="28"/>
        <v>-1.2666666666666666</v>
      </c>
      <c r="R347" s="136">
        <f t="shared" si="29"/>
        <v>-1.0251662019365249</v>
      </c>
      <c r="S347" s="133">
        <f t="shared" si="30"/>
        <v>-2.1111111111111112</v>
      </c>
      <c r="T347" s="133">
        <f t="shared" si="31"/>
        <v>-1</v>
      </c>
      <c r="U347" s="133">
        <f t="shared" si="32"/>
        <v>-1.0004790410949029</v>
      </c>
    </row>
    <row r="348" spans="17:21" x14ac:dyDescent="0.25">
      <c r="Q348" s="133">
        <f t="shared" si="28"/>
        <v>-1.2666666666666666</v>
      </c>
      <c r="R348" s="136">
        <f t="shared" si="29"/>
        <v>-1.0251662019365249</v>
      </c>
      <c r="S348" s="133">
        <f t="shared" si="30"/>
        <v>-2.1111111111111112</v>
      </c>
      <c r="T348" s="133">
        <f t="shared" si="31"/>
        <v>-1</v>
      </c>
      <c r="U348" s="133">
        <f t="shared" si="32"/>
        <v>-1.0004790410949029</v>
      </c>
    </row>
    <row r="349" spans="17:21" x14ac:dyDescent="0.25">
      <c r="Q349" s="133">
        <f t="shared" si="28"/>
        <v>-1.2666666666666666</v>
      </c>
      <c r="R349" s="136">
        <f t="shared" si="29"/>
        <v>-1.0251662019365249</v>
      </c>
      <c r="S349" s="133">
        <f t="shared" si="30"/>
        <v>-2.1111111111111112</v>
      </c>
      <c r="T349" s="133">
        <f t="shared" si="31"/>
        <v>-1</v>
      </c>
      <c r="U349" s="133">
        <f t="shared" si="32"/>
        <v>-1.0004790410949029</v>
      </c>
    </row>
    <row r="350" spans="17:21" x14ac:dyDescent="0.25">
      <c r="Q350" s="133">
        <f t="shared" si="28"/>
        <v>-1.2666666666666666</v>
      </c>
      <c r="R350" s="136">
        <f t="shared" si="29"/>
        <v>-1.0251662019365249</v>
      </c>
      <c r="S350" s="133">
        <f t="shared" si="30"/>
        <v>-2.1111111111111112</v>
      </c>
      <c r="T350" s="133">
        <f t="shared" si="31"/>
        <v>-1</v>
      </c>
      <c r="U350" s="133">
        <f t="shared" si="32"/>
        <v>-1.0004790410949029</v>
      </c>
    </row>
    <row r="351" spans="17:21" x14ac:dyDescent="0.25">
      <c r="Q351" s="133">
        <f t="shared" si="28"/>
        <v>-1.2666666666666666</v>
      </c>
      <c r="R351" s="136">
        <f t="shared" si="29"/>
        <v>-1.0251662019365249</v>
      </c>
      <c r="S351" s="133">
        <f t="shared" si="30"/>
        <v>-2.1111111111111112</v>
      </c>
      <c r="T351" s="133">
        <f t="shared" si="31"/>
        <v>-1</v>
      </c>
      <c r="U351" s="133">
        <f t="shared" si="32"/>
        <v>-1.0004790410949029</v>
      </c>
    </row>
    <row r="352" spans="17:21" x14ac:dyDescent="0.25">
      <c r="Q352" s="133">
        <f t="shared" si="28"/>
        <v>-1.2666666666666666</v>
      </c>
      <c r="R352" s="136">
        <f t="shared" si="29"/>
        <v>-1.0251662019365249</v>
      </c>
      <c r="S352" s="133">
        <f t="shared" si="30"/>
        <v>-2.1111111111111112</v>
      </c>
      <c r="T352" s="133">
        <f t="shared" si="31"/>
        <v>-1</v>
      </c>
      <c r="U352" s="133">
        <f t="shared" si="32"/>
        <v>-1.0004790410949029</v>
      </c>
    </row>
    <row r="353" spans="17:21" x14ac:dyDescent="0.25">
      <c r="Q353" s="133">
        <f t="shared" si="28"/>
        <v>-1.2666666666666666</v>
      </c>
      <c r="R353" s="136">
        <f t="shared" si="29"/>
        <v>-1.0251662019365249</v>
      </c>
      <c r="S353" s="133">
        <f t="shared" si="30"/>
        <v>-2.1111111111111112</v>
      </c>
      <c r="T353" s="133">
        <f t="shared" si="31"/>
        <v>-1</v>
      </c>
      <c r="U353" s="133">
        <f t="shared" si="32"/>
        <v>-1.0004790410949029</v>
      </c>
    </row>
    <row r="354" spans="17:21" x14ac:dyDescent="0.25">
      <c r="Q354" s="133">
        <f t="shared" si="28"/>
        <v>-1.2666666666666666</v>
      </c>
      <c r="R354" s="136">
        <f t="shared" si="29"/>
        <v>-1.0251662019365249</v>
      </c>
      <c r="S354" s="133">
        <f t="shared" si="30"/>
        <v>-2.1111111111111112</v>
      </c>
      <c r="T354" s="133">
        <f t="shared" si="31"/>
        <v>-1</v>
      </c>
      <c r="U354" s="133">
        <f t="shared" si="32"/>
        <v>-1.0004790410949029</v>
      </c>
    </row>
    <row r="355" spans="17:21" x14ac:dyDescent="0.25">
      <c r="Q355" s="133">
        <f t="shared" si="28"/>
        <v>-1.2666666666666666</v>
      </c>
      <c r="R355" s="136">
        <f t="shared" si="29"/>
        <v>-1.0251662019365249</v>
      </c>
      <c r="S355" s="133">
        <f t="shared" si="30"/>
        <v>-2.1111111111111112</v>
      </c>
      <c r="T355" s="133">
        <f t="shared" si="31"/>
        <v>-1</v>
      </c>
      <c r="U355" s="133">
        <f t="shared" si="32"/>
        <v>-1.0004790410949029</v>
      </c>
    </row>
    <row r="356" spans="17:21" x14ac:dyDescent="0.25">
      <c r="Q356" s="133">
        <f t="shared" si="28"/>
        <v>-1.2666666666666666</v>
      </c>
      <c r="R356" s="136">
        <f t="shared" si="29"/>
        <v>-1.0251662019365249</v>
      </c>
      <c r="S356" s="133">
        <f t="shared" si="30"/>
        <v>-2.1111111111111112</v>
      </c>
      <c r="T356" s="133">
        <f t="shared" si="31"/>
        <v>-1</v>
      </c>
      <c r="U356" s="133">
        <f t="shared" si="32"/>
        <v>-1.0004790410949029</v>
      </c>
    </row>
    <row r="357" spans="17:21" x14ac:dyDescent="0.25">
      <c r="Q357" s="133">
        <f t="shared" si="28"/>
        <v>-1.2666666666666666</v>
      </c>
      <c r="R357" s="136">
        <f t="shared" si="29"/>
        <v>-1.0251662019365249</v>
      </c>
      <c r="S357" s="133">
        <f t="shared" si="30"/>
        <v>-2.1111111111111112</v>
      </c>
      <c r="T357" s="133">
        <f t="shared" si="31"/>
        <v>-1</v>
      </c>
      <c r="U357" s="133">
        <f t="shared" si="32"/>
        <v>-1.0004790410949029</v>
      </c>
    </row>
    <row r="358" spans="17:21" x14ac:dyDescent="0.25">
      <c r="Q358" s="133">
        <f t="shared" si="28"/>
        <v>-1.2666666666666666</v>
      </c>
      <c r="R358" s="136">
        <f t="shared" si="29"/>
        <v>-1.0251662019365249</v>
      </c>
      <c r="S358" s="133">
        <f t="shared" si="30"/>
        <v>-2.1111111111111112</v>
      </c>
      <c r="T358" s="133">
        <f t="shared" si="31"/>
        <v>-1</v>
      </c>
      <c r="U358" s="133">
        <f t="shared" si="32"/>
        <v>-1.0004790410949029</v>
      </c>
    </row>
    <row r="359" spans="17:21" x14ac:dyDescent="0.25">
      <c r="Q359" s="133">
        <f t="shared" si="28"/>
        <v>-1.2666666666666666</v>
      </c>
      <c r="R359" s="136">
        <f t="shared" si="29"/>
        <v>-1.0251662019365249</v>
      </c>
      <c r="S359" s="133">
        <f t="shared" si="30"/>
        <v>-2.1111111111111112</v>
      </c>
      <c r="T359" s="133">
        <f t="shared" si="31"/>
        <v>-1</v>
      </c>
      <c r="U359" s="133">
        <f t="shared" si="32"/>
        <v>-1.0004790410949029</v>
      </c>
    </row>
    <row r="360" spans="17:21" x14ac:dyDescent="0.25">
      <c r="Q360" s="133">
        <f t="shared" si="28"/>
        <v>-1.2666666666666666</v>
      </c>
      <c r="R360" s="136">
        <f t="shared" si="29"/>
        <v>-1.0251662019365249</v>
      </c>
      <c r="S360" s="133">
        <f t="shared" si="30"/>
        <v>-2.1111111111111112</v>
      </c>
      <c r="T360" s="133">
        <f t="shared" si="31"/>
        <v>-1</v>
      </c>
      <c r="U360" s="133">
        <f t="shared" si="32"/>
        <v>-1.0004790410949029</v>
      </c>
    </row>
    <row r="361" spans="17:21" x14ac:dyDescent="0.25">
      <c r="Q361" s="133">
        <f t="shared" si="28"/>
        <v>-1.2666666666666666</v>
      </c>
      <c r="R361" s="136">
        <f t="shared" si="29"/>
        <v>-1.0251662019365249</v>
      </c>
      <c r="S361" s="133">
        <f t="shared" si="30"/>
        <v>-2.1111111111111112</v>
      </c>
      <c r="T361" s="133">
        <f t="shared" si="31"/>
        <v>-1</v>
      </c>
      <c r="U361" s="133">
        <f t="shared" si="32"/>
        <v>-1.0004790410949029</v>
      </c>
    </row>
  </sheetData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5"/>
  <dimension ref="A1:X18"/>
  <sheetViews>
    <sheetView topLeftCell="C1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PMIS_HMA_TCrack!A1</f>
        <v>Project Name</v>
      </c>
      <c r="B1" s="138" t="str">
        <f>PMIS_HMA_TCrack!B1</f>
        <v>COUNAME</v>
      </c>
      <c r="C1" s="139" t="str">
        <f>PMIS_HMA_TCrack!C1</f>
        <v>PROJECT_NO</v>
      </c>
      <c r="D1" s="140" t="str">
        <f>PMIS_HMA_TCrack!D1</f>
        <v>BPRJ</v>
      </c>
      <c r="E1" s="140" t="str">
        <f>PMIS_HMA_TCrack!E1</f>
        <v>EPRJ</v>
      </c>
      <c r="F1" s="140" t="str">
        <f>PMIS_HMA_TCrack!F1</f>
        <v>CONYR</v>
      </c>
      <c r="G1" s="140" t="str">
        <f>PMIS_HMA_TCrack!G1</f>
        <v>DATAYR</v>
      </c>
      <c r="H1" s="141" t="str">
        <f>PMIS_HMA_TCrack!H1</f>
        <v>Accumulated ESALs</v>
      </c>
      <c r="I1" s="141" t="str">
        <f>PMIS_HMA_TCrack!I1</f>
        <v>HMA Thickness (in.)</v>
      </c>
      <c r="J1" s="140" t="str">
        <f>PMIS_HMA_TCrack!J1</f>
        <v>TCRACKi-2 
(ft/mile)</v>
      </c>
      <c r="K1" s="140" t="str">
        <f>PMIS_HMA_TCrack!K1</f>
        <v>TCRACKi-1 
(ft/mile)</v>
      </c>
      <c r="L1" s="141" t="s">
        <v>51</v>
      </c>
      <c r="M1" s="142" t="s">
        <v>758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IF(PMIS_HMA_TCrack!A2&lt;&gt;"",PMIS_HMA_TCrack!A2,"")</f>
        <v/>
      </c>
      <c r="B2" s="138" t="str">
        <f>IF(PMIS_HMA_TCrack!B2&lt;&gt;"",PMIS_HMA_TCrack!B2,"")</f>
        <v/>
      </c>
      <c r="C2" s="143" t="str">
        <f>IF(PMIS_HMA_TCrack!C2&lt;&gt;"",PMIS_HMA_TCrack!C2,"")</f>
        <v/>
      </c>
      <c r="D2" s="141" t="str">
        <f>IF(PMIS_HMA_TCrack!D2&lt;&gt;"",PMIS_HMA_TCrack!D2,"")</f>
        <v/>
      </c>
      <c r="E2" s="141" t="str">
        <f>IF(PMIS_HMA_TCrack!E2&lt;&gt;"",PMIS_HMA_TCrack!E2,"")</f>
        <v/>
      </c>
      <c r="F2" s="141" t="str">
        <f>IF(PMIS_HMA_TCrack!F2&lt;&gt;"",PMIS_HMA_TCrack!F2,"")</f>
        <v/>
      </c>
      <c r="G2" s="141" t="str">
        <f>IF(PMIS_HMA_TCrack!G2&lt;&gt;"",PMIS_HMA_TCrack!G2,"")</f>
        <v/>
      </c>
      <c r="H2" s="141">
        <f>PMIS_HMA_TCrack!H2</f>
        <v>0</v>
      </c>
      <c r="I2" s="141">
        <f>PMIS_HMA_TCrack!I2</f>
        <v>0</v>
      </c>
      <c r="J2" s="140">
        <f>PMIS_HMA_TCrack!J2</f>
        <v>0</v>
      </c>
      <c r="K2" s="140">
        <f>PMIS_HMA_TCrack!K2</f>
        <v>0</v>
      </c>
      <c r="L2" s="141">
        <f>IFERROR(T2,0)</f>
        <v>0</v>
      </c>
      <c r="M2" s="144" t="str">
        <f>PMIS_HMA_TCrack!M2</f>
        <v/>
      </c>
      <c r="N2" s="141"/>
      <c r="O2" s="145" t="s">
        <v>759</v>
      </c>
      <c r="P2" s="146" t="str">
        <f>IF(OR(PMIS_HMA_TCrack!I18=0,PMIS_HMA_TCrack!I18=""),"",PMIS_HMA_TCrack!I18)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IF(PMIS_HMA_TCrack!A3&lt;&gt;"",PMIS_HMA_TCrack!A3,"")</f>
        <v/>
      </c>
      <c r="B3" s="138" t="str">
        <f>IF(PMIS_HMA_TCrack!B3&lt;&gt;"",PMIS_HMA_TCrack!B3,"")</f>
        <v/>
      </c>
      <c r="C3" s="143" t="str">
        <f>IF(PMIS_HMA_TCrack!C3&lt;&gt;"",PMIS_HMA_TCrack!C3,"")</f>
        <v/>
      </c>
      <c r="D3" s="141" t="str">
        <f>IF(PMIS_HMA_TCrack!D3&lt;&gt;"",PMIS_HMA_TCrack!D3,"")</f>
        <v/>
      </c>
      <c r="E3" s="141" t="str">
        <f>IF(PMIS_HMA_TCrack!E3&lt;&gt;"",PMIS_HMA_TCrack!E3,"")</f>
        <v/>
      </c>
      <c r="F3" s="141" t="str">
        <f>IF(PMIS_HMA_TCrack!F3&lt;&gt;"",PMIS_HMA_TCrack!F3,"")</f>
        <v/>
      </c>
      <c r="G3" s="141" t="str">
        <f>IF(PMIS_HMA_TCrack!G3&lt;&gt;"",PMIS_HMA_TCrack!G3,"")</f>
        <v/>
      </c>
      <c r="H3" s="141">
        <f>PMIS_HMA_TCrack!H3</f>
        <v>0</v>
      </c>
      <c r="I3" s="141">
        <f>PMIS_HMA_TCrack!I3</f>
        <v>0</v>
      </c>
      <c r="J3" s="141"/>
      <c r="K3" s="141"/>
      <c r="L3" s="141">
        <f t="shared" ref="L3:L16" si="0">IFERROR(T3,0)</f>
        <v>0</v>
      </c>
      <c r="M3" s="144" t="str">
        <f>PMIS_HMA_TCrack!M3</f>
        <v/>
      </c>
      <c r="O3" s="145" t="s">
        <v>66</v>
      </c>
      <c r="P3" s="146" t="str">
        <f>IF(PMIS_HMA_TCrack!I19="","",PMIS_HMA_TCrack!I19)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IF(PMIS_HMA_TCrack!A4&lt;&gt;"",PMIS_HMA_TCrack!A4,"")</f>
        <v/>
      </c>
      <c r="B4" s="138" t="str">
        <f>IF(PMIS_HMA_TCrack!B4&lt;&gt;"",PMIS_HMA_TCrack!B4,"")</f>
        <v/>
      </c>
      <c r="C4" s="143" t="str">
        <f>IF(PMIS_HMA_TCrack!C4&lt;&gt;"",PMIS_HMA_TCrack!C4,"")</f>
        <v/>
      </c>
      <c r="D4" s="141" t="str">
        <f>IF(PMIS_HMA_TCrack!D4&lt;&gt;"",PMIS_HMA_TCrack!D4,"")</f>
        <v/>
      </c>
      <c r="E4" s="141" t="str">
        <f>IF(PMIS_HMA_TCrack!E4&lt;&gt;"",PMIS_HMA_TCrack!E4,"")</f>
        <v/>
      </c>
      <c r="F4" s="141" t="str">
        <f>IF(PMIS_HMA_TCrack!F4&lt;&gt;"",PMIS_HMA_TCrack!F4,"")</f>
        <v/>
      </c>
      <c r="G4" s="141" t="str">
        <f>IF(PMIS_HMA_TCrack!G4&lt;&gt;"",PMIS_HMA_TCrack!G4,"")</f>
        <v/>
      </c>
      <c r="H4" s="141">
        <f>PMIS_HMA_TCrack!H4</f>
        <v>0</v>
      </c>
      <c r="I4" s="141">
        <f>PMIS_HMA_TCrack!I4</f>
        <v>0</v>
      </c>
      <c r="J4" s="141"/>
      <c r="K4" s="141"/>
      <c r="L4" s="141">
        <f t="shared" si="0"/>
        <v>0</v>
      </c>
      <c r="M4" s="144" t="str">
        <f>PMIS_HMA_TCrack!M4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IF(PMIS_HMA_TCrack!A5&lt;&gt;"",PMIS_HMA_TCrack!A5,"")</f>
        <v/>
      </c>
      <c r="B5" s="138" t="str">
        <f>IF(PMIS_HMA_TCrack!B5&lt;&gt;"",PMIS_HMA_TCrack!B5,"")</f>
        <v/>
      </c>
      <c r="C5" s="143" t="str">
        <f>IF(PMIS_HMA_TCrack!C5&lt;&gt;"",PMIS_HMA_TCrack!C5,"")</f>
        <v/>
      </c>
      <c r="D5" s="141" t="str">
        <f>IF(PMIS_HMA_TCrack!D5&lt;&gt;"",PMIS_HMA_TCrack!D5,"")</f>
        <v/>
      </c>
      <c r="E5" s="141" t="str">
        <f>IF(PMIS_HMA_TCrack!E5&lt;&gt;"",PMIS_HMA_TCrack!E5,"")</f>
        <v/>
      </c>
      <c r="F5" s="141" t="str">
        <f>IF(PMIS_HMA_TCrack!F5&lt;&gt;"",PMIS_HMA_TCrack!F5,"")</f>
        <v/>
      </c>
      <c r="G5" s="141" t="str">
        <f>IF(PMIS_HMA_TCrack!G5&lt;&gt;"",PMIS_HMA_TCrack!G5,"")</f>
        <v/>
      </c>
      <c r="H5" s="141">
        <f>PMIS_HMA_TCrack!H5</f>
        <v>0</v>
      </c>
      <c r="I5" s="141">
        <f>PMIS_HMA_TCrack!I5</f>
        <v>0</v>
      </c>
      <c r="J5" s="141"/>
      <c r="K5" s="141"/>
      <c r="L5" s="141">
        <f t="shared" si="0"/>
        <v>0</v>
      </c>
      <c r="M5" s="144" t="str">
        <f>PMIS_HMA_TCrack!M5</f>
        <v/>
      </c>
      <c r="N5" s="141"/>
      <c r="O5" s="145" t="s">
        <v>68</v>
      </c>
      <c r="P5" s="146" t="str">
        <f>IF(PMIS_HMA_TCrack!I20&lt;&gt;"",(PMIS_HMA_TCrack!I20-LOOKUP(2,1/(G2:G16&lt;&gt;""),G2:G16))+P4,"")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IF(PMIS_HMA_TCrack!A6&lt;&gt;"",PMIS_HMA_TCrack!A6,"")</f>
        <v/>
      </c>
      <c r="B6" s="138" t="str">
        <f>IF(PMIS_HMA_TCrack!B6&lt;&gt;"",PMIS_HMA_TCrack!B6,"")</f>
        <v/>
      </c>
      <c r="C6" s="143" t="str">
        <f>IF(PMIS_HMA_TCrack!C6&lt;&gt;"",PMIS_HMA_TCrack!C6,"")</f>
        <v/>
      </c>
      <c r="D6" s="141" t="str">
        <f>IF(PMIS_HMA_TCrack!D6&lt;&gt;"",PMIS_HMA_TCrack!D6,"")</f>
        <v/>
      </c>
      <c r="E6" s="141" t="str">
        <f>IF(PMIS_HMA_TCrack!E6&lt;&gt;"",PMIS_HMA_TCrack!E6,"")</f>
        <v/>
      </c>
      <c r="F6" s="141" t="str">
        <f>IF(PMIS_HMA_TCrack!F6&lt;&gt;"",PMIS_HMA_TCrack!F6,"")</f>
        <v/>
      </c>
      <c r="G6" s="141" t="str">
        <f>IF(PMIS_HMA_TCrack!G6&lt;&gt;"",PMIS_HMA_TCrack!G6,"")</f>
        <v/>
      </c>
      <c r="H6" s="141">
        <f>PMIS_HMA_TCrack!H6</f>
        <v>0</v>
      </c>
      <c r="I6" s="141">
        <f>PMIS_HMA_TCrack!I6</f>
        <v>0</v>
      </c>
      <c r="J6" s="141"/>
      <c r="K6" s="141"/>
      <c r="L6" s="141">
        <f t="shared" si="0"/>
        <v>0</v>
      </c>
      <c r="M6" s="144" t="str">
        <f>PMIS_HMA_TCrack!M6</f>
        <v/>
      </c>
      <c r="N6" s="141"/>
      <c r="O6" s="147" t="s">
        <v>760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IF(PMIS_HMA_TCrack!A7&lt;&gt;"",PMIS_HMA_TCrack!A7,"")</f>
        <v/>
      </c>
      <c r="B7" s="138" t="str">
        <f>IF(PMIS_HMA_TCrack!B7&lt;&gt;"",PMIS_HMA_TCrack!B7,"")</f>
        <v/>
      </c>
      <c r="C7" s="143" t="str">
        <f>IF(PMIS_HMA_TCrack!C7&lt;&gt;"",PMIS_HMA_TCrack!C7,"")</f>
        <v/>
      </c>
      <c r="D7" s="141" t="str">
        <f>IF(PMIS_HMA_TCrack!D7&lt;&gt;"",PMIS_HMA_TCrack!D7,"")</f>
        <v/>
      </c>
      <c r="E7" s="141" t="str">
        <f>IF(PMIS_HMA_TCrack!E7&lt;&gt;"",PMIS_HMA_TCrack!E7,"")</f>
        <v/>
      </c>
      <c r="F7" s="141" t="str">
        <f>IF(PMIS_HMA_TCrack!F7&lt;&gt;"",PMIS_HMA_TCrack!F7,"")</f>
        <v/>
      </c>
      <c r="G7" s="141" t="str">
        <f>IF(PMIS_HMA_TCrack!G7&lt;&gt;"",PMIS_HMA_TCrack!G7,"")</f>
        <v/>
      </c>
      <c r="H7" s="141">
        <f>PMIS_HMA_TCrack!H7</f>
        <v>0</v>
      </c>
      <c r="I7" s="141">
        <f>PMIS_HMA_TCrack!I7</f>
        <v>0</v>
      </c>
      <c r="J7" s="141"/>
      <c r="K7" s="141"/>
      <c r="L7" s="141">
        <f t="shared" si="0"/>
        <v>0</v>
      </c>
      <c r="M7" s="144" t="str">
        <f>PMIS_HMA_TCrack!M7</f>
        <v/>
      </c>
      <c r="N7" s="141"/>
      <c r="O7" s="138" t="s">
        <v>761</v>
      </c>
      <c r="P7" s="149" t="str">
        <f t="array" ref="P7">IF(P2="","",
IF(LOOKUP(2,1/(J2:K2&lt;&gt;""),J2:K2)&gt;P2,"Entered TCRACK already exceeded threshold limit!",
IF(AND(P2&lt;&gt;"",M16&gt;P2),INDEX(L2:L16,MATCH(TRUE,$M$2:$M$16&gt;P2,0)),"TCRACK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IF(PMIS_HMA_TCrack!A8&lt;&gt;"",PMIS_HMA_TCrack!A8,"")</f>
        <v/>
      </c>
      <c r="B8" s="138" t="str">
        <f>IF(PMIS_HMA_TCrack!B8&lt;&gt;"",PMIS_HMA_TCrack!B8,"")</f>
        <v/>
      </c>
      <c r="C8" s="143" t="str">
        <f>IF(PMIS_HMA_TCrack!C8&lt;&gt;"",PMIS_HMA_TCrack!C8,"")</f>
        <v/>
      </c>
      <c r="D8" s="141" t="str">
        <f>IF(PMIS_HMA_TCrack!D8&lt;&gt;"",PMIS_HMA_TCrack!D8,"")</f>
        <v/>
      </c>
      <c r="E8" s="141" t="str">
        <f>IF(PMIS_HMA_TCrack!E8&lt;&gt;"",PMIS_HMA_TCrack!E8,"")</f>
        <v/>
      </c>
      <c r="F8" s="141" t="str">
        <f>IF(PMIS_HMA_TCrack!F8&lt;&gt;"",PMIS_HMA_TCrack!F8,"")</f>
        <v/>
      </c>
      <c r="G8" s="141" t="str">
        <f>IF(PMIS_HMA_TCrack!G8&lt;&gt;"",PMIS_HMA_TCrack!G8,"")</f>
        <v/>
      </c>
      <c r="H8" s="141">
        <f>PMIS_HMA_TCrack!H8</f>
        <v>0</v>
      </c>
      <c r="I8" s="141">
        <f>PMIS_HMA_TCrack!I8</f>
        <v>0</v>
      </c>
      <c r="J8" s="141"/>
      <c r="K8" s="141"/>
      <c r="L8" s="141">
        <f t="shared" si="0"/>
        <v>0</v>
      </c>
      <c r="M8" s="144" t="str">
        <f>PMIS_HMA_TCrack!M8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IF(PMIS_HMA_TCrack!A9&lt;&gt;"",PMIS_HMA_TCrack!A9,"")</f>
        <v/>
      </c>
      <c r="B9" s="138" t="str">
        <f>IF(PMIS_HMA_TCrack!B9&lt;&gt;"",PMIS_HMA_TCrack!B9,"")</f>
        <v/>
      </c>
      <c r="C9" s="143" t="str">
        <f>IF(PMIS_HMA_TCrack!C9&lt;&gt;"",PMIS_HMA_TCrack!C9,"")</f>
        <v/>
      </c>
      <c r="D9" s="141" t="str">
        <f>IF(PMIS_HMA_TCrack!D9&lt;&gt;"",PMIS_HMA_TCrack!D9,"")</f>
        <v/>
      </c>
      <c r="E9" s="141" t="str">
        <f>IF(PMIS_HMA_TCrack!E9&lt;&gt;"",PMIS_HMA_TCrack!E9,"")</f>
        <v/>
      </c>
      <c r="F9" s="141" t="str">
        <f>IF(PMIS_HMA_TCrack!F9&lt;&gt;"",PMIS_HMA_TCrack!F9,"")</f>
        <v/>
      </c>
      <c r="G9" s="141" t="str">
        <f>IF(PMIS_HMA_TCrack!G9&lt;&gt;"",PMIS_HMA_TCrack!G9,"")</f>
        <v/>
      </c>
      <c r="H9" s="141">
        <f>PMIS_HMA_TCrack!H9</f>
        <v>0</v>
      </c>
      <c r="I9" s="141">
        <f>PMIS_HMA_TCrack!I9</f>
        <v>0</v>
      </c>
      <c r="J9" s="141"/>
      <c r="K9" s="141"/>
      <c r="L9" s="141">
        <f t="shared" si="0"/>
        <v>0</v>
      </c>
      <c r="M9" s="144" t="str">
        <f>PMIS_HMA_TCrack!M9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IF(PMIS_HMA_TCrack!A10&lt;&gt;"",PMIS_HMA_TCrack!A10,"")</f>
        <v/>
      </c>
      <c r="B10" s="138" t="str">
        <f>IF(PMIS_HMA_TCrack!B10&lt;&gt;"",PMIS_HMA_TCrack!B10,"")</f>
        <v/>
      </c>
      <c r="C10" s="143" t="str">
        <f>IF(PMIS_HMA_TCrack!C10&lt;&gt;"",PMIS_HMA_TCrack!C10,"")</f>
        <v/>
      </c>
      <c r="D10" s="141" t="str">
        <f>IF(PMIS_HMA_TCrack!D10&lt;&gt;"",PMIS_HMA_TCrack!D10,"")</f>
        <v/>
      </c>
      <c r="E10" s="141" t="str">
        <f>IF(PMIS_HMA_TCrack!E10&lt;&gt;"",PMIS_HMA_TCrack!E10,"")</f>
        <v/>
      </c>
      <c r="F10" s="141" t="str">
        <f>IF(PMIS_HMA_TCrack!F10&lt;&gt;"",PMIS_HMA_TCrack!F10,"")</f>
        <v/>
      </c>
      <c r="G10" s="141" t="str">
        <f>IF(PMIS_HMA_TCrack!G10&lt;&gt;"",PMIS_HMA_TCrack!G10,"")</f>
        <v/>
      </c>
      <c r="H10" s="141">
        <f>PMIS_HMA_TCrack!H10</f>
        <v>0</v>
      </c>
      <c r="I10" s="141">
        <f>PMIS_HMA_TCrack!I10</f>
        <v>0</v>
      </c>
      <c r="J10" s="141"/>
      <c r="K10" s="141"/>
      <c r="L10" s="141">
        <f t="shared" si="0"/>
        <v>0</v>
      </c>
      <c r="M10" s="144" t="str">
        <f>PMIS_HMA_TCrack!M10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IF(PMIS_HMA_TCrack!A11&lt;&gt;"",PMIS_HMA_TCrack!A11,"")</f>
        <v/>
      </c>
      <c r="B11" s="138" t="str">
        <f>IF(PMIS_HMA_TCrack!B11&lt;&gt;"",PMIS_HMA_TCrack!B11,"")</f>
        <v/>
      </c>
      <c r="C11" s="143" t="str">
        <f>IF(PMIS_HMA_TCrack!C11&lt;&gt;"",PMIS_HMA_TCrack!C11,"")</f>
        <v/>
      </c>
      <c r="D11" s="141" t="str">
        <f>IF(PMIS_HMA_TCrack!D11&lt;&gt;"",PMIS_HMA_TCrack!D11,"")</f>
        <v/>
      </c>
      <c r="E11" s="141" t="str">
        <f>IF(PMIS_HMA_TCrack!E11&lt;&gt;"",PMIS_HMA_TCrack!E11,"")</f>
        <v/>
      </c>
      <c r="F11" s="141" t="str">
        <f>IF(PMIS_HMA_TCrack!F11&lt;&gt;"",PMIS_HMA_TCrack!F11,"")</f>
        <v/>
      </c>
      <c r="G11" s="141" t="str">
        <f>IF(PMIS_HMA_TCrack!G11&lt;&gt;"",PMIS_HMA_TCrack!G11,"")</f>
        <v/>
      </c>
      <c r="H11" s="141">
        <f>PMIS_HMA_TCrack!H11</f>
        <v>0</v>
      </c>
      <c r="I11" s="141">
        <f>PMIS_HMA_TCrack!I11</f>
        <v>0</v>
      </c>
      <c r="J11" s="141"/>
      <c r="K11" s="141"/>
      <c r="L11" s="141">
        <f t="shared" si="0"/>
        <v>0</v>
      </c>
      <c r="M11" s="144" t="str">
        <f>PMIS_HMA_TCrack!M11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IF(PMIS_HMA_TCrack!A12&lt;&gt;"",PMIS_HMA_TCrack!A12,"")</f>
        <v/>
      </c>
      <c r="B12" s="138" t="str">
        <f>IF(PMIS_HMA_TCrack!B12&lt;&gt;"",PMIS_HMA_TCrack!B12,"")</f>
        <v/>
      </c>
      <c r="C12" s="143" t="str">
        <f>IF(PMIS_HMA_TCrack!C12&lt;&gt;"",PMIS_HMA_TCrack!C12,"")</f>
        <v/>
      </c>
      <c r="D12" s="141" t="str">
        <f>IF(PMIS_HMA_TCrack!D12&lt;&gt;"",PMIS_HMA_TCrack!D12,"")</f>
        <v/>
      </c>
      <c r="E12" s="141" t="str">
        <f>IF(PMIS_HMA_TCrack!E12&lt;&gt;"",PMIS_HMA_TCrack!E12,"")</f>
        <v/>
      </c>
      <c r="F12" s="141" t="str">
        <f>IF(PMIS_HMA_TCrack!F12&lt;&gt;"",PMIS_HMA_TCrack!F12,"")</f>
        <v/>
      </c>
      <c r="G12" s="141" t="str">
        <f>IF(PMIS_HMA_TCrack!G12&lt;&gt;"",PMIS_HMA_TCrack!G12,"")</f>
        <v/>
      </c>
      <c r="H12" s="141">
        <f>PMIS_HMA_TCrack!H12</f>
        <v>0</v>
      </c>
      <c r="I12" s="141">
        <f>PMIS_HMA_TCrack!I12</f>
        <v>0</v>
      </c>
      <c r="J12" s="141"/>
      <c r="K12" s="141"/>
      <c r="L12" s="141">
        <f t="shared" si="0"/>
        <v>0</v>
      </c>
      <c r="M12" s="144" t="str">
        <f>PMIS_HMA_TCrack!M12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IF(PMIS_HMA_TCrack!A13&lt;&gt;"",PMIS_HMA_TCrack!A13,"")</f>
        <v/>
      </c>
      <c r="B13" s="138" t="str">
        <f>IF(PMIS_HMA_TCrack!B13&lt;&gt;"",PMIS_HMA_TCrack!B13,"")</f>
        <v/>
      </c>
      <c r="C13" s="143" t="str">
        <f>IF(PMIS_HMA_TCrack!C13&lt;&gt;"",PMIS_HMA_TCrack!C13,"")</f>
        <v/>
      </c>
      <c r="D13" s="141" t="str">
        <f>IF(PMIS_HMA_TCrack!D13&lt;&gt;"",PMIS_HMA_TCrack!D13,"")</f>
        <v/>
      </c>
      <c r="E13" s="141" t="str">
        <f>IF(PMIS_HMA_TCrack!E13&lt;&gt;"",PMIS_HMA_TCrack!E13,"")</f>
        <v/>
      </c>
      <c r="F13" s="141" t="str">
        <f>IF(PMIS_HMA_TCrack!F13&lt;&gt;"",PMIS_HMA_TCrack!F13,"")</f>
        <v/>
      </c>
      <c r="G13" s="141" t="str">
        <f>IF(PMIS_HMA_TCrack!G13&lt;&gt;"",PMIS_HMA_TCrack!G13,"")</f>
        <v/>
      </c>
      <c r="H13" s="141">
        <f>PMIS_HMA_TCrack!H13</f>
        <v>0</v>
      </c>
      <c r="I13" s="141">
        <f>PMIS_HMA_TCrack!I13</f>
        <v>0</v>
      </c>
      <c r="J13" s="141"/>
      <c r="K13" s="141"/>
      <c r="L13" s="141">
        <f t="shared" si="0"/>
        <v>0</v>
      </c>
      <c r="M13" s="144" t="str">
        <f>PMIS_HMA_TCrack!M13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IF(PMIS_HMA_TCrack!A14&lt;&gt;"",PMIS_HMA_TCrack!A14,"")</f>
        <v/>
      </c>
      <c r="B14" s="138" t="str">
        <f>IF(PMIS_HMA_TCrack!B14&lt;&gt;"",PMIS_HMA_TCrack!B14,"")</f>
        <v/>
      </c>
      <c r="C14" s="143" t="str">
        <f>IF(PMIS_HMA_TCrack!C14&lt;&gt;"",PMIS_HMA_TCrack!C14,"")</f>
        <v/>
      </c>
      <c r="D14" s="141" t="str">
        <f>IF(PMIS_HMA_TCrack!D14&lt;&gt;"",PMIS_HMA_TCrack!D14,"")</f>
        <v/>
      </c>
      <c r="E14" s="141" t="str">
        <f>IF(PMIS_HMA_TCrack!E14&lt;&gt;"",PMIS_HMA_TCrack!E14,"")</f>
        <v/>
      </c>
      <c r="F14" s="141" t="str">
        <f>IF(PMIS_HMA_TCrack!F14&lt;&gt;"",PMIS_HMA_TCrack!F14,"")</f>
        <v/>
      </c>
      <c r="G14" s="141" t="str">
        <f>IF(PMIS_HMA_TCrack!G14&lt;&gt;"",PMIS_HMA_TCrack!G14,"")</f>
        <v/>
      </c>
      <c r="H14" s="141">
        <f>PMIS_HMA_TCrack!H14</f>
        <v>0</v>
      </c>
      <c r="I14" s="141">
        <f>PMIS_HMA_TCrack!I14</f>
        <v>0</v>
      </c>
      <c r="J14" s="141"/>
      <c r="K14" s="141"/>
      <c r="L14" s="141">
        <f t="shared" si="0"/>
        <v>0</v>
      </c>
      <c r="M14" s="144" t="str">
        <f>PMIS_HMA_TCrack!M14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IF(PMIS_HMA_TCrack!A15&lt;&gt;"",PMIS_HMA_TCrack!A15,"")</f>
        <v/>
      </c>
      <c r="B15" s="138" t="str">
        <f>IF(PMIS_HMA_TCrack!B15&lt;&gt;"",PMIS_HMA_TCrack!B15,"")</f>
        <v/>
      </c>
      <c r="C15" s="143" t="str">
        <f>IF(PMIS_HMA_TCrack!C15&lt;&gt;"",PMIS_HMA_TCrack!C15,"")</f>
        <v/>
      </c>
      <c r="D15" s="141" t="str">
        <f>IF(PMIS_HMA_TCrack!D15&lt;&gt;"",PMIS_HMA_TCrack!D15,"")</f>
        <v/>
      </c>
      <c r="E15" s="141" t="str">
        <f>IF(PMIS_HMA_TCrack!E15&lt;&gt;"",PMIS_HMA_TCrack!E15,"")</f>
        <v/>
      </c>
      <c r="F15" s="141" t="str">
        <f>IF(PMIS_HMA_TCrack!F15&lt;&gt;"",PMIS_HMA_TCrack!F15,"")</f>
        <v/>
      </c>
      <c r="G15" s="141" t="str">
        <f>IF(PMIS_HMA_TCrack!G15&lt;&gt;"",PMIS_HMA_TCrack!G15,"")</f>
        <v/>
      </c>
      <c r="H15" s="141">
        <f>PMIS_HMA_TCrack!H15</f>
        <v>0</v>
      </c>
      <c r="I15" s="141">
        <f>PMIS_HMA_TCrack!I15</f>
        <v>0</v>
      </c>
      <c r="J15" s="141"/>
      <c r="K15" s="141"/>
      <c r="L15" s="141">
        <f t="shared" si="0"/>
        <v>0</v>
      </c>
      <c r="M15" s="144" t="str">
        <f>PMIS_HMA_TCrack!M15</f>
        <v/>
      </c>
      <c r="N15" s="141" t="s">
        <v>730</v>
      </c>
      <c r="O15" s="157" t="str">
        <f>IF(AND(Q8&lt;&gt;"",Q12&lt;&gt;""),MIN(Q8,Q12),
IF(AND(Q8="",Q9="Entered TCRACK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IF(PMIS_HMA_TCrack!A16&lt;&gt;"",PMIS_HMA_TCrack!A16,"")</f>
        <v/>
      </c>
      <c r="B16" s="138" t="str">
        <f>IF(PMIS_HMA_TCrack!B16&lt;&gt;"",PMIS_HMA_TCrack!B16,"")</f>
        <v/>
      </c>
      <c r="C16" s="158" t="str">
        <f>IF(PMIS_HMA_TCrack!C16&lt;&gt;"",PMIS_HMA_TCrack!C16,"")</f>
        <v/>
      </c>
      <c r="D16" s="159" t="str">
        <f>IF(PMIS_HMA_TCrack!D16&lt;&gt;"",PMIS_HMA_TCrack!D16,"")</f>
        <v/>
      </c>
      <c r="E16" s="159" t="str">
        <f>IF(PMIS_HMA_TCrack!E16&lt;&gt;"",PMIS_HMA_TCrack!E16,"")</f>
        <v/>
      </c>
      <c r="F16" s="159" t="str">
        <f>IF(PMIS_HMA_TCrack!F16&lt;&gt;"",PMIS_HMA_TCrack!F16,"")</f>
        <v/>
      </c>
      <c r="G16" s="159" t="str">
        <f>IF(PMIS_HMA_TCrack!G16&lt;&gt;"",PMIS_HMA_TCrack!G16,"")</f>
        <v/>
      </c>
      <c r="H16" s="141">
        <f>PMIS_HMA_TCrack!H16</f>
        <v>0</v>
      </c>
      <c r="I16" s="141">
        <f>PMIS_HMA_TCrack!I16</f>
        <v>0</v>
      </c>
      <c r="J16" s="141"/>
      <c r="K16" s="141"/>
      <c r="L16" s="141">
        <f t="shared" si="0"/>
        <v>0</v>
      </c>
      <c r="M16" s="160" t="str">
        <f>PMIS_HMA_TCrack!M16</f>
        <v/>
      </c>
      <c r="N16" s="141"/>
      <c r="O16" s="285" t="str">
        <f>IF(AND(P2="",P3=""),"RSL could not be calculated. Please enter more information!",
IF(AND(ISNUMBER(Q12),P7="Entered TCRACK already exceeded threshold limit!"),Q9,
IF(AND(Q12="",P7="Entered TCRACK already exceeded threshold limit!"),Q9,
IF(AND(ISNUMBER(Q12),P7="TCRACK predictions do not reach the threshold limit!"),(Q9&amp;""&amp;CHAR(10)&amp;" Thus, "&amp;Q13&amp;""&amp;"calculated based on the design life!"),
IF(AND(P3="",P7="TCRACK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1"/>
  <dimension ref="A1:BA361"/>
  <sheetViews>
    <sheetView zoomScale="70" zoomScaleNormal="70" workbookViewId="0">
      <selection activeCell="Q35" sqref="Q35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County_HMA_TCrack!A1</f>
        <v>Project Name</v>
      </c>
      <c r="B1" s="133" t="str">
        <f>County_HMA_TCrack!B1</f>
        <v>COUNAME</v>
      </c>
      <c r="C1" s="133" t="str">
        <f>County_HMA_TCrack!C1</f>
        <v>PROJECT_NO</v>
      </c>
      <c r="D1" s="133" t="str">
        <f>County_HMA_TCrack!D1</f>
        <v>BPRJ</v>
      </c>
      <c r="E1" s="133" t="str">
        <f>County_HMA_TCrack!E1</f>
        <v>EPRJ</v>
      </c>
      <c r="F1" s="133" t="str">
        <f>County_HMA_TCrack!F1</f>
        <v>CONYR</v>
      </c>
      <c r="G1" s="133" t="str">
        <f>County_HMA_TCrack!G1</f>
        <v>DATAYR</v>
      </c>
      <c r="H1" s="133" t="str">
        <f>County_HMA_TCrack!H1</f>
        <v>Accumulated AADTs</v>
      </c>
      <c r="I1" s="133" t="str">
        <f>County_HMA_TCrack!I1</f>
        <v>HMA Thickness (in.)</v>
      </c>
      <c r="J1" s="133" t="str">
        <f>County_HMA_TCrack!J1</f>
        <v>TCRACKi-2 
(ft/mile)</v>
      </c>
      <c r="K1" s="133" t="str">
        <f>County_HMA_TCrack!K1</f>
        <v>TCRACKi-1 
(ft/mile)</v>
      </c>
      <c r="L1" s="133" t="str">
        <f>County_HMA_TCrack!L1</f>
        <v>Age
(years)</v>
      </c>
      <c r="M1" s="133" t="str">
        <f>County_HMA_TCrack!M1</f>
        <v>TCRACKi 
(ft/mile)</v>
      </c>
      <c r="O1" s="133" t="s">
        <v>703</v>
      </c>
      <c r="P1" s="134" t="s">
        <v>51</v>
      </c>
      <c r="Q1" s="133" t="s">
        <v>51</v>
      </c>
      <c r="R1" s="133" t="s">
        <v>704</v>
      </c>
      <c r="S1" s="133" t="s">
        <v>773</v>
      </c>
      <c r="T1" s="133" t="s">
        <v>751</v>
      </c>
      <c r="U1" s="133" t="s">
        <v>752</v>
      </c>
      <c r="Z1" s="134" t="s">
        <v>708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County_HMA_TCrack!A2</f>
        <v>0</v>
      </c>
      <c r="B2" s="133">
        <f>County_HMA_TCrack!B2</f>
        <v>0</v>
      </c>
      <c r="C2" s="133">
        <f>County_HMA_TCrack!C2</f>
        <v>0</v>
      </c>
      <c r="D2" s="133">
        <f>County_HMA_TCrack!D2</f>
        <v>0</v>
      </c>
      <c r="E2" s="133">
        <f>County_HMA_TCrack!E2</f>
        <v>0</v>
      </c>
      <c r="F2" s="133">
        <f>County_HMA_TCrack!F2</f>
        <v>0</v>
      </c>
      <c r="G2" s="133">
        <f>County_HMA_TCrack!G2</f>
        <v>0</v>
      </c>
      <c r="H2" s="133">
        <f>County_HMA_TCrack!H2</f>
        <v>0</v>
      </c>
      <c r="I2" s="133">
        <f>County_HMA_TCrack!I2</f>
        <v>0</v>
      </c>
      <c r="J2" s="133">
        <f>County_HMA_TCrack!J2</f>
        <v>0</v>
      </c>
      <c r="K2" s="133">
        <f>County_HMA_TCrack!K2</f>
        <v>0</v>
      </c>
      <c r="L2" s="133">
        <f>RSL_County_HMA_TCrack!L2</f>
        <v>0</v>
      </c>
      <c r="M2" s="133" t="str">
        <f>County_HMA_TCrack!M2</f>
        <v/>
      </c>
      <c r="N2" s="134" t="s">
        <v>805</v>
      </c>
      <c r="P2" s="133" t="s">
        <v>710</v>
      </c>
      <c r="Q2" s="133">
        <f>2*((L2-P$3)/(P$5-P$3))-1</f>
        <v>-1.25</v>
      </c>
      <c r="R2" s="136">
        <f>2*((H2-P$8)/(P$10-P$8))-1</f>
        <v>-1.0184863182941337</v>
      </c>
      <c r="S2" s="133">
        <f>2*((I2-P$13)/(P$15-P$13))-1</f>
        <v>-2.666666666666667</v>
      </c>
      <c r="T2" s="133">
        <f>2*((J2-P$18)/(P$20-P$18))-1</f>
        <v>-1</v>
      </c>
      <c r="U2" s="133">
        <f>2*((K2-P$23)/(P$25-P$23))-1</f>
        <v>-1.0006252956885033</v>
      </c>
      <c r="Z2" s="133">
        <v>0.18132599999999999</v>
      </c>
      <c r="AA2" s="133">
        <v>-3.4218299999999999</v>
      </c>
      <c r="AB2" s="133">
        <v>3.4354900000000002</v>
      </c>
      <c r="AC2" s="133">
        <v>-6.92896</v>
      </c>
      <c r="AD2" s="133">
        <v>-0.83348999999999995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County_HMA_TCrack!A3</f>
        <v>0</v>
      </c>
      <c r="B3" s="133">
        <f>County_HMA_TCrack!B3</f>
        <v>0</v>
      </c>
      <c r="C3" s="133">
        <f>County_HMA_TCrack!C3</f>
        <v>0</v>
      </c>
      <c r="D3" s="133">
        <f>County_HMA_TCrack!D3</f>
        <v>0</v>
      </c>
      <c r="E3" s="133">
        <f>County_HMA_TCrack!E3</f>
        <v>0</v>
      </c>
      <c r="F3" s="133">
        <f>County_HMA_TCrack!F3</f>
        <v>0</v>
      </c>
      <c r="G3" s="133">
        <f>County_HMA_TCrack!G3</f>
        <v>0</v>
      </c>
      <c r="H3" s="133">
        <f>IF(County_HMA_TCrack!H3="",H2+H2*(County_HMA_TCrack!$I$22/100),County_HMA_TCrack!H3)</f>
        <v>0</v>
      </c>
      <c r="I3" s="133">
        <f>IF(County_HMA_TCrack!H3="",I2,County_HMA_TCrack!I3)</f>
        <v>0</v>
      </c>
      <c r="J3" s="133">
        <f>County_HMA_TCrack!J3</f>
        <v>0</v>
      </c>
      <c r="K3" s="133">
        <f>County_HMA_TCrack!K3</f>
        <v>0</v>
      </c>
      <c r="L3" s="133">
        <f>RSL_County_HMA_TCrack!L3</f>
        <v>0</v>
      </c>
      <c r="M3" s="133" t="str">
        <f>County_HMA_TCrack!M3</f>
        <v/>
      </c>
      <c r="N3" s="133">
        <v>3.2189700000000001</v>
      </c>
      <c r="P3" s="133">
        <v>2</v>
      </c>
      <c r="Q3" s="133">
        <f t="shared" ref="Q3:Q66" si="0">2*((L3-P$3)/(P$5-P$3))-1</f>
        <v>-1.25</v>
      </c>
      <c r="R3" s="136">
        <f t="shared" ref="R3:R66" si="1">2*((H3-P$8)/(P$10-P$8))-1</f>
        <v>-1.0184863182941337</v>
      </c>
      <c r="S3" s="133">
        <f t="shared" ref="S3:S66" si="2">2*((I3-P$13)/(P$15-P$13))-1</f>
        <v>-2.666666666666667</v>
      </c>
      <c r="T3" s="133">
        <f t="shared" ref="T3:T66" si="3">2*((J3-P$18)/(P$20-P$18))-1</f>
        <v>-1</v>
      </c>
      <c r="U3" s="133">
        <f t="shared" ref="U3:U66" si="4">2*((K3-P$23)/(P$25-P$23))-1</f>
        <v>-1.0006252956885033</v>
      </c>
      <c r="Z3" s="133">
        <v>6.5708000000000002</v>
      </c>
      <c r="AA3" s="133">
        <v>-13.837400000000001</v>
      </c>
      <c r="AB3" s="133">
        <v>-2.0289199999999998</v>
      </c>
      <c r="AC3" s="133">
        <v>26.523900000000001</v>
      </c>
      <c r="AD3" s="133">
        <v>-26.144600000000001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County_HMA_TCrack!A4</f>
        <v>0</v>
      </c>
      <c r="B4" s="133">
        <f>County_HMA_TCrack!B4</f>
        <v>0</v>
      </c>
      <c r="C4" s="133">
        <f>County_HMA_TCrack!C4</f>
        <v>0</v>
      </c>
      <c r="D4" s="133">
        <f>County_HMA_TCrack!D4</f>
        <v>0</v>
      </c>
      <c r="E4" s="133">
        <f>County_HMA_TCrack!E4</f>
        <v>0</v>
      </c>
      <c r="F4" s="133">
        <f>County_HMA_TCrack!F4</f>
        <v>0</v>
      </c>
      <c r="G4" s="133">
        <f>County_HMA_TCrack!G4</f>
        <v>0</v>
      </c>
      <c r="H4" s="133">
        <f>IF(County_HMA_TCrack!H4="",H3+H3*(County_HMA_TCrack!$I$22/100),County_HMA_TCrack!H4)</f>
        <v>0</v>
      </c>
      <c r="I4" s="133">
        <f>IF(County_HMA_TCrack!H4="",I3,County_HMA_TCrack!I4)</f>
        <v>0</v>
      </c>
      <c r="J4" s="133">
        <f>County_HMA_TCrack!J4</f>
        <v>0</v>
      </c>
      <c r="K4" s="133">
        <f>County_HMA_TCrack!K4</f>
        <v>0</v>
      </c>
      <c r="L4" s="133">
        <f>RSL_County_HMA_TCrack!L4</f>
        <v>0</v>
      </c>
      <c r="M4" s="133" t="str">
        <f>County_HMA_TCrack!M4</f>
        <v/>
      </c>
      <c r="N4" s="134" t="s">
        <v>806</v>
      </c>
      <c r="P4" s="133" t="s">
        <v>712</v>
      </c>
      <c r="Q4" s="133">
        <f t="shared" si="0"/>
        <v>-1.25</v>
      </c>
      <c r="R4" s="136">
        <f t="shared" si="1"/>
        <v>-1.0184863182941337</v>
      </c>
      <c r="S4" s="133">
        <f t="shared" si="2"/>
        <v>-2.666666666666667</v>
      </c>
      <c r="T4" s="133">
        <f t="shared" si="3"/>
        <v>-1</v>
      </c>
      <c r="U4" s="133">
        <f t="shared" si="4"/>
        <v>-1.0006252956885033</v>
      </c>
      <c r="Z4" s="133">
        <v>-0.503382</v>
      </c>
      <c r="AA4" s="133">
        <v>2.6436700000000002</v>
      </c>
      <c r="AB4" s="133">
        <v>1.36564</v>
      </c>
      <c r="AC4" s="133">
        <v>1.3008200000000001</v>
      </c>
      <c r="AD4" s="133">
        <v>2.07734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County_HMA_TCrack!A5</f>
        <v>0</v>
      </c>
      <c r="B5" s="133">
        <f>County_HMA_TCrack!B5</f>
        <v>0</v>
      </c>
      <c r="C5" s="133">
        <f>County_HMA_TCrack!C5</f>
        <v>0</v>
      </c>
      <c r="D5" s="133">
        <f>County_HMA_TCrack!D5</f>
        <v>0</v>
      </c>
      <c r="E5" s="133">
        <f>County_HMA_TCrack!E5</f>
        <v>0</v>
      </c>
      <c r="F5" s="133">
        <f>County_HMA_TCrack!F5</f>
        <v>0</v>
      </c>
      <c r="G5" s="133">
        <f>County_HMA_TCrack!G5</f>
        <v>0</v>
      </c>
      <c r="H5" s="133">
        <f>IF(County_HMA_TCrack!H5="",H4+H4*(County_HMA_TCrack!$I$22/100),County_HMA_TCrack!H5)</f>
        <v>0</v>
      </c>
      <c r="I5" s="133">
        <f>IF(County_HMA_TCrack!H5="",I4,County_HMA_TCrack!I5)</f>
        <v>0</v>
      </c>
      <c r="J5" s="133">
        <f>County_HMA_TCrack!J5</f>
        <v>0</v>
      </c>
      <c r="K5" s="133">
        <f>County_HMA_TCrack!K5</f>
        <v>0</v>
      </c>
      <c r="L5" s="133">
        <f>RSL_County_HMA_TCrack!L5</f>
        <v>0</v>
      </c>
      <c r="M5" s="133" t="str">
        <f>County_HMA_TCrack!M5</f>
        <v/>
      </c>
      <c r="N5" s="133">
        <v>6721.2</v>
      </c>
      <c r="P5" s="133">
        <v>18</v>
      </c>
      <c r="Q5" s="133">
        <f t="shared" si="0"/>
        <v>-1.25</v>
      </c>
      <c r="R5" s="136">
        <f t="shared" si="1"/>
        <v>-1.0184863182941337</v>
      </c>
      <c r="S5" s="133">
        <f t="shared" si="2"/>
        <v>-2.666666666666667</v>
      </c>
      <c r="T5" s="133">
        <f t="shared" si="3"/>
        <v>-1</v>
      </c>
      <c r="U5" s="133">
        <f t="shared" si="4"/>
        <v>-1.0006252956885033</v>
      </c>
      <c r="Z5" s="133">
        <v>-4.1269499999999999E-3</v>
      </c>
      <c r="AA5" s="133">
        <v>9.4316399999999998E-3</v>
      </c>
      <c r="AB5" s="133">
        <v>6.1473999999999999E-3</v>
      </c>
      <c r="AC5" s="133">
        <v>-0.25692900000000002</v>
      </c>
      <c r="AD5" s="133">
        <v>0.57373399999999997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County_HMA_TCrack!A6</f>
        <v>0</v>
      </c>
      <c r="B6" s="133">
        <f>County_HMA_TCrack!B6</f>
        <v>0</v>
      </c>
      <c r="C6" s="133">
        <f>County_HMA_TCrack!C6</f>
        <v>0</v>
      </c>
      <c r="D6" s="133">
        <f>County_HMA_TCrack!D6</f>
        <v>0</v>
      </c>
      <c r="E6" s="133">
        <f>County_HMA_TCrack!E6</f>
        <v>0</v>
      </c>
      <c r="F6" s="133">
        <f>County_HMA_TCrack!F6</f>
        <v>0</v>
      </c>
      <c r="G6" s="133">
        <f>County_HMA_TCrack!G6</f>
        <v>0</v>
      </c>
      <c r="H6" s="133">
        <f>IF(County_HMA_TCrack!H6="",H5+H5*(County_HMA_TCrack!$I$22/100),County_HMA_TCrack!H6)</f>
        <v>0</v>
      </c>
      <c r="I6" s="133">
        <f>IF(County_HMA_TCrack!H6="",I5,County_HMA_TCrack!I6)</f>
        <v>0</v>
      </c>
      <c r="J6" s="133">
        <f>County_HMA_TCrack!J6</f>
        <v>0</v>
      </c>
      <c r="K6" s="133">
        <f>County_HMA_TCrack!K6</f>
        <v>0</v>
      </c>
      <c r="L6" s="133">
        <f>RSL_County_HMA_TCrack!L6</f>
        <v>0</v>
      </c>
      <c r="M6" s="133" t="str">
        <f>County_HMA_TCrack!M6</f>
        <v/>
      </c>
      <c r="P6" s="134" t="s">
        <v>742</v>
      </c>
      <c r="Q6" s="133">
        <f t="shared" si="0"/>
        <v>-1.25</v>
      </c>
      <c r="R6" s="136">
        <f t="shared" si="1"/>
        <v>-1.0184863182941337</v>
      </c>
      <c r="S6" s="133">
        <f t="shared" si="2"/>
        <v>-2.666666666666667</v>
      </c>
      <c r="T6" s="133">
        <f t="shared" si="3"/>
        <v>-1</v>
      </c>
      <c r="U6" s="133">
        <f t="shared" si="4"/>
        <v>-1.0006252956885033</v>
      </c>
      <c r="Z6" s="133">
        <v>2.12643</v>
      </c>
      <c r="AA6" s="133">
        <v>-3.4367100000000002</v>
      </c>
      <c r="AB6" s="133">
        <v>-0.33248499999999998</v>
      </c>
      <c r="AC6" s="133">
        <v>0.94618100000000005</v>
      </c>
      <c r="AD6" s="133">
        <v>0.95712900000000001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County_HMA_TCrack!A7</f>
        <v>0</v>
      </c>
      <c r="B7" s="133">
        <f>County_HMA_TCrack!B7</f>
        <v>0</v>
      </c>
      <c r="C7" s="133">
        <f>County_HMA_TCrack!C7</f>
        <v>0</v>
      </c>
      <c r="D7" s="133">
        <f>County_HMA_TCrack!D7</f>
        <v>0</v>
      </c>
      <c r="E7" s="133">
        <f>County_HMA_TCrack!E7</f>
        <v>0</v>
      </c>
      <c r="F7" s="133">
        <f>County_HMA_TCrack!F7</f>
        <v>0</v>
      </c>
      <c r="G7" s="133">
        <f>County_HMA_TCrack!G7</f>
        <v>0</v>
      </c>
      <c r="H7" s="133">
        <f>IF(County_HMA_TCrack!H7="",H6+H6*(County_HMA_TCrack!$I$22/100),County_HMA_TCrack!H7)</f>
        <v>0</v>
      </c>
      <c r="I7" s="133">
        <f>IF(County_HMA_TCrack!H7="",I6,County_HMA_TCrack!I7)</f>
        <v>0</v>
      </c>
      <c r="J7" s="133">
        <f>County_HMA_TCrack!J7</f>
        <v>0</v>
      </c>
      <c r="K7" s="133">
        <f>County_HMA_TCrack!K7</f>
        <v>0</v>
      </c>
      <c r="L7" s="133">
        <f>RSL_County_HMA_TCrack!L7</f>
        <v>0</v>
      </c>
      <c r="M7" s="133" t="str">
        <f>County_HMA_TCrack!M7</f>
        <v/>
      </c>
      <c r="P7" s="133" t="s">
        <v>710</v>
      </c>
      <c r="Q7" s="133">
        <f t="shared" si="0"/>
        <v>-1.25</v>
      </c>
      <c r="R7" s="136">
        <f t="shared" si="1"/>
        <v>-1.0184863182941337</v>
      </c>
      <c r="S7" s="133">
        <f t="shared" si="2"/>
        <v>-2.666666666666667</v>
      </c>
      <c r="T7" s="133">
        <f t="shared" si="3"/>
        <v>-1</v>
      </c>
      <c r="U7" s="133">
        <f t="shared" si="4"/>
        <v>-1.0006252956885033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County_HMA_TCrack!A8</f>
        <v>0</v>
      </c>
      <c r="B8" s="133">
        <f>County_HMA_TCrack!B8</f>
        <v>0</v>
      </c>
      <c r="C8" s="133">
        <f>County_HMA_TCrack!C8</f>
        <v>0</v>
      </c>
      <c r="D8" s="133">
        <f>County_HMA_TCrack!D8</f>
        <v>0</v>
      </c>
      <c r="E8" s="133">
        <f>County_HMA_TCrack!E8</f>
        <v>0</v>
      </c>
      <c r="F8" s="133">
        <f>County_HMA_TCrack!F8</f>
        <v>0</v>
      </c>
      <c r="G8" s="133">
        <f>County_HMA_TCrack!G8</f>
        <v>0</v>
      </c>
      <c r="H8" s="133">
        <f>IF(County_HMA_TCrack!H8="",H7+H7*(County_HMA_TCrack!$I$22/100),County_HMA_TCrack!H8)</f>
        <v>0</v>
      </c>
      <c r="I8" s="133">
        <f>IF(County_HMA_TCrack!H8="",I7,County_HMA_TCrack!I8)</f>
        <v>0</v>
      </c>
      <c r="J8" s="133">
        <f>County_HMA_TCrack!J8</f>
        <v>0</v>
      </c>
      <c r="K8" s="133">
        <f>County_HMA_TCrack!K8</f>
        <v>0</v>
      </c>
      <c r="L8" s="133">
        <f>RSL_County_HMA_TCrack!L8</f>
        <v>0</v>
      </c>
      <c r="M8" s="133" t="str">
        <f>County_HMA_TCrack!M8</f>
        <v/>
      </c>
      <c r="P8" s="133">
        <v>1010</v>
      </c>
      <c r="Q8" s="133">
        <f t="shared" si="0"/>
        <v>-1.25</v>
      </c>
      <c r="R8" s="136">
        <f t="shared" si="1"/>
        <v>-1.0184863182941337</v>
      </c>
      <c r="S8" s="133">
        <f t="shared" si="2"/>
        <v>-2.666666666666667</v>
      </c>
      <c r="T8" s="133">
        <f t="shared" si="3"/>
        <v>-1</v>
      </c>
      <c r="U8" s="133">
        <f t="shared" si="4"/>
        <v>-1.0006252956885033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County_HMA_TCrack!A9</f>
        <v>0</v>
      </c>
      <c r="B9" s="133">
        <f>County_HMA_TCrack!B9</f>
        <v>0</v>
      </c>
      <c r="C9" s="133">
        <f>County_HMA_TCrack!C9</f>
        <v>0</v>
      </c>
      <c r="D9" s="133">
        <f>County_HMA_TCrack!D9</f>
        <v>0</v>
      </c>
      <c r="E9" s="133">
        <f>County_HMA_TCrack!E9</f>
        <v>0</v>
      </c>
      <c r="F9" s="133">
        <f>County_HMA_TCrack!F9</f>
        <v>0</v>
      </c>
      <c r="G9" s="133">
        <f>County_HMA_TCrack!G9</f>
        <v>0</v>
      </c>
      <c r="H9" s="133">
        <f>IF(County_HMA_TCrack!H9="",H8+H8*(County_HMA_TCrack!$I$22/100),County_HMA_TCrack!H9)</f>
        <v>0</v>
      </c>
      <c r="I9" s="133">
        <f>IF(County_HMA_TCrack!H9="",I8,County_HMA_TCrack!I9)</f>
        <v>0</v>
      </c>
      <c r="J9" s="133">
        <f>County_HMA_TCrack!J9</f>
        <v>0</v>
      </c>
      <c r="K9" s="133">
        <f>County_HMA_TCrack!K9</f>
        <v>0</v>
      </c>
      <c r="L9" s="133">
        <f>RSL_County_HMA_TCrack!L9</f>
        <v>0</v>
      </c>
      <c r="M9" s="133" t="str">
        <f>County_HMA_TCrack!M9</f>
        <v/>
      </c>
      <c r="P9" s="133" t="s">
        <v>712</v>
      </c>
      <c r="Q9" s="133">
        <f t="shared" si="0"/>
        <v>-1.25</v>
      </c>
      <c r="R9" s="136">
        <f t="shared" si="1"/>
        <v>-1.0184863182941337</v>
      </c>
      <c r="S9" s="133">
        <f t="shared" si="2"/>
        <v>-2.666666666666667</v>
      </c>
      <c r="T9" s="133">
        <f t="shared" si="3"/>
        <v>-1</v>
      </c>
      <c r="U9" s="133">
        <f t="shared" si="4"/>
        <v>-1.0006252956885033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County_HMA_TCrack!A10</f>
        <v>0</v>
      </c>
      <c r="B10" s="133">
        <f>County_HMA_TCrack!B10</f>
        <v>0</v>
      </c>
      <c r="C10" s="133">
        <f>County_HMA_TCrack!C10</f>
        <v>0</v>
      </c>
      <c r="D10" s="133">
        <f>County_HMA_TCrack!D10</f>
        <v>0</v>
      </c>
      <c r="E10" s="133">
        <f>County_HMA_TCrack!E10</f>
        <v>0</v>
      </c>
      <c r="F10" s="133">
        <f>County_HMA_TCrack!F10</f>
        <v>0</v>
      </c>
      <c r="G10" s="133">
        <f>County_HMA_TCrack!G10</f>
        <v>0</v>
      </c>
      <c r="H10" s="133">
        <f>IF(County_HMA_TCrack!H10="",H9+H9*(County_HMA_TCrack!$I$22/100),County_HMA_TCrack!H10)</f>
        <v>0</v>
      </c>
      <c r="I10" s="133">
        <f>IF(County_HMA_TCrack!H10="",I9,County_HMA_TCrack!I10)</f>
        <v>0</v>
      </c>
      <c r="J10" s="133">
        <f>County_HMA_TCrack!J10</f>
        <v>0</v>
      </c>
      <c r="K10" s="133">
        <f>County_HMA_TCrack!K10</f>
        <v>0</v>
      </c>
      <c r="L10" s="133">
        <f>RSL_County_HMA_TCrack!L10</f>
        <v>0</v>
      </c>
      <c r="M10" s="133" t="str">
        <f>County_HMA_TCrack!M10</f>
        <v/>
      </c>
      <c r="P10" s="136">
        <v>110280</v>
      </c>
      <c r="Q10" s="133">
        <f t="shared" si="0"/>
        <v>-1.25</v>
      </c>
      <c r="R10" s="136">
        <f t="shared" si="1"/>
        <v>-1.0184863182941337</v>
      </c>
      <c r="S10" s="133">
        <f t="shared" si="2"/>
        <v>-2.666666666666667</v>
      </c>
      <c r="T10" s="133">
        <f t="shared" si="3"/>
        <v>-1</v>
      </c>
      <c r="U10" s="133">
        <f t="shared" si="4"/>
        <v>-1.0006252956885033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County_HMA_TCrack!A11</f>
        <v>0</v>
      </c>
      <c r="B11" s="133">
        <f>County_HMA_TCrack!B11</f>
        <v>0</v>
      </c>
      <c r="C11" s="133">
        <f>County_HMA_TCrack!C11</f>
        <v>0</v>
      </c>
      <c r="D11" s="133">
        <f>County_HMA_TCrack!D11</f>
        <v>0</v>
      </c>
      <c r="E11" s="133">
        <f>County_HMA_TCrack!E11</f>
        <v>0</v>
      </c>
      <c r="F11" s="133">
        <f>County_HMA_TCrack!F11</f>
        <v>0</v>
      </c>
      <c r="G11" s="133">
        <f>County_HMA_TCrack!G11</f>
        <v>0</v>
      </c>
      <c r="H11" s="133">
        <f>IF(County_HMA_TCrack!H11="",H10+H10*(County_HMA_TCrack!$I$22/100),County_HMA_TCrack!H11)</f>
        <v>0</v>
      </c>
      <c r="I11" s="133">
        <f>IF(County_HMA_TCrack!H11="",I10,County_HMA_TCrack!I11)</f>
        <v>0</v>
      </c>
      <c r="J11" s="133">
        <f>County_HMA_TCrack!J11</f>
        <v>0</v>
      </c>
      <c r="K11" s="133">
        <f>County_HMA_TCrack!K11</f>
        <v>0</v>
      </c>
      <c r="L11" s="133">
        <f>RSL_County_HMA_TCrack!L11</f>
        <v>0</v>
      </c>
      <c r="M11" s="133" t="str">
        <f>County_HMA_TCrack!M11</f>
        <v/>
      </c>
      <c r="P11" s="134" t="s">
        <v>777</v>
      </c>
      <c r="Q11" s="133">
        <f t="shared" si="0"/>
        <v>-1.25</v>
      </c>
      <c r="R11" s="136">
        <f t="shared" si="1"/>
        <v>-1.0184863182941337</v>
      </c>
      <c r="S11" s="133">
        <f t="shared" si="2"/>
        <v>-2.666666666666667</v>
      </c>
      <c r="T11" s="133">
        <f t="shared" si="3"/>
        <v>-1</v>
      </c>
      <c r="U11" s="133">
        <f t="shared" si="4"/>
        <v>-1.0006252956885033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County_HMA_TCrack!A12</f>
        <v>0</v>
      </c>
      <c r="B12" s="133">
        <f>County_HMA_TCrack!B12</f>
        <v>0</v>
      </c>
      <c r="C12" s="133">
        <f>County_HMA_TCrack!C12</f>
        <v>0</v>
      </c>
      <c r="D12" s="133">
        <f>County_HMA_TCrack!D12</f>
        <v>0</v>
      </c>
      <c r="E12" s="133">
        <f>County_HMA_TCrack!E12</f>
        <v>0</v>
      </c>
      <c r="F12" s="133">
        <f>County_HMA_TCrack!F12</f>
        <v>0</v>
      </c>
      <c r="G12" s="133">
        <f>County_HMA_TCrack!G12</f>
        <v>0</v>
      </c>
      <c r="H12" s="133">
        <f>IF(County_HMA_TCrack!H12="",H11+H11*(County_HMA_TCrack!$I$22/100),County_HMA_TCrack!H12)</f>
        <v>0</v>
      </c>
      <c r="I12" s="133">
        <f>IF(County_HMA_TCrack!H12="",I11,County_HMA_TCrack!I12)</f>
        <v>0</v>
      </c>
      <c r="J12" s="133">
        <f>County_HMA_TCrack!J12</f>
        <v>0</v>
      </c>
      <c r="K12" s="133">
        <f>County_HMA_TCrack!K12</f>
        <v>0</v>
      </c>
      <c r="L12" s="133">
        <f>RSL_County_HMA_TCrack!L12</f>
        <v>0</v>
      </c>
      <c r="M12" s="133" t="str">
        <f>County_HMA_TCrack!M12</f>
        <v/>
      </c>
      <c r="P12" s="133" t="s">
        <v>710</v>
      </c>
      <c r="Q12" s="133">
        <f t="shared" si="0"/>
        <v>-1.25</v>
      </c>
      <c r="R12" s="136">
        <f t="shared" si="1"/>
        <v>-1.0184863182941337</v>
      </c>
      <c r="S12" s="133">
        <f t="shared" si="2"/>
        <v>-2.666666666666667</v>
      </c>
      <c r="T12" s="133">
        <f t="shared" si="3"/>
        <v>-1</v>
      </c>
      <c r="U12" s="133">
        <f t="shared" si="4"/>
        <v>-1.0006252956885033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County_HMA_TCrack!A13</f>
        <v>0</v>
      </c>
      <c r="B13" s="133">
        <f>County_HMA_TCrack!B13</f>
        <v>0</v>
      </c>
      <c r="C13" s="133">
        <f>County_HMA_TCrack!C13</f>
        <v>0</v>
      </c>
      <c r="D13" s="133">
        <f>County_HMA_TCrack!D13</f>
        <v>0</v>
      </c>
      <c r="E13" s="133">
        <f>County_HMA_TCrack!E13</f>
        <v>0</v>
      </c>
      <c r="F13" s="133">
        <f>County_HMA_TCrack!F13</f>
        <v>0</v>
      </c>
      <c r="G13" s="133">
        <f>County_HMA_TCrack!G13</f>
        <v>0</v>
      </c>
      <c r="H13" s="133">
        <f>IF(County_HMA_TCrack!H13="",H12+H12*(County_HMA_TCrack!$I$22/100),County_HMA_TCrack!H13)</f>
        <v>0</v>
      </c>
      <c r="I13" s="133">
        <f>IF(County_HMA_TCrack!H13="",I12,County_HMA_TCrack!I13)</f>
        <v>0</v>
      </c>
      <c r="J13" s="133">
        <f>County_HMA_TCrack!J13</f>
        <v>0</v>
      </c>
      <c r="K13" s="133">
        <f>County_HMA_TCrack!K13</f>
        <v>0</v>
      </c>
      <c r="L13" s="133">
        <f>RSL_County_HMA_TCrack!L13</f>
        <v>0</v>
      </c>
      <c r="M13" s="133" t="str">
        <f>County_HMA_TCrack!M13</f>
        <v/>
      </c>
      <c r="P13" s="133">
        <v>7.5</v>
      </c>
      <c r="Q13" s="133">
        <f t="shared" si="0"/>
        <v>-1.25</v>
      </c>
      <c r="R13" s="136">
        <f t="shared" si="1"/>
        <v>-1.0184863182941337</v>
      </c>
      <c r="S13" s="133">
        <f t="shared" si="2"/>
        <v>-2.666666666666667</v>
      </c>
      <c r="T13" s="133">
        <f t="shared" si="3"/>
        <v>-1</v>
      </c>
      <c r="U13" s="133">
        <f t="shared" si="4"/>
        <v>-1.0006252956885033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County_HMA_TCrack!A14</f>
        <v>0</v>
      </c>
      <c r="B14" s="133">
        <f>County_HMA_TCrack!B14</f>
        <v>0</v>
      </c>
      <c r="C14" s="133">
        <f>County_HMA_TCrack!C14</f>
        <v>0</v>
      </c>
      <c r="D14" s="133">
        <f>County_HMA_TCrack!D14</f>
        <v>0</v>
      </c>
      <c r="E14" s="133">
        <f>County_HMA_TCrack!E14</f>
        <v>0</v>
      </c>
      <c r="F14" s="133">
        <f>County_HMA_TCrack!F14</f>
        <v>0</v>
      </c>
      <c r="G14" s="133">
        <f>County_HMA_TCrack!G14</f>
        <v>0</v>
      </c>
      <c r="H14" s="133">
        <f>IF(County_HMA_TCrack!H14="",H13+H13*(County_HMA_TCrack!$I$22/100),County_HMA_TCrack!H14)</f>
        <v>0</v>
      </c>
      <c r="I14" s="133">
        <f>IF(County_HMA_TCrack!H14="",I13,County_HMA_TCrack!I14)</f>
        <v>0</v>
      </c>
      <c r="J14" s="133">
        <f>County_HMA_TCrack!J14</f>
        <v>0</v>
      </c>
      <c r="K14" s="133">
        <f>County_HMA_TCrack!K14</f>
        <v>0</v>
      </c>
      <c r="L14" s="133">
        <f>RSL_County_HMA_TCrack!L14</f>
        <v>0</v>
      </c>
      <c r="M14" s="133" t="str">
        <f>County_HMA_TCrack!M14</f>
        <v/>
      </c>
      <c r="P14" s="133" t="s">
        <v>712</v>
      </c>
      <c r="Q14" s="133">
        <f t="shared" si="0"/>
        <v>-1.25</v>
      </c>
      <c r="R14" s="136">
        <f t="shared" si="1"/>
        <v>-1.0184863182941337</v>
      </c>
      <c r="S14" s="133">
        <f t="shared" si="2"/>
        <v>-2.666666666666667</v>
      </c>
      <c r="T14" s="133">
        <f t="shared" si="3"/>
        <v>-1</v>
      </c>
      <c r="U14" s="133">
        <f t="shared" si="4"/>
        <v>-1.0006252956885033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County_HMA_TCrack!A15</f>
        <v>0</v>
      </c>
      <c r="B15" s="133">
        <f>County_HMA_TCrack!B15</f>
        <v>0</v>
      </c>
      <c r="C15" s="133">
        <f>County_HMA_TCrack!C15</f>
        <v>0</v>
      </c>
      <c r="D15" s="133">
        <f>County_HMA_TCrack!D15</f>
        <v>0</v>
      </c>
      <c r="E15" s="133">
        <f>County_HMA_TCrack!E15</f>
        <v>0</v>
      </c>
      <c r="F15" s="133">
        <f>County_HMA_TCrack!F15</f>
        <v>0</v>
      </c>
      <c r="G15" s="133">
        <f>County_HMA_TCrack!G15</f>
        <v>0</v>
      </c>
      <c r="H15" s="133">
        <f>IF(County_HMA_TCrack!H15="",H14+H14*(County_HMA_TCrack!$I$22/100),County_HMA_TCrack!H15)</f>
        <v>0</v>
      </c>
      <c r="I15" s="133">
        <f>IF(County_HMA_TCrack!H15="",I14,County_HMA_TCrack!I15)</f>
        <v>0</v>
      </c>
      <c r="J15" s="133">
        <f>County_HMA_TCrack!J15</f>
        <v>0</v>
      </c>
      <c r="K15" s="133">
        <f>County_HMA_TCrack!K15</f>
        <v>0</v>
      </c>
      <c r="L15" s="133">
        <f>RSL_County_HMA_TCrack!L15</f>
        <v>0</v>
      </c>
      <c r="M15" s="133" t="str">
        <f>County_HMA_TCrack!M15</f>
        <v/>
      </c>
      <c r="P15" s="133">
        <v>16.5</v>
      </c>
      <c r="Q15" s="133">
        <f t="shared" si="0"/>
        <v>-1.25</v>
      </c>
      <c r="R15" s="136">
        <f t="shared" si="1"/>
        <v>-1.0184863182941337</v>
      </c>
      <c r="S15" s="133">
        <f t="shared" si="2"/>
        <v>-2.666666666666667</v>
      </c>
      <c r="T15" s="133">
        <f t="shared" si="3"/>
        <v>-1</v>
      </c>
      <c r="U15" s="133">
        <f t="shared" si="4"/>
        <v>-1.0006252956885033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County_HMA_TCrack!A16</f>
        <v>0</v>
      </c>
      <c r="B16" s="133">
        <f>County_HMA_TCrack!B16</f>
        <v>0</v>
      </c>
      <c r="C16" s="133">
        <f>County_HMA_TCrack!C16</f>
        <v>0</v>
      </c>
      <c r="D16" s="133">
        <f>County_HMA_TCrack!D16</f>
        <v>0</v>
      </c>
      <c r="E16" s="133">
        <f>County_HMA_TCrack!E16</f>
        <v>0</v>
      </c>
      <c r="F16" s="133">
        <f>County_HMA_TCrack!F16</f>
        <v>0</v>
      </c>
      <c r="G16" s="133">
        <f>County_HMA_TCrack!G16</f>
        <v>0</v>
      </c>
      <c r="H16" s="133">
        <f>IF(County_HMA_TCrack!H16="",H15+H15*(County_HMA_TCrack!$I$22/100),County_HMA_TCrack!H16)</f>
        <v>0</v>
      </c>
      <c r="I16" s="133">
        <f>IF(County_HMA_TCrack!H16="",I15,County_HMA_TCrack!I16)</f>
        <v>0</v>
      </c>
      <c r="J16" s="133">
        <f>County_HMA_TCrack!J16</f>
        <v>0</v>
      </c>
      <c r="K16" s="133">
        <f>County_HMA_TCrack!K16</f>
        <v>0</v>
      </c>
      <c r="L16" s="133">
        <f>RSL_County_HMA_TCrack!L16</f>
        <v>0</v>
      </c>
      <c r="M16" s="133" t="str">
        <f>County_HMA_TCrack!M16</f>
        <v/>
      </c>
      <c r="P16" s="134" t="s">
        <v>807</v>
      </c>
      <c r="Q16" s="133">
        <f t="shared" si="0"/>
        <v>-1.25</v>
      </c>
      <c r="R16" s="136">
        <f t="shared" si="1"/>
        <v>-1.0184863182941337</v>
      </c>
      <c r="S16" s="133">
        <f t="shared" si="2"/>
        <v>-2.666666666666667</v>
      </c>
      <c r="T16" s="133">
        <f t="shared" si="3"/>
        <v>-1</v>
      </c>
      <c r="U16" s="133">
        <f t="shared" si="4"/>
        <v>-1.0006252956885033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-1.25</v>
      </c>
      <c r="R17" s="136">
        <f t="shared" si="1"/>
        <v>-1.0184863182941337</v>
      </c>
      <c r="S17" s="133">
        <f t="shared" si="2"/>
        <v>-2.666666666666667</v>
      </c>
      <c r="T17" s="133">
        <f t="shared" si="3"/>
        <v>-1</v>
      </c>
      <c r="U17" s="133">
        <f t="shared" si="4"/>
        <v>-1.0006252956885033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-1.25</v>
      </c>
      <c r="R18" s="136">
        <f t="shared" si="1"/>
        <v>-1.0184863182941337</v>
      </c>
      <c r="S18" s="133">
        <f t="shared" si="2"/>
        <v>-2.666666666666667</v>
      </c>
      <c r="T18" s="133">
        <f t="shared" si="3"/>
        <v>-1</v>
      </c>
      <c r="U18" s="133">
        <f t="shared" si="4"/>
        <v>-1.0006252956885033</v>
      </c>
      <c r="V18" s="133">
        <v>2.6483110000000001</v>
      </c>
      <c r="W18" s="133">
        <f t="array" ref="W18:AR22">MMULT(Z2:AD6,TRANSPOSE(Q2:U23))</f>
        <v>1.8600940495651583</v>
      </c>
      <c r="X18" s="133">
        <v>1.8600940495651583</v>
      </c>
      <c r="Y18" s="133">
        <v>1.8600940495651583</v>
      </c>
      <c r="Z18" s="133">
        <v>1.8600940495651583</v>
      </c>
      <c r="AA18" s="133">
        <v>1.8600940495651583</v>
      </c>
      <c r="AB18" s="133">
        <v>1.8600940495651583</v>
      </c>
      <c r="AC18" s="133">
        <v>1.8600940495651583</v>
      </c>
      <c r="AD18" s="133">
        <v>1.8600940495651583</v>
      </c>
      <c r="AE18" s="133">
        <v>1.8600940495651583</v>
      </c>
      <c r="AF18" s="133">
        <v>1.8600940495651583</v>
      </c>
      <c r="AG18" s="133">
        <v>1.8600940495651583</v>
      </c>
      <c r="AH18" s="133">
        <v>1.8600940495651583</v>
      </c>
      <c r="AI18" s="133">
        <v>1.8600940495651583</v>
      </c>
      <c r="AJ18" s="133">
        <v>1.8600940495651583</v>
      </c>
      <c r="AK18" s="133">
        <v>1.8600940495651583</v>
      </c>
      <c r="AL18" s="133">
        <v>1.8600940495651583</v>
      </c>
      <c r="AM18" s="133">
        <v>1.8600940495651583</v>
      </c>
      <c r="AN18" s="133">
        <v>1.8600940495651583</v>
      </c>
      <c r="AO18" s="133">
        <v>1.8600940495651583</v>
      </c>
      <c r="AP18" s="133">
        <v>1.8600940495651583</v>
      </c>
      <c r="AQ18" s="133">
        <v>1.8600940495651583</v>
      </c>
      <c r="AR18" s="133">
        <v>1.8600940495651583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-1.25</v>
      </c>
      <c r="R19" s="136">
        <f t="shared" si="1"/>
        <v>-1.0184863182941337</v>
      </c>
      <c r="S19" s="133">
        <f t="shared" si="2"/>
        <v>-2.666666666666667</v>
      </c>
      <c r="T19" s="133">
        <f t="shared" si="3"/>
        <v>-1</v>
      </c>
      <c r="U19" s="133">
        <f t="shared" si="4"/>
        <v>-1.0006252956885033</v>
      </c>
      <c r="V19" s="133">
        <v>-9.1846130000000006</v>
      </c>
      <c r="W19" s="133">
        <v>10.927204019754225</v>
      </c>
      <c r="X19" s="133">
        <v>10.927204019754225</v>
      </c>
      <c r="Y19" s="133">
        <v>10.927204019754225</v>
      </c>
      <c r="Z19" s="133">
        <v>10.927204019754225</v>
      </c>
      <c r="AA19" s="133">
        <v>10.927204019754225</v>
      </c>
      <c r="AB19" s="133">
        <v>10.927204019754225</v>
      </c>
      <c r="AC19" s="133">
        <v>10.927204019754225</v>
      </c>
      <c r="AD19" s="133">
        <v>10.927204019754225</v>
      </c>
      <c r="AE19" s="133">
        <v>10.927204019754225</v>
      </c>
      <c r="AF19" s="133">
        <v>10.927204019754225</v>
      </c>
      <c r="AG19" s="133">
        <v>10.927204019754225</v>
      </c>
      <c r="AH19" s="133">
        <v>10.927204019754225</v>
      </c>
      <c r="AI19" s="133">
        <v>10.927204019754225</v>
      </c>
      <c r="AJ19" s="133">
        <v>10.927204019754225</v>
      </c>
      <c r="AK19" s="133">
        <v>10.927204019754225</v>
      </c>
      <c r="AL19" s="133">
        <v>10.927204019754225</v>
      </c>
      <c r="AM19" s="133">
        <v>10.927204019754225</v>
      </c>
      <c r="AN19" s="133">
        <v>10.927204019754225</v>
      </c>
      <c r="AO19" s="133">
        <v>10.927204019754225</v>
      </c>
      <c r="AP19" s="133">
        <v>10.927204019754225</v>
      </c>
      <c r="AQ19" s="133">
        <v>10.927204019754225</v>
      </c>
      <c r="AR19" s="133">
        <v>10.927204019754225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4926.21</v>
      </c>
      <c r="Q20" s="133">
        <f t="shared" si="0"/>
        <v>-1.25</v>
      </c>
      <c r="R20" s="136">
        <f t="shared" si="1"/>
        <v>-1.0184863182941337</v>
      </c>
      <c r="S20" s="133">
        <f t="shared" si="2"/>
        <v>-2.666666666666667</v>
      </c>
      <c r="T20" s="133">
        <f t="shared" si="3"/>
        <v>-1</v>
      </c>
      <c r="U20" s="133">
        <f t="shared" si="4"/>
        <v>-1.0006252956885033</v>
      </c>
      <c r="V20" s="133">
        <v>-0.238707</v>
      </c>
      <c r="W20" s="133">
        <v>-9.0844798434968741</v>
      </c>
      <c r="X20" s="133">
        <v>-9.0844798434968741</v>
      </c>
      <c r="Y20" s="133">
        <v>-9.0844798434968741</v>
      </c>
      <c r="Z20" s="133">
        <v>-9.0844798434968741</v>
      </c>
      <c r="AA20" s="133">
        <v>-9.0844798434968741</v>
      </c>
      <c r="AB20" s="133">
        <v>-9.0844798434968741</v>
      </c>
      <c r="AC20" s="133">
        <v>-9.0844798434968741</v>
      </c>
      <c r="AD20" s="133">
        <v>-9.0844798434968741</v>
      </c>
      <c r="AE20" s="133">
        <v>-9.0844798434968741</v>
      </c>
      <c r="AF20" s="133">
        <v>-9.0844798434968741</v>
      </c>
      <c r="AG20" s="133">
        <v>-9.0844798434968741</v>
      </c>
      <c r="AH20" s="133">
        <v>-9.0844798434968741</v>
      </c>
      <c r="AI20" s="133">
        <v>-9.0844798434968741</v>
      </c>
      <c r="AJ20" s="133">
        <v>-9.0844798434968741</v>
      </c>
      <c r="AK20" s="133">
        <v>-9.0844798434968741</v>
      </c>
      <c r="AL20" s="133">
        <v>-9.0844798434968741</v>
      </c>
      <c r="AM20" s="133">
        <v>-9.0844798434968741</v>
      </c>
      <c r="AN20" s="133">
        <v>-9.0844798434968741</v>
      </c>
      <c r="AO20" s="133">
        <v>-9.0844798434968741</v>
      </c>
      <c r="AP20" s="133">
        <v>-9.0844798434968741</v>
      </c>
      <c r="AQ20" s="133">
        <v>-9.0844798434968741</v>
      </c>
      <c r="AR20" s="133">
        <v>-9.0844798434968741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808</v>
      </c>
      <c r="Q21" s="133">
        <f t="shared" si="0"/>
        <v>-1.25</v>
      </c>
      <c r="R21" s="136">
        <f t="shared" si="1"/>
        <v>-1.0184863182941337</v>
      </c>
      <c r="S21" s="133">
        <f t="shared" si="2"/>
        <v>-2.666666666666667</v>
      </c>
      <c r="T21" s="133">
        <f t="shared" si="3"/>
        <v>-1</v>
      </c>
      <c r="U21" s="133">
        <f t="shared" si="4"/>
        <v>-1.0006252956885033</v>
      </c>
      <c r="V21" s="133">
        <v>0.21546599999999999</v>
      </c>
      <c r="W21" s="133">
        <v>-0.33800412886229009</v>
      </c>
      <c r="X21" s="133">
        <v>-0.33800412886229009</v>
      </c>
      <c r="Y21" s="133">
        <v>-0.33800412886229009</v>
      </c>
      <c r="Z21" s="133">
        <v>-0.33800412886229009</v>
      </c>
      <c r="AA21" s="133">
        <v>-0.33800412886229009</v>
      </c>
      <c r="AB21" s="133">
        <v>-0.33800412886229009</v>
      </c>
      <c r="AC21" s="133">
        <v>-0.33800412886229009</v>
      </c>
      <c r="AD21" s="133">
        <v>-0.33800412886229009</v>
      </c>
      <c r="AE21" s="133">
        <v>-0.33800412886229009</v>
      </c>
      <c r="AF21" s="133">
        <v>-0.33800412886229009</v>
      </c>
      <c r="AG21" s="133">
        <v>-0.33800412886229009</v>
      </c>
      <c r="AH21" s="133">
        <v>-0.33800412886229009</v>
      </c>
      <c r="AI21" s="133">
        <v>-0.33800412886229009</v>
      </c>
      <c r="AJ21" s="133">
        <v>-0.33800412886229009</v>
      </c>
      <c r="AK21" s="133">
        <v>-0.33800412886229009</v>
      </c>
      <c r="AL21" s="133">
        <v>-0.33800412886229009</v>
      </c>
      <c r="AM21" s="133">
        <v>-0.33800412886229009</v>
      </c>
      <c r="AN21" s="133">
        <v>-0.33800412886229009</v>
      </c>
      <c r="AO21" s="133">
        <v>-0.33800412886229009</v>
      </c>
      <c r="AP21" s="133">
        <v>-0.33800412886229009</v>
      </c>
      <c r="AQ21" s="133">
        <v>-0.33800412886229009</v>
      </c>
      <c r="AR21" s="133">
        <v>-0.33800412886229009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-1.25</v>
      </c>
      <c r="R22" s="136">
        <f t="shared" si="1"/>
        <v>-1.0184863182941337</v>
      </c>
      <c r="S22" s="133">
        <f t="shared" si="2"/>
        <v>-2.666666666666667</v>
      </c>
      <c r="T22" s="133">
        <f t="shared" si="3"/>
        <v>-1</v>
      </c>
      <c r="U22" s="133">
        <f t="shared" si="4"/>
        <v>-1.0006252956885033</v>
      </c>
      <c r="V22" s="133">
        <v>-2.4709620000000001</v>
      </c>
      <c r="W22" s="133">
        <v>-0.17507720702574214</v>
      </c>
      <c r="X22" s="133">
        <v>-0.17507720702574214</v>
      </c>
      <c r="Y22" s="133">
        <v>-0.17507720702574214</v>
      </c>
      <c r="Z22" s="133">
        <v>-0.17507720702574214</v>
      </c>
      <c r="AA22" s="133">
        <v>-0.17507720702574214</v>
      </c>
      <c r="AB22" s="133">
        <v>-0.17507720702574214</v>
      </c>
      <c r="AC22" s="133">
        <v>-0.17507720702574214</v>
      </c>
      <c r="AD22" s="133">
        <v>-0.17507720702574214</v>
      </c>
      <c r="AE22" s="133">
        <v>-0.17507720702574214</v>
      </c>
      <c r="AF22" s="133">
        <v>-0.17507720702574214</v>
      </c>
      <c r="AG22" s="133">
        <v>-0.17507720702574214</v>
      </c>
      <c r="AH22" s="133">
        <v>-0.17507720702574214</v>
      </c>
      <c r="AI22" s="133">
        <v>-0.17507720702574214</v>
      </c>
      <c r="AJ22" s="133">
        <v>-0.17507720702574214</v>
      </c>
      <c r="AK22" s="133">
        <v>-0.17507720702574214</v>
      </c>
      <c r="AL22" s="133">
        <v>-0.17507720702574214</v>
      </c>
      <c r="AM22" s="133">
        <v>-0.17507720702574214</v>
      </c>
      <c r="AN22" s="133">
        <v>-0.17507720702574214</v>
      </c>
      <c r="AO22" s="133">
        <v>-0.17507720702574214</v>
      </c>
      <c r="AP22" s="133">
        <v>-0.17507720702574214</v>
      </c>
      <c r="AQ22" s="133">
        <v>-0.17507720702574214</v>
      </c>
      <c r="AR22" s="133">
        <v>-0.17507720702574214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1.60948</v>
      </c>
      <c r="Q23" s="133">
        <f t="shared" si="0"/>
        <v>-1.25</v>
      </c>
      <c r="R23" s="136">
        <f t="shared" si="1"/>
        <v>-1.0184863182941337</v>
      </c>
      <c r="S23" s="133">
        <f t="shared" si="2"/>
        <v>-2.666666666666667</v>
      </c>
      <c r="T23" s="133">
        <f t="shared" si="3"/>
        <v>-1</v>
      </c>
      <c r="U23" s="133">
        <f t="shared" si="4"/>
        <v>-1.0006252956885033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-1.25</v>
      </c>
      <c r="R24" s="136">
        <f t="shared" si="1"/>
        <v>-1.0184863182941337</v>
      </c>
      <c r="S24" s="133">
        <f t="shared" si="2"/>
        <v>-2.666666666666667</v>
      </c>
      <c r="T24" s="133">
        <f t="shared" si="3"/>
        <v>-1</v>
      </c>
      <c r="U24" s="133">
        <f t="shared" si="4"/>
        <v>-1.0006252956885033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5149.51</v>
      </c>
      <c r="Q25" s="133">
        <f t="shared" si="0"/>
        <v>-1.25</v>
      </c>
      <c r="R25" s="136">
        <f t="shared" si="1"/>
        <v>-1.0184863182941337</v>
      </c>
      <c r="S25" s="133">
        <f t="shared" si="2"/>
        <v>-2.666666666666667</v>
      </c>
      <c r="T25" s="133">
        <f t="shared" si="3"/>
        <v>-1</v>
      </c>
      <c r="U25" s="133">
        <f t="shared" si="4"/>
        <v>-1.0006252956885033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-1.25</v>
      </c>
      <c r="R26" s="136">
        <f t="shared" si="1"/>
        <v>-1.0184863182941337</v>
      </c>
      <c r="S26" s="133">
        <f t="shared" si="2"/>
        <v>-2.666666666666667</v>
      </c>
      <c r="T26" s="133">
        <f t="shared" si="3"/>
        <v>-1</v>
      </c>
      <c r="U26" s="133">
        <f t="shared" si="4"/>
        <v>-1.0006252956885033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-1.25</v>
      </c>
      <c r="R27" s="136">
        <f t="shared" si="1"/>
        <v>-1.0184863182941337</v>
      </c>
      <c r="S27" s="133">
        <f t="shared" si="2"/>
        <v>-2.666666666666667</v>
      </c>
      <c r="T27" s="133">
        <f t="shared" si="3"/>
        <v>-1</v>
      </c>
      <c r="U27" s="133">
        <f t="shared" si="4"/>
        <v>-1.0006252956885033</v>
      </c>
      <c r="W27" s="133">
        <f t="array" ref="W27:AR31">(V18:V22)+W18:AR22</f>
        <v>4.5084050495651589</v>
      </c>
      <c r="X27" s="133">
        <v>4.5084050495651589</v>
      </c>
      <c r="Y27" s="133">
        <v>4.5084050495651589</v>
      </c>
      <c r="Z27" s="133">
        <v>4.5084050495651589</v>
      </c>
      <c r="AA27" s="133">
        <v>4.5084050495651589</v>
      </c>
      <c r="AB27" s="133">
        <v>4.5084050495651589</v>
      </c>
      <c r="AC27" s="133">
        <v>4.5084050495651589</v>
      </c>
      <c r="AD27" s="133">
        <v>4.5084050495651589</v>
      </c>
      <c r="AE27" s="133">
        <v>4.5084050495651589</v>
      </c>
      <c r="AF27" s="133">
        <v>4.5084050495651589</v>
      </c>
      <c r="AG27" s="133">
        <v>4.5084050495651589</v>
      </c>
      <c r="AH27" s="133">
        <v>4.5084050495651589</v>
      </c>
      <c r="AI27" s="133">
        <v>4.5084050495651589</v>
      </c>
      <c r="AJ27" s="133">
        <v>4.5084050495651589</v>
      </c>
      <c r="AK27" s="133">
        <v>4.5084050495651589</v>
      </c>
      <c r="AL27" s="133">
        <v>4.5084050495651589</v>
      </c>
      <c r="AM27" s="133">
        <v>4.5084050495651589</v>
      </c>
      <c r="AN27" s="133">
        <v>4.5084050495651589</v>
      </c>
      <c r="AO27" s="133">
        <v>4.5084050495651589</v>
      </c>
      <c r="AP27" s="133">
        <v>4.5084050495651589</v>
      </c>
      <c r="AQ27" s="133">
        <v>4.5084050495651589</v>
      </c>
      <c r="AR27" s="133">
        <v>4.5084050495651589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-1.25</v>
      </c>
      <c r="R28" s="136">
        <f t="shared" si="1"/>
        <v>-1.0184863182941337</v>
      </c>
      <c r="S28" s="133">
        <f t="shared" si="2"/>
        <v>-2.666666666666667</v>
      </c>
      <c r="T28" s="133">
        <f t="shared" si="3"/>
        <v>-1</v>
      </c>
      <c r="U28" s="133">
        <f t="shared" si="4"/>
        <v>-1.0006252956885033</v>
      </c>
      <c r="W28" s="133">
        <v>1.742591019754224</v>
      </c>
      <c r="X28" s="133">
        <v>1.742591019754224</v>
      </c>
      <c r="Y28" s="133">
        <v>1.742591019754224</v>
      </c>
      <c r="Z28" s="133">
        <v>1.742591019754224</v>
      </c>
      <c r="AA28" s="133">
        <v>1.742591019754224</v>
      </c>
      <c r="AB28" s="133">
        <v>1.742591019754224</v>
      </c>
      <c r="AC28" s="133">
        <v>1.742591019754224</v>
      </c>
      <c r="AD28" s="133">
        <v>1.742591019754224</v>
      </c>
      <c r="AE28" s="133">
        <v>1.742591019754224</v>
      </c>
      <c r="AF28" s="133">
        <v>1.742591019754224</v>
      </c>
      <c r="AG28" s="133">
        <v>1.742591019754224</v>
      </c>
      <c r="AH28" s="133">
        <v>1.742591019754224</v>
      </c>
      <c r="AI28" s="133">
        <v>1.742591019754224</v>
      </c>
      <c r="AJ28" s="133">
        <v>1.742591019754224</v>
      </c>
      <c r="AK28" s="133">
        <v>1.742591019754224</v>
      </c>
      <c r="AL28" s="133">
        <v>1.742591019754224</v>
      </c>
      <c r="AM28" s="133">
        <v>1.742591019754224</v>
      </c>
      <c r="AN28" s="133">
        <v>1.742591019754224</v>
      </c>
      <c r="AO28" s="133">
        <v>1.742591019754224</v>
      </c>
      <c r="AP28" s="133">
        <v>1.742591019754224</v>
      </c>
      <c r="AQ28" s="133">
        <v>1.742591019754224</v>
      </c>
      <c r="AR28" s="133">
        <v>1.742591019754224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-1.25</v>
      </c>
      <c r="R29" s="136">
        <f t="shared" si="1"/>
        <v>-1.0184863182941337</v>
      </c>
      <c r="S29" s="133">
        <f t="shared" si="2"/>
        <v>-2.666666666666667</v>
      </c>
      <c r="T29" s="133">
        <f t="shared" si="3"/>
        <v>-1</v>
      </c>
      <c r="U29" s="133">
        <f t="shared" si="4"/>
        <v>-1.0006252956885033</v>
      </c>
      <c r="W29" s="133">
        <v>-9.3231868434968739</v>
      </c>
      <c r="X29" s="133">
        <v>-9.3231868434968739</v>
      </c>
      <c r="Y29" s="133">
        <v>-9.3231868434968739</v>
      </c>
      <c r="Z29" s="133">
        <v>-9.3231868434968739</v>
      </c>
      <c r="AA29" s="133">
        <v>-9.3231868434968739</v>
      </c>
      <c r="AB29" s="133">
        <v>-9.3231868434968739</v>
      </c>
      <c r="AC29" s="133">
        <v>-9.3231868434968739</v>
      </c>
      <c r="AD29" s="133">
        <v>-9.3231868434968739</v>
      </c>
      <c r="AE29" s="133">
        <v>-9.3231868434968739</v>
      </c>
      <c r="AF29" s="133">
        <v>-9.3231868434968739</v>
      </c>
      <c r="AG29" s="133">
        <v>-9.3231868434968739</v>
      </c>
      <c r="AH29" s="133">
        <v>-9.3231868434968739</v>
      </c>
      <c r="AI29" s="133">
        <v>-9.3231868434968739</v>
      </c>
      <c r="AJ29" s="133">
        <v>-9.3231868434968739</v>
      </c>
      <c r="AK29" s="133">
        <v>-9.3231868434968739</v>
      </c>
      <c r="AL29" s="133">
        <v>-9.3231868434968739</v>
      </c>
      <c r="AM29" s="133">
        <v>-9.3231868434968739</v>
      </c>
      <c r="AN29" s="133">
        <v>-9.3231868434968739</v>
      </c>
      <c r="AO29" s="133">
        <v>-9.3231868434968739</v>
      </c>
      <c r="AP29" s="133">
        <v>-9.3231868434968739</v>
      </c>
      <c r="AQ29" s="133">
        <v>-9.3231868434968739</v>
      </c>
      <c r="AR29" s="133">
        <v>-9.3231868434968739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-1.25</v>
      </c>
      <c r="R30" s="136">
        <f t="shared" si="1"/>
        <v>-1.0184863182941337</v>
      </c>
      <c r="S30" s="133">
        <f t="shared" si="2"/>
        <v>-2.666666666666667</v>
      </c>
      <c r="T30" s="133">
        <f t="shared" si="3"/>
        <v>-1</v>
      </c>
      <c r="U30" s="133">
        <f t="shared" si="4"/>
        <v>-1.0006252956885033</v>
      </c>
      <c r="W30" s="133">
        <v>-0.1225381288622901</v>
      </c>
      <c r="X30" s="133">
        <v>-0.1225381288622901</v>
      </c>
      <c r="Y30" s="133">
        <v>-0.1225381288622901</v>
      </c>
      <c r="Z30" s="133">
        <v>-0.1225381288622901</v>
      </c>
      <c r="AA30" s="133">
        <v>-0.1225381288622901</v>
      </c>
      <c r="AB30" s="133">
        <v>-0.1225381288622901</v>
      </c>
      <c r="AC30" s="133">
        <v>-0.1225381288622901</v>
      </c>
      <c r="AD30" s="133">
        <v>-0.1225381288622901</v>
      </c>
      <c r="AE30" s="133">
        <v>-0.1225381288622901</v>
      </c>
      <c r="AF30" s="133">
        <v>-0.1225381288622901</v>
      </c>
      <c r="AG30" s="133">
        <v>-0.1225381288622901</v>
      </c>
      <c r="AH30" s="133">
        <v>-0.1225381288622901</v>
      </c>
      <c r="AI30" s="133">
        <v>-0.1225381288622901</v>
      </c>
      <c r="AJ30" s="133">
        <v>-0.1225381288622901</v>
      </c>
      <c r="AK30" s="133">
        <v>-0.1225381288622901</v>
      </c>
      <c r="AL30" s="133">
        <v>-0.1225381288622901</v>
      </c>
      <c r="AM30" s="133">
        <v>-0.1225381288622901</v>
      </c>
      <c r="AN30" s="133">
        <v>-0.1225381288622901</v>
      </c>
      <c r="AO30" s="133">
        <v>-0.1225381288622901</v>
      </c>
      <c r="AP30" s="133">
        <v>-0.1225381288622901</v>
      </c>
      <c r="AQ30" s="133">
        <v>-0.1225381288622901</v>
      </c>
      <c r="AR30" s="133">
        <v>-0.1225381288622901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-1.25</v>
      </c>
      <c r="R31" s="136">
        <f t="shared" si="1"/>
        <v>-1.0184863182941337</v>
      </c>
      <c r="S31" s="133">
        <f t="shared" si="2"/>
        <v>-2.666666666666667</v>
      </c>
      <c r="T31" s="133">
        <f t="shared" si="3"/>
        <v>-1</v>
      </c>
      <c r="U31" s="133">
        <f t="shared" si="4"/>
        <v>-1.0006252956885033</v>
      </c>
      <c r="W31" s="133">
        <v>-2.6460392070257424</v>
      </c>
      <c r="X31" s="133">
        <v>-2.6460392070257424</v>
      </c>
      <c r="Y31" s="133">
        <v>-2.6460392070257424</v>
      </c>
      <c r="Z31" s="133">
        <v>-2.6460392070257424</v>
      </c>
      <c r="AA31" s="133">
        <v>-2.6460392070257424</v>
      </c>
      <c r="AB31" s="133">
        <v>-2.6460392070257424</v>
      </c>
      <c r="AC31" s="133">
        <v>-2.6460392070257424</v>
      </c>
      <c r="AD31" s="133">
        <v>-2.6460392070257424</v>
      </c>
      <c r="AE31" s="133">
        <v>-2.6460392070257424</v>
      </c>
      <c r="AF31" s="133">
        <v>-2.6460392070257424</v>
      </c>
      <c r="AG31" s="133">
        <v>-2.6460392070257424</v>
      </c>
      <c r="AH31" s="133">
        <v>-2.6460392070257424</v>
      </c>
      <c r="AI31" s="133">
        <v>-2.6460392070257424</v>
      </c>
      <c r="AJ31" s="133">
        <v>-2.6460392070257424</v>
      </c>
      <c r="AK31" s="133">
        <v>-2.6460392070257424</v>
      </c>
      <c r="AL31" s="133">
        <v>-2.6460392070257424</v>
      </c>
      <c r="AM31" s="133">
        <v>-2.6460392070257424</v>
      </c>
      <c r="AN31" s="133">
        <v>-2.6460392070257424</v>
      </c>
      <c r="AO31" s="133">
        <v>-2.6460392070257424</v>
      </c>
      <c r="AP31" s="133">
        <v>-2.6460392070257424</v>
      </c>
      <c r="AQ31" s="133">
        <v>-2.6460392070257424</v>
      </c>
      <c r="AR31" s="133">
        <v>-2.6460392070257424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-1.25</v>
      </c>
      <c r="R32" s="136">
        <f t="shared" si="1"/>
        <v>-1.0184863182941337</v>
      </c>
      <c r="S32" s="133">
        <f t="shared" si="2"/>
        <v>-2.666666666666667</v>
      </c>
      <c r="T32" s="133">
        <f t="shared" si="3"/>
        <v>-1</v>
      </c>
      <c r="U32" s="133">
        <f t="shared" si="4"/>
        <v>-1.0006252956885033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-1.25</v>
      </c>
      <c r="R33" s="136">
        <f t="shared" si="1"/>
        <v>-1.0184863182941337</v>
      </c>
      <c r="S33" s="133">
        <f t="shared" si="2"/>
        <v>-2.666666666666667</v>
      </c>
      <c r="T33" s="133">
        <f t="shared" si="3"/>
        <v>-1</v>
      </c>
      <c r="U33" s="133">
        <f t="shared" si="4"/>
        <v>-1.0006252956885033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-1.25</v>
      </c>
      <c r="R34" s="136">
        <f t="shared" si="1"/>
        <v>-1.0184863182941337</v>
      </c>
      <c r="S34" s="133">
        <f t="shared" si="2"/>
        <v>-2.666666666666667</v>
      </c>
      <c r="T34" s="133">
        <f t="shared" si="3"/>
        <v>-1</v>
      </c>
      <c r="U34" s="133">
        <f t="shared" si="4"/>
        <v>-1.0006252956885033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-1.25</v>
      </c>
      <c r="R35" s="136">
        <f t="shared" si="1"/>
        <v>-1.0184863182941337</v>
      </c>
      <c r="S35" s="133">
        <f t="shared" si="2"/>
        <v>-2.666666666666667</v>
      </c>
      <c r="T35" s="133">
        <f t="shared" si="3"/>
        <v>-1</v>
      </c>
      <c r="U35" s="133">
        <f t="shared" si="4"/>
        <v>-1.0006252956885033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-1.25</v>
      </c>
      <c r="R36" s="136">
        <f t="shared" si="1"/>
        <v>-1.0184863182941337</v>
      </c>
      <c r="S36" s="133">
        <f t="shared" si="2"/>
        <v>-2.666666666666667</v>
      </c>
      <c r="T36" s="133">
        <f t="shared" si="3"/>
        <v>-1</v>
      </c>
      <c r="U36" s="133">
        <f t="shared" si="4"/>
        <v>-1.0006252956885033</v>
      </c>
      <c r="W36" s="133">
        <f>2/(1+EXP(-2*W27))-1</f>
        <v>0.99975732422476216</v>
      </c>
      <c r="X36" s="133">
        <f t="shared" ref="X36:AR40" si="5">2/(1+EXP(-2*X27))-1</f>
        <v>0.99975732422476216</v>
      </c>
      <c r="Y36" s="133">
        <f t="shared" si="5"/>
        <v>0.99975732422476216</v>
      </c>
      <c r="Z36" s="133">
        <f t="shared" si="5"/>
        <v>0.99975732422476216</v>
      </c>
      <c r="AA36" s="133">
        <f t="shared" si="5"/>
        <v>0.99975732422476216</v>
      </c>
      <c r="AB36" s="133">
        <f t="shared" si="5"/>
        <v>0.99975732422476216</v>
      </c>
      <c r="AC36" s="133">
        <f t="shared" si="5"/>
        <v>0.99975732422476216</v>
      </c>
      <c r="AD36" s="133">
        <f t="shared" si="5"/>
        <v>0.99975732422476216</v>
      </c>
      <c r="AE36" s="133">
        <f t="shared" si="5"/>
        <v>0.99975732422476216</v>
      </c>
      <c r="AF36" s="133">
        <f t="shared" si="5"/>
        <v>0.99975732422476216</v>
      </c>
      <c r="AG36" s="133">
        <f t="shared" si="5"/>
        <v>0.99975732422476216</v>
      </c>
      <c r="AH36" s="133">
        <f t="shared" si="5"/>
        <v>0.99975732422476216</v>
      </c>
      <c r="AI36" s="133">
        <f t="shared" si="5"/>
        <v>0.99975732422476216</v>
      </c>
      <c r="AJ36" s="133">
        <f t="shared" si="5"/>
        <v>0.99975732422476216</v>
      </c>
      <c r="AK36" s="133">
        <f t="shared" si="5"/>
        <v>0.99975732422476216</v>
      </c>
      <c r="AL36" s="133">
        <f t="shared" si="5"/>
        <v>0.99975732422476216</v>
      </c>
      <c r="AM36" s="133">
        <f t="shared" si="5"/>
        <v>0.99975732422476216</v>
      </c>
      <c r="AN36" s="133">
        <f t="shared" si="5"/>
        <v>0.99975732422476216</v>
      </c>
      <c r="AO36" s="133">
        <f t="shared" si="5"/>
        <v>0.99975732422476216</v>
      </c>
      <c r="AP36" s="133">
        <f t="shared" si="5"/>
        <v>0.99975732422476216</v>
      </c>
      <c r="AQ36" s="133">
        <f t="shared" si="5"/>
        <v>0.99975732422476216</v>
      </c>
      <c r="AR36" s="133">
        <f t="shared" si="5"/>
        <v>0.99975732422476216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-1.25</v>
      </c>
      <c r="R37" s="136">
        <f t="shared" si="1"/>
        <v>-1.0184863182941337</v>
      </c>
      <c r="S37" s="133">
        <f t="shared" si="2"/>
        <v>-2.666666666666667</v>
      </c>
      <c r="T37" s="133">
        <f t="shared" si="3"/>
        <v>-1</v>
      </c>
      <c r="U37" s="133">
        <f t="shared" si="4"/>
        <v>-1.0006252956885033</v>
      </c>
      <c r="W37" s="133">
        <f t="shared" ref="W37:AL40" si="6">2/(1+EXP(-2*W28))-1</f>
        <v>0.94052640003812704</v>
      </c>
      <c r="X37" s="133">
        <f t="shared" si="6"/>
        <v>0.94052640003812704</v>
      </c>
      <c r="Y37" s="133">
        <f t="shared" si="6"/>
        <v>0.94052640003812704</v>
      </c>
      <c r="Z37" s="133">
        <f t="shared" si="6"/>
        <v>0.94052640003812704</v>
      </c>
      <c r="AA37" s="133">
        <f t="shared" si="6"/>
        <v>0.94052640003812704</v>
      </c>
      <c r="AB37" s="133">
        <f t="shared" si="6"/>
        <v>0.94052640003812704</v>
      </c>
      <c r="AC37" s="133">
        <f t="shared" si="6"/>
        <v>0.94052640003812704</v>
      </c>
      <c r="AD37" s="133">
        <f t="shared" si="6"/>
        <v>0.94052640003812704</v>
      </c>
      <c r="AE37" s="133">
        <f t="shared" si="6"/>
        <v>0.94052640003812704</v>
      </c>
      <c r="AF37" s="133">
        <f t="shared" si="6"/>
        <v>0.94052640003812704</v>
      </c>
      <c r="AG37" s="133">
        <f t="shared" si="6"/>
        <v>0.94052640003812704</v>
      </c>
      <c r="AH37" s="133">
        <f t="shared" si="6"/>
        <v>0.94052640003812704</v>
      </c>
      <c r="AI37" s="133">
        <f t="shared" si="6"/>
        <v>0.94052640003812704</v>
      </c>
      <c r="AJ37" s="133">
        <f t="shared" si="6"/>
        <v>0.94052640003812704</v>
      </c>
      <c r="AK37" s="133">
        <f t="shared" si="6"/>
        <v>0.94052640003812704</v>
      </c>
      <c r="AL37" s="133">
        <f t="shared" si="6"/>
        <v>0.94052640003812704</v>
      </c>
      <c r="AM37" s="133">
        <f t="shared" si="5"/>
        <v>0.94052640003812704</v>
      </c>
      <c r="AN37" s="133">
        <f t="shared" si="5"/>
        <v>0.94052640003812704</v>
      </c>
      <c r="AO37" s="133">
        <f t="shared" si="5"/>
        <v>0.94052640003812704</v>
      </c>
      <c r="AP37" s="133">
        <f t="shared" si="5"/>
        <v>0.94052640003812704</v>
      </c>
      <c r="AQ37" s="133">
        <f t="shared" si="5"/>
        <v>0.94052640003812704</v>
      </c>
      <c r="AR37" s="133">
        <f t="shared" si="5"/>
        <v>0.94052640003812704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-1.25</v>
      </c>
      <c r="R38" s="136">
        <f t="shared" si="1"/>
        <v>-1.0184863182941337</v>
      </c>
      <c r="S38" s="133">
        <f t="shared" si="2"/>
        <v>-2.666666666666667</v>
      </c>
      <c r="T38" s="133">
        <f t="shared" si="3"/>
        <v>-1</v>
      </c>
      <c r="U38" s="133">
        <f t="shared" si="4"/>
        <v>-1.0006252956885033</v>
      </c>
      <c r="W38" s="133">
        <f t="shared" si="6"/>
        <v>-0.99999998404073842</v>
      </c>
      <c r="X38" s="133">
        <f t="shared" si="5"/>
        <v>-0.99999998404073842</v>
      </c>
      <c r="Y38" s="133">
        <f t="shared" si="5"/>
        <v>-0.99999998404073842</v>
      </c>
      <c r="Z38" s="133">
        <f t="shared" si="5"/>
        <v>-0.99999998404073842</v>
      </c>
      <c r="AA38" s="133">
        <f t="shared" si="5"/>
        <v>-0.99999998404073842</v>
      </c>
      <c r="AB38" s="133">
        <f t="shared" si="5"/>
        <v>-0.99999998404073842</v>
      </c>
      <c r="AC38" s="133">
        <f t="shared" si="5"/>
        <v>-0.99999998404073842</v>
      </c>
      <c r="AD38" s="133">
        <f t="shared" si="5"/>
        <v>-0.99999998404073842</v>
      </c>
      <c r="AE38" s="133">
        <f t="shared" si="5"/>
        <v>-0.99999998404073842</v>
      </c>
      <c r="AF38" s="133">
        <f t="shared" si="5"/>
        <v>-0.99999998404073842</v>
      </c>
      <c r="AG38" s="133">
        <f t="shared" si="5"/>
        <v>-0.99999998404073842</v>
      </c>
      <c r="AH38" s="133">
        <f t="shared" si="5"/>
        <v>-0.99999998404073842</v>
      </c>
      <c r="AI38" s="133">
        <f t="shared" si="5"/>
        <v>-0.99999998404073842</v>
      </c>
      <c r="AJ38" s="133">
        <f t="shared" si="5"/>
        <v>-0.99999998404073842</v>
      </c>
      <c r="AK38" s="133">
        <f t="shared" si="5"/>
        <v>-0.99999998404073842</v>
      </c>
      <c r="AL38" s="133">
        <f t="shared" si="5"/>
        <v>-0.99999998404073842</v>
      </c>
      <c r="AM38" s="133">
        <f t="shared" si="5"/>
        <v>-0.99999998404073842</v>
      </c>
      <c r="AN38" s="133">
        <f t="shared" si="5"/>
        <v>-0.99999998404073842</v>
      </c>
      <c r="AO38" s="133">
        <f t="shared" si="5"/>
        <v>-0.99999998404073842</v>
      </c>
      <c r="AP38" s="133">
        <f t="shared" si="5"/>
        <v>-0.99999998404073842</v>
      </c>
      <c r="AQ38" s="133">
        <f t="shared" si="5"/>
        <v>-0.99999998404073842</v>
      </c>
      <c r="AR38" s="133">
        <f t="shared" si="5"/>
        <v>-0.99999998404073842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-1.25</v>
      </c>
      <c r="R39" s="136">
        <f t="shared" si="1"/>
        <v>-1.0184863182941337</v>
      </c>
      <c r="S39" s="133">
        <f t="shared" si="2"/>
        <v>-2.666666666666667</v>
      </c>
      <c r="T39" s="133">
        <f t="shared" si="3"/>
        <v>-1</v>
      </c>
      <c r="U39" s="133">
        <f t="shared" si="4"/>
        <v>-1.0006252956885033</v>
      </c>
      <c r="W39" s="133">
        <f t="shared" si="6"/>
        <v>-0.12192846284169112</v>
      </c>
      <c r="X39" s="133">
        <f t="shared" si="5"/>
        <v>-0.12192846284169112</v>
      </c>
      <c r="Y39" s="133">
        <f t="shared" si="5"/>
        <v>-0.12192846284169112</v>
      </c>
      <c r="Z39" s="133">
        <f t="shared" si="5"/>
        <v>-0.12192846284169112</v>
      </c>
      <c r="AA39" s="133">
        <f t="shared" si="5"/>
        <v>-0.12192846284169112</v>
      </c>
      <c r="AB39" s="133">
        <f t="shared" si="5"/>
        <v>-0.12192846284169112</v>
      </c>
      <c r="AC39" s="133">
        <f t="shared" si="5"/>
        <v>-0.12192846284169112</v>
      </c>
      <c r="AD39" s="133">
        <f t="shared" si="5"/>
        <v>-0.12192846284169112</v>
      </c>
      <c r="AE39" s="133">
        <f t="shared" si="5"/>
        <v>-0.12192846284169112</v>
      </c>
      <c r="AF39" s="133">
        <f t="shared" si="5"/>
        <v>-0.12192846284169112</v>
      </c>
      <c r="AG39" s="133">
        <f t="shared" si="5"/>
        <v>-0.12192846284169112</v>
      </c>
      <c r="AH39" s="133">
        <f t="shared" si="5"/>
        <v>-0.12192846284169112</v>
      </c>
      <c r="AI39" s="133">
        <f t="shared" si="5"/>
        <v>-0.12192846284169112</v>
      </c>
      <c r="AJ39" s="133">
        <f t="shared" si="5"/>
        <v>-0.12192846284169112</v>
      </c>
      <c r="AK39" s="133">
        <f t="shared" si="5"/>
        <v>-0.12192846284169112</v>
      </c>
      <c r="AL39" s="133">
        <f t="shared" si="5"/>
        <v>-0.12192846284169112</v>
      </c>
      <c r="AM39" s="133">
        <f t="shared" si="5"/>
        <v>-0.12192846284169112</v>
      </c>
      <c r="AN39" s="133">
        <f t="shared" si="5"/>
        <v>-0.12192846284169112</v>
      </c>
      <c r="AO39" s="133">
        <f t="shared" si="5"/>
        <v>-0.12192846284169112</v>
      </c>
      <c r="AP39" s="133">
        <f t="shared" si="5"/>
        <v>-0.12192846284169112</v>
      </c>
      <c r="AQ39" s="133">
        <f t="shared" si="5"/>
        <v>-0.12192846284169112</v>
      </c>
      <c r="AR39" s="133">
        <f t="shared" si="5"/>
        <v>-0.12192846284169112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-1.25</v>
      </c>
      <c r="R40" s="136">
        <f t="shared" si="1"/>
        <v>-1.0184863182941337</v>
      </c>
      <c r="S40" s="133">
        <f t="shared" si="2"/>
        <v>-2.666666666666667</v>
      </c>
      <c r="T40" s="133">
        <f t="shared" si="3"/>
        <v>-1</v>
      </c>
      <c r="U40" s="133">
        <f t="shared" si="4"/>
        <v>-1.0006252956885033</v>
      </c>
      <c r="W40" s="133">
        <f t="shared" si="6"/>
        <v>-0.98998778980284952</v>
      </c>
      <c r="X40" s="133">
        <f t="shared" si="5"/>
        <v>-0.98998778980284952</v>
      </c>
      <c r="Y40" s="133">
        <f t="shared" si="5"/>
        <v>-0.98998778980284952</v>
      </c>
      <c r="Z40" s="133">
        <f t="shared" si="5"/>
        <v>-0.98998778980284952</v>
      </c>
      <c r="AA40" s="133">
        <f t="shared" si="5"/>
        <v>-0.98998778980284952</v>
      </c>
      <c r="AB40" s="133">
        <f t="shared" si="5"/>
        <v>-0.98998778980284952</v>
      </c>
      <c r="AC40" s="133">
        <f t="shared" si="5"/>
        <v>-0.98998778980284952</v>
      </c>
      <c r="AD40" s="133">
        <f t="shared" si="5"/>
        <v>-0.98998778980284952</v>
      </c>
      <c r="AE40" s="133">
        <f t="shared" si="5"/>
        <v>-0.98998778980284952</v>
      </c>
      <c r="AF40" s="133">
        <f t="shared" si="5"/>
        <v>-0.98998778980284952</v>
      </c>
      <c r="AG40" s="133">
        <f t="shared" si="5"/>
        <v>-0.98998778980284952</v>
      </c>
      <c r="AH40" s="133">
        <f t="shared" si="5"/>
        <v>-0.98998778980284952</v>
      </c>
      <c r="AI40" s="133">
        <f t="shared" si="5"/>
        <v>-0.98998778980284952</v>
      </c>
      <c r="AJ40" s="133">
        <f t="shared" si="5"/>
        <v>-0.98998778980284952</v>
      </c>
      <c r="AK40" s="133">
        <f t="shared" si="5"/>
        <v>-0.98998778980284952</v>
      </c>
      <c r="AL40" s="133">
        <f t="shared" si="5"/>
        <v>-0.98998778980284952</v>
      </c>
      <c r="AM40" s="133">
        <f t="shared" si="5"/>
        <v>-0.98998778980284952</v>
      </c>
      <c r="AN40" s="133">
        <f t="shared" si="5"/>
        <v>-0.98998778980284952</v>
      </c>
      <c r="AO40" s="133">
        <f t="shared" si="5"/>
        <v>-0.98998778980284952</v>
      </c>
      <c r="AP40" s="133">
        <f t="shared" si="5"/>
        <v>-0.98998778980284952</v>
      </c>
      <c r="AQ40" s="133">
        <f t="shared" si="5"/>
        <v>-0.98998778980284952</v>
      </c>
      <c r="AR40" s="133">
        <f t="shared" si="5"/>
        <v>-0.98998778980284952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-1.25</v>
      </c>
      <c r="R41" s="136">
        <f t="shared" si="1"/>
        <v>-1.0184863182941337</v>
      </c>
      <c r="S41" s="133">
        <f t="shared" si="2"/>
        <v>-2.666666666666667</v>
      </c>
      <c r="T41" s="133">
        <f t="shared" si="3"/>
        <v>-1</v>
      </c>
      <c r="U41" s="133">
        <f t="shared" si="4"/>
        <v>-1.0006252956885033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-1.25</v>
      </c>
      <c r="R42" s="136">
        <f t="shared" si="1"/>
        <v>-1.0184863182941337</v>
      </c>
      <c r="S42" s="133">
        <f t="shared" si="2"/>
        <v>-2.666666666666667</v>
      </c>
      <c r="T42" s="133">
        <f t="shared" si="3"/>
        <v>-1</v>
      </c>
      <c r="U42" s="133">
        <f t="shared" si="4"/>
        <v>-1.0006252956885033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-1.25</v>
      </c>
      <c r="R43" s="136">
        <f t="shared" si="1"/>
        <v>-1.0184863182941337</v>
      </c>
      <c r="S43" s="133">
        <f t="shared" si="2"/>
        <v>-2.666666666666667</v>
      </c>
      <c r="T43" s="133">
        <f t="shared" si="3"/>
        <v>-1</v>
      </c>
      <c r="U43" s="133">
        <f t="shared" si="4"/>
        <v>-1.0006252956885033</v>
      </c>
      <c r="W43" s="133">
        <v>-0.763826</v>
      </c>
      <c r="X43" s="133">
        <v>-0.13897899999999999</v>
      </c>
      <c r="Y43" s="133">
        <v>4.2845099999999997E-2</v>
      </c>
      <c r="Z43" s="133">
        <v>-0.16578599999999999</v>
      </c>
      <c r="AA43" s="133">
        <v>2.7289400000000001</v>
      </c>
      <c r="AB43" s="133">
        <v>-7.1026000000000006E-2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-1.25</v>
      </c>
      <c r="R44" s="136">
        <f t="shared" si="1"/>
        <v>-1.0184863182941337</v>
      </c>
      <c r="S44" s="133">
        <f t="shared" si="2"/>
        <v>-2.666666666666667</v>
      </c>
      <c r="T44" s="133">
        <f t="shared" si="3"/>
        <v>-1</v>
      </c>
      <c r="U44" s="133">
        <f t="shared" si="4"/>
        <v>-1.0006252956885033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-1.25</v>
      </c>
      <c r="R45" s="136">
        <f t="shared" si="1"/>
        <v>-1.0184863182941337</v>
      </c>
      <c r="S45" s="133">
        <f t="shared" si="2"/>
        <v>-2.666666666666667</v>
      </c>
      <c r="T45" s="133">
        <f t="shared" si="3"/>
        <v>-1</v>
      </c>
      <c r="U45" s="133">
        <f t="shared" si="4"/>
        <v>-1.0006252956885033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-1.25</v>
      </c>
      <c r="R46" s="136">
        <f t="shared" si="1"/>
        <v>-1.0184863182941337</v>
      </c>
      <c r="S46" s="133">
        <f t="shared" si="2"/>
        <v>-2.666666666666667</v>
      </c>
      <c r="T46" s="133">
        <f t="shared" si="3"/>
        <v>-1</v>
      </c>
      <c r="U46" s="133">
        <f t="shared" si="4"/>
        <v>-1.0006252956885033</v>
      </c>
      <c r="W46" s="133">
        <f t="array" ref="W46:AR46">MMULT(X43:AB43,W36:AR40)</f>
        <v>-0.19528291477564919</v>
      </c>
      <c r="X46" s="133">
        <v>-0.19528291477564919</v>
      </c>
      <c r="Y46" s="133">
        <v>-0.19528291477564919</v>
      </c>
      <c r="Z46" s="133">
        <v>-0.19528291477564919</v>
      </c>
      <c r="AA46" s="133">
        <v>-0.19528291477564919</v>
      </c>
      <c r="AB46" s="133">
        <v>-0.19528291477564919</v>
      </c>
      <c r="AC46" s="133">
        <v>-0.19528291477564919</v>
      </c>
      <c r="AD46" s="133">
        <v>-0.19528291477564919</v>
      </c>
      <c r="AE46" s="133">
        <v>-0.19528291477564919</v>
      </c>
      <c r="AF46" s="133">
        <v>-0.19528291477564919</v>
      </c>
      <c r="AG46" s="133">
        <v>-0.19528291477564919</v>
      </c>
      <c r="AH46" s="133">
        <v>-0.19528291477564919</v>
      </c>
      <c r="AI46" s="133">
        <v>-0.19528291477564919</v>
      </c>
      <c r="AJ46" s="133">
        <v>-0.19528291477564919</v>
      </c>
      <c r="AK46" s="133">
        <v>-0.19528291477564919</v>
      </c>
      <c r="AL46" s="133">
        <v>-0.19528291477564919</v>
      </c>
      <c r="AM46" s="133">
        <v>-0.19528291477564919</v>
      </c>
      <c r="AN46" s="133">
        <v>-0.19528291477564919</v>
      </c>
      <c r="AO46" s="133">
        <v>-0.19528291477564919</v>
      </c>
      <c r="AP46" s="133">
        <v>-0.19528291477564919</v>
      </c>
      <c r="AQ46" s="133">
        <v>-0.19528291477564919</v>
      </c>
      <c r="AR46" s="133">
        <v>-0.19528291477564919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-1.25</v>
      </c>
      <c r="R47" s="136">
        <f t="shared" si="1"/>
        <v>-1.0184863182941337</v>
      </c>
      <c r="S47" s="133">
        <f t="shared" si="2"/>
        <v>-2.666666666666667</v>
      </c>
      <c r="T47" s="133">
        <f t="shared" si="3"/>
        <v>-1</v>
      </c>
      <c r="U47" s="133">
        <f t="shared" si="4"/>
        <v>-1.0006252956885033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-1.25</v>
      </c>
      <c r="R48" s="136">
        <f t="shared" si="1"/>
        <v>-1.0184863182941337</v>
      </c>
      <c r="S48" s="133">
        <f t="shared" si="2"/>
        <v>-2.666666666666667</v>
      </c>
      <c r="T48" s="133">
        <f t="shared" si="3"/>
        <v>-1</v>
      </c>
      <c r="U48" s="133">
        <f t="shared" si="4"/>
        <v>-1.0006252956885033</v>
      </c>
      <c r="W48" s="133">
        <f t="array" ref="W48:AR48">(W43)+W46:AR46</f>
        <v>-0.95910891477564919</v>
      </c>
      <c r="X48" s="133">
        <v>-0.95910891477564919</v>
      </c>
      <c r="Y48" s="133">
        <v>-0.95910891477564919</v>
      </c>
      <c r="Z48" s="133">
        <v>-0.95910891477564919</v>
      </c>
      <c r="AA48" s="133">
        <v>-0.95910891477564919</v>
      </c>
      <c r="AB48" s="133">
        <v>-0.95910891477564919</v>
      </c>
      <c r="AC48" s="133">
        <v>-0.95910891477564919</v>
      </c>
      <c r="AD48" s="133">
        <v>-0.95910891477564919</v>
      </c>
      <c r="AE48" s="133">
        <v>-0.95910891477564919</v>
      </c>
      <c r="AF48" s="133">
        <v>-0.95910891477564919</v>
      </c>
      <c r="AG48" s="133">
        <v>-0.95910891477564919</v>
      </c>
      <c r="AH48" s="133">
        <v>-0.95910891477564919</v>
      </c>
      <c r="AI48" s="133">
        <v>-0.95910891477564919</v>
      </c>
      <c r="AJ48" s="133">
        <v>-0.95910891477564919</v>
      </c>
      <c r="AK48" s="133">
        <v>-0.95910891477564919</v>
      </c>
      <c r="AL48" s="133">
        <v>-0.95910891477564919</v>
      </c>
      <c r="AM48" s="133">
        <v>-0.95910891477564919</v>
      </c>
      <c r="AN48" s="133">
        <v>-0.95910891477564919</v>
      </c>
      <c r="AO48" s="133">
        <v>-0.95910891477564919</v>
      </c>
      <c r="AP48" s="133">
        <v>-0.95910891477564919</v>
      </c>
      <c r="AQ48" s="133">
        <v>-0.95910891477564919</v>
      </c>
      <c r="AR48" s="133">
        <v>-0.95910891477564919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-1.25</v>
      </c>
      <c r="R49" s="136">
        <f t="shared" si="1"/>
        <v>-1.0184863182941337</v>
      </c>
      <c r="S49" s="133">
        <f t="shared" si="2"/>
        <v>-2.666666666666667</v>
      </c>
      <c r="T49" s="133">
        <f t="shared" si="3"/>
        <v>-1</v>
      </c>
      <c r="U49" s="133">
        <f t="shared" si="4"/>
        <v>-1.0006252956885033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-1.25</v>
      </c>
      <c r="R50" s="136">
        <f t="shared" si="1"/>
        <v>-1.0184863182941337</v>
      </c>
      <c r="S50" s="133">
        <f t="shared" si="2"/>
        <v>-2.666666666666667</v>
      </c>
      <c r="T50" s="133">
        <f t="shared" si="3"/>
        <v>-1</v>
      </c>
      <c r="U50" s="133">
        <f t="shared" si="4"/>
        <v>-1.0006252956885033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-1.25</v>
      </c>
      <c r="R51" s="136">
        <f t="shared" si="1"/>
        <v>-1.0184863182941337</v>
      </c>
      <c r="S51" s="133">
        <f t="shared" si="2"/>
        <v>-2.666666666666667</v>
      </c>
      <c r="T51" s="133">
        <f t="shared" si="3"/>
        <v>-1</v>
      </c>
      <c r="U51" s="133">
        <f t="shared" si="4"/>
        <v>-1.0006252956885033</v>
      </c>
      <c r="W51" s="133">
        <f>(W48+1)*(($N$5-$N$3)/2)+$N$3</f>
        <v>140.57173741665102</v>
      </c>
      <c r="X51" s="133">
        <f t="shared" ref="X51:AR51" si="7">(X48+1)*(($N$5-$N$3)/2)+$N$3</f>
        <v>140.57173741665102</v>
      </c>
      <c r="Y51" s="133">
        <f t="shared" si="7"/>
        <v>140.57173741665102</v>
      </c>
      <c r="Z51" s="133">
        <f t="shared" si="7"/>
        <v>140.57173741665102</v>
      </c>
      <c r="AA51" s="133">
        <f t="shared" si="7"/>
        <v>140.57173741665102</v>
      </c>
      <c r="AB51" s="133">
        <f t="shared" si="7"/>
        <v>140.57173741665102</v>
      </c>
      <c r="AC51" s="133">
        <f t="shared" si="7"/>
        <v>140.57173741665102</v>
      </c>
      <c r="AD51" s="133">
        <f t="shared" si="7"/>
        <v>140.57173741665102</v>
      </c>
      <c r="AE51" s="133">
        <f t="shared" si="7"/>
        <v>140.57173741665102</v>
      </c>
      <c r="AF51" s="133">
        <f t="shared" si="7"/>
        <v>140.57173741665102</v>
      </c>
      <c r="AG51" s="133">
        <f t="shared" si="7"/>
        <v>140.57173741665102</v>
      </c>
      <c r="AH51" s="133">
        <f t="shared" si="7"/>
        <v>140.57173741665102</v>
      </c>
      <c r="AI51" s="133">
        <f t="shared" si="7"/>
        <v>140.57173741665102</v>
      </c>
      <c r="AJ51" s="133">
        <f t="shared" si="7"/>
        <v>140.57173741665102</v>
      </c>
      <c r="AK51" s="133">
        <f t="shared" si="7"/>
        <v>140.57173741665102</v>
      </c>
      <c r="AL51" s="133">
        <f t="shared" si="7"/>
        <v>140.57173741665102</v>
      </c>
      <c r="AM51" s="133">
        <f t="shared" si="7"/>
        <v>140.57173741665102</v>
      </c>
      <c r="AN51" s="133">
        <f t="shared" si="7"/>
        <v>140.57173741665102</v>
      </c>
      <c r="AO51" s="133">
        <f t="shared" si="7"/>
        <v>140.57173741665102</v>
      </c>
      <c r="AP51" s="133">
        <f t="shared" si="7"/>
        <v>140.57173741665102</v>
      </c>
      <c r="AQ51" s="133">
        <f t="shared" si="7"/>
        <v>140.57173741665102</v>
      </c>
      <c r="AR51" s="133">
        <f t="shared" si="7"/>
        <v>140.57173741665102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-1.25</v>
      </c>
      <c r="R52" s="136">
        <f t="shared" si="1"/>
        <v>-1.0184863182941337</v>
      </c>
      <c r="S52" s="133">
        <f t="shared" si="2"/>
        <v>-2.666666666666667</v>
      </c>
      <c r="T52" s="133">
        <f t="shared" si="3"/>
        <v>-1</v>
      </c>
      <c r="U52" s="133">
        <f t="shared" si="4"/>
        <v>-1.0006252956885033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-1.25</v>
      </c>
      <c r="R53" s="136">
        <f t="shared" si="1"/>
        <v>-1.0184863182941337</v>
      </c>
      <c r="S53" s="133">
        <f t="shared" si="2"/>
        <v>-2.666666666666667</v>
      </c>
      <c r="T53" s="133">
        <f t="shared" si="3"/>
        <v>-1</v>
      </c>
      <c r="U53" s="133">
        <f t="shared" si="4"/>
        <v>-1.0006252956885033</v>
      </c>
      <c r="W53" s="133">
        <f t="array" ref="W53:W184">TRANSPOSE($W$51:$CE$51)</f>
        <v>140.57173741665102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-1.25</v>
      </c>
      <c r="R54" s="136">
        <f t="shared" si="1"/>
        <v>-1.0184863182941337</v>
      </c>
      <c r="S54" s="133">
        <f t="shared" si="2"/>
        <v>-2.666666666666667</v>
      </c>
      <c r="T54" s="133">
        <f t="shared" si="3"/>
        <v>-1</v>
      </c>
      <c r="U54" s="133">
        <f t="shared" si="4"/>
        <v>-1.0006252956885033</v>
      </c>
      <c r="W54" s="133">
        <v>140.57173741665102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-1.25</v>
      </c>
      <c r="R55" s="136">
        <f t="shared" si="1"/>
        <v>-1.0184863182941337</v>
      </c>
      <c r="S55" s="133">
        <f t="shared" si="2"/>
        <v>-2.666666666666667</v>
      </c>
      <c r="T55" s="133">
        <f t="shared" si="3"/>
        <v>-1</v>
      </c>
      <c r="U55" s="133">
        <f t="shared" si="4"/>
        <v>-1.0006252956885033</v>
      </c>
      <c r="W55" s="133">
        <v>140.57173741665102</v>
      </c>
    </row>
    <row r="56" spans="17:53" x14ac:dyDescent="0.25">
      <c r="Q56" s="133">
        <f t="shared" si="0"/>
        <v>-1.25</v>
      </c>
      <c r="R56" s="136">
        <f t="shared" si="1"/>
        <v>-1.0184863182941337</v>
      </c>
      <c r="S56" s="133">
        <f t="shared" si="2"/>
        <v>-2.666666666666667</v>
      </c>
      <c r="T56" s="133">
        <f t="shared" si="3"/>
        <v>-1</v>
      </c>
      <c r="U56" s="133">
        <f t="shared" si="4"/>
        <v>-1.0006252956885033</v>
      </c>
      <c r="W56" s="133">
        <v>140.57173741665102</v>
      </c>
    </row>
    <row r="57" spans="17:53" x14ac:dyDescent="0.25">
      <c r="Q57" s="133">
        <f t="shared" si="0"/>
        <v>-1.25</v>
      </c>
      <c r="R57" s="136">
        <f t="shared" si="1"/>
        <v>-1.0184863182941337</v>
      </c>
      <c r="S57" s="133">
        <f t="shared" si="2"/>
        <v>-2.666666666666667</v>
      </c>
      <c r="T57" s="133">
        <f t="shared" si="3"/>
        <v>-1</v>
      </c>
      <c r="U57" s="133">
        <f t="shared" si="4"/>
        <v>-1.0006252956885033</v>
      </c>
      <c r="W57" s="133">
        <v>140.57173741665102</v>
      </c>
    </row>
    <row r="58" spans="17:53" x14ac:dyDescent="0.25">
      <c r="Q58" s="133">
        <f t="shared" si="0"/>
        <v>-1.25</v>
      </c>
      <c r="R58" s="136">
        <f t="shared" si="1"/>
        <v>-1.0184863182941337</v>
      </c>
      <c r="S58" s="133">
        <f t="shared" si="2"/>
        <v>-2.666666666666667</v>
      </c>
      <c r="T58" s="133">
        <f t="shared" si="3"/>
        <v>-1</v>
      </c>
      <c r="U58" s="133">
        <f t="shared" si="4"/>
        <v>-1.0006252956885033</v>
      </c>
      <c r="W58" s="133">
        <v>140.57173741665102</v>
      </c>
    </row>
    <row r="59" spans="17:53" x14ac:dyDescent="0.25">
      <c r="Q59" s="133">
        <f t="shared" si="0"/>
        <v>-1.25</v>
      </c>
      <c r="R59" s="136">
        <f t="shared" si="1"/>
        <v>-1.0184863182941337</v>
      </c>
      <c r="S59" s="133">
        <f t="shared" si="2"/>
        <v>-2.666666666666667</v>
      </c>
      <c r="T59" s="133">
        <f t="shared" si="3"/>
        <v>-1</v>
      </c>
      <c r="U59" s="133">
        <f t="shared" si="4"/>
        <v>-1.0006252956885033</v>
      </c>
      <c r="W59" s="133">
        <v>140.57173741665102</v>
      </c>
    </row>
    <row r="60" spans="17:53" x14ac:dyDescent="0.25">
      <c r="Q60" s="133">
        <f t="shared" si="0"/>
        <v>-1.25</v>
      </c>
      <c r="R60" s="136">
        <f t="shared" si="1"/>
        <v>-1.0184863182941337</v>
      </c>
      <c r="S60" s="133">
        <f t="shared" si="2"/>
        <v>-2.666666666666667</v>
      </c>
      <c r="T60" s="133">
        <f t="shared" si="3"/>
        <v>-1</v>
      </c>
      <c r="U60" s="133">
        <f t="shared" si="4"/>
        <v>-1.0006252956885033</v>
      </c>
      <c r="W60" s="133">
        <v>140.57173741665102</v>
      </c>
    </row>
    <row r="61" spans="17:53" x14ac:dyDescent="0.25">
      <c r="Q61" s="133">
        <f t="shared" si="0"/>
        <v>-1.25</v>
      </c>
      <c r="R61" s="136">
        <f t="shared" si="1"/>
        <v>-1.0184863182941337</v>
      </c>
      <c r="S61" s="133">
        <f t="shared" si="2"/>
        <v>-2.666666666666667</v>
      </c>
      <c r="T61" s="133">
        <f t="shared" si="3"/>
        <v>-1</v>
      </c>
      <c r="U61" s="133">
        <f t="shared" si="4"/>
        <v>-1.0006252956885033</v>
      </c>
      <c r="W61" s="133">
        <v>140.57173741665102</v>
      </c>
    </row>
    <row r="62" spans="17:53" x14ac:dyDescent="0.25">
      <c r="Q62" s="133">
        <f t="shared" si="0"/>
        <v>-1.25</v>
      </c>
      <c r="R62" s="136">
        <f t="shared" si="1"/>
        <v>-1.0184863182941337</v>
      </c>
      <c r="S62" s="133">
        <f t="shared" si="2"/>
        <v>-2.666666666666667</v>
      </c>
      <c r="T62" s="133">
        <f t="shared" si="3"/>
        <v>-1</v>
      </c>
      <c r="U62" s="133">
        <f t="shared" si="4"/>
        <v>-1.0006252956885033</v>
      </c>
      <c r="W62" s="133">
        <v>140.57173741665102</v>
      </c>
    </row>
    <row r="63" spans="17:53" x14ac:dyDescent="0.25">
      <c r="Q63" s="133">
        <f t="shared" si="0"/>
        <v>-1.25</v>
      </c>
      <c r="R63" s="136">
        <f t="shared" si="1"/>
        <v>-1.0184863182941337</v>
      </c>
      <c r="S63" s="133">
        <f t="shared" si="2"/>
        <v>-2.666666666666667</v>
      </c>
      <c r="T63" s="133">
        <f t="shared" si="3"/>
        <v>-1</v>
      </c>
      <c r="U63" s="133">
        <f t="shared" si="4"/>
        <v>-1.0006252956885033</v>
      </c>
      <c r="W63" s="133">
        <v>140.57173741665102</v>
      </c>
    </row>
    <row r="64" spans="17:53" x14ac:dyDescent="0.25">
      <c r="Q64" s="133">
        <f t="shared" si="0"/>
        <v>-1.25</v>
      </c>
      <c r="R64" s="136">
        <f t="shared" si="1"/>
        <v>-1.0184863182941337</v>
      </c>
      <c r="S64" s="133">
        <f t="shared" si="2"/>
        <v>-2.666666666666667</v>
      </c>
      <c r="T64" s="133">
        <f t="shared" si="3"/>
        <v>-1</v>
      </c>
      <c r="U64" s="133">
        <f t="shared" si="4"/>
        <v>-1.0006252956885033</v>
      </c>
      <c r="W64" s="133">
        <v>140.57173741665102</v>
      </c>
    </row>
    <row r="65" spans="17:23" x14ac:dyDescent="0.25">
      <c r="Q65" s="133">
        <f t="shared" si="0"/>
        <v>-1.25</v>
      </c>
      <c r="R65" s="136">
        <f t="shared" si="1"/>
        <v>-1.0184863182941337</v>
      </c>
      <c r="S65" s="133">
        <f t="shared" si="2"/>
        <v>-2.666666666666667</v>
      </c>
      <c r="T65" s="133">
        <f t="shared" si="3"/>
        <v>-1</v>
      </c>
      <c r="U65" s="133">
        <f t="shared" si="4"/>
        <v>-1.0006252956885033</v>
      </c>
      <c r="W65" s="133">
        <v>140.57173741665102</v>
      </c>
    </row>
    <row r="66" spans="17:23" x14ac:dyDescent="0.25">
      <c r="Q66" s="133">
        <f t="shared" si="0"/>
        <v>-1.25</v>
      </c>
      <c r="R66" s="136">
        <f t="shared" si="1"/>
        <v>-1.0184863182941337</v>
      </c>
      <c r="S66" s="133">
        <f t="shared" si="2"/>
        <v>-2.666666666666667</v>
      </c>
      <c r="T66" s="133">
        <f t="shared" si="3"/>
        <v>-1</v>
      </c>
      <c r="U66" s="133">
        <f t="shared" si="4"/>
        <v>-1.0006252956885033</v>
      </c>
      <c r="W66" s="133">
        <v>140.57173741665102</v>
      </c>
    </row>
    <row r="67" spans="17:23" x14ac:dyDescent="0.25">
      <c r="Q67" s="133">
        <f t="shared" ref="Q67:Q130" si="8">2*((L67-P$3)/(P$5-P$3))-1</f>
        <v>-1.25</v>
      </c>
      <c r="R67" s="136">
        <f t="shared" ref="R67:R130" si="9">2*((H67-P$8)/(P$10-P$8))-1</f>
        <v>-1.0184863182941337</v>
      </c>
      <c r="S67" s="133">
        <f t="shared" ref="S67:S130" si="10">2*((I67-P$13)/(P$15-P$13))-1</f>
        <v>-2.666666666666667</v>
      </c>
      <c r="T67" s="133">
        <f t="shared" ref="T67:T130" si="11">2*((J67-P$18)/(P$20-P$18))-1</f>
        <v>-1</v>
      </c>
      <c r="U67" s="133">
        <f t="shared" ref="U67:U130" si="12">2*((K67-P$23)/(P$25-P$23))-1</f>
        <v>-1.0006252956885033</v>
      </c>
      <c r="W67" s="133">
        <v>140.57173741665102</v>
      </c>
    </row>
    <row r="68" spans="17:23" x14ac:dyDescent="0.25">
      <c r="Q68" s="133">
        <f t="shared" si="8"/>
        <v>-1.25</v>
      </c>
      <c r="R68" s="136">
        <f t="shared" si="9"/>
        <v>-1.0184863182941337</v>
      </c>
      <c r="S68" s="133">
        <f t="shared" si="10"/>
        <v>-2.666666666666667</v>
      </c>
      <c r="T68" s="133">
        <f t="shared" si="11"/>
        <v>-1</v>
      </c>
      <c r="U68" s="133">
        <f t="shared" si="12"/>
        <v>-1.0006252956885033</v>
      </c>
      <c r="W68" s="133">
        <v>140.57173741665102</v>
      </c>
    </row>
    <row r="69" spans="17:23" x14ac:dyDescent="0.25">
      <c r="Q69" s="133">
        <f t="shared" si="8"/>
        <v>-1.25</v>
      </c>
      <c r="R69" s="136">
        <f t="shared" si="9"/>
        <v>-1.0184863182941337</v>
      </c>
      <c r="S69" s="133">
        <f t="shared" si="10"/>
        <v>-2.666666666666667</v>
      </c>
      <c r="T69" s="133">
        <f t="shared" si="11"/>
        <v>-1</v>
      </c>
      <c r="U69" s="133">
        <f t="shared" si="12"/>
        <v>-1.0006252956885033</v>
      </c>
      <c r="W69" s="133">
        <v>140.57173741665102</v>
      </c>
    </row>
    <row r="70" spans="17:23" x14ac:dyDescent="0.25">
      <c r="Q70" s="133">
        <f t="shared" si="8"/>
        <v>-1.25</v>
      </c>
      <c r="R70" s="136">
        <f t="shared" si="9"/>
        <v>-1.0184863182941337</v>
      </c>
      <c r="S70" s="133">
        <f t="shared" si="10"/>
        <v>-2.666666666666667</v>
      </c>
      <c r="T70" s="133">
        <f t="shared" si="11"/>
        <v>-1</v>
      </c>
      <c r="U70" s="133">
        <f t="shared" si="12"/>
        <v>-1.0006252956885033</v>
      </c>
      <c r="W70" s="133">
        <v>140.57173741665102</v>
      </c>
    </row>
    <row r="71" spans="17:23" x14ac:dyDescent="0.25">
      <c r="Q71" s="133">
        <f t="shared" si="8"/>
        <v>-1.25</v>
      </c>
      <c r="R71" s="136">
        <f t="shared" si="9"/>
        <v>-1.0184863182941337</v>
      </c>
      <c r="S71" s="133">
        <f t="shared" si="10"/>
        <v>-2.666666666666667</v>
      </c>
      <c r="T71" s="133">
        <f t="shared" si="11"/>
        <v>-1</v>
      </c>
      <c r="U71" s="133">
        <f t="shared" si="12"/>
        <v>-1.0006252956885033</v>
      </c>
      <c r="W71" s="133">
        <v>140.57173741665102</v>
      </c>
    </row>
    <row r="72" spans="17:23" x14ac:dyDescent="0.25">
      <c r="Q72" s="133">
        <f t="shared" si="8"/>
        <v>-1.25</v>
      </c>
      <c r="R72" s="136">
        <f t="shared" si="9"/>
        <v>-1.0184863182941337</v>
      </c>
      <c r="S72" s="133">
        <f t="shared" si="10"/>
        <v>-2.666666666666667</v>
      </c>
      <c r="T72" s="133">
        <f t="shared" si="11"/>
        <v>-1</v>
      </c>
      <c r="U72" s="133">
        <f t="shared" si="12"/>
        <v>-1.0006252956885033</v>
      </c>
      <c r="W72" s="133">
        <v>140.57173741665102</v>
      </c>
    </row>
    <row r="73" spans="17:23" x14ac:dyDescent="0.25">
      <c r="Q73" s="133">
        <f t="shared" si="8"/>
        <v>-1.25</v>
      </c>
      <c r="R73" s="136">
        <f t="shared" si="9"/>
        <v>-1.0184863182941337</v>
      </c>
      <c r="S73" s="133">
        <f t="shared" si="10"/>
        <v>-2.666666666666667</v>
      </c>
      <c r="T73" s="133">
        <f t="shared" si="11"/>
        <v>-1</v>
      </c>
      <c r="U73" s="133">
        <f t="shared" si="12"/>
        <v>-1.0006252956885033</v>
      </c>
      <c r="W73" s="133">
        <v>140.57173741665102</v>
      </c>
    </row>
    <row r="74" spans="17:23" x14ac:dyDescent="0.25">
      <c r="Q74" s="133">
        <f t="shared" si="8"/>
        <v>-1.25</v>
      </c>
      <c r="R74" s="136">
        <f t="shared" si="9"/>
        <v>-1.0184863182941337</v>
      </c>
      <c r="S74" s="133">
        <f t="shared" si="10"/>
        <v>-2.666666666666667</v>
      </c>
      <c r="T74" s="133">
        <f t="shared" si="11"/>
        <v>-1</v>
      </c>
      <c r="U74" s="133">
        <f t="shared" si="12"/>
        <v>-1.0006252956885033</v>
      </c>
      <c r="W74" s="133">
        <v>140.57173741665102</v>
      </c>
    </row>
    <row r="75" spans="17:23" x14ac:dyDescent="0.25">
      <c r="Q75" s="133">
        <f t="shared" si="8"/>
        <v>-1.25</v>
      </c>
      <c r="R75" s="136">
        <f t="shared" si="9"/>
        <v>-1.0184863182941337</v>
      </c>
      <c r="S75" s="133">
        <f t="shared" si="10"/>
        <v>-2.666666666666667</v>
      </c>
      <c r="T75" s="133">
        <f t="shared" si="11"/>
        <v>-1</v>
      </c>
      <c r="U75" s="133">
        <f t="shared" si="12"/>
        <v>-1.0006252956885033</v>
      </c>
      <c r="W75" s="133">
        <v>0</v>
      </c>
    </row>
    <row r="76" spans="17:23" x14ac:dyDescent="0.25">
      <c r="Q76" s="133">
        <f t="shared" si="8"/>
        <v>-1.25</v>
      </c>
      <c r="R76" s="136">
        <f t="shared" si="9"/>
        <v>-1.0184863182941337</v>
      </c>
      <c r="S76" s="133">
        <f t="shared" si="10"/>
        <v>-2.666666666666667</v>
      </c>
      <c r="T76" s="133">
        <f t="shared" si="11"/>
        <v>-1</v>
      </c>
      <c r="U76" s="133">
        <f t="shared" si="12"/>
        <v>-1.0006252956885033</v>
      </c>
      <c r="W76" s="133">
        <v>0</v>
      </c>
    </row>
    <row r="77" spans="17:23" x14ac:dyDescent="0.25">
      <c r="Q77" s="133">
        <f t="shared" si="8"/>
        <v>-1.25</v>
      </c>
      <c r="R77" s="136">
        <f t="shared" si="9"/>
        <v>-1.0184863182941337</v>
      </c>
      <c r="S77" s="133">
        <f t="shared" si="10"/>
        <v>-2.666666666666667</v>
      </c>
      <c r="T77" s="133">
        <f t="shared" si="11"/>
        <v>-1</v>
      </c>
      <c r="U77" s="133">
        <f t="shared" si="12"/>
        <v>-1.0006252956885033</v>
      </c>
      <c r="W77" s="133">
        <v>0</v>
      </c>
    </row>
    <row r="78" spans="17:23" x14ac:dyDescent="0.25">
      <c r="Q78" s="133">
        <f t="shared" si="8"/>
        <v>-1.25</v>
      </c>
      <c r="R78" s="136">
        <f t="shared" si="9"/>
        <v>-1.0184863182941337</v>
      </c>
      <c r="S78" s="133">
        <f t="shared" si="10"/>
        <v>-2.666666666666667</v>
      </c>
      <c r="T78" s="133">
        <f t="shared" si="11"/>
        <v>-1</v>
      </c>
      <c r="U78" s="133">
        <f t="shared" si="12"/>
        <v>-1.0006252956885033</v>
      </c>
      <c r="W78" s="133">
        <v>0</v>
      </c>
    </row>
    <row r="79" spans="17:23" x14ac:dyDescent="0.25">
      <c r="Q79" s="133">
        <f t="shared" si="8"/>
        <v>-1.25</v>
      </c>
      <c r="R79" s="136">
        <f t="shared" si="9"/>
        <v>-1.0184863182941337</v>
      </c>
      <c r="S79" s="133">
        <f t="shared" si="10"/>
        <v>-2.666666666666667</v>
      </c>
      <c r="T79" s="133">
        <f t="shared" si="11"/>
        <v>-1</v>
      </c>
      <c r="U79" s="133">
        <f t="shared" si="12"/>
        <v>-1.0006252956885033</v>
      </c>
      <c r="W79" s="133">
        <v>0</v>
      </c>
    </row>
    <row r="80" spans="17:23" x14ac:dyDescent="0.25">
      <c r="Q80" s="133">
        <f t="shared" si="8"/>
        <v>-1.25</v>
      </c>
      <c r="R80" s="136">
        <f t="shared" si="9"/>
        <v>-1.0184863182941337</v>
      </c>
      <c r="S80" s="133">
        <f t="shared" si="10"/>
        <v>-2.666666666666667</v>
      </c>
      <c r="T80" s="133">
        <f t="shared" si="11"/>
        <v>-1</v>
      </c>
      <c r="U80" s="133">
        <f t="shared" si="12"/>
        <v>-1.0006252956885033</v>
      </c>
      <c r="W80" s="133">
        <v>0</v>
      </c>
    </row>
    <row r="81" spans="17:23" x14ac:dyDescent="0.25">
      <c r="Q81" s="133">
        <f t="shared" si="8"/>
        <v>-1.25</v>
      </c>
      <c r="R81" s="136">
        <f t="shared" si="9"/>
        <v>-1.0184863182941337</v>
      </c>
      <c r="S81" s="133">
        <f t="shared" si="10"/>
        <v>-2.666666666666667</v>
      </c>
      <c r="T81" s="133">
        <f t="shared" si="11"/>
        <v>-1</v>
      </c>
      <c r="U81" s="133">
        <f t="shared" si="12"/>
        <v>-1.0006252956885033</v>
      </c>
      <c r="W81" s="133">
        <v>0</v>
      </c>
    </row>
    <row r="82" spans="17:23" x14ac:dyDescent="0.25">
      <c r="Q82" s="133">
        <f t="shared" si="8"/>
        <v>-1.25</v>
      </c>
      <c r="R82" s="136">
        <f t="shared" si="9"/>
        <v>-1.0184863182941337</v>
      </c>
      <c r="S82" s="133">
        <f t="shared" si="10"/>
        <v>-2.666666666666667</v>
      </c>
      <c r="T82" s="133">
        <f t="shared" si="11"/>
        <v>-1</v>
      </c>
      <c r="U82" s="133">
        <f t="shared" si="12"/>
        <v>-1.0006252956885033</v>
      </c>
      <c r="W82" s="133">
        <v>0</v>
      </c>
    </row>
    <row r="83" spans="17:23" x14ac:dyDescent="0.25">
      <c r="Q83" s="133">
        <f t="shared" si="8"/>
        <v>-1.25</v>
      </c>
      <c r="R83" s="136">
        <f t="shared" si="9"/>
        <v>-1.0184863182941337</v>
      </c>
      <c r="S83" s="133">
        <f t="shared" si="10"/>
        <v>-2.666666666666667</v>
      </c>
      <c r="T83" s="133">
        <f t="shared" si="11"/>
        <v>-1</v>
      </c>
      <c r="U83" s="133">
        <f t="shared" si="12"/>
        <v>-1.0006252956885033</v>
      </c>
      <c r="W83" s="133">
        <v>0</v>
      </c>
    </row>
    <row r="84" spans="17:23" x14ac:dyDescent="0.25">
      <c r="Q84" s="133">
        <f t="shared" si="8"/>
        <v>-1.25</v>
      </c>
      <c r="R84" s="136">
        <f t="shared" si="9"/>
        <v>-1.0184863182941337</v>
      </c>
      <c r="S84" s="133">
        <f t="shared" si="10"/>
        <v>-2.666666666666667</v>
      </c>
      <c r="T84" s="133">
        <f t="shared" si="11"/>
        <v>-1</v>
      </c>
      <c r="U84" s="133">
        <f t="shared" si="12"/>
        <v>-1.0006252956885033</v>
      </c>
      <c r="W84" s="133">
        <v>0</v>
      </c>
    </row>
    <row r="85" spans="17:23" x14ac:dyDescent="0.25">
      <c r="Q85" s="133">
        <f t="shared" si="8"/>
        <v>-1.25</v>
      </c>
      <c r="R85" s="136">
        <f t="shared" si="9"/>
        <v>-1.0184863182941337</v>
      </c>
      <c r="S85" s="133">
        <f t="shared" si="10"/>
        <v>-2.666666666666667</v>
      </c>
      <c r="T85" s="133">
        <f t="shared" si="11"/>
        <v>-1</v>
      </c>
      <c r="U85" s="133">
        <f t="shared" si="12"/>
        <v>-1.0006252956885033</v>
      </c>
      <c r="W85" s="133">
        <v>0</v>
      </c>
    </row>
    <row r="86" spans="17:23" x14ac:dyDescent="0.25">
      <c r="Q86" s="133">
        <f t="shared" si="8"/>
        <v>-1.25</v>
      </c>
      <c r="R86" s="136">
        <f t="shared" si="9"/>
        <v>-1.0184863182941337</v>
      </c>
      <c r="S86" s="133">
        <f t="shared" si="10"/>
        <v>-2.666666666666667</v>
      </c>
      <c r="T86" s="133">
        <f t="shared" si="11"/>
        <v>-1</v>
      </c>
      <c r="U86" s="133">
        <f t="shared" si="12"/>
        <v>-1.0006252956885033</v>
      </c>
      <c r="W86" s="133">
        <v>0</v>
      </c>
    </row>
    <row r="87" spans="17:23" x14ac:dyDescent="0.25">
      <c r="Q87" s="133">
        <f t="shared" si="8"/>
        <v>-1.25</v>
      </c>
      <c r="R87" s="136">
        <f t="shared" si="9"/>
        <v>-1.0184863182941337</v>
      </c>
      <c r="S87" s="133">
        <f t="shared" si="10"/>
        <v>-2.666666666666667</v>
      </c>
      <c r="T87" s="133">
        <f t="shared" si="11"/>
        <v>-1</v>
      </c>
      <c r="U87" s="133">
        <f t="shared" si="12"/>
        <v>-1.0006252956885033</v>
      </c>
      <c r="W87" s="133">
        <v>0</v>
      </c>
    </row>
    <row r="88" spans="17:23" x14ac:dyDescent="0.25">
      <c r="Q88" s="133">
        <f t="shared" si="8"/>
        <v>-1.25</v>
      </c>
      <c r="R88" s="136">
        <f t="shared" si="9"/>
        <v>-1.0184863182941337</v>
      </c>
      <c r="S88" s="133">
        <f t="shared" si="10"/>
        <v>-2.666666666666667</v>
      </c>
      <c r="T88" s="133">
        <f t="shared" si="11"/>
        <v>-1</v>
      </c>
      <c r="U88" s="133">
        <f t="shared" si="12"/>
        <v>-1.0006252956885033</v>
      </c>
      <c r="W88" s="133">
        <v>0</v>
      </c>
    </row>
    <row r="89" spans="17:23" x14ac:dyDescent="0.25">
      <c r="Q89" s="133">
        <f t="shared" si="8"/>
        <v>-1.25</v>
      </c>
      <c r="R89" s="136">
        <f t="shared" si="9"/>
        <v>-1.0184863182941337</v>
      </c>
      <c r="S89" s="133">
        <f t="shared" si="10"/>
        <v>-2.666666666666667</v>
      </c>
      <c r="T89" s="133">
        <f t="shared" si="11"/>
        <v>-1</v>
      </c>
      <c r="U89" s="133">
        <f t="shared" si="12"/>
        <v>-1.0006252956885033</v>
      </c>
      <c r="W89" s="133">
        <v>0</v>
      </c>
    </row>
    <row r="90" spans="17:23" x14ac:dyDescent="0.25">
      <c r="Q90" s="133">
        <f t="shared" si="8"/>
        <v>-1.25</v>
      </c>
      <c r="R90" s="136">
        <f t="shared" si="9"/>
        <v>-1.0184863182941337</v>
      </c>
      <c r="S90" s="133">
        <f t="shared" si="10"/>
        <v>-2.666666666666667</v>
      </c>
      <c r="T90" s="133">
        <f t="shared" si="11"/>
        <v>-1</v>
      </c>
      <c r="U90" s="133">
        <f t="shared" si="12"/>
        <v>-1.0006252956885033</v>
      </c>
      <c r="W90" s="133">
        <v>0</v>
      </c>
    </row>
    <row r="91" spans="17:23" x14ac:dyDescent="0.25">
      <c r="Q91" s="133">
        <f t="shared" si="8"/>
        <v>-1.25</v>
      </c>
      <c r="R91" s="136">
        <f t="shared" si="9"/>
        <v>-1.0184863182941337</v>
      </c>
      <c r="S91" s="133">
        <f t="shared" si="10"/>
        <v>-2.666666666666667</v>
      </c>
      <c r="T91" s="133">
        <f t="shared" si="11"/>
        <v>-1</v>
      </c>
      <c r="U91" s="133">
        <f t="shared" si="12"/>
        <v>-1.0006252956885033</v>
      </c>
      <c r="W91" s="133">
        <v>0</v>
      </c>
    </row>
    <row r="92" spans="17:23" x14ac:dyDescent="0.25">
      <c r="Q92" s="133">
        <f t="shared" si="8"/>
        <v>-1.25</v>
      </c>
      <c r="R92" s="136">
        <f t="shared" si="9"/>
        <v>-1.0184863182941337</v>
      </c>
      <c r="S92" s="133">
        <f t="shared" si="10"/>
        <v>-2.666666666666667</v>
      </c>
      <c r="T92" s="133">
        <f t="shared" si="11"/>
        <v>-1</v>
      </c>
      <c r="U92" s="133">
        <f t="shared" si="12"/>
        <v>-1.0006252956885033</v>
      </c>
      <c r="W92" s="133">
        <v>0</v>
      </c>
    </row>
    <row r="93" spans="17:23" x14ac:dyDescent="0.25">
      <c r="Q93" s="133">
        <f t="shared" si="8"/>
        <v>-1.25</v>
      </c>
      <c r="R93" s="136">
        <f t="shared" si="9"/>
        <v>-1.0184863182941337</v>
      </c>
      <c r="S93" s="133">
        <f t="shared" si="10"/>
        <v>-2.666666666666667</v>
      </c>
      <c r="T93" s="133">
        <f t="shared" si="11"/>
        <v>-1</v>
      </c>
      <c r="U93" s="133">
        <f t="shared" si="12"/>
        <v>-1.0006252956885033</v>
      </c>
      <c r="W93" s="133">
        <v>0</v>
      </c>
    </row>
    <row r="94" spans="17:23" x14ac:dyDescent="0.25">
      <c r="Q94" s="133">
        <f t="shared" si="8"/>
        <v>-1.25</v>
      </c>
      <c r="R94" s="136">
        <f t="shared" si="9"/>
        <v>-1.0184863182941337</v>
      </c>
      <c r="S94" s="133">
        <f t="shared" si="10"/>
        <v>-2.666666666666667</v>
      </c>
      <c r="T94" s="133">
        <f t="shared" si="11"/>
        <v>-1</v>
      </c>
      <c r="U94" s="133">
        <f t="shared" si="12"/>
        <v>-1.0006252956885033</v>
      </c>
      <c r="W94" s="133">
        <v>0</v>
      </c>
    </row>
    <row r="95" spans="17:23" x14ac:dyDescent="0.25">
      <c r="Q95" s="133">
        <f t="shared" si="8"/>
        <v>-1.25</v>
      </c>
      <c r="R95" s="136">
        <f t="shared" si="9"/>
        <v>-1.0184863182941337</v>
      </c>
      <c r="S95" s="133">
        <f t="shared" si="10"/>
        <v>-2.666666666666667</v>
      </c>
      <c r="T95" s="133">
        <f t="shared" si="11"/>
        <v>-1</v>
      </c>
      <c r="U95" s="133">
        <f t="shared" si="12"/>
        <v>-1.0006252956885033</v>
      </c>
      <c r="W95" s="133">
        <v>0</v>
      </c>
    </row>
    <row r="96" spans="17:23" x14ac:dyDescent="0.25">
      <c r="Q96" s="133">
        <f t="shared" si="8"/>
        <v>-1.25</v>
      </c>
      <c r="R96" s="136">
        <f t="shared" si="9"/>
        <v>-1.0184863182941337</v>
      </c>
      <c r="S96" s="133">
        <f t="shared" si="10"/>
        <v>-2.666666666666667</v>
      </c>
      <c r="T96" s="133">
        <f t="shared" si="11"/>
        <v>-1</v>
      </c>
      <c r="U96" s="133">
        <f t="shared" si="12"/>
        <v>-1.0006252956885033</v>
      </c>
      <c r="W96" s="133">
        <v>0</v>
      </c>
    </row>
    <row r="97" spans="17:23" x14ac:dyDescent="0.25">
      <c r="Q97" s="133">
        <f t="shared" si="8"/>
        <v>-1.25</v>
      </c>
      <c r="R97" s="136">
        <f t="shared" si="9"/>
        <v>-1.0184863182941337</v>
      </c>
      <c r="S97" s="133">
        <f t="shared" si="10"/>
        <v>-2.666666666666667</v>
      </c>
      <c r="T97" s="133">
        <f t="shared" si="11"/>
        <v>-1</v>
      </c>
      <c r="U97" s="133">
        <f t="shared" si="12"/>
        <v>-1.0006252956885033</v>
      </c>
      <c r="W97" s="133">
        <v>0</v>
      </c>
    </row>
    <row r="98" spans="17:23" x14ac:dyDescent="0.25">
      <c r="Q98" s="133">
        <f t="shared" si="8"/>
        <v>-1.25</v>
      </c>
      <c r="R98" s="136">
        <f t="shared" si="9"/>
        <v>-1.0184863182941337</v>
      </c>
      <c r="S98" s="133">
        <f t="shared" si="10"/>
        <v>-2.666666666666667</v>
      </c>
      <c r="T98" s="133">
        <f t="shared" si="11"/>
        <v>-1</v>
      </c>
      <c r="U98" s="133">
        <f t="shared" si="12"/>
        <v>-1.0006252956885033</v>
      </c>
      <c r="W98" s="133">
        <v>0</v>
      </c>
    </row>
    <row r="99" spans="17:23" x14ac:dyDescent="0.25">
      <c r="Q99" s="133">
        <f t="shared" si="8"/>
        <v>-1.25</v>
      </c>
      <c r="R99" s="136">
        <f t="shared" si="9"/>
        <v>-1.0184863182941337</v>
      </c>
      <c r="S99" s="133">
        <f t="shared" si="10"/>
        <v>-2.666666666666667</v>
      </c>
      <c r="T99" s="133">
        <f t="shared" si="11"/>
        <v>-1</v>
      </c>
      <c r="U99" s="133">
        <f t="shared" si="12"/>
        <v>-1.0006252956885033</v>
      </c>
      <c r="W99" s="133">
        <v>0</v>
      </c>
    </row>
    <row r="100" spans="17:23" x14ac:dyDescent="0.25">
      <c r="Q100" s="133">
        <f t="shared" si="8"/>
        <v>-1.25</v>
      </c>
      <c r="R100" s="136">
        <f t="shared" si="9"/>
        <v>-1.0184863182941337</v>
      </c>
      <c r="S100" s="133">
        <f t="shared" si="10"/>
        <v>-2.666666666666667</v>
      </c>
      <c r="T100" s="133">
        <f t="shared" si="11"/>
        <v>-1</v>
      </c>
      <c r="U100" s="133">
        <f t="shared" si="12"/>
        <v>-1.0006252956885033</v>
      </c>
      <c r="W100" s="133">
        <v>0</v>
      </c>
    </row>
    <row r="101" spans="17:23" x14ac:dyDescent="0.25">
      <c r="Q101" s="133">
        <f t="shared" si="8"/>
        <v>-1.25</v>
      </c>
      <c r="R101" s="136">
        <f t="shared" si="9"/>
        <v>-1.0184863182941337</v>
      </c>
      <c r="S101" s="133">
        <f t="shared" si="10"/>
        <v>-2.666666666666667</v>
      </c>
      <c r="T101" s="133">
        <f t="shared" si="11"/>
        <v>-1</v>
      </c>
      <c r="U101" s="133">
        <f t="shared" si="12"/>
        <v>-1.0006252956885033</v>
      </c>
      <c r="W101" s="133">
        <v>0</v>
      </c>
    </row>
    <row r="102" spans="17:23" x14ac:dyDescent="0.25">
      <c r="Q102" s="133">
        <f t="shared" si="8"/>
        <v>-1.25</v>
      </c>
      <c r="R102" s="136">
        <f t="shared" si="9"/>
        <v>-1.0184863182941337</v>
      </c>
      <c r="S102" s="133">
        <f t="shared" si="10"/>
        <v>-2.666666666666667</v>
      </c>
      <c r="T102" s="133">
        <f t="shared" si="11"/>
        <v>-1</v>
      </c>
      <c r="U102" s="133">
        <f t="shared" si="12"/>
        <v>-1.0006252956885033</v>
      </c>
      <c r="W102" s="133">
        <v>0</v>
      </c>
    </row>
    <row r="103" spans="17:23" x14ac:dyDescent="0.25">
      <c r="Q103" s="133">
        <f t="shared" si="8"/>
        <v>-1.25</v>
      </c>
      <c r="R103" s="136">
        <f t="shared" si="9"/>
        <v>-1.0184863182941337</v>
      </c>
      <c r="S103" s="133">
        <f t="shared" si="10"/>
        <v>-2.666666666666667</v>
      </c>
      <c r="T103" s="133">
        <f t="shared" si="11"/>
        <v>-1</v>
      </c>
      <c r="U103" s="133">
        <f t="shared" si="12"/>
        <v>-1.0006252956885033</v>
      </c>
      <c r="W103" s="133">
        <v>0</v>
      </c>
    </row>
    <row r="104" spans="17:23" x14ac:dyDescent="0.25">
      <c r="Q104" s="133">
        <f t="shared" si="8"/>
        <v>-1.25</v>
      </c>
      <c r="R104" s="136">
        <f t="shared" si="9"/>
        <v>-1.0184863182941337</v>
      </c>
      <c r="S104" s="133">
        <f t="shared" si="10"/>
        <v>-2.666666666666667</v>
      </c>
      <c r="T104" s="133">
        <f t="shared" si="11"/>
        <v>-1</v>
      </c>
      <c r="U104" s="133">
        <f t="shared" si="12"/>
        <v>-1.0006252956885033</v>
      </c>
      <c r="W104" s="133">
        <v>0</v>
      </c>
    </row>
    <row r="105" spans="17:23" x14ac:dyDescent="0.25">
      <c r="Q105" s="133">
        <f t="shared" si="8"/>
        <v>-1.25</v>
      </c>
      <c r="R105" s="136">
        <f t="shared" si="9"/>
        <v>-1.0184863182941337</v>
      </c>
      <c r="S105" s="133">
        <f t="shared" si="10"/>
        <v>-2.666666666666667</v>
      </c>
      <c r="T105" s="133">
        <f t="shared" si="11"/>
        <v>-1</v>
      </c>
      <c r="U105" s="133">
        <f t="shared" si="12"/>
        <v>-1.0006252956885033</v>
      </c>
      <c r="W105" s="133">
        <v>0</v>
      </c>
    </row>
    <row r="106" spans="17:23" x14ac:dyDescent="0.25">
      <c r="Q106" s="133">
        <f t="shared" si="8"/>
        <v>-1.25</v>
      </c>
      <c r="R106" s="136">
        <f t="shared" si="9"/>
        <v>-1.0184863182941337</v>
      </c>
      <c r="S106" s="133">
        <f t="shared" si="10"/>
        <v>-2.666666666666667</v>
      </c>
      <c r="T106" s="133">
        <f t="shared" si="11"/>
        <v>-1</v>
      </c>
      <c r="U106" s="133">
        <f t="shared" si="12"/>
        <v>-1.0006252956885033</v>
      </c>
      <c r="W106" s="133">
        <v>0</v>
      </c>
    </row>
    <row r="107" spans="17:23" x14ac:dyDescent="0.25">
      <c r="Q107" s="133">
        <f t="shared" si="8"/>
        <v>-1.25</v>
      </c>
      <c r="R107" s="136">
        <f t="shared" si="9"/>
        <v>-1.0184863182941337</v>
      </c>
      <c r="S107" s="133">
        <f t="shared" si="10"/>
        <v>-2.666666666666667</v>
      </c>
      <c r="T107" s="133">
        <f t="shared" si="11"/>
        <v>-1</v>
      </c>
      <c r="U107" s="133">
        <f t="shared" si="12"/>
        <v>-1.0006252956885033</v>
      </c>
      <c r="W107" s="133">
        <v>0</v>
      </c>
    </row>
    <row r="108" spans="17:23" x14ac:dyDescent="0.25">
      <c r="Q108" s="133">
        <f t="shared" si="8"/>
        <v>-1.25</v>
      </c>
      <c r="R108" s="136">
        <f t="shared" si="9"/>
        <v>-1.0184863182941337</v>
      </c>
      <c r="S108" s="133">
        <f t="shared" si="10"/>
        <v>-2.666666666666667</v>
      </c>
      <c r="T108" s="133">
        <f t="shared" si="11"/>
        <v>-1</v>
      </c>
      <c r="U108" s="133">
        <f t="shared" si="12"/>
        <v>-1.0006252956885033</v>
      </c>
      <c r="W108" s="133">
        <v>0</v>
      </c>
    </row>
    <row r="109" spans="17:23" x14ac:dyDescent="0.25">
      <c r="Q109" s="133">
        <f t="shared" si="8"/>
        <v>-1.25</v>
      </c>
      <c r="R109" s="136">
        <f t="shared" si="9"/>
        <v>-1.0184863182941337</v>
      </c>
      <c r="S109" s="133">
        <f t="shared" si="10"/>
        <v>-2.666666666666667</v>
      </c>
      <c r="T109" s="133">
        <f t="shared" si="11"/>
        <v>-1</v>
      </c>
      <c r="U109" s="133">
        <f t="shared" si="12"/>
        <v>-1.0006252956885033</v>
      </c>
      <c r="W109" s="133">
        <v>0</v>
      </c>
    </row>
    <row r="110" spans="17:23" x14ac:dyDescent="0.25">
      <c r="Q110" s="133">
        <f t="shared" si="8"/>
        <v>-1.25</v>
      </c>
      <c r="R110" s="136">
        <f t="shared" si="9"/>
        <v>-1.0184863182941337</v>
      </c>
      <c r="S110" s="133">
        <f t="shared" si="10"/>
        <v>-2.666666666666667</v>
      </c>
      <c r="T110" s="133">
        <f t="shared" si="11"/>
        <v>-1</v>
      </c>
      <c r="U110" s="133">
        <f t="shared" si="12"/>
        <v>-1.0006252956885033</v>
      </c>
      <c r="W110" s="133">
        <v>0</v>
      </c>
    </row>
    <row r="111" spans="17:23" x14ac:dyDescent="0.25">
      <c r="Q111" s="133">
        <f t="shared" si="8"/>
        <v>-1.25</v>
      </c>
      <c r="R111" s="136">
        <f t="shared" si="9"/>
        <v>-1.0184863182941337</v>
      </c>
      <c r="S111" s="133">
        <f t="shared" si="10"/>
        <v>-2.666666666666667</v>
      </c>
      <c r="T111" s="133">
        <f t="shared" si="11"/>
        <v>-1</v>
      </c>
      <c r="U111" s="133">
        <f t="shared" si="12"/>
        <v>-1.0006252956885033</v>
      </c>
      <c r="W111" s="133">
        <v>0</v>
      </c>
    </row>
    <row r="112" spans="17:23" x14ac:dyDescent="0.25">
      <c r="Q112" s="133">
        <f t="shared" si="8"/>
        <v>-1.25</v>
      </c>
      <c r="R112" s="136">
        <f t="shared" si="9"/>
        <v>-1.0184863182941337</v>
      </c>
      <c r="S112" s="133">
        <f t="shared" si="10"/>
        <v>-2.666666666666667</v>
      </c>
      <c r="T112" s="133">
        <f t="shared" si="11"/>
        <v>-1</v>
      </c>
      <c r="U112" s="133">
        <f t="shared" si="12"/>
        <v>-1.0006252956885033</v>
      </c>
      <c r="W112" s="133">
        <v>0</v>
      </c>
    </row>
    <row r="113" spans="17:23" x14ac:dyDescent="0.25">
      <c r="Q113" s="133">
        <f t="shared" si="8"/>
        <v>-1.25</v>
      </c>
      <c r="R113" s="136">
        <f t="shared" si="9"/>
        <v>-1.0184863182941337</v>
      </c>
      <c r="S113" s="133">
        <f t="shared" si="10"/>
        <v>-2.666666666666667</v>
      </c>
      <c r="T113" s="133">
        <f t="shared" si="11"/>
        <v>-1</v>
      </c>
      <c r="U113" s="133">
        <f t="shared" si="12"/>
        <v>-1.0006252956885033</v>
      </c>
      <c r="W113" s="133">
        <v>0</v>
      </c>
    </row>
    <row r="114" spans="17:23" x14ac:dyDescent="0.25">
      <c r="Q114" s="133">
        <f t="shared" si="8"/>
        <v>-1.25</v>
      </c>
      <c r="R114" s="136">
        <f t="shared" si="9"/>
        <v>-1.0184863182941337</v>
      </c>
      <c r="S114" s="133">
        <f t="shared" si="10"/>
        <v>-2.666666666666667</v>
      </c>
      <c r="T114" s="133">
        <f t="shared" si="11"/>
        <v>-1</v>
      </c>
      <c r="U114" s="133">
        <f t="shared" si="12"/>
        <v>-1.0006252956885033</v>
      </c>
      <c r="W114" s="133" t="e">
        <v>#N/A</v>
      </c>
    </row>
    <row r="115" spans="17:23" x14ac:dyDescent="0.25">
      <c r="Q115" s="133">
        <f t="shared" si="8"/>
        <v>-1.25</v>
      </c>
      <c r="R115" s="136">
        <f t="shared" si="9"/>
        <v>-1.0184863182941337</v>
      </c>
      <c r="S115" s="133">
        <f t="shared" si="10"/>
        <v>-2.666666666666667</v>
      </c>
      <c r="T115" s="133">
        <f t="shared" si="11"/>
        <v>-1</v>
      </c>
      <c r="U115" s="133">
        <f t="shared" si="12"/>
        <v>-1.0006252956885033</v>
      </c>
      <c r="W115" s="133" t="e">
        <v>#N/A</v>
      </c>
    </row>
    <row r="116" spans="17:23" x14ac:dyDescent="0.25">
      <c r="Q116" s="133">
        <f t="shared" si="8"/>
        <v>-1.25</v>
      </c>
      <c r="R116" s="136">
        <f t="shared" si="9"/>
        <v>-1.0184863182941337</v>
      </c>
      <c r="S116" s="133">
        <f t="shared" si="10"/>
        <v>-2.666666666666667</v>
      </c>
      <c r="T116" s="133">
        <f t="shared" si="11"/>
        <v>-1</v>
      </c>
      <c r="U116" s="133">
        <f t="shared" si="12"/>
        <v>-1.0006252956885033</v>
      </c>
      <c r="W116" s="133" t="e">
        <v>#N/A</v>
      </c>
    </row>
    <row r="117" spans="17:23" x14ac:dyDescent="0.25">
      <c r="Q117" s="133">
        <f t="shared" si="8"/>
        <v>-1.25</v>
      </c>
      <c r="R117" s="136">
        <f t="shared" si="9"/>
        <v>-1.0184863182941337</v>
      </c>
      <c r="S117" s="133">
        <f t="shared" si="10"/>
        <v>-2.666666666666667</v>
      </c>
      <c r="T117" s="133">
        <f t="shared" si="11"/>
        <v>-1</v>
      </c>
      <c r="U117" s="133">
        <f t="shared" si="12"/>
        <v>-1.0006252956885033</v>
      </c>
      <c r="W117" s="133" t="e">
        <v>#N/A</v>
      </c>
    </row>
    <row r="118" spans="17:23" x14ac:dyDescent="0.25">
      <c r="Q118" s="133">
        <f t="shared" si="8"/>
        <v>-1.25</v>
      </c>
      <c r="R118" s="136">
        <f t="shared" si="9"/>
        <v>-1.0184863182941337</v>
      </c>
      <c r="S118" s="133">
        <f t="shared" si="10"/>
        <v>-2.666666666666667</v>
      </c>
      <c r="T118" s="133">
        <f t="shared" si="11"/>
        <v>-1</v>
      </c>
      <c r="U118" s="133">
        <f t="shared" si="12"/>
        <v>-1.0006252956885033</v>
      </c>
      <c r="W118" s="133" t="e">
        <v>#N/A</v>
      </c>
    </row>
    <row r="119" spans="17:23" x14ac:dyDescent="0.25">
      <c r="Q119" s="133">
        <f t="shared" si="8"/>
        <v>-1.25</v>
      </c>
      <c r="R119" s="136">
        <f t="shared" si="9"/>
        <v>-1.0184863182941337</v>
      </c>
      <c r="S119" s="133">
        <f t="shared" si="10"/>
        <v>-2.666666666666667</v>
      </c>
      <c r="T119" s="133">
        <f t="shared" si="11"/>
        <v>-1</v>
      </c>
      <c r="U119" s="133">
        <f t="shared" si="12"/>
        <v>-1.0006252956885033</v>
      </c>
      <c r="W119" s="133" t="e">
        <v>#N/A</v>
      </c>
    </row>
    <row r="120" spans="17:23" x14ac:dyDescent="0.25">
      <c r="Q120" s="133">
        <f t="shared" si="8"/>
        <v>-1.25</v>
      </c>
      <c r="R120" s="136">
        <f t="shared" si="9"/>
        <v>-1.0184863182941337</v>
      </c>
      <c r="S120" s="133">
        <f t="shared" si="10"/>
        <v>-2.666666666666667</v>
      </c>
      <c r="T120" s="133">
        <f t="shared" si="11"/>
        <v>-1</v>
      </c>
      <c r="U120" s="133">
        <f t="shared" si="12"/>
        <v>-1.0006252956885033</v>
      </c>
      <c r="W120" s="133" t="e">
        <v>#N/A</v>
      </c>
    </row>
    <row r="121" spans="17:23" x14ac:dyDescent="0.25">
      <c r="Q121" s="133">
        <f t="shared" si="8"/>
        <v>-1.25</v>
      </c>
      <c r="R121" s="136">
        <f t="shared" si="9"/>
        <v>-1.0184863182941337</v>
      </c>
      <c r="S121" s="133">
        <f t="shared" si="10"/>
        <v>-2.666666666666667</v>
      </c>
      <c r="T121" s="133">
        <f t="shared" si="11"/>
        <v>-1</v>
      </c>
      <c r="U121" s="133">
        <f t="shared" si="12"/>
        <v>-1.0006252956885033</v>
      </c>
      <c r="W121" s="133" t="e">
        <v>#N/A</v>
      </c>
    </row>
    <row r="122" spans="17:23" x14ac:dyDescent="0.25">
      <c r="Q122" s="133">
        <f t="shared" si="8"/>
        <v>-1.25</v>
      </c>
      <c r="R122" s="136">
        <f t="shared" si="9"/>
        <v>-1.0184863182941337</v>
      </c>
      <c r="S122" s="133">
        <f t="shared" si="10"/>
        <v>-2.666666666666667</v>
      </c>
      <c r="T122" s="133">
        <f t="shared" si="11"/>
        <v>-1</v>
      </c>
      <c r="U122" s="133">
        <f t="shared" si="12"/>
        <v>-1.0006252956885033</v>
      </c>
      <c r="W122" s="133" t="e">
        <v>#N/A</v>
      </c>
    </row>
    <row r="123" spans="17:23" x14ac:dyDescent="0.25">
      <c r="Q123" s="133">
        <f t="shared" si="8"/>
        <v>-1.25</v>
      </c>
      <c r="R123" s="136">
        <f t="shared" si="9"/>
        <v>-1.0184863182941337</v>
      </c>
      <c r="S123" s="133">
        <f t="shared" si="10"/>
        <v>-2.666666666666667</v>
      </c>
      <c r="T123" s="133">
        <f t="shared" si="11"/>
        <v>-1</v>
      </c>
      <c r="U123" s="133">
        <f t="shared" si="12"/>
        <v>-1.0006252956885033</v>
      </c>
      <c r="W123" s="133" t="e">
        <v>#N/A</v>
      </c>
    </row>
    <row r="124" spans="17:23" x14ac:dyDescent="0.25">
      <c r="Q124" s="133">
        <f t="shared" si="8"/>
        <v>-1.25</v>
      </c>
      <c r="R124" s="136">
        <f t="shared" si="9"/>
        <v>-1.0184863182941337</v>
      </c>
      <c r="S124" s="133">
        <f t="shared" si="10"/>
        <v>-2.666666666666667</v>
      </c>
      <c r="T124" s="133">
        <f t="shared" si="11"/>
        <v>-1</v>
      </c>
      <c r="U124" s="133">
        <f t="shared" si="12"/>
        <v>-1.0006252956885033</v>
      </c>
      <c r="W124" s="133" t="e">
        <v>#N/A</v>
      </c>
    </row>
    <row r="125" spans="17:23" x14ac:dyDescent="0.25">
      <c r="Q125" s="133">
        <f t="shared" si="8"/>
        <v>-1.25</v>
      </c>
      <c r="R125" s="136">
        <f t="shared" si="9"/>
        <v>-1.0184863182941337</v>
      </c>
      <c r="S125" s="133">
        <f t="shared" si="10"/>
        <v>-2.666666666666667</v>
      </c>
      <c r="T125" s="133">
        <f t="shared" si="11"/>
        <v>-1</v>
      </c>
      <c r="U125" s="133">
        <f t="shared" si="12"/>
        <v>-1.0006252956885033</v>
      </c>
      <c r="W125" s="133" t="e">
        <v>#N/A</v>
      </c>
    </row>
    <row r="126" spans="17:23" x14ac:dyDescent="0.25">
      <c r="Q126" s="133">
        <f t="shared" si="8"/>
        <v>-1.25</v>
      </c>
      <c r="R126" s="136">
        <f t="shared" si="9"/>
        <v>-1.0184863182941337</v>
      </c>
      <c r="S126" s="133">
        <f t="shared" si="10"/>
        <v>-2.666666666666667</v>
      </c>
      <c r="T126" s="133">
        <f t="shared" si="11"/>
        <v>-1</v>
      </c>
      <c r="U126" s="133">
        <f t="shared" si="12"/>
        <v>-1.0006252956885033</v>
      </c>
      <c r="W126" s="133" t="e">
        <v>#N/A</v>
      </c>
    </row>
    <row r="127" spans="17:23" x14ac:dyDescent="0.25">
      <c r="Q127" s="133">
        <f t="shared" si="8"/>
        <v>-1.25</v>
      </c>
      <c r="R127" s="136">
        <f t="shared" si="9"/>
        <v>-1.0184863182941337</v>
      </c>
      <c r="S127" s="133">
        <f t="shared" si="10"/>
        <v>-2.666666666666667</v>
      </c>
      <c r="T127" s="133">
        <f t="shared" si="11"/>
        <v>-1</v>
      </c>
      <c r="U127" s="133">
        <f t="shared" si="12"/>
        <v>-1.0006252956885033</v>
      </c>
      <c r="W127" s="133" t="e">
        <v>#N/A</v>
      </c>
    </row>
    <row r="128" spans="17:23" x14ac:dyDescent="0.25">
      <c r="Q128" s="133">
        <f t="shared" si="8"/>
        <v>-1.25</v>
      </c>
      <c r="R128" s="136">
        <f t="shared" si="9"/>
        <v>-1.0184863182941337</v>
      </c>
      <c r="S128" s="133">
        <f t="shared" si="10"/>
        <v>-2.666666666666667</v>
      </c>
      <c r="T128" s="133">
        <f t="shared" si="11"/>
        <v>-1</v>
      </c>
      <c r="U128" s="133">
        <f t="shared" si="12"/>
        <v>-1.0006252956885033</v>
      </c>
      <c r="W128" s="133" t="e">
        <v>#N/A</v>
      </c>
    </row>
    <row r="129" spans="17:23" x14ac:dyDescent="0.25">
      <c r="Q129" s="133">
        <f t="shared" si="8"/>
        <v>-1.25</v>
      </c>
      <c r="R129" s="136">
        <f t="shared" si="9"/>
        <v>-1.0184863182941337</v>
      </c>
      <c r="S129" s="133">
        <f t="shared" si="10"/>
        <v>-2.666666666666667</v>
      </c>
      <c r="T129" s="133">
        <f t="shared" si="11"/>
        <v>-1</v>
      </c>
      <c r="U129" s="133">
        <f t="shared" si="12"/>
        <v>-1.0006252956885033</v>
      </c>
      <c r="W129" s="133" t="e">
        <v>#N/A</v>
      </c>
    </row>
    <row r="130" spans="17:23" x14ac:dyDescent="0.25">
      <c r="Q130" s="133">
        <f t="shared" si="8"/>
        <v>-1.25</v>
      </c>
      <c r="R130" s="136">
        <f t="shared" si="9"/>
        <v>-1.0184863182941337</v>
      </c>
      <c r="S130" s="133">
        <f t="shared" si="10"/>
        <v>-2.666666666666667</v>
      </c>
      <c r="T130" s="133">
        <f t="shared" si="11"/>
        <v>-1</v>
      </c>
      <c r="U130" s="133">
        <f t="shared" si="12"/>
        <v>-1.0006252956885033</v>
      </c>
      <c r="W130" s="133" t="e">
        <v>#N/A</v>
      </c>
    </row>
    <row r="131" spans="17:23" x14ac:dyDescent="0.25">
      <c r="Q131" s="133">
        <f t="shared" ref="Q131:Q194" si="13">2*((L131-P$3)/(P$5-P$3))-1</f>
        <v>-1.25</v>
      </c>
      <c r="R131" s="136">
        <f t="shared" ref="R131:R194" si="14">2*((H131-P$8)/(P$10-P$8))-1</f>
        <v>-1.0184863182941337</v>
      </c>
      <c r="S131" s="133">
        <f t="shared" ref="S131:S194" si="15">2*((I131-P$13)/(P$15-P$13))-1</f>
        <v>-2.666666666666667</v>
      </c>
      <c r="T131" s="133">
        <f t="shared" ref="T131:T194" si="16">2*((J131-P$18)/(P$20-P$18))-1</f>
        <v>-1</v>
      </c>
      <c r="U131" s="133">
        <f t="shared" ref="U131:U194" si="17">2*((K131-P$23)/(P$25-P$23))-1</f>
        <v>-1.0006252956885033</v>
      </c>
      <c r="W131" s="133" t="e">
        <v>#N/A</v>
      </c>
    </row>
    <row r="132" spans="17:23" x14ac:dyDescent="0.25">
      <c r="Q132" s="133">
        <f t="shared" si="13"/>
        <v>-1.25</v>
      </c>
      <c r="R132" s="136">
        <f t="shared" si="14"/>
        <v>-1.0184863182941337</v>
      </c>
      <c r="S132" s="133">
        <f t="shared" si="15"/>
        <v>-2.666666666666667</v>
      </c>
      <c r="T132" s="133">
        <f t="shared" si="16"/>
        <v>-1</v>
      </c>
      <c r="U132" s="133">
        <f t="shared" si="17"/>
        <v>-1.0006252956885033</v>
      </c>
      <c r="W132" s="133" t="e">
        <v>#N/A</v>
      </c>
    </row>
    <row r="133" spans="17:23" x14ac:dyDescent="0.25">
      <c r="Q133" s="133">
        <f t="shared" si="13"/>
        <v>-1.25</v>
      </c>
      <c r="R133" s="136">
        <f t="shared" si="14"/>
        <v>-1.0184863182941337</v>
      </c>
      <c r="S133" s="133">
        <f t="shared" si="15"/>
        <v>-2.666666666666667</v>
      </c>
      <c r="T133" s="133">
        <f t="shared" si="16"/>
        <v>-1</v>
      </c>
      <c r="U133" s="133">
        <f t="shared" si="17"/>
        <v>-1.0006252956885033</v>
      </c>
      <c r="W133" s="133" t="e">
        <v>#N/A</v>
      </c>
    </row>
    <row r="134" spans="17:23" x14ac:dyDescent="0.25">
      <c r="Q134" s="133">
        <f t="shared" si="13"/>
        <v>-1.25</v>
      </c>
      <c r="R134" s="136">
        <f t="shared" si="14"/>
        <v>-1.0184863182941337</v>
      </c>
      <c r="S134" s="133">
        <f t="shared" si="15"/>
        <v>-2.666666666666667</v>
      </c>
      <c r="T134" s="133">
        <f t="shared" si="16"/>
        <v>-1</v>
      </c>
      <c r="U134" s="133">
        <f t="shared" si="17"/>
        <v>-1.0006252956885033</v>
      </c>
      <c r="W134" s="133" t="e">
        <v>#N/A</v>
      </c>
    </row>
    <row r="135" spans="17:23" x14ac:dyDescent="0.25">
      <c r="Q135" s="133">
        <f t="shared" si="13"/>
        <v>-1.25</v>
      </c>
      <c r="R135" s="136">
        <f t="shared" si="14"/>
        <v>-1.0184863182941337</v>
      </c>
      <c r="S135" s="133">
        <f t="shared" si="15"/>
        <v>-2.666666666666667</v>
      </c>
      <c r="T135" s="133">
        <f t="shared" si="16"/>
        <v>-1</v>
      </c>
      <c r="U135" s="133">
        <f t="shared" si="17"/>
        <v>-1.0006252956885033</v>
      </c>
      <c r="W135" s="133" t="e">
        <v>#N/A</v>
      </c>
    </row>
    <row r="136" spans="17:23" x14ac:dyDescent="0.25">
      <c r="Q136" s="133">
        <f t="shared" si="13"/>
        <v>-1.25</v>
      </c>
      <c r="R136" s="136">
        <f t="shared" si="14"/>
        <v>-1.0184863182941337</v>
      </c>
      <c r="S136" s="133">
        <f t="shared" si="15"/>
        <v>-2.666666666666667</v>
      </c>
      <c r="T136" s="133">
        <f t="shared" si="16"/>
        <v>-1</v>
      </c>
      <c r="U136" s="133">
        <f t="shared" si="17"/>
        <v>-1.0006252956885033</v>
      </c>
      <c r="W136" s="133" t="e">
        <v>#N/A</v>
      </c>
    </row>
    <row r="137" spans="17:23" x14ac:dyDescent="0.25">
      <c r="Q137" s="133">
        <f t="shared" si="13"/>
        <v>-1.25</v>
      </c>
      <c r="R137" s="136">
        <f t="shared" si="14"/>
        <v>-1.0184863182941337</v>
      </c>
      <c r="S137" s="133">
        <f t="shared" si="15"/>
        <v>-2.666666666666667</v>
      </c>
      <c r="T137" s="133">
        <f t="shared" si="16"/>
        <v>-1</v>
      </c>
      <c r="U137" s="133">
        <f t="shared" si="17"/>
        <v>-1.0006252956885033</v>
      </c>
      <c r="W137" s="133" t="e">
        <v>#N/A</v>
      </c>
    </row>
    <row r="138" spans="17:23" x14ac:dyDescent="0.25">
      <c r="Q138" s="133">
        <f t="shared" si="13"/>
        <v>-1.25</v>
      </c>
      <c r="R138" s="136">
        <f t="shared" si="14"/>
        <v>-1.0184863182941337</v>
      </c>
      <c r="S138" s="133">
        <f t="shared" si="15"/>
        <v>-2.666666666666667</v>
      </c>
      <c r="T138" s="133">
        <f t="shared" si="16"/>
        <v>-1</v>
      </c>
      <c r="U138" s="133">
        <f t="shared" si="17"/>
        <v>-1.0006252956885033</v>
      </c>
      <c r="W138" s="133" t="e">
        <v>#N/A</v>
      </c>
    </row>
    <row r="139" spans="17:23" x14ac:dyDescent="0.25">
      <c r="Q139" s="133">
        <f t="shared" si="13"/>
        <v>-1.25</v>
      </c>
      <c r="R139" s="136">
        <f t="shared" si="14"/>
        <v>-1.0184863182941337</v>
      </c>
      <c r="S139" s="133">
        <f t="shared" si="15"/>
        <v>-2.666666666666667</v>
      </c>
      <c r="T139" s="133">
        <f t="shared" si="16"/>
        <v>-1</v>
      </c>
      <c r="U139" s="133">
        <f t="shared" si="17"/>
        <v>-1.0006252956885033</v>
      </c>
      <c r="W139" s="133" t="e">
        <v>#N/A</v>
      </c>
    </row>
    <row r="140" spans="17:23" x14ac:dyDescent="0.25">
      <c r="Q140" s="133">
        <f t="shared" si="13"/>
        <v>-1.25</v>
      </c>
      <c r="R140" s="136">
        <f t="shared" si="14"/>
        <v>-1.0184863182941337</v>
      </c>
      <c r="S140" s="133">
        <f t="shared" si="15"/>
        <v>-2.666666666666667</v>
      </c>
      <c r="T140" s="133">
        <f t="shared" si="16"/>
        <v>-1</v>
      </c>
      <c r="U140" s="133">
        <f t="shared" si="17"/>
        <v>-1.0006252956885033</v>
      </c>
      <c r="W140" s="133" t="e">
        <v>#N/A</v>
      </c>
    </row>
    <row r="141" spans="17:23" x14ac:dyDescent="0.25">
      <c r="Q141" s="133">
        <f t="shared" si="13"/>
        <v>-1.25</v>
      </c>
      <c r="R141" s="136">
        <f t="shared" si="14"/>
        <v>-1.0184863182941337</v>
      </c>
      <c r="S141" s="133">
        <f t="shared" si="15"/>
        <v>-2.666666666666667</v>
      </c>
      <c r="T141" s="133">
        <f t="shared" si="16"/>
        <v>-1</v>
      </c>
      <c r="U141" s="133">
        <f t="shared" si="17"/>
        <v>-1.0006252956885033</v>
      </c>
      <c r="W141" s="133" t="e">
        <v>#N/A</v>
      </c>
    </row>
    <row r="142" spans="17:23" x14ac:dyDescent="0.25">
      <c r="Q142" s="133">
        <f t="shared" si="13"/>
        <v>-1.25</v>
      </c>
      <c r="R142" s="136">
        <f t="shared" si="14"/>
        <v>-1.0184863182941337</v>
      </c>
      <c r="S142" s="133">
        <f t="shared" si="15"/>
        <v>-2.666666666666667</v>
      </c>
      <c r="T142" s="133">
        <f t="shared" si="16"/>
        <v>-1</v>
      </c>
      <c r="U142" s="133">
        <f t="shared" si="17"/>
        <v>-1.0006252956885033</v>
      </c>
      <c r="W142" s="133" t="e">
        <v>#N/A</v>
      </c>
    </row>
    <row r="143" spans="17:23" x14ac:dyDescent="0.25">
      <c r="Q143" s="133">
        <f t="shared" si="13"/>
        <v>-1.25</v>
      </c>
      <c r="R143" s="136">
        <f t="shared" si="14"/>
        <v>-1.0184863182941337</v>
      </c>
      <c r="S143" s="133">
        <f t="shared" si="15"/>
        <v>-2.666666666666667</v>
      </c>
      <c r="T143" s="133">
        <f t="shared" si="16"/>
        <v>-1</v>
      </c>
      <c r="U143" s="133">
        <f t="shared" si="17"/>
        <v>-1.0006252956885033</v>
      </c>
      <c r="W143" s="133" t="e">
        <v>#N/A</v>
      </c>
    </row>
    <row r="144" spans="17:23" x14ac:dyDescent="0.25">
      <c r="Q144" s="133">
        <f t="shared" si="13"/>
        <v>-1.25</v>
      </c>
      <c r="R144" s="136">
        <f t="shared" si="14"/>
        <v>-1.0184863182941337</v>
      </c>
      <c r="S144" s="133">
        <f t="shared" si="15"/>
        <v>-2.666666666666667</v>
      </c>
      <c r="T144" s="133">
        <f t="shared" si="16"/>
        <v>-1</v>
      </c>
      <c r="U144" s="133">
        <f t="shared" si="17"/>
        <v>-1.0006252956885033</v>
      </c>
      <c r="W144" s="133" t="e">
        <v>#N/A</v>
      </c>
    </row>
    <row r="145" spans="17:23" x14ac:dyDescent="0.25">
      <c r="Q145" s="133">
        <f t="shared" si="13"/>
        <v>-1.25</v>
      </c>
      <c r="R145" s="136">
        <f t="shared" si="14"/>
        <v>-1.0184863182941337</v>
      </c>
      <c r="S145" s="133">
        <f t="shared" si="15"/>
        <v>-2.666666666666667</v>
      </c>
      <c r="T145" s="133">
        <f t="shared" si="16"/>
        <v>-1</v>
      </c>
      <c r="U145" s="133">
        <f t="shared" si="17"/>
        <v>-1.0006252956885033</v>
      </c>
      <c r="W145" s="133" t="e">
        <v>#N/A</v>
      </c>
    </row>
    <row r="146" spans="17:23" x14ac:dyDescent="0.25">
      <c r="Q146" s="133">
        <f t="shared" si="13"/>
        <v>-1.25</v>
      </c>
      <c r="R146" s="136">
        <f t="shared" si="14"/>
        <v>-1.0184863182941337</v>
      </c>
      <c r="S146" s="133">
        <f t="shared" si="15"/>
        <v>-2.666666666666667</v>
      </c>
      <c r="T146" s="133">
        <f t="shared" si="16"/>
        <v>-1</v>
      </c>
      <c r="U146" s="133">
        <f t="shared" si="17"/>
        <v>-1.0006252956885033</v>
      </c>
      <c r="W146" s="133" t="e">
        <v>#N/A</v>
      </c>
    </row>
    <row r="147" spans="17:23" x14ac:dyDescent="0.25">
      <c r="Q147" s="133">
        <f t="shared" si="13"/>
        <v>-1.25</v>
      </c>
      <c r="R147" s="136">
        <f t="shared" si="14"/>
        <v>-1.0184863182941337</v>
      </c>
      <c r="S147" s="133">
        <f t="shared" si="15"/>
        <v>-2.666666666666667</v>
      </c>
      <c r="T147" s="133">
        <f t="shared" si="16"/>
        <v>-1</v>
      </c>
      <c r="U147" s="133">
        <f t="shared" si="17"/>
        <v>-1.0006252956885033</v>
      </c>
      <c r="W147" s="133" t="e">
        <v>#N/A</v>
      </c>
    </row>
    <row r="148" spans="17:23" x14ac:dyDescent="0.25">
      <c r="Q148" s="133">
        <f t="shared" si="13"/>
        <v>-1.25</v>
      </c>
      <c r="R148" s="136">
        <f t="shared" si="14"/>
        <v>-1.0184863182941337</v>
      </c>
      <c r="S148" s="133">
        <f t="shared" si="15"/>
        <v>-2.666666666666667</v>
      </c>
      <c r="T148" s="133">
        <f t="shared" si="16"/>
        <v>-1</v>
      </c>
      <c r="U148" s="133">
        <f t="shared" si="17"/>
        <v>-1.0006252956885033</v>
      </c>
      <c r="W148" s="133" t="e">
        <v>#N/A</v>
      </c>
    </row>
    <row r="149" spans="17:23" x14ac:dyDescent="0.25">
      <c r="Q149" s="133">
        <f t="shared" si="13"/>
        <v>-1.25</v>
      </c>
      <c r="R149" s="136">
        <f t="shared" si="14"/>
        <v>-1.0184863182941337</v>
      </c>
      <c r="S149" s="133">
        <f t="shared" si="15"/>
        <v>-2.666666666666667</v>
      </c>
      <c r="T149" s="133">
        <f t="shared" si="16"/>
        <v>-1</v>
      </c>
      <c r="U149" s="133">
        <f t="shared" si="17"/>
        <v>-1.0006252956885033</v>
      </c>
      <c r="W149" s="133" t="e">
        <v>#N/A</v>
      </c>
    </row>
    <row r="150" spans="17:23" x14ac:dyDescent="0.25">
      <c r="Q150" s="133">
        <f t="shared" si="13"/>
        <v>-1.25</v>
      </c>
      <c r="R150" s="136">
        <f t="shared" si="14"/>
        <v>-1.0184863182941337</v>
      </c>
      <c r="S150" s="133">
        <f t="shared" si="15"/>
        <v>-2.666666666666667</v>
      </c>
      <c r="T150" s="133">
        <f t="shared" si="16"/>
        <v>-1</v>
      </c>
      <c r="U150" s="133">
        <f t="shared" si="17"/>
        <v>-1.0006252956885033</v>
      </c>
      <c r="W150" s="133" t="e">
        <v>#N/A</v>
      </c>
    </row>
    <row r="151" spans="17:23" x14ac:dyDescent="0.25">
      <c r="Q151" s="133">
        <f t="shared" si="13"/>
        <v>-1.25</v>
      </c>
      <c r="R151" s="136">
        <f t="shared" si="14"/>
        <v>-1.0184863182941337</v>
      </c>
      <c r="S151" s="133">
        <f t="shared" si="15"/>
        <v>-2.666666666666667</v>
      </c>
      <c r="T151" s="133">
        <f t="shared" si="16"/>
        <v>-1</v>
      </c>
      <c r="U151" s="133">
        <f t="shared" si="17"/>
        <v>-1.0006252956885033</v>
      </c>
      <c r="W151" s="133" t="e">
        <v>#N/A</v>
      </c>
    </row>
    <row r="152" spans="17:23" x14ac:dyDescent="0.25">
      <c r="Q152" s="133">
        <f t="shared" si="13"/>
        <v>-1.25</v>
      </c>
      <c r="R152" s="136">
        <f t="shared" si="14"/>
        <v>-1.0184863182941337</v>
      </c>
      <c r="S152" s="133">
        <f t="shared" si="15"/>
        <v>-2.666666666666667</v>
      </c>
      <c r="T152" s="133">
        <f t="shared" si="16"/>
        <v>-1</v>
      </c>
      <c r="U152" s="133">
        <f t="shared" si="17"/>
        <v>-1.0006252956885033</v>
      </c>
      <c r="W152" s="133" t="e">
        <v>#N/A</v>
      </c>
    </row>
    <row r="153" spans="17:23" x14ac:dyDescent="0.25">
      <c r="Q153" s="133">
        <f t="shared" si="13"/>
        <v>-1.25</v>
      </c>
      <c r="R153" s="136">
        <f t="shared" si="14"/>
        <v>-1.0184863182941337</v>
      </c>
      <c r="S153" s="133">
        <f t="shared" si="15"/>
        <v>-2.666666666666667</v>
      </c>
      <c r="T153" s="133">
        <f t="shared" si="16"/>
        <v>-1</v>
      </c>
      <c r="U153" s="133">
        <f t="shared" si="17"/>
        <v>-1.0006252956885033</v>
      </c>
      <c r="W153" s="133" t="e">
        <v>#N/A</v>
      </c>
    </row>
    <row r="154" spans="17:23" x14ac:dyDescent="0.25">
      <c r="Q154" s="133">
        <f t="shared" si="13"/>
        <v>-1.25</v>
      </c>
      <c r="R154" s="136">
        <f t="shared" si="14"/>
        <v>-1.0184863182941337</v>
      </c>
      <c r="S154" s="133">
        <f t="shared" si="15"/>
        <v>-2.666666666666667</v>
      </c>
      <c r="T154" s="133">
        <f t="shared" si="16"/>
        <v>-1</v>
      </c>
      <c r="U154" s="133">
        <f t="shared" si="17"/>
        <v>-1.0006252956885033</v>
      </c>
      <c r="W154" s="133" t="e">
        <v>#N/A</v>
      </c>
    </row>
    <row r="155" spans="17:23" x14ac:dyDescent="0.25">
      <c r="Q155" s="133">
        <f t="shared" si="13"/>
        <v>-1.25</v>
      </c>
      <c r="R155" s="136">
        <f t="shared" si="14"/>
        <v>-1.0184863182941337</v>
      </c>
      <c r="S155" s="133">
        <f t="shared" si="15"/>
        <v>-2.666666666666667</v>
      </c>
      <c r="T155" s="133">
        <f t="shared" si="16"/>
        <v>-1</v>
      </c>
      <c r="U155" s="133">
        <f t="shared" si="17"/>
        <v>-1.0006252956885033</v>
      </c>
      <c r="W155" s="133" t="e">
        <v>#N/A</v>
      </c>
    </row>
    <row r="156" spans="17:23" x14ac:dyDescent="0.25">
      <c r="Q156" s="133">
        <f t="shared" si="13"/>
        <v>-1.25</v>
      </c>
      <c r="R156" s="136">
        <f t="shared" si="14"/>
        <v>-1.0184863182941337</v>
      </c>
      <c r="S156" s="133">
        <f t="shared" si="15"/>
        <v>-2.666666666666667</v>
      </c>
      <c r="T156" s="133">
        <f t="shared" si="16"/>
        <v>-1</v>
      </c>
      <c r="U156" s="133">
        <f t="shared" si="17"/>
        <v>-1.0006252956885033</v>
      </c>
      <c r="W156" s="133" t="e">
        <v>#N/A</v>
      </c>
    </row>
    <row r="157" spans="17:23" x14ac:dyDescent="0.25">
      <c r="Q157" s="133">
        <f t="shared" si="13"/>
        <v>-1.25</v>
      </c>
      <c r="R157" s="136">
        <f t="shared" si="14"/>
        <v>-1.0184863182941337</v>
      </c>
      <c r="S157" s="133">
        <f t="shared" si="15"/>
        <v>-2.666666666666667</v>
      </c>
      <c r="T157" s="133">
        <f t="shared" si="16"/>
        <v>-1</v>
      </c>
      <c r="U157" s="133">
        <f t="shared" si="17"/>
        <v>-1.0006252956885033</v>
      </c>
      <c r="W157" s="133" t="e">
        <v>#N/A</v>
      </c>
    </row>
    <row r="158" spans="17:23" x14ac:dyDescent="0.25">
      <c r="Q158" s="133">
        <f t="shared" si="13"/>
        <v>-1.25</v>
      </c>
      <c r="R158" s="136">
        <f t="shared" si="14"/>
        <v>-1.0184863182941337</v>
      </c>
      <c r="S158" s="133">
        <f t="shared" si="15"/>
        <v>-2.666666666666667</v>
      </c>
      <c r="T158" s="133">
        <f t="shared" si="16"/>
        <v>-1</v>
      </c>
      <c r="U158" s="133">
        <f t="shared" si="17"/>
        <v>-1.0006252956885033</v>
      </c>
      <c r="W158" s="133" t="e">
        <v>#N/A</v>
      </c>
    </row>
    <row r="159" spans="17:23" x14ac:dyDescent="0.25">
      <c r="Q159" s="133">
        <f t="shared" si="13"/>
        <v>-1.25</v>
      </c>
      <c r="R159" s="136">
        <f t="shared" si="14"/>
        <v>-1.0184863182941337</v>
      </c>
      <c r="S159" s="133">
        <f t="shared" si="15"/>
        <v>-2.666666666666667</v>
      </c>
      <c r="T159" s="133">
        <f t="shared" si="16"/>
        <v>-1</v>
      </c>
      <c r="U159" s="133">
        <f t="shared" si="17"/>
        <v>-1.0006252956885033</v>
      </c>
      <c r="W159" s="133" t="e">
        <v>#N/A</v>
      </c>
    </row>
    <row r="160" spans="17:23" x14ac:dyDescent="0.25">
      <c r="Q160" s="133">
        <f t="shared" si="13"/>
        <v>-1.25</v>
      </c>
      <c r="R160" s="136">
        <f t="shared" si="14"/>
        <v>-1.0184863182941337</v>
      </c>
      <c r="S160" s="133">
        <f t="shared" si="15"/>
        <v>-2.666666666666667</v>
      </c>
      <c r="T160" s="133">
        <f t="shared" si="16"/>
        <v>-1</v>
      </c>
      <c r="U160" s="133">
        <f t="shared" si="17"/>
        <v>-1.0006252956885033</v>
      </c>
      <c r="W160" s="133" t="e">
        <v>#N/A</v>
      </c>
    </row>
    <row r="161" spans="17:23" x14ac:dyDescent="0.25">
      <c r="Q161" s="133">
        <f t="shared" si="13"/>
        <v>-1.25</v>
      </c>
      <c r="R161" s="136">
        <f t="shared" si="14"/>
        <v>-1.0184863182941337</v>
      </c>
      <c r="S161" s="133">
        <f t="shared" si="15"/>
        <v>-2.666666666666667</v>
      </c>
      <c r="T161" s="133">
        <f t="shared" si="16"/>
        <v>-1</v>
      </c>
      <c r="U161" s="133">
        <f t="shared" si="17"/>
        <v>-1.0006252956885033</v>
      </c>
      <c r="W161" s="133" t="e">
        <v>#N/A</v>
      </c>
    </row>
    <row r="162" spans="17:23" x14ac:dyDescent="0.25">
      <c r="Q162" s="133">
        <f t="shared" si="13"/>
        <v>-1.25</v>
      </c>
      <c r="R162" s="136">
        <f t="shared" si="14"/>
        <v>-1.0184863182941337</v>
      </c>
      <c r="S162" s="133">
        <f t="shared" si="15"/>
        <v>-2.666666666666667</v>
      </c>
      <c r="T162" s="133">
        <f t="shared" si="16"/>
        <v>-1</v>
      </c>
      <c r="U162" s="133">
        <f t="shared" si="17"/>
        <v>-1.0006252956885033</v>
      </c>
      <c r="W162" s="133" t="e">
        <v>#N/A</v>
      </c>
    </row>
    <row r="163" spans="17:23" x14ac:dyDescent="0.25">
      <c r="Q163" s="133">
        <f t="shared" si="13"/>
        <v>-1.25</v>
      </c>
      <c r="R163" s="136">
        <f t="shared" si="14"/>
        <v>-1.0184863182941337</v>
      </c>
      <c r="S163" s="133">
        <f t="shared" si="15"/>
        <v>-2.666666666666667</v>
      </c>
      <c r="T163" s="133">
        <f t="shared" si="16"/>
        <v>-1</v>
      </c>
      <c r="U163" s="133">
        <f t="shared" si="17"/>
        <v>-1.0006252956885033</v>
      </c>
      <c r="W163" s="133" t="e">
        <v>#N/A</v>
      </c>
    </row>
    <row r="164" spans="17:23" x14ac:dyDescent="0.25">
      <c r="Q164" s="133">
        <f t="shared" si="13"/>
        <v>-1.25</v>
      </c>
      <c r="R164" s="136">
        <f t="shared" si="14"/>
        <v>-1.0184863182941337</v>
      </c>
      <c r="S164" s="133">
        <f t="shared" si="15"/>
        <v>-2.666666666666667</v>
      </c>
      <c r="T164" s="133">
        <f t="shared" si="16"/>
        <v>-1</v>
      </c>
      <c r="U164" s="133">
        <f t="shared" si="17"/>
        <v>-1.0006252956885033</v>
      </c>
      <c r="W164" s="133" t="e">
        <v>#N/A</v>
      </c>
    </row>
    <row r="165" spans="17:23" x14ac:dyDescent="0.25">
      <c r="Q165" s="133">
        <f t="shared" si="13"/>
        <v>-1.25</v>
      </c>
      <c r="R165" s="136">
        <f t="shared" si="14"/>
        <v>-1.0184863182941337</v>
      </c>
      <c r="S165" s="133">
        <f t="shared" si="15"/>
        <v>-2.666666666666667</v>
      </c>
      <c r="T165" s="133">
        <f t="shared" si="16"/>
        <v>-1</v>
      </c>
      <c r="U165" s="133">
        <f t="shared" si="17"/>
        <v>-1.0006252956885033</v>
      </c>
      <c r="W165" s="133" t="e">
        <v>#N/A</v>
      </c>
    </row>
    <row r="166" spans="17:23" x14ac:dyDescent="0.25">
      <c r="Q166" s="133">
        <f t="shared" si="13"/>
        <v>-1.25</v>
      </c>
      <c r="R166" s="136">
        <f t="shared" si="14"/>
        <v>-1.0184863182941337</v>
      </c>
      <c r="S166" s="133">
        <f t="shared" si="15"/>
        <v>-2.666666666666667</v>
      </c>
      <c r="T166" s="133">
        <f t="shared" si="16"/>
        <v>-1</v>
      </c>
      <c r="U166" s="133">
        <f t="shared" si="17"/>
        <v>-1.0006252956885033</v>
      </c>
      <c r="W166" s="133" t="e">
        <v>#N/A</v>
      </c>
    </row>
    <row r="167" spans="17:23" x14ac:dyDescent="0.25">
      <c r="Q167" s="133">
        <f t="shared" si="13"/>
        <v>-1.25</v>
      </c>
      <c r="R167" s="136">
        <f t="shared" si="14"/>
        <v>-1.0184863182941337</v>
      </c>
      <c r="S167" s="133">
        <f t="shared" si="15"/>
        <v>-2.666666666666667</v>
      </c>
      <c r="T167" s="133">
        <f t="shared" si="16"/>
        <v>-1</v>
      </c>
      <c r="U167" s="133">
        <f t="shared" si="17"/>
        <v>-1.0006252956885033</v>
      </c>
      <c r="W167" s="133" t="e">
        <v>#N/A</v>
      </c>
    </row>
    <row r="168" spans="17:23" x14ac:dyDescent="0.25">
      <c r="Q168" s="133">
        <f t="shared" si="13"/>
        <v>-1.25</v>
      </c>
      <c r="R168" s="136">
        <f t="shared" si="14"/>
        <v>-1.0184863182941337</v>
      </c>
      <c r="S168" s="133">
        <f t="shared" si="15"/>
        <v>-2.666666666666667</v>
      </c>
      <c r="T168" s="133">
        <f t="shared" si="16"/>
        <v>-1</v>
      </c>
      <c r="U168" s="133">
        <f t="shared" si="17"/>
        <v>-1.0006252956885033</v>
      </c>
      <c r="W168" s="133" t="e">
        <v>#N/A</v>
      </c>
    </row>
    <row r="169" spans="17:23" x14ac:dyDescent="0.25">
      <c r="Q169" s="133">
        <f t="shared" si="13"/>
        <v>-1.25</v>
      </c>
      <c r="R169" s="136">
        <f t="shared" si="14"/>
        <v>-1.0184863182941337</v>
      </c>
      <c r="S169" s="133">
        <f t="shared" si="15"/>
        <v>-2.666666666666667</v>
      </c>
      <c r="T169" s="133">
        <f t="shared" si="16"/>
        <v>-1</v>
      </c>
      <c r="U169" s="133">
        <f t="shared" si="17"/>
        <v>-1.0006252956885033</v>
      </c>
      <c r="W169" s="133" t="e">
        <v>#N/A</v>
      </c>
    </row>
    <row r="170" spans="17:23" x14ac:dyDescent="0.25">
      <c r="Q170" s="133">
        <f t="shared" si="13"/>
        <v>-1.25</v>
      </c>
      <c r="R170" s="136">
        <f t="shared" si="14"/>
        <v>-1.0184863182941337</v>
      </c>
      <c r="S170" s="133">
        <f t="shared" si="15"/>
        <v>-2.666666666666667</v>
      </c>
      <c r="T170" s="133">
        <f t="shared" si="16"/>
        <v>-1</v>
      </c>
      <c r="U170" s="133">
        <f t="shared" si="17"/>
        <v>-1.0006252956885033</v>
      </c>
      <c r="W170" s="133" t="e">
        <v>#N/A</v>
      </c>
    </row>
    <row r="171" spans="17:23" x14ac:dyDescent="0.25">
      <c r="Q171" s="133">
        <f t="shared" si="13"/>
        <v>-1.25</v>
      </c>
      <c r="R171" s="136">
        <f t="shared" si="14"/>
        <v>-1.0184863182941337</v>
      </c>
      <c r="S171" s="133">
        <f t="shared" si="15"/>
        <v>-2.666666666666667</v>
      </c>
      <c r="T171" s="133">
        <f t="shared" si="16"/>
        <v>-1</v>
      </c>
      <c r="U171" s="133">
        <f t="shared" si="17"/>
        <v>-1.0006252956885033</v>
      </c>
      <c r="W171" s="133" t="e">
        <v>#N/A</v>
      </c>
    </row>
    <row r="172" spans="17:23" x14ac:dyDescent="0.25">
      <c r="Q172" s="133">
        <f t="shared" si="13"/>
        <v>-1.25</v>
      </c>
      <c r="R172" s="136">
        <f t="shared" si="14"/>
        <v>-1.0184863182941337</v>
      </c>
      <c r="S172" s="133">
        <f t="shared" si="15"/>
        <v>-2.666666666666667</v>
      </c>
      <c r="T172" s="133">
        <f t="shared" si="16"/>
        <v>-1</v>
      </c>
      <c r="U172" s="133">
        <f t="shared" si="17"/>
        <v>-1.0006252956885033</v>
      </c>
      <c r="W172" s="133" t="e">
        <v>#N/A</v>
      </c>
    </row>
    <row r="173" spans="17:23" x14ac:dyDescent="0.25">
      <c r="Q173" s="133">
        <f t="shared" si="13"/>
        <v>-1.25</v>
      </c>
      <c r="R173" s="136">
        <f t="shared" si="14"/>
        <v>-1.0184863182941337</v>
      </c>
      <c r="S173" s="133">
        <f t="shared" si="15"/>
        <v>-2.666666666666667</v>
      </c>
      <c r="T173" s="133">
        <f t="shared" si="16"/>
        <v>-1</v>
      </c>
      <c r="U173" s="133">
        <f t="shared" si="17"/>
        <v>-1.0006252956885033</v>
      </c>
      <c r="W173" s="133" t="e">
        <v>#N/A</v>
      </c>
    </row>
    <row r="174" spans="17:23" x14ac:dyDescent="0.25">
      <c r="Q174" s="133">
        <f t="shared" si="13"/>
        <v>-1.25</v>
      </c>
      <c r="R174" s="136">
        <f t="shared" si="14"/>
        <v>-1.0184863182941337</v>
      </c>
      <c r="S174" s="133">
        <f t="shared" si="15"/>
        <v>-2.666666666666667</v>
      </c>
      <c r="T174" s="133">
        <f t="shared" si="16"/>
        <v>-1</v>
      </c>
      <c r="U174" s="133">
        <f t="shared" si="17"/>
        <v>-1.0006252956885033</v>
      </c>
      <c r="W174" s="133" t="e">
        <v>#N/A</v>
      </c>
    </row>
    <row r="175" spans="17:23" x14ac:dyDescent="0.25">
      <c r="Q175" s="133">
        <f t="shared" si="13"/>
        <v>-1.25</v>
      </c>
      <c r="R175" s="136">
        <f t="shared" si="14"/>
        <v>-1.0184863182941337</v>
      </c>
      <c r="S175" s="133">
        <f t="shared" si="15"/>
        <v>-2.666666666666667</v>
      </c>
      <c r="T175" s="133">
        <f t="shared" si="16"/>
        <v>-1</v>
      </c>
      <c r="U175" s="133">
        <f t="shared" si="17"/>
        <v>-1.0006252956885033</v>
      </c>
      <c r="W175" s="133" t="e">
        <v>#N/A</v>
      </c>
    </row>
    <row r="176" spans="17:23" x14ac:dyDescent="0.25">
      <c r="Q176" s="133">
        <f t="shared" si="13"/>
        <v>-1.25</v>
      </c>
      <c r="R176" s="136">
        <f t="shared" si="14"/>
        <v>-1.0184863182941337</v>
      </c>
      <c r="S176" s="133">
        <f t="shared" si="15"/>
        <v>-2.666666666666667</v>
      </c>
      <c r="T176" s="133">
        <f t="shared" si="16"/>
        <v>-1</v>
      </c>
      <c r="U176" s="133">
        <f t="shared" si="17"/>
        <v>-1.0006252956885033</v>
      </c>
      <c r="W176" s="133" t="e">
        <v>#N/A</v>
      </c>
    </row>
    <row r="177" spans="17:23" x14ac:dyDescent="0.25">
      <c r="Q177" s="133">
        <f t="shared" si="13"/>
        <v>-1.25</v>
      </c>
      <c r="R177" s="136">
        <f t="shared" si="14"/>
        <v>-1.0184863182941337</v>
      </c>
      <c r="S177" s="133">
        <f t="shared" si="15"/>
        <v>-2.666666666666667</v>
      </c>
      <c r="T177" s="133">
        <f t="shared" si="16"/>
        <v>-1</v>
      </c>
      <c r="U177" s="133">
        <f t="shared" si="17"/>
        <v>-1.0006252956885033</v>
      </c>
      <c r="W177" s="133" t="e">
        <v>#N/A</v>
      </c>
    </row>
    <row r="178" spans="17:23" x14ac:dyDescent="0.25">
      <c r="Q178" s="133">
        <f t="shared" si="13"/>
        <v>-1.25</v>
      </c>
      <c r="R178" s="136">
        <f t="shared" si="14"/>
        <v>-1.0184863182941337</v>
      </c>
      <c r="S178" s="133">
        <f t="shared" si="15"/>
        <v>-2.666666666666667</v>
      </c>
      <c r="T178" s="133">
        <f t="shared" si="16"/>
        <v>-1</v>
      </c>
      <c r="U178" s="133">
        <f t="shared" si="17"/>
        <v>-1.0006252956885033</v>
      </c>
      <c r="W178" s="133" t="e">
        <v>#N/A</v>
      </c>
    </row>
    <row r="179" spans="17:23" x14ac:dyDescent="0.25">
      <c r="Q179" s="133">
        <f t="shared" si="13"/>
        <v>-1.25</v>
      </c>
      <c r="R179" s="136">
        <f t="shared" si="14"/>
        <v>-1.0184863182941337</v>
      </c>
      <c r="S179" s="133">
        <f t="shared" si="15"/>
        <v>-2.666666666666667</v>
      </c>
      <c r="T179" s="133">
        <f t="shared" si="16"/>
        <v>-1</v>
      </c>
      <c r="U179" s="133">
        <f t="shared" si="17"/>
        <v>-1.0006252956885033</v>
      </c>
      <c r="W179" s="133" t="e">
        <v>#N/A</v>
      </c>
    </row>
    <row r="180" spans="17:23" x14ac:dyDescent="0.25">
      <c r="Q180" s="133">
        <f t="shared" si="13"/>
        <v>-1.25</v>
      </c>
      <c r="R180" s="136">
        <f t="shared" si="14"/>
        <v>-1.0184863182941337</v>
      </c>
      <c r="S180" s="133">
        <f t="shared" si="15"/>
        <v>-2.666666666666667</v>
      </c>
      <c r="T180" s="133">
        <f t="shared" si="16"/>
        <v>-1</v>
      </c>
      <c r="U180" s="133">
        <f t="shared" si="17"/>
        <v>-1.0006252956885033</v>
      </c>
      <c r="W180" s="133" t="e">
        <v>#N/A</v>
      </c>
    </row>
    <row r="181" spans="17:23" x14ac:dyDescent="0.25">
      <c r="Q181" s="133">
        <f t="shared" si="13"/>
        <v>-1.25</v>
      </c>
      <c r="R181" s="136">
        <f t="shared" si="14"/>
        <v>-1.0184863182941337</v>
      </c>
      <c r="S181" s="133">
        <f t="shared" si="15"/>
        <v>-2.666666666666667</v>
      </c>
      <c r="T181" s="133">
        <f t="shared" si="16"/>
        <v>-1</v>
      </c>
      <c r="U181" s="133">
        <f t="shared" si="17"/>
        <v>-1.0006252956885033</v>
      </c>
      <c r="W181" s="133" t="e">
        <v>#N/A</v>
      </c>
    </row>
    <row r="182" spans="17:23" x14ac:dyDescent="0.25">
      <c r="Q182" s="133">
        <f t="shared" si="13"/>
        <v>-1.25</v>
      </c>
      <c r="R182" s="136">
        <f t="shared" si="14"/>
        <v>-1.0184863182941337</v>
      </c>
      <c r="S182" s="133">
        <f t="shared" si="15"/>
        <v>-2.666666666666667</v>
      </c>
      <c r="T182" s="133">
        <f t="shared" si="16"/>
        <v>-1</v>
      </c>
      <c r="U182" s="133">
        <f t="shared" si="17"/>
        <v>-1.0006252956885033</v>
      </c>
      <c r="W182" s="133" t="e">
        <v>#N/A</v>
      </c>
    </row>
    <row r="183" spans="17:23" x14ac:dyDescent="0.25">
      <c r="Q183" s="133">
        <f t="shared" si="13"/>
        <v>-1.25</v>
      </c>
      <c r="R183" s="136">
        <f t="shared" si="14"/>
        <v>-1.0184863182941337</v>
      </c>
      <c r="S183" s="133">
        <f t="shared" si="15"/>
        <v>-2.666666666666667</v>
      </c>
      <c r="T183" s="133">
        <f t="shared" si="16"/>
        <v>-1</v>
      </c>
      <c r="U183" s="133">
        <f t="shared" si="17"/>
        <v>-1.0006252956885033</v>
      </c>
      <c r="W183" s="133" t="e">
        <v>#N/A</v>
      </c>
    </row>
    <row r="184" spans="17:23" x14ac:dyDescent="0.25">
      <c r="Q184" s="133">
        <f t="shared" si="13"/>
        <v>-1.25</v>
      </c>
      <c r="R184" s="136">
        <f t="shared" si="14"/>
        <v>-1.0184863182941337</v>
      </c>
      <c r="S184" s="133">
        <f t="shared" si="15"/>
        <v>-2.666666666666667</v>
      </c>
      <c r="T184" s="133">
        <f t="shared" si="16"/>
        <v>-1</v>
      </c>
      <c r="U184" s="133">
        <f t="shared" si="17"/>
        <v>-1.0006252956885033</v>
      </c>
      <c r="W184" s="133" t="e">
        <v>#N/A</v>
      </c>
    </row>
    <row r="185" spans="17:23" x14ac:dyDescent="0.25">
      <c r="Q185" s="133">
        <f t="shared" si="13"/>
        <v>-1.25</v>
      </c>
      <c r="R185" s="136">
        <f t="shared" si="14"/>
        <v>-1.0184863182941337</v>
      </c>
      <c r="S185" s="133">
        <f t="shared" si="15"/>
        <v>-2.666666666666667</v>
      </c>
      <c r="T185" s="133">
        <f t="shared" si="16"/>
        <v>-1</v>
      </c>
      <c r="U185" s="133">
        <f t="shared" si="17"/>
        <v>-1.0006252956885033</v>
      </c>
    </row>
    <row r="186" spans="17:23" x14ac:dyDescent="0.25">
      <c r="Q186" s="133">
        <f t="shared" si="13"/>
        <v>-1.25</v>
      </c>
      <c r="R186" s="136">
        <f t="shared" si="14"/>
        <v>-1.0184863182941337</v>
      </c>
      <c r="S186" s="133">
        <f t="shared" si="15"/>
        <v>-2.666666666666667</v>
      </c>
      <c r="T186" s="133">
        <f t="shared" si="16"/>
        <v>-1</v>
      </c>
      <c r="U186" s="133">
        <f t="shared" si="17"/>
        <v>-1.0006252956885033</v>
      </c>
    </row>
    <row r="187" spans="17:23" x14ac:dyDescent="0.25">
      <c r="Q187" s="133">
        <f t="shared" si="13"/>
        <v>-1.25</v>
      </c>
      <c r="R187" s="136">
        <f t="shared" si="14"/>
        <v>-1.0184863182941337</v>
      </c>
      <c r="S187" s="133">
        <f t="shared" si="15"/>
        <v>-2.666666666666667</v>
      </c>
      <c r="T187" s="133">
        <f t="shared" si="16"/>
        <v>-1</v>
      </c>
      <c r="U187" s="133">
        <f t="shared" si="17"/>
        <v>-1.0006252956885033</v>
      </c>
    </row>
    <row r="188" spans="17:23" x14ac:dyDescent="0.25">
      <c r="Q188" s="133">
        <f t="shared" si="13"/>
        <v>-1.25</v>
      </c>
      <c r="R188" s="136">
        <f t="shared" si="14"/>
        <v>-1.0184863182941337</v>
      </c>
      <c r="S188" s="133">
        <f t="shared" si="15"/>
        <v>-2.666666666666667</v>
      </c>
      <c r="T188" s="133">
        <f t="shared" si="16"/>
        <v>-1</v>
      </c>
      <c r="U188" s="133">
        <f t="shared" si="17"/>
        <v>-1.0006252956885033</v>
      </c>
    </row>
    <row r="189" spans="17:23" x14ac:dyDescent="0.25">
      <c r="Q189" s="133">
        <f t="shared" si="13"/>
        <v>-1.25</v>
      </c>
      <c r="R189" s="136">
        <f t="shared" si="14"/>
        <v>-1.0184863182941337</v>
      </c>
      <c r="S189" s="133">
        <f t="shared" si="15"/>
        <v>-2.666666666666667</v>
      </c>
      <c r="T189" s="133">
        <f t="shared" si="16"/>
        <v>-1</v>
      </c>
      <c r="U189" s="133">
        <f t="shared" si="17"/>
        <v>-1.0006252956885033</v>
      </c>
    </row>
    <row r="190" spans="17:23" x14ac:dyDescent="0.25">
      <c r="Q190" s="133">
        <f t="shared" si="13"/>
        <v>-1.25</v>
      </c>
      <c r="R190" s="136">
        <f t="shared" si="14"/>
        <v>-1.0184863182941337</v>
      </c>
      <c r="S190" s="133">
        <f t="shared" si="15"/>
        <v>-2.666666666666667</v>
      </c>
      <c r="T190" s="133">
        <f t="shared" si="16"/>
        <v>-1</v>
      </c>
      <c r="U190" s="133">
        <f t="shared" si="17"/>
        <v>-1.0006252956885033</v>
      </c>
    </row>
    <row r="191" spans="17:23" x14ac:dyDescent="0.25">
      <c r="Q191" s="133">
        <f t="shared" si="13"/>
        <v>-1.25</v>
      </c>
      <c r="R191" s="136">
        <f t="shared" si="14"/>
        <v>-1.0184863182941337</v>
      </c>
      <c r="S191" s="133">
        <f t="shared" si="15"/>
        <v>-2.666666666666667</v>
      </c>
      <c r="T191" s="133">
        <f t="shared" si="16"/>
        <v>-1</v>
      </c>
      <c r="U191" s="133">
        <f t="shared" si="17"/>
        <v>-1.0006252956885033</v>
      </c>
    </row>
    <row r="192" spans="17:23" x14ac:dyDescent="0.25">
      <c r="Q192" s="133">
        <f t="shared" si="13"/>
        <v>-1.25</v>
      </c>
      <c r="R192" s="136">
        <f t="shared" si="14"/>
        <v>-1.0184863182941337</v>
      </c>
      <c r="S192" s="133">
        <f t="shared" si="15"/>
        <v>-2.666666666666667</v>
      </c>
      <c r="T192" s="133">
        <f t="shared" si="16"/>
        <v>-1</v>
      </c>
      <c r="U192" s="133">
        <f t="shared" si="17"/>
        <v>-1.0006252956885033</v>
      </c>
    </row>
    <row r="193" spans="17:21" x14ac:dyDescent="0.25">
      <c r="Q193" s="133">
        <f t="shared" si="13"/>
        <v>-1.25</v>
      </c>
      <c r="R193" s="136">
        <f t="shared" si="14"/>
        <v>-1.0184863182941337</v>
      </c>
      <c r="S193" s="133">
        <f t="shared" si="15"/>
        <v>-2.666666666666667</v>
      </c>
      <c r="T193" s="133">
        <f t="shared" si="16"/>
        <v>-1</v>
      </c>
      <c r="U193" s="133">
        <f t="shared" si="17"/>
        <v>-1.0006252956885033</v>
      </c>
    </row>
    <row r="194" spans="17:21" x14ac:dyDescent="0.25">
      <c r="Q194" s="133">
        <f t="shared" si="13"/>
        <v>-1.25</v>
      </c>
      <c r="R194" s="136">
        <f t="shared" si="14"/>
        <v>-1.0184863182941337</v>
      </c>
      <c r="S194" s="133">
        <f t="shared" si="15"/>
        <v>-2.666666666666667</v>
      </c>
      <c r="T194" s="133">
        <f t="shared" si="16"/>
        <v>-1</v>
      </c>
      <c r="U194" s="133">
        <f t="shared" si="17"/>
        <v>-1.0006252956885033</v>
      </c>
    </row>
    <row r="195" spans="17:21" x14ac:dyDescent="0.25">
      <c r="Q195" s="133">
        <f t="shared" ref="Q195:Q258" si="18">2*((L195-P$3)/(P$5-P$3))-1</f>
        <v>-1.25</v>
      </c>
      <c r="R195" s="136">
        <f t="shared" ref="R195:R258" si="19">2*((H195-P$8)/(P$10-P$8))-1</f>
        <v>-1.0184863182941337</v>
      </c>
      <c r="S195" s="133">
        <f t="shared" ref="S195:S258" si="20">2*((I195-P$13)/(P$15-P$13))-1</f>
        <v>-2.666666666666667</v>
      </c>
      <c r="T195" s="133">
        <f t="shared" ref="T195:T258" si="21">2*((J195-P$18)/(P$20-P$18))-1</f>
        <v>-1</v>
      </c>
      <c r="U195" s="133">
        <f t="shared" ref="U195:U258" si="22">2*((K195-P$23)/(P$25-P$23))-1</f>
        <v>-1.0006252956885033</v>
      </c>
    </row>
    <row r="196" spans="17:21" x14ac:dyDescent="0.25">
      <c r="Q196" s="133">
        <f t="shared" si="18"/>
        <v>-1.25</v>
      </c>
      <c r="R196" s="136">
        <f t="shared" si="19"/>
        <v>-1.0184863182941337</v>
      </c>
      <c r="S196" s="133">
        <f t="shared" si="20"/>
        <v>-2.666666666666667</v>
      </c>
      <c r="T196" s="133">
        <f t="shared" si="21"/>
        <v>-1</v>
      </c>
      <c r="U196" s="133">
        <f t="shared" si="22"/>
        <v>-1.0006252956885033</v>
      </c>
    </row>
    <row r="197" spans="17:21" x14ac:dyDescent="0.25">
      <c r="Q197" s="133">
        <f t="shared" si="18"/>
        <v>-1.25</v>
      </c>
      <c r="R197" s="136">
        <f t="shared" si="19"/>
        <v>-1.0184863182941337</v>
      </c>
      <c r="S197" s="133">
        <f t="shared" si="20"/>
        <v>-2.666666666666667</v>
      </c>
      <c r="T197" s="133">
        <f t="shared" si="21"/>
        <v>-1</v>
      </c>
      <c r="U197" s="133">
        <f t="shared" si="22"/>
        <v>-1.0006252956885033</v>
      </c>
    </row>
    <row r="198" spans="17:21" x14ac:dyDescent="0.25">
      <c r="Q198" s="133">
        <f t="shared" si="18"/>
        <v>-1.25</v>
      </c>
      <c r="R198" s="136">
        <f t="shared" si="19"/>
        <v>-1.0184863182941337</v>
      </c>
      <c r="S198" s="133">
        <f t="shared" si="20"/>
        <v>-2.666666666666667</v>
      </c>
      <c r="T198" s="133">
        <f t="shared" si="21"/>
        <v>-1</v>
      </c>
      <c r="U198" s="133">
        <f t="shared" si="22"/>
        <v>-1.0006252956885033</v>
      </c>
    </row>
    <row r="199" spans="17:21" x14ac:dyDescent="0.25">
      <c r="Q199" s="133">
        <f t="shared" si="18"/>
        <v>-1.25</v>
      </c>
      <c r="R199" s="136">
        <f t="shared" si="19"/>
        <v>-1.0184863182941337</v>
      </c>
      <c r="S199" s="133">
        <f t="shared" si="20"/>
        <v>-2.666666666666667</v>
      </c>
      <c r="T199" s="133">
        <f t="shared" si="21"/>
        <v>-1</v>
      </c>
      <c r="U199" s="133">
        <f t="shared" si="22"/>
        <v>-1.0006252956885033</v>
      </c>
    </row>
    <row r="200" spans="17:21" x14ac:dyDescent="0.25">
      <c r="Q200" s="133">
        <f t="shared" si="18"/>
        <v>-1.25</v>
      </c>
      <c r="R200" s="136">
        <f t="shared" si="19"/>
        <v>-1.0184863182941337</v>
      </c>
      <c r="S200" s="133">
        <f t="shared" si="20"/>
        <v>-2.666666666666667</v>
      </c>
      <c r="T200" s="133">
        <f t="shared" si="21"/>
        <v>-1</v>
      </c>
      <c r="U200" s="133">
        <f t="shared" si="22"/>
        <v>-1.0006252956885033</v>
      </c>
    </row>
    <row r="201" spans="17:21" x14ac:dyDescent="0.25">
      <c r="Q201" s="133">
        <f t="shared" si="18"/>
        <v>-1.25</v>
      </c>
      <c r="R201" s="136">
        <f t="shared" si="19"/>
        <v>-1.0184863182941337</v>
      </c>
      <c r="S201" s="133">
        <f t="shared" si="20"/>
        <v>-2.666666666666667</v>
      </c>
      <c r="T201" s="133">
        <f t="shared" si="21"/>
        <v>-1</v>
      </c>
      <c r="U201" s="133">
        <f t="shared" si="22"/>
        <v>-1.0006252956885033</v>
      </c>
    </row>
    <row r="202" spans="17:21" x14ac:dyDescent="0.25">
      <c r="Q202" s="133">
        <f t="shared" si="18"/>
        <v>-1.25</v>
      </c>
      <c r="R202" s="136">
        <f t="shared" si="19"/>
        <v>-1.0184863182941337</v>
      </c>
      <c r="S202" s="133">
        <f t="shared" si="20"/>
        <v>-2.666666666666667</v>
      </c>
      <c r="T202" s="133">
        <f t="shared" si="21"/>
        <v>-1</v>
      </c>
      <c r="U202" s="133">
        <f t="shared" si="22"/>
        <v>-1.0006252956885033</v>
      </c>
    </row>
    <row r="203" spans="17:21" x14ac:dyDescent="0.25">
      <c r="Q203" s="133">
        <f t="shared" si="18"/>
        <v>-1.25</v>
      </c>
      <c r="R203" s="136">
        <f t="shared" si="19"/>
        <v>-1.0184863182941337</v>
      </c>
      <c r="S203" s="133">
        <f t="shared" si="20"/>
        <v>-2.666666666666667</v>
      </c>
      <c r="T203" s="133">
        <f t="shared" si="21"/>
        <v>-1</v>
      </c>
      <c r="U203" s="133">
        <f t="shared" si="22"/>
        <v>-1.0006252956885033</v>
      </c>
    </row>
    <row r="204" spans="17:21" x14ac:dyDescent="0.25">
      <c r="Q204" s="133">
        <f t="shared" si="18"/>
        <v>-1.25</v>
      </c>
      <c r="R204" s="136">
        <f t="shared" si="19"/>
        <v>-1.0184863182941337</v>
      </c>
      <c r="S204" s="133">
        <f t="shared" si="20"/>
        <v>-2.666666666666667</v>
      </c>
      <c r="T204" s="133">
        <f t="shared" si="21"/>
        <v>-1</v>
      </c>
      <c r="U204" s="133">
        <f t="shared" si="22"/>
        <v>-1.0006252956885033</v>
      </c>
    </row>
    <row r="205" spans="17:21" x14ac:dyDescent="0.25">
      <c r="Q205" s="133">
        <f t="shared" si="18"/>
        <v>-1.25</v>
      </c>
      <c r="R205" s="136">
        <f t="shared" si="19"/>
        <v>-1.0184863182941337</v>
      </c>
      <c r="S205" s="133">
        <f t="shared" si="20"/>
        <v>-2.666666666666667</v>
      </c>
      <c r="T205" s="133">
        <f t="shared" si="21"/>
        <v>-1</v>
      </c>
      <c r="U205" s="133">
        <f t="shared" si="22"/>
        <v>-1.0006252956885033</v>
      </c>
    </row>
    <row r="206" spans="17:21" x14ac:dyDescent="0.25">
      <c r="Q206" s="133">
        <f t="shared" si="18"/>
        <v>-1.25</v>
      </c>
      <c r="R206" s="136">
        <f t="shared" si="19"/>
        <v>-1.0184863182941337</v>
      </c>
      <c r="S206" s="133">
        <f t="shared" si="20"/>
        <v>-2.666666666666667</v>
      </c>
      <c r="T206" s="133">
        <f t="shared" si="21"/>
        <v>-1</v>
      </c>
      <c r="U206" s="133">
        <f t="shared" si="22"/>
        <v>-1.0006252956885033</v>
      </c>
    </row>
    <row r="207" spans="17:21" x14ac:dyDescent="0.25">
      <c r="Q207" s="133">
        <f t="shared" si="18"/>
        <v>-1.25</v>
      </c>
      <c r="R207" s="136">
        <f t="shared" si="19"/>
        <v>-1.0184863182941337</v>
      </c>
      <c r="S207" s="133">
        <f t="shared" si="20"/>
        <v>-2.666666666666667</v>
      </c>
      <c r="T207" s="133">
        <f t="shared" si="21"/>
        <v>-1</v>
      </c>
      <c r="U207" s="133">
        <f t="shared" si="22"/>
        <v>-1.0006252956885033</v>
      </c>
    </row>
    <row r="208" spans="17:21" x14ac:dyDescent="0.25">
      <c r="Q208" s="133">
        <f t="shared" si="18"/>
        <v>-1.25</v>
      </c>
      <c r="R208" s="136">
        <f t="shared" si="19"/>
        <v>-1.0184863182941337</v>
      </c>
      <c r="S208" s="133">
        <f t="shared" si="20"/>
        <v>-2.666666666666667</v>
      </c>
      <c r="T208" s="133">
        <f t="shared" si="21"/>
        <v>-1</v>
      </c>
      <c r="U208" s="133">
        <f t="shared" si="22"/>
        <v>-1.0006252956885033</v>
      </c>
    </row>
    <row r="209" spans="17:21" x14ac:dyDescent="0.25">
      <c r="Q209" s="133">
        <f t="shared" si="18"/>
        <v>-1.25</v>
      </c>
      <c r="R209" s="136">
        <f t="shared" si="19"/>
        <v>-1.0184863182941337</v>
      </c>
      <c r="S209" s="133">
        <f t="shared" si="20"/>
        <v>-2.666666666666667</v>
      </c>
      <c r="T209" s="133">
        <f t="shared" si="21"/>
        <v>-1</v>
      </c>
      <c r="U209" s="133">
        <f t="shared" si="22"/>
        <v>-1.0006252956885033</v>
      </c>
    </row>
    <row r="210" spans="17:21" x14ac:dyDescent="0.25">
      <c r="Q210" s="133">
        <f t="shared" si="18"/>
        <v>-1.25</v>
      </c>
      <c r="R210" s="136">
        <f t="shared" si="19"/>
        <v>-1.0184863182941337</v>
      </c>
      <c r="S210" s="133">
        <f t="shared" si="20"/>
        <v>-2.666666666666667</v>
      </c>
      <c r="T210" s="133">
        <f t="shared" si="21"/>
        <v>-1</v>
      </c>
      <c r="U210" s="133">
        <f t="shared" si="22"/>
        <v>-1.0006252956885033</v>
      </c>
    </row>
    <row r="211" spans="17:21" x14ac:dyDescent="0.25">
      <c r="Q211" s="133">
        <f t="shared" si="18"/>
        <v>-1.25</v>
      </c>
      <c r="R211" s="136">
        <f t="shared" si="19"/>
        <v>-1.0184863182941337</v>
      </c>
      <c r="S211" s="133">
        <f t="shared" si="20"/>
        <v>-2.666666666666667</v>
      </c>
      <c r="T211" s="133">
        <f t="shared" si="21"/>
        <v>-1</v>
      </c>
      <c r="U211" s="133">
        <f t="shared" si="22"/>
        <v>-1.0006252956885033</v>
      </c>
    </row>
    <row r="212" spans="17:21" x14ac:dyDescent="0.25">
      <c r="Q212" s="133">
        <f t="shared" si="18"/>
        <v>-1.25</v>
      </c>
      <c r="R212" s="136">
        <f t="shared" si="19"/>
        <v>-1.0184863182941337</v>
      </c>
      <c r="S212" s="133">
        <f t="shared" si="20"/>
        <v>-2.666666666666667</v>
      </c>
      <c r="T212" s="133">
        <f t="shared" si="21"/>
        <v>-1</v>
      </c>
      <c r="U212" s="133">
        <f t="shared" si="22"/>
        <v>-1.0006252956885033</v>
      </c>
    </row>
    <row r="213" spans="17:21" x14ac:dyDescent="0.25">
      <c r="Q213" s="133">
        <f t="shared" si="18"/>
        <v>-1.25</v>
      </c>
      <c r="R213" s="136">
        <f t="shared" si="19"/>
        <v>-1.0184863182941337</v>
      </c>
      <c r="S213" s="133">
        <f t="shared" si="20"/>
        <v>-2.666666666666667</v>
      </c>
      <c r="T213" s="133">
        <f t="shared" si="21"/>
        <v>-1</v>
      </c>
      <c r="U213" s="133">
        <f t="shared" si="22"/>
        <v>-1.0006252956885033</v>
      </c>
    </row>
    <row r="214" spans="17:21" x14ac:dyDescent="0.25">
      <c r="Q214" s="133">
        <f t="shared" si="18"/>
        <v>-1.25</v>
      </c>
      <c r="R214" s="136">
        <f t="shared" si="19"/>
        <v>-1.0184863182941337</v>
      </c>
      <c r="S214" s="133">
        <f t="shared" si="20"/>
        <v>-2.666666666666667</v>
      </c>
      <c r="T214" s="133">
        <f t="shared" si="21"/>
        <v>-1</v>
      </c>
      <c r="U214" s="133">
        <f t="shared" si="22"/>
        <v>-1.0006252956885033</v>
      </c>
    </row>
    <row r="215" spans="17:21" x14ac:dyDescent="0.25">
      <c r="Q215" s="133">
        <f t="shared" si="18"/>
        <v>-1.25</v>
      </c>
      <c r="R215" s="136">
        <f t="shared" si="19"/>
        <v>-1.0184863182941337</v>
      </c>
      <c r="S215" s="133">
        <f t="shared" si="20"/>
        <v>-2.666666666666667</v>
      </c>
      <c r="T215" s="133">
        <f t="shared" si="21"/>
        <v>-1</v>
      </c>
      <c r="U215" s="133">
        <f t="shared" si="22"/>
        <v>-1.0006252956885033</v>
      </c>
    </row>
    <row r="216" spans="17:21" x14ac:dyDescent="0.25">
      <c r="Q216" s="133">
        <f t="shared" si="18"/>
        <v>-1.25</v>
      </c>
      <c r="R216" s="136">
        <f t="shared" si="19"/>
        <v>-1.0184863182941337</v>
      </c>
      <c r="S216" s="133">
        <f t="shared" si="20"/>
        <v>-2.666666666666667</v>
      </c>
      <c r="T216" s="133">
        <f t="shared" si="21"/>
        <v>-1</v>
      </c>
      <c r="U216" s="133">
        <f t="shared" si="22"/>
        <v>-1.0006252956885033</v>
      </c>
    </row>
    <row r="217" spans="17:21" x14ac:dyDescent="0.25">
      <c r="Q217" s="133">
        <f t="shared" si="18"/>
        <v>-1.25</v>
      </c>
      <c r="R217" s="136">
        <f t="shared" si="19"/>
        <v>-1.0184863182941337</v>
      </c>
      <c r="S217" s="133">
        <f t="shared" si="20"/>
        <v>-2.666666666666667</v>
      </c>
      <c r="T217" s="133">
        <f t="shared" si="21"/>
        <v>-1</v>
      </c>
      <c r="U217" s="133">
        <f t="shared" si="22"/>
        <v>-1.0006252956885033</v>
      </c>
    </row>
    <row r="218" spans="17:21" x14ac:dyDescent="0.25">
      <c r="Q218" s="133">
        <f t="shared" si="18"/>
        <v>-1.25</v>
      </c>
      <c r="R218" s="136">
        <f t="shared" si="19"/>
        <v>-1.0184863182941337</v>
      </c>
      <c r="S218" s="133">
        <f t="shared" si="20"/>
        <v>-2.666666666666667</v>
      </c>
      <c r="T218" s="133">
        <f t="shared" si="21"/>
        <v>-1</v>
      </c>
      <c r="U218" s="133">
        <f t="shared" si="22"/>
        <v>-1.0006252956885033</v>
      </c>
    </row>
    <row r="219" spans="17:21" x14ac:dyDescent="0.25">
      <c r="Q219" s="133">
        <f t="shared" si="18"/>
        <v>-1.25</v>
      </c>
      <c r="R219" s="136">
        <f t="shared" si="19"/>
        <v>-1.0184863182941337</v>
      </c>
      <c r="S219" s="133">
        <f t="shared" si="20"/>
        <v>-2.666666666666667</v>
      </c>
      <c r="T219" s="133">
        <f t="shared" si="21"/>
        <v>-1</v>
      </c>
      <c r="U219" s="133">
        <f t="shared" si="22"/>
        <v>-1.0006252956885033</v>
      </c>
    </row>
    <row r="220" spans="17:21" x14ac:dyDescent="0.25">
      <c r="Q220" s="133">
        <f t="shared" si="18"/>
        <v>-1.25</v>
      </c>
      <c r="R220" s="136">
        <f t="shared" si="19"/>
        <v>-1.0184863182941337</v>
      </c>
      <c r="S220" s="133">
        <f t="shared" si="20"/>
        <v>-2.666666666666667</v>
      </c>
      <c r="T220" s="133">
        <f t="shared" si="21"/>
        <v>-1</v>
      </c>
      <c r="U220" s="133">
        <f t="shared" si="22"/>
        <v>-1.0006252956885033</v>
      </c>
    </row>
    <row r="221" spans="17:21" x14ac:dyDescent="0.25">
      <c r="Q221" s="133">
        <f t="shared" si="18"/>
        <v>-1.25</v>
      </c>
      <c r="R221" s="136">
        <f t="shared" si="19"/>
        <v>-1.0184863182941337</v>
      </c>
      <c r="S221" s="133">
        <f t="shared" si="20"/>
        <v>-2.666666666666667</v>
      </c>
      <c r="T221" s="133">
        <f t="shared" si="21"/>
        <v>-1</v>
      </c>
      <c r="U221" s="133">
        <f t="shared" si="22"/>
        <v>-1.0006252956885033</v>
      </c>
    </row>
    <row r="222" spans="17:21" x14ac:dyDescent="0.25">
      <c r="Q222" s="133">
        <f t="shared" si="18"/>
        <v>-1.25</v>
      </c>
      <c r="R222" s="136">
        <f t="shared" si="19"/>
        <v>-1.0184863182941337</v>
      </c>
      <c r="S222" s="133">
        <f t="shared" si="20"/>
        <v>-2.666666666666667</v>
      </c>
      <c r="T222" s="133">
        <f t="shared" si="21"/>
        <v>-1</v>
      </c>
      <c r="U222" s="133">
        <f t="shared" si="22"/>
        <v>-1.0006252956885033</v>
      </c>
    </row>
    <row r="223" spans="17:21" x14ac:dyDescent="0.25">
      <c r="Q223" s="133">
        <f t="shared" si="18"/>
        <v>-1.25</v>
      </c>
      <c r="R223" s="136">
        <f t="shared" si="19"/>
        <v>-1.0184863182941337</v>
      </c>
      <c r="S223" s="133">
        <f t="shared" si="20"/>
        <v>-2.666666666666667</v>
      </c>
      <c r="T223" s="133">
        <f t="shared" si="21"/>
        <v>-1</v>
      </c>
      <c r="U223" s="133">
        <f t="shared" si="22"/>
        <v>-1.0006252956885033</v>
      </c>
    </row>
    <row r="224" spans="17:21" x14ac:dyDescent="0.25">
      <c r="Q224" s="133">
        <f t="shared" si="18"/>
        <v>-1.25</v>
      </c>
      <c r="R224" s="136">
        <f t="shared" si="19"/>
        <v>-1.0184863182941337</v>
      </c>
      <c r="S224" s="133">
        <f t="shared" si="20"/>
        <v>-2.666666666666667</v>
      </c>
      <c r="T224" s="133">
        <f t="shared" si="21"/>
        <v>-1</v>
      </c>
      <c r="U224" s="133">
        <f t="shared" si="22"/>
        <v>-1.0006252956885033</v>
      </c>
    </row>
    <row r="225" spans="17:21" x14ac:dyDescent="0.25">
      <c r="Q225" s="133">
        <f t="shared" si="18"/>
        <v>-1.25</v>
      </c>
      <c r="R225" s="136">
        <f t="shared" si="19"/>
        <v>-1.0184863182941337</v>
      </c>
      <c r="S225" s="133">
        <f t="shared" si="20"/>
        <v>-2.666666666666667</v>
      </c>
      <c r="T225" s="133">
        <f t="shared" si="21"/>
        <v>-1</v>
      </c>
      <c r="U225" s="133">
        <f t="shared" si="22"/>
        <v>-1.0006252956885033</v>
      </c>
    </row>
    <row r="226" spans="17:21" x14ac:dyDescent="0.25">
      <c r="Q226" s="133">
        <f t="shared" si="18"/>
        <v>-1.25</v>
      </c>
      <c r="R226" s="136">
        <f t="shared" si="19"/>
        <v>-1.0184863182941337</v>
      </c>
      <c r="S226" s="133">
        <f t="shared" si="20"/>
        <v>-2.666666666666667</v>
      </c>
      <c r="T226" s="133">
        <f t="shared" si="21"/>
        <v>-1</v>
      </c>
      <c r="U226" s="133">
        <f t="shared" si="22"/>
        <v>-1.0006252956885033</v>
      </c>
    </row>
    <row r="227" spans="17:21" x14ac:dyDescent="0.25">
      <c r="Q227" s="133">
        <f t="shared" si="18"/>
        <v>-1.25</v>
      </c>
      <c r="R227" s="136">
        <f t="shared" si="19"/>
        <v>-1.0184863182941337</v>
      </c>
      <c r="S227" s="133">
        <f t="shared" si="20"/>
        <v>-2.666666666666667</v>
      </c>
      <c r="T227" s="133">
        <f t="shared" si="21"/>
        <v>-1</v>
      </c>
      <c r="U227" s="133">
        <f t="shared" si="22"/>
        <v>-1.0006252956885033</v>
      </c>
    </row>
    <row r="228" spans="17:21" x14ac:dyDescent="0.25">
      <c r="Q228" s="133">
        <f t="shared" si="18"/>
        <v>-1.25</v>
      </c>
      <c r="R228" s="136">
        <f t="shared" si="19"/>
        <v>-1.0184863182941337</v>
      </c>
      <c r="S228" s="133">
        <f t="shared" si="20"/>
        <v>-2.666666666666667</v>
      </c>
      <c r="T228" s="133">
        <f t="shared" si="21"/>
        <v>-1</v>
      </c>
      <c r="U228" s="133">
        <f t="shared" si="22"/>
        <v>-1.0006252956885033</v>
      </c>
    </row>
    <row r="229" spans="17:21" x14ac:dyDescent="0.25">
      <c r="Q229" s="133">
        <f t="shared" si="18"/>
        <v>-1.25</v>
      </c>
      <c r="R229" s="136">
        <f t="shared" si="19"/>
        <v>-1.0184863182941337</v>
      </c>
      <c r="S229" s="133">
        <f t="shared" si="20"/>
        <v>-2.666666666666667</v>
      </c>
      <c r="T229" s="133">
        <f t="shared" si="21"/>
        <v>-1</v>
      </c>
      <c r="U229" s="133">
        <f t="shared" si="22"/>
        <v>-1.0006252956885033</v>
      </c>
    </row>
    <row r="230" spans="17:21" x14ac:dyDescent="0.25">
      <c r="Q230" s="133">
        <f t="shared" si="18"/>
        <v>-1.25</v>
      </c>
      <c r="R230" s="136">
        <f t="shared" si="19"/>
        <v>-1.0184863182941337</v>
      </c>
      <c r="S230" s="133">
        <f t="shared" si="20"/>
        <v>-2.666666666666667</v>
      </c>
      <c r="T230" s="133">
        <f t="shared" si="21"/>
        <v>-1</v>
      </c>
      <c r="U230" s="133">
        <f t="shared" si="22"/>
        <v>-1.0006252956885033</v>
      </c>
    </row>
    <row r="231" spans="17:21" x14ac:dyDescent="0.25">
      <c r="Q231" s="133">
        <f t="shared" si="18"/>
        <v>-1.25</v>
      </c>
      <c r="R231" s="136">
        <f t="shared" si="19"/>
        <v>-1.0184863182941337</v>
      </c>
      <c r="S231" s="133">
        <f t="shared" si="20"/>
        <v>-2.666666666666667</v>
      </c>
      <c r="T231" s="133">
        <f t="shared" si="21"/>
        <v>-1</v>
      </c>
      <c r="U231" s="133">
        <f t="shared" si="22"/>
        <v>-1.0006252956885033</v>
      </c>
    </row>
    <row r="232" spans="17:21" x14ac:dyDescent="0.25">
      <c r="Q232" s="133">
        <f t="shared" si="18"/>
        <v>-1.25</v>
      </c>
      <c r="R232" s="136">
        <f t="shared" si="19"/>
        <v>-1.0184863182941337</v>
      </c>
      <c r="S232" s="133">
        <f t="shared" si="20"/>
        <v>-2.666666666666667</v>
      </c>
      <c r="T232" s="133">
        <f t="shared" si="21"/>
        <v>-1</v>
      </c>
      <c r="U232" s="133">
        <f t="shared" si="22"/>
        <v>-1.0006252956885033</v>
      </c>
    </row>
    <row r="233" spans="17:21" x14ac:dyDescent="0.25">
      <c r="Q233" s="133">
        <f t="shared" si="18"/>
        <v>-1.25</v>
      </c>
      <c r="R233" s="136">
        <f t="shared" si="19"/>
        <v>-1.0184863182941337</v>
      </c>
      <c r="S233" s="133">
        <f t="shared" si="20"/>
        <v>-2.666666666666667</v>
      </c>
      <c r="T233" s="133">
        <f t="shared" si="21"/>
        <v>-1</v>
      </c>
      <c r="U233" s="133">
        <f t="shared" si="22"/>
        <v>-1.0006252956885033</v>
      </c>
    </row>
    <row r="234" spans="17:21" x14ac:dyDescent="0.25">
      <c r="Q234" s="133">
        <f t="shared" si="18"/>
        <v>-1.25</v>
      </c>
      <c r="R234" s="136">
        <f t="shared" si="19"/>
        <v>-1.0184863182941337</v>
      </c>
      <c r="S234" s="133">
        <f t="shared" si="20"/>
        <v>-2.666666666666667</v>
      </c>
      <c r="T234" s="133">
        <f t="shared" si="21"/>
        <v>-1</v>
      </c>
      <c r="U234" s="133">
        <f t="shared" si="22"/>
        <v>-1.0006252956885033</v>
      </c>
    </row>
    <row r="235" spans="17:21" x14ac:dyDescent="0.25">
      <c r="Q235" s="133">
        <f t="shared" si="18"/>
        <v>-1.25</v>
      </c>
      <c r="R235" s="136">
        <f t="shared" si="19"/>
        <v>-1.0184863182941337</v>
      </c>
      <c r="S235" s="133">
        <f t="shared" si="20"/>
        <v>-2.666666666666667</v>
      </c>
      <c r="T235" s="133">
        <f t="shared" si="21"/>
        <v>-1</v>
      </c>
      <c r="U235" s="133">
        <f t="shared" si="22"/>
        <v>-1.0006252956885033</v>
      </c>
    </row>
    <row r="236" spans="17:21" x14ac:dyDescent="0.25">
      <c r="Q236" s="133">
        <f t="shared" si="18"/>
        <v>-1.25</v>
      </c>
      <c r="R236" s="136">
        <f t="shared" si="19"/>
        <v>-1.0184863182941337</v>
      </c>
      <c r="S236" s="133">
        <f t="shared" si="20"/>
        <v>-2.666666666666667</v>
      </c>
      <c r="T236" s="133">
        <f t="shared" si="21"/>
        <v>-1</v>
      </c>
      <c r="U236" s="133">
        <f t="shared" si="22"/>
        <v>-1.0006252956885033</v>
      </c>
    </row>
    <row r="237" spans="17:21" x14ac:dyDescent="0.25">
      <c r="Q237" s="133">
        <f t="shared" si="18"/>
        <v>-1.25</v>
      </c>
      <c r="R237" s="136">
        <f t="shared" si="19"/>
        <v>-1.0184863182941337</v>
      </c>
      <c r="S237" s="133">
        <f t="shared" si="20"/>
        <v>-2.666666666666667</v>
      </c>
      <c r="T237" s="133">
        <f t="shared" si="21"/>
        <v>-1</v>
      </c>
      <c r="U237" s="133">
        <f t="shared" si="22"/>
        <v>-1.0006252956885033</v>
      </c>
    </row>
    <row r="238" spans="17:21" x14ac:dyDescent="0.25">
      <c r="Q238" s="133">
        <f t="shared" si="18"/>
        <v>-1.25</v>
      </c>
      <c r="R238" s="136">
        <f t="shared" si="19"/>
        <v>-1.0184863182941337</v>
      </c>
      <c r="S238" s="133">
        <f t="shared" si="20"/>
        <v>-2.666666666666667</v>
      </c>
      <c r="T238" s="133">
        <f t="shared" si="21"/>
        <v>-1</v>
      </c>
      <c r="U238" s="133">
        <f t="shared" si="22"/>
        <v>-1.0006252956885033</v>
      </c>
    </row>
    <row r="239" spans="17:21" x14ac:dyDescent="0.25">
      <c r="Q239" s="133">
        <f t="shared" si="18"/>
        <v>-1.25</v>
      </c>
      <c r="R239" s="136">
        <f t="shared" si="19"/>
        <v>-1.0184863182941337</v>
      </c>
      <c r="S239" s="133">
        <f t="shared" si="20"/>
        <v>-2.666666666666667</v>
      </c>
      <c r="T239" s="133">
        <f t="shared" si="21"/>
        <v>-1</v>
      </c>
      <c r="U239" s="133">
        <f t="shared" si="22"/>
        <v>-1.0006252956885033</v>
      </c>
    </row>
    <row r="240" spans="17:21" x14ac:dyDescent="0.25">
      <c r="Q240" s="133">
        <f t="shared" si="18"/>
        <v>-1.25</v>
      </c>
      <c r="R240" s="136">
        <f t="shared" si="19"/>
        <v>-1.0184863182941337</v>
      </c>
      <c r="S240" s="133">
        <f t="shared" si="20"/>
        <v>-2.666666666666667</v>
      </c>
      <c r="T240" s="133">
        <f t="shared" si="21"/>
        <v>-1</v>
      </c>
      <c r="U240" s="133">
        <f t="shared" si="22"/>
        <v>-1.0006252956885033</v>
      </c>
    </row>
    <row r="241" spans="17:21" x14ac:dyDescent="0.25">
      <c r="Q241" s="133">
        <f t="shared" si="18"/>
        <v>-1.25</v>
      </c>
      <c r="R241" s="136">
        <f t="shared" si="19"/>
        <v>-1.0184863182941337</v>
      </c>
      <c r="S241" s="133">
        <f t="shared" si="20"/>
        <v>-2.666666666666667</v>
      </c>
      <c r="T241" s="133">
        <f t="shared" si="21"/>
        <v>-1</v>
      </c>
      <c r="U241" s="133">
        <f t="shared" si="22"/>
        <v>-1.0006252956885033</v>
      </c>
    </row>
    <row r="242" spans="17:21" x14ac:dyDescent="0.25">
      <c r="Q242" s="133">
        <f t="shared" si="18"/>
        <v>-1.25</v>
      </c>
      <c r="R242" s="136">
        <f t="shared" si="19"/>
        <v>-1.0184863182941337</v>
      </c>
      <c r="S242" s="133">
        <f t="shared" si="20"/>
        <v>-2.666666666666667</v>
      </c>
      <c r="T242" s="133">
        <f t="shared" si="21"/>
        <v>-1</v>
      </c>
      <c r="U242" s="133">
        <f t="shared" si="22"/>
        <v>-1.0006252956885033</v>
      </c>
    </row>
    <row r="243" spans="17:21" x14ac:dyDescent="0.25">
      <c r="Q243" s="133">
        <f t="shared" si="18"/>
        <v>-1.25</v>
      </c>
      <c r="R243" s="136">
        <f t="shared" si="19"/>
        <v>-1.0184863182941337</v>
      </c>
      <c r="S243" s="133">
        <f t="shared" si="20"/>
        <v>-2.666666666666667</v>
      </c>
      <c r="T243" s="133">
        <f t="shared" si="21"/>
        <v>-1</v>
      </c>
      <c r="U243" s="133">
        <f t="shared" si="22"/>
        <v>-1.0006252956885033</v>
      </c>
    </row>
    <row r="244" spans="17:21" x14ac:dyDescent="0.25">
      <c r="Q244" s="133">
        <f t="shared" si="18"/>
        <v>-1.25</v>
      </c>
      <c r="R244" s="136">
        <f t="shared" si="19"/>
        <v>-1.0184863182941337</v>
      </c>
      <c r="S244" s="133">
        <f t="shared" si="20"/>
        <v>-2.666666666666667</v>
      </c>
      <c r="T244" s="133">
        <f t="shared" si="21"/>
        <v>-1</v>
      </c>
      <c r="U244" s="133">
        <f t="shared" si="22"/>
        <v>-1.0006252956885033</v>
      </c>
    </row>
    <row r="245" spans="17:21" x14ac:dyDescent="0.25">
      <c r="Q245" s="133">
        <f t="shared" si="18"/>
        <v>-1.25</v>
      </c>
      <c r="R245" s="136">
        <f t="shared" si="19"/>
        <v>-1.0184863182941337</v>
      </c>
      <c r="S245" s="133">
        <f t="shared" si="20"/>
        <v>-2.666666666666667</v>
      </c>
      <c r="T245" s="133">
        <f t="shared" si="21"/>
        <v>-1</v>
      </c>
      <c r="U245" s="133">
        <f t="shared" si="22"/>
        <v>-1.0006252956885033</v>
      </c>
    </row>
    <row r="246" spans="17:21" x14ac:dyDescent="0.25">
      <c r="Q246" s="133">
        <f t="shared" si="18"/>
        <v>-1.25</v>
      </c>
      <c r="R246" s="136">
        <f t="shared" si="19"/>
        <v>-1.0184863182941337</v>
      </c>
      <c r="S246" s="133">
        <f t="shared" si="20"/>
        <v>-2.666666666666667</v>
      </c>
      <c r="T246" s="133">
        <f t="shared" si="21"/>
        <v>-1</v>
      </c>
      <c r="U246" s="133">
        <f t="shared" si="22"/>
        <v>-1.0006252956885033</v>
      </c>
    </row>
    <row r="247" spans="17:21" x14ac:dyDescent="0.25">
      <c r="Q247" s="133">
        <f t="shared" si="18"/>
        <v>-1.25</v>
      </c>
      <c r="R247" s="136">
        <f t="shared" si="19"/>
        <v>-1.0184863182941337</v>
      </c>
      <c r="S247" s="133">
        <f t="shared" si="20"/>
        <v>-2.666666666666667</v>
      </c>
      <c r="T247" s="133">
        <f t="shared" si="21"/>
        <v>-1</v>
      </c>
      <c r="U247" s="133">
        <f t="shared" si="22"/>
        <v>-1.0006252956885033</v>
      </c>
    </row>
    <row r="248" spans="17:21" x14ac:dyDescent="0.25">
      <c r="Q248" s="133">
        <f t="shared" si="18"/>
        <v>-1.25</v>
      </c>
      <c r="R248" s="136">
        <f t="shared" si="19"/>
        <v>-1.0184863182941337</v>
      </c>
      <c r="S248" s="133">
        <f t="shared" si="20"/>
        <v>-2.666666666666667</v>
      </c>
      <c r="T248" s="133">
        <f t="shared" si="21"/>
        <v>-1</v>
      </c>
      <c r="U248" s="133">
        <f t="shared" si="22"/>
        <v>-1.0006252956885033</v>
      </c>
    </row>
    <row r="249" spans="17:21" x14ac:dyDescent="0.25">
      <c r="Q249" s="133">
        <f t="shared" si="18"/>
        <v>-1.25</v>
      </c>
      <c r="R249" s="136">
        <f t="shared" si="19"/>
        <v>-1.0184863182941337</v>
      </c>
      <c r="S249" s="133">
        <f t="shared" si="20"/>
        <v>-2.666666666666667</v>
      </c>
      <c r="T249" s="133">
        <f t="shared" si="21"/>
        <v>-1</v>
      </c>
      <c r="U249" s="133">
        <f t="shared" si="22"/>
        <v>-1.0006252956885033</v>
      </c>
    </row>
    <row r="250" spans="17:21" x14ac:dyDescent="0.25">
      <c r="Q250" s="133">
        <f t="shared" si="18"/>
        <v>-1.25</v>
      </c>
      <c r="R250" s="136">
        <f t="shared" si="19"/>
        <v>-1.0184863182941337</v>
      </c>
      <c r="S250" s="133">
        <f t="shared" si="20"/>
        <v>-2.666666666666667</v>
      </c>
      <c r="T250" s="133">
        <f t="shared" si="21"/>
        <v>-1</v>
      </c>
      <c r="U250" s="133">
        <f t="shared" si="22"/>
        <v>-1.0006252956885033</v>
      </c>
    </row>
    <row r="251" spans="17:21" x14ac:dyDescent="0.25">
      <c r="Q251" s="133">
        <f t="shared" si="18"/>
        <v>-1.25</v>
      </c>
      <c r="R251" s="136">
        <f t="shared" si="19"/>
        <v>-1.0184863182941337</v>
      </c>
      <c r="S251" s="133">
        <f t="shared" si="20"/>
        <v>-2.666666666666667</v>
      </c>
      <c r="T251" s="133">
        <f t="shared" si="21"/>
        <v>-1</v>
      </c>
      <c r="U251" s="133">
        <f t="shared" si="22"/>
        <v>-1.0006252956885033</v>
      </c>
    </row>
    <row r="252" spans="17:21" x14ac:dyDescent="0.25">
      <c r="Q252" s="133">
        <f t="shared" si="18"/>
        <v>-1.25</v>
      </c>
      <c r="R252" s="136">
        <f t="shared" si="19"/>
        <v>-1.0184863182941337</v>
      </c>
      <c r="S252" s="133">
        <f t="shared" si="20"/>
        <v>-2.666666666666667</v>
      </c>
      <c r="T252" s="133">
        <f t="shared" si="21"/>
        <v>-1</v>
      </c>
      <c r="U252" s="133">
        <f t="shared" si="22"/>
        <v>-1.0006252956885033</v>
      </c>
    </row>
    <row r="253" spans="17:21" x14ac:dyDescent="0.25">
      <c r="Q253" s="133">
        <f t="shared" si="18"/>
        <v>-1.25</v>
      </c>
      <c r="R253" s="136">
        <f t="shared" si="19"/>
        <v>-1.0184863182941337</v>
      </c>
      <c r="S253" s="133">
        <f t="shared" si="20"/>
        <v>-2.666666666666667</v>
      </c>
      <c r="T253" s="133">
        <f t="shared" si="21"/>
        <v>-1</v>
      </c>
      <c r="U253" s="133">
        <f t="shared" si="22"/>
        <v>-1.0006252956885033</v>
      </c>
    </row>
    <row r="254" spans="17:21" x14ac:dyDescent="0.25">
      <c r="Q254" s="133">
        <f t="shared" si="18"/>
        <v>-1.25</v>
      </c>
      <c r="R254" s="136">
        <f t="shared" si="19"/>
        <v>-1.0184863182941337</v>
      </c>
      <c r="S254" s="133">
        <f t="shared" si="20"/>
        <v>-2.666666666666667</v>
      </c>
      <c r="T254" s="133">
        <f t="shared" si="21"/>
        <v>-1</v>
      </c>
      <c r="U254" s="133">
        <f t="shared" si="22"/>
        <v>-1.0006252956885033</v>
      </c>
    </row>
    <row r="255" spans="17:21" x14ac:dyDescent="0.25">
      <c r="Q255" s="133">
        <f t="shared" si="18"/>
        <v>-1.25</v>
      </c>
      <c r="R255" s="136">
        <f t="shared" si="19"/>
        <v>-1.0184863182941337</v>
      </c>
      <c r="S255" s="133">
        <f t="shared" si="20"/>
        <v>-2.666666666666667</v>
      </c>
      <c r="T255" s="133">
        <f t="shared" si="21"/>
        <v>-1</v>
      </c>
      <c r="U255" s="133">
        <f t="shared" si="22"/>
        <v>-1.0006252956885033</v>
      </c>
    </row>
    <row r="256" spans="17:21" x14ac:dyDescent="0.25">
      <c r="Q256" s="133">
        <f t="shared" si="18"/>
        <v>-1.25</v>
      </c>
      <c r="R256" s="136">
        <f t="shared" si="19"/>
        <v>-1.0184863182941337</v>
      </c>
      <c r="S256" s="133">
        <f t="shared" si="20"/>
        <v>-2.666666666666667</v>
      </c>
      <c r="T256" s="133">
        <f t="shared" si="21"/>
        <v>-1</v>
      </c>
      <c r="U256" s="133">
        <f t="shared" si="22"/>
        <v>-1.0006252956885033</v>
      </c>
    </row>
    <row r="257" spans="17:21" x14ac:dyDescent="0.25">
      <c r="Q257" s="133">
        <f t="shared" si="18"/>
        <v>-1.25</v>
      </c>
      <c r="R257" s="136">
        <f t="shared" si="19"/>
        <v>-1.0184863182941337</v>
      </c>
      <c r="S257" s="133">
        <f t="shared" si="20"/>
        <v>-2.666666666666667</v>
      </c>
      <c r="T257" s="133">
        <f t="shared" si="21"/>
        <v>-1</v>
      </c>
      <c r="U257" s="133">
        <f t="shared" si="22"/>
        <v>-1.0006252956885033</v>
      </c>
    </row>
    <row r="258" spans="17:21" x14ac:dyDescent="0.25">
      <c r="Q258" s="133">
        <f t="shared" si="18"/>
        <v>-1.25</v>
      </c>
      <c r="R258" s="136">
        <f t="shared" si="19"/>
        <v>-1.0184863182941337</v>
      </c>
      <c r="S258" s="133">
        <f t="shared" si="20"/>
        <v>-2.666666666666667</v>
      </c>
      <c r="T258" s="133">
        <f t="shared" si="21"/>
        <v>-1</v>
      </c>
      <c r="U258" s="133">
        <f t="shared" si="22"/>
        <v>-1.0006252956885033</v>
      </c>
    </row>
    <row r="259" spans="17:21" x14ac:dyDescent="0.25">
      <c r="Q259" s="133">
        <f t="shared" ref="Q259:Q322" si="23">2*((L259-P$3)/(P$5-P$3))-1</f>
        <v>-1.25</v>
      </c>
      <c r="R259" s="136">
        <f t="shared" ref="R259:R322" si="24">2*((H259-P$8)/(P$10-P$8))-1</f>
        <v>-1.0184863182941337</v>
      </c>
      <c r="S259" s="133">
        <f t="shared" ref="S259:S322" si="25">2*((I259-P$13)/(P$15-P$13))-1</f>
        <v>-2.666666666666667</v>
      </c>
      <c r="T259" s="133">
        <f t="shared" ref="T259:T322" si="26">2*((J259-P$18)/(P$20-P$18))-1</f>
        <v>-1</v>
      </c>
      <c r="U259" s="133">
        <f t="shared" ref="U259:U322" si="27">2*((K259-P$23)/(P$25-P$23))-1</f>
        <v>-1.0006252956885033</v>
      </c>
    </row>
    <row r="260" spans="17:21" x14ac:dyDescent="0.25">
      <c r="Q260" s="133">
        <f t="shared" si="23"/>
        <v>-1.25</v>
      </c>
      <c r="R260" s="136">
        <f t="shared" si="24"/>
        <v>-1.0184863182941337</v>
      </c>
      <c r="S260" s="133">
        <f t="shared" si="25"/>
        <v>-2.666666666666667</v>
      </c>
      <c r="T260" s="133">
        <f t="shared" si="26"/>
        <v>-1</v>
      </c>
      <c r="U260" s="133">
        <f t="shared" si="27"/>
        <v>-1.0006252956885033</v>
      </c>
    </row>
    <row r="261" spans="17:21" x14ac:dyDescent="0.25">
      <c r="Q261" s="133">
        <f t="shared" si="23"/>
        <v>-1.25</v>
      </c>
      <c r="R261" s="136">
        <f t="shared" si="24"/>
        <v>-1.0184863182941337</v>
      </c>
      <c r="S261" s="133">
        <f t="shared" si="25"/>
        <v>-2.666666666666667</v>
      </c>
      <c r="T261" s="133">
        <f t="shared" si="26"/>
        <v>-1</v>
      </c>
      <c r="U261" s="133">
        <f t="shared" si="27"/>
        <v>-1.0006252956885033</v>
      </c>
    </row>
    <row r="262" spans="17:21" x14ac:dyDescent="0.25">
      <c r="Q262" s="133">
        <f t="shared" si="23"/>
        <v>-1.25</v>
      </c>
      <c r="R262" s="136">
        <f t="shared" si="24"/>
        <v>-1.0184863182941337</v>
      </c>
      <c r="S262" s="133">
        <f t="shared" si="25"/>
        <v>-2.666666666666667</v>
      </c>
      <c r="T262" s="133">
        <f t="shared" si="26"/>
        <v>-1</v>
      </c>
      <c r="U262" s="133">
        <f t="shared" si="27"/>
        <v>-1.0006252956885033</v>
      </c>
    </row>
    <row r="263" spans="17:21" x14ac:dyDescent="0.25">
      <c r="Q263" s="133">
        <f t="shared" si="23"/>
        <v>-1.25</v>
      </c>
      <c r="R263" s="136">
        <f t="shared" si="24"/>
        <v>-1.0184863182941337</v>
      </c>
      <c r="S263" s="133">
        <f t="shared" si="25"/>
        <v>-2.666666666666667</v>
      </c>
      <c r="T263" s="133">
        <f t="shared" si="26"/>
        <v>-1</v>
      </c>
      <c r="U263" s="133">
        <f t="shared" si="27"/>
        <v>-1.0006252956885033</v>
      </c>
    </row>
    <row r="264" spans="17:21" x14ac:dyDescent="0.25">
      <c r="Q264" s="133">
        <f t="shared" si="23"/>
        <v>-1.25</v>
      </c>
      <c r="R264" s="136">
        <f t="shared" si="24"/>
        <v>-1.0184863182941337</v>
      </c>
      <c r="S264" s="133">
        <f t="shared" si="25"/>
        <v>-2.666666666666667</v>
      </c>
      <c r="T264" s="133">
        <f t="shared" si="26"/>
        <v>-1</v>
      </c>
      <c r="U264" s="133">
        <f t="shared" si="27"/>
        <v>-1.0006252956885033</v>
      </c>
    </row>
    <row r="265" spans="17:21" x14ac:dyDescent="0.25">
      <c r="Q265" s="133">
        <f t="shared" si="23"/>
        <v>-1.25</v>
      </c>
      <c r="R265" s="136">
        <f t="shared" si="24"/>
        <v>-1.0184863182941337</v>
      </c>
      <c r="S265" s="133">
        <f t="shared" si="25"/>
        <v>-2.666666666666667</v>
      </c>
      <c r="T265" s="133">
        <f t="shared" si="26"/>
        <v>-1</v>
      </c>
      <c r="U265" s="133">
        <f t="shared" si="27"/>
        <v>-1.0006252956885033</v>
      </c>
    </row>
    <row r="266" spans="17:21" x14ac:dyDescent="0.25">
      <c r="Q266" s="133">
        <f t="shared" si="23"/>
        <v>-1.25</v>
      </c>
      <c r="R266" s="136">
        <f t="shared" si="24"/>
        <v>-1.0184863182941337</v>
      </c>
      <c r="S266" s="133">
        <f t="shared" si="25"/>
        <v>-2.666666666666667</v>
      </c>
      <c r="T266" s="133">
        <f t="shared" si="26"/>
        <v>-1</v>
      </c>
      <c r="U266" s="133">
        <f t="shared" si="27"/>
        <v>-1.0006252956885033</v>
      </c>
    </row>
    <row r="267" spans="17:21" x14ac:dyDescent="0.25">
      <c r="Q267" s="133">
        <f t="shared" si="23"/>
        <v>-1.25</v>
      </c>
      <c r="R267" s="136">
        <f t="shared" si="24"/>
        <v>-1.0184863182941337</v>
      </c>
      <c r="S267" s="133">
        <f t="shared" si="25"/>
        <v>-2.666666666666667</v>
      </c>
      <c r="T267" s="133">
        <f t="shared" si="26"/>
        <v>-1</v>
      </c>
      <c r="U267" s="133">
        <f t="shared" si="27"/>
        <v>-1.0006252956885033</v>
      </c>
    </row>
    <row r="268" spans="17:21" x14ac:dyDescent="0.25">
      <c r="Q268" s="133">
        <f t="shared" si="23"/>
        <v>-1.25</v>
      </c>
      <c r="R268" s="136">
        <f t="shared" si="24"/>
        <v>-1.0184863182941337</v>
      </c>
      <c r="S268" s="133">
        <f t="shared" si="25"/>
        <v>-2.666666666666667</v>
      </c>
      <c r="T268" s="133">
        <f t="shared" si="26"/>
        <v>-1</v>
      </c>
      <c r="U268" s="133">
        <f t="shared" si="27"/>
        <v>-1.0006252956885033</v>
      </c>
    </row>
    <row r="269" spans="17:21" x14ac:dyDescent="0.25">
      <c r="Q269" s="133">
        <f t="shared" si="23"/>
        <v>-1.25</v>
      </c>
      <c r="R269" s="136">
        <f t="shared" si="24"/>
        <v>-1.0184863182941337</v>
      </c>
      <c r="S269" s="133">
        <f t="shared" si="25"/>
        <v>-2.666666666666667</v>
      </c>
      <c r="T269" s="133">
        <f t="shared" si="26"/>
        <v>-1</v>
      </c>
      <c r="U269" s="133">
        <f t="shared" si="27"/>
        <v>-1.0006252956885033</v>
      </c>
    </row>
    <row r="270" spans="17:21" x14ac:dyDescent="0.25">
      <c r="Q270" s="133">
        <f t="shared" si="23"/>
        <v>-1.25</v>
      </c>
      <c r="R270" s="136">
        <f t="shared" si="24"/>
        <v>-1.0184863182941337</v>
      </c>
      <c r="S270" s="133">
        <f t="shared" si="25"/>
        <v>-2.666666666666667</v>
      </c>
      <c r="T270" s="133">
        <f t="shared" si="26"/>
        <v>-1</v>
      </c>
      <c r="U270" s="133">
        <f t="shared" si="27"/>
        <v>-1.0006252956885033</v>
      </c>
    </row>
    <row r="271" spans="17:21" x14ac:dyDescent="0.25">
      <c r="Q271" s="133">
        <f t="shared" si="23"/>
        <v>-1.25</v>
      </c>
      <c r="R271" s="136">
        <f t="shared" si="24"/>
        <v>-1.0184863182941337</v>
      </c>
      <c r="S271" s="133">
        <f t="shared" si="25"/>
        <v>-2.666666666666667</v>
      </c>
      <c r="T271" s="133">
        <f t="shared" si="26"/>
        <v>-1</v>
      </c>
      <c r="U271" s="133">
        <f t="shared" si="27"/>
        <v>-1.0006252956885033</v>
      </c>
    </row>
    <row r="272" spans="17:21" x14ac:dyDescent="0.25">
      <c r="Q272" s="133">
        <f t="shared" si="23"/>
        <v>-1.25</v>
      </c>
      <c r="R272" s="136">
        <f t="shared" si="24"/>
        <v>-1.0184863182941337</v>
      </c>
      <c r="S272" s="133">
        <f t="shared" si="25"/>
        <v>-2.666666666666667</v>
      </c>
      <c r="T272" s="133">
        <f t="shared" si="26"/>
        <v>-1</v>
      </c>
      <c r="U272" s="133">
        <f t="shared" si="27"/>
        <v>-1.0006252956885033</v>
      </c>
    </row>
    <row r="273" spans="17:21" x14ac:dyDescent="0.25">
      <c r="Q273" s="133">
        <f t="shared" si="23"/>
        <v>-1.25</v>
      </c>
      <c r="R273" s="136">
        <f t="shared" si="24"/>
        <v>-1.0184863182941337</v>
      </c>
      <c r="S273" s="133">
        <f t="shared" si="25"/>
        <v>-2.666666666666667</v>
      </c>
      <c r="T273" s="133">
        <f t="shared" si="26"/>
        <v>-1</v>
      </c>
      <c r="U273" s="133">
        <f t="shared" si="27"/>
        <v>-1.0006252956885033</v>
      </c>
    </row>
    <row r="274" spans="17:21" x14ac:dyDescent="0.25">
      <c r="Q274" s="133">
        <f t="shared" si="23"/>
        <v>-1.25</v>
      </c>
      <c r="R274" s="136">
        <f t="shared" si="24"/>
        <v>-1.0184863182941337</v>
      </c>
      <c r="S274" s="133">
        <f t="shared" si="25"/>
        <v>-2.666666666666667</v>
      </c>
      <c r="T274" s="133">
        <f t="shared" si="26"/>
        <v>-1</v>
      </c>
      <c r="U274" s="133">
        <f t="shared" si="27"/>
        <v>-1.0006252956885033</v>
      </c>
    </row>
    <row r="275" spans="17:21" x14ac:dyDescent="0.25">
      <c r="Q275" s="133">
        <f t="shared" si="23"/>
        <v>-1.25</v>
      </c>
      <c r="R275" s="136">
        <f t="shared" si="24"/>
        <v>-1.0184863182941337</v>
      </c>
      <c r="S275" s="133">
        <f t="shared" si="25"/>
        <v>-2.666666666666667</v>
      </c>
      <c r="T275" s="133">
        <f t="shared" si="26"/>
        <v>-1</v>
      </c>
      <c r="U275" s="133">
        <f t="shared" si="27"/>
        <v>-1.0006252956885033</v>
      </c>
    </row>
    <row r="276" spans="17:21" x14ac:dyDescent="0.25">
      <c r="Q276" s="133">
        <f t="shared" si="23"/>
        <v>-1.25</v>
      </c>
      <c r="R276" s="136">
        <f t="shared" si="24"/>
        <v>-1.0184863182941337</v>
      </c>
      <c r="S276" s="133">
        <f t="shared" si="25"/>
        <v>-2.666666666666667</v>
      </c>
      <c r="T276" s="133">
        <f t="shared" si="26"/>
        <v>-1</v>
      </c>
      <c r="U276" s="133">
        <f t="shared" si="27"/>
        <v>-1.0006252956885033</v>
      </c>
    </row>
    <row r="277" spans="17:21" x14ac:dyDescent="0.25">
      <c r="Q277" s="133">
        <f t="shared" si="23"/>
        <v>-1.25</v>
      </c>
      <c r="R277" s="136">
        <f t="shared" si="24"/>
        <v>-1.0184863182941337</v>
      </c>
      <c r="S277" s="133">
        <f t="shared" si="25"/>
        <v>-2.666666666666667</v>
      </c>
      <c r="T277" s="133">
        <f t="shared" si="26"/>
        <v>-1</v>
      </c>
      <c r="U277" s="133">
        <f t="shared" si="27"/>
        <v>-1.0006252956885033</v>
      </c>
    </row>
    <row r="278" spans="17:21" x14ac:dyDescent="0.25">
      <c r="Q278" s="133">
        <f t="shared" si="23"/>
        <v>-1.25</v>
      </c>
      <c r="R278" s="136">
        <f t="shared" si="24"/>
        <v>-1.0184863182941337</v>
      </c>
      <c r="S278" s="133">
        <f t="shared" si="25"/>
        <v>-2.666666666666667</v>
      </c>
      <c r="T278" s="133">
        <f t="shared" si="26"/>
        <v>-1</v>
      </c>
      <c r="U278" s="133">
        <f t="shared" si="27"/>
        <v>-1.0006252956885033</v>
      </c>
    </row>
    <row r="279" spans="17:21" x14ac:dyDescent="0.25">
      <c r="Q279" s="133">
        <f t="shared" si="23"/>
        <v>-1.25</v>
      </c>
      <c r="R279" s="136">
        <f t="shared" si="24"/>
        <v>-1.0184863182941337</v>
      </c>
      <c r="S279" s="133">
        <f t="shared" si="25"/>
        <v>-2.666666666666667</v>
      </c>
      <c r="T279" s="133">
        <f t="shared" si="26"/>
        <v>-1</v>
      </c>
      <c r="U279" s="133">
        <f t="shared" si="27"/>
        <v>-1.0006252956885033</v>
      </c>
    </row>
    <row r="280" spans="17:21" x14ac:dyDescent="0.25">
      <c r="Q280" s="133">
        <f t="shared" si="23"/>
        <v>-1.25</v>
      </c>
      <c r="R280" s="136">
        <f t="shared" si="24"/>
        <v>-1.0184863182941337</v>
      </c>
      <c r="S280" s="133">
        <f t="shared" si="25"/>
        <v>-2.666666666666667</v>
      </c>
      <c r="T280" s="133">
        <f t="shared" si="26"/>
        <v>-1</v>
      </c>
      <c r="U280" s="133">
        <f t="shared" si="27"/>
        <v>-1.0006252956885033</v>
      </c>
    </row>
    <row r="281" spans="17:21" x14ac:dyDescent="0.25">
      <c r="Q281" s="133">
        <f t="shared" si="23"/>
        <v>-1.25</v>
      </c>
      <c r="R281" s="136">
        <f t="shared" si="24"/>
        <v>-1.0184863182941337</v>
      </c>
      <c r="S281" s="133">
        <f t="shared" si="25"/>
        <v>-2.666666666666667</v>
      </c>
      <c r="T281" s="133">
        <f t="shared" si="26"/>
        <v>-1</v>
      </c>
      <c r="U281" s="133">
        <f t="shared" si="27"/>
        <v>-1.0006252956885033</v>
      </c>
    </row>
    <row r="282" spans="17:21" x14ac:dyDescent="0.25">
      <c r="Q282" s="133">
        <f t="shared" si="23"/>
        <v>-1.25</v>
      </c>
      <c r="R282" s="136">
        <f t="shared" si="24"/>
        <v>-1.0184863182941337</v>
      </c>
      <c r="S282" s="133">
        <f t="shared" si="25"/>
        <v>-2.666666666666667</v>
      </c>
      <c r="T282" s="133">
        <f t="shared" si="26"/>
        <v>-1</v>
      </c>
      <c r="U282" s="133">
        <f t="shared" si="27"/>
        <v>-1.0006252956885033</v>
      </c>
    </row>
    <row r="283" spans="17:21" x14ac:dyDescent="0.25">
      <c r="Q283" s="133">
        <f t="shared" si="23"/>
        <v>-1.25</v>
      </c>
      <c r="R283" s="136">
        <f t="shared" si="24"/>
        <v>-1.0184863182941337</v>
      </c>
      <c r="S283" s="133">
        <f t="shared" si="25"/>
        <v>-2.666666666666667</v>
      </c>
      <c r="T283" s="133">
        <f t="shared" si="26"/>
        <v>-1</v>
      </c>
      <c r="U283" s="133">
        <f t="shared" si="27"/>
        <v>-1.0006252956885033</v>
      </c>
    </row>
    <row r="284" spans="17:21" x14ac:dyDescent="0.25">
      <c r="Q284" s="133">
        <f t="shared" si="23"/>
        <v>-1.25</v>
      </c>
      <c r="R284" s="136">
        <f t="shared" si="24"/>
        <v>-1.0184863182941337</v>
      </c>
      <c r="S284" s="133">
        <f t="shared" si="25"/>
        <v>-2.666666666666667</v>
      </c>
      <c r="T284" s="133">
        <f t="shared" si="26"/>
        <v>-1</v>
      </c>
      <c r="U284" s="133">
        <f t="shared" si="27"/>
        <v>-1.0006252956885033</v>
      </c>
    </row>
    <row r="285" spans="17:21" x14ac:dyDescent="0.25">
      <c r="Q285" s="133">
        <f t="shared" si="23"/>
        <v>-1.25</v>
      </c>
      <c r="R285" s="136">
        <f t="shared" si="24"/>
        <v>-1.0184863182941337</v>
      </c>
      <c r="S285" s="133">
        <f t="shared" si="25"/>
        <v>-2.666666666666667</v>
      </c>
      <c r="T285" s="133">
        <f t="shared" si="26"/>
        <v>-1</v>
      </c>
      <c r="U285" s="133">
        <f t="shared" si="27"/>
        <v>-1.0006252956885033</v>
      </c>
    </row>
    <row r="286" spans="17:21" x14ac:dyDescent="0.25">
      <c r="Q286" s="133">
        <f t="shared" si="23"/>
        <v>-1.25</v>
      </c>
      <c r="R286" s="136">
        <f t="shared" si="24"/>
        <v>-1.0184863182941337</v>
      </c>
      <c r="S286" s="133">
        <f t="shared" si="25"/>
        <v>-2.666666666666667</v>
      </c>
      <c r="T286" s="133">
        <f t="shared" si="26"/>
        <v>-1</v>
      </c>
      <c r="U286" s="133">
        <f t="shared" si="27"/>
        <v>-1.0006252956885033</v>
      </c>
    </row>
    <row r="287" spans="17:21" x14ac:dyDescent="0.25">
      <c r="Q287" s="133">
        <f t="shared" si="23"/>
        <v>-1.25</v>
      </c>
      <c r="R287" s="136">
        <f t="shared" si="24"/>
        <v>-1.0184863182941337</v>
      </c>
      <c r="S287" s="133">
        <f t="shared" si="25"/>
        <v>-2.666666666666667</v>
      </c>
      <c r="T287" s="133">
        <f t="shared" si="26"/>
        <v>-1</v>
      </c>
      <c r="U287" s="133">
        <f t="shared" si="27"/>
        <v>-1.0006252956885033</v>
      </c>
    </row>
    <row r="288" spans="17:21" x14ac:dyDescent="0.25">
      <c r="Q288" s="133">
        <f t="shared" si="23"/>
        <v>-1.25</v>
      </c>
      <c r="R288" s="136">
        <f t="shared" si="24"/>
        <v>-1.0184863182941337</v>
      </c>
      <c r="S288" s="133">
        <f t="shared" si="25"/>
        <v>-2.666666666666667</v>
      </c>
      <c r="T288" s="133">
        <f t="shared" si="26"/>
        <v>-1</v>
      </c>
      <c r="U288" s="133">
        <f t="shared" si="27"/>
        <v>-1.0006252956885033</v>
      </c>
    </row>
    <row r="289" spans="17:21" x14ac:dyDescent="0.25">
      <c r="Q289" s="133">
        <f t="shared" si="23"/>
        <v>-1.25</v>
      </c>
      <c r="R289" s="136">
        <f t="shared" si="24"/>
        <v>-1.0184863182941337</v>
      </c>
      <c r="S289" s="133">
        <f t="shared" si="25"/>
        <v>-2.666666666666667</v>
      </c>
      <c r="T289" s="133">
        <f t="shared" si="26"/>
        <v>-1</v>
      </c>
      <c r="U289" s="133">
        <f t="shared" si="27"/>
        <v>-1.0006252956885033</v>
      </c>
    </row>
    <row r="290" spans="17:21" x14ac:dyDescent="0.25">
      <c r="Q290" s="133">
        <f t="shared" si="23"/>
        <v>-1.25</v>
      </c>
      <c r="R290" s="136">
        <f t="shared" si="24"/>
        <v>-1.0184863182941337</v>
      </c>
      <c r="S290" s="133">
        <f t="shared" si="25"/>
        <v>-2.666666666666667</v>
      </c>
      <c r="T290" s="133">
        <f t="shared" si="26"/>
        <v>-1</v>
      </c>
      <c r="U290" s="133">
        <f t="shared" si="27"/>
        <v>-1.0006252956885033</v>
      </c>
    </row>
    <row r="291" spans="17:21" x14ac:dyDescent="0.25">
      <c r="Q291" s="133">
        <f t="shared" si="23"/>
        <v>-1.25</v>
      </c>
      <c r="R291" s="136">
        <f t="shared" si="24"/>
        <v>-1.0184863182941337</v>
      </c>
      <c r="S291" s="133">
        <f t="shared" si="25"/>
        <v>-2.666666666666667</v>
      </c>
      <c r="T291" s="133">
        <f t="shared" si="26"/>
        <v>-1</v>
      </c>
      <c r="U291" s="133">
        <f t="shared" si="27"/>
        <v>-1.0006252956885033</v>
      </c>
    </row>
    <row r="292" spans="17:21" x14ac:dyDescent="0.25">
      <c r="Q292" s="133">
        <f t="shared" si="23"/>
        <v>-1.25</v>
      </c>
      <c r="R292" s="136">
        <f t="shared" si="24"/>
        <v>-1.0184863182941337</v>
      </c>
      <c r="S292" s="133">
        <f t="shared" si="25"/>
        <v>-2.666666666666667</v>
      </c>
      <c r="T292" s="133">
        <f t="shared" si="26"/>
        <v>-1</v>
      </c>
      <c r="U292" s="133">
        <f t="shared" si="27"/>
        <v>-1.0006252956885033</v>
      </c>
    </row>
    <row r="293" spans="17:21" x14ac:dyDescent="0.25">
      <c r="Q293" s="133">
        <f t="shared" si="23"/>
        <v>-1.25</v>
      </c>
      <c r="R293" s="136">
        <f t="shared" si="24"/>
        <v>-1.0184863182941337</v>
      </c>
      <c r="S293" s="133">
        <f t="shared" si="25"/>
        <v>-2.666666666666667</v>
      </c>
      <c r="T293" s="133">
        <f t="shared" si="26"/>
        <v>-1</v>
      </c>
      <c r="U293" s="133">
        <f t="shared" si="27"/>
        <v>-1.0006252956885033</v>
      </c>
    </row>
    <row r="294" spans="17:21" x14ac:dyDescent="0.25">
      <c r="Q294" s="133">
        <f t="shared" si="23"/>
        <v>-1.25</v>
      </c>
      <c r="R294" s="136">
        <f t="shared" si="24"/>
        <v>-1.0184863182941337</v>
      </c>
      <c r="S294" s="133">
        <f t="shared" si="25"/>
        <v>-2.666666666666667</v>
      </c>
      <c r="T294" s="133">
        <f t="shared" si="26"/>
        <v>-1</v>
      </c>
      <c r="U294" s="133">
        <f t="shared" si="27"/>
        <v>-1.0006252956885033</v>
      </c>
    </row>
    <row r="295" spans="17:21" x14ac:dyDescent="0.25">
      <c r="Q295" s="133">
        <f t="shared" si="23"/>
        <v>-1.25</v>
      </c>
      <c r="R295" s="136">
        <f t="shared" si="24"/>
        <v>-1.0184863182941337</v>
      </c>
      <c r="S295" s="133">
        <f t="shared" si="25"/>
        <v>-2.666666666666667</v>
      </c>
      <c r="T295" s="133">
        <f t="shared" si="26"/>
        <v>-1</v>
      </c>
      <c r="U295" s="133">
        <f t="shared" si="27"/>
        <v>-1.0006252956885033</v>
      </c>
    </row>
    <row r="296" spans="17:21" x14ac:dyDescent="0.25">
      <c r="Q296" s="133">
        <f t="shared" si="23"/>
        <v>-1.25</v>
      </c>
      <c r="R296" s="136">
        <f t="shared" si="24"/>
        <v>-1.0184863182941337</v>
      </c>
      <c r="S296" s="133">
        <f t="shared" si="25"/>
        <v>-2.666666666666667</v>
      </c>
      <c r="T296" s="133">
        <f t="shared" si="26"/>
        <v>-1</v>
      </c>
      <c r="U296" s="133">
        <f t="shared" si="27"/>
        <v>-1.0006252956885033</v>
      </c>
    </row>
    <row r="297" spans="17:21" x14ac:dyDescent="0.25">
      <c r="Q297" s="133">
        <f t="shared" si="23"/>
        <v>-1.25</v>
      </c>
      <c r="R297" s="136">
        <f t="shared" si="24"/>
        <v>-1.0184863182941337</v>
      </c>
      <c r="S297" s="133">
        <f t="shared" si="25"/>
        <v>-2.666666666666667</v>
      </c>
      <c r="T297" s="133">
        <f t="shared" si="26"/>
        <v>-1</v>
      </c>
      <c r="U297" s="133">
        <f t="shared" si="27"/>
        <v>-1.0006252956885033</v>
      </c>
    </row>
    <row r="298" spans="17:21" x14ac:dyDescent="0.25">
      <c r="Q298" s="133">
        <f t="shared" si="23"/>
        <v>-1.25</v>
      </c>
      <c r="R298" s="136">
        <f t="shared" si="24"/>
        <v>-1.0184863182941337</v>
      </c>
      <c r="S298" s="133">
        <f t="shared" si="25"/>
        <v>-2.666666666666667</v>
      </c>
      <c r="T298" s="133">
        <f t="shared" si="26"/>
        <v>-1</v>
      </c>
      <c r="U298" s="133">
        <f t="shared" si="27"/>
        <v>-1.0006252956885033</v>
      </c>
    </row>
    <row r="299" spans="17:21" x14ac:dyDescent="0.25">
      <c r="Q299" s="133">
        <f t="shared" si="23"/>
        <v>-1.25</v>
      </c>
      <c r="R299" s="136">
        <f t="shared" si="24"/>
        <v>-1.0184863182941337</v>
      </c>
      <c r="S299" s="133">
        <f t="shared" si="25"/>
        <v>-2.666666666666667</v>
      </c>
      <c r="T299" s="133">
        <f t="shared" si="26"/>
        <v>-1</v>
      </c>
      <c r="U299" s="133">
        <f t="shared" si="27"/>
        <v>-1.0006252956885033</v>
      </c>
    </row>
    <row r="300" spans="17:21" x14ac:dyDescent="0.25">
      <c r="Q300" s="133">
        <f t="shared" si="23"/>
        <v>-1.25</v>
      </c>
      <c r="R300" s="136">
        <f t="shared" si="24"/>
        <v>-1.0184863182941337</v>
      </c>
      <c r="S300" s="133">
        <f t="shared" si="25"/>
        <v>-2.666666666666667</v>
      </c>
      <c r="T300" s="133">
        <f t="shared" si="26"/>
        <v>-1</v>
      </c>
      <c r="U300" s="133">
        <f t="shared" si="27"/>
        <v>-1.0006252956885033</v>
      </c>
    </row>
    <row r="301" spans="17:21" x14ac:dyDescent="0.25">
      <c r="Q301" s="133">
        <f t="shared" si="23"/>
        <v>-1.25</v>
      </c>
      <c r="R301" s="136">
        <f t="shared" si="24"/>
        <v>-1.0184863182941337</v>
      </c>
      <c r="S301" s="133">
        <f t="shared" si="25"/>
        <v>-2.666666666666667</v>
      </c>
      <c r="T301" s="133">
        <f t="shared" si="26"/>
        <v>-1</v>
      </c>
      <c r="U301" s="133">
        <f t="shared" si="27"/>
        <v>-1.0006252956885033</v>
      </c>
    </row>
    <row r="302" spans="17:21" x14ac:dyDescent="0.25">
      <c r="Q302" s="133">
        <f t="shared" si="23"/>
        <v>-1.25</v>
      </c>
      <c r="R302" s="136">
        <f t="shared" si="24"/>
        <v>-1.0184863182941337</v>
      </c>
      <c r="S302" s="133">
        <f t="shared" si="25"/>
        <v>-2.666666666666667</v>
      </c>
      <c r="T302" s="133">
        <f t="shared" si="26"/>
        <v>-1</v>
      </c>
      <c r="U302" s="133">
        <f t="shared" si="27"/>
        <v>-1.0006252956885033</v>
      </c>
    </row>
    <row r="303" spans="17:21" x14ac:dyDescent="0.25">
      <c r="Q303" s="133">
        <f t="shared" si="23"/>
        <v>-1.25</v>
      </c>
      <c r="R303" s="136">
        <f t="shared" si="24"/>
        <v>-1.0184863182941337</v>
      </c>
      <c r="S303" s="133">
        <f t="shared" si="25"/>
        <v>-2.666666666666667</v>
      </c>
      <c r="T303" s="133">
        <f t="shared" si="26"/>
        <v>-1</v>
      </c>
      <c r="U303" s="133">
        <f t="shared" si="27"/>
        <v>-1.0006252956885033</v>
      </c>
    </row>
    <row r="304" spans="17:21" x14ac:dyDescent="0.25">
      <c r="Q304" s="133">
        <f t="shared" si="23"/>
        <v>-1.25</v>
      </c>
      <c r="R304" s="136">
        <f t="shared" si="24"/>
        <v>-1.0184863182941337</v>
      </c>
      <c r="S304" s="133">
        <f t="shared" si="25"/>
        <v>-2.666666666666667</v>
      </c>
      <c r="T304" s="133">
        <f t="shared" si="26"/>
        <v>-1</v>
      </c>
      <c r="U304" s="133">
        <f t="shared" si="27"/>
        <v>-1.0006252956885033</v>
      </c>
    </row>
    <row r="305" spans="17:21" x14ac:dyDescent="0.25">
      <c r="Q305" s="133">
        <f t="shared" si="23"/>
        <v>-1.25</v>
      </c>
      <c r="R305" s="136">
        <f t="shared" si="24"/>
        <v>-1.0184863182941337</v>
      </c>
      <c r="S305" s="133">
        <f t="shared" si="25"/>
        <v>-2.666666666666667</v>
      </c>
      <c r="T305" s="133">
        <f t="shared" si="26"/>
        <v>-1</v>
      </c>
      <c r="U305" s="133">
        <f t="shared" si="27"/>
        <v>-1.0006252956885033</v>
      </c>
    </row>
    <row r="306" spans="17:21" x14ac:dyDescent="0.25">
      <c r="Q306" s="133">
        <f t="shared" si="23"/>
        <v>-1.25</v>
      </c>
      <c r="R306" s="136">
        <f t="shared" si="24"/>
        <v>-1.0184863182941337</v>
      </c>
      <c r="S306" s="133">
        <f t="shared" si="25"/>
        <v>-2.666666666666667</v>
      </c>
      <c r="T306" s="133">
        <f t="shared" si="26"/>
        <v>-1</v>
      </c>
      <c r="U306" s="133">
        <f t="shared" si="27"/>
        <v>-1.0006252956885033</v>
      </c>
    </row>
    <row r="307" spans="17:21" x14ac:dyDescent="0.25">
      <c r="Q307" s="133">
        <f t="shared" si="23"/>
        <v>-1.25</v>
      </c>
      <c r="R307" s="136">
        <f t="shared" si="24"/>
        <v>-1.0184863182941337</v>
      </c>
      <c r="S307" s="133">
        <f t="shared" si="25"/>
        <v>-2.666666666666667</v>
      </c>
      <c r="T307" s="133">
        <f t="shared" si="26"/>
        <v>-1</v>
      </c>
      <c r="U307" s="133">
        <f t="shared" si="27"/>
        <v>-1.0006252956885033</v>
      </c>
    </row>
    <row r="308" spans="17:21" x14ac:dyDescent="0.25">
      <c r="Q308" s="133">
        <f t="shared" si="23"/>
        <v>-1.25</v>
      </c>
      <c r="R308" s="136">
        <f t="shared" si="24"/>
        <v>-1.0184863182941337</v>
      </c>
      <c r="S308" s="133">
        <f t="shared" si="25"/>
        <v>-2.666666666666667</v>
      </c>
      <c r="T308" s="133">
        <f t="shared" si="26"/>
        <v>-1</v>
      </c>
      <c r="U308" s="133">
        <f t="shared" si="27"/>
        <v>-1.0006252956885033</v>
      </c>
    </row>
    <row r="309" spans="17:21" x14ac:dyDescent="0.25">
      <c r="Q309" s="133">
        <f t="shared" si="23"/>
        <v>-1.25</v>
      </c>
      <c r="R309" s="136">
        <f t="shared" si="24"/>
        <v>-1.0184863182941337</v>
      </c>
      <c r="S309" s="133">
        <f t="shared" si="25"/>
        <v>-2.666666666666667</v>
      </c>
      <c r="T309" s="133">
        <f t="shared" si="26"/>
        <v>-1</v>
      </c>
      <c r="U309" s="133">
        <f t="shared" si="27"/>
        <v>-1.0006252956885033</v>
      </c>
    </row>
    <row r="310" spans="17:21" x14ac:dyDescent="0.25">
      <c r="Q310" s="133">
        <f t="shared" si="23"/>
        <v>-1.25</v>
      </c>
      <c r="R310" s="136">
        <f t="shared" si="24"/>
        <v>-1.0184863182941337</v>
      </c>
      <c r="S310" s="133">
        <f t="shared" si="25"/>
        <v>-2.666666666666667</v>
      </c>
      <c r="T310" s="133">
        <f t="shared" si="26"/>
        <v>-1</v>
      </c>
      <c r="U310" s="133">
        <f t="shared" si="27"/>
        <v>-1.0006252956885033</v>
      </c>
    </row>
    <row r="311" spans="17:21" x14ac:dyDescent="0.25">
      <c r="Q311" s="133">
        <f t="shared" si="23"/>
        <v>-1.25</v>
      </c>
      <c r="R311" s="136">
        <f t="shared" si="24"/>
        <v>-1.0184863182941337</v>
      </c>
      <c r="S311" s="133">
        <f t="shared" si="25"/>
        <v>-2.666666666666667</v>
      </c>
      <c r="T311" s="133">
        <f t="shared" si="26"/>
        <v>-1</v>
      </c>
      <c r="U311" s="133">
        <f t="shared" si="27"/>
        <v>-1.0006252956885033</v>
      </c>
    </row>
    <row r="312" spans="17:21" x14ac:dyDescent="0.25">
      <c r="Q312" s="133">
        <f t="shared" si="23"/>
        <v>-1.25</v>
      </c>
      <c r="R312" s="136">
        <f t="shared" si="24"/>
        <v>-1.0184863182941337</v>
      </c>
      <c r="S312" s="133">
        <f t="shared" si="25"/>
        <v>-2.666666666666667</v>
      </c>
      <c r="T312" s="133">
        <f t="shared" si="26"/>
        <v>-1</v>
      </c>
      <c r="U312" s="133">
        <f t="shared" si="27"/>
        <v>-1.0006252956885033</v>
      </c>
    </row>
    <row r="313" spans="17:21" x14ac:dyDescent="0.25">
      <c r="Q313" s="133">
        <f t="shared" si="23"/>
        <v>-1.25</v>
      </c>
      <c r="R313" s="136">
        <f t="shared" si="24"/>
        <v>-1.0184863182941337</v>
      </c>
      <c r="S313" s="133">
        <f t="shared" si="25"/>
        <v>-2.666666666666667</v>
      </c>
      <c r="T313" s="133">
        <f t="shared" si="26"/>
        <v>-1</v>
      </c>
      <c r="U313" s="133">
        <f t="shared" si="27"/>
        <v>-1.0006252956885033</v>
      </c>
    </row>
    <row r="314" spans="17:21" x14ac:dyDescent="0.25">
      <c r="Q314" s="133">
        <f t="shared" si="23"/>
        <v>-1.25</v>
      </c>
      <c r="R314" s="136">
        <f t="shared" si="24"/>
        <v>-1.0184863182941337</v>
      </c>
      <c r="S314" s="133">
        <f t="shared" si="25"/>
        <v>-2.666666666666667</v>
      </c>
      <c r="T314" s="133">
        <f t="shared" si="26"/>
        <v>-1</v>
      </c>
      <c r="U314" s="133">
        <f t="shared" si="27"/>
        <v>-1.0006252956885033</v>
      </c>
    </row>
    <row r="315" spans="17:21" x14ac:dyDescent="0.25">
      <c r="Q315" s="133">
        <f t="shared" si="23"/>
        <v>-1.25</v>
      </c>
      <c r="R315" s="136">
        <f t="shared" si="24"/>
        <v>-1.0184863182941337</v>
      </c>
      <c r="S315" s="133">
        <f t="shared" si="25"/>
        <v>-2.666666666666667</v>
      </c>
      <c r="T315" s="133">
        <f t="shared" si="26"/>
        <v>-1</v>
      </c>
      <c r="U315" s="133">
        <f t="shared" si="27"/>
        <v>-1.0006252956885033</v>
      </c>
    </row>
    <row r="316" spans="17:21" x14ac:dyDescent="0.25">
      <c r="Q316" s="133">
        <f t="shared" si="23"/>
        <v>-1.25</v>
      </c>
      <c r="R316" s="136">
        <f t="shared" si="24"/>
        <v>-1.0184863182941337</v>
      </c>
      <c r="S316" s="133">
        <f t="shared" si="25"/>
        <v>-2.666666666666667</v>
      </c>
      <c r="T316" s="133">
        <f t="shared" si="26"/>
        <v>-1</v>
      </c>
      <c r="U316" s="133">
        <f t="shared" si="27"/>
        <v>-1.0006252956885033</v>
      </c>
    </row>
    <row r="317" spans="17:21" x14ac:dyDescent="0.25">
      <c r="Q317" s="133">
        <f t="shared" si="23"/>
        <v>-1.25</v>
      </c>
      <c r="R317" s="136">
        <f t="shared" si="24"/>
        <v>-1.0184863182941337</v>
      </c>
      <c r="S317" s="133">
        <f t="shared" si="25"/>
        <v>-2.666666666666667</v>
      </c>
      <c r="T317" s="133">
        <f t="shared" si="26"/>
        <v>-1</v>
      </c>
      <c r="U317" s="133">
        <f t="shared" si="27"/>
        <v>-1.0006252956885033</v>
      </c>
    </row>
    <row r="318" spans="17:21" x14ac:dyDescent="0.25">
      <c r="Q318" s="133">
        <f t="shared" si="23"/>
        <v>-1.25</v>
      </c>
      <c r="R318" s="136">
        <f t="shared" si="24"/>
        <v>-1.0184863182941337</v>
      </c>
      <c r="S318" s="133">
        <f t="shared" si="25"/>
        <v>-2.666666666666667</v>
      </c>
      <c r="T318" s="133">
        <f t="shared" si="26"/>
        <v>-1</v>
      </c>
      <c r="U318" s="133">
        <f t="shared" si="27"/>
        <v>-1.0006252956885033</v>
      </c>
    </row>
    <row r="319" spans="17:21" x14ac:dyDescent="0.25">
      <c r="Q319" s="133">
        <f t="shared" si="23"/>
        <v>-1.25</v>
      </c>
      <c r="R319" s="136">
        <f t="shared" si="24"/>
        <v>-1.0184863182941337</v>
      </c>
      <c r="S319" s="133">
        <f t="shared" si="25"/>
        <v>-2.666666666666667</v>
      </c>
      <c r="T319" s="133">
        <f t="shared" si="26"/>
        <v>-1</v>
      </c>
      <c r="U319" s="133">
        <f t="shared" si="27"/>
        <v>-1.0006252956885033</v>
      </c>
    </row>
    <row r="320" spans="17:21" x14ac:dyDescent="0.25">
      <c r="Q320" s="133">
        <f t="shared" si="23"/>
        <v>-1.25</v>
      </c>
      <c r="R320" s="136">
        <f t="shared" si="24"/>
        <v>-1.0184863182941337</v>
      </c>
      <c r="S320" s="133">
        <f t="shared" si="25"/>
        <v>-2.666666666666667</v>
      </c>
      <c r="T320" s="133">
        <f t="shared" si="26"/>
        <v>-1</v>
      </c>
      <c r="U320" s="133">
        <f t="shared" si="27"/>
        <v>-1.0006252956885033</v>
      </c>
    </row>
    <row r="321" spans="17:21" x14ac:dyDescent="0.25">
      <c r="Q321" s="133">
        <f t="shared" si="23"/>
        <v>-1.25</v>
      </c>
      <c r="R321" s="136">
        <f t="shared" si="24"/>
        <v>-1.0184863182941337</v>
      </c>
      <c r="S321" s="133">
        <f t="shared" si="25"/>
        <v>-2.666666666666667</v>
      </c>
      <c r="T321" s="133">
        <f t="shared" si="26"/>
        <v>-1</v>
      </c>
      <c r="U321" s="133">
        <f t="shared" si="27"/>
        <v>-1.0006252956885033</v>
      </c>
    </row>
    <row r="322" spans="17:21" x14ac:dyDescent="0.25">
      <c r="Q322" s="133">
        <f t="shared" si="23"/>
        <v>-1.25</v>
      </c>
      <c r="R322" s="136">
        <f t="shared" si="24"/>
        <v>-1.0184863182941337</v>
      </c>
      <c r="S322" s="133">
        <f t="shared" si="25"/>
        <v>-2.666666666666667</v>
      </c>
      <c r="T322" s="133">
        <f t="shared" si="26"/>
        <v>-1</v>
      </c>
      <c r="U322" s="133">
        <f t="shared" si="27"/>
        <v>-1.0006252956885033</v>
      </c>
    </row>
    <row r="323" spans="17:21" x14ac:dyDescent="0.25">
      <c r="Q323" s="133">
        <f t="shared" ref="Q323:Q361" si="28">2*((L323-P$3)/(P$5-P$3))-1</f>
        <v>-1.25</v>
      </c>
      <c r="R323" s="136">
        <f t="shared" ref="R323:R361" si="29">2*((H323-P$8)/(P$10-P$8))-1</f>
        <v>-1.0184863182941337</v>
      </c>
      <c r="S323" s="133">
        <f t="shared" ref="S323:S361" si="30">2*((I323-P$13)/(P$15-P$13))-1</f>
        <v>-2.666666666666667</v>
      </c>
      <c r="T323" s="133">
        <f t="shared" ref="T323:T361" si="31">2*((J323-P$18)/(P$20-P$18))-1</f>
        <v>-1</v>
      </c>
      <c r="U323" s="133">
        <f t="shared" ref="U323:U361" si="32">2*((K323-P$23)/(P$25-P$23))-1</f>
        <v>-1.0006252956885033</v>
      </c>
    </row>
    <row r="324" spans="17:21" x14ac:dyDescent="0.25">
      <c r="Q324" s="133">
        <f t="shared" si="28"/>
        <v>-1.25</v>
      </c>
      <c r="R324" s="136">
        <f t="shared" si="29"/>
        <v>-1.0184863182941337</v>
      </c>
      <c r="S324" s="133">
        <f t="shared" si="30"/>
        <v>-2.666666666666667</v>
      </c>
      <c r="T324" s="133">
        <f t="shared" si="31"/>
        <v>-1</v>
      </c>
      <c r="U324" s="133">
        <f t="shared" si="32"/>
        <v>-1.0006252956885033</v>
      </c>
    </row>
    <row r="325" spans="17:21" x14ac:dyDescent="0.25">
      <c r="Q325" s="133">
        <f t="shared" si="28"/>
        <v>-1.25</v>
      </c>
      <c r="R325" s="136">
        <f t="shared" si="29"/>
        <v>-1.0184863182941337</v>
      </c>
      <c r="S325" s="133">
        <f t="shared" si="30"/>
        <v>-2.666666666666667</v>
      </c>
      <c r="T325" s="133">
        <f t="shared" si="31"/>
        <v>-1</v>
      </c>
      <c r="U325" s="133">
        <f t="shared" si="32"/>
        <v>-1.0006252956885033</v>
      </c>
    </row>
    <row r="326" spans="17:21" x14ac:dyDescent="0.25">
      <c r="Q326" s="133">
        <f t="shared" si="28"/>
        <v>-1.25</v>
      </c>
      <c r="R326" s="136">
        <f t="shared" si="29"/>
        <v>-1.0184863182941337</v>
      </c>
      <c r="S326" s="133">
        <f t="shared" si="30"/>
        <v>-2.666666666666667</v>
      </c>
      <c r="T326" s="133">
        <f t="shared" si="31"/>
        <v>-1</v>
      </c>
      <c r="U326" s="133">
        <f t="shared" si="32"/>
        <v>-1.0006252956885033</v>
      </c>
    </row>
    <row r="327" spans="17:21" x14ac:dyDescent="0.25">
      <c r="Q327" s="133">
        <f t="shared" si="28"/>
        <v>-1.25</v>
      </c>
      <c r="R327" s="136">
        <f t="shared" si="29"/>
        <v>-1.0184863182941337</v>
      </c>
      <c r="S327" s="133">
        <f t="shared" si="30"/>
        <v>-2.666666666666667</v>
      </c>
      <c r="T327" s="133">
        <f t="shared" si="31"/>
        <v>-1</v>
      </c>
      <c r="U327" s="133">
        <f t="shared" si="32"/>
        <v>-1.0006252956885033</v>
      </c>
    </row>
    <row r="328" spans="17:21" x14ac:dyDescent="0.25">
      <c r="Q328" s="133">
        <f t="shared" si="28"/>
        <v>-1.25</v>
      </c>
      <c r="R328" s="136">
        <f t="shared" si="29"/>
        <v>-1.0184863182941337</v>
      </c>
      <c r="S328" s="133">
        <f t="shared" si="30"/>
        <v>-2.666666666666667</v>
      </c>
      <c r="T328" s="133">
        <f t="shared" si="31"/>
        <v>-1</v>
      </c>
      <c r="U328" s="133">
        <f t="shared" si="32"/>
        <v>-1.0006252956885033</v>
      </c>
    </row>
    <row r="329" spans="17:21" x14ac:dyDescent="0.25">
      <c r="Q329" s="133">
        <f t="shared" si="28"/>
        <v>-1.25</v>
      </c>
      <c r="R329" s="136">
        <f t="shared" si="29"/>
        <v>-1.0184863182941337</v>
      </c>
      <c r="S329" s="133">
        <f t="shared" si="30"/>
        <v>-2.666666666666667</v>
      </c>
      <c r="T329" s="133">
        <f t="shared" si="31"/>
        <v>-1</v>
      </c>
      <c r="U329" s="133">
        <f t="shared" si="32"/>
        <v>-1.0006252956885033</v>
      </c>
    </row>
    <row r="330" spans="17:21" x14ac:dyDescent="0.25">
      <c r="Q330" s="133">
        <f t="shared" si="28"/>
        <v>-1.25</v>
      </c>
      <c r="R330" s="136">
        <f t="shared" si="29"/>
        <v>-1.0184863182941337</v>
      </c>
      <c r="S330" s="133">
        <f t="shared" si="30"/>
        <v>-2.666666666666667</v>
      </c>
      <c r="T330" s="133">
        <f t="shared" si="31"/>
        <v>-1</v>
      </c>
      <c r="U330" s="133">
        <f t="shared" si="32"/>
        <v>-1.0006252956885033</v>
      </c>
    </row>
    <row r="331" spans="17:21" x14ac:dyDescent="0.25">
      <c r="Q331" s="133">
        <f t="shared" si="28"/>
        <v>-1.25</v>
      </c>
      <c r="R331" s="136">
        <f t="shared" si="29"/>
        <v>-1.0184863182941337</v>
      </c>
      <c r="S331" s="133">
        <f t="shared" si="30"/>
        <v>-2.666666666666667</v>
      </c>
      <c r="T331" s="133">
        <f t="shared" si="31"/>
        <v>-1</v>
      </c>
      <c r="U331" s="133">
        <f t="shared" si="32"/>
        <v>-1.0006252956885033</v>
      </c>
    </row>
    <row r="332" spans="17:21" x14ac:dyDescent="0.25">
      <c r="Q332" s="133">
        <f t="shared" si="28"/>
        <v>-1.25</v>
      </c>
      <c r="R332" s="136">
        <f t="shared" si="29"/>
        <v>-1.0184863182941337</v>
      </c>
      <c r="S332" s="133">
        <f t="shared" si="30"/>
        <v>-2.666666666666667</v>
      </c>
      <c r="T332" s="133">
        <f t="shared" si="31"/>
        <v>-1</v>
      </c>
      <c r="U332" s="133">
        <f t="shared" si="32"/>
        <v>-1.0006252956885033</v>
      </c>
    </row>
    <row r="333" spans="17:21" x14ac:dyDescent="0.25">
      <c r="Q333" s="133">
        <f t="shared" si="28"/>
        <v>-1.25</v>
      </c>
      <c r="R333" s="136">
        <f t="shared" si="29"/>
        <v>-1.0184863182941337</v>
      </c>
      <c r="S333" s="133">
        <f t="shared" si="30"/>
        <v>-2.666666666666667</v>
      </c>
      <c r="T333" s="133">
        <f t="shared" si="31"/>
        <v>-1</v>
      </c>
      <c r="U333" s="133">
        <f t="shared" si="32"/>
        <v>-1.0006252956885033</v>
      </c>
    </row>
    <row r="334" spans="17:21" x14ac:dyDescent="0.25">
      <c r="Q334" s="133">
        <f t="shared" si="28"/>
        <v>-1.25</v>
      </c>
      <c r="R334" s="136">
        <f t="shared" si="29"/>
        <v>-1.0184863182941337</v>
      </c>
      <c r="S334" s="133">
        <f t="shared" si="30"/>
        <v>-2.666666666666667</v>
      </c>
      <c r="T334" s="133">
        <f t="shared" si="31"/>
        <v>-1</v>
      </c>
      <c r="U334" s="133">
        <f t="shared" si="32"/>
        <v>-1.0006252956885033</v>
      </c>
    </row>
    <row r="335" spans="17:21" x14ac:dyDescent="0.25">
      <c r="Q335" s="133">
        <f t="shared" si="28"/>
        <v>-1.25</v>
      </c>
      <c r="R335" s="136">
        <f t="shared" si="29"/>
        <v>-1.0184863182941337</v>
      </c>
      <c r="S335" s="133">
        <f t="shared" si="30"/>
        <v>-2.666666666666667</v>
      </c>
      <c r="T335" s="133">
        <f t="shared" si="31"/>
        <v>-1</v>
      </c>
      <c r="U335" s="133">
        <f t="shared" si="32"/>
        <v>-1.0006252956885033</v>
      </c>
    </row>
    <row r="336" spans="17:21" x14ac:dyDescent="0.25">
      <c r="Q336" s="133">
        <f t="shared" si="28"/>
        <v>-1.25</v>
      </c>
      <c r="R336" s="136">
        <f t="shared" si="29"/>
        <v>-1.0184863182941337</v>
      </c>
      <c r="S336" s="133">
        <f t="shared" si="30"/>
        <v>-2.666666666666667</v>
      </c>
      <c r="T336" s="133">
        <f t="shared" si="31"/>
        <v>-1</v>
      </c>
      <c r="U336" s="133">
        <f t="shared" si="32"/>
        <v>-1.0006252956885033</v>
      </c>
    </row>
    <row r="337" spans="17:21" x14ac:dyDescent="0.25">
      <c r="Q337" s="133">
        <f t="shared" si="28"/>
        <v>-1.25</v>
      </c>
      <c r="R337" s="136">
        <f t="shared" si="29"/>
        <v>-1.0184863182941337</v>
      </c>
      <c r="S337" s="133">
        <f t="shared" si="30"/>
        <v>-2.666666666666667</v>
      </c>
      <c r="T337" s="133">
        <f t="shared" si="31"/>
        <v>-1</v>
      </c>
      <c r="U337" s="133">
        <f t="shared" si="32"/>
        <v>-1.0006252956885033</v>
      </c>
    </row>
    <row r="338" spans="17:21" x14ac:dyDescent="0.25">
      <c r="Q338" s="133">
        <f t="shared" si="28"/>
        <v>-1.25</v>
      </c>
      <c r="R338" s="136">
        <f t="shared" si="29"/>
        <v>-1.0184863182941337</v>
      </c>
      <c r="S338" s="133">
        <f t="shared" si="30"/>
        <v>-2.666666666666667</v>
      </c>
      <c r="T338" s="133">
        <f t="shared" si="31"/>
        <v>-1</v>
      </c>
      <c r="U338" s="133">
        <f t="shared" si="32"/>
        <v>-1.0006252956885033</v>
      </c>
    </row>
    <row r="339" spans="17:21" x14ac:dyDescent="0.25">
      <c r="Q339" s="133">
        <f t="shared" si="28"/>
        <v>-1.25</v>
      </c>
      <c r="R339" s="136">
        <f t="shared" si="29"/>
        <v>-1.0184863182941337</v>
      </c>
      <c r="S339" s="133">
        <f t="shared" si="30"/>
        <v>-2.666666666666667</v>
      </c>
      <c r="T339" s="133">
        <f t="shared" si="31"/>
        <v>-1</v>
      </c>
      <c r="U339" s="133">
        <f t="shared" si="32"/>
        <v>-1.0006252956885033</v>
      </c>
    </row>
    <row r="340" spans="17:21" x14ac:dyDescent="0.25">
      <c r="Q340" s="133">
        <f t="shared" si="28"/>
        <v>-1.25</v>
      </c>
      <c r="R340" s="136">
        <f t="shared" si="29"/>
        <v>-1.0184863182941337</v>
      </c>
      <c r="S340" s="133">
        <f t="shared" si="30"/>
        <v>-2.666666666666667</v>
      </c>
      <c r="T340" s="133">
        <f t="shared" si="31"/>
        <v>-1</v>
      </c>
      <c r="U340" s="133">
        <f t="shared" si="32"/>
        <v>-1.0006252956885033</v>
      </c>
    </row>
    <row r="341" spans="17:21" x14ac:dyDescent="0.25">
      <c r="Q341" s="133">
        <f t="shared" si="28"/>
        <v>-1.25</v>
      </c>
      <c r="R341" s="136">
        <f t="shared" si="29"/>
        <v>-1.0184863182941337</v>
      </c>
      <c r="S341" s="133">
        <f t="shared" si="30"/>
        <v>-2.666666666666667</v>
      </c>
      <c r="T341" s="133">
        <f t="shared" si="31"/>
        <v>-1</v>
      </c>
      <c r="U341" s="133">
        <f t="shared" si="32"/>
        <v>-1.0006252956885033</v>
      </c>
    </row>
    <row r="342" spans="17:21" x14ac:dyDescent="0.25">
      <c r="Q342" s="133">
        <f t="shared" si="28"/>
        <v>-1.25</v>
      </c>
      <c r="R342" s="136">
        <f t="shared" si="29"/>
        <v>-1.0184863182941337</v>
      </c>
      <c r="S342" s="133">
        <f t="shared" si="30"/>
        <v>-2.666666666666667</v>
      </c>
      <c r="T342" s="133">
        <f t="shared" si="31"/>
        <v>-1</v>
      </c>
      <c r="U342" s="133">
        <f t="shared" si="32"/>
        <v>-1.0006252956885033</v>
      </c>
    </row>
    <row r="343" spans="17:21" x14ac:dyDescent="0.25">
      <c r="Q343" s="133">
        <f t="shared" si="28"/>
        <v>-1.25</v>
      </c>
      <c r="R343" s="136">
        <f t="shared" si="29"/>
        <v>-1.0184863182941337</v>
      </c>
      <c r="S343" s="133">
        <f t="shared" si="30"/>
        <v>-2.666666666666667</v>
      </c>
      <c r="T343" s="133">
        <f t="shared" si="31"/>
        <v>-1</v>
      </c>
      <c r="U343" s="133">
        <f t="shared" si="32"/>
        <v>-1.0006252956885033</v>
      </c>
    </row>
    <row r="344" spans="17:21" x14ac:dyDescent="0.25">
      <c r="Q344" s="133">
        <f t="shared" si="28"/>
        <v>-1.25</v>
      </c>
      <c r="R344" s="136">
        <f t="shared" si="29"/>
        <v>-1.0184863182941337</v>
      </c>
      <c r="S344" s="133">
        <f t="shared" si="30"/>
        <v>-2.666666666666667</v>
      </c>
      <c r="T344" s="133">
        <f t="shared" si="31"/>
        <v>-1</v>
      </c>
      <c r="U344" s="133">
        <f t="shared" si="32"/>
        <v>-1.0006252956885033</v>
      </c>
    </row>
    <row r="345" spans="17:21" x14ac:dyDescent="0.25">
      <c r="Q345" s="133">
        <f t="shared" si="28"/>
        <v>-1.25</v>
      </c>
      <c r="R345" s="136">
        <f t="shared" si="29"/>
        <v>-1.0184863182941337</v>
      </c>
      <c r="S345" s="133">
        <f t="shared" si="30"/>
        <v>-2.666666666666667</v>
      </c>
      <c r="T345" s="133">
        <f t="shared" si="31"/>
        <v>-1</v>
      </c>
      <c r="U345" s="133">
        <f t="shared" si="32"/>
        <v>-1.0006252956885033</v>
      </c>
    </row>
    <row r="346" spans="17:21" x14ac:dyDescent="0.25">
      <c r="Q346" s="133">
        <f t="shared" si="28"/>
        <v>-1.25</v>
      </c>
      <c r="R346" s="136">
        <f t="shared" si="29"/>
        <v>-1.0184863182941337</v>
      </c>
      <c r="S346" s="133">
        <f t="shared" si="30"/>
        <v>-2.666666666666667</v>
      </c>
      <c r="T346" s="133">
        <f t="shared" si="31"/>
        <v>-1</v>
      </c>
      <c r="U346" s="133">
        <f t="shared" si="32"/>
        <v>-1.0006252956885033</v>
      </c>
    </row>
    <row r="347" spans="17:21" x14ac:dyDescent="0.25">
      <c r="Q347" s="133">
        <f t="shared" si="28"/>
        <v>-1.25</v>
      </c>
      <c r="R347" s="136">
        <f t="shared" si="29"/>
        <v>-1.0184863182941337</v>
      </c>
      <c r="S347" s="133">
        <f t="shared" si="30"/>
        <v>-2.666666666666667</v>
      </c>
      <c r="T347" s="133">
        <f t="shared" si="31"/>
        <v>-1</v>
      </c>
      <c r="U347" s="133">
        <f t="shared" si="32"/>
        <v>-1.0006252956885033</v>
      </c>
    </row>
    <row r="348" spans="17:21" x14ac:dyDescent="0.25">
      <c r="Q348" s="133">
        <f t="shared" si="28"/>
        <v>-1.25</v>
      </c>
      <c r="R348" s="136">
        <f t="shared" si="29"/>
        <v>-1.0184863182941337</v>
      </c>
      <c r="S348" s="133">
        <f t="shared" si="30"/>
        <v>-2.666666666666667</v>
      </c>
      <c r="T348" s="133">
        <f t="shared" si="31"/>
        <v>-1</v>
      </c>
      <c r="U348" s="133">
        <f t="shared" si="32"/>
        <v>-1.0006252956885033</v>
      </c>
    </row>
    <row r="349" spans="17:21" x14ac:dyDescent="0.25">
      <c r="Q349" s="133">
        <f t="shared" si="28"/>
        <v>-1.25</v>
      </c>
      <c r="R349" s="136">
        <f t="shared" si="29"/>
        <v>-1.0184863182941337</v>
      </c>
      <c r="S349" s="133">
        <f t="shared" si="30"/>
        <v>-2.666666666666667</v>
      </c>
      <c r="T349" s="133">
        <f t="shared" si="31"/>
        <v>-1</v>
      </c>
      <c r="U349" s="133">
        <f t="shared" si="32"/>
        <v>-1.0006252956885033</v>
      </c>
    </row>
    <row r="350" spans="17:21" x14ac:dyDescent="0.25">
      <c r="Q350" s="133">
        <f t="shared" si="28"/>
        <v>-1.25</v>
      </c>
      <c r="R350" s="136">
        <f t="shared" si="29"/>
        <v>-1.0184863182941337</v>
      </c>
      <c r="S350" s="133">
        <f t="shared" si="30"/>
        <v>-2.666666666666667</v>
      </c>
      <c r="T350" s="133">
        <f t="shared" si="31"/>
        <v>-1</v>
      </c>
      <c r="U350" s="133">
        <f t="shared" si="32"/>
        <v>-1.0006252956885033</v>
      </c>
    </row>
    <row r="351" spans="17:21" x14ac:dyDescent="0.25">
      <c r="Q351" s="133">
        <f t="shared" si="28"/>
        <v>-1.25</v>
      </c>
      <c r="R351" s="136">
        <f t="shared" si="29"/>
        <v>-1.0184863182941337</v>
      </c>
      <c r="S351" s="133">
        <f t="shared" si="30"/>
        <v>-2.666666666666667</v>
      </c>
      <c r="T351" s="133">
        <f t="shared" si="31"/>
        <v>-1</v>
      </c>
      <c r="U351" s="133">
        <f t="shared" si="32"/>
        <v>-1.0006252956885033</v>
      </c>
    </row>
    <row r="352" spans="17:21" x14ac:dyDescent="0.25">
      <c r="Q352" s="133">
        <f t="shared" si="28"/>
        <v>-1.25</v>
      </c>
      <c r="R352" s="136">
        <f t="shared" si="29"/>
        <v>-1.0184863182941337</v>
      </c>
      <c r="S352" s="133">
        <f t="shared" si="30"/>
        <v>-2.666666666666667</v>
      </c>
      <c r="T352" s="133">
        <f t="shared" si="31"/>
        <v>-1</v>
      </c>
      <c r="U352" s="133">
        <f t="shared" si="32"/>
        <v>-1.0006252956885033</v>
      </c>
    </row>
    <row r="353" spans="17:21" x14ac:dyDescent="0.25">
      <c r="Q353" s="133">
        <f t="shared" si="28"/>
        <v>-1.25</v>
      </c>
      <c r="R353" s="136">
        <f t="shared" si="29"/>
        <v>-1.0184863182941337</v>
      </c>
      <c r="S353" s="133">
        <f t="shared" si="30"/>
        <v>-2.666666666666667</v>
      </c>
      <c r="T353" s="133">
        <f t="shared" si="31"/>
        <v>-1</v>
      </c>
      <c r="U353" s="133">
        <f t="shared" si="32"/>
        <v>-1.0006252956885033</v>
      </c>
    </row>
    <row r="354" spans="17:21" x14ac:dyDescent="0.25">
      <c r="Q354" s="133">
        <f t="shared" si="28"/>
        <v>-1.25</v>
      </c>
      <c r="R354" s="136">
        <f t="shared" si="29"/>
        <v>-1.0184863182941337</v>
      </c>
      <c r="S354" s="133">
        <f t="shared" si="30"/>
        <v>-2.666666666666667</v>
      </c>
      <c r="T354" s="133">
        <f t="shared" si="31"/>
        <v>-1</v>
      </c>
      <c r="U354" s="133">
        <f t="shared" si="32"/>
        <v>-1.0006252956885033</v>
      </c>
    </row>
    <row r="355" spans="17:21" x14ac:dyDescent="0.25">
      <c r="Q355" s="133">
        <f t="shared" si="28"/>
        <v>-1.25</v>
      </c>
      <c r="R355" s="136">
        <f t="shared" si="29"/>
        <v>-1.0184863182941337</v>
      </c>
      <c r="S355" s="133">
        <f t="shared" si="30"/>
        <v>-2.666666666666667</v>
      </c>
      <c r="T355" s="133">
        <f t="shared" si="31"/>
        <v>-1</v>
      </c>
      <c r="U355" s="133">
        <f t="shared" si="32"/>
        <v>-1.0006252956885033</v>
      </c>
    </row>
    <row r="356" spans="17:21" x14ac:dyDescent="0.25">
      <c r="Q356" s="133">
        <f t="shared" si="28"/>
        <v>-1.25</v>
      </c>
      <c r="R356" s="136">
        <f t="shared" si="29"/>
        <v>-1.0184863182941337</v>
      </c>
      <c r="S356" s="133">
        <f t="shared" si="30"/>
        <v>-2.666666666666667</v>
      </c>
      <c r="T356" s="133">
        <f t="shared" si="31"/>
        <v>-1</v>
      </c>
      <c r="U356" s="133">
        <f t="shared" si="32"/>
        <v>-1.0006252956885033</v>
      </c>
    </row>
    <row r="357" spans="17:21" x14ac:dyDescent="0.25">
      <c r="Q357" s="133">
        <f t="shared" si="28"/>
        <v>-1.25</v>
      </c>
      <c r="R357" s="136">
        <f t="shared" si="29"/>
        <v>-1.0184863182941337</v>
      </c>
      <c r="S357" s="133">
        <f t="shared" si="30"/>
        <v>-2.666666666666667</v>
      </c>
      <c r="T357" s="133">
        <f t="shared" si="31"/>
        <v>-1</v>
      </c>
      <c r="U357" s="133">
        <f t="shared" si="32"/>
        <v>-1.0006252956885033</v>
      </c>
    </row>
    <row r="358" spans="17:21" x14ac:dyDescent="0.25">
      <c r="Q358" s="133">
        <f t="shared" si="28"/>
        <v>-1.25</v>
      </c>
      <c r="R358" s="136">
        <f t="shared" si="29"/>
        <v>-1.0184863182941337</v>
      </c>
      <c r="S358" s="133">
        <f t="shared" si="30"/>
        <v>-2.666666666666667</v>
      </c>
      <c r="T358" s="133">
        <f t="shared" si="31"/>
        <v>-1</v>
      </c>
      <c r="U358" s="133">
        <f t="shared" si="32"/>
        <v>-1.0006252956885033</v>
      </c>
    </row>
    <row r="359" spans="17:21" x14ac:dyDescent="0.25">
      <c r="Q359" s="133">
        <f t="shared" si="28"/>
        <v>-1.25</v>
      </c>
      <c r="R359" s="136">
        <f t="shared" si="29"/>
        <v>-1.0184863182941337</v>
      </c>
      <c r="S359" s="133">
        <f t="shared" si="30"/>
        <v>-2.666666666666667</v>
      </c>
      <c r="T359" s="133">
        <f t="shared" si="31"/>
        <v>-1</v>
      </c>
      <c r="U359" s="133">
        <f t="shared" si="32"/>
        <v>-1.0006252956885033</v>
      </c>
    </row>
    <row r="360" spans="17:21" x14ac:dyDescent="0.25">
      <c r="Q360" s="133">
        <f t="shared" si="28"/>
        <v>-1.25</v>
      </c>
      <c r="R360" s="136">
        <f t="shared" si="29"/>
        <v>-1.0184863182941337</v>
      </c>
      <c r="S360" s="133">
        <f t="shared" si="30"/>
        <v>-2.666666666666667</v>
      </c>
      <c r="T360" s="133">
        <f t="shared" si="31"/>
        <v>-1</v>
      </c>
      <c r="U360" s="133">
        <f t="shared" si="32"/>
        <v>-1.0006252956885033</v>
      </c>
    </row>
    <row r="361" spans="17:21" x14ac:dyDescent="0.25">
      <c r="Q361" s="133">
        <f t="shared" si="28"/>
        <v>-1.25</v>
      </c>
      <c r="R361" s="136">
        <f t="shared" si="29"/>
        <v>-1.0184863182941337</v>
      </c>
      <c r="S361" s="133">
        <f t="shared" si="30"/>
        <v>-2.666666666666667</v>
      </c>
      <c r="T361" s="133">
        <f t="shared" si="31"/>
        <v>-1</v>
      </c>
      <c r="U361" s="133">
        <f t="shared" si="32"/>
        <v>-1.0006252956885033</v>
      </c>
    </row>
  </sheetData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2"/>
  <dimension ref="A1:X18"/>
  <sheetViews>
    <sheetView topLeftCell="G1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County_HMA_TCrack!A1</f>
        <v>Project Name</v>
      </c>
      <c r="B1" s="138" t="str">
        <f>County_HMA_TCrack!B1</f>
        <v>COUNAME</v>
      </c>
      <c r="C1" s="139" t="str">
        <f>County_HMA_TCrack!C1</f>
        <v>PROJECT_NO</v>
      </c>
      <c r="D1" s="140" t="str">
        <f>County_HMA_TCrack!D1</f>
        <v>BPRJ</v>
      </c>
      <c r="E1" s="140" t="str">
        <f>County_HMA_TCrack!E1</f>
        <v>EPRJ</v>
      </c>
      <c r="F1" s="140" t="str">
        <f>County_HMA_TCrack!F1</f>
        <v>CONYR</v>
      </c>
      <c r="G1" s="140" t="str">
        <f>County_HMA_TCrack!G1</f>
        <v>DATAYR</v>
      </c>
      <c r="H1" s="141" t="str">
        <f>County_HMA_TCrack!H1</f>
        <v>Accumulated AADTs</v>
      </c>
      <c r="I1" s="141" t="str">
        <f>County_HMA_TCrack!I1</f>
        <v>HMA Thickness (in.)</v>
      </c>
      <c r="J1" s="140" t="str">
        <f>County_HMA_TCrack!J1</f>
        <v>TCRACKi-2 
(ft/mile)</v>
      </c>
      <c r="K1" s="140" t="str">
        <f>County_HMA_TCrack!K1</f>
        <v>TCRACKi-1 
(ft/mile)</v>
      </c>
      <c r="L1" s="141" t="s">
        <v>51</v>
      </c>
      <c r="M1" s="142" t="s">
        <v>758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IF(County_HMA_TCrack!A2&lt;&gt;"",County_HMA_TCrack!A2,"")</f>
        <v/>
      </c>
      <c r="B2" s="138" t="str">
        <f>IF(County_HMA_TCrack!B2&lt;&gt;"",County_HMA_TCrack!B2,"")</f>
        <v/>
      </c>
      <c r="C2" s="143" t="str">
        <f>IF(County_HMA_TCrack!C2&lt;&gt;"",County_HMA_TCrack!C2,"")</f>
        <v/>
      </c>
      <c r="D2" s="141" t="str">
        <f>IF(County_HMA_TCrack!D2&lt;&gt;"",County_HMA_TCrack!D2,"")</f>
        <v/>
      </c>
      <c r="E2" s="141" t="str">
        <f>IF(County_HMA_TCrack!E2&lt;&gt;"",County_HMA_TCrack!E2,"")</f>
        <v/>
      </c>
      <c r="F2" s="141" t="str">
        <f>IF(County_HMA_TCrack!F2&lt;&gt;"",County_HMA_TCrack!F2,"")</f>
        <v/>
      </c>
      <c r="G2" s="141" t="str">
        <f>IF(County_HMA_TCrack!G2&lt;&gt;"",County_HMA_TCrack!G2,"")</f>
        <v/>
      </c>
      <c r="H2" s="141">
        <f>County_HMA_TCrack!H2</f>
        <v>0</v>
      </c>
      <c r="I2" s="141">
        <f>County_HMA_TCrack!I2</f>
        <v>0</v>
      </c>
      <c r="J2" s="140">
        <f>County_HMA_TCrack!J2</f>
        <v>0</v>
      </c>
      <c r="K2" s="140">
        <f>County_HMA_TCrack!K2</f>
        <v>0</v>
      </c>
      <c r="L2" s="141">
        <f>IFERROR(T2,0)</f>
        <v>0</v>
      </c>
      <c r="M2" s="144" t="str">
        <f>County_HMA_TCrack!M2</f>
        <v/>
      </c>
      <c r="N2" s="141"/>
      <c r="O2" s="145" t="s">
        <v>759</v>
      </c>
      <c r="P2" s="146" t="str">
        <f>IF(OR(County_HMA_TCrack!I18=0,County_HMA_TCrack!I18=""),"",County_HMA_TCrack!I18)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IF(County_HMA_TCrack!A3&lt;&gt;"",County_HMA_TCrack!A3,"")</f>
        <v/>
      </c>
      <c r="B3" s="138" t="str">
        <f>IF(County_HMA_TCrack!B3&lt;&gt;"",County_HMA_TCrack!B3,"")</f>
        <v/>
      </c>
      <c r="C3" s="143" t="str">
        <f>IF(County_HMA_TCrack!C3&lt;&gt;"",County_HMA_TCrack!C3,"")</f>
        <v/>
      </c>
      <c r="D3" s="141" t="str">
        <f>IF(County_HMA_TCrack!D3&lt;&gt;"",County_HMA_TCrack!D3,"")</f>
        <v/>
      </c>
      <c r="E3" s="141" t="str">
        <f>IF(County_HMA_TCrack!E3&lt;&gt;"",County_HMA_TCrack!E3,"")</f>
        <v/>
      </c>
      <c r="F3" s="141" t="str">
        <f>IF(County_HMA_TCrack!F3&lt;&gt;"",County_HMA_TCrack!F3,"")</f>
        <v/>
      </c>
      <c r="G3" s="141" t="str">
        <f>IF(County_HMA_TCrack!G3&lt;&gt;"",County_HMA_TCrack!G3,"")</f>
        <v/>
      </c>
      <c r="H3" s="141">
        <f>County_HMA_TCrack!H3</f>
        <v>0</v>
      </c>
      <c r="I3" s="141">
        <f>County_HMA_TCrack!I3</f>
        <v>0</v>
      </c>
      <c r="J3" s="141"/>
      <c r="K3" s="141"/>
      <c r="L3" s="141">
        <f t="shared" ref="L3:L16" si="0">IFERROR(T3,0)</f>
        <v>0</v>
      </c>
      <c r="M3" s="144" t="str">
        <f>County_HMA_TCrack!M3</f>
        <v/>
      </c>
      <c r="O3" s="145" t="s">
        <v>66</v>
      </c>
      <c r="P3" s="146" t="str">
        <f>IF(County_HMA_TCrack!I19="","",County_HMA_TCrack!I19)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IF(County_HMA_TCrack!A4&lt;&gt;"",County_HMA_TCrack!A4,"")</f>
        <v/>
      </c>
      <c r="B4" s="138" t="str">
        <f>IF(County_HMA_TCrack!B4&lt;&gt;"",County_HMA_TCrack!B4,"")</f>
        <v/>
      </c>
      <c r="C4" s="143" t="str">
        <f>IF(County_HMA_TCrack!C4&lt;&gt;"",County_HMA_TCrack!C4,"")</f>
        <v/>
      </c>
      <c r="D4" s="141" t="str">
        <f>IF(County_HMA_TCrack!D4&lt;&gt;"",County_HMA_TCrack!D4,"")</f>
        <v/>
      </c>
      <c r="E4" s="141" t="str">
        <f>IF(County_HMA_TCrack!E4&lt;&gt;"",County_HMA_TCrack!E4,"")</f>
        <v/>
      </c>
      <c r="F4" s="141" t="str">
        <f>IF(County_HMA_TCrack!F4&lt;&gt;"",County_HMA_TCrack!F4,"")</f>
        <v/>
      </c>
      <c r="G4" s="141" t="str">
        <f>IF(County_HMA_TCrack!G4&lt;&gt;"",County_HMA_TCrack!G4,"")</f>
        <v/>
      </c>
      <c r="H4" s="141">
        <f>County_HMA_TCrack!H4</f>
        <v>0</v>
      </c>
      <c r="I4" s="141">
        <f>County_HMA_TCrack!I4</f>
        <v>0</v>
      </c>
      <c r="J4" s="141"/>
      <c r="K4" s="141"/>
      <c r="L4" s="141">
        <f t="shared" si="0"/>
        <v>0</v>
      </c>
      <c r="M4" s="144" t="str">
        <f>County_HMA_TCrack!M4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IF(County_HMA_TCrack!A5&lt;&gt;"",County_HMA_TCrack!A5,"")</f>
        <v/>
      </c>
      <c r="B5" s="138" t="str">
        <f>IF(County_HMA_TCrack!B5&lt;&gt;"",County_HMA_TCrack!B5,"")</f>
        <v/>
      </c>
      <c r="C5" s="143" t="str">
        <f>IF(County_HMA_TCrack!C5&lt;&gt;"",County_HMA_TCrack!C5,"")</f>
        <v/>
      </c>
      <c r="D5" s="141" t="str">
        <f>IF(County_HMA_TCrack!D5&lt;&gt;"",County_HMA_TCrack!D5,"")</f>
        <v/>
      </c>
      <c r="E5" s="141" t="str">
        <f>IF(County_HMA_TCrack!E5&lt;&gt;"",County_HMA_TCrack!E5,"")</f>
        <v/>
      </c>
      <c r="F5" s="141" t="str">
        <f>IF(County_HMA_TCrack!F5&lt;&gt;"",County_HMA_TCrack!F5,"")</f>
        <v/>
      </c>
      <c r="G5" s="141" t="str">
        <f>IF(County_HMA_TCrack!G5&lt;&gt;"",County_HMA_TCrack!G5,"")</f>
        <v/>
      </c>
      <c r="H5" s="141">
        <f>County_HMA_TCrack!H5</f>
        <v>0</v>
      </c>
      <c r="I5" s="141">
        <f>County_HMA_TCrack!I5</f>
        <v>0</v>
      </c>
      <c r="J5" s="141"/>
      <c r="K5" s="141"/>
      <c r="L5" s="141">
        <f t="shared" si="0"/>
        <v>0</v>
      </c>
      <c r="M5" s="144" t="str">
        <f>County_HMA_TCrack!M5</f>
        <v/>
      </c>
      <c r="N5" s="141"/>
      <c r="O5" s="145" t="s">
        <v>68</v>
      </c>
      <c r="P5" s="146" t="str">
        <f>IF(County_HMA_TCrack!I20&lt;&gt;"",(County_HMA_TCrack!I20-LOOKUP(2,1/(G2:G16&lt;&gt;""),G2:G16))+P4,"")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IF(County_HMA_TCrack!A6&lt;&gt;"",County_HMA_TCrack!A6,"")</f>
        <v/>
      </c>
      <c r="B6" s="138" t="str">
        <f>IF(County_HMA_TCrack!B6&lt;&gt;"",County_HMA_TCrack!B6,"")</f>
        <v/>
      </c>
      <c r="C6" s="143" t="str">
        <f>IF(County_HMA_TCrack!C6&lt;&gt;"",County_HMA_TCrack!C6,"")</f>
        <v/>
      </c>
      <c r="D6" s="141" t="str">
        <f>IF(County_HMA_TCrack!D6&lt;&gt;"",County_HMA_TCrack!D6,"")</f>
        <v/>
      </c>
      <c r="E6" s="141" t="str">
        <f>IF(County_HMA_TCrack!E6&lt;&gt;"",County_HMA_TCrack!E6,"")</f>
        <v/>
      </c>
      <c r="F6" s="141" t="str">
        <f>IF(County_HMA_TCrack!F6&lt;&gt;"",County_HMA_TCrack!F6,"")</f>
        <v/>
      </c>
      <c r="G6" s="141" t="str">
        <f>IF(County_HMA_TCrack!G6&lt;&gt;"",County_HMA_TCrack!G6,"")</f>
        <v/>
      </c>
      <c r="H6" s="141">
        <f>County_HMA_TCrack!H6</f>
        <v>0</v>
      </c>
      <c r="I6" s="141">
        <f>County_HMA_TCrack!I6</f>
        <v>0</v>
      </c>
      <c r="J6" s="141"/>
      <c r="K6" s="141"/>
      <c r="L6" s="141">
        <f t="shared" si="0"/>
        <v>0</v>
      </c>
      <c r="M6" s="144" t="str">
        <f>County_HMA_TCrack!M6</f>
        <v/>
      </c>
      <c r="N6" s="141"/>
      <c r="O6" s="147" t="s">
        <v>760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IF(County_HMA_TCrack!A7&lt;&gt;"",County_HMA_TCrack!A7,"")</f>
        <v/>
      </c>
      <c r="B7" s="138" t="str">
        <f>IF(County_HMA_TCrack!B7&lt;&gt;"",County_HMA_TCrack!B7,"")</f>
        <v/>
      </c>
      <c r="C7" s="143" t="str">
        <f>IF(County_HMA_TCrack!C7&lt;&gt;"",County_HMA_TCrack!C7,"")</f>
        <v/>
      </c>
      <c r="D7" s="141" t="str">
        <f>IF(County_HMA_TCrack!D7&lt;&gt;"",County_HMA_TCrack!D7,"")</f>
        <v/>
      </c>
      <c r="E7" s="141" t="str">
        <f>IF(County_HMA_TCrack!E7&lt;&gt;"",County_HMA_TCrack!E7,"")</f>
        <v/>
      </c>
      <c r="F7" s="141" t="str">
        <f>IF(County_HMA_TCrack!F7&lt;&gt;"",County_HMA_TCrack!F7,"")</f>
        <v/>
      </c>
      <c r="G7" s="141" t="str">
        <f>IF(County_HMA_TCrack!G7&lt;&gt;"",County_HMA_TCrack!G7,"")</f>
        <v/>
      </c>
      <c r="H7" s="141">
        <f>County_HMA_TCrack!H7</f>
        <v>0</v>
      </c>
      <c r="I7" s="141">
        <f>County_HMA_TCrack!I7</f>
        <v>0</v>
      </c>
      <c r="J7" s="141"/>
      <c r="K7" s="141"/>
      <c r="L7" s="141">
        <f t="shared" si="0"/>
        <v>0</v>
      </c>
      <c r="M7" s="144" t="str">
        <f>County_HMA_TCrack!M7</f>
        <v/>
      </c>
      <c r="N7" s="141"/>
      <c r="O7" s="138" t="s">
        <v>761</v>
      </c>
      <c r="P7" s="149" t="str">
        <f t="array" ref="P7">IF(P2="","",
IF(LOOKUP(2,1/(J2:K2&lt;&gt;""),J2:K2)&gt;P2,"Entered TCRACK already exceeded threshold limit!",
IF(AND(P2&lt;&gt;"",M16&gt;P2),INDEX(L2:L16,MATCH(TRUE,$M$2:$M$16&gt;P2,0)),"TCRACK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IF(County_HMA_TCrack!A8&lt;&gt;"",County_HMA_TCrack!A8,"")</f>
        <v/>
      </c>
      <c r="B8" s="138" t="str">
        <f>IF(County_HMA_TCrack!B8&lt;&gt;"",County_HMA_TCrack!B8,"")</f>
        <v/>
      </c>
      <c r="C8" s="143" t="str">
        <f>IF(County_HMA_TCrack!C8&lt;&gt;"",County_HMA_TCrack!C8,"")</f>
        <v/>
      </c>
      <c r="D8" s="141" t="str">
        <f>IF(County_HMA_TCrack!D8&lt;&gt;"",County_HMA_TCrack!D8,"")</f>
        <v/>
      </c>
      <c r="E8" s="141" t="str">
        <f>IF(County_HMA_TCrack!E8&lt;&gt;"",County_HMA_TCrack!E8,"")</f>
        <v/>
      </c>
      <c r="F8" s="141" t="str">
        <f>IF(County_HMA_TCrack!F8&lt;&gt;"",County_HMA_TCrack!F8,"")</f>
        <v/>
      </c>
      <c r="G8" s="141" t="str">
        <f>IF(County_HMA_TCrack!G8&lt;&gt;"",County_HMA_TCrack!G8,"")</f>
        <v/>
      </c>
      <c r="H8" s="141">
        <f>County_HMA_TCrack!H8</f>
        <v>0</v>
      </c>
      <c r="I8" s="141">
        <f>County_HMA_TCrack!I8</f>
        <v>0</v>
      </c>
      <c r="J8" s="141"/>
      <c r="K8" s="141"/>
      <c r="L8" s="141">
        <f t="shared" si="0"/>
        <v>0</v>
      </c>
      <c r="M8" s="144" t="str">
        <f>County_HMA_TCrack!M8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IF(County_HMA_TCrack!A9&lt;&gt;"",County_HMA_TCrack!A9,"")</f>
        <v/>
      </c>
      <c r="B9" s="138" t="str">
        <f>IF(County_HMA_TCrack!B9&lt;&gt;"",County_HMA_TCrack!B9,"")</f>
        <v/>
      </c>
      <c r="C9" s="143" t="str">
        <f>IF(County_HMA_TCrack!C9&lt;&gt;"",County_HMA_TCrack!C9,"")</f>
        <v/>
      </c>
      <c r="D9" s="141" t="str">
        <f>IF(County_HMA_TCrack!D9&lt;&gt;"",County_HMA_TCrack!D9,"")</f>
        <v/>
      </c>
      <c r="E9" s="141" t="str">
        <f>IF(County_HMA_TCrack!E9&lt;&gt;"",County_HMA_TCrack!E9,"")</f>
        <v/>
      </c>
      <c r="F9" s="141" t="str">
        <f>IF(County_HMA_TCrack!F9&lt;&gt;"",County_HMA_TCrack!F9,"")</f>
        <v/>
      </c>
      <c r="G9" s="141" t="str">
        <f>IF(County_HMA_TCrack!G9&lt;&gt;"",County_HMA_TCrack!G9,"")</f>
        <v/>
      </c>
      <c r="H9" s="141">
        <f>County_HMA_TCrack!H9</f>
        <v>0</v>
      </c>
      <c r="I9" s="141">
        <f>County_HMA_TCrack!I9</f>
        <v>0</v>
      </c>
      <c r="J9" s="141"/>
      <c r="K9" s="141"/>
      <c r="L9" s="141">
        <f t="shared" si="0"/>
        <v>0</v>
      </c>
      <c r="M9" s="144" t="str">
        <f>County_HMA_TCrack!M9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IF(County_HMA_TCrack!A10&lt;&gt;"",County_HMA_TCrack!A10,"")</f>
        <v/>
      </c>
      <c r="B10" s="138" t="str">
        <f>IF(County_HMA_TCrack!B10&lt;&gt;"",County_HMA_TCrack!B10,"")</f>
        <v/>
      </c>
      <c r="C10" s="143" t="str">
        <f>IF(County_HMA_TCrack!C10&lt;&gt;"",County_HMA_TCrack!C10,"")</f>
        <v/>
      </c>
      <c r="D10" s="141" t="str">
        <f>IF(County_HMA_TCrack!D10&lt;&gt;"",County_HMA_TCrack!D10,"")</f>
        <v/>
      </c>
      <c r="E10" s="141" t="str">
        <f>IF(County_HMA_TCrack!E10&lt;&gt;"",County_HMA_TCrack!E10,"")</f>
        <v/>
      </c>
      <c r="F10" s="141" t="str">
        <f>IF(County_HMA_TCrack!F10&lt;&gt;"",County_HMA_TCrack!F10,"")</f>
        <v/>
      </c>
      <c r="G10" s="141" t="str">
        <f>IF(County_HMA_TCrack!G10&lt;&gt;"",County_HMA_TCrack!G10,"")</f>
        <v/>
      </c>
      <c r="H10" s="141">
        <f>County_HMA_TCrack!H10</f>
        <v>0</v>
      </c>
      <c r="I10" s="141">
        <f>County_HMA_TCrack!I10</f>
        <v>0</v>
      </c>
      <c r="J10" s="141"/>
      <c r="K10" s="141"/>
      <c r="L10" s="141">
        <f t="shared" si="0"/>
        <v>0</v>
      </c>
      <c r="M10" s="144" t="str">
        <f>County_HMA_TCrack!M10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IF(County_HMA_TCrack!A11&lt;&gt;"",County_HMA_TCrack!A11,"")</f>
        <v/>
      </c>
      <c r="B11" s="138" t="str">
        <f>IF(County_HMA_TCrack!B11&lt;&gt;"",County_HMA_TCrack!B11,"")</f>
        <v/>
      </c>
      <c r="C11" s="143" t="str">
        <f>IF(County_HMA_TCrack!C11&lt;&gt;"",County_HMA_TCrack!C11,"")</f>
        <v/>
      </c>
      <c r="D11" s="141" t="str">
        <f>IF(County_HMA_TCrack!D11&lt;&gt;"",County_HMA_TCrack!D11,"")</f>
        <v/>
      </c>
      <c r="E11" s="141" t="str">
        <f>IF(County_HMA_TCrack!E11&lt;&gt;"",County_HMA_TCrack!E11,"")</f>
        <v/>
      </c>
      <c r="F11" s="141" t="str">
        <f>IF(County_HMA_TCrack!F11&lt;&gt;"",County_HMA_TCrack!F11,"")</f>
        <v/>
      </c>
      <c r="G11" s="141" t="str">
        <f>IF(County_HMA_TCrack!G11&lt;&gt;"",County_HMA_TCrack!G11,"")</f>
        <v/>
      </c>
      <c r="H11" s="141">
        <f>County_HMA_TCrack!H11</f>
        <v>0</v>
      </c>
      <c r="I11" s="141">
        <f>County_HMA_TCrack!I11</f>
        <v>0</v>
      </c>
      <c r="J11" s="141"/>
      <c r="K11" s="141"/>
      <c r="L11" s="141">
        <f t="shared" si="0"/>
        <v>0</v>
      </c>
      <c r="M11" s="144" t="str">
        <f>County_HMA_TCrack!M11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IF(County_HMA_TCrack!A12&lt;&gt;"",County_HMA_TCrack!A12,"")</f>
        <v/>
      </c>
      <c r="B12" s="138" t="str">
        <f>IF(County_HMA_TCrack!B12&lt;&gt;"",County_HMA_TCrack!B12,"")</f>
        <v/>
      </c>
      <c r="C12" s="143" t="str">
        <f>IF(County_HMA_TCrack!C12&lt;&gt;"",County_HMA_TCrack!C12,"")</f>
        <v/>
      </c>
      <c r="D12" s="141" t="str">
        <f>IF(County_HMA_TCrack!D12&lt;&gt;"",County_HMA_TCrack!D12,"")</f>
        <v/>
      </c>
      <c r="E12" s="141" t="str">
        <f>IF(County_HMA_TCrack!E12&lt;&gt;"",County_HMA_TCrack!E12,"")</f>
        <v/>
      </c>
      <c r="F12" s="141" t="str">
        <f>IF(County_HMA_TCrack!F12&lt;&gt;"",County_HMA_TCrack!F12,"")</f>
        <v/>
      </c>
      <c r="G12" s="141" t="str">
        <f>IF(County_HMA_TCrack!G12&lt;&gt;"",County_HMA_TCrack!G12,"")</f>
        <v/>
      </c>
      <c r="H12" s="141">
        <f>County_HMA_TCrack!H12</f>
        <v>0</v>
      </c>
      <c r="I12" s="141">
        <f>County_HMA_TCrack!I12</f>
        <v>0</v>
      </c>
      <c r="J12" s="141"/>
      <c r="K12" s="141"/>
      <c r="L12" s="141">
        <f t="shared" si="0"/>
        <v>0</v>
      </c>
      <c r="M12" s="144" t="str">
        <f>County_HMA_TCrack!M12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IF(County_HMA_TCrack!A13&lt;&gt;"",County_HMA_TCrack!A13,"")</f>
        <v/>
      </c>
      <c r="B13" s="138" t="str">
        <f>IF(County_HMA_TCrack!B13&lt;&gt;"",County_HMA_TCrack!B13,"")</f>
        <v/>
      </c>
      <c r="C13" s="143" t="str">
        <f>IF(County_HMA_TCrack!C13&lt;&gt;"",County_HMA_TCrack!C13,"")</f>
        <v/>
      </c>
      <c r="D13" s="141" t="str">
        <f>IF(County_HMA_TCrack!D13&lt;&gt;"",County_HMA_TCrack!D13,"")</f>
        <v/>
      </c>
      <c r="E13" s="141" t="str">
        <f>IF(County_HMA_TCrack!E13&lt;&gt;"",County_HMA_TCrack!E13,"")</f>
        <v/>
      </c>
      <c r="F13" s="141" t="str">
        <f>IF(County_HMA_TCrack!F13&lt;&gt;"",County_HMA_TCrack!F13,"")</f>
        <v/>
      </c>
      <c r="G13" s="141" t="str">
        <f>IF(County_HMA_TCrack!G13&lt;&gt;"",County_HMA_TCrack!G13,"")</f>
        <v/>
      </c>
      <c r="H13" s="141">
        <f>County_HMA_TCrack!H13</f>
        <v>0</v>
      </c>
      <c r="I13" s="141">
        <f>County_HMA_TCrack!I13</f>
        <v>0</v>
      </c>
      <c r="J13" s="141"/>
      <c r="K13" s="141"/>
      <c r="L13" s="141">
        <f t="shared" si="0"/>
        <v>0</v>
      </c>
      <c r="M13" s="144" t="str">
        <f>County_HMA_TCrack!M13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IF(County_HMA_TCrack!A14&lt;&gt;"",County_HMA_TCrack!A14,"")</f>
        <v/>
      </c>
      <c r="B14" s="138" t="str">
        <f>IF(County_HMA_TCrack!B14&lt;&gt;"",County_HMA_TCrack!B14,"")</f>
        <v/>
      </c>
      <c r="C14" s="143" t="str">
        <f>IF(County_HMA_TCrack!C14&lt;&gt;"",County_HMA_TCrack!C14,"")</f>
        <v/>
      </c>
      <c r="D14" s="141" t="str">
        <f>IF(County_HMA_TCrack!D14&lt;&gt;"",County_HMA_TCrack!D14,"")</f>
        <v/>
      </c>
      <c r="E14" s="141" t="str">
        <f>IF(County_HMA_TCrack!E14&lt;&gt;"",County_HMA_TCrack!E14,"")</f>
        <v/>
      </c>
      <c r="F14" s="141" t="str">
        <f>IF(County_HMA_TCrack!F14&lt;&gt;"",County_HMA_TCrack!F14,"")</f>
        <v/>
      </c>
      <c r="G14" s="141" t="str">
        <f>IF(County_HMA_TCrack!G14&lt;&gt;"",County_HMA_TCrack!G14,"")</f>
        <v/>
      </c>
      <c r="H14" s="141">
        <f>County_HMA_TCrack!H14</f>
        <v>0</v>
      </c>
      <c r="I14" s="141">
        <f>County_HMA_TCrack!I14</f>
        <v>0</v>
      </c>
      <c r="J14" s="141"/>
      <c r="K14" s="141"/>
      <c r="L14" s="141">
        <f t="shared" si="0"/>
        <v>0</v>
      </c>
      <c r="M14" s="144" t="str">
        <f>County_HMA_TCrack!M14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IF(County_HMA_TCrack!A15&lt;&gt;"",County_HMA_TCrack!A15,"")</f>
        <v/>
      </c>
      <c r="B15" s="138" t="str">
        <f>IF(County_HMA_TCrack!B15&lt;&gt;"",County_HMA_TCrack!B15,"")</f>
        <v/>
      </c>
      <c r="C15" s="143" t="str">
        <f>IF(County_HMA_TCrack!C15&lt;&gt;"",County_HMA_TCrack!C15,"")</f>
        <v/>
      </c>
      <c r="D15" s="141" t="str">
        <f>IF(County_HMA_TCrack!D15&lt;&gt;"",County_HMA_TCrack!D15,"")</f>
        <v/>
      </c>
      <c r="E15" s="141" t="str">
        <f>IF(County_HMA_TCrack!E15&lt;&gt;"",County_HMA_TCrack!E15,"")</f>
        <v/>
      </c>
      <c r="F15" s="141" t="str">
        <f>IF(County_HMA_TCrack!F15&lt;&gt;"",County_HMA_TCrack!F15,"")</f>
        <v/>
      </c>
      <c r="G15" s="141" t="str">
        <f>IF(County_HMA_TCrack!G15&lt;&gt;"",County_HMA_TCrack!G15,"")</f>
        <v/>
      </c>
      <c r="H15" s="141">
        <f>County_HMA_TCrack!H15</f>
        <v>0</v>
      </c>
      <c r="I15" s="141">
        <f>County_HMA_TCrack!I15</f>
        <v>0</v>
      </c>
      <c r="J15" s="141"/>
      <c r="K15" s="141"/>
      <c r="L15" s="141">
        <f t="shared" si="0"/>
        <v>0</v>
      </c>
      <c r="M15" s="144" t="str">
        <f>County_HMA_TCrack!M15</f>
        <v/>
      </c>
      <c r="N15" s="141" t="s">
        <v>730</v>
      </c>
      <c r="O15" s="157" t="str">
        <f>IF(AND(Q8&lt;&gt;"",Q12&lt;&gt;""),MIN(Q8,Q12),
IF(AND(Q8="",Q9="Entered TCRACK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IF(County_HMA_TCrack!A16&lt;&gt;"",County_HMA_TCrack!A16,"")</f>
        <v/>
      </c>
      <c r="B16" s="138" t="str">
        <f>IF(County_HMA_TCrack!B16&lt;&gt;"",County_HMA_TCrack!B16,"")</f>
        <v/>
      </c>
      <c r="C16" s="158" t="str">
        <f>IF(County_HMA_TCrack!C16&lt;&gt;"",County_HMA_TCrack!C16,"")</f>
        <v/>
      </c>
      <c r="D16" s="159" t="str">
        <f>IF(County_HMA_TCrack!D16&lt;&gt;"",County_HMA_TCrack!D16,"")</f>
        <v/>
      </c>
      <c r="E16" s="159" t="str">
        <f>IF(County_HMA_TCrack!E16&lt;&gt;"",County_HMA_TCrack!E16,"")</f>
        <v/>
      </c>
      <c r="F16" s="159" t="str">
        <f>IF(County_HMA_TCrack!F16&lt;&gt;"",County_HMA_TCrack!F16,"")</f>
        <v/>
      </c>
      <c r="G16" s="159" t="str">
        <f>IF(County_HMA_TCrack!G16&lt;&gt;"",County_HMA_TCrack!G16,"")</f>
        <v/>
      </c>
      <c r="H16" s="141">
        <f>County_HMA_TCrack!H16</f>
        <v>0</v>
      </c>
      <c r="I16" s="141">
        <f>County_HMA_TCrack!I16</f>
        <v>0</v>
      </c>
      <c r="J16" s="141"/>
      <c r="K16" s="141"/>
      <c r="L16" s="141">
        <f t="shared" si="0"/>
        <v>0</v>
      </c>
      <c r="M16" s="160" t="str">
        <f>County_HMA_TCrack!M16</f>
        <v/>
      </c>
      <c r="N16" s="141"/>
      <c r="O16" s="285" t="str">
        <f>IF(AND(P2="",P3=""),"RSL could not be calculated. Please enter more information!",
IF(AND(ISNUMBER(Q12),P7="Entered TCRACK already exceeded threshold limit!"),Q9,
IF(AND(Q12="",P7="Entered TCRACK already exceeded threshold limit!"),Q9,
IF(AND(ISNUMBER(Q12),P7="TCRACK predictions do not reach the threshold limit!"),(Q9&amp;""&amp;CHAR(10)&amp;" Thus, "&amp;Q13&amp;""&amp;"calculated based on the design life!"),
IF(AND(P3="",P7="TCRACK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8"/>
  <dimension ref="A1:BA361"/>
  <sheetViews>
    <sheetView zoomScale="70" zoomScaleNormal="70" workbookViewId="0">
      <selection activeCell="P40" sqref="P40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PMIS_HMA_Rut!A1</f>
        <v>Project Name</v>
      </c>
      <c r="B1" s="133" t="str">
        <f>PMIS_HMA_Rut!B1</f>
        <v>COUNAME</v>
      </c>
      <c r="C1" s="133" t="str">
        <f>PMIS_HMA_Rut!C1</f>
        <v>PROJECT_NO</v>
      </c>
      <c r="D1" s="133" t="str">
        <f>PMIS_HMA_Rut!D1</f>
        <v>BPRJ</v>
      </c>
      <c r="E1" s="133" t="str">
        <f>PMIS_HMA_Rut!E1</f>
        <v>EPRJ</v>
      </c>
      <c r="F1" s="133" t="str">
        <f>PMIS_HMA_Rut!F1</f>
        <v>CONYR</v>
      </c>
      <c r="G1" s="133" t="str">
        <f>PMIS_HMA_Rut!G1</f>
        <v>DATAYR</v>
      </c>
      <c r="H1" s="133" t="str">
        <f>PMIS_HMA_Rut!H1</f>
        <v>Accumulated ESALs</v>
      </c>
      <c r="I1" s="133" t="str">
        <f>PMIS_HMA_Rut!I1</f>
        <v>HMA Thickness (in.)</v>
      </c>
      <c r="J1" s="133" t="str">
        <f>PMIS_HMA_Rut!J1</f>
        <v>RUTi-2 
(in)</v>
      </c>
      <c r="K1" s="133" t="str">
        <f>PMIS_HMA_Rut!K1</f>
        <v>RUTi-1 
(in)</v>
      </c>
      <c r="L1" s="133" t="str">
        <f>PMIS_HMA_Rut!L1</f>
        <v>Age
(years)</v>
      </c>
      <c r="M1" s="133" t="str">
        <f>PMIS_HMA_Rut!M1</f>
        <v>RUTi 
(in)</v>
      </c>
      <c r="O1" s="133" t="s">
        <v>703</v>
      </c>
      <c r="P1" s="134" t="s">
        <v>51</v>
      </c>
      <c r="Q1" s="133" t="s">
        <v>51</v>
      </c>
      <c r="R1" s="133" t="s">
        <v>704</v>
      </c>
      <c r="S1" s="133" t="s">
        <v>773</v>
      </c>
      <c r="T1" s="133" t="s">
        <v>791</v>
      </c>
      <c r="U1" s="133" t="s">
        <v>792</v>
      </c>
      <c r="Z1" s="134" t="s">
        <v>708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PMIS_HMA_Rut!A2</f>
        <v>0</v>
      </c>
      <c r="B2" s="133">
        <f>PMIS_HMA_Rut!B2</f>
        <v>0</v>
      </c>
      <c r="C2" s="133">
        <f>PMIS_HMA_Rut!C2</f>
        <v>0</v>
      </c>
      <c r="D2" s="133">
        <f>PMIS_HMA_Rut!D2</f>
        <v>0</v>
      </c>
      <c r="E2" s="133">
        <f>PMIS_HMA_Rut!E2</f>
        <v>0</v>
      </c>
      <c r="F2" s="133">
        <f>PMIS_HMA_Rut!F2</f>
        <v>0</v>
      </c>
      <c r="G2" s="133">
        <f>PMIS_HMA_Rut!G2</f>
        <v>0</v>
      </c>
      <c r="H2" s="133">
        <f>PMIS_HMA_Rut!H2</f>
        <v>0</v>
      </c>
      <c r="I2" s="133">
        <f>PMIS_HMA_Rut!I2</f>
        <v>0</v>
      </c>
      <c r="J2" s="133">
        <f>PMIS_HMA_Rut!J2</f>
        <v>0</v>
      </c>
      <c r="K2" s="133">
        <f>PMIS_HMA_Rut!K2</f>
        <v>0</v>
      </c>
      <c r="L2" s="133">
        <f>RSL_PMIS_HMA_Rut!L2</f>
        <v>0</v>
      </c>
      <c r="M2" s="133" t="str">
        <f>PMIS_HMA_Rut!M2</f>
        <v/>
      </c>
      <c r="N2" s="134" t="s">
        <v>793</v>
      </c>
      <c r="P2" s="133" t="s">
        <v>710</v>
      </c>
      <c r="Q2" s="133">
        <f>2*((L2-P$3)/(P$5-P$3))-1</f>
        <v>-1.2666666666666666</v>
      </c>
      <c r="R2" s="136">
        <f>2*((H2-P$8)/(P$10-P$8))-1</f>
        <v>-1.0251661719827767</v>
      </c>
      <c r="S2" s="133">
        <f>2*((I2-P$13)/(P$15-P$13))-1</f>
        <v>-2.1111111111111112</v>
      </c>
      <c r="T2" s="133">
        <f>2*((J2-P$18)/(P$20-P$18))-1</f>
        <v>-1</v>
      </c>
      <c r="U2" s="133">
        <f>2*((K2-P$23)/(P$25-P$23))-1</f>
        <v>-1.0736404554178374</v>
      </c>
      <c r="Z2" s="133">
        <v>-0.93955699999999998</v>
      </c>
      <c r="AA2" s="133">
        <v>0.30260599999999999</v>
      </c>
      <c r="AB2" s="133">
        <v>0.79464999999999997</v>
      </c>
      <c r="AC2" s="133">
        <v>-2.5506500000000001</v>
      </c>
      <c r="AD2" s="133">
        <v>-0.45036199999999998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PMIS_HMA_Rut!A3</f>
        <v>0</v>
      </c>
      <c r="B3" s="133">
        <f>PMIS_HMA_Rut!B3</f>
        <v>0</v>
      </c>
      <c r="C3" s="133">
        <f>PMIS_HMA_Rut!C3</f>
        <v>0</v>
      </c>
      <c r="D3" s="133">
        <f>PMIS_HMA_Rut!D3</f>
        <v>0</v>
      </c>
      <c r="E3" s="133">
        <f>PMIS_HMA_Rut!E3</f>
        <v>0</v>
      </c>
      <c r="F3" s="133">
        <f>PMIS_HMA_Rut!F3</f>
        <v>0</v>
      </c>
      <c r="G3" s="133">
        <f>PMIS_HMA_Rut!G3</f>
        <v>0</v>
      </c>
      <c r="H3" s="133">
        <f>IF(PMIS_HMA_Rut!H3="",H2+H2*(PMIS_HMA_Rut!$I$22/100),PMIS_HMA_Rut!H3)</f>
        <v>0</v>
      </c>
      <c r="I3" s="133">
        <f>IF(PMIS_HMA_Rut!H3="",I2,PMIS_HMA_Rut!I3)</f>
        <v>0</v>
      </c>
      <c r="J3" s="133">
        <f>PMIS_HMA_Rut!J3</f>
        <v>0</v>
      </c>
      <c r="K3" s="133">
        <f>PMIS_HMA_Rut!K3</f>
        <v>0</v>
      </c>
      <c r="L3" s="133">
        <f>RSL_PMIS_HMA_Rut!L3</f>
        <v>0</v>
      </c>
      <c r="M3" s="133" t="str">
        <f>PMIS_HMA_Rut!M3</f>
        <v/>
      </c>
      <c r="N3" s="133">
        <v>2.4746899999999999E-2</v>
      </c>
      <c r="P3" s="133">
        <v>2</v>
      </c>
      <c r="Q3" s="133">
        <f t="shared" ref="Q3:Q66" si="0">2*((L3-P$3)/(P$5-P$3))-1</f>
        <v>-1.2666666666666666</v>
      </c>
      <c r="R3" s="136">
        <f t="shared" ref="R3:R66" si="1">2*((H3-P$8)/(P$10-P$8))-1</f>
        <v>-1.0251661719827767</v>
      </c>
      <c r="S3" s="133">
        <f t="shared" ref="S3:S66" si="2">2*((I3-P$13)/(P$15-P$13))-1</f>
        <v>-2.1111111111111112</v>
      </c>
      <c r="T3" s="133">
        <f t="shared" ref="T3:T66" si="3">2*((J3-P$18)/(P$20-P$18))-1</f>
        <v>-1</v>
      </c>
      <c r="U3" s="133">
        <f t="shared" ref="U3:U66" si="4">2*((K3-P$23)/(P$25-P$23))-1</f>
        <v>-1.0736404554178374</v>
      </c>
      <c r="Z3" s="133">
        <v>1.8274600000000001</v>
      </c>
      <c r="AA3" s="133">
        <v>-0.25414300000000001</v>
      </c>
      <c r="AB3" s="133">
        <v>-0.95840899999999996</v>
      </c>
      <c r="AC3" s="133">
        <v>-0.76980099999999996</v>
      </c>
      <c r="AD3" s="133">
        <v>0.73989099999999997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PMIS_HMA_Rut!A4</f>
        <v>0</v>
      </c>
      <c r="B4" s="133">
        <f>PMIS_HMA_Rut!B4</f>
        <v>0</v>
      </c>
      <c r="C4" s="133">
        <f>PMIS_HMA_Rut!C4</f>
        <v>0</v>
      </c>
      <c r="D4" s="133">
        <f>PMIS_HMA_Rut!D4</f>
        <v>0</v>
      </c>
      <c r="E4" s="133">
        <f>PMIS_HMA_Rut!E4</f>
        <v>0</v>
      </c>
      <c r="F4" s="133">
        <f>PMIS_HMA_Rut!F4</f>
        <v>0</v>
      </c>
      <c r="G4" s="133">
        <f>PMIS_HMA_Rut!G4</f>
        <v>0</v>
      </c>
      <c r="H4" s="133">
        <f>IF(PMIS_HMA_Rut!H4="",H3+H3*(PMIS_HMA_Rut!$I$22/100),PMIS_HMA_Rut!H4)</f>
        <v>0</v>
      </c>
      <c r="I4" s="133">
        <f>IF(PMIS_HMA_Rut!H4="",I3,PMIS_HMA_Rut!I4)</f>
        <v>0</v>
      </c>
      <c r="J4" s="133">
        <f>PMIS_HMA_Rut!J4</f>
        <v>0</v>
      </c>
      <c r="K4" s="133">
        <f>PMIS_HMA_Rut!K4</f>
        <v>0</v>
      </c>
      <c r="L4" s="133">
        <f>RSL_PMIS_HMA_Rut!L4</f>
        <v>0</v>
      </c>
      <c r="M4" s="133" t="str">
        <f>PMIS_HMA_Rut!M4</f>
        <v/>
      </c>
      <c r="N4" s="134" t="s">
        <v>794</v>
      </c>
      <c r="P4" s="133" t="s">
        <v>712</v>
      </c>
      <c r="Q4" s="133">
        <f t="shared" si="0"/>
        <v>-1.2666666666666666</v>
      </c>
      <c r="R4" s="136">
        <f t="shared" si="1"/>
        <v>-1.0251661719827767</v>
      </c>
      <c r="S4" s="133">
        <f t="shared" si="2"/>
        <v>-2.1111111111111112</v>
      </c>
      <c r="T4" s="133">
        <f t="shared" si="3"/>
        <v>-1</v>
      </c>
      <c r="U4" s="133">
        <f t="shared" si="4"/>
        <v>-1.0736404554178374</v>
      </c>
      <c r="Z4" s="133">
        <v>0.82005099999999997</v>
      </c>
      <c r="AA4" s="133">
        <v>-8.1545500000000007E-2</v>
      </c>
      <c r="AB4" s="133">
        <v>-0.63109400000000004</v>
      </c>
      <c r="AC4" s="133">
        <v>0.22261</v>
      </c>
      <c r="AD4" s="133">
        <v>-0.72955000000000003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PMIS_HMA_Rut!A5</f>
        <v>0</v>
      </c>
      <c r="B5" s="133">
        <f>PMIS_HMA_Rut!B5</f>
        <v>0</v>
      </c>
      <c r="C5" s="133">
        <f>PMIS_HMA_Rut!C5</f>
        <v>0</v>
      </c>
      <c r="D5" s="133">
        <f>PMIS_HMA_Rut!D5</f>
        <v>0</v>
      </c>
      <c r="E5" s="133">
        <f>PMIS_HMA_Rut!E5</f>
        <v>0</v>
      </c>
      <c r="F5" s="133">
        <f>PMIS_HMA_Rut!F5</f>
        <v>0</v>
      </c>
      <c r="G5" s="133">
        <f>PMIS_HMA_Rut!G5</f>
        <v>0</v>
      </c>
      <c r="H5" s="133">
        <f>IF(PMIS_HMA_Rut!H5="",H4+H4*(PMIS_HMA_Rut!$I$22/100),PMIS_HMA_Rut!H5)</f>
        <v>0</v>
      </c>
      <c r="I5" s="133">
        <f>IF(PMIS_HMA_Rut!H5="",I4,PMIS_HMA_Rut!I5)</f>
        <v>0</v>
      </c>
      <c r="J5" s="133">
        <f>PMIS_HMA_Rut!J5</f>
        <v>0</v>
      </c>
      <c r="K5" s="133">
        <f>PMIS_HMA_Rut!K5</f>
        <v>0</v>
      </c>
      <c r="L5" s="133">
        <f>RSL_PMIS_HMA_Rut!L5</f>
        <v>0</v>
      </c>
      <c r="M5" s="133" t="str">
        <f>PMIS_HMA_Rut!M5</f>
        <v/>
      </c>
      <c r="N5" s="133">
        <v>0.36614200000000002</v>
      </c>
      <c r="P5" s="133">
        <v>17</v>
      </c>
      <c r="Q5" s="133">
        <f t="shared" si="0"/>
        <v>-1.2666666666666666</v>
      </c>
      <c r="R5" s="136">
        <f t="shared" si="1"/>
        <v>-1.0251661719827767</v>
      </c>
      <c r="S5" s="133">
        <f t="shared" si="2"/>
        <v>-2.1111111111111112</v>
      </c>
      <c r="T5" s="133">
        <f t="shared" si="3"/>
        <v>-1</v>
      </c>
      <c r="U5" s="133">
        <f t="shared" si="4"/>
        <v>-1.0736404554178374</v>
      </c>
      <c r="Z5" s="133">
        <v>2.5762900000000002</v>
      </c>
      <c r="AA5" s="133">
        <v>-0.41778599999999999</v>
      </c>
      <c r="AB5" s="133">
        <v>-0.87124000000000001</v>
      </c>
      <c r="AC5" s="133">
        <v>0.28710400000000003</v>
      </c>
      <c r="AD5" s="133">
        <v>0.27993299999999999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PMIS_HMA_Rut!A6</f>
        <v>0</v>
      </c>
      <c r="B6" s="133">
        <f>PMIS_HMA_Rut!B6</f>
        <v>0</v>
      </c>
      <c r="C6" s="133">
        <f>PMIS_HMA_Rut!C6</f>
        <v>0</v>
      </c>
      <c r="D6" s="133">
        <f>PMIS_HMA_Rut!D6</f>
        <v>0</v>
      </c>
      <c r="E6" s="133">
        <f>PMIS_HMA_Rut!E6</f>
        <v>0</v>
      </c>
      <c r="F6" s="133">
        <f>PMIS_HMA_Rut!F6</f>
        <v>0</v>
      </c>
      <c r="G6" s="133">
        <f>PMIS_HMA_Rut!G6</f>
        <v>0</v>
      </c>
      <c r="H6" s="133">
        <f>IF(PMIS_HMA_Rut!H6="",H5+H5*(PMIS_HMA_Rut!$I$22/100),PMIS_HMA_Rut!H6)</f>
        <v>0</v>
      </c>
      <c r="I6" s="133">
        <f>IF(PMIS_HMA_Rut!H6="",I5,PMIS_HMA_Rut!I6)</f>
        <v>0</v>
      </c>
      <c r="J6" s="133">
        <f>PMIS_HMA_Rut!J6</f>
        <v>0</v>
      </c>
      <c r="K6" s="133">
        <f>PMIS_HMA_Rut!K6</f>
        <v>0</v>
      </c>
      <c r="L6" s="133">
        <f>RSL_PMIS_HMA_Rut!L6</f>
        <v>0</v>
      </c>
      <c r="M6" s="133" t="str">
        <f>PMIS_HMA_Rut!M6</f>
        <v/>
      </c>
      <c r="P6" s="134" t="s">
        <v>742</v>
      </c>
      <c r="Q6" s="133">
        <f t="shared" si="0"/>
        <v>-1.2666666666666666</v>
      </c>
      <c r="R6" s="136">
        <f t="shared" si="1"/>
        <v>-1.0251661719827767</v>
      </c>
      <c r="S6" s="133">
        <f t="shared" si="2"/>
        <v>-2.1111111111111112</v>
      </c>
      <c r="T6" s="133">
        <f t="shared" si="3"/>
        <v>-1</v>
      </c>
      <c r="U6" s="133">
        <f t="shared" si="4"/>
        <v>-1.0736404554178374</v>
      </c>
      <c r="Z6" s="133">
        <v>-0.98439699999999997</v>
      </c>
      <c r="AA6" s="133">
        <v>0.33538899999999999</v>
      </c>
      <c r="AB6" s="133">
        <v>-0.40359299999999998</v>
      </c>
      <c r="AC6" s="133">
        <v>-0.49775399999999997</v>
      </c>
      <c r="AD6" s="133">
        <v>1.4781299999999999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PMIS_HMA_Rut!A7</f>
        <v>0</v>
      </c>
      <c r="B7" s="133">
        <f>PMIS_HMA_Rut!B7</f>
        <v>0</v>
      </c>
      <c r="C7" s="133">
        <f>PMIS_HMA_Rut!C7</f>
        <v>0</v>
      </c>
      <c r="D7" s="133">
        <f>PMIS_HMA_Rut!D7</f>
        <v>0</v>
      </c>
      <c r="E7" s="133">
        <f>PMIS_HMA_Rut!E7</f>
        <v>0</v>
      </c>
      <c r="F7" s="133">
        <f>PMIS_HMA_Rut!F7</f>
        <v>0</v>
      </c>
      <c r="G7" s="133">
        <f>PMIS_HMA_Rut!G7</f>
        <v>0</v>
      </c>
      <c r="H7" s="133">
        <f>IF(PMIS_HMA_Rut!H7="",H6+H6*(PMIS_HMA_Rut!$I$22/100),PMIS_HMA_Rut!H7)</f>
        <v>0</v>
      </c>
      <c r="I7" s="133">
        <f>IF(PMIS_HMA_Rut!H7="",I6,PMIS_HMA_Rut!I7)</f>
        <v>0</v>
      </c>
      <c r="J7" s="133">
        <f>PMIS_HMA_Rut!J7</f>
        <v>0</v>
      </c>
      <c r="K7" s="133">
        <f>PMIS_HMA_Rut!K7</f>
        <v>0</v>
      </c>
      <c r="L7" s="133">
        <f>RSL_PMIS_HMA_Rut!L7</f>
        <v>0</v>
      </c>
      <c r="M7" s="133" t="str">
        <f>PMIS_HMA_Rut!M7</f>
        <v/>
      </c>
      <c r="P7" s="133" t="s">
        <v>710</v>
      </c>
      <c r="Q7" s="133">
        <f t="shared" si="0"/>
        <v>-1.2666666666666666</v>
      </c>
      <c r="R7" s="136">
        <f t="shared" si="1"/>
        <v>-1.0251661719827767</v>
      </c>
      <c r="S7" s="133">
        <f t="shared" si="2"/>
        <v>-2.1111111111111112</v>
      </c>
      <c r="T7" s="133">
        <f t="shared" si="3"/>
        <v>-1</v>
      </c>
      <c r="U7" s="133">
        <f t="shared" si="4"/>
        <v>-1.0736404554178374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PMIS_HMA_Rut!A8</f>
        <v>0</v>
      </c>
      <c r="B8" s="133">
        <f>PMIS_HMA_Rut!B8</f>
        <v>0</v>
      </c>
      <c r="C8" s="133">
        <f>PMIS_HMA_Rut!C8</f>
        <v>0</v>
      </c>
      <c r="D8" s="133">
        <f>PMIS_HMA_Rut!D8</f>
        <v>0</v>
      </c>
      <c r="E8" s="133">
        <f>PMIS_HMA_Rut!E8</f>
        <v>0</v>
      </c>
      <c r="F8" s="133">
        <f>PMIS_HMA_Rut!F8</f>
        <v>0</v>
      </c>
      <c r="G8" s="133">
        <f>PMIS_HMA_Rut!G8</f>
        <v>0</v>
      </c>
      <c r="H8" s="133">
        <f>IF(PMIS_HMA_Rut!H8="",H7+H7*(PMIS_HMA_Rut!$I$22/100),PMIS_HMA_Rut!H8)</f>
        <v>0</v>
      </c>
      <c r="I8" s="133">
        <f>IF(PMIS_HMA_Rut!H8="",I7,PMIS_HMA_Rut!I8)</f>
        <v>0</v>
      </c>
      <c r="J8" s="133">
        <f>PMIS_HMA_Rut!J8</f>
        <v>0</v>
      </c>
      <c r="K8" s="133">
        <f>PMIS_HMA_Rut!K8</f>
        <v>0</v>
      </c>
      <c r="L8" s="133">
        <f>RSL_PMIS_HMA_Rut!L8</f>
        <v>0</v>
      </c>
      <c r="M8" s="133" t="str">
        <f>PMIS_HMA_Rut!M8</f>
        <v/>
      </c>
      <c r="P8" s="133">
        <v>140077.875</v>
      </c>
      <c r="Q8" s="133">
        <f t="shared" si="0"/>
        <v>-1.2666666666666666</v>
      </c>
      <c r="R8" s="136">
        <f t="shared" si="1"/>
        <v>-1.0251661719827767</v>
      </c>
      <c r="S8" s="133">
        <f t="shared" si="2"/>
        <v>-2.1111111111111112</v>
      </c>
      <c r="T8" s="133">
        <f t="shared" si="3"/>
        <v>-1</v>
      </c>
      <c r="U8" s="133">
        <f t="shared" si="4"/>
        <v>-1.0736404554178374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PMIS_HMA_Rut!A9</f>
        <v>0</v>
      </c>
      <c r="B9" s="133">
        <f>PMIS_HMA_Rut!B9</f>
        <v>0</v>
      </c>
      <c r="C9" s="133">
        <f>PMIS_HMA_Rut!C9</f>
        <v>0</v>
      </c>
      <c r="D9" s="133">
        <f>PMIS_HMA_Rut!D9</f>
        <v>0</v>
      </c>
      <c r="E9" s="133">
        <f>PMIS_HMA_Rut!E9</f>
        <v>0</v>
      </c>
      <c r="F9" s="133">
        <f>PMIS_HMA_Rut!F9</f>
        <v>0</v>
      </c>
      <c r="G9" s="133">
        <f>PMIS_HMA_Rut!G9</f>
        <v>0</v>
      </c>
      <c r="H9" s="133">
        <f>IF(PMIS_HMA_Rut!H9="",H8+H8*(PMIS_HMA_Rut!$I$22/100),PMIS_HMA_Rut!H9)</f>
        <v>0</v>
      </c>
      <c r="I9" s="133">
        <f>IF(PMIS_HMA_Rut!H9="",I8,PMIS_HMA_Rut!I9)</f>
        <v>0</v>
      </c>
      <c r="J9" s="133">
        <f>PMIS_HMA_Rut!J9</f>
        <v>0</v>
      </c>
      <c r="K9" s="133">
        <f>PMIS_HMA_Rut!K9</f>
        <v>0</v>
      </c>
      <c r="L9" s="133">
        <f>RSL_PMIS_HMA_Rut!L9</f>
        <v>0</v>
      </c>
      <c r="M9" s="133" t="str">
        <f>PMIS_HMA_Rut!M9</f>
        <v/>
      </c>
      <c r="P9" s="133" t="s">
        <v>712</v>
      </c>
      <c r="Q9" s="133">
        <f t="shared" si="0"/>
        <v>-1.2666666666666666</v>
      </c>
      <c r="R9" s="136">
        <f t="shared" si="1"/>
        <v>-1.0251661719827767</v>
      </c>
      <c r="S9" s="133">
        <f t="shared" si="2"/>
        <v>-2.1111111111111112</v>
      </c>
      <c r="T9" s="133">
        <f t="shared" si="3"/>
        <v>-1</v>
      </c>
      <c r="U9" s="133">
        <f t="shared" si="4"/>
        <v>-1.0736404554178374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PMIS_HMA_Rut!A10</f>
        <v>0</v>
      </c>
      <c r="B10" s="133">
        <f>PMIS_HMA_Rut!B10</f>
        <v>0</v>
      </c>
      <c r="C10" s="133">
        <f>PMIS_HMA_Rut!C10</f>
        <v>0</v>
      </c>
      <c r="D10" s="133">
        <f>PMIS_HMA_Rut!D10</f>
        <v>0</v>
      </c>
      <c r="E10" s="133">
        <f>PMIS_HMA_Rut!E10</f>
        <v>0</v>
      </c>
      <c r="F10" s="133">
        <f>PMIS_HMA_Rut!F10</f>
        <v>0</v>
      </c>
      <c r="G10" s="133">
        <f>PMIS_HMA_Rut!G10</f>
        <v>0</v>
      </c>
      <c r="H10" s="133">
        <f>IF(PMIS_HMA_Rut!H10="",H9+H9*(PMIS_HMA_Rut!$I$22/100),PMIS_HMA_Rut!H10)</f>
        <v>0</v>
      </c>
      <c r="I10" s="133">
        <f>IF(PMIS_HMA_Rut!H10="",I9,PMIS_HMA_Rut!I10)</f>
        <v>0</v>
      </c>
      <c r="J10" s="133">
        <f>PMIS_HMA_Rut!J10</f>
        <v>0</v>
      </c>
      <c r="K10" s="133">
        <f>PMIS_HMA_Rut!K10</f>
        <v>0</v>
      </c>
      <c r="L10" s="133">
        <f>RSL_PMIS_HMA_Rut!L10</f>
        <v>0</v>
      </c>
      <c r="M10" s="133" t="str">
        <f>PMIS_HMA_Rut!M10</f>
        <v/>
      </c>
      <c r="P10" s="136">
        <v>11272313.25</v>
      </c>
      <c r="Q10" s="133">
        <f t="shared" si="0"/>
        <v>-1.2666666666666666</v>
      </c>
      <c r="R10" s="136">
        <f t="shared" si="1"/>
        <v>-1.0251661719827767</v>
      </c>
      <c r="S10" s="133">
        <f t="shared" si="2"/>
        <v>-2.1111111111111112</v>
      </c>
      <c r="T10" s="133">
        <f t="shared" si="3"/>
        <v>-1</v>
      </c>
      <c r="U10" s="133">
        <f t="shared" si="4"/>
        <v>-1.0736404554178374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PMIS_HMA_Rut!A11</f>
        <v>0</v>
      </c>
      <c r="B11" s="133">
        <f>PMIS_HMA_Rut!B11</f>
        <v>0</v>
      </c>
      <c r="C11" s="133">
        <f>PMIS_HMA_Rut!C11</f>
        <v>0</v>
      </c>
      <c r="D11" s="133">
        <f>PMIS_HMA_Rut!D11</f>
        <v>0</v>
      </c>
      <c r="E11" s="133">
        <f>PMIS_HMA_Rut!E11</f>
        <v>0</v>
      </c>
      <c r="F11" s="133">
        <f>PMIS_HMA_Rut!F11</f>
        <v>0</v>
      </c>
      <c r="G11" s="133">
        <f>PMIS_HMA_Rut!G11</f>
        <v>0</v>
      </c>
      <c r="H11" s="133">
        <f>IF(PMIS_HMA_Rut!H11="",H10+H10*(PMIS_HMA_Rut!$I$22/100),PMIS_HMA_Rut!H11)</f>
        <v>0</v>
      </c>
      <c r="I11" s="133">
        <f>IF(PMIS_HMA_Rut!H11="",I10,PMIS_HMA_Rut!I11)</f>
        <v>0</v>
      </c>
      <c r="J11" s="133">
        <f>PMIS_HMA_Rut!J11</f>
        <v>0</v>
      </c>
      <c r="K11" s="133">
        <f>PMIS_HMA_Rut!K11</f>
        <v>0</v>
      </c>
      <c r="L11" s="133">
        <f>RSL_PMIS_HMA_Rut!L11</f>
        <v>0</v>
      </c>
      <c r="M11" s="133" t="str">
        <f>PMIS_HMA_Rut!M11</f>
        <v/>
      </c>
      <c r="P11" s="134" t="s">
        <v>777</v>
      </c>
      <c r="Q11" s="133">
        <f t="shared" si="0"/>
        <v>-1.2666666666666666</v>
      </c>
      <c r="R11" s="136">
        <f t="shared" si="1"/>
        <v>-1.0251661719827767</v>
      </c>
      <c r="S11" s="133">
        <f t="shared" si="2"/>
        <v>-2.1111111111111112</v>
      </c>
      <c r="T11" s="133">
        <f t="shared" si="3"/>
        <v>-1</v>
      </c>
      <c r="U11" s="133">
        <f t="shared" si="4"/>
        <v>-1.0736404554178374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PMIS_HMA_Rut!A12</f>
        <v>0</v>
      </c>
      <c r="B12" s="133">
        <f>PMIS_HMA_Rut!B12</f>
        <v>0</v>
      </c>
      <c r="C12" s="133">
        <f>PMIS_HMA_Rut!C12</f>
        <v>0</v>
      </c>
      <c r="D12" s="133">
        <f>PMIS_HMA_Rut!D12</f>
        <v>0</v>
      </c>
      <c r="E12" s="133">
        <f>PMIS_HMA_Rut!E12</f>
        <v>0</v>
      </c>
      <c r="F12" s="133">
        <f>PMIS_HMA_Rut!F12</f>
        <v>0</v>
      </c>
      <c r="G12" s="133">
        <f>PMIS_HMA_Rut!G12</f>
        <v>0</v>
      </c>
      <c r="H12" s="133">
        <f>IF(PMIS_HMA_Rut!H12="",H11+H11*(PMIS_HMA_Rut!$I$22/100),PMIS_HMA_Rut!H12)</f>
        <v>0</v>
      </c>
      <c r="I12" s="133">
        <f>IF(PMIS_HMA_Rut!H12="",I11,PMIS_HMA_Rut!I12)</f>
        <v>0</v>
      </c>
      <c r="J12" s="133">
        <f>PMIS_HMA_Rut!J12</f>
        <v>0</v>
      </c>
      <c r="K12" s="133">
        <f>PMIS_HMA_Rut!K12</f>
        <v>0</v>
      </c>
      <c r="L12" s="133">
        <f>RSL_PMIS_HMA_Rut!L12</f>
        <v>0</v>
      </c>
      <c r="M12" s="133" t="str">
        <f>PMIS_HMA_Rut!M12</f>
        <v/>
      </c>
      <c r="P12" s="133" t="s">
        <v>710</v>
      </c>
      <c r="Q12" s="133">
        <f t="shared" si="0"/>
        <v>-1.2666666666666666</v>
      </c>
      <c r="R12" s="136">
        <f t="shared" si="1"/>
        <v>-1.0251661719827767</v>
      </c>
      <c r="S12" s="133">
        <f t="shared" si="2"/>
        <v>-2.1111111111111112</v>
      </c>
      <c r="T12" s="133">
        <f t="shared" si="3"/>
        <v>-1</v>
      </c>
      <c r="U12" s="133">
        <f t="shared" si="4"/>
        <v>-1.0736404554178374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PMIS_HMA_Rut!A13</f>
        <v>0</v>
      </c>
      <c r="B13" s="133">
        <f>PMIS_HMA_Rut!B13</f>
        <v>0</v>
      </c>
      <c r="C13" s="133">
        <f>PMIS_HMA_Rut!C13</f>
        <v>0</v>
      </c>
      <c r="D13" s="133">
        <f>PMIS_HMA_Rut!D13</f>
        <v>0</v>
      </c>
      <c r="E13" s="133">
        <f>PMIS_HMA_Rut!E13</f>
        <v>0</v>
      </c>
      <c r="F13" s="133">
        <f>PMIS_HMA_Rut!F13</f>
        <v>0</v>
      </c>
      <c r="G13" s="133">
        <f>PMIS_HMA_Rut!G13</f>
        <v>0</v>
      </c>
      <c r="H13" s="133">
        <f>IF(PMIS_HMA_Rut!H13="",H12+H12*(PMIS_HMA_Rut!$I$22/100),PMIS_HMA_Rut!H13)</f>
        <v>0</v>
      </c>
      <c r="I13" s="133">
        <f>IF(PMIS_HMA_Rut!H13="",I12,PMIS_HMA_Rut!I13)</f>
        <v>0</v>
      </c>
      <c r="J13" s="133">
        <f>PMIS_HMA_Rut!J13</f>
        <v>0</v>
      </c>
      <c r="K13" s="133">
        <f>PMIS_HMA_Rut!K13</f>
        <v>0</v>
      </c>
      <c r="L13" s="133">
        <f>RSL_PMIS_HMA_Rut!L13</f>
        <v>0</v>
      </c>
      <c r="M13" s="133" t="str">
        <f>PMIS_HMA_Rut!M13</f>
        <v/>
      </c>
      <c r="P13" s="133">
        <v>7.5</v>
      </c>
      <c r="Q13" s="133">
        <f t="shared" si="0"/>
        <v>-1.2666666666666666</v>
      </c>
      <c r="R13" s="136">
        <f t="shared" si="1"/>
        <v>-1.0251661719827767</v>
      </c>
      <c r="S13" s="133">
        <f t="shared" si="2"/>
        <v>-2.1111111111111112</v>
      </c>
      <c r="T13" s="133">
        <f t="shared" si="3"/>
        <v>-1</v>
      </c>
      <c r="U13" s="133">
        <f t="shared" si="4"/>
        <v>-1.0736404554178374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PMIS_HMA_Rut!A14</f>
        <v>0</v>
      </c>
      <c r="B14" s="133">
        <f>PMIS_HMA_Rut!B14</f>
        <v>0</v>
      </c>
      <c r="C14" s="133">
        <f>PMIS_HMA_Rut!C14</f>
        <v>0</v>
      </c>
      <c r="D14" s="133">
        <f>PMIS_HMA_Rut!D14</f>
        <v>0</v>
      </c>
      <c r="E14" s="133">
        <f>PMIS_HMA_Rut!E14</f>
        <v>0</v>
      </c>
      <c r="F14" s="133">
        <f>PMIS_HMA_Rut!F14</f>
        <v>0</v>
      </c>
      <c r="G14" s="133">
        <f>PMIS_HMA_Rut!G14</f>
        <v>0</v>
      </c>
      <c r="H14" s="133">
        <f>IF(PMIS_HMA_Rut!H14="",H13+H13*(PMIS_HMA_Rut!$I$22/100),PMIS_HMA_Rut!H14)</f>
        <v>0</v>
      </c>
      <c r="I14" s="133">
        <f>IF(PMIS_HMA_Rut!H14="",I13,PMIS_HMA_Rut!I14)</f>
        <v>0</v>
      </c>
      <c r="J14" s="133">
        <f>PMIS_HMA_Rut!J14</f>
        <v>0</v>
      </c>
      <c r="K14" s="133">
        <f>PMIS_HMA_Rut!K14</f>
        <v>0</v>
      </c>
      <c r="L14" s="133">
        <f>RSL_PMIS_HMA_Rut!L14</f>
        <v>0</v>
      </c>
      <c r="M14" s="133" t="str">
        <f>PMIS_HMA_Rut!M14</f>
        <v/>
      </c>
      <c r="P14" s="133" t="s">
        <v>712</v>
      </c>
      <c r="Q14" s="133">
        <f t="shared" si="0"/>
        <v>-1.2666666666666666</v>
      </c>
      <c r="R14" s="136">
        <f t="shared" si="1"/>
        <v>-1.0251661719827767</v>
      </c>
      <c r="S14" s="133">
        <f t="shared" si="2"/>
        <v>-2.1111111111111112</v>
      </c>
      <c r="T14" s="133">
        <f t="shared" si="3"/>
        <v>-1</v>
      </c>
      <c r="U14" s="133">
        <f t="shared" si="4"/>
        <v>-1.0736404554178374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PMIS_HMA_Rut!A15</f>
        <v>0</v>
      </c>
      <c r="B15" s="133">
        <f>PMIS_HMA_Rut!B15</f>
        <v>0</v>
      </c>
      <c r="C15" s="133">
        <f>PMIS_HMA_Rut!C15</f>
        <v>0</v>
      </c>
      <c r="D15" s="133">
        <f>PMIS_HMA_Rut!D15</f>
        <v>0</v>
      </c>
      <c r="E15" s="133">
        <f>PMIS_HMA_Rut!E15</f>
        <v>0</v>
      </c>
      <c r="F15" s="133">
        <f>PMIS_HMA_Rut!F15</f>
        <v>0</v>
      </c>
      <c r="G15" s="133">
        <f>PMIS_HMA_Rut!G15</f>
        <v>0</v>
      </c>
      <c r="H15" s="133">
        <f>IF(PMIS_HMA_Rut!H15="",H14+H14*(PMIS_HMA_Rut!$I$22/100),PMIS_HMA_Rut!H15)</f>
        <v>0</v>
      </c>
      <c r="I15" s="133">
        <f>IF(PMIS_HMA_Rut!H15="",I14,PMIS_HMA_Rut!I15)</f>
        <v>0</v>
      </c>
      <c r="J15" s="133">
        <f>PMIS_HMA_Rut!J15</f>
        <v>0</v>
      </c>
      <c r="K15" s="133">
        <f>PMIS_HMA_Rut!K15</f>
        <v>0</v>
      </c>
      <c r="L15" s="133">
        <f>RSL_PMIS_HMA_Rut!L15</f>
        <v>0</v>
      </c>
      <c r="M15" s="133" t="str">
        <f>PMIS_HMA_Rut!M15</f>
        <v/>
      </c>
      <c r="P15" s="133">
        <v>21</v>
      </c>
      <c r="Q15" s="133">
        <f t="shared" si="0"/>
        <v>-1.2666666666666666</v>
      </c>
      <c r="R15" s="136">
        <f t="shared" si="1"/>
        <v>-1.0251661719827767</v>
      </c>
      <c r="S15" s="133">
        <f t="shared" si="2"/>
        <v>-2.1111111111111112</v>
      </c>
      <c r="T15" s="133">
        <f t="shared" si="3"/>
        <v>-1</v>
      </c>
      <c r="U15" s="133">
        <f t="shared" si="4"/>
        <v>-1.0736404554178374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PMIS_HMA_Rut!A16</f>
        <v>0</v>
      </c>
      <c r="B16" s="133">
        <f>PMIS_HMA_Rut!B16</f>
        <v>0</v>
      </c>
      <c r="C16" s="133">
        <f>PMIS_HMA_Rut!C16</f>
        <v>0</v>
      </c>
      <c r="D16" s="133">
        <f>PMIS_HMA_Rut!D16</f>
        <v>0</v>
      </c>
      <c r="E16" s="133">
        <f>PMIS_HMA_Rut!E16</f>
        <v>0</v>
      </c>
      <c r="F16" s="133">
        <f>PMIS_HMA_Rut!F16</f>
        <v>0</v>
      </c>
      <c r="G16" s="133">
        <f>PMIS_HMA_Rut!G16</f>
        <v>0</v>
      </c>
      <c r="H16" s="133">
        <f>IF(PMIS_HMA_Rut!H16="",H15+H15*(PMIS_HMA_Rut!$I$22/100),PMIS_HMA_Rut!H16)</f>
        <v>0</v>
      </c>
      <c r="I16" s="133">
        <f>IF(PMIS_HMA_Rut!H16="",I15,PMIS_HMA_Rut!I16)</f>
        <v>0</v>
      </c>
      <c r="J16" s="133">
        <f>PMIS_HMA_Rut!J16</f>
        <v>0</v>
      </c>
      <c r="K16" s="133">
        <f>PMIS_HMA_Rut!K16</f>
        <v>0</v>
      </c>
      <c r="L16" s="133">
        <f>RSL_PMIS_HMA_Rut!L16</f>
        <v>0</v>
      </c>
      <c r="M16" s="133" t="str">
        <f>PMIS_HMA_Rut!M16</f>
        <v/>
      </c>
      <c r="P16" s="134" t="s">
        <v>795</v>
      </c>
      <c r="Q16" s="133">
        <f t="shared" si="0"/>
        <v>-1.2666666666666666</v>
      </c>
      <c r="R16" s="136">
        <f t="shared" si="1"/>
        <v>-1.0251661719827767</v>
      </c>
      <c r="S16" s="133">
        <f t="shared" si="2"/>
        <v>-2.1111111111111112</v>
      </c>
      <c r="T16" s="133">
        <f t="shared" si="3"/>
        <v>-1</v>
      </c>
      <c r="U16" s="133">
        <f t="shared" si="4"/>
        <v>-1.0736404554178374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-1.2666666666666666</v>
      </c>
      <c r="R17" s="136">
        <f t="shared" si="1"/>
        <v>-1.0251661719827767</v>
      </c>
      <c r="S17" s="133">
        <f t="shared" si="2"/>
        <v>-2.1111111111111112</v>
      </c>
      <c r="T17" s="133">
        <f t="shared" si="3"/>
        <v>-1</v>
      </c>
      <c r="U17" s="133">
        <f t="shared" si="4"/>
        <v>-1.0736404554178374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-1.2666666666666666</v>
      </c>
      <c r="R18" s="136">
        <f t="shared" si="1"/>
        <v>-1.0251661719827767</v>
      </c>
      <c r="S18" s="133">
        <f t="shared" si="2"/>
        <v>-2.1111111111111112</v>
      </c>
      <c r="T18" s="133">
        <f t="shared" si="3"/>
        <v>-1</v>
      </c>
      <c r="U18" s="133">
        <f t="shared" si="4"/>
        <v>-1.0736404554178374</v>
      </c>
      <c r="V18" s="133">
        <v>-4.3383685135053698</v>
      </c>
      <c r="W18" s="133">
        <f t="array" ref="W18:AR22">MMULT(Z2:AD6,TRANSPOSE(Q2:U23))</f>
        <v>2.2364665170327567</v>
      </c>
      <c r="X18" s="133">
        <v>2.2364665170327567</v>
      </c>
      <c r="Y18" s="133">
        <v>2.2364665170327567</v>
      </c>
      <c r="Z18" s="133">
        <v>2.2364665170327567</v>
      </c>
      <c r="AA18" s="133">
        <v>2.2364665170327567</v>
      </c>
      <c r="AB18" s="133">
        <v>2.2364665170327567</v>
      </c>
      <c r="AC18" s="133">
        <v>2.2364665170327567</v>
      </c>
      <c r="AD18" s="133">
        <v>2.2364665170327567</v>
      </c>
      <c r="AE18" s="133">
        <v>2.2364665170327567</v>
      </c>
      <c r="AF18" s="133">
        <v>2.2364665170327567</v>
      </c>
      <c r="AG18" s="133">
        <v>2.2364665170327567</v>
      </c>
      <c r="AH18" s="133">
        <v>2.2364665170327567</v>
      </c>
      <c r="AI18" s="133">
        <v>2.2364665170327567</v>
      </c>
      <c r="AJ18" s="133">
        <v>2.2364665170327567</v>
      </c>
      <c r="AK18" s="133">
        <v>2.2364665170327567</v>
      </c>
      <c r="AL18" s="133">
        <v>2.2364665170327567</v>
      </c>
      <c r="AM18" s="133">
        <v>2.2364665170327567</v>
      </c>
      <c r="AN18" s="133">
        <v>2.2364665170327567</v>
      </c>
      <c r="AO18" s="133">
        <v>2.2364665170327567</v>
      </c>
      <c r="AP18" s="133">
        <v>2.2364665170327567</v>
      </c>
      <c r="AQ18" s="133">
        <v>2.2364665170327567</v>
      </c>
      <c r="AR18" s="133">
        <v>2.2364665170327567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-1.2666666666666666</v>
      </c>
      <c r="R19" s="136">
        <f t="shared" si="1"/>
        <v>-1.0251661719827767</v>
      </c>
      <c r="S19" s="133">
        <f t="shared" si="2"/>
        <v>-2.1111111111111112</v>
      </c>
      <c r="T19" s="133">
        <f t="shared" si="3"/>
        <v>-1</v>
      </c>
      <c r="U19" s="133">
        <f t="shared" si="4"/>
        <v>-1.0736404554178374</v>
      </c>
      <c r="V19" s="133">
        <v>-1.3909047645116099</v>
      </c>
      <c r="W19" s="133">
        <v>-5.5511881531118634E-2</v>
      </c>
      <c r="X19" s="133">
        <v>-5.5511881531118634E-2</v>
      </c>
      <c r="Y19" s="133">
        <v>-5.5511881531118634E-2</v>
      </c>
      <c r="Z19" s="133">
        <v>-5.5511881531118634E-2</v>
      </c>
      <c r="AA19" s="133">
        <v>-5.5511881531118634E-2</v>
      </c>
      <c r="AB19" s="133">
        <v>-5.5511881531118634E-2</v>
      </c>
      <c r="AC19" s="133">
        <v>-5.5511881531118634E-2</v>
      </c>
      <c r="AD19" s="133">
        <v>-5.5511881531118634E-2</v>
      </c>
      <c r="AE19" s="133">
        <v>-5.5511881531118634E-2</v>
      </c>
      <c r="AF19" s="133">
        <v>-5.5511881531118634E-2</v>
      </c>
      <c r="AG19" s="133">
        <v>-5.5511881531118634E-2</v>
      </c>
      <c r="AH19" s="133">
        <v>-5.5511881531118634E-2</v>
      </c>
      <c r="AI19" s="133">
        <v>-5.5511881531118634E-2</v>
      </c>
      <c r="AJ19" s="133">
        <v>-5.5511881531118634E-2</v>
      </c>
      <c r="AK19" s="133">
        <v>-5.5511881531118634E-2</v>
      </c>
      <c r="AL19" s="133">
        <v>-5.5511881531118634E-2</v>
      </c>
      <c r="AM19" s="133">
        <v>-5.5511881531118634E-2</v>
      </c>
      <c r="AN19" s="133">
        <v>-5.5511881531118634E-2</v>
      </c>
      <c r="AO19" s="133">
        <v>-5.5511881531118634E-2</v>
      </c>
      <c r="AP19" s="133">
        <v>-5.5511881531118634E-2</v>
      </c>
      <c r="AQ19" s="133">
        <v>-5.5511881531118634E-2</v>
      </c>
      <c r="AR19" s="133">
        <v>-5.5511881531118634E-2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0.33070866141732286</v>
      </c>
      <c r="Q20" s="133">
        <f t="shared" si="0"/>
        <v>-1.2666666666666666</v>
      </c>
      <c r="R20" s="136">
        <f t="shared" si="1"/>
        <v>-1.0251661719827767</v>
      </c>
      <c r="S20" s="133">
        <f t="shared" si="2"/>
        <v>-2.1111111111111112</v>
      </c>
      <c r="T20" s="133">
        <f t="shared" si="3"/>
        <v>-1</v>
      </c>
      <c r="U20" s="133">
        <f t="shared" si="4"/>
        <v>-1.0736404554178374</v>
      </c>
      <c r="V20" s="133">
        <v>-0.820291819680943</v>
      </c>
      <c r="W20" s="133">
        <v>0.93784037121639396</v>
      </c>
      <c r="X20" s="133">
        <v>0.93784037121639396</v>
      </c>
      <c r="Y20" s="133">
        <v>0.93784037121639396</v>
      </c>
      <c r="Z20" s="133">
        <v>0.93784037121639396</v>
      </c>
      <c r="AA20" s="133">
        <v>0.93784037121639396</v>
      </c>
      <c r="AB20" s="133">
        <v>0.93784037121639396</v>
      </c>
      <c r="AC20" s="133">
        <v>0.93784037121639396</v>
      </c>
      <c r="AD20" s="133">
        <v>0.93784037121639396</v>
      </c>
      <c r="AE20" s="133">
        <v>0.93784037121639396</v>
      </c>
      <c r="AF20" s="133">
        <v>0.93784037121639396</v>
      </c>
      <c r="AG20" s="133">
        <v>0.93784037121639396</v>
      </c>
      <c r="AH20" s="133">
        <v>0.93784037121639396</v>
      </c>
      <c r="AI20" s="133">
        <v>0.93784037121639396</v>
      </c>
      <c r="AJ20" s="133">
        <v>0.93784037121639396</v>
      </c>
      <c r="AK20" s="133">
        <v>0.93784037121639396</v>
      </c>
      <c r="AL20" s="133">
        <v>0.93784037121639396</v>
      </c>
      <c r="AM20" s="133">
        <v>0.93784037121639396</v>
      </c>
      <c r="AN20" s="133">
        <v>0.93784037121639396</v>
      </c>
      <c r="AO20" s="133">
        <v>0.93784037121639396</v>
      </c>
      <c r="AP20" s="133">
        <v>0.93784037121639396</v>
      </c>
      <c r="AQ20" s="133">
        <v>0.93784037121639396</v>
      </c>
      <c r="AR20" s="133">
        <v>0.93784037121639396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795</v>
      </c>
      <c r="Q21" s="133">
        <f t="shared" si="0"/>
        <v>-1.2666666666666666</v>
      </c>
      <c r="R21" s="136">
        <f t="shared" si="1"/>
        <v>-1.0251661719827767</v>
      </c>
      <c r="S21" s="133">
        <f t="shared" si="2"/>
        <v>-2.1111111111111112</v>
      </c>
      <c r="T21" s="133">
        <f t="shared" si="3"/>
        <v>-1</v>
      </c>
      <c r="U21" s="133">
        <f t="shared" si="4"/>
        <v>-1.0736404554178374</v>
      </c>
      <c r="V21" s="133">
        <v>0.54790588939933904</v>
      </c>
      <c r="W21" s="133">
        <v>-1.5833675415007076</v>
      </c>
      <c r="X21" s="133">
        <v>-1.5833675415007076</v>
      </c>
      <c r="Y21" s="133">
        <v>-1.5833675415007076</v>
      </c>
      <c r="Z21" s="133">
        <v>-1.5833675415007076</v>
      </c>
      <c r="AA21" s="133">
        <v>-1.5833675415007076</v>
      </c>
      <c r="AB21" s="133">
        <v>-1.5833675415007076</v>
      </c>
      <c r="AC21" s="133">
        <v>-1.5833675415007076</v>
      </c>
      <c r="AD21" s="133">
        <v>-1.5833675415007076</v>
      </c>
      <c r="AE21" s="133">
        <v>-1.5833675415007076</v>
      </c>
      <c r="AF21" s="133">
        <v>-1.5833675415007076</v>
      </c>
      <c r="AG21" s="133">
        <v>-1.5833675415007076</v>
      </c>
      <c r="AH21" s="133">
        <v>-1.5833675415007076</v>
      </c>
      <c r="AI21" s="133">
        <v>-1.5833675415007076</v>
      </c>
      <c r="AJ21" s="133">
        <v>-1.5833675415007076</v>
      </c>
      <c r="AK21" s="133">
        <v>-1.5833675415007076</v>
      </c>
      <c r="AL21" s="133">
        <v>-1.5833675415007076</v>
      </c>
      <c r="AM21" s="133">
        <v>-1.5833675415007076</v>
      </c>
      <c r="AN21" s="133">
        <v>-1.5833675415007076</v>
      </c>
      <c r="AO21" s="133">
        <v>-1.5833675415007076</v>
      </c>
      <c r="AP21" s="133">
        <v>-1.5833675415007076</v>
      </c>
      <c r="AQ21" s="133">
        <v>-1.5833675415007076</v>
      </c>
      <c r="AR21" s="133">
        <v>-1.5833675415007076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-1.2666666666666666</v>
      </c>
      <c r="R22" s="136">
        <f t="shared" si="1"/>
        <v>-1.0251661719827767</v>
      </c>
      <c r="S22" s="133">
        <f t="shared" si="2"/>
        <v>-2.1111111111111112</v>
      </c>
      <c r="T22" s="133">
        <f t="shared" si="3"/>
        <v>-1</v>
      </c>
      <c r="U22" s="133">
        <f t="shared" si="4"/>
        <v>-1.0736404554178374</v>
      </c>
      <c r="V22" s="133">
        <v>-0.632376454622114</v>
      </c>
      <c r="W22" s="133">
        <v>0.66587690971143365</v>
      </c>
      <c r="X22" s="133">
        <v>0.66587690971143365</v>
      </c>
      <c r="Y22" s="133">
        <v>0.66587690971143365</v>
      </c>
      <c r="Z22" s="133">
        <v>0.66587690971143365</v>
      </c>
      <c r="AA22" s="133">
        <v>0.66587690971143365</v>
      </c>
      <c r="AB22" s="133">
        <v>0.66587690971143365</v>
      </c>
      <c r="AC22" s="133">
        <v>0.66587690971143365</v>
      </c>
      <c r="AD22" s="133">
        <v>0.66587690971143365</v>
      </c>
      <c r="AE22" s="133">
        <v>0.66587690971143365</v>
      </c>
      <c r="AF22" s="133">
        <v>0.66587690971143365</v>
      </c>
      <c r="AG22" s="133">
        <v>0.66587690971143365</v>
      </c>
      <c r="AH22" s="133">
        <v>0.66587690971143365</v>
      </c>
      <c r="AI22" s="133">
        <v>0.66587690971143365</v>
      </c>
      <c r="AJ22" s="133">
        <v>0.66587690971143365</v>
      </c>
      <c r="AK22" s="133">
        <v>0.66587690971143365</v>
      </c>
      <c r="AL22" s="133">
        <v>0.66587690971143365</v>
      </c>
      <c r="AM22" s="133">
        <v>0.66587690971143365</v>
      </c>
      <c r="AN22" s="133">
        <v>0.66587690971143365</v>
      </c>
      <c r="AO22" s="133">
        <v>0.66587690971143365</v>
      </c>
      <c r="AP22" s="133">
        <v>0.66587690971143365</v>
      </c>
      <c r="AQ22" s="133">
        <v>0.66587690971143365</v>
      </c>
      <c r="AR22" s="133">
        <v>0.66587690971143365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1.2373500000000001E-2</v>
      </c>
      <c r="Q23" s="133">
        <f t="shared" si="0"/>
        <v>-1.2666666666666666</v>
      </c>
      <c r="R23" s="136">
        <f t="shared" si="1"/>
        <v>-1.0251661719827767</v>
      </c>
      <c r="S23" s="133">
        <f t="shared" si="2"/>
        <v>-2.1111111111111112</v>
      </c>
      <c r="T23" s="133">
        <f t="shared" si="3"/>
        <v>-1</v>
      </c>
      <c r="U23" s="133">
        <f t="shared" si="4"/>
        <v>-1.0736404554178374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-1.2666666666666666</v>
      </c>
      <c r="R24" s="136">
        <f t="shared" si="1"/>
        <v>-1.0251661719827767</v>
      </c>
      <c r="S24" s="133">
        <f t="shared" si="2"/>
        <v>-2.1111111111111112</v>
      </c>
      <c r="T24" s="133">
        <f t="shared" si="3"/>
        <v>-1</v>
      </c>
      <c r="U24" s="133">
        <f t="shared" si="4"/>
        <v>-1.0736404554178374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0.34842519685039375</v>
      </c>
      <c r="Q25" s="133">
        <f t="shared" si="0"/>
        <v>-1.2666666666666666</v>
      </c>
      <c r="R25" s="136">
        <f t="shared" si="1"/>
        <v>-1.0251661719827767</v>
      </c>
      <c r="S25" s="133">
        <f t="shared" si="2"/>
        <v>-2.1111111111111112</v>
      </c>
      <c r="T25" s="133">
        <f t="shared" si="3"/>
        <v>-1</v>
      </c>
      <c r="U25" s="133">
        <f t="shared" si="4"/>
        <v>-1.0736404554178374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-1.2666666666666666</v>
      </c>
      <c r="R26" s="136">
        <f t="shared" si="1"/>
        <v>-1.0251661719827767</v>
      </c>
      <c r="S26" s="133">
        <f t="shared" si="2"/>
        <v>-2.1111111111111112</v>
      </c>
      <c r="T26" s="133">
        <f t="shared" si="3"/>
        <v>-1</v>
      </c>
      <c r="U26" s="133">
        <f t="shared" si="4"/>
        <v>-1.0736404554178374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-1.2666666666666666</v>
      </c>
      <c r="R27" s="136">
        <f t="shared" si="1"/>
        <v>-1.0251661719827767</v>
      </c>
      <c r="S27" s="133">
        <f t="shared" si="2"/>
        <v>-2.1111111111111112</v>
      </c>
      <c r="T27" s="133">
        <f t="shared" si="3"/>
        <v>-1</v>
      </c>
      <c r="U27" s="133">
        <f t="shared" si="4"/>
        <v>-1.0736404554178374</v>
      </c>
      <c r="W27" s="133">
        <f t="array" ref="W27:AR31">(V18:V22)+W18:AR22</f>
        <v>-2.1019019964726131</v>
      </c>
      <c r="X27" s="133">
        <v>-2.1019019964726131</v>
      </c>
      <c r="Y27" s="133">
        <v>-2.1019019964726131</v>
      </c>
      <c r="Z27" s="133">
        <v>-2.1019019964726131</v>
      </c>
      <c r="AA27" s="133">
        <v>-2.1019019964726131</v>
      </c>
      <c r="AB27" s="133">
        <v>-2.1019019964726131</v>
      </c>
      <c r="AC27" s="133">
        <v>-2.1019019964726131</v>
      </c>
      <c r="AD27" s="133">
        <v>-2.1019019964726131</v>
      </c>
      <c r="AE27" s="133">
        <v>-2.1019019964726131</v>
      </c>
      <c r="AF27" s="133">
        <v>-2.1019019964726131</v>
      </c>
      <c r="AG27" s="133">
        <v>-2.1019019964726131</v>
      </c>
      <c r="AH27" s="133">
        <v>-2.1019019964726131</v>
      </c>
      <c r="AI27" s="133">
        <v>-2.1019019964726131</v>
      </c>
      <c r="AJ27" s="133">
        <v>-2.1019019964726131</v>
      </c>
      <c r="AK27" s="133">
        <v>-2.1019019964726131</v>
      </c>
      <c r="AL27" s="133">
        <v>-2.1019019964726131</v>
      </c>
      <c r="AM27" s="133">
        <v>-2.1019019964726131</v>
      </c>
      <c r="AN27" s="133">
        <v>-2.1019019964726131</v>
      </c>
      <c r="AO27" s="133">
        <v>-2.1019019964726131</v>
      </c>
      <c r="AP27" s="133">
        <v>-2.1019019964726131</v>
      </c>
      <c r="AQ27" s="133">
        <v>-2.1019019964726131</v>
      </c>
      <c r="AR27" s="133">
        <v>-2.1019019964726131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-1.2666666666666666</v>
      </c>
      <c r="R28" s="136">
        <f t="shared" si="1"/>
        <v>-1.0251661719827767</v>
      </c>
      <c r="S28" s="133">
        <f t="shared" si="2"/>
        <v>-2.1111111111111112</v>
      </c>
      <c r="T28" s="133">
        <f t="shared" si="3"/>
        <v>-1</v>
      </c>
      <c r="U28" s="133">
        <f t="shared" si="4"/>
        <v>-1.0736404554178374</v>
      </c>
      <c r="W28" s="133">
        <v>-1.4464166460427286</v>
      </c>
      <c r="X28" s="133">
        <v>-1.4464166460427286</v>
      </c>
      <c r="Y28" s="133">
        <v>-1.4464166460427286</v>
      </c>
      <c r="Z28" s="133">
        <v>-1.4464166460427286</v>
      </c>
      <c r="AA28" s="133">
        <v>-1.4464166460427286</v>
      </c>
      <c r="AB28" s="133">
        <v>-1.4464166460427286</v>
      </c>
      <c r="AC28" s="133">
        <v>-1.4464166460427286</v>
      </c>
      <c r="AD28" s="133">
        <v>-1.4464166460427286</v>
      </c>
      <c r="AE28" s="133">
        <v>-1.4464166460427286</v>
      </c>
      <c r="AF28" s="133">
        <v>-1.4464166460427286</v>
      </c>
      <c r="AG28" s="133">
        <v>-1.4464166460427286</v>
      </c>
      <c r="AH28" s="133">
        <v>-1.4464166460427286</v>
      </c>
      <c r="AI28" s="133">
        <v>-1.4464166460427286</v>
      </c>
      <c r="AJ28" s="133">
        <v>-1.4464166460427286</v>
      </c>
      <c r="AK28" s="133">
        <v>-1.4464166460427286</v>
      </c>
      <c r="AL28" s="133">
        <v>-1.4464166460427286</v>
      </c>
      <c r="AM28" s="133">
        <v>-1.4464166460427286</v>
      </c>
      <c r="AN28" s="133">
        <v>-1.4464166460427286</v>
      </c>
      <c r="AO28" s="133">
        <v>-1.4464166460427286</v>
      </c>
      <c r="AP28" s="133">
        <v>-1.4464166460427286</v>
      </c>
      <c r="AQ28" s="133">
        <v>-1.4464166460427286</v>
      </c>
      <c r="AR28" s="133">
        <v>-1.4464166460427286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-1.2666666666666666</v>
      </c>
      <c r="R29" s="136">
        <f t="shared" si="1"/>
        <v>-1.0251661719827767</v>
      </c>
      <c r="S29" s="133">
        <f t="shared" si="2"/>
        <v>-2.1111111111111112</v>
      </c>
      <c r="T29" s="133">
        <f t="shared" si="3"/>
        <v>-1</v>
      </c>
      <c r="U29" s="133">
        <f t="shared" si="4"/>
        <v>-1.0736404554178374</v>
      </c>
      <c r="W29" s="133">
        <v>0.11754855153545096</v>
      </c>
      <c r="X29" s="133">
        <v>0.11754855153545096</v>
      </c>
      <c r="Y29" s="133">
        <v>0.11754855153545096</v>
      </c>
      <c r="Z29" s="133">
        <v>0.11754855153545096</v>
      </c>
      <c r="AA29" s="133">
        <v>0.11754855153545096</v>
      </c>
      <c r="AB29" s="133">
        <v>0.11754855153545096</v>
      </c>
      <c r="AC29" s="133">
        <v>0.11754855153545096</v>
      </c>
      <c r="AD29" s="133">
        <v>0.11754855153545096</v>
      </c>
      <c r="AE29" s="133">
        <v>0.11754855153545096</v>
      </c>
      <c r="AF29" s="133">
        <v>0.11754855153545096</v>
      </c>
      <c r="AG29" s="133">
        <v>0.11754855153545096</v>
      </c>
      <c r="AH29" s="133">
        <v>0.11754855153545096</v>
      </c>
      <c r="AI29" s="133">
        <v>0.11754855153545096</v>
      </c>
      <c r="AJ29" s="133">
        <v>0.11754855153545096</v>
      </c>
      <c r="AK29" s="133">
        <v>0.11754855153545096</v>
      </c>
      <c r="AL29" s="133">
        <v>0.11754855153545096</v>
      </c>
      <c r="AM29" s="133">
        <v>0.11754855153545096</v>
      </c>
      <c r="AN29" s="133">
        <v>0.11754855153545096</v>
      </c>
      <c r="AO29" s="133">
        <v>0.11754855153545096</v>
      </c>
      <c r="AP29" s="133">
        <v>0.11754855153545096</v>
      </c>
      <c r="AQ29" s="133">
        <v>0.11754855153545096</v>
      </c>
      <c r="AR29" s="133">
        <v>0.11754855153545096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-1.2666666666666666</v>
      </c>
      <c r="R30" s="136">
        <f t="shared" si="1"/>
        <v>-1.0251661719827767</v>
      </c>
      <c r="S30" s="133">
        <f t="shared" si="2"/>
        <v>-2.1111111111111112</v>
      </c>
      <c r="T30" s="133">
        <f t="shared" si="3"/>
        <v>-1</v>
      </c>
      <c r="U30" s="133">
        <f t="shared" si="4"/>
        <v>-1.0736404554178374</v>
      </c>
      <c r="W30" s="133">
        <v>-1.0354616521013686</v>
      </c>
      <c r="X30" s="133">
        <v>-1.0354616521013686</v>
      </c>
      <c r="Y30" s="133">
        <v>-1.0354616521013686</v>
      </c>
      <c r="Z30" s="133">
        <v>-1.0354616521013686</v>
      </c>
      <c r="AA30" s="133">
        <v>-1.0354616521013686</v>
      </c>
      <c r="AB30" s="133">
        <v>-1.0354616521013686</v>
      </c>
      <c r="AC30" s="133">
        <v>-1.0354616521013686</v>
      </c>
      <c r="AD30" s="133">
        <v>-1.0354616521013686</v>
      </c>
      <c r="AE30" s="133">
        <v>-1.0354616521013686</v>
      </c>
      <c r="AF30" s="133">
        <v>-1.0354616521013686</v>
      </c>
      <c r="AG30" s="133">
        <v>-1.0354616521013686</v>
      </c>
      <c r="AH30" s="133">
        <v>-1.0354616521013686</v>
      </c>
      <c r="AI30" s="133">
        <v>-1.0354616521013686</v>
      </c>
      <c r="AJ30" s="133">
        <v>-1.0354616521013686</v>
      </c>
      <c r="AK30" s="133">
        <v>-1.0354616521013686</v>
      </c>
      <c r="AL30" s="133">
        <v>-1.0354616521013686</v>
      </c>
      <c r="AM30" s="133">
        <v>-1.0354616521013686</v>
      </c>
      <c r="AN30" s="133">
        <v>-1.0354616521013686</v>
      </c>
      <c r="AO30" s="133">
        <v>-1.0354616521013686</v>
      </c>
      <c r="AP30" s="133">
        <v>-1.0354616521013686</v>
      </c>
      <c r="AQ30" s="133">
        <v>-1.0354616521013686</v>
      </c>
      <c r="AR30" s="133">
        <v>-1.0354616521013686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-1.2666666666666666</v>
      </c>
      <c r="R31" s="136">
        <f t="shared" si="1"/>
        <v>-1.0251661719827767</v>
      </c>
      <c r="S31" s="133">
        <f t="shared" si="2"/>
        <v>-2.1111111111111112</v>
      </c>
      <c r="T31" s="133">
        <f t="shared" si="3"/>
        <v>-1</v>
      </c>
      <c r="U31" s="133">
        <f t="shared" si="4"/>
        <v>-1.0736404554178374</v>
      </c>
      <c r="W31" s="133">
        <v>3.3500455089319647E-2</v>
      </c>
      <c r="X31" s="133">
        <v>3.3500455089319647E-2</v>
      </c>
      <c r="Y31" s="133">
        <v>3.3500455089319647E-2</v>
      </c>
      <c r="Z31" s="133">
        <v>3.3500455089319647E-2</v>
      </c>
      <c r="AA31" s="133">
        <v>3.3500455089319647E-2</v>
      </c>
      <c r="AB31" s="133">
        <v>3.3500455089319647E-2</v>
      </c>
      <c r="AC31" s="133">
        <v>3.3500455089319647E-2</v>
      </c>
      <c r="AD31" s="133">
        <v>3.3500455089319647E-2</v>
      </c>
      <c r="AE31" s="133">
        <v>3.3500455089319647E-2</v>
      </c>
      <c r="AF31" s="133">
        <v>3.3500455089319647E-2</v>
      </c>
      <c r="AG31" s="133">
        <v>3.3500455089319647E-2</v>
      </c>
      <c r="AH31" s="133">
        <v>3.3500455089319647E-2</v>
      </c>
      <c r="AI31" s="133">
        <v>3.3500455089319647E-2</v>
      </c>
      <c r="AJ31" s="133">
        <v>3.3500455089319647E-2</v>
      </c>
      <c r="AK31" s="133">
        <v>3.3500455089319647E-2</v>
      </c>
      <c r="AL31" s="133">
        <v>3.3500455089319647E-2</v>
      </c>
      <c r="AM31" s="133">
        <v>3.3500455089319647E-2</v>
      </c>
      <c r="AN31" s="133">
        <v>3.3500455089319647E-2</v>
      </c>
      <c r="AO31" s="133">
        <v>3.3500455089319647E-2</v>
      </c>
      <c r="AP31" s="133">
        <v>3.3500455089319647E-2</v>
      </c>
      <c r="AQ31" s="133">
        <v>3.3500455089319647E-2</v>
      </c>
      <c r="AR31" s="133">
        <v>3.3500455089319647E-2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-1.2666666666666666</v>
      </c>
      <c r="R32" s="136">
        <f t="shared" si="1"/>
        <v>-1.0251661719827767</v>
      </c>
      <c r="S32" s="133">
        <f t="shared" si="2"/>
        <v>-2.1111111111111112</v>
      </c>
      <c r="T32" s="133">
        <f t="shared" si="3"/>
        <v>-1</v>
      </c>
      <c r="U32" s="133">
        <f t="shared" si="4"/>
        <v>-1.0736404554178374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-1.2666666666666666</v>
      </c>
      <c r="R33" s="136">
        <f t="shared" si="1"/>
        <v>-1.0251661719827767</v>
      </c>
      <c r="S33" s="133">
        <f t="shared" si="2"/>
        <v>-2.1111111111111112</v>
      </c>
      <c r="T33" s="133">
        <f t="shared" si="3"/>
        <v>-1</v>
      </c>
      <c r="U33" s="133">
        <f t="shared" si="4"/>
        <v>-1.0736404554178374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-1.2666666666666666</v>
      </c>
      <c r="R34" s="136">
        <f t="shared" si="1"/>
        <v>-1.0251661719827767</v>
      </c>
      <c r="S34" s="133">
        <f t="shared" si="2"/>
        <v>-2.1111111111111112</v>
      </c>
      <c r="T34" s="133">
        <f t="shared" si="3"/>
        <v>-1</v>
      </c>
      <c r="U34" s="133">
        <f t="shared" si="4"/>
        <v>-1.0736404554178374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-1.2666666666666666</v>
      </c>
      <c r="R35" s="136">
        <f t="shared" si="1"/>
        <v>-1.0251661719827767</v>
      </c>
      <c r="S35" s="133">
        <f t="shared" si="2"/>
        <v>-2.1111111111111112</v>
      </c>
      <c r="T35" s="133">
        <f t="shared" si="3"/>
        <v>-1</v>
      </c>
      <c r="U35" s="133">
        <f t="shared" si="4"/>
        <v>-1.0736404554178374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-1.2666666666666666</v>
      </c>
      <c r="R36" s="136">
        <f t="shared" si="1"/>
        <v>-1.0251661719827767</v>
      </c>
      <c r="S36" s="133">
        <f t="shared" si="2"/>
        <v>-2.1111111111111112</v>
      </c>
      <c r="T36" s="133">
        <f t="shared" si="3"/>
        <v>-1</v>
      </c>
      <c r="U36" s="133">
        <f t="shared" si="4"/>
        <v>-1.0736404554178374</v>
      </c>
      <c r="W36" s="133">
        <f>2/(1+EXP(-2*W27))-1</f>
        <v>-0.9705624724677836</v>
      </c>
      <c r="X36" s="133">
        <f t="shared" ref="X36:AR40" si="5">2/(1+EXP(-2*X27))-1</f>
        <v>-0.9705624724677836</v>
      </c>
      <c r="Y36" s="133">
        <f t="shared" si="5"/>
        <v>-0.9705624724677836</v>
      </c>
      <c r="Z36" s="133">
        <f t="shared" si="5"/>
        <v>-0.9705624724677836</v>
      </c>
      <c r="AA36" s="133">
        <f t="shared" si="5"/>
        <v>-0.9705624724677836</v>
      </c>
      <c r="AB36" s="133">
        <f t="shared" si="5"/>
        <v>-0.9705624724677836</v>
      </c>
      <c r="AC36" s="133">
        <f t="shared" si="5"/>
        <v>-0.9705624724677836</v>
      </c>
      <c r="AD36" s="133">
        <f t="shared" si="5"/>
        <v>-0.9705624724677836</v>
      </c>
      <c r="AE36" s="133">
        <f t="shared" si="5"/>
        <v>-0.9705624724677836</v>
      </c>
      <c r="AF36" s="133">
        <f t="shared" si="5"/>
        <v>-0.9705624724677836</v>
      </c>
      <c r="AG36" s="133">
        <f t="shared" si="5"/>
        <v>-0.9705624724677836</v>
      </c>
      <c r="AH36" s="133">
        <f t="shared" si="5"/>
        <v>-0.9705624724677836</v>
      </c>
      <c r="AI36" s="133">
        <f t="shared" si="5"/>
        <v>-0.9705624724677836</v>
      </c>
      <c r="AJ36" s="133">
        <f t="shared" si="5"/>
        <v>-0.9705624724677836</v>
      </c>
      <c r="AK36" s="133">
        <f t="shared" si="5"/>
        <v>-0.9705624724677836</v>
      </c>
      <c r="AL36" s="133">
        <f t="shared" si="5"/>
        <v>-0.9705624724677836</v>
      </c>
      <c r="AM36" s="133">
        <f t="shared" si="5"/>
        <v>-0.9705624724677836</v>
      </c>
      <c r="AN36" s="133">
        <f t="shared" si="5"/>
        <v>-0.9705624724677836</v>
      </c>
      <c r="AO36" s="133">
        <f t="shared" si="5"/>
        <v>-0.9705624724677836</v>
      </c>
      <c r="AP36" s="133">
        <f t="shared" si="5"/>
        <v>-0.9705624724677836</v>
      </c>
      <c r="AQ36" s="133">
        <f t="shared" si="5"/>
        <v>-0.9705624724677836</v>
      </c>
      <c r="AR36" s="133">
        <f t="shared" si="5"/>
        <v>-0.9705624724677836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-1.2666666666666666</v>
      </c>
      <c r="R37" s="136">
        <f t="shared" si="1"/>
        <v>-1.0251661719827767</v>
      </c>
      <c r="S37" s="133">
        <f t="shared" si="2"/>
        <v>-2.1111111111111112</v>
      </c>
      <c r="T37" s="133">
        <f t="shared" si="3"/>
        <v>-1</v>
      </c>
      <c r="U37" s="133">
        <f t="shared" si="4"/>
        <v>-1.0736404554178374</v>
      </c>
      <c r="W37" s="133">
        <f t="shared" ref="W37:AL40" si="6">2/(1+EXP(-2*W28))-1</f>
        <v>-0.89498204351605792</v>
      </c>
      <c r="X37" s="133">
        <f t="shared" si="6"/>
        <v>-0.89498204351605792</v>
      </c>
      <c r="Y37" s="133">
        <f t="shared" si="6"/>
        <v>-0.89498204351605792</v>
      </c>
      <c r="Z37" s="133">
        <f t="shared" si="6"/>
        <v>-0.89498204351605792</v>
      </c>
      <c r="AA37" s="133">
        <f t="shared" si="6"/>
        <v>-0.89498204351605792</v>
      </c>
      <c r="AB37" s="133">
        <f t="shared" si="6"/>
        <v>-0.89498204351605792</v>
      </c>
      <c r="AC37" s="133">
        <f t="shared" si="6"/>
        <v>-0.89498204351605792</v>
      </c>
      <c r="AD37" s="133">
        <f t="shared" si="6"/>
        <v>-0.89498204351605792</v>
      </c>
      <c r="AE37" s="133">
        <f t="shared" si="6"/>
        <v>-0.89498204351605792</v>
      </c>
      <c r="AF37" s="133">
        <f t="shared" si="6"/>
        <v>-0.89498204351605792</v>
      </c>
      <c r="AG37" s="133">
        <f t="shared" si="6"/>
        <v>-0.89498204351605792</v>
      </c>
      <c r="AH37" s="133">
        <f t="shared" si="6"/>
        <v>-0.89498204351605792</v>
      </c>
      <c r="AI37" s="133">
        <f t="shared" si="6"/>
        <v>-0.89498204351605792</v>
      </c>
      <c r="AJ37" s="133">
        <f t="shared" si="6"/>
        <v>-0.89498204351605792</v>
      </c>
      <c r="AK37" s="133">
        <f t="shared" si="6"/>
        <v>-0.89498204351605792</v>
      </c>
      <c r="AL37" s="133">
        <f t="shared" si="6"/>
        <v>-0.89498204351605792</v>
      </c>
      <c r="AM37" s="133">
        <f t="shared" si="5"/>
        <v>-0.89498204351605792</v>
      </c>
      <c r="AN37" s="133">
        <f t="shared" si="5"/>
        <v>-0.89498204351605792</v>
      </c>
      <c r="AO37" s="133">
        <f t="shared" si="5"/>
        <v>-0.89498204351605792</v>
      </c>
      <c r="AP37" s="133">
        <f t="shared" si="5"/>
        <v>-0.89498204351605792</v>
      </c>
      <c r="AQ37" s="133">
        <f t="shared" si="5"/>
        <v>-0.89498204351605792</v>
      </c>
      <c r="AR37" s="133">
        <f t="shared" si="5"/>
        <v>-0.89498204351605792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-1.2666666666666666</v>
      </c>
      <c r="R38" s="136">
        <f t="shared" si="1"/>
        <v>-1.0251661719827767</v>
      </c>
      <c r="S38" s="133">
        <f t="shared" si="2"/>
        <v>-2.1111111111111112</v>
      </c>
      <c r="T38" s="133">
        <f t="shared" si="3"/>
        <v>-1</v>
      </c>
      <c r="U38" s="133">
        <f t="shared" si="4"/>
        <v>-1.0736404554178374</v>
      </c>
      <c r="W38" s="133">
        <f t="shared" si="6"/>
        <v>0.11701011194692734</v>
      </c>
      <c r="X38" s="133">
        <f t="shared" si="5"/>
        <v>0.11701011194692734</v>
      </c>
      <c r="Y38" s="133">
        <f t="shared" si="5"/>
        <v>0.11701011194692734</v>
      </c>
      <c r="Z38" s="133">
        <f t="shared" si="5"/>
        <v>0.11701011194692734</v>
      </c>
      <c r="AA38" s="133">
        <f t="shared" si="5"/>
        <v>0.11701011194692734</v>
      </c>
      <c r="AB38" s="133">
        <f t="shared" si="5"/>
        <v>0.11701011194692734</v>
      </c>
      <c r="AC38" s="133">
        <f t="shared" si="5"/>
        <v>0.11701011194692734</v>
      </c>
      <c r="AD38" s="133">
        <f t="shared" si="5"/>
        <v>0.11701011194692734</v>
      </c>
      <c r="AE38" s="133">
        <f t="shared" si="5"/>
        <v>0.11701011194692734</v>
      </c>
      <c r="AF38" s="133">
        <f t="shared" si="5"/>
        <v>0.11701011194692734</v>
      </c>
      <c r="AG38" s="133">
        <f t="shared" si="5"/>
        <v>0.11701011194692734</v>
      </c>
      <c r="AH38" s="133">
        <f t="shared" si="5"/>
        <v>0.11701011194692734</v>
      </c>
      <c r="AI38" s="133">
        <f t="shared" si="5"/>
        <v>0.11701011194692734</v>
      </c>
      <c r="AJ38" s="133">
        <f t="shared" si="5"/>
        <v>0.11701011194692734</v>
      </c>
      <c r="AK38" s="133">
        <f t="shared" si="5"/>
        <v>0.11701011194692734</v>
      </c>
      <c r="AL38" s="133">
        <f t="shared" si="5"/>
        <v>0.11701011194692734</v>
      </c>
      <c r="AM38" s="133">
        <f t="shared" si="5"/>
        <v>0.11701011194692734</v>
      </c>
      <c r="AN38" s="133">
        <f t="shared" si="5"/>
        <v>0.11701011194692734</v>
      </c>
      <c r="AO38" s="133">
        <f t="shared" si="5"/>
        <v>0.11701011194692734</v>
      </c>
      <c r="AP38" s="133">
        <f t="shared" si="5"/>
        <v>0.11701011194692734</v>
      </c>
      <c r="AQ38" s="133">
        <f t="shared" si="5"/>
        <v>0.11701011194692734</v>
      </c>
      <c r="AR38" s="133">
        <f t="shared" si="5"/>
        <v>0.11701011194692734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-1.2666666666666666</v>
      </c>
      <c r="R39" s="136">
        <f t="shared" si="1"/>
        <v>-1.0251661719827767</v>
      </c>
      <c r="S39" s="133">
        <f t="shared" si="2"/>
        <v>-2.1111111111111112</v>
      </c>
      <c r="T39" s="133">
        <f t="shared" si="3"/>
        <v>-1</v>
      </c>
      <c r="U39" s="133">
        <f t="shared" si="4"/>
        <v>-1.0736404554178374</v>
      </c>
      <c r="W39" s="133">
        <f t="shared" si="6"/>
        <v>-0.77608958077321588</v>
      </c>
      <c r="X39" s="133">
        <f t="shared" si="5"/>
        <v>-0.77608958077321588</v>
      </c>
      <c r="Y39" s="133">
        <f t="shared" si="5"/>
        <v>-0.77608958077321588</v>
      </c>
      <c r="Z39" s="133">
        <f t="shared" si="5"/>
        <v>-0.77608958077321588</v>
      </c>
      <c r="AA39" s="133">
        <f t="shared" si="5"/>
        <v>-0.77608958077321588</v>
      </c>
      <c r="AB39" s="133">
        <f t="shared" si="5"/>
        <v>-0.77608958077321588</v>
      </c>
      <c r="AC39" s="133">
        <f t="shared" si="5"/>
        <v>-0.77608958077321588</v>
      </c>
      <c r="AD39" s="133">
        <f t="shared" si="5"/>
        <v>-0.77608958077321588</v>
      </c>
      <c r="AE39" s="133">
        <f t="shared" si="5"/>
        <v>-0.77608958077321588</v>
      </c>
      <c r="AF39" s="133">
        <f t="shared" si="5"/>
        <v>-0.77608958077321588</v>
      </c>
      <c r="AG39" s="133">
        <f t="shared" si="5"/>
        <v>-0.77608958077321588</v>
      </c>
      <c r="AH39" s="133">
        <f t="shared" si="5"/>
        <v>-0.77608958077321588</v>
      </c>
      <c r="AI39" s="133">
        <f t="shared" si="5"/>
        <v>-0.77608958077321588</v>
      </c>
      <c r="AJ39" s="133">
        <f t="shared" si="5"/>
        <v>-0.77608958077321588</v>
      </c>
      <c r="AK39" s="133">
        <f t="shared" si="5"/>
        <v>-0.77608958077321588</v>
      </c>
      <c r="AL39" s="133">
        <f t="shared" si="5"/>
        <v>-0.77608958077321588</v>
      </c>
      <c r="AM39" s="133">
        <f t="shared" si="5"/>
        <v>-0.77608958077321588</v>
      </c>
      <c r="AN39" s="133">
        <f t="shared" si="5"/>
        <v>-0.77608958077321588</v>
      </c>
      <c r="AO39" s="133">
        <f t="shared" si="5"/>
        <v>-0.77608958077321588</v>
      </c>
      <c r="AP39" s="133">
        <f t="shared" si="5"/>
        <v>-0.77608958077321588</v>
      </c>
      <c r="AQ39" s="133">
        <f t="shared" si="5"/>
        <v>-0.77608958077321588</v>
      </c>
      <c r="AR39" s="133">
        <f t="shared" si="5"/>
        <v>-0.77608958077321588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-1.2666666666666666</v>
      </c>
      <c r="R40" s="136">
        <f t="shared" si="1"/>
        <v>-1.0251661719827767</v>
      </c>
      <c r="S40" s="133">
        <f t="shared" si="2"/>
        <v>-2.1111111111111112</v>
      </c>
      <c r="T40" s="133">
        <f t="shared" si="3"/>
        <v>-1</v>
      </c>
      <c r="U40" s="133">
        <f t="shared" si="4"/>
        <v>-1.0736404554178374</v>
      </c>
      <c r="W40" s="133">
        <f t="shared" si="6"/>
        <v>3.3487928410271151E-2</v>
      </c>
      <c r="X40" s="133">
        <f t="shared" si="5"/>
        <v>3.3487928410271151E-2</v>
      </c>
      <c r="Y40" s="133">
        <f t="shared" si="5"/>
        <v>3.3487928410271151E-2</v>
      </c>
      <c r="Z40" s="133">
        <f t="shared" si="5"/>
        <v>3.3487928410271151E-2</v>
      </c>
      <c r="AA40" s="133">
        <f t="shared" si="5"/>
        <v>3.3487928410271151E-2</v>
      </c>
      <c r="AB40" s="133">
        <f t="shared" si="5"/>
        <v>3.3487928410271151E-2</v>
      </c>
      <c r="AC40" s="133">
        <f t="shared" si="5"/>
        <v>3.3487928410271151E-2</v>
      </c>
      <c r="AD40" s="133">
        <f t="shared" si="5"/>
        <v>3.3487928410271151E-2</v>
      </c>
      <c r="AE40" s="133">
        <f t="shared" si="5"/>
        <v>3.3487928410271151E-2</v>
      </c>
      <c r="AF40" s="133">
        <f t="shared" si="5"/>
        <v>3.3487928410271151E-2</v>
      </c>
      <c r="AG40" s="133">
        <f t="shared" si="5"/>
        <v>3.3487928410271151E-2</v>
      </c>
      <c r="AH40" s="133">
        <f t="shared" si="5"/>
        <v>3.3487928410271151E-2</v>
      </c>
      <c r="AI40" s="133">
        <f t="shared" si="5"/>
        <v>3.3487928410271151E-2</v>
      </c>
      <c r="AJ40" s="133">
        <f t="shared" si="5"/>
        <v>3.3487928410271151E-2</v>
      </c>
      <c r="AK40" s="133">
        <f t="shared" si="5"/>
        <v>3.3487928410271151E-2</v>
      </c>
      <c r="AL40" s="133">
        <f t="shared" si="5"/>
        <v>3.3487928410271151E-2</v>
      </c>
      <c r="AM40" s="133">
        <f t="shared" si="5"/>
        <v>3.3487928410271151E-2</v>
      </c>
      <c r="AN40" s="133">
        <f t="shared" si="5"/>
        <v>3.3487928410271151E-2</v>
      </c>
      <c r="AO40" s="133">
        <f t="shared" si="5"/>
        <v>3.3487928410271151E-2</v>
      </c>
      <c r="AP40" s="133">
        <f t="shared" si="5"/>
        <v>3.3487928410271151E-2</v>
      </c>
      <c r="AQ40" s="133">
        <f t="shared" si="5"/>
        <v>3.3487928410271151E-2</v>
      </c>
      <c r="AR40" s="133">
        <f t="shared" si="5"/>
        <v>3.3487928410271151E-2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-1.2666666666666666</v>
      </c>
      <c r="R41" s="136">
        <f t="shared" si="1"/>
        <v>-1.0251661719827767</v>
      </c>
      <c r="S41" s="133">
        <f t="shared" si="2"/>
        <v>-2.1111111111111112</v>
      </c>
      <c r="T41" s="133">
        <f t="shared" si="3"/>
        <v>-1</v>
      </c>
      <c r="U41" s="133">
        <f t="shared" si="4"/>
        <v>-1.0736404554178374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-1.2666666666666666</v>
      </c>
      <c r="R42" s="136">
        <f t="shared" si="1"/>
        <v>-1.0251661719827767</v>
      </c>
      <c r="S42" s="133">
        <f t="shared" si="2"/>
        <v>-2.1111111111111112</v>
      </c>
      <c r="T42" s="133">
        <f t="shared" si="3"/>
        <v>-1</v>
      </c>
      <c r="U42" s="133">
        <f t="shared" si="4"/>
        <v>-1.0736404554178374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-1.2666666666666666</v>
      </c>
      <c r="R43" s="136">
        <f t="shared" si="1"/>
        <v>-1.0251661719827767</v>
      </c>
      <c r="S43" s="133">
        <f t="shared" si="2"/>
        <v>-2.1111111111111112</v>
      </c>
      <c r="T43" s="133">
        <f t="shared" si="3"/>
        <v>-1</v>
      </c>
      <c r="U43" s="133">
        <f t="shared" si="4"/>
        <v>-1.0736404554178374</v>
      </c>
      <c r="W43" s="133">
        <v>-0.99698105772756995</v>
      </c>
      <c r="X43" s="133">
        <v>-0.82952048439373005</v>
      </c>
      <c r="Y43" s="133">
        <v>0.82079908140632496</v>
      </c>
      <c r="Z43" s="133">
        <v>-1.43908594315289</v>
      </c>
      <c r="AA43" s="133">
        <v>0.42521247574297699</v>
      </c>
      <c r="AB43" s="133">
        <v>0.46984663079442701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-1.2666666666666666</v>
      </c>
      <c r="R44" s="136">
        <f t="shared" si="1"/>
        <v>-1.0251661719827767</v>
      </c>
      <c r="S44" s="133">
        <f t="shared" si="2"/>
        <v>-2.1111111111111112</v>
      </c>
      <c r="T44" s="133">
        <f t="shared" si="3"/>
        <v>-1</v>
      </c>
      <c r="U44" s="133">
        <f t="shared" si="4"/>
        <v>-1.0736404554178374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-1.2666666666666666</v>
      </c>
      <c r="R45" s="136">
        <f t="shared" si="1"/>
        <v>-1.0251661719827767</v>
      </c>
      <c r="S45" s="133">
        <f t="shared" si="2"/>
        <v>-2.1111111111111112</v>
      </c>
      <c r="T45" s="133">
        <f t="shared" si="3"/>
        <v>-1</v>
      </c>
      <c r="U45" s="133">
        <f t="shared" si="4"/>
        <v>-1.0736404554178374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-1.2666666666666666</v>
      </c>
      <c r="R46" s="136">
        <f t="shared" si="1"/>
        <v>-1.0251661719827767</v>
      </c>
      <c r="S46" s="133">
        <f t="shared" si="2"/>
        <v>-2.1111111111111112</v>
      </c>
      <c r="T46" s="133">
        <f t="shared" si="3"/>
        <v>-1</v>
      </c>
      <c r="U46" s="133">
        <f t="shared" si="4"/>
        <v>-1.0736404554178374</v>
      </c>
      <c r="W46" s="133">
        <f t="array" ref="W46:AR46">MMULT(X43:AB43,W36:AR40)</f>
        <v>-0.41215537590991025</v>
      </c>
      <c r="X46" s="133">
        <v>-0.41215537590991025</v>
      </c>
      <c r="Y46" s="133">
        <v>-0.41215537590991025</v>
      </c>
      <c r="Z46" s="133">
        <v>-0.41215537590991025</v>
      </c>
      <c r="AA46" s="133">
        <v>-0.41215537590991025</v>
      </c>
      <c r="AB46" s="133">
        <v>-0.41215537590991025</v>
      </c>
      <c r="AC46" s="133">
        <v>-0.41215537590991025</v>
      </c>
      <c r="AD46" s="133">
        <v>-0.41215537590991025</v>
      </c>
      <c r="AE46" s="133">
        <v>-0.41215537590991025</v>
      </c>
      <c r="AF46" s="133">
        <v>-0.41215537590991025</v>
      </c>
      <c r="AG46" s="133">
        <v>-0.41215537590991025</v>
      </c>
      <c r="AH46" s="133">
        <v>-0.41215537590991025</v>
      </c>
      <c r="AI46" s="133">
        <v>-0.41215537590991025</v>
      </c>
      <c r="AJ46" s="133">
        <v>-0.41215537590991025</v>
      </c>
      <c r="AK46" s="133">
        <v>-0.41215537590991025</v>
      </c>
      <c r="AL46" s="133">
        <v>-0.41215537590991025</v>
      </c>
      <c r="AM46" s="133">
        <v>-0.41215537590991025</v>
      </c>
      <c r="AN46" s="133">
        <v>-0.41215537590991025</v>
      </c>
      <c r="AO46" s="133">
        <v>-0.41215537590991025</v>
      </c>
      <c r="AP46" s="133">
        <v>-0.41215537590991025</v>
      </c>
      <c r="AQ46" s="133">
        <v>-0.41215537590991025</v>
      </c>
      <c r="AR46" s="133">
        <v>-0.41215537590991025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-1.2666666666666666</v>
      </c>
      <c r="R47" s="136">
        <f t="shared" si="1"/>
        <v>-1.0251661719827767</v>
      </c>
      <c r="S47" s="133">
        <f t="shared" si="2"/>
        <v>-2.1111111111111112</v>
      </c>
      <c r="T47" s="133">
        <f t="shared" si="3"/>
        <v>-1</v>
      </c>
      <c r="U47" s="133">
        <f t="shared" si="4"/>
        <v>-1.0736404554178374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-1.2666666666666666</v>
      </c>
      <c r="R48" s="136">
        <f t="shared" si="1"/>
        <v>-1.0251661719827767</v>
      </c>
      <c r="S48" s="133">
        <f t="shared" si="2"/>
        <v>-2.1111111111111112</v>
      </c>
      <c r="T48" s="133">
        <f t="shared" si="3"/>
        <v>-1</v>
      </c>
      <c r="U48" s="133">
        <f t="shared" si="4"/>
        <v>-1.0736404554178374</v>
      </c>
      <c r="W48" s="133">
        <f t="array" ref="W48:AR48">(W43)+W46:AR46</f>
        <v>-1.4091364336374803</v>
      </c>
      <c r="X48" s="133">
        <v>-1.4091364336374803</v>
      </c>
      <c r="Y48" s="133">
        <v>-1.4091364336374803</v>
      </c>
      <c r="Z48" s="133">
        <v>-1.4091364336374803</v>
      </c>
      <c r="AA48" s="133">
        <v>-1.4091364336374803</v>
      </c>
      <c r="AB48" s="133">
        <v>-1.4091364336374803</v>
      </c>
      <c r="AC48" s="133">
        <v>-1.4091364336374803</v>
      </c>
      <c r="AD48" s="133">
        <v>-1.4091364336374803</v>
      </c>
      <c r="AE48" s="133">
        <v>-1.4091364336374803</v>
      </c>
      <c r="AF48" s="133">
        <v>-1.4091364336374803</v>
      </c>
      <c r="AG48" s="133">
        <v>-1.4091364336374803</v>
      </c>
      <c r="AH48" s="133">
        <v>-1.4091364336374803</v>
      </c>
      <c r="AI48" s="133">
        <v>-1.4091364336374803</v>
      </c>
      <c r="AJ48" s="133">
        <v>-1.4091364336374803</v>
      </c>
      <c r="AK48" s="133">
        <v>-1.4091364336374803</v>
      </c>
      <c r="AL48" s="133">
        <v>-1.4091364336374803</v>
      </c>
      <c r="AM48" s="133">
        <v>-1.4091364336374803</v>
      </c>
      <c r="AN48" s="133">
        <v>-1.4091364336374803</v>
      </c>
      <c r="AO48" s="133">
        <v>-1.4091364336374803</v>
      </c>
      <c r="AP48" s="133">
        <v>-1.4091364336374803</v>
      </c>
      <c r="AQ48" s="133">
        <v>-1.4091364336374803</v>
      </c>
      <c r="AR48" s="133">
        <v>-1.4091364336374803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-1.2666666666666666</v>
      </c>
      <c r="R49" s="136">
        <f t="shared" si="1"/>
        <v>-1.0251661719827767</v>
      </c>
      <c r="S49" s="133">
        <f t="shared" si="2"/>
        <v>-2.1111111111111112</v>
      </c>
      <c r="T49" s="133">
        <f t="shared" si="3"/>
        <v>-1</v>
      </c>
      <c r="U49" s="133">
        <f t="shared" si="4"/>
        <v>-1.0736404554178374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-1.2666666666666666</v>
      </c>
      <c r="R50" s="136">
        <f t="shared" si="1"/>
        <v>-1.0251661719827767</v>
      </c>
      <c r="S50" s="133">
        <f t="shared" si="2"/>
        <v>-2.1111111111111112</v>
      </c>
      <c r="T50" s="133">
        <f t="shared" si="3"/>
        <v>-1</v>
      </c>
      <c r="U50" s="133">
        <f t="shared" si="4"/>
        <v>-1.0736404554178374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-1.2666666666666666</v>
      </c>
      <c r="R51" s="136">
        <f t="shared" si="1"/>
        <v>-1.0251661719827767</v>
      </c>
      <c r="S51" s="133">
        <f t="shared" si="2"/>
        <v>-2.1111111111111112</v>
      </c>
      <c r="T51" s="133">
        <f t="shared" si="3"/>
        <v>-1</v>
      </c>
      <c r="U51" s="133">
        <f t="shared" si="4"/>
        <v>-1.0736404554178374</v>
      </c>
      <c r="W51" s="133">
        <f>(W48+1)*(($N$5-$N$3)/2)+$N$3</f>
        <v>-4.5091686837655479E-2</v>
      </c>
      <c r="X51" s="133">
        <f t="shared" ref="X51:AR51" si="7">(X48+1)*(($N$5-$N$3)/2)+$N$3</f>
        <v>-4.5091686837655479E-2</v>
      </c>
      <c r="Y51" s="133">
        <f t="shared" si="7"/>
        <v>-4.5091686837655479E-2</v>
      </c>
      <c r="Z51" s="133">
        <f t="shared" si="7"/>
        <v>-4.5091686837655479E-2</v>
      </c>
      <c r="AA51" s="133">
        <f t="shared" si="7"/>
        <v>-4.5091686837655479E-2</v>
      </c>
      <c r="AB51" s="133">
        <f t="shared" si="7"/>
        <v>-4.5091686837655479E-2</v>
      </c>
      <c r="AC51" s="133">
        <f t="shared" si="7"/>
        <v>-4.5091686837655479E-2</v>
      </c>
      <c r="AD51" s="133">
        <f t="shared" si="7"/>
        <v>-4.5091686837655479E-2</v>
      </c>
      <c r="AE51" s="133">
        <f t="shared" si="7"/>
        <v>-4.5091686837655479E-2</v>
      </c>
      <c r="AF51" s="133">
        <f t="shared" si="7"/>
        <v>-4.5091686837655479E-2</v>
      </c>
      <c r="AG51" s="133">
        <f t="shared" si="7"/>
        <v>-4.5091686837655479E-2</v>
      </c>
      <c r="AH51" s="133">
        <f t="shared" si="7"/>
        <v>-4.5091686837655479E-2</v>
      </c>
      <c r="AI51" s="133">
        <f t="shared" si="7"/>
        <v>-4.5091686837655479E-2</v>
      </c>
      <c r="AJ51" s="133">
        <f t="shared" si="7"/>
        <v>-4.5091686837655479E-2</v>
      </c>
      <c r="AK51" s="133">
        <f t="shared" si="7"/>
        <v>-4.5091686837655479E-2</v>
      </c>
      <c r="AL51" s="133">
        <f t="shared" si="7"/>
        <v>-4.5091686837655479E-2</v>
      </c>
      <c r="AM51" s="133">
        <f t="shared" si="7"/>
        <v>-4.5091686837655479E-2</v>
      </c>
      <c r="AN51" s="133">
        <f t="shared" si="7"/>
        <v>-4.5091686837655479E-2</v>
      </c>
      <c r="AO51" s="133">
        <f t="shared" si="7"/>
        <v>-4.5091686837655479E-2</v>
      </c>
      <c r="AP51" s="133">
        <f t="shared" si="7"/>
        <v>-4.5091686837655479E-2</v>
      </c>
      <c r="AQ51" s="133">
        <f t="shared" si="7"/>
        <v>-4.5091686837655479E-2</v>
      </c>
      <c r="AR51" s="133">
        <f t="shared" si="7"/>
        <v>-4.5091686837655479E-2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-1.2666666666666666</v>
      </c>
      <c r="R52" s="136">
        <f t="shared" si="1"/>
        <v>-1.0251661719827767</v>
      </c>
      <c r="S52" s="133">
        <f t="shared" si="2"/>
        <v>-2.1111111111111112</v>
      </c>
      <c r="T52" s="133">
        <f t="shared" si="3"/>
        <v>-1</v>
      </c>
      <c r="U52" s="133">
        <f t="shared" si="4"/>
        <v>-1.0736404554178374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-1.2666666666666666</v>
      </c>
      <c r="R53" s="136">
        <f t="shared" si="1"/>
        <v>-1.0251661719827767</v>
      </c>
      <c r="S53" s="133">
        <f t="shared" si="2"/>
        <v>-2.1111111111111112</v>
      </c>
      <c r="T53" s="133">
        <f t="shared" si="3"/>
        <v>-1</v>
      </c>
      <c r="U53" s="133">
        <f t="shared" si="4"/>
        <v>-1.0736404554178374</v>
      </c>
      <c r="W53" s="133">
        <f t="array" ref="W53:W184">TRANSPOSE($W$51:$CE$51)</f>
        <v>-4.5091686837655479E-2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-1.2666666666666666</v>
      </c>
      <c r="R54" s="136">
        <f t="shared" si="1"/>
        <v>-1.0251661719827767</v>
      </c>
      <c r="S54" s="133">
        <f t="shared" si="2"/>
        <v>-2.1111111111111112</v>
      </c>
      <c r="T54" s="133">
        <f t="shared" si="3"/>
        <v>-1</v>
      </c>
      <c r="U54" s="133">
        <f t="shared" si="4"/>
        <v>-1.0736404554178374</v>
      </c>
      <c r="W54" s="133">
        <v>-4.5091686837655479E-2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-1.2666666666666666</v>
      </c>
      <c r="R55" s="136">
        <f t="shared" si="1"/>
        <v>-1.0251661719827767</v>
      </c>
      <c r="S55" s="133">
        <f t="shared" si="2"/>
        <v>-2.1111111111111112</v>
      </c>
      <c r="T55" s="133">
        <f t="shared" si="3"/>
        <v>-1</v>
      </c>
      <c r="U55" s="133">
        <f t="shared" si="4"/>
        <v>-1.0736404554178374</v>
      </c>
      <c r="W55" s="133">
        <v>-4.5091686837655479E-2</v>
      </c>
    </row>
    <row r="56" spans="17:53" x14ac:dyDescent="0.25">
      <c r="Q56" s="133">
        <f t="shared" si="0"/>
        <v>-1.2666666666666666</v>
      </c>
      <c r="R56" s="136">
        <f t="shared" si="1"/>
        <v>-1.0251661719827767</v>
      </c>
      <c r="S56" s="133">
        <f t="shared" si="2"/>
        <v>-2.1111111111111112</v>
      </c>
      <c r="T56" s="133">
        <f t="shared" si="3"/>
        <v>-1</v>
      </c>
      <c r="U56" s="133">
        <f t="shared" si="4"/>
        <v>-1.0736404554178374</v>
      </c>
      <c r="W56" s="133">
        <v>-4.5091686837655479E-2</v>
      </c>
    </row>
    <row r="57" spans="17:53" x14ac:dyDescent="0.25">
      <c r="Q57" s="133">
        <f t="shared" si="0"/>
        <v>-1.2666666666666666</v>
      </c>
      <c r="R57" s="136">
        <f t="shared" si="1"/>
        <v>-1.0251661719827767</v>
      </c>
      <c r="S57" s="133">
        <f t="shared" si="2"/>
        <v>-2.1111111111111112</v>
      </c>
      <c r="T57" s="133">
        <f t="shared" si="3"/>
        <v>-1</v>
      </c>
      <c r="U57" s="133">
        <f t="shared" si="4"/>
        <v>-1.0736404554178374</v>
      </c>
      <c r="W57" s="133">
        <v>-4.5091686837655479E-2</v>
      </c>
    </row>
    <row r="58" spans="17:53" x14ac:dyDescent="0.25">
      <c r="Q58" s="133">
        <f t="shared" si="0"/>
        <v>-1.2666666666666666</v>
      </c>
      <c r="R58" s="136">
        <f t="shared" si="1"/>
        <v>-1.0251661719827767</v>
      </c>
      <c r="S58" s="133">
        <f t="shared" si="2"/>
        <v>-2.1111111111111112</v>
      </c>
      <c r="T58" s="133">
        <f t="shared" si="3"/>
        <v>-1</v>
      </c>
      <c r="U58" s="133">
        <f t="shared" si="4"/>
        <v>-1.0736404554178374</v>
      </c>
      <c r="W58" s="133">
        <v>-4.5091686837655479E-2</v>
      </c>
    </row>
    <row r="59" spans="17:53" x14ac:dyDescent="0.25">
      <c r="Q59" s="133">
        <f t="shared" si="0"/>
        <v>-1.2666666666666666</v>
      </c>
      <c r="R59" s="136">
        <f t="shared" si="1"/>
        <v>-1.0251661719827767</v>
      </c>
      <c r="S59" s="133">
        <f t="shared" si="2"/>
        <v>-2.1111111111111112</v>
      </c>
      <c r="T59" s="133">
        <f t="shared" si="3"/>
        <v>-1</v>
      </c>
      <c r="U59" s="133">
        <f t="shared" si="4"/>
        <v>-1.0736404554178374</v>
      </c>
      <c r="W59" s="133">
        <v>-4.5091686837655479E-2</v>
      </c>
    </row>
    <row r="60" spans="17:53" x14ac:dyDescent="0.25">
      <c r="Q60" s="133">
        <f t="shared" si="0"/>
        <v>-1.2666666666666666</v>
      </c>
      <c r="R60" s="136">
        <f t="shared" si="1"/>
        <v>-1.0251661719827767</v>
      </c>
      <c r="S60" s="133">
        <f t="shared" si="2"/>
        <v>-2.1111111111111112</v>
      </c>
      <c r="T60" s="133">
        <f t="shared" si="3"/>
        <v>-1</v>
      </c>
      <c r="U60" s="133">
        <f t="shared" si="4"/>
        <v>-1.0736404554178374</v>
      </c>
      <c r="W60" s="133">
        <v>-4.5091686837655479E-2</v>
      </c>
    </row>
    <row r="61" spans="17:53" x14ac:dyDescent="0.25">
      <c r="Q61" s="133">
        <f t="shared" si="0"/>
        <v>-1.2666666666666666</v>
      </c>
      <c r="R61" s="136">
        <f t="shared" si="1"/>
        <v>-1.0251661719827767</v>
      </c>
      <c r="S61" s="133">
        <f t="shared" si="2"/>
        <v>-2.1111111111111112</v>
      </c>
      <c r="T61" s="133">
        <f t="shared" si="3"/>
        <v>-1</v>
      </c>
      <c r="U61" s="133">
        <f t="shared" si="4"/>
        <v>-1.0736404554178374</v>
      </c>
      <c r="W61" s="133">
        <v>-4.5091686837655479E-2</v>
      </c>
    </row>
    <row r="62" spans="17:53" x14ac:dyDescent="0.25">
      <c r="Q62" s="133">
        <f t="shared" si="0"/>
        <v>-1.2666666666666666</v>
      </c>
      <c r="R62" s="136">
        <f t="shared" si="1"/>
        <v>-1.0251661719827767</v>
      </c>
      <c r="S62" s="133">
        <f t="shared" si="2"/>
        <v>-2.1111111111111112</v>
      </c>
      <c r="T62" s="133">
        <f t="shared" si="3"/>
        <v>-1</v>
      </c>
      <c r="U62" s="133">
        <f t="shared" si="4"/>
        <v>-1.0736404554178374</v>
      </c>
      <c r="W62" s="133">
        <v>-4.5091686837655479E-2</v>
      </c>
    </row>
    <row r="63" spans="17:53" x14ac:dyDescent="0.25">
      <c r="Q63" s="133">
        <f t="shared" si="0"/>
        <v>-1.2666666666666666</v>
      </c>
      <c r="R63" s="136">
        <f t="shared" si="1"/>
        <v>-1.0251661719827767</v>
      </c>
      <c r="S63" s="133">
        <f t="shared" si="2"/>
        <v>-2.1111111111111112</v>
      </c>
      <c r="T63" s="133">
        <f t="shared" si="3"/>
        <v>-1</v>
      </c>
      <c r="U63" s="133">
        <f t="shared" si="4"/>
        <v>-1.0736404554178374</v>
      </c>
      <c r="W63" s="133">
        <v>-4.5091686837655479E-2</v>
      </c>
    </row>
    <row r="64" spans="17:53" x14ac:dyDescent="0.25">
      <c r="Q64" s="133">
        <f t="shared" si="0"/>
        <v>-1.2666666666666666</v>
      </c>
      <c r="R64" s="136">
        <f t="shared" si="1"/>
        <v>-1.0251661719827767</v>
      </c>
      <c r="S64" s="133">
        <f t="shared" si="2"/>
        <v>-2.1111111111111112</v>
      </c>
      <c r="T64" s="133">
        <f t="shared" si="3"/>
        <v>-1</v>
      </c>
      <c r="U64" s="133">
        <f t="shared" si="4"/>
        <v>-1.0736404554178374</v>
      </c>
      <c r="W64" s="133">
        <v>-4.5091686837655479E-2</v>
      </c>
    </row>
    <row r="65" spans="17:23" x14ac:dyDescent="0.25">
      <c r="Q65" s="133">
        <f t="shared" si="0"/>
        <v>-1.2666666666666666</v>
      </c>
      <c r="R65" s="136">
        <f t="shared" si="1"/>
        <v>-1.0251661719827767</v>
      </c>
      <c r="S65" s="133">
        <f t="shared" si="2"/>
        <v>-2.1111111111111112</v>
      </c>
      <c r="T65" s="133">
        <f t="shared" si="3"/>
        <v>-1</v>
      </c>
      <c r="U65" s="133">
        <f t="shared" si="4"/>
        <v>-1.0736404554178374</v>
      </c>
      <c r="W65" s="133">
        <v>-4.5091686837655479E-2</v>
      </c>
    </row>
    <row r="66" spans="17:23" x14ac:dyDescent="0.25">
      <c r="Q66" s="133">
        <f t="shared" si="0"/>
        <v>-1.2666666666666666</v>
      </c>
      <c r="R66" s="136">
        <f t="shared" si="1"/>
        <v>-1.0251661719827767</v>
      </c>
      <c r="S66" s="133">
        <f t="shared" si="2"/>
        <v>-2.1111111111111112</v>
      </c>
      <c r="T66" s="133">
        <f t="shared" si="3"/>
        <v>-1</v>
      </c>
      <c r="U66" s="133">
        <f t="shared" si="4"/>
        <v>-1.0736404554178374</v>
      </c>
      <c r="W66" s="133">
        <v>-4.5091686837655479E-2</v>
      </c>
    </row>
    <row r="67" spans="17:23" x14ac:dyDescent="0.25">
      <c r="Q67" s="133">
        <f t="shared" ref="Q67:Q130" si="8">2*((L67-P$3)/(P$5-P$3))-1</f>
        <v>-1.2666666666666666</v>
      </c>
      <c r="R67" s="136">
        <f t="shared" ref="R67:R130" si="9">2*((H67-P$8)/(P$10-P$8))-1</f>
        <v>-1.0251661719827767</v>
      </c>
      <c r="S67" s="133">
        <f t="shared" ref="S67:S130" si="10">2*((I67-P$13)/(P$15-P$13))-1</f>
        <v>-2.1111111111111112</v>
      </c>
      <c r="T67" s="133">
        <f t="shared" ref="T67:T130" si="11">2*((J67-P$18)/(P$20-P$18))-1</f>
        <v>-1</v>
      </c>
      <c r="U67" s="133">
        <f t="shared" ref="U67:U130" si="12">2*((K67-P$23)/(P$25-P$23))-1</f>
        <v>-1.0736404554178374</v>
      </c>
      <c r="W67" s="133">
        <v>-4.5091686837655479E-2</v>
      </c>
    </row>
    <row r="68" spans="17:23" x14ac:dyDescent="0.25">
      <c r="Q68" s="133">
        <f t="shared" si="8"/>
        <v>-1.2666666666666666</v>
      </c>
      <c r="R68" s="136">
        <f t="shared" si="9"/>
        <v>-1.0251661719827767</v>
      </c>
      <c r="S68" s="133">
        <f t="shared" si="10"/>
        <v>-2.1111111111111112</v>
      </c>
      <c r="T68" s="133">
        <f t="shared" si="11"/>
        <v>-1</v>
      </c>
      <c r="U68" s="133">
        <f t="shared" si="12"/>
        <v>-1.0736404554178374</v>
      </c>
      <c r="W68" s="133">
        <v>-4.5091686837655479E-2</v>
      </c>
    </row>
    <row r="69" spans="17:23" x14ac:dyDescent="0.25">
      <c r="Q69" s="133">
        <f t="shared" si="8"/>
        <v>-1.2666666666666666</v>
      </c>
      <c r="R69" s="136">
        <f t="shared" si="9"/>
        <v>-1.0251661719827767</v>
      </c>
      <c r="S69" s="133">
        <f t="shared" si="10"/>
        <v>-2.1111111111111112</v>
      </c>
      <c r="T69" s="133">
        <f t="shared" si="11"/>
        <v>-1</v>
      </c>
      <c r="U69" s="133">
        <f t="shared" si="12"/>
        <v>-1.0736404554178374</v>
      </c>
      <c r="W69" s="133">
        <v>-4.5091686837655479E-2</v>
      </c>
    </row>
    <row r="70" spans="17:23" x14ac:dyDescent="0.25">
      <c r="Q70" s="133">
        <f t="shared" si="8"/>
        <v>-1.2666666666666666</v>
      </c>
      <c r="R70" s="136">
        <f t="shared" si="9"/>
        <v>-1.0251661719827767</v>
      </c>
      <c r="S70" s="133">
        <f t="shared" si="10"/>
        <v>-2.1111111111111112</v>
      </c>
      <c r="T70" s="133">
        <f t="shared" si="11"/>
        <v>-1</v>
      </c>
      <c r="U70" s="133">
        <f t="shared" si="12"/>
        <v>-1.0736404554178374</v>
      </c>
      <c r="W70" s="133">
        <v>-4.5091686837655479E-2</v>
      </c>
    </row>
    <row r="71" spans="17:23" x14ac:dyDescent="0.25">
      <c r="Q71" s="133">
        <f t="shared" si="8"/>
        <v>-1.2666666666666666</v>
      </c>
      <c r="R71" s="136">
        <f t="shared" si="9"/>
        <v>-1.0251661719827767</v>
      </c>
      <c r="S71" s="133">
        <f t="shared" si="10"/>
        <v>-2.1111111111111112</v>
      </c>
      <c r="T71" s="133">
        <f t="shared" si="11"/>
        <v>-1</v>
      </c>
      <c r="U71" s="133">
        <f t="shared" si="12"/>
        <v>-1.0736404554178374</v>
      </c>
      <c r="W71" s="133">
        <v>-4.5091686837655479E-2</v>
      </c>
    </row>
    <row r="72" spans="17:23" x14ac:dyDescent="0.25">
      <c r="Q72" s="133">
        <f t="shared" si="8"/>
        <v>-1.2666666666666666</v>
      </c>
      <c r="R72" s="136">
        <f t="shared" si="9"/>
        <v>-1.0251661719827767</v>
      </c>
      <c r="S72" s="133">
        <f t="shared" si="10"/>
        <v>-2.1111111111111112</v>
      </c>
      <c r="T72" s="133">
        <f t="shared" si="11"/>
        <v>-1</v>
      </c>
      <c r="U72" s="133">
        <f t="shared" si="12"/>
        <v>-1.0736404554178374</v>
      </c>
      <c r="W72" s="133">
        <v>-4.5091686837655479E-2</v>
      </c>
    </row>
    <row r="73" spans="17:23" x14ac:dyDescent="0.25">
      <c r="Q73" s="133">
        <f t="shared" si="8"/>
        <v>-1.2666666666666666</v>
      </c>
      <c r="R73" s="136">
        <f t="shared" si="9"/>
        <v>-1.0251661719827767</v>
      </c>
      <c r="S73" s="133">
        <f t="shared" si="10"/>
        <v>-2.1111111111111112</v>
      </c>
      <c r="T73" s="133">
        <f t="shared" si="11"/>
        <v>-1</v>
      </c>
      <c r="U73" s="133">
        <f t="shared" si="12"/>
        <v>-1.0736404554178374</v>
      </c>
      <c r="W73" s="133">
        <v>-4.5091686837655479E-2</v>
      </c>
    </row>
    <row r="74" spans="17:23" x14ac:dyDescent="0.25">
      <c r="Q74" s="133">
        <f t="shared" si="8"/>
        <v>-1.2666666666666666</v>
      </c>
      <c r="R74" s="136">
        <f t="shared" si="9"/>
        <v>-1.0251661719827767</v>
      </c>
      <c r="S74" s="133">
        <f t="shared" si="10"/>
        <v>-2.1111111111111112</v>
      </c>
      <c r="T74" s="133">
        <f t="shared" si="11"/>
        <v>-1</v>
      </c>
      <c r="U74" s="133">
        <f t="shared" si="12"/>
        <v>-1.0736404554178374</v>
      </c>
      <c r="W74" s="133">
        <v>-4.5091686837655479E-2</v>
      </c>
    </row>
    <row r="75" spans="17:23" x14ac:dyDescent="0.25">
      <c r="Q75" s="133">
        <f t="shared" si="8"/>
        <v>-1.2666666666666666</v>
      </c>
      <c r="R75" s="136">
        <f t="shared" si="9"/>
        <v>-1.0251661719827767</v>
      </c>
      <c r="S75" s="133">
        <f t="shared" si="10"/>
        <v>-2.1111111111111112</v>
      </c>
      <c r="T75" s="133">
        <f t="shared" si="11"/>
        <v>-1</v>
      </c>
      <c r="U75" s="133">
        <f t="shared" si="12"/>
        <v>-1.0736404554178374</v>
      </c>
      <c r="W75" s="133">
        <v>0</v>
      </c>
    </row>
    <row r="76" spans="17:23" x14ac:dyDescent="0.25">
      <c r="Q76" s="133">
        <f t="shared" si="8"/>
        <v>-1.2666666666666666</v>
      </c>
      <c r="R76" s="136">
        <f t="shared" si="9"/>
        <v>-1.0251661719827767</v>
      </c>
      <c r="S76" s="133">
        <f t="shared" si="10"/>
        <v>-2.1111111111111112</v>
      </c>
      <c r="T76" s="133">
        <f t="shared" si="11"/>
        <v>-1</v>
      </c>
      <c r="U76" s="133">
        <f t="shared" si="12"/>
        <v>-1.0736404554178374</v>
      </c>
      <c r="W76" s="133">
        <v>0</v>
      </c>
    </row>
    <row r="77" spans="17:23" x14ac:dyDescent="0.25">
      <c r="Q77" s="133">
        <f t="shared" si="8"/>
        <v>-1.2666666666666666</v>
      </c>
      <c r="R77" s="136">
        <f t="shared" si="9"/>
        <v>-1.0251661719827767</v>
      </c>
      <c r="S77" s="133">
        <f t="shared" si="10"/>
        <v>-2.1111111111111112</v>
      </c>
      <c r="T77" s="133">
        <f t="shared" si="11"/>
        <v>-1</v>
      </c>
      <c r="U77" s="133">
        <f t="shared" si="12"/>
        <v>-1.0736404554178374</v>
      </c>
      <c r="W77" s="133">
        <v>0</v>
      </c>
    </row>
    <row r="78" spans="17:23" x14ac:dyDescent="0.25">
      <c r="Q78" s="133">
        <f t="shared" si="8"/>
        <v>-1.2666666666666666</v>
      </c>
      <c r="R78" s="136">
        <f t="shared" si="9"/>
        <v>-1.0251661719827767</v>
      </c>
      <c r="S78" s="133">
        <f t="shared" si="10"/>
        <v>-2.1111111111111112</v>
      </c>
      <c r="T78" s="133">
        <f t="shared" si="11"/>
        <v>-1</v>
      </c>
      <c r="U78" s="133">
        <f t="shared" si="12"/>
        <v>-1.0736404554178374</v>
      </c>
      <c r="W78" s="133">
        <v>0</v>
      </c>
    </row>
    <row r="79" spans="17:23" x14ac:dyDescent="0.25">
      <c r="Q79" s="133">
        <f t="shared" si="8"/>
        <v>-1.2666666666666666</v>
      </c>
      <c r="R79" s="136">
        <f t="shared" si="9"/>
        <v>-1.0251661719827767</v>
      </c>
      <c r="S79" s="133">
        <f t="shared" si="10"/>
        <v>-2.1111111111111112</v>
      </c>
      <c r="T79" s="133">
        <f t="shared" si="11"/>
        <v>-1</v>
      </c>
      <c r="U79" s="133">
        <f t="shared" si="12"/>
        <v>-1.0736404554178374</v>
      </c>
      <c r="W79" s="133">
        <v>0</v>
      </c>
    </row>
    <row r="80" spans="17:23" x14ac:dyDescent="0.25">
      <c r="Q80" s="133">
        <f t="shared" si="8"/>
        <v>-1.2666666666666666</v>
      </c>
      <c r="R80" s="136">
        <f t="shared" si="9"/>
        <v>-1.0251661719827767</v>
      </c>
      <c r="S80" s="133">
        <f t="shared" si="10"/>
        <v>-2.1111111111111112</v>
      </c>
      <c r="T80" s="133">
        <f t="shared" si="11"/>
        <v>-1</v>
      </c>
      <c r="U80" s="133">
        <f t="shared" si="12"/>
        <v>-1.0736404554178374</v>
      </c>
      <c r="W80" s="133">
        <v>0</v>
      </c>
    </row>
    <row r="81" spans="17:23" x14ac:dyDescent="0.25">
      <c r="Q81" s="133">
        <f t="shared" si="8"/>
        <v>-1.2666666666666666</v>
      </c>
      <c r="R81" s="136">
        <f t="shared" si="9"/>
        <v>-1.0251661719827767</v>
      </c>
      <c r="S81" s="133">
        <f t="shared" si="10"/>
        <v>-2.1111111111111112</v>
      </c>
      <c r="T81" s="133">
        <f t="shared" si="11"/>
        <v>-1</v>
      </c>
      <c r="U81" s="133">
        <f t="shared" si="12"/>
        <v>-1.0736404554178374</v>
      </c>
      <c r="W81" s="133">
        <v>0</v>
      </c>
    </row>
    <row r="82" spans="17:23" x14ac:dyDescent="0.25">
      <c r="Q82" s="133">
        <f t="shared" si="8"/>
        <v>-1.2666666666666666</v>
      </c>
      <c r="R82" s="136">
        <f t="shared" si="9"/>
        <v>-1.0251661719827767</v>
      </c>
      <c r="S82" s="133">
        <f t="shared" si="10"/>
        <v>-2.1111111111111112</v>
      </c>
      <c r="T82" s="133">
        <f t="shared" si="11"/>
        <v>-1</v>
      </c>
      <c r="U82" s="133">
        <f t="shared" si="12"/>
        <v>-1.0736404554178374</v>
      </c>
      <c r="W82" s="133">
        <v>0</v>
      </c>
    </row>
    <row r="83" spans="17:23" x14ac:dyDescent="0.25">
      <c r="Q83" s="133">
        <f t="shared" si="8"/>
        <v>-1.2666666666666666</v>
      </c>
      <c r="R83" s="136">
        <f t="shared" si="9"/>
        <v>-1.0251661719827767</v>
      </c>
      <c r="S83" s="133">
        <f t="shared" si="10"/>
        <v>-2.1111111111111112</v>
      </c>
      <c r="T83" s="133">
        <f t="shared" si="11"/>
        <v>-1</v>
      </c>
      <c r="U83" s="133">
        <f t="shared" si="12"/>
        <v>-1.0736404554178374</v>
      </c>
      <c r="W83" s="133">
        <v>0</v>
      </c>
    </row>
    <row r="84" spans="17:23" x14ac:dyDescent="0.25">
      <c r="Q84" s="133">
        <f t="shared" si="8"/>
        <v>-1.2666666666666666</v>
      </c>
      <c r="R84" s="136">
        <f t="shared" si="9"/>
        <v>-1.0251661719827767</v>
      </c>
      <c r="S84" s="133">
        <f t="shared" si="10"/>
        <v>-2.1111111111111112</v>
      </c>
      <c r="T84" s="133">
        <f t="shared" si="11"/>
        <v>-1</v>
      </c>
      <c r="U84" s="133">
        <f t="shared" si="12"/>
        <v>-1.0736404554178374</v>
      </c>
      <c r="W84" s="133">
        <v>0</v>
      </c>
    </row>
    <row r="85" spans="17:23" x14ac:dyDescent="0.25">
      <c r="Q85" s="133">
        <f t="shared" si="8"/>
        <v>-1.2666666666666666</v>
      </c>
      <c r="R85" s="136">
        <f t="shared" si="9"/>
        <v>-1.0251661719827767</v>
      </c>
      <c r="S85" s="133">
        <f t="shared" si="10"/>
        <v>-2.1111111111111112</v>
      </c>
      <c r="T85" s="133">
        <f t="shared" si="11"/>
        <v>-1</v>
      </c>
      <c r="U85" s="133">
        <f t="shared" si="12"/>
        <v>-1.0736404554178374</v>
      </c>
      <c r="W85" s="133">
        <v>0</v>
      </c>
    </row>
    <row r="86" spans="17:23" x14ac:dyDescent="0.25">
      <c r="Q86" s="133">
        <f t="shared" si="8"/>
        <v>-1.2666666666666666</v>
      </c>
      <c r="R86" s="136">
        <f t="shared" si="9"/>
        <v>-1.0251661719827767</v>
      </c>
      <c r="S86" s="133">
        <f t="shared" si="10"/>
        <v>-2.1111111111111112</v>
      </c>
      <c r="T86" s="133">
        <f t="shared" si="11"/>
        <v>-1</v>
      </c>
      <c r="U86" s="133">
        <f t="shared" si="12"/>
        <v>-1.0736404554178374</v>
      </c>
      <c r="W86" s="133">
        <v>0</v>
      </c>
    </row>
    <row r="87" spans="17:23" x14ac:dyDescent="0.25">
      <c r="Q87" s="133">
        <f t="shared" si="8"/>
        <v>-1.2666666666666666</v>
      </c>
      <c r="R87" s="136">
        <f t="shared" si="9"/>
        <v>-1.0251661719827767</v>
      </c>
      <c r="S87" s="133">
        <f t="shared" si="10"/>
        <v>-2.1111111111111112</v>
      </c>
      <c r="T87" s="133">
        <f t="shared" si="11"/>
        <v>-1</v>
      </c>
      <c r="U87" s="133">
        <f t="shared" si="12"/>
        <v>-1.0736404554178374</v>
      </c>
      <c r="W87" s="133">
        <v>0</v>
      </c>
    </row>
    <row r="88" spans="17:23" x14ac:dyDescent="0.25">
      <c r="Q88" s="133">
        <f t="shared" si="8"/>
        <v>-1.2666666666666666</v>
      </c>
      <c r="R88" s="136">
        <f t="shared" si="9"/>
        <v>-1.0251661719827767</v>
      </c>
      <c r="S88" s="133">
        <f t="shared" si="10"/>
        <v>-2.1111111111111112</v>
      </c>
      <c r="T88" s="133">
        <f t="shared" si="11"/>
        <v>-1</v>
      </c>
      <c r="U88" s="133">
        <f t="shared" si="12"/>
        <v>-1.0736404554178374</v>
      </c>
      <c r="W88" s="133">
        <v>0</v>
      </c>
    </row>
    <row r="89" spans="17:23" x14ac:dyDescent="0.25">
      <c r="Q89" s="133">
        <f t="shared" si="8"/>
        <v>-1.2666666666666666</v>
      </c>
      <c r="R89" s="136">
        <f t="shared" si="9"/>
        <v>-1.0251661719827767</v>
      </c>
      <c r="S89" s="133">
        <f t="shared" si="10"/>
        <v>-2.1111111111111112</v>
      </c>
      <c r="T89" s="133">
        <f t="shared" si="11"/>
        <v>-1</v>
      </c>
      <c r="U89" s="133">
        <f t="shared" si="12"/>
        <v>-1.0736404554178374</v>
      </c>
      <c r="W89" s="133">
        <v>0</v>
      </c>
    </row>
    <row r="90" spans="17:23" x14ac:dyDescent="0.25">
      <c r="Q90" s="133">
        <f t="shared" si="8"/>
        <v>-1.2666666666666666</v>
      </c>
      <c r="R90" s="136">
        <f t="shared" si="9"/>
        <v>-1.0251661719827767</v>
      </c>
      <c r="S90" s="133">
        <f t="shared" si="10"/>
        <v>-2.1111111111111112</v>
      </c>
      <c r="T90" s="133">
        <f t="shared" si="11"/>
        <v>-1</v>
      </c>
      <c r="U90" s="133">
        <f t="shared" si="12"/>
        <v>-1.0736404554178374</v>
      </c>
      <c r="W90" s="133">
        <v>0</v>
      </c>
    </row>
    <row r="91" spans="17:23" x14ac:dyDescent="0.25">
      <c r="Q91" s="133">
        <f t="shared" si="8"/>
        <v>-1.2666666666666666</v>
      </c>
      <c r="R91" s="136">
        <f t="shared" si="9"/>
        <v>-1.0251661719827767</v>
      </c>
      <c r="S91" s="133">
        <f t="shared" si="10"/>
        <v>-2.1111111111111112</v>
      </c>
      <c r="T91" s="133">
        <f t="shared" si="11"/>
        <v>-1</v>
      </c>
      <c r="U91" s="133">
        <f t="shared" si="12"/>
        <v>-1.0736404554178374</v>
      </c>
      <c r="W91" s="133">
        <v>0</v>
      </c>
    </row>
    <row r="92" spans="17:23" x14ac:dyDescent="0.25">
      <c r="Q92" s="133">
        <f t="shared" si="8"/>
        <v>-1.2666666666666666</v>
      </c>
      <c r="R92" s="136">
        <f t="shared" si="9"/>
        <v>-1.0251661719827767</v>
      </c>
      <c r="S92" s="133">
        <f t="shared" si="10"/>
        <v>-2.1111111111111112</v>
      </c>
      <c r="T92" s="133">
        <f t="shared" si="11"/>
        <v>-1</v>
      </c>
      <c r="U92" s="133">
        <f t="shared" si="12"/>
        <v>-1.0736404554178374</v>
      </c>
      <c r="W92" s="133">
        <v>0</v>
      </c>
    </row>
    <row r="93" spans="17:23" x14ac:dyDescent="0.25">
      <c r="Q93" s="133">
        <f t="shared" si="8"/>
        <v>-1.2666666666666666</v>
      </c>
      <c r="R93" s="136">
        <f t="shared" si="9"/>
        <v>-1.0251661719827767</v>
      </c>
      <c r="S93" s="133">
        <f t="shared" si="10"/>
        <v>-2.1111111111111112</v>
      </c>
      <c r="T93" s="133">
        <f t="shared" si="11"/>
        <v>-1</v>
      </c>
      <c r="U93" s="133">
        <f t="shared" si="12"/>
        <v>-1.0736404554178374</v>
      </c>
      <c r="W93" s="133">
        <v>0</v>
      </c>
    </row>
    <row r="94" spans="17:23" x14ac:dyDescent="0.25">
      <c r="Q94" s="133">
        <f t="shared" si="8"/>
        <v>-1.2666666666666666</v>
      </c>
      <c r="R94" s="136">
        <f t="shared" si="9"/>
        <v>-1.0251661719827767</v>
      </c>
      <c r="S94" s="133">
        <f t="shared" si="10"/>
        <v>-2.1111111111111112</v>
      </c>
      <c r="T94" s="133">
        <f t="shared" si="11"/>
        <v>-1</v>
      </c>
      <c r="U94" s="133">
        <f t="shared" si="12"/>
        <v>-1.0736404554178374</v>
      </c>
      <c r="W94" s="133">
        <v>0</v>
      </c>
    </row>
    <row r="95" spans="17:23" x14ac:dyDescent="0.25">
      <c r="Q95" s="133">
        <f t="shared" si="8"/>
        <v>-1.2666666666666666</v>
      </c>
      <c r="R95" s="136">
        <f t="shared" si="9"/>
        <v>-1.0251661719827767</v>
      </c>
      <c r="S95" s="133">
        <f t="shared" si="10"/>
        <v>-2.1111111111111112</v>
      </c>
      <c r="T95" s="133">
        <f t="shared" si="11"/>
        <v>-1</v>
      </c>
      <c r="U95" s="133">
        <f t="shared" si="12"/>
        <v>-1.0736404554178374</v>
      </c>
      <c r="W95" s="133">
        <v>0</v>
      </c>
    </row>
    <row r="96" spans="17:23" x14ac:dyDescent="0.25">
      <c r="Q96" s="133">
        <f t="shared" si="8"/>
        <v>-1.2666666666666666</v>
      </c>
      <c r="R96" s="136">
        <f t="shared" si="9"/>
        <v>-1.0251661719827767</v>
      </c>
      <c r="S96" s="133">
        <f t="shared" si="10"/>
        <v>-2.1111111111111112</v>
      </c>
      <c r="T96" s="133">
        <f t="shared" si="11"/>
        <v>-1</v>
      </c>
      <c r="U96" s="133">
        <f t="shared" si="12"/>
        <v>-1.0736404554178374</v>
      </c>
      <c r="W96" s="133">
        <v>0</v>
      </c>
    </row>
    <row r="97" spans="17:23" x14ac:dyDescent="0.25">
      <c r="Q97" s="133">
        <f t="shared" si="8"/>
        <v>-1.2666666666666666</v>
      </c>
      <c r="R97" s="136">
        <f t="shared" si="9"/>
        <v>-1.0251661719827767</v>
      </c>
      <c r="S97" s="133">
        <f t="shared" si="10"/>
        <v>-2.1111111111111112</v>
      </c>
      <c r="T97" s="133">
        <f t="shared" si="11"/>
        <v>-1</v>
      </c>
      <c r="U97" s="133">
        <f t="shared" si="12"/>
        <v>-1.0736404554178374</v>
      </c>
      <c r="W97" s="133">
        <v>0</v>
      </c>
    </row>
    <row r="98" spans="17:23" x14ac:dyDescent="0.25">
      <c r="Q98" s="133">
        <f t="shared" si="8"/>
        <v>-1.2666666666666666</v>
      </c>
      <c r="R98" s="136">
        <f t="shared" si="9"/>
        <v>-1.0251661719827767</v>
      </c>
      <c r="S98" s="133">
        <f t="shared" si="10"/>
        <v>-2.1111111111111112</v>
      </c>
      <c r="T98" s="133">
        <f t="shared" si="11"/>
        <v>-1</v>
      </c>
      <c r="U98" s="133">
        <f t="shared" si="12"/>
        <v>-1.0736404554178374</v>
      </c>
      <c r="W98" s="133">
        <v>0</v>
      </c>
    </row>
    <row r="99" spans="17:23" x14ac:dyDescent="0.25">
      <c r="Q99" s="133">
        <f t="shared" si="8"/>
        <v>-1.2666666666666666</v>
      </c>
      <c r="R99" s="136">
        <f t="shared" si="9"/>
        <v>-1.0251661719827767</v>
      </c>
      <c r="S99" s="133">
        <f t="shared" si="10"/>
        <v>-2.1111111111111112</v>
      </c>
      <c r="T99" s="133">
        <f t="shared" si="11"/>
        <v>-1</v>
      </c>
      <c r="U99" s="133">
        <f t="shared" si="12"/>
        <v>-1.0736404554178374</v>
      </c>
      <c r="W99" s="133">
        <v>0</v>
      </c>
    </row>
    <row r="100" spans="17:23" x14ac:dyDescent="0.25">
      <c r="Q100" s="133">
        <f t="shared" si="8"/>
        <v>-1.2666666666666666</v>
      </c>
      <c r="R100" s="136">
        <f t="shared" si="9"/>
        <v>-1.0251661719827767</v>
      </c>
      <c r="S100" s="133">
        <f t="shared" si="10"/>
        <v>-2.1111111111111112</v>
      </c>
      <c r="T100" s="133">
        <f t="shared" si="11"/>
        <v>-1</v>
      </c>
      <c r="U100" s="133">
        <f t="shared" si="12"/>
        <v>-1.0736404554178374</v>
      </c>
      <c r="W100" s="133">
        <v>0</v>
      </c>
    </row>
    <row r="101" spans="17:23" x14ac:dyDescent="0.25">
      <c r="Q101" s="133">
        <f t="shared" si="8"/>
        <v>-1.2666666666666666</v>
      </c>
      <c r="R101" s="136">
        <f t="shared" si="9"/>
        <v>-1.0251661719827767</v>
      </c>
      <c r="S101" s="133">
        <f t="shared" si="10"/>
        <v>-2.1111111111111112</v>
      </c>
      <c r="T101" s="133">
        <f t="shared" si="11"/>
        <v>-1</v>
      </c>
      <c r="U101" s="133">
        <f t="shared" si="12"/>
        <v>-1.0736404554178374</v>
      </c>
      <c r="W101" s="133">
        <v>0</v>
      </c>
    </row>
    <row r="102" spans="17:23" x14ac:dyDescent="0.25">
      <c r="Q102" s="133">
        <f t="shared" si="8"/>
        <v>-1.2666666666666666</v>
      </c>
      <c r="R102" s="136">
        <f t="shared" si="9"/>
        <v>-1.0251661719827767</v>
      </c>
      <c r="S102" s="133">
        <f t="shared" si="10"/>
        <v>-2.1111111111111112</v>
      </c>
      <c r="T102" s="133">
        <f t="shared" si="11"/>
        <v>-1</v>
      </c>
      <c r="U102" s="133">
        <f t="shared" si="12"/>
        <v>-1.0736404554178374</v>
      </c>
      <c r="W102" s="133">
        <v>0</v>
      </c>
    </row>
    <row r="103" spans="17:23" x14ac:dyDescent="0.25">
      <c r="Q103" s="133">
        <f t="shared" si="8"/>
        <v>-1.2666666666666666</v>
      </c>
      <c r="R103" s="136">
        <f t="shared" si="9"/>
        <v>-1.0251661719827767</v>
      </c>
      <c r="S103" s="133">
        <f t="shared" si="10"/>
        <v>-2.1111111111111112</v>
      </c>
      <c r="T103" s="133">
        <f t="shared" si="11"/>
        <v>-1</v>
      </c>
      <c r="U103" s="133">
        <f t="shared" si="12"/>
        <v>-1.0736404554178374</v>
      </c>
      <c r="W103" s="133">
        <v>0</v>
      </c>
    </row>
    <row r="104" spans="17:23" x14ac:dyDescent="0.25">
      <c r="Q104" s="133">
        <f t="shared" si="8"/>
        <v>-1.2666666666666666</v>
      </c>
      <c r="R104" s="136">
        <f t="shared" si="9"/>
        <v>-1.0251661719827767</v>
      </c>
      <c r="S104" s="133">
        <f t="shared" si="10"/>
        <v>-2.1111111111111112</v>
      </c>
      <c r="T104" s="133">
        <f t="shared" si="11"/>
        <v>-1</v>
      </c>
      <c r="U104" s="133">
        <f t="shared" si="12"/>
        <v>-1.0736404554178374</v>
      </c>
      <c r="W104" s="133">
        <v>0</v>
      </c>
    </row>
    <row r="105" spans="17:23" x14ac:dyDescent="0.25">
      <c r="Q105" s="133">
        <f t="shared" si="8"/>
        <v>-1.2666666666666666</v>
      </c>
      <c r="R105" s="136">
        <f t="shared" si="9"/>
        <v>-1.0251661719827767</v>
      </c>
      <c r="S105" s="133">
        <f t="shared" si="10"/>
        <v>-2.1111111111111112</v>
      </c>
      <c r="T105" s="133">
        <f t="shared" si="11"/>
        <v>-1</v>
      </c>
      <c r="U105" s="133">
        <f t="shared" si="12"/>
        <v>-1.0736404554178374</v>
      </c>
      <c r="W105" s="133">
        <v>0</v>
      </c>
    </row>
    <row r="106" spans="17:23" x14ac:dyDescent="0.25">
      <c r="Q106" s="133">
        <f t="shared" si="8"/>
        <v>-1.2666666666666666</v>
      </c>
      <c r="R106" s="136">
        <f t="shared" si="9"/>
        <v>-1.0251661719827767</v>
      </c>
      <c r="S106" s="133">
        <f t="shared" si="10"/>
        <v>-2.1111111111111112</v>
      </c>
      <c r="T106" s="133">
        <f t="shared" si="11"/>
        <v>-1</v>
      </c>
      <c r="U106" s="133">
        <f t="shared" si="12"/>
        <v>-1.0736404554178374</v>
      </c>
      <c r="W106" s="133">
        <v>0</v>
      </c>
    </row>
    <row r="107" spans="17:23" x14ac:dyDescent="0.25">
      <c r="Q107" s="133">
        <f t="shared" si="8"/>
        <v>-1.2666666666666666</v>
      </c>
      <c r="R107" s="136">
        <f t="shared" si="9"/>
        <v>-1.0251661719827767</v>
      </c>
      <c r="S107" s="133">
        <f t="shared" si="10"/>
        <v>-2.1111111111111112</v>
      </c>
      <c r="T107" s="133">
        <f t="shared" si="11"/>
        <v>-1</v>
      </c>
      <c r="U107" s="133">
        <f t="shared" si="12"/>
        <v>-1.0736404554178374</v>
      </c>
      <c r="W107" s="133">
        <v>0</v>
      </c>
    </row>
    <row r="108" spans="17:23" x14ac:dyDescent="0.25">
      <c r="Q108" s="133">
        <f t="shared" si="8"/>
        <v>-1.2666666666666666</v>
      </c>
      <c r="R108" s="136">
        <f t="shared" si="9"/>
        <v>-1.0251661719827767</v>
      </c>
      <c r="S108" s="133">
        <f t="shared" si="10"/>
        <v>-2.1111111111111112</v>
      </c>
      <c r="T108" s="133">
        <f t="shared" si="11"/>
        <v>-1</v>
      </c>
      <c r="U108" s="133">
        <f t="shared" si="12"/>
        <v>-1.0736404554178374</v>
      </c>
      <c r="W108" s="133">
        <v>0</v>
      </c>
    </row>
    <row r="109" spans="17:23" x14ac:dyDescent="0.25">
      <c r="Q109" s="133">
        <f t="shared" si="8"/>
        <v>-1.2666666666666666</v>
      </c>
      <c r="R109" s="136">
        <f t="shared" si="9"/>
        <v>-1.0251661719827767</v>
      </c>
      <c r="S109" s="133">
        <f t="shared" si="10"/>
        <v>-2.1111111111111112</v>
      </c>
      <c r="T109" s="133">
        <f t="shared" si="11"/>
        <v>-1</v>
      </c>
      <c r="U109" s="133">
        <f t="shared" si="12"/>
        <v>-1.0736404554178374</v>
      </c>
      <c r="W109" s="133">
        <v>0</v>
      </c>
    </row>
    <row r="110" spans="17:23" x14ac:dyDescent="0.25">
      <c r="Q110" s="133">
        <f t="shared" si="8"/>
        <v>-1.2666666666666666</v>
      </c>
      <c r="R110" s="136">
        <f t="shared" si="9"/>
        <v>-1.0251661719827767</v>
      </c>
      <c r="S110" s="133">
        <f t="shared" si="10"/>
        <v>-2.1111111111111112</v>
      </c>
      <c r="T110" s="133">
        <f t="shared" si="11"/>
        <v>-1</v>
      </c>
      <c r="U110" s="133">
        <f t="shared" si="12"/>
        <v>-1.0736404554178374</v>
      </c>
      <c r="W110" s="133">
        <v>0</v>
      </c>
    </row>
    <row r="111" spans="17:23" x14ac:dyDescent="0.25">
      <c r="Q111" s="133">
        <f t="shared" si="8"/>
        <v>-1.2666666666666666</v>
      </c>
      <c r="R111" s="136">
        <f t="shared" si="9"/>
        <v>-1.0251661719827767</v>
      </c>
      <c r="S111" s="133">
        <f t="shared" si="10"/>
        <v>-2.1111111111111112</v>
      </c>
      <c r="T111" s="133">
        <f t="shared" si="11"/>
        <v>-1</v>
      </c>
      <c r="U111" s="133">
        <f t="shared" si="12"/>
        <v>-1.0736404554178374</v>
      </c>
      <c r="W111" s="133">
        <v>0</v>
      </c>
    </row>
    <row r="112" spans="17:23" x14ac:dyDescent="0.25">
      <c r="Q112" s="133">
        <f t="shared" si="8"/>
        <v>-1.2666666666666666</v>
      </c>
      <c r="R112" s="136">
        <f t="shared" si="9"/>
        <v>-1.0251661719827767</v>
      </c>
      <c r="S112" s="133">
        <f t="shared" si="10"/>
        <v>-2.1111111111111112</v>
      </c>
      <c r="T112" s="133">
        <f t="shared" si="11"/>
        <v>-1</v>
      </c>
      <c r="U112" s="133">
        <f t="shared" si="12"/>
        <v>-1.0736404554178374</v>
      </c>
      <c r="W112" s="133">
        <v>0</v>
      </c>
    </row>
    <row r="113" spans="17:23" x14ac:dyDescent="0.25">
      <c r="Q113" s="133">
        <f t="shared" si="8"/>
        <v>-1.2666666666666666</v>
      </c>
      <c r="R113" s="136">
        <f t="shared" si="9"/>
        <v>-1.0251661719827767</v>
      </c>
      <c r="S113" s="133">
        <f t="shared" si="10"/>
        <v>-2.1111111111111112</v>
      </c>
      <c r="T113" s="133">
        <f t="shared" si="11"/>
        <v>-1</v>
      </c>
      <c r="U113" s="133">
        <f t="shared" si="12"/>
        <v>-1.0736404554178374</v>
      </c>
      <c r="W113" s="133">
        <v>0</v>
      </c>
    </row>
    <row r="114" spans="17:23" x14ac:dyDescent="0.25">
      <c r="Q114" s="133">
        <f t="shared" si="8"/>
        <v>-1.2666666666666666</v>
      </c>
      <c r="R114" s="136">
        <f t="shared" si="9"/>
        <v>-1.0251661719827767</v>
      </c>
      <c r="S114" s="133">
        <f t="shared" si="10"/>
        <v>-2.1111111111111112</v>
      </c>
      <c r="T114" s="133">
        <f t="shared" si="11"/>
        <v>-1</v>
      </c>
      <c r="U114" s="133">
        <f t="shared" si="12"/>
        <v>-1.0736404554178374</v>
      </c>
      <c r="W114" s="133" t="e">
        <v>#N/A</v>
      </c>
    </row>
    <row r="115" spans="17:23" x14ac:dyDescent="0.25">
      <c r="Q115" s="133">
        <f t="shared" si="8"/>
        <v>-1.2666666666666666</v>
      </c>
      <c r="R115" s="136">
        <f t="shared" si="9"/>
        <v>-1.0251661719827767</v>
      </c>
      <c r="S115" s="133">
        <f t="shared" si="10"/>
        <v>-2.1111111111111112</v>
      </c>
      <c r="T115" s="133">
        <f t="shared" si="11"/>
        <v>-1</v>
      </c>
      <c r="U115" s="133">
        <f t="shared" si="12"/>
        <v>-1.0736404554178374</v>
      </c>
      <c r="W115" s="133" t="e">
        <v>#N/A</v>
      </c>
    </row>
    <row r="116" spans="17:23" x14ac:dyDescent="0.25">
      <c r="Q116" s="133">
        <f t="shared" si="8"/>
        <v>-1.2666666666666666</v>
      </c>
      <c r="R116" s="136">
        <f t="shared" si="9"/>
        <v>-1.0251661719827767</v>
      </c>
      <c r="S116" s="133">
        <f t="shared" si="10"/>
        <v>-2.1111111111111112</v>
      </c>
      <c r="T116" s="133">
        <f t="shared" si="11"/>
        <v>-1</v>
      </c>
      <c r="U116" s="133">
        <f t="shared" si="12"/>
        <v>-1.0736404554178374</v>
      </c>
      <c r="W116" s="133" t="e">
        <v>#N/A</v>
      </c>
    </row>
    <row r="117" spans="17:23" x14ac:dyDescent="0.25">
      <c r="Q117" s="133">
        <f t="shared" si="8"/>
        <v>-1.2666666666666666</v>
      </c>
      <c r="R117" s="136">
        <f t="shared" si="9"/>
        <v>-1.0251661719827767</v>
      </c>
      <c r="S117" s="133">
        <f t="shared" si="10"/>
        <v>-2.1111111111111112</v>
      </c>
      <c r="T117" s="133">
        <f t="shared" si="11"/>
        <v>-1</v>
      </c>
      <c r="U117" s="133">
        <f t="shared" si="12"/>
        <v>-1.0736404554178374</v>
      </c>
      <c r="W117" s="133" t="e">
        <v>#N/A</v>
      </c>
    </row>
    <row r="118" spans="17:23" x14ac:dyDescent="0.25">
      <c r="Q118" s="133">
        <f t="shared" si="8"/>
        <v>-1.2666666666666666</v>
      </c>
      <c r="R118" s="136">
        <f t="shared" si="9"/>
        <v>-1.0251661719827767</v>
      </c>
      <c r="S118" s="133">
        <f t="shared" si="10"/>
        <v>-2.1111111111111112</v>
      </c>
      <c r="T118" s="133">
        <f t="shared" si="11"/>
        <v>-1</v>
      </c>
      <c r="U118" s="133">
        <f t="shared" si="12"/>
        <v>-1.0736404554178374</v>
      </c>
      <c r="W118" s="133" t="e">
        <v>#N/A</v>
      </c>
    </row>
    <row r="119" spans="17:23" x14ac:dyDescent="0.25">
      <c r="Q119" s="133">
        <f t="shared" si="8"/>
        <v>-1.2666666666666666</v>
      </c>
      <c r="R119" s="136">
        <f t="shared" si="9"/>
        <v>-1.0251661719827767</v>
      </c>
      <c r="S119" s="133">
        <f t="shared" si="10"/>
        <v>-2.1111111111111112</v>
      </c>
      <c r="T119" s="133">
        <f t="shared" si="11"/>
        <v>-1</v>
      </c>
      <c r="U119" s="133">
        <f t="shared" si="12"/>
        <v>-1.0736404554178374</v>
      </c>
      <c r="W119" s="133" t="e">
        <v>#N/A</v>
      </c>
    </row>
    <row r="120" spans="17:23" x14ac:dyDescent="0.25">
      <c r="Q120" s="133">
        <f t="shared" si="8"/>
        <v>-1.2666666666666666</v>
      </c>
      <c r="R120" s="136">
        <f t="shared" si="9"/>
        <v>-1.0251661719827767</v>
      </c>
      <c r="S120" s="133">
        <f t="shared" si="10"/>
        <v>-2.1111111111111112</v>
      </c>
      <c r="T120" s="133">
        <f t="shared" si="11"/>
        <v>-1</v>
      </c>
      <c r="U120" s="133">
        <f t="shared" si="12"/>
        <v>-1.0736404554178374</v>
      </c>
      <c r="W120" s="133" t="e">
        <v>#N/A</v>
      </c>
    </row>
    <row r="121" spans="17:23" x14ac:dyDescent="0.25">
      <c r="Q121" s="133">
        <f t="shared" si="8"/>
        <v>-1.2666666666666666</v>
      </c>
      <c r="R121" s="136">
        <f t="shared" si="9"/>
        <v>-1.0251661719827767</v>
      </c>
      <c r="S121" s="133">
        <f t="shared" si="10"/>
        <v>-2.1111111111111112</v>
      </c>
      <c r="T121" s="133">
        <f t="shared" si="11"/>
        <v>-1</v>
      </c>
      <c r="U121" s="133">
        <f t="shared" si="12"/>
        <v>-1.0736404554178374</v>
      </c>
      <c r="W121" s="133" t="e">
        <v>#N/A</v>
      </c>
    </row>
    <row r="122" spans="17:23" x14ac:dyDescent="0.25">
      <c r="Q122" s="133">
        <f t="shared" si="8"/>
        <v>-1.2666666666666666</v>
      </c>
      <c r="R122" s="136">
        <f t="shared" si="9"/>
        <v>-1.0251661719827767</v>
      </c>
      <c r="S122" s="133">
        <f t="shared" si="10"/>
        <v>-2.1111111111111112</v>
      </c>
      <c r="T122" s="133">
        <f t="shared" si="11"/>
        <v>-1</v>
      </c>
      <c r="U122" s="133">
        <f t="shared" si="12"/>
        <v>-1.0736404554178374</v>
      </c>
      <c r="W122" s="133" t="e">
        <v>#N/A</v>
      </c>
    </row>
    <row r="123" spans="17:23" x14ac:dyDescent="0.25">
      <c r="Q123" s="133">
        <f t="shared" si="8"/>
        <v>-1.2666666666666666</v>
      </c>
      <c r="R123" s="136">
        <f t="shared" si="9"/>
        <v>-1.0251661719827767</v>
      </c>
      <c r="S123" s="133">
        <f t="shared" si="10"/>
        <v>-2.1111111111111112</v>
      </c>
      <c r="T123" s="133">
        <f t="shared" si="11"/>
        <v>-1</v>
      </c>
      <c r="U123" s="133">
        <f t="shared" si="12"/>
        <v>-1.0736404554178374</v>
      </c>
      <c r="W123" s="133" t="e">
        <v>#N/A</v>
      </c>
    </row>
    <row r="124" spans="17:23" x14ac:dyDescent="0.25">
      <c r="Q124" s="133">
        <f t="shared" si="8"/>
        <v>-1.2666666666666666</v>
      </c>
      <c r="R124" s="136">
        <f t="shared" si="9"/>
        <v>-1.0251661719827767</v>
      </c>
      <c r="S124" s="133">
        <f t="shared" si="10"/>
        <v>-2.1111111111111112</v>
      </c>
      <c r="T124" s="133">
        <f t="shared" si="11"/>
        <v>-1</v>
      </c>
      <c r="U124" s="133">
        <f t="shared" si="12"/>
        <v>-1.0736404554178374</v>
      </c>
      <c r="W124" s="133" t="e">
        <v>#N/A</v>
      </c>
    </row>
    <row r="125" spans="17:23" x14ac:dyDescent="0.25">
      <c r="Q125" s="133">
        <f t="shared" si="8"/>
        <v>-1.2666666666666666</v>
      </c>
      <c r="R125" s="136">
        <f t="shared" si="9"/>
        <v>-1.0251661719827767</v>
      </c>
      <c r="S125" s="133">
        <f t="shared" si="10"/>
        <v>-2.1111111111111112</v>
      </c>
      <c r="T125" s="133">
        <f t="shared" si="11"/>
        <v>-1</v>
      </c>
      <c r="U125" s="133">
        <f t="shared" si="12"/>
        <v>-1.0736404554178374</v>
      </c>
      <c r="W125" s="133" t="e">
        <v>#N/A</v>
      </c>
    </row>
    <row r="126" spans="17:23" x14ac:dyDescent="0.25">
      <c r="Q126" s="133">
        <f t="shared" si="8"/>
        <v>-1.2666666666666666</v>
      </c>
      <c r="R126" s="136">
        <f t="shared" si="9"/>
        <v>-1.0251661719827767</v>
      </c>
      <c r="S126" s="133">
        <f t="shared" si="10"/>
        <v>-2.1111111111111112</v>
      </c>
      <c r="T126" s="133">
        <f t="shared" si="11"/>
        <v>-1</v>
      </c>
      <c r="U126" s="133">
        <f t="shared" si="12"/>
        <v>-1.0736404554178374</v>
      </c>
      <c r="W126" s="133" t="e">
        <v>#N/A</v>
      </c>
    </row>
    <row r="127" spans="17:23" x14ac:dyDescent="0.25">
      <c r="Q127" s="133">
        <f t="shared" si="8"/>
        <v>-1.2666666666666666</v>
      </c>
      <c r="R127" s="136">
        <f t="shared" si="9"/>
        <v>-1.0251661719827767</v>
      </c>
      <c r="S127" s="133">
        <f t="shared" si="10"/>
        <v>-2.1111111111111112</v>
      </c>
      <c r="T127" s="133">
        <f t="shared" si="11"/>
        <v>-1</v>
      </c>
      <c r="U127" s="133">
        <f t="shared" si="12"/>
        <v>-1.0736404554178374</v>
      </c>
      <c r="W127" s="133" t="e">
        <v>#N/A</v>
      </c>
    </row>
    <row r="128" spans="17:23" x14ac:dyDescent="0.25">
      <c r="Q128" s="133">
        <f t="shared" si="8"/>
        <v>-1.2666666666666666</v>
      </c>
      <c r="R128" s="136">
        <f t="shared" si="9"/>
        <v>-1.0251661719827767</v>
      </c>
      <c r="S128" s="133">
        <f t="shared" si="10"/>
        <v>-2.1111111111111112</v>
      </c>
      <c r="T128" s="133">
        <f t="shared" si="11"/>
        <v>-1</v>
      </c>
      <c r="U128" s="133">
        <f t="shared" si="12"/>
        <v>-1.0736404554178374</v>
      </c>
      <c r="W128" s="133" t="e">
        <v>#N/A</v>
      </c>
    </row>
    <row r="129" spans="17:23" x14ac:dyDescent="0.25">
      <c r="Q129" s="133">
        <f t="shared" si="8"/>
        <v>-1.2666666666666666</v>
      </c>
      <c r="R129" s="136">
        <f t="shared" si="9"/>
        <v>-1.0251661719827767</v>
      </c>
      <c r="S129" s="133">
        <f t="shared" si="10"/>
        <v>-2.1111111111111112</v>
      </c>
      <c r="T129" s="133">
        <f t="shared" si="11"/>
        <v>-1</v>
      </c>
      <c r="U129" s="133">
        <f t="shared" si="12"/>
        <v>-1.0736404554178374</v>
      </c>
      <c r="W129" s="133" t="e">
        <v>#N/A</v>
      </c>
    </row>
    <row r="130" spans="17:23" x14ac:dyDescent="0.25">
      <c r="Q130" s="133">
        <f t="shared" si="8"/>
        <v>-1.2666666666666666</v>
      </c>
      <c r="R130" s="136">
        <f t="shared" si="9"/>
        <v>-1.0251661719827767</v>
      </c>
      <c r="S130" s="133">
        <f t="shared" si="10"/>
        <v>-2.1111111111111112</v>
      </c>
      <c r="T130" s="133">
        <f t="shared" si="11"/>
        <v>-1</v>
      </c>
      <c r="U130" s="133">
        <f t="shared" si="12"/>
        <v>-1.0736404554178374</v>
      </c>
      <c r="W130" s="133" t="e">
        <v>#N/A</v>
      </c>
    </row>
    <row r="131" spans="17:23" x14ac:dyDescent="0.25">
      <c r="Q131" s="133">
        <f t="shared" ref="Q131:Q194" si="13">2*((L131-P$3)/(P$5-P$3))-1</f>
        <v>-1.2666666666666666</v>
      </c>
      <c r="R131" s="136">
        <f t="shared" ref="R131:R194" si="14">2*((H131-P$8)/(P$10-P$8))-1</f>
        <v>-1.0251661719827767</v>
      </c>
      <c r="S131" s="133">
        <f t="shared" ref="S131:S194" si="15">2*((I131-P$13)/(P$15-P$13))-1</f>
        <v>-2.1111111111111112</v>
      </c>
      <c r="T131" s="133">
        <f t="shared" ref="T131:T194" si="16">2*((J131-P$18)/(P$20-P$18))-1</f>
        <v>-1</v>
      </c>
      <c r="U131" s="133">
        <f t="shared" ref="U131:U194" si="17">2*((K131-P$23)/(P$25-P$23))-1</f>
        <v>-1.0736404554178374</v>
      </c>
      <c r="W131" s="133" t="e">
        <v>#N/A</v>
      </c>
    </row>
    <row r="132" spans="17:23" x14ac:dyDescent="0.25">
      <c r="Q132" s="133">
        <f t="shared" si="13"/>
        <v>-1.2666666666666666</v>
      </c>
      <c r="R132" s="136">
        <f t="shared" si="14"/>
        <v>-1.0251661719827767</v>
      </c>
      <c r="S132" s="133">
        <f t="shared" si="15"/>
        <v>-2.1111111111111112</v>
      </c>
      <c r="T132" s="133">
        <f t="shared" si="16"/>
        <v>-1</v>
      </c>
      <c r="U132" s="133">
        <f t="shared" si="17"/>
        <v>-1.0736404554178374</v>
      </c>
      <c r="W132" s="133" t="e">
        <v>#N/A</v>
      </c>
    </row>
    <row r="133" spans="17:23" x14ac:dyDescent="0.25">
      <c r="Q133" s="133">
        <f t="shared" si="13"/>
        <v>-1.2666666666666666</v>
      </c>
      <c r="R133" s="136">
        <f t="shared" si="14"/>
        <v>-1.0251661719827767</v>
      </c>
      <c r="S133" s="133">
        <f t="shared" si="15"/>
        <v>-2.1111111111111112</v>
      </c>
      <c r="T133" s="133">
        <f t="shared" si="16"/>
        <v>-1</v>
      </c>
      <c r="U133" s="133">
        <f t="shared" si="17"/>
        <v>-1.0736404554178374</v>
      </c>
      <c r="W133" s="133" t="e">
        <v>#N/A</v>
      </c>
    </row>
    <row r="134" spans="17:23" x14ac:dyDescent="0.25">
      <c r="Q134" s="133">
        <f t="shared" si="13"/>
        <v>-1.2666666666666666</v>
      </c>
      <c r="R134" s="136">
        <f t="shared" si="14"/>
        <v>-1.0251661719827767</v>
      </c>
      <c r="S134" s="133">
        <f t="shared" si="15"/>
        <v>-2.1111111111111112</v>
      </c>
      <c r="T134" s="133">
        <f t="shared" si="16"/>
        <v>-1</v>
      </c>
      <c r="U134" s="133">
        <f t="shared" si="17"/>
        <v>-1.0736404554178374</v>
      </c>
      <c r="W134" s="133" t="e">
        <v>#N/A</v>
      </c>
    </row>
    <row r="135" spans="17:23" x14ac:dyDescent="0.25">
      <c r="Q135" s="133">
        <f t="shared" si="13"/>
        <v>-1.2666666666666666</v>
      </c>
      <c r="R135" s="136">
        <f t="shared" si="14"/>
        <v>-1.0251661719827767</v>
      </c>
      <c r="S135" s="133">
        <f t="shared" si="15"/>
        <v>-2.1111111111111112</v>
      </c>
      <c r="T135" s="133">
        <f t="shared" si="16"/>
        <v>-1</v>
      </c>
      <c r="U135" s="133">
        <f t="shared" si="17"/>
        <v>-1.0736404554178374</v>
      </c>
      <c r="W135" s="133" t="e">
        <v>#N/A</v>
      </c>
    </row>
    <row r="136" spans="17:23" x14ac:dyDescent="0.25">
      <c r="Q136" s="133">
        <f t="shared" si="13"/>
        <v>-1.2666666666666666</v>
      </c>
      <c r="R136" s="136">
        <f t="shared" si="14"/>
        <v>-1.0251661719827767</v>
      </c>
      <c r="S136" s="133">
        <f t="shared" si="15"/>
        <v>-2.1111111111111112</v>
      </c>
      <c r="T136" s="133">
        <f t="shared" si="16"/>
        <v>-1</v>
      </c>
      <c r="U136" s="133">
        <f t="shared" si="17"/>
        <v>-1.0736404554178374</v>
      </c>
      <c r="W136" s="133" t="e">
        <v>#N/A</v>
      </c>
    </row>
    <row r="137" spans="17:23" x14ac:dyDescent="0.25">
      <c r="Q137" s="133">
        <f t="shared" si="13"/>
        <v>-1.2666666666666666</v>
      </c>
      <c r="R137" s="136">
        <f t="shared" si="14"/>
        <v>-1.0251661719827767</v>
      </c>
      <c r="S137" s="133">
        <f t="shared" si="15"/>
        <v>-2.1111111111111112</v>
      </c>
      <c r="T137" s="133">
        <f t="shared" si="16"/>
        <v>-1</v>
      </c>
      <c r="U137" s="133">
        <f t="shared" si="17"/>
        <v>-1.0736404554178374</v>
      </c>
      <c r="W137" s="133" t="e">
        <v>#N/A</v>
      </c>
    </row>
    <row r="138" spans="17:23" x14ac:dyDescent="0.25">
      <c r="Q138" s="133">
        <f t="shared" si="13"/>
        <v>-1.2666666666666666</v>
      </c>
      <c r="R138" s="136">
        <f t="shared" si="14"/>
        <v>-1.0251661719827767</v>
      </c>
      <c r="S138" s="133">
        <f t="shared" si="15"/>
        <v>-2.1111111111111112</v>
      </c>
      <c r="T138" s="133">
        <f t="shared" si="16"/>
        <v>-1</v>
      </c>
      <c r="U138" s="133">
        <f t="shared" si="17"/>
        <v>-1.0736404554178374</v>
      </c>
      <c r="W138" s="133" t="e">
        <v>#N/A</v>
      </c>
    </row>
    <row r="139" spans="17:23" x14ac:dyDescent="0.25">
      <c r="Q139" s="133">
        <f t="shared" si="13"/>
        <v>-1.2666666666666666</v>
      </c>
      <c r="R139" s="136">
        <f t="shared" si="14"/>
        <v>-1.0251661719827767</v>
      </c>
      <c r="S139" s="133">
        <f t="shared" si="15"/>
        <v>-2.1111111111111112</v>
      </c>
      <c r="T139" s="133">
        <f t="shared" si="16"/>
        <v>-1</v>
      </c>
      <c r="U139" s="133">
        <f t="shared" si="17"/>
        <v>-1.0736404554178374</v>
      </c>
      <c r="W139" s="133" t="e">
        <v>#N/A</v>
      </c>
    </row>
    <row r="140" spans="17:23" x14ac:dyDescent="0.25">
      <c r="Q140" s="133">
        <f t="shared" si="13"/>
        <v>-1.2666666666666666</v>
      </c>
      <c r="R140" s="136">
        <f t="shared" si="14"/>
        <v>-1.0251661719827767</v>
      </c>
      <c r="S140" s="133">
        <f t="shared" si="15"/>
        <v>-2.1111111111111112</v>
      </c>
      <c r="T140" s="133">
        <f t="shared" si="16"/>
        <v>-1</v>
      </c>
      <c r="U140" s="133">
        <f t="shared" si="17"/>
        <v>-1.0736404554178374</v>
      </c>
      <c r="W140" s="133" t="e">
        <v>#N/A</v>
      </c>
    </row>
    <row r="141" spans="17:23" x14ac:dyDescent="0.25">
      <c r="Q141" s="133">
        <f t="shared" si="13"/>
        <v>-1.2666666666666666</v>
      </c>
      <c r="R141" s="136">
        <f t="shared" si="14"/>
        <v>-1.0251661719827767</v>
      </c>
      <c r="S141" s="133">
        <f t="shared" si="15"/>
        <v>-2.1111111111111112</v>
      </c>
      <c r="T141" s="133">
        <f t="shared" si="16"/>
        <v>-1</v>
      </c>
      <c r="U141" s="133">
        <f t="shared" si="17"/>
        <v>-1.0736404554178374</v>
      </c>
      <c r="W141" s="133" t="e">
        <v>#N/A</v>
      </c>
    </row>
    <row r="142" spans="17:23" x14ac:dyDescent="0.25">
      <c r="Q142" s="133">
        <f t="shared" si="13"/>
        <v>-1.2666666666666666</v>
      </c>
      <c r="R142" s="136">
        <f t="shared" si="14"/>
        <v>-1.0251661719827767</v>
      </c>
      <c r="S142" s="133">
        <f t="shared" si="15"/>
        <v>-2.1111111111111112</v>
      </c>
      <c r="T142" s="133">
        <f t="shared" si="16"/>
        <v>-1</v>
      </c>
      <c r="U142" s="133">
        <f t="shared" si="17"/>
        <v>-1.0736404554178374</v>
      </c>
      <c r="W142" s="133" t="e">
        <v>#N/A</v>
      </c>
    </row>
    <row r="143" spans="17:23" x14ac:dyDescent="0.25">
      <c r="Q143" s="133">
        <f t="shared" si="13"/>
        <v>-1.2666666666666666</v>
      </c>
      <c r="R143" s="136">
        <f t="shared" si="14"/>
        <v>-1.0251661719827767</v>
      </c>
      <c r="S143" s="133">
        <f t="shared" si="15"/>
        <v>-2.1111111111111112</v>
      </c>
      <c r="T143" s="133">
        <f t="shared" si="16"/>
        <v>-1</v>
      </c>
      <c r="U143" s="133">
        <f t="shared" si="17"/>
        <v>-1.0736404554178374</v>
      </c>
      <c r="W143" s="133" t="e">
        <v>#N/A</v>
      </c>
    </row>
    <row r="144" spans="17:23" x14ac:dyDescent="0.25">
      <c r="Q144" s="133">
        <f t="shared" si="13"/>
        <v>-1.2666666666666666</v>
      </c>
      <c r="R144" s="136">
        <f t="shared" si="14"/>
        <v>-1.0251661719827767</v>
      </c>
      <c r="S144" s="133">
        <f t="shared" si="15"/>
        <v>-2.1111111111111112</v>
      </c>
      <c r="T144" s="133">
        <f t="shared" si="16"/>
        <v>-1</v>
      </c>
      <c r="U144" s="133">
        <f t="shared" si="17"/>
        <v>-1.0736404554178374</v>
      </c>
      <c r="W144" s="133" t="e">
        <v>#N/A</v>
      </c>
    </row>
    <row r="145" spans="17:23" x14ac:dyDescent="0.25">
      <c r="Q145" s="133">
        <f t="shared" si="13"/>
        <v>-1.2666666666666666</v>
      </c>
      <c r="R145" s="136">
        <f t="shared" si="14"/>
        <v>-1.0251661719827767</v>
      </c>
      <c r="S145" s="133">
        <f t="shared" si="15"/>
        <v>-2.1111111111111112</v>
      </c>
      <c r="T145" s="133">
        <f t="shared" si="16"/>
        <v>-1</v>
      </c>
      <c r="U145" s="133">
        <f t="shared" si="17"/>
        <v>-1.0736404554178374</v>
      </c>
      <c r="W145" s="133" t="e">
        <v>#N/A</v>
      </c>
    </row>
    <row r="146" spans="17:23" x14ac:dyDescent="0.25">
      <c r="Q146" s="133">
        <f t="shared" si="13"/>
        <v>-1.2666666666666666</v>
      </c>
      <c r="R146" s="136">
        <f t="shared" si="14"/>
        <v>-1.0251661719827767</v>
      </c>
      <c r="S146" s="133">
        <f t="shared" si="15"/>
        <v>-2.1111111111111112</v>
      </c>
      <c r="T146" s="133">
        <f t="shared" si="16"/>
        <v>-1</v>
      </c>
      <c r="U146" s="133">
        <f t="shared" si="17"/>
        <v>-1.0736404554178374</v>
      </c>
      <c r="W146" s="133" t="e">
        <v>#N/A</v>
      </c>
    </row>
    <row r="147" spans="17:23" x14ac:dyDescent="0.25">
      <c r="Q147" s="133">
        <f t="shared" si="13"/>
        <v>-1.2666666666666666</v>
      </c>
      <c r="R147" s="136">
        <f t="shared" si="14"/>
        <v>-1.0251661719827767</v>
      </c>
      <c r="S147" s="133">
        <f t="shared" si="15"/>
        <v>-2.1111111111111112</v>
      </c>
      <c r="T147" s="133">
        <f t="shared" si="16"/>
        <v>-1</v>
      </c>
      <c r="U147" s="133">
        <f t="shared" si="17"/>
        <v>-1.0736404554178374</v>
      </c>
      <c r="W147" s="133" t="e">
        <v>#N/A</v>
      </c>
    </row>
    <row r="148" spans="17:23" x14ac:dyDescent="0.25">
      <c r="Q148" s="133">
        <f t="shared" si="13"/>
        <v>-1.2666666666666666</v>
      </c>
      <c r="R148" s="136">
        <f t="shared" si="14"/>
        <v>-1.0251661719827767</v>
      </c>
      <c r="S148" s="133">
        <f t="shared" si="15"/>
        <v>-2.1111111111111112</v>
      </c>
      <c r="T148" s="133">
        <f t="shared" si="16"/>
        <v>-1</v>
      </c>
      <c r="U148" s="133">
        <f t="shared" si="17"/>
        <v>-1.0736404554178374</v>
      </c>
      <c r="W148" s="133" t="e">
        <v>#N/A</v>
      </c>
    </row>
    <row r="149" spans="17:23" x14ac:dyDescent="0.25">
      <c r="Q149" s="133">
        <f t="shared" si="13"/>
        <v>-1.2666666666666666</v>
      </c>
      <c r="R149" s="136">
        <f t="shared" si="14"/>
        <v>-1.0251661719827767</v>
      </c>
      <c r="S149" s="133">
        <f t="shared" si="15"/>
        <v>-2.1111111111111112</v>
      </c>
      <c r="T149" s="133">
        <f t="shared" si="16"/>
        <v>-1</v>
      </c>
      <c r="U149" s="133">
        <f t="shared" si="17"/>
        <v>-1.0736404554178374</v>
      </c>
      <c r="W149" s="133" t="e">
        <v>#N/A</v>
      </c>
    </row>
    <row r="150" spans="17:23" x14ac:dyDescent="0.25">
      <c r="Q150" s="133">
        <f t="shared" si="13"/>
        <v>-1.2666666666666666</v>
      </c>
      <c r="R150" s="136">
        <f t="shared" si="14"/>
        <v>-1.0251661719827767</v>
      </c>
      <c r="S150" s="133">
        <f t="shared" si="15"/>
        <v>-2.1111111111111112</v>
      </c>
      <c r="T150" s="133">
        <f t="shared" si="16"/>
        <v>-1</v>
      </c>
      <c r="U150" s="133">
        <f t="shared" si="17"/>
        <v>-1.0736404554178374</v>
      </c>
      <c r="W150" s="133" t="e">
        <v>#N/A</v>
      </c>
    </row>
    <row r="151" spans="17:23" x14ac:dyDescent="0.25">
      <c r="Q151" s="133">
        <f t="shared" si="13"/>
        <v>-1.2666666666666666</v>
      </c>
      <c r="R151" s="136">
        <f t="shared" si="14"/>
        <v>-1.0251661719827767</v>
      </c>
      <c r="S151" s="133">
        <f t="shared" si="15"/>
        <v>-2.1111111111111112</v>
      </c>
      <c r="T151" s="133">
        <f t="shared" si="16"/>
        <v>-1</v>
      </c>
      <c r="U151" s="133">
        <f t="shared" si="17"/>
        <v>-1.0736404554178374</v>
      </c>
      <c r="W151" s="133" t="e">
        <v>#N/A</v>
      </c>
    </row>
    <row r="152" spans="17:23" x14ac:dyDescent="0.25">
      <c r="Q152" s="133">
        <f t="shared" si="13"/>
        <v>-1.2666666666666666</v>
      </c>
      <c r="R152" s="136">
        <f t="shared" si="14"/>
        <v>-1.0251661719827767</v>
      </c>
      <c r="S152" s="133">
        <f t="shared" si="15"/>
        <v>-2.1111111111111112</v>
      </c>
      <c r="T152" s="133">
        <f t="shared" si="16"/>
        <v>-1</v>
      </c>
      <c r="U152" s="133">
        <f t="shared" si="17"/>
        <v>-1.0736404554178374</v>
      </c>
      <c r="W152" s="133" t="e">
        <v>#N/A</v>
      </c>
    </row>
    <row r="153" spans="17:23" x14ac:dyDescent="0.25">
      <c r="Q153" s="133">
        <f t="shared" si="13"/>
        <v>-1.2666666666666666</v>
      </c>
      <c r="R153" s="136">
        <f t="shared" si="14"/>
        <v>-1.0251661719827767</v>
      </c>
      <c r="S153" s="133">
        <f t="shared" si="15"/>
        <v>-2.1111111111111112</v>
      </c>
      <c r="T153" s="133">
        <f t="shared" si="16"/>
        <v>-1</v>
      </c>
      <c r="U153" s="133">
        <f t="shared" si="17"/>
        <v>-1.0736404554178374</v>
      </c>
      <c r="W153" s="133" t="e">
        <v>#N/A</v>
      </c>
    </row>
    <row r="154" spans="17:23" x14ac:dyDescent="0.25">
      <c r="Q154" s="133">
        <f t="shared" si="13"/>
        <v>-1.2666666666666666</v>
      </c>
      <c r="R154" s="136">
        <f t="shared" si="14"/>
        <v>-1.0251661719827767</v>
      </c>
      <c r="S154" s="133">
        <f t="shared" si="15"/>
        <v>-2.1111111111111112</v>
      </c>
      <c r="T154" s="133">
        <f t="shared" si="16"/>
        <v>-1</v>
      </c>
      <c r="U154" s="133">
        <f t="shared" si="17"/>
        <v>-1.0736404554178374</v>
      </c>
      <c r="W154" s="133" t="e">
        <v>#N/A</v>
      </c>
    </row>
    <row r="155" spans="17:23" x14ac:dyDescent="0.25">
      <c r="Q155" s="133">
        <f t="shared" si="13"/>
        <v>-1.2666666666666666</v>
      </c>
      <c r="R155" s="136">
        <f t="shared" si="14"/>
        <v>-1.0251661719827767</v>
      </c>
      <c r="S155" s="133">
        <f t="shared" si="15"/>
        <v>-2.1111111111111112</v>
      </c>
      <c r="T155" s="133">
        <f t="shared" si="16"/>
        <v>-1</v>
      </c>
      <c r="U155" s="133">
        <f t="shared" si="17"/>
        <v>-1.0736404554178374</v>
      </c>
      <c r="W155" s="133" t="e">
        <v>#N/A</v>
      </c>
    </row>
    <row r="156" spans="17:23" x14ac:dyDescent="0.25">
      <c r="Q156" s="133">
        <f t="shared" si="13"/>
        <v>-1.2666666666666666</v>
      </c>
      <c r="R156" s="136">
        <f t="shared" si="14"/>
        <v>-1.0251661719827767</v>
      </c>
      <c r="S156" s="133">
        <f t="shared" si="15"/>
        <v>-2.1111111111111112</v>
      </c>
      <c r="T156" s="133">
        <f t="shared" si="16"/>
        <v>-1</v>
      </c>
      <c r="U156" s="133">
        <f t="shared" si="17"/>
        <v>-1.0736404554178374</v>
      </c>
      <c r="W156" s="133" t="e">
        <v>#N/A</v>
      </c>
    </row>
    <row r="157" spans="17:23" x14ac:dyDescent="0.25">
      <c r="Q157" s="133">
        <f t="shared" si="13"/>
        <v>-1.2666666666666666</v>
      </c>
      <c r="R157" s="136">
        <f t="shared" si="14"/>
        <v>-1.0251661719827767</v>
      </c>
      <c r="S157" s="133">
        <f t="shared" si="15"/>
        <v>-2.1111111111111112</v>
      </c>
      <c r="T157" s="133">
        <f t="shared" si="16"/>
        <v>-1</v>
      </c>
      <c r="U157" s="133">
        <f t="shared" si="17"/>
        <v>-1.0736404554178374</v>
      </c>
      <c r="W157" s="133" t="e">
        <v>#N/A</v>
      </c>
    </row>
    <row r="158" spans="17:23" x14ac:dyDescent="0.25">
      <c r="Q158" s="133">
        <f t="shared" si="13"/>
        <v>-1.2666666666666666</v>
      </c>
      <c r="R158" s="136">
        <f t="shared" si="14"/>
        <v>-1.0251661719827767</v>
      </c>
      <c r="S158" s="133">
        <f t="shared" si="15"/>
        <v>-2.1111111111111112</v>
      </c>
      <c r="T158" s="133">
        <f t="shared" si="16"/>
        <v>-1</v>
      </c>
      <c r="U158" s="133">
        <f t="shared" si="17"/>
        <v>-1.0736404554178374</v>
      </c>
      <c r="W158" s="133" t="e">
        <v>#N/A</v>
      </c>
    </row>
    <row r="159" spans="17:23" x14ac:dyDescent="0.25">
      <c r="Q159" s="133">
        <f t="shared" si="13"/>
        <v>-1.2666666666666666</v>
      </c>
      <c r="R159" s="136">
        <f t="shared" si="14"/>
        <v>-1.0251661719827767</v>
      </c>
      <c r="S159" s="133">
        <f t="shared" si="15"/>
        <v>-2.1111111111111112</v>
      </c>
      <c r="T159" s="133">
        <f t="shared" si="16"/>
        <v>-1</v>
      </c>
      <c r="U159" s="133">
        <f t="shared" si="17"/>
        <v>-1.0736404554178374</v>
      </c>
      <c r="W159" s="133" t="e">
        <v>#N/A</v>
      </c>
    </row>
    <row r="160" spans="17:23" x14ac:dyDescent="0.25">
      <c r="Q160" s="133">
        <f t="shared" si="13"/>
        <v>-1.2666666666666666</v>
      </c>
      <c r="R160" s="136">
        <f t="shared" si="14"/>
        <v>-1.0251661719827767</v>
      </c>
      <c r="S160" s="133">
        <f t="shared" si="15"/>
        <v>-2.1111111111111112</v>
      </c>
      <c r="T160" s="133">
        <f t="shared" si="16"/>
        <v>-1</v>
      </c>
      <c r="U160" s="133">
        <f t="shared" si="17"/>
        <v>-1.0736404554178374</v>
      </c>
      <c r="W160" s="133" t="e">
        <v>#N/A</v>
      </c>
    </row>
    <row r="161" spans="17:23" x14ac:dyDescent="0.25">
      <c r="Q161" s="133">
        <f t="shared" si="13"/>
        <v>-1.2666666666666666</v>
      </c>
      <c r="R161" s="136">
        <f t="shared" si="14"/>
        <v>-1.0251661719827767</v>
      </c>
      <c r="S161" s="133">
        <f t="shared" si="15"/>
        <v>-2.1111111111111112</v>
      </c>
      <c r="T161" s="133">
        <f t="shared" si="16"/>
        <v>-1</v>
      </c>
      <c r="U161" s="133">
        <f t="shared" si="17"/>
        <v>-1.0736404554178374</v>
      </c>
      <c r="W161" s="133" t="e">
        <v>#N/A</v>
      </c>
    </row>
    <row r="162" spans="17:23" x14ac:dyDescent="0.25">
      <c r="Q162" s="133">
        <f t="shared" si="13"/>
        <v>-1.2666666666666666</v>
      </c>
      <c r="R162" s="136">
        <f t="shared" si="14"/>
        <v>-1.0251661719827767</v>
      </c>
      <c r="S162" s="133">
        <f t="shared" si="15"/>
        <v>-2.1111111111111112</v>
      </c>
      <c r="T162" s="133">
        <f t="shared" si="16"/>
        <v>-1</v>
      </c>
      <c r="U162" s="133">
        <f t="shared" si="17"/>
        <v>-1.0736404554178374</v>
      </c>
      <c r="W162" s="133" t="e">
        <v>#N/A</v>
      </c>
    </row>
    <row r="163" spans="17:23" x14ac:dyDescent="0.25">
      <c r="Q163" s="133">
        <f t="shared" si="13"/>
        <v>-1.2666666666666666</v>
      </c>
      <c r="R163" s="136">
        <f t="shared" si="14"/>
        <v>-1.0251661719827767</v>
      </c>
      <c r="S163" s="133">
        <f t="shared" si="15"/>
        <v>-2.1111111111111112</v>
      </c>
      <c r="T163" s="133">
        <f t="shared" si="16"/>
        <v>-1</v>
      </c>
      <c r="U163" s="133">
        <f t="shared" si="17"/>
        <v>-1.0736404554178374</v>
      </c>
      <c r="W163" s="133" t="e">
        <v>#N/A</v>
      </c>
    </row>
    <row r="164" spans="17:23" x14ac:dyDescent="0.25">
      <c r="Q164" s="133">
        <f t="shared" si="13"/>
        <v>-1.2666666666666666</v>
      </c>
      <c r="R164" s="136">
        <f t="shared" si="14"/>
        <v>-1.0251661719827767</v>
      </c>
      <c r="S164" s="133">
        <f t="shared" si="15"/>
        <v>-2.1111111111111112</v>
      </c>
      <c r="T164" s="133">
        <f t="shared" si="16"/>
        <v>-1</v>
      </c>
      <c r="U164" s="133">
        <f t="shared" si="17"/>
        <v>-1.0736404554178374</v>
      </c>
      <c r="W164" s="133" t="e">
        <v>#N/A</v>
      </c>
    </row>
    <row r="165" spans="17:23" x14ac:dyDescent="0.25">
      <c r="Q165" s="133">
        <f t="shared" si="13"/>
        <v>-1.2666666666666666</v>
      </c>
      <c r="R165" s="136">
        <f t="shared" si="14"/>
        <v>-1.0251661719827767</v>
      </c>
      <c r="S165" s="133">
        <f t="shared" si="15"/>
        <v>-2.1111111111111112</v>
      </c>
      <c r="T165" s="133">
        <f t="shared" si="16"/>
        <v>-1</v>
      </c>
      <c r="U165" s="133">
        <f t="shared" si="17"/>
        <v>-1.0736404554178374</v>
      </c>
      <c r="W165" s="133" t="e">
        <v>#N/A</v>
      </c>
    </row>
    <row r="166" spans="17:23" x14ac:dyDescent="0.25">
      <c r="Q166" s="133">
        <f t="shared" si="13"/>
        <v>-1.2666666666666666</v>
      </c>
      <c r="R166" s="136">
        <f t="shared" si="14"/>
        <v>-1.0251661719827767</v>
      </c>
      <c r="S166" s="133">
        <f t="shared" si="15"/>
        <v>-2.1111111111111112</v>
      </c>
      <c r="T166" s="133">
        <f t="shared" si="16"/>
        <v>-1</v>
      </c>
      <c r="U166" s="133">
        <f t="shared" si="17"/>
        <v>-1.0736404554178374</v>
      </c>
      <c r="W166" s="133" t="e">
        <v>#N/A</v>
      </c>
    </row>
    <row r="167" spans="17:23" x14ac:dyDescent="0.25">
      <c r="Q167" s="133">
        <f t="shared" si="13"/>
        <v>-1.2666666666666666</v>
      </c>
      <c r="R167" s="136">
        <f t="shared" si="14"/>
        <v>-1.0251661719827767</v>
      </c>
      <c r="S167" s="133">
        <f t="shared" si="15"/>
        <v>-2.1111111111111112</v>
      </c>
      <c r="T167" s="133">
        <f t="shared" si="16"/>
        <v>-1</v>
      </c>
      <c r="U167" s="133">
        <f t="shared" si="17"/>
        <v>-1.0736404554178374</v>
      </c>
      <c r="W167" s="133" t="e">
        <v>#N/A</v>
      </c>
    </row>
    <row r="168" spans="17:23" x14ac:dyDescent="0.25">
      <c r="Q168" s="133">
        <f t="shared" si="13"/>
        <v>-1.2666666666666666</v>
      </c>
      <c r="R168" s="136">
        <f t="shared" si="14"/>
        <v>-1.0251661719827767</v>
      </c>
      <c r="S168" s="133">
        <f t="shared" si="15"/>
        <v>-2.1111111111111112</v>
      </c>
      <c r="T168" s="133">
        <f t="shared" si="16"/>
        <v>-1</v>
      </c>
      <c r="U168" s="133">
        <f t="shared" si="17"/>
        <v>-1.0736404554178374</v>
      </c>
      <c r="W168" s="133" t="e">
        <v>#N/A</v>
      </c>
    </row>
    <row r="169" spans="17:23" x14ac:dyDescent="0.25">
      <c r="Q169" s="133">
        <f t="shared" si="13"/>
        <v>-1.2666666666666666</v>
      </c>
      <c r="R169" s="136">
        <f t="shared" si="14"/>
        <v>-1.0251661719827767</v>
      </c>
      <c r="S169" s="133">
        <f t="shared" si="15"/>
        <v>-2.1111111111111112</v>
      </c>
      <c r="T169" s="133">
        <f t="shared" si="16"/>
        <v>-1</v>
      </c>
      <c r="U169" s="133">
        <f t="shared" si="17"/>
        <v>-1.0736404554178374</v>
      </c>
      <c r="W169" s="133" t="e">
        <v>#N/A</v>
      </c>
    </row>
    <row r="170" spans="17:23" x14ac:dyDescent="0.25">
      <c r="Q170" s="133">
        <f t="shared" si="13"/>
        <v>-1.2666666666666666</v>
      </c>
      <c r="R170" s="136">
        <f t="shared" si="14"/>
        <v>-1.0251661719827767</v>
      </c>
      <c r="S170" s="133">
        <f t="shared" si="15"/>
        <v>-2.1111111111111112</v>
      </c>
      <c r="T170" s="133">
        <f t="shared" si="16"/>
        <v>-1</v>
      </c>
      <c r="U170" s="133">
        <f t="shared" si="17"/>
        <v>-1.0736404554178374</v>
      </c>
      <c r="W170" s="133" t="e">
        <v>#N/A</v>
      </c>
    </row>
    <row r="171" spans="17:23" x14ac:dyDescent="0.25">
      <c r="Q171" s="133">
        <f t="shared" si="13"/>
        <v>-1.2666666666666666</v>
      </c>
      <c r="R171" s="136">
        <f t="shared" si="14"/>
        <v>-1.0251661719827767</v>
      </c>
      <c r="S171" s="133">
        <f t="shared" si="15"/>
        <v>-2.1111111111111112</v>
      </c>
      <c r="T171" s="133">
        <f t="shared" si="16"/>
        <v>-1</v>
      </c>
      <c r="U171" s="133">
        <f t="shared" si="17"/>
        <v>-1.0736404554178374</v>
      </c>
      <c r="W171" s="133" t="e">
        <v>#N/A</v>
      </c>
    </row>
    <row r="172" spans="17:23" x14ac:dyDescent="0.25">
      <c r="Q172" s="133">
        <f t="shared" si="13"/>
        <v>-1.2666666666666666</v>
      </c>
      <c r="R172" s="136">
        <f t="shared" si="14"/>
        <v>-1.0251661719827767</v>
      </c>
      <c r="S172" s="133">
        <f t="shared" si="15"/>
        <v>-2.1111111111111112</v>
      </c>
      <c r="T172" s="133">
        <f t="shared" si="16"/>
        <v>-1</v>
      </c>
      <c r="U172" s="133">
        <f t="shared" si="17"/>
        <v>-1.0736404554178374</v>
      </c>
      <c r="W172" s="133" t="e">
        <v>#N/A</v>
      </c>
    </row>
    <row r="173" spans="17:23" x14ac:dyDescent="0.25">
      <c r="Q173" s="133">
        <f t="shared" si="13"/>
        <v>-1.2666666666666666</v>
      </c>
      <c r="R173" s="136">
        <f t="shared" si="14"/>
        <v>-1.0251661719827767</v>
      </c>
      <c r="S173" s="133">
        <f t="shared" si="15"/>
        <v>-2.1111111111111112</v>
      </c>
      <c r="T173" s="133">
        <f t="shared" si="16"/>
        <v>-1</v>
      </c>
      <c r="U173" s="133">
        <f t="shared" si="17"/>
        <v>-1.0736404554178374</v>
      </c>
      <c r="W173" s="133" t="e">
        <v>#N/A</v>
      </c>
    </row>
    <row r="174" spans="17:23" x14ac:dyDescent="0.25">
      <c r="Q174" s="133">
        <f t="shared" si="13"/>
        <v>-1.2666666666666666</v>
      </c>
      <c r="R174" s="136">
        <f t="shared" si="14"/>
        <v>-1.0251661719827767</v>
      </c>
      <c r="S174" s="133">
        <f t="shared" si="15"/>
        <v>-2.1111111111111112</v>
      </c>
      <c r="T174" s="133">
        <f t="shared" si="16"/>
        <v>-1</v>
      </c>
      <c r="U174" s="133">
        <f t="shared" si="17"/>
        <v>-1.0736404554178374</v>
      </c>
      <c r="W174" s="133" t="e">
        <v>#N/A</v>
      </c>
    </row>
    <row r="175" spans="17:23" x14ac:dyDescent="0.25">
      <c r="Q175" s="133">
        <f t="shared" si="13"/>
        <v>-1.2666666666666666</v>
      </c>
      <c r="R175" s="136">
        <f t="shared" si="14"/>
        <v>-1.0251661719827767</v>
      </c>
      <c r="S175" s="133">
        <f t="shared" si="15"/>
        <v>-2.1111111111111112</v>
      </c>
      <c r="T175" s="133">
        <f t="shared" si="16"/>
        <v>-1</v>
      </c>
      <c r="U175" s="133">
        <f t="shared" si="17"/>
        <v>-1.0736404554178374</v>
      </c>
      <c r="W175" s="133" t="e">
        <v>#N/A</v>
      </c>
    </row>
    <row r="176" spans="17:23" x14ac:dyDescent="0.25">
      <c r="Q176" s="133">
        <f t="shared" si="13"/>
        <v>-1.2666666666666666</v>
      </c>
      <c r="R176" s="136">
        <f t="shared" si="14"/>
        <v>-1.0251661719827767</v>
      </c>
      <c r="S176" s="133">
        <f t="shared" si="15"/>
        <v>-2.1111111111111112</v>
      </c>
      <c r="T176" s="133">
        <f t="shared" si="16"/>
        <v>-1</v>
      </c>
      <c r="U176" s="133">
        <f t="shared" si="17"/>
        <v>-1.0736404554178374</v>
      </c>
      <c r="W176" s="133" t="e">
        <v>#N/A</v>
      </c>
    </row>
    <row r="177" spans="17:23" x14ac:dyDescent="0.25">
      <c r="Q177" s="133">
        <f t="shared" si="13"/>
        <v>-1.2666666666666666</v>
      </c>
      <c r="R177" s="136">
        <f t="shared" si="14"/>
        <v>-1.0251661719827767</v>
      </c>
      <c r="S177" s="133">
        <f t="shared" si="15"/>
        <v>-2.1111111111111112</v>
      </c>
      <c r="T177" s="133">
        <f t="shared" si="16"/>
        <v>-1</v>
      </c>
      <c r="U177" s="133">
        <f t="shared" si="17"/>
        <v>-1.0736404554178374</v>
      </c>
      <c r="W177" s="133" t="e">
        <v>#N/A</v>
      </c>
    </row>
    <row r="178" spans="17:23" x14ac:dyDescent="0.25">
      <c r="Q178" s="133">
        <f t="shared" si="13"/>
        <v>-1.2666666666666666</v>
      </c>
      <c r="R178" s="136">
        <f t="shared" si="14"/>
        <v>-1.0251661719827767</v>
      </c>
      <c r="S178" s="133">
        <f t="shared" si="15"/>
        <v>-2.1111111111111112</v>
      </c>
      <c r="T178" s="133">
        <f t="shared" si="16"/>
        <v>-1</v>
      </c>
      <c r="U178" s="133">
        <f t="shared" si="17"/>
        <v>-1.0736404554178374</v>
      </c>
      <c r="W178" s="133" t="e">
        <v>#N/A</v>
      </c>
    </row>
    <row r="179" spans="17:23" x14ac:dyDescent="0.25">
      <c r="Q179" s="133">
        <f t="shared" si="13"/>
        <v>-1.2666666666666666</v>
      </c>
      <c r="R179" s="136">
        <f t="shared" si="14"/>
        <v>-1.0251661719827767</v>
      </c>
      <c r="S179" s="133">
        <f t="shared" si="15"/>
        <v>-2.1111111111111112</v>
      </c>
      <c r="T179" s="133">
        <f t="shared" si="16"/>
        <v>-1</v>
      </c>
      <c r="U179" s="133">
        <f t="shared" si="17"/>
        <v>-1.0736404554178374</v>
      </c>
      <c r="W179" s="133" t="e">
        <v>#N/A</v>
      </c>
    </row>
    <row r="180" spans="17:23" x14ac:dyDescent="0.25">
      <c r="Q180" s="133">
        <f t="shared" si="13"/>
        <v>-1.2666666666666666</v>
      </c>
      <c r="R180" s="136">
        <f t="shared" si="14"/>
        <v>-1.0251661719827767</v>
      </c>
      <c r="S180" s="133">
        <f t="shared" si="15"/>
        <v>-2.1111111111111112</v>
      </c>
      <c r="T180" s="133">
        <f t="shared" si="16"/>
        <v>-1</v>
      </c>
      <c r="U180" s="133">
        <f t="shared" si="17"/>
        <v>-1.0736404554178374</v>
      </c>
      <c r="W180" s="133" t="e">
        <v>#N/A</v>
      </c>
    </row>
    <row r="181" spans="17:23" x14ac:dyDescent="0.25">
      <c r="Q181" s="133">
        <f t="shared" si="13"/>
        <v>-1.2666666666666666</v>
      </c>
      <c r="R181" s="136">
        <f t="shared" si="14"/>
        <v>-1.0251661719827767</v>
      </c>
      <c r="S181" s="133">
        <f t="shared" si="15"/>
        <v>-2.1111111111111112</v>
      </c>
      <c r="T181" s="133">
        <f t="shared" si="16"/>
        <v>-1</v>
      </c>
      <c r="U181" s="133">
        <f t="shared" si="17"/>
        <v>-1.0736404554178374</v>
      </c>
      <c r="W181" s="133" t="e">
        <v>#N/A</v>
      </c>
    </row>
    <row r="182" spans="17:23" x14ac:dyDescent="0.25">
      <c r="Q182" s="133">
        <f t="shared" si="13"/>
        <v>-1.2666666666666666</v>
      </c>
      <c r="R182" s="136">
        <f t="shared" si="14"/>
        <v>-1.0251661719827767</v>
      </c>
      <c r="S182" s="133">
        <f t="shared" si="15"/>
        <v>-2.1111111111111112</v>
      </c>
      <c r="T182" s="133">
        <f t="shared" si="16"/>
        <v>-1</v>
      </c>
      <c r="U182" s="133">
        <f t="shared" si="17"/>
        <v>-1.0736404554178374</v>
      </c>
      <c r="W182" s="133" t="e">
        <v>#N/A</v>
      </c>
    </row>
    <row r="183" spans="17:23" x14ac:dyDescent="0.25">
      <c r="Q183" s="133">
        <f t="shared" si="13"/>
        <v>-1.2666666666666666</v>
      </c>
      <c r="R183" s="136">
        <f t="shared" si="14"/>
        <v>-1.0251661719827767</v>
      </c>
      <c r="S183" s="133">
        <f t="shared" si="15"/>
        <v>-2.1111111111111112</v>
      </c>
      <c r="T183" s="133">
        <f t="shared" si="16"/>
        <v>-1</v>
      </c>
      <c r="U183" s="133">
        <f t="shared" si="17"/>
        <v>-1.0736404554178374</v>
      </c>
      <c r="W183" s="133" t="e">
        <v>#N/A</v>
      </c>
    </row>
    <row r="184" spans="17:23" x14ac:dyDescent="0.25">
      <c r="Q184" s="133">
        <f t="shared" si="13"/>
        <v>-1.2666666666666666</v>
      </c>
      <c r="R184" s="136">
        <f t="shared" si="14"/>
        <v>-1.0251661719827767</v>
      </c>
      <c r="S184" s="133">
        <f t="shared" si="15"/>
        <v>-2.1111111111111112</v>
      </c>
      <c r="T184" s="133">
        <f t="shared" si="16"/>
        <v>-1</v>
      </c>
      <c r="U184" s="133">
        <f t="shared" si="17"/>
        <v>-1.0736404554178374</v>
      </c>
      <c r="W184" s="133" t="e">
        <v>#N/A</v>
      </c>
    </row>
    <row r="185" spans="17:23" x14ac:dyDescent="0.25">
      <c r="Q185" s="133">
        <f t="shared" si="13"/>
        <v>-1.2666666666666666</v>
      </c>
      <c r="R185" s="136">
        <f t="shared" si="14"/>
        <v>-1.0251661719827767</v>
      </c>
      <c r="S185" s="133">
        <f t="shared" si="15"/>
        <v>-2.1111111111111112</v>
      </c>
      <c r="T185" s="133">
        <f t="shared" si="16"/>
        <v>-1</v>
      </c>
      <c r="U185" s="133">
        <f t="shared" si="17"/>
        <v>-1.0736404554178374</v>
      </c>
    </row>
    <row r="186" spans="17:23" x14ac:dyDescent="0.25">
      <c r="Q186" s="133">
        <f t="shared" si="13"/>
        <v>-1.2666666666666666</v>
      </c>
      <c r="R186" s="136">
        <f t="shared" si="14"/>
        <v>-1.0251661719827767</v>
      </c>
      <c r="S186" s="133">
        <f t="shared" si="15"/>
        <v>-2.1111111111111112</v>
      </c>
      <c r="T186" s="133">
        <f t="shared" si="16"/>
        <v>-1</v>
      </c>
      <c r="U186" s="133">
        <f t="shared" si="17"/>
        <v>-1.0736404554178374</v>
      </c>
    </row>
    <row r="187" spans="17:23" x14ac:dyDescent="0.25">
      <c r="Q187" s="133">
        <f t="shared" si="13"/>
        <v>-1.2666666666666666</v>
      </c>
      <c r="R187" s="136">
        <f t="shared" si="14"/>
        <v>-1.0251661719827767</v>
      </c>
      <c r="S187" s="133">
        <f t="shared" si="15"/>
        <v>-2.1111111111111112</v>
      </c>
      <c r="T187" s="133">
        <f t="shared" si="16"/>
        <v>-1</v>
      </c>
      <c r="U187" s="133">
        <f t="shared" si="17"/>
        <v>-1.0736404554178374</v>
      </c>
    </row>
    <row r="188" spans="17:23" x14ac:dyDescent="0.25">
      <c r="Q188" s="133">
        <f t="shared" si="13"/>
        <v>-1.2666666666666666</v>
      </c>
      <c r="R188" s="136">
        <f t="shared" si="14"/>
        <v>-1.0251661719827767</v>
      </c>
      <c r="S188" s="133">
        <f t="shared" si="15"/>
        <v>-2.1111111111111112</v>
      </c>
      <c r="T188" s="133">
        <f t="shared" si="16"/>
        <v>-1</v>
      </c>
      <c r="U188" s="133">
        <f t="shared" si="17"/>
        <v>-1.0736404554178374</v>
      </c>
    </row>
    <row r="189" spans="17:23" x14ac:dyDescent="0.25">
      <c r="Q189" s="133">
        <f t="shared" si="13"/>
        <v>-1.2666666666666666</v>
      </c>
      <c r="R189" s="136">
        <f t="shared" si="14"/>
        <v>-1.0251661719827767</v>
      </c>
      <c r="S189" s="133">
        <f t="shared" si="15"/>
        <v>-2.1111111111111112</v>
      </c>
      <c r="T189" s="133">
        <f t="shared" si="16"/>
        <v>-1</v>
      </c>
      <c r="U189" s="133">
        <f t="shared" si="17"/>
        <v>-1.0736404554178374</v>
      </c>
    </row>
    <row r="190" spans="17:23" x14ac:dyDescent="0.25">
      <c r="Q190" s="133">
        <f t="shared" si="13"/>
        <v>-1.2666666666666666</v>
      </c>
      <c r="R190" s="136">
        <f t="shared" si="14"/>
        <v>-1.0251661719827767</v>
      </c>
      <c r="S190" s="133">
        <f t="shared" si="15"/>
        <v>-2.1111111111111112</v>
      </c>
      <c r="T190" s="133">
        <f t="shared" si="16"/>
        <v>-1</v>
      </c>
      <c r="U190" s="133">
        <f t="shared" si="17"/>
        <v>-1.0736404554178374</v>
      </c>
    </row>
    <row r="191" spans="17:23" x14ac:dyDescent="0.25">
      <c r="Q191" s="133">
        <f t="shared" si="13"/>
        <v>-1.2666666666666666</v>
      </c>
      <c r="R191" s="136">
        <f t="shared" si="14"/>
        <v>-1.0251661719827767</v>
      </c>
      <c r="S191" s="133">
        <f t="shared" si="15"/>
        <v>-2.1111111111111112</v>
      </c>
      <c r="T191" s="133">
        <f t="shared" si="16"/>
        <v>-1</v>
      </c>
      <c r="U191" s="133">
        <f t="shared" si="17"/>
        <v>-1.0736404554178374</v>
      </c>
    </row>
    <row r="192" spans="17:23" x14ac:dyDescent="0.25">
      <c r="Q192" s="133">
        <f t="shared" si="13"/>
        <v>-1.2666666666666666</v>
      </c>
      <c r="R192" s="136">
        <f t="shared" si="14"/>
        <v>-1.0251661719827767</v>
      </c>
      <c r="S192" s="133">
        <f t="shared" si="15"/>
        <v>-2.1111111111111112</v>
      </c>
      <c r="T192" s="133">
        <f t="shared" si="16"/>
        <v>-1</v>
      </c>
      <c r="U192" s="133">
        <f t="shared" si="17"/>
        <v>-1.0736404554178374</v>
      </c>
    </row>
    <row r="193" spans="17:21" x14ac:dyDescent="0.25">
      <c r="Q193" s="133">
        <f t="shared" si="13"/>
        <v>-1.2666666666666666</v>
      </c>
      <c r="R193" s="136">
        <f t="shared" si="14"/>
        <v>-1.0251661719827767</v>
      </c>
      <c r="S193" s="133">
        <f t="shared" si="15"/>
        <v>-2.1111111111111112</v>
      </c>
      <c r="T193" s="133">
        <f t="shared" si="16"/>
        <v>-1</v>
      </c>
      <c r="U193" s="133">
        <f t="shared" si="17"/>
        <v>-1.0736404554178374</v>
      </c>
    </row>
    <row r="194" spans="17:21" x14ac:dyDescent="0.25">
      <c r="Q194" s="133">
        <f t="shared" si="13"/>
        <v>-1.2666666666666666</v>
      </c>
      <c r="R194" s="136">
        <f t="shared" si="14"/>
        <v>-1.0251661719827767</v>
      </c>
      <c r="S194" s="133">
        <f t="shared" si="15"/>
        <v>-2.1111111111111112</v>
      </c>
      <c r="T194" s="133">
        <f t="shared" si="16"/>
        <v>-1</v>
      </c>
      <c r="U194" s="133">
        <f t="shared" si="17"/>
        <v>-1.0736404554178374</v>
      </c>
    </row>
    <row r="195" spans="17:21" x14ac:dyDescent="0.25">
      <c r="Q195" s="133">
        <f t="shared" ref="Q195:Q258" si="18">2*((L195-P$3)/(P$5-P$3))-1</f>
        <v>-1.2666666666666666</v>
      </c>
      <c r="R195" s="136">
        <f t="shared" ref="R195:R258" si="19">2*((H195-P$8)/(P$10-P$8))-1</f>
        <v>-1.0251661719827767</v>
      </c>
      <c r="S195" s="133">
        <f t="shared" ref="S195:S258" si="20">2*((I195-P$13)/(P$15-P$13))-1</f>
        <v>-2.1111111111111112</v>
      </c>
      <c r="T195" s="133">
        <f t="shared" ref="T195:T258" si="21">2*((J195-P$18)/(P$20-P$18))-1</f>
        <v>-1</v>
      </c>
      <c r="U195" s="133">
        <f t="shared" ref="U195:U258" si="22">2*((K195-P$23)/(P$25-P$23))-1</f>
        <v>-1.0736404554178374</v>
      </c>
    </row>
    <row r="196" spans="17:21" x14ac:dyDescent="0.25">
      <c r="Q196" s="133">
        <f t="shared" si="18"/>
        <v>-1.2666666666666666</v>
      </c>
      <c r="R196" s="136">
        <f t="shared" si="19"/>
        <v>-1.0251661719827767</v>
      </c>
      <c r="S196" s="133">
        <f t="shared" si="20"/>
        <v>-2.1111111111111112</v>
      </c>
      <c r="T196" s="133">
        <f t="shared" si="21"/>
        <v>-1</v>
      </c>
      <c r="U196" s="133">
        <f t="shared" si="22"/>
        <v>-1.0736404554178374</v>
      </c>
    </row>
    <row r="197" spans="17:21" x14ac:dyDescent="0.25">
      <c r="Q197" s="133">
        <f t="shared" si="18"/>
        <v>-1.2666666666666666</v>
      </c>
      <c r="R197" s="136">
        <f t="shared" si="19"/>
        <v>-1.0251661719827767</v>
      </c>
      <c r="S197" s="133">
        <f t="shared" si="20"/>
        <v>-2.1111111111111112</v>
      </c>
      <c r="T197" s="133">
        <f t="shared" si="21"/>
        <v>-1</v>
      </c>
      <c r="U197" s="133">
        <f t="shared" si="22"/>
        <v>-1.0736404554178374</v>
      </c>
    </row>
    <row r="198" spans="17:21" x14ac:dyDescent="0.25">
      <c r="Q198" s="133">
        <f t="shared" si="18"/>
        <v>-1.2666666666666666</v>
      </c>
      <c r="R198" s="136">
        <f t="shared" si="19"/>
        <v>-1.0251661719827767</v>
      </c>
      <c r="S198" s="133">
        <f t="shared" si="20"/>
        <v>-2.1111111111111112</v>
      </c>
      <c r="T198" s="133">
        <f t="shared" si="21"/>
        <v>-1</v>
      </c>
      <c r="U198" s="133">
        <f t="shared" si="22"/>
        <v>-1.0736404554178374</v>
      </c>
    </row>
    <row r="199" spans="17:21" x14ac:dyDescent="0.25">
      <c r="Q199" s="133">
        <f t="shared" si="18"/>
        <v>-1.2666666666666666</v>
      </c>
      <c r="R199" s="136">
        <f t="shared" si="19"/>
        <v>-1.0251661719827767</v>
      </c>
      <c r="S199" s="133">
        <f t="shared" si="20"/>
        <v>-2.1111111111111112</v>
      </c>
      <c r="T199" s="133">
        <f t="shared" si="21"/>
        <v>-1</v>
      </c>
      <c r="U199" s="133">
        <f t="shared" si="22"/>
        <v>-1.0736404554178374</v>
      </c>
    </row>
    <row r="200" spans="17:21" x14ac:dyDescent="0.25">
      <c r="Q200" s="133">
        <f t="shared" si="18"/>
        <v>-1.2666666666666666</v>
      </c>
      <c r="R200" s="136">
        <f t="shared" si="19"/>
        <v>-1.0251661719827767</v>
      </c>
      <c r="S200" s="133">
        <f t="shared" si="20"/>
        <v>-2.1111111111111112</v>
      </c>
      <c r="T200" s="133">
        <f t="shared" si="21"/>
        <v>-1</v>
      </c>
      <c r="U200" s="133">
        <f t="shared" si="22"/>
        <v>-1.0736404554178374</v>
      </c>
    </row>
    <row r="201" spans="17:21" x14ac:dyDescent="0.25">
      <c r="Q201" s="133">
        <f t="shared" si="18"/>
        <v>-1.2666666666666666</v>
      </c>
      <c r="R201" s="136">
        <f t="shared" si="19"/>
        <v>-1.0251661719827767</v>
      </c>
      <c r="S201" s="133">
        <f t="shared" si="20"/>
        <v>-2.1111111111111112</v>
      </c>
      <c r="T201" s="133">
        <f t="shared" si="21"/>
        <v>-1</v>
      </c>
      <c r="U201" s="133">
        <f t="shared" si="22"/>
        <v>-1.0736404554178374</v>
      </c>
    </row>
    <row r="202" spans="17:21" x14ac:dyDescent="0.25">
      <c r="Q202" s="133">
        <f t="shared" si="18"/>
        <v>-1.2666666666666666</v>
      </c>
      <c r="R202" s="136">
        <f t="shared" si="19"/>
        <v>-1.0251661719827767</v>
      </c>
      <c r="S202" s="133">
        <f t="shared" si="20"/>
        <v>-2.1111111111111112</v>
      </c>
      <c r="T202" s="133">
        <f t="shared" si="21"/>
        <v>-1</v>
      </c>
      <c r="U202" s="133">
        <f t="shared" si="22"/>
        <v>-1.0736404554178374</v>
      </c>
    </row>
    <row r="203" spans="17:21" x14ac:dyDescent="0.25">
      <c r="Q203" s="133">
        <f t="shared" si="18"/>
        <v>-1.2666666666666666</v>
      </c>
      <c r="R203" s="136">
        <f t="shared" si="19"/>
        <v>-1.0251661719827767</v>
      </c>
      <c r="S203" s="133">
        <f t="shared" si="20"/>
        <v>-2.1111111111111112</v>
      </c>
      <c r="T203" s="133">
        <f t="shared" si="21"/>
        <v>-1</v>
      </c>
      <c r="U203" s="133">
        <f t="shared" si="22"/>
        <v>-1.0736404554178374</v>
      </c>
    </row>
    <row r="204" spans="17:21" x14ac:dyDescent="0.25">
      <c r="Q204" s="133">
        <f t="shared" si="18"/>
        <v>-1.2666666666666666</v>
      </c>
      <c r="R204" s="136">
        <f t="shared" si="19"/>
        <v>-1.0251661719827767</v>
      </c>
      <c r="S204" s="133">
        <f t="shared" si="20"/>
        <v>-2.1111111111111112</v>
      </c>
      <c r="T204" s="133">
        <f t="shared" si="21"/>
        <v>-1</v>
      </c>
      <c r="U204" s="133">
        <f t="shared" si="22"/>
        <v>-1.0736404554178374</v>
      </c>
    </row>
    <row r="205" spans="17:21" x14ac:dyDescent="0.25">
      <c r="Q205" s="133">
        <f t="shared" si="18"/>
        <v>-1.2666666666666666</v>
      </c>
      <c r="R205" s="136">
        <f t="shared" si="19"/>
        <v>-1.0251661719827767</v>
      </c>
      <c r="S205" s="133">
        <f t="shared" si="20"/>
        <v>-2.1111111111111112</v>
      </c>
      <c r="T205" s="133">
        <f t="shared" si="21"/>
        <v>-1</v>
      </c>
      <c r="U205" s="133">
        <f t="shared" si="22"/>
        <v>-1.0736404554178374</v>
      </c>
    </row>
    <row r="206" spans="17:21" x14ac:dyDescent="0.25">
      <c r="Q206" s="133">
        <f t="shared" si="18"/>
        <v>-1.2666666666666666</v>
      </c>
      <c r="R206" s="136">
        <f t="shared" si="19"/>
        <v>-1.0251661719827767</v>
      </c>
      <c r="S206" s="133">
        <f t="shared" si="20"/>
        <v>-2.1111111111111112</v>
      </c>
      <c r="T206" s="133">
        <f t="shared" si="21"/>
        <v>-1</v>
      </c>
      <c r="U206" s="133">
        <f t="shared" si="22"/>
        <v>-1.0736404554178374</v>
      </c>
    </row>
    <row r="207" spans="17:21" x14ac:dyDescent="0.25">
      <c r="Q207" s="133">
        <f t="shared" si="18"/>
        <v>-1.2666666666666666</v>
      </c>
      <c r="R207" s="136">
        <f t="shared" si="19"/>
        <v>-1.0251661719827767</v>
      </c>
      <c r="S207" s="133">
        <f t="shared" si="20"/>
        <v>-2.1111111111111112</v>
      </c>
      <c r="T207" s="133">
        <f t="shared" si="21"/>
        <v>-1</v>
      </c>
      <c r="U207" s="133">
        <f t="shared" si="22"/>
        <v>-1.0736404554178374</v>
      </c>
    </row>
    <row r="208" spans="17:21" x14ac:dyDescent="0.25">
      <c r="Q208" s="133">
        <f t="shared" si="18"/>
        <v>-1.2666666666666666</v>
      </c>
      <c r="R208" s="136">
        <f t="shared" si="19"/>
        <v>-1.0251661719827767</v>
      </c>
      <c r="S208" s="133">
        <f t="shared" si="20"/>
        <v>-2.1111111111111112</v>
      </c>
      <c r="T208" s="133">
        <f t="shared" si="21"/>
        <v>-1</v>
      </c>
      <c r="U208" s="133">
        <f t="shared" si="22"/>
        <v>-1.0736404554178374</v>
      </c>
    </row>
    <row r="209" spans="17:21" x14ac:dyDescent="0.25">
      <c r="Q209" s="133">
        <f t="shared" si="18"/>
        <v>-1.2666666666666666</v>
      </c>
      <c r="R209" s="136">
        <f t="shared" si="19"/>
        <v>-1.0251661719827767</v>
      </c>
      <c r="S209" s="133">
        <f t="shared" si="20"/>
        <v>-2.1111111111111112</v>
      </c>
      <c r="T209" s="133">
        <f t="shared" si="21"/>
        <v>-1</v>
      </c>
      <c r="U209" s="133">
        <f t="shared" si="22"/>
        <v>-1.0736404554178374</v>
      </c>
    </row>
    <row r="210" spans="17:21" x14ac:dyDescent="0.25">
      <c r="Q210" s="133">
        <f t="shared" si="18"/>
        <v>-1.2666666666666666</v>
      </c>
      <c r="R210" s="136">
        <f t="shared" si="19"/>
        <v>-1.0251661719827767</v>
      </c>
      <c r="S210" s="133">
        <f t="shared" si="20"/>
        <v>-2.1111111111111112</v>
      </c>
      <c r="T210" s="133">
        <f t="shared" si="21"/>
        <v>-1</v>
      </c>
      <c r="U210" s="133">
        <f t="shared" si="22"/>
        <v>-1.0736404554178374</v>
      </c>
    </row>
    <row r="211" spans="17:21" x14ac:dyDescent="0.25">
      <c r="Q211" s="133">
        <f t="shared" si="18"/>
        <v>-1.2666666666666666</v>
      </c>
      <c r="R211" s="136">
        <f t="shared" si="19"/>
        <v>-1.0251661719827767</v>
      </c>
      <c r="S211" s="133">
        <f t="shared" si="20"/>
        <v>-2.1111111111111112</v>
      </c>
      <c r="T211" s="133">
        <f t="shared" si="21"/>
        <v>-1</v>
      </c>
      <c r="U211" s="133">
        <f t="shared" si="22"/>
        <v>-1.0736404554178374</v>
      </c>
    </row>
    <row r="212" spans="17:21" x14ac:dyDescent="0.25">
      <c r="Q212" s="133">
        <f t="shared" si="18"/>
        <v>-1.2666666666666666</v>
      </c>
      <c r="R212" s="136">
        <f t="shared" si="19"/>
        <v>-1.0251661719827767</v>
      </c>
      <c r="S212" s="133">
        <f t="shared" si="20"/>
        <v>-2.1111111111111112</v>
      </c>
      <c r="T212" s="133">
        <f t="shared" si="21"/>
        <v>-1</v>
      </c>
      <c r="U212" s="133">
        <f t="shared" si="22"/>
        <v>-1.0736404554178374</v>
      </c>
    </row>
    <row r="213" spans="17:21" x14ac:dyDescent="0.25">
      <c r="Q213" s="133">
        <f t="shared" si="18"/>
        <v>-1.2666666666666666</v>
      </c>
      <c r="R213" s="136">
        <f t="shared" si="19"/>
        <v>-1.0251661719827767</v>
      </c>
      <c r="S213" s="133">
        <f t="shared" si="20"/>
        <v>-2.1111111111111112</v>
      </c>
      <c r="T213" s="133">
        <f t="shared" si="21"/>
        <v>-1</v>
      </c>
      <c r="U213" s="133">
        <f t="shared" si="22"/>
        <v>-1.0736404554178374</v>
      </c>
    </row>
    <row r="214" spans="17:21" x14ac:dyDescent="0.25">
      <c r="Q214" s="133">
        <f t="shared" si="18"/>
        <v>-1.2666666666666666</v>
      </c>
      <c r="R214" s="136">
        <f t="shared" si="19"/>
        <v>-1.0251661719827767</v>
      </c>
      <c r="S214" s="133">
        <f t="shared" si="20"/>
        <v>-2.1111111111111112</v>
      </c>
      <c r="T214" s="133">
        <f t="shared" si="21"/>
        <v>-1</v>
      </c>
      <c r="U214" s="133">
        <f t="shared" si="22"/>
        <v>-1.0736404554178374</v>
      </c>
    </row>
    <row r="215" spans="17:21" x14ac:dyDescent="0.25">
      <c r="Q215" s="133">
        <f t="shared" si="18"/>
        <v>-1.2666666666666666</v>
      </c>
      <c r="R215" s="136">
        <f t="shared" si="19"/>
        <v>-1.0251661719827767</v>
      </c>
      <c r="S215" s="133">
        <f t="shared" si="20"/>
        <v>-2.1111111111111112</v>
      </c>
      <c r="T215" s="133">
        <f t="shared" si="21"/>
        <v>-1</v>
      </c>
      <c r="U215" s="133">
        <f t="shared" si="22"/>
        <v>-1.0736404554178374</v>
      </c>
    </row>
    <row r="216" spans="17:21" x14ac:dyDescent="0.25">
      <c r="Q216" s="133">
        <f t="shared" si="18"/>
        <v>-1.2666666666666666</v>
      </c>
      <c r="R216" s="136">
        <f t="shared" si="19"/>
        <v>-1.0251661719827767</v>
      </c>
      <c r="S216" s="133">
        <f t="shared" si="20"/>
        <v>-2.1111111111111112</v>
      </c>
      <c r="T216" s="133">
        <f t="shared" si="21"/>
        <v>-1</v>
      </c>
      <c r="U216" s="133">
        <f t="shared" si="22"/>
        <v>-1.0736404554178374</v>
      </c>
    </row>
    <row r="217" spans="17:21" x14ac:dyDescent="0.25">
      <c r="Q217" s="133">
        <f t="shared" si="18"/>
        <v>-1.2666666666666666</v>
      </c>
      <c r="R217" s="136">
        <f t="shared" si="19"/>
        <v>-1.0251661719827767</v>
      </c>
      <c r="S217" s="133">
        <f t="shared" si="20"/>
        <v>-2.1111111111111112</v>
      </c>
      <c r="T217" s="133">
        <f t="shared" si="21"/>
        <v>-1</v>
      </c>
      <c r="U217" s="133">
        <f t="shared" si="22"/>
        <v>-1.0736404554178374</v>
      </c>
    </row>
    <row r="218" spans="17:21" x14ac:dyDescent="0.25">
      <c r="Q218" s="133">
        <f t="shared" si="18"/>
        <v>-1.2666666666666666</v>
      </c>
      <c r="R218" s="136">
        <f t="shared" si="19"/>
        <v>-1.0251661719827767</v>
      </c>
      <c r="S218" s="133">
        <f t="shared" si="20"/>
        <v>-2.1111111111111112</v>
      </c>
      <c r="T218" s="133">
        <f t="shared" si="21"/>
        <v>-1</v>
      </c>
      <c r="U218" s="133">
        <f t="shared" si="22"/>
        <v>-1.0736404554178374</v>
      </c>
    </row>
    <row r="219" spans="17:21" x14ac:dyDescent="0.25">
      <c r="Q219" s="133">
        <f t="shared" si="18"/>
        <v>-1.2666666666666666</v>
      </c>
      <c r="R219" s="136">
        <f t="shared" si="19"/>
        <v>-1.0251661719827767</v>
      </c>
      <c r="S219" s="133">
        <f t="shared" si="20"/>
        <v>-2.1111111111111112</v>
      </c>
      <c r="T219" s="133">
        <f t="shared" si="21"/>
        <v>-1</v>
      </c>
      <c r="U219" s="133">
        <f t="shared" si="22"/>
        <v>-1.0736404554178374</v>
      </c>
    </row>
    <row r="220" spans="17:21" x14ac:dyDescent="0.25">
      <c r="Q220" s="133">
        <f t="shared" si="18"/>
        <v>-1.2666666666666666</v>
      </c>
      <c r="R220" s="136">
        <f t="shared" si="19"/>
        <v>-1.0251661719827767</v>
      </c>
      <c r="S220" s="133">
        <f t="shared" si="20"/>
        <v>-2.1111111111111112</v>
      </c>
      <c r="T220" s="133">
        <f t="shared" si="21"/>
        <v>-1</v>
      </c>
      <c r="U220" s="133">
        <f t="shared" si="22"/>
        <v>-1.0736404554178374</v>
      </c>
    </row>
    <row r="221" spans="17:21" x14ac:dyDescent="0.25">
      <c r="Q221" s="133">
        <f t="shared" si="18"/>
        <v>-1.2666666666666666</v>
      </c>
      <c r="R221" s="136">
        <f t="shared" si="19"/>
        <v>-1.0251661719827767</v>
      </c>
      <c r="S221" s="133">
        <f t="shared" si="20"/>
        <v>-2.1111111111111112</v>
      </c>
      <c r="T221" s="133">
        <f t="shared" si="21"/>
        <v>-1</v>
      </c>
      <c r="U221" s="133">
        <f t="shared" si="22"/>
        <v>-1.0736404554178374</v>
      </c>
    </row>
    <row r="222" spans="17:21" x14ac:dyDescent="0.25">
      <c r="Q222" s="133">
        <f t="shared" si="18"/>
        <v>-1.2666666666666666</v>
      </c>
      <c r="R222" s="136">
        <f t="shared" si="19"/>
        <v>-1.0251661719827767</v>
      </c>
      <c r="S222" s="133">
        <f t="shared" si="20"/>
        <v>-2.1111111111111112</v>
      </c>
      <c r="T222" s="133">
        <f t="shared" si="21"/>
        <v>-1</v>
      </c>
      <c r="U222" s="133">
        <f t="shared" si="22"/>
        <v>-1.0736404554178374</v>
      </c>
    </row>
    <row r="223" spans="17:21" x14ac:dyDescent="0.25">
      <c r="Q223" s="133">
        <f t="shared" si="18"/>
        <v>-1.2666666666666666</v>
      </c>
      <c r="R223" s="136">
        <f t="shared" si="19"/>
        <v>-1.0251661719827767</v>
      </c>
      <c r="S223" s="133">
        <f t="shared" si="20"/>
        <v>-2.1111111111111112</v>
      </c>
      <c r="T223" s="133">
        <f t="shared" si="21"/>
        <v>-1</v>
      </c>
      <c r="U223" s="133">
        <f t="shared" si="22"/>
        <v>-1.0736404554178374</v>
      </c>
    </row>
    <row r="224" spans="17:21" x14ac:dyDescent="0.25">
      <c r="Q224" s="133">
        <f t="shared" si="18"/>
        <v>-1.2666666666666666</v>
      </c>
      <c r="R224" s="136">
        <f t="shared" si="19"/>
        <v>-1.0251661719827767</v>
      </c>
      <c r="S224" s="133">
        <f t="shared" si="20"/>
        <v>-2.1111111111111112</v>
      </c>
      <c r="T224" s="133">
        <f t="shared" si="21"/>
        <v>-1</v>
      </c>
      <c r="U224" s="133">
        <f t="shared" si="22"/>
        <v>-1.0736404554178374</v>
      </c>
    </row>
    <row r="225" spans="17:21" x14ac:dyDescent="0.25">
      <c r="Q225" s="133">
        <f t="shared" si="18"/>
        <v>-1.2666666666666666</v>
      </c>
      <c r="R225" s="136">
        <f t="shared" si="19"/>
        <v>-1.0251661719827767</v>
      </c>
      <c r="S225" s="133">
        <f t="shared" si="20"/>
        <v>-2.1111111111111112</v>
      </c>
      <c r="T225" s="133">
        <f t="shared" si="21"/>
        <v>-1</v>
      </c>
      <c r="U225" s="133">
        <f t="shared" si="22"/>
        <v>-1.0736404554178374</v>
      </c>
    </row>
    <row r="226" spans="17:21" x14ac:dyDescent="0.25">
      <c r="Q226" s="133">
        <f t="shared" si="18"/>
        <v>-1.2666666666666666</v>
      </c>
      <c r="R226" s="136">
        <f t="shared" si="19"/>
        <v>-1.0251661719827767</v>
      </c>
      <c r="S226" s="133">
        <f t="shared" si="20"/>
        <v>-2.1111111111111112</v>
      </c>
      <c r="T226" s="133">
        <f t="shared" si="21"/>
        <v>-1</v>
      </c>
      <c r="U226" s="133">
        <f t="shared" si="22"/>
        <v>-1.0736404554178374</v>
      </c>
    </row>
    <row r="227" spans="17:21" x14ac:dyDescent="0.25">
      <c r="Q227" s="133">
        <f t="shared" si="18"/>
        <v>-1.2666666666666666</v>
      </c>
      <c r="R227" s="136">
        <f t="shared" si="19"/>
        <v>-1.0251661719827767</v>
      </c>
      <c r="S227" s="133">
        <f t="shared" si="20"/>
        <v>-2.1111111111111112</v>
      </c>
      <c r="T227" s="133">
        <f t="shared" si="21"/>
        <v>-1</v>
      </c>
      <c r="U227" s="133">
        <f t="shared" si="22"/>
        <v>-1.0736404554178374</v>
      </c>
    </row>
    <row r="228" spans="17:21" x14ac:dyDescent="0.25">
      <c r="Q228" s="133">
        <f t="shared" si="18"/>
        <v>-1.2666666666666666</v>
      </c>
      <c r="R228" s="136">
        <f t="shared" si="19"/>
        <v>-1.0251661719827767</v>
      </c>
      <c r="S228" s="133">
        <f t="shared" si="20"/>
        <v>-2.1111111111111112</v>
      </c>
      <c r="T228" s="133">
        <f t="shared" si="21"/>
        <v>-1</v>
      </c>
      <c r="U228" s="133">
        <f t="shared" si="22"/>
        <v>-1.0736404554178374</v>
      </c>
    </row>
    <row r="229" spans="17:21" x14ac:dyDescent="0.25">
      <c r="Q229" s="133">
        <f t="shared" si="18"/>
        <v>-1.2666666666666666</v>
      </c>
      <c r="R229" s="136">
        <f t="shared" si="19"/>
        <v>-1.0251661719827767</v>
      </c>
      <c r="S229" s="133">
        <f t="shared" si="20"/>
        <v>-2.1111111111111112</v>
      </c>
      <c r="T229" s="133">
        <f t="shared" si="21"/>
        <v>-1</v>
      </c>
      <c r="U229" s="133">
        <f t="shared" si="22"/>
        <v>-1.0736404554178374</v>
      </c>
    </row>
    <row r="230" spans="17:21" x14ac:dyDescent="0.25">
      <c r="Q230" s="133">
        <f t="shared" si="18"/>
        <v>-1.2666666666666666</v>
      </c>
      <c r="R230" s="136">
        <f t="shared" si="19"/>
        <v>-1.0251661719827767</v>
      </c>
      <c r="S230" s="133">
        <f t="shared" si="20"/>
        <v>-2.1111111111111112</v>
      </c>
      <c r="T230" s="133">
        <f t="shared" si="21"/>
        <v>-1</v>
      </c>
      <c r="U230" s="133">
        <f t="shared" si="22"/>
        <v>-1.0736404554178374</v>
      </c>
    </row>
    <row r="231" spans="17:21" x14ac:dyDescent="0.25">
      <c r="Q231" s="133">
        <f t="shared" si="18"/>
        <v>-1.2666666666666666</v>
      </c>
      <c r="R231" s="136">
        <f t="shared" si="19"/>
        <v>-1.0251661719827767</v>
      </c>
      <c r="S231" s="133">
        <f t="shared" si="20"/>
        <v>-2.1111111111111112</v>
      </c>
      <c r="T231" s="133">
        <f t="shared" si="21"/>
        <v>-1</v>
      </c>
      <c r="U231" s="133">
        <f t="shared" si="22"/>
        <v>-1.0736404554178374</v>
      </c>
    </row>
    <row r="232" spans="17:21" x14ac:dyDescent="0.25">
      <c r="Q232" s="133">
        <f t="shared" si="18"/>
        <v>-1.2666666666666666</v>
      </c>
      <c r="R232" s="136">
        <f t="shared" si="19"/>
        <v>-1.0251661719827767</v>
      </c>
      <c r="S232" s="133">
        <f t="shared" si="20"/>
        <v>-2.1111111111111112</v>
      </c>
      <c r="T232" s="133">
        <f t="shared" si="21"/>
        <v>-1</v>
      </c>
      <c r="U232" s="133">
        <f t="shared" si="22"/>
        <v>-1.0736404554178374</v>
      </c>
    </row>
    <row r="233" spans="17:21" x14ac:dyDescent="0.25">
      <c r="Q233" s="133">
        <f t="shared" si="18"/>
        <v>-1.2666666666666666</v>
      </c>
      <c r="R233" s="136">
        <f t="shared" si="19"/>
        <v>-1.0251661719827767</v>
      </c>
      <c r="S233" s="133">
        <f t="shared" si="20"/>
        <v>-2.1111111111111112</v>
      </c>
      <c r="T233" s="133">
        <f t="shared" si="21"/>
        <v>-1</v>
      </c>
      <c r="U233" s="133">
        <f t="shared" si="22"/>
        <v>-1.0736404554178374</v>
      </c>
    </row>
    <row r="234" spans="17:21" x14ac:dyDescent="0.25">
      <c r="Q234" s="133">
        <f t="shared" si="18"/>
        <v>-1.2666666666666666</v>
      </c>
      <c r="R234" s="136">
        <f t="shared" si="19"/>
        <v>-1.0251661719827767</v>
      </c>
      <c r="S234" s="133">
        <f t="shared" si="20"/>
        <v>-2.1111111111111112</v>
      </c>
      <c r="T234" s="133">
        <f t="shared" si="21"/>
        <v>-1</v>
      </c>
      <c r="U234" s="133">
        <f t="shared" si="22"/>
        <v>-1.0736404554178374</v>
      </c>
    </row>
    <row r="235" spans="17:21" x14ac:dyDescent="0.25">
      <c r="Q235" s="133">
        <f t="shared" si="18"/>
        <v>-1.2666666666666666</v>
      </c>
      <c r="R235" s="136">
        <f t="shared" si="19"/>
        <v>-1.0251661719827767</v>
      </c>
      <c r="S235" s="133">
        <f t="shared" si="20"/>
        <v>-2.1111111111111112</v>
      </c>
      <c r="T235" s="133">
        <f t="shared" si="21"/>
        <v>-1</v>
      </c>
      <c r="U235" s="133">
        <f t="shared" si="22"/>
        <v>-1.0736404554178374</v>
      </c>
    </row>
    <row r="236" spans="17:21" x14ac:dyDescent="0.25">
      <c r="Q236" s="133">
        <f t="shared" si="18"/>
        <v>-1.2666666666666666</v>
      </c>
      <c r="R236" s="136">
        <f t="shared" si="19"/>
        <v>-1.0251661719827767</v>
      </c>
      <c r="S236" s="133">
        <f t="shared" si="20"/>
        <v>-2.1111111111111112</v>
      </c>
      <c r="T236" s="133">
        <f t="shared" si="21"/>
        <v>-1</v>
      </c>
      <c r="U236" s="133">
        <f t="shared" si="22"/>
        <v>-1.0736404554178374</v>
      </c>
    </row>
    <row r="237" spans="17:21" x14ac:dyDescent="0.25">
      <c r="Q237" s="133">
        <f t="shared" si="18"/>
        <v>-1.2666666666666666</v>
      </c>
      <c r="R237" s="136">
        <f t="shared" si="19"/>
        <v>-1.0251661719827767</v>
      </c>
      <c r="S237" s="133">
        <f t="shared" si="20"/>
        <v>-2.1111111111111112</v>
      </c>
      <c r="T237" s="133">
        <f t="shared" si="21"/>
        <v>-1</v>
      </c>
      <c r="U237" s="133">
        <f t="shared" si="22"/>
        <v>-1.0736404554178374</v>
      </c>
    </row>
    <row r="238" spans="17:21" x14ac:dyDescent="0.25">
      <c r="Q238" s="133">
        <f t="shared" si="18"/>
        <v>-1.2666666666666666</v>
      </c>
      <c r="R238" s="136">
        <f t="shared" si="19"/>
        <v>-1.0251661719827767</v>
      </c>
      <c r="S238" s="133">
        <f t="shared" si="20"/>
        <v>-2.1111111111111112</v>
      </c>
      <c r="T238" s="133">
        <f t="shared" si="21"/>
        <v>-1</v>
      </c>
      <c r="U238" s="133">
        <f t="shared" si="22"/>
        <v>-1.0736404554178374</v>
      </c>
    </row>
    <row r="239" spans="17:21" x14ac:dyDescent="0.25">
      <c r="Q239" s="133">
        <f t="shared" si="18"/>
        <v>-1.2666666666666666</v>
      </c>
      <c r="R239" s="136">
        <f t="shared" si="19"/>
        <v>-1.0251661719827767</v>
      </c>
      <c r="S239" s="133">
        <f t="shared" si="20"/>
        <v>-2.1111111111111112</v>
      </c>
      <c r="T239" s="133">
        <f t="shared" si="21"/>
        <v>-1</v>
      </c>
      <c r="U239" s="133">
        <f t="shared" si="22"/>
        <v>-1.0736404554178374</v>
      </c>
    </row>
    <row r="240" spans="17:21" x14ac:dyDescent="0.25">
      <c r="Q240" s="133">
        <f t="shared" si="18"/>
        <v>-1.2666666666666666</v>
      </c>
      <c r="R240" s="136">
        <f t="shared" si="19"/>
        <v>-1.0251661719827767</v>
      </c>
      <c r="S240" s="133">
        <f t="shared" si="20"/>
        <v>-2.1111111111111112</v>
      </c>
      <c r="T240" s="133">
        <f t="shared" si="21"/>
        <v>-1</v>
      </c>
      <c r="U240" s="133">
        <f t="shared" si="22"/>
        <v>-1.0736404554178374</v>
      </c>
    </row>
    <row r="241" spans="17:21" x14ac:dyDescent="0.25">
      <c r="Q241" s="133">
        <f t="shared" si="18"/>
        <v>-1.2666666666666666</v>
      </c>
      <c r="R241" s="136">
        <f t="shared" si="19"/>
        <v>-1.0251661719827767</v>
      </c>
      <c r="S241" s="133">
        <f t="shared" si="20"/>
        <v>-2.1111111111111112</v>
      </c>
      <c r="T241" s="133">
        <f t="shared" si="21"/>
        <v>-1</v>
      </c>
      <c r="U241" s="133">
        <f t="shared" si="22"/>
        <v>-1.0736404554178374</v>
      </c>
    </row>
    <row r="242" spans="17:21" x14ac:dyDescent="0.25">
      <c r="Q242" s="133">
        <f t="shared" si="18"/>
        <v>-1.2666666666666666</v>
      </c>
      <c r="R242" s="136">
        <f t="shared" si="19"/>
        <v>-1.0251661719827767</v>
      </c>
      <c r="S242" s="133">
        <f t="shared" si="20"/>
        <v>-2.1111111111111112</v>
      </c>
      <c r="T242" s="133">
        <f t="shared" si="21"/>
        <v>-1</v>
      </c>
      <c r="U242" s="133">
        <f t="shared" si="22"/>
        <v>-1.0736404554178374</v>
      </c>
    </row>
    <row r="243" spans="17:21" x14ac:dyDescent="0.25">
      <c r="Q243" s="133">
        <f t="shared" si="18"/>
        <v>-1.2666666666666666</v>
      </c>
      <c r="R243" s="136">
        <f t="shared" si="19"/>
        <v>-1.0251661719827767</v>
      </c>
      <c r="S243" s="133">
        <f t="shared" si="20"/>
        <v>-2.1111111111111112</v>
      </c>
      <c r="T243" s="133">
        <f t="shared" si="21"/>
        <v>-1</v>
      </c>
      <c r="U243" s="133">
        <f t="shared" si="22"/>
        <v>-1.0736404554178374</v>
      </c>
    </row>
    <row r="244" spans="17:21" x14ac:dyDescent="0.25">
      <c r="Q244" s="133">
        <f t="shared" si="18"/>
        <v>-1.2666666666666666</v>
      </c>
      <c r="R244" s="136">
        <f t="shared" si="19"/>
        <v>-1.0251661719827767</v>
      </c>
      <c r="S244" s="133">
        <f t="shared" si="20"/>
        <v>-2.1111111111111112</v>
      </c>
      <c r="T244" s="133">
        <f t="shared" si="21"/>
        <v>-1</v>
      </c>
      <c r="U244" s="133">
        <f t="shared" si="22"/>
        <v>-1.0736404554178374</v>
      </c>
    </row>
    <row r="245" spans="17:21" x14ac:dyDescent="0.25">
      <c r="Q245" s="133">
        <f t="shared" si="18"/>
        <v>-1.2666666666666666</v>
      </c>
      <c r="R245" s="136">
        <f t="shared" si="19"/>
        <v>-1.0251661719827767</v>
      </c>
      <c r="S245" s="133">
        <f t="shared" si="20"/>
        <v>-2.1111111111111112</v>
      </c>
      <c r="T245" s="133">
        <f t="shared" si="21"/>
        <v>-1</v>
      </c>
      <c r="U245" s="133">
        <f t="shared" si="22"/>
        <v>-1.0736404554178374</v>
      </c>
    </row>
    <row r="246" spans="17:21" x14ac:dyDescent="0.25">
      <c r="Q246" s="133">
        <f t="shared" si="18"/>
        <v>-1.2666666666666666</v>
      </c>
      <c r="R246" s="136">
        <f t="shared" si="19"/>
        <v>-1.0251661719827767</v>
      </c>
      <c r="S246" s="133">
        <f t="shared" si="20"/>
        <v>-2.1111111111111112</v>
      </c>
      <c r="T246" s="133">
        <f t="shared" si="21"/>
        <v>-1</v>
      </c>
      <c r="U246" s="133">
        <f t="shared" si="22"/>
        <v>-1.0736404554178374</v>
      </c>
    </row>
    <row r="247" spans="17:21" x14ac:dyDescent="0.25">
      <c r="Q247" s="133">
        <f t="shared" si="18"/>
        <v>-1.2666666666666666</v>
      </c>
      <c r="R247" s="136">
        <f t="shared" si="19"/>
        <v>-1.0251661719827767</v>
      </c>
      <c r="S247" s="133">
        <f t="shared" si="20"/>
        <v>-2.1111111111111112</v>
      </c>
      <c r="T247" s="133">
        <f t="shared" si="21"/>
        <v>-1</v>
      </c>
      <c r="U247" s="133">
        <f t="shared" si="22"/>
        <v>-1.0736404554178374</v>
      </c>
    </row>
    <row r="248" spans="17:21" x14ac:dyDescent="0.25">
      <c r="Q248" s="133">
        <f t="shared" si="18"/>
        <v>-1.2666666666666666</v>
      </c>
      <c r="R248" s="136">
        <f t="shared" si="19"/>
        <v>-1.0251661719827767</v>
      </c>
      <c r="S248" s="133">
        <f t="shared" si="20"/>
        <v>-2.1111111111111112</v>
      </c>
      <c r="T248" s="133">
        <f t="shared" si="21"/>
        <v>-1</v>
      </c>
      <c r="U248" s="133">
        <f t="shared" si="22"/>
        <v>-1.0736404554178374</v>
      </c>
    </row>
    <row r="249" spans="17:21" x14ac:dyDescent="0.25">
      <c r="Q249" s="133">
        <f t="shared" si="18"/>
        <v>-1.2666666666666666</v>
      </c>
      <c r="R249" s="136">
        <f t="shared" si="19"/>
        <v>-1.0251661719827767</v>
      </c>
      <c r="S249" s="133">
        <f t="shared" si="20"/>
        <v>-2.1111111111111112</v>
      </c>
      <c r="T249" s="133">
        <f t="shared" si="21"/>
        <v>-1</v>
      </c>
      <c r="U249" s="133">
        <f t="shared" si="22"/>
        <v>-1.0736404554178374</v>
      </c>
    </row>
    <row r="250" spans="17:21" x14ac:dyDescent="0.25">
      <c r="Q250" s="133">
        <f t="shared" si="18"/>
        <v>-1.2666666666666666</v>
      </c>
      <c r="R250" s="136">
        <f t="shared" si="19"/>
        <v>-1.0251661719827767</v>
      </c>
      <c r="S250" s="133">
        <f t="shared" si="20"/>
        <v>-2.1111111111111112</v>
      </c>
      <c r="T250" s="133">
        <f t="shared" si="21"/>
        <v>-1</v>
      </c>
      <c r="U250" s="133">
        <f t="shared" si="22"/>
        <v>-1.0736404554178374</v>
      </c>
    </row>
    <row r="251" spans="17:21" x14ac:dyDescent="0.25">
      <c r="Q251" s="133">
        <f t="shared" si="18"/>
        <v>-1.2666666666666666</v>
      </c>
      <c r="R251" s="136">
        <f t="shared" si="19"/>
        <v>-1.0251661719827767</v>
      </c>
      <c r="S251" s="133">
        <f t="shared" si="20"/>
        <v>-2.1111111111111112</v>
      </c>
      <c r="T251" s="133">
        <f t="shared" si="21"/>
        <v>-1</v>
      </c>
      <c r="U251" s="133">
        <f t="shared" si="22"/>
        <v>-1.0736404554178374</v>
      </c>
    </row>
    <row r="252" spans="17:21" x14ac:dyDescent="0.25">
      <c r="Q252" s="133">
        <f t="shared" si="18"/>
        <v>-1.2666666666666666</v>
      </c>
      <c r="R252" s="136">
        <f t="shared" si="19"/>
        <v>-1.0251661719827767</v>
      </c>
      <c r="S252" s="133">
        <f t="shared" si="20"/>
        <v>-2.1111111111111112</v>
      </c>
      <c r="T252" s="133">
        <f t="shared" si="21"/>
        <v>-1</v>
      </c>
      <c r="U252" s="133">
        <f t="shared" si="22"/>
        <v>-1.0736404554178374</v>
      </c>
    </row>
    <row r="253" spans="17:21" x14ac:dyDescent="0.25">
      <c r="Q253" s="133">
        <f t="shared" si="18"/>
        <v>-1.2666666666666666</v>
      </c>
      <c r="R253" s="136">
        <f t="shared" si="19"/>
        <v>-1.0251661719827767</v>
      </c>
      <c r="S253" s="133">
        <f t="shared" si="20"/>
        <v>-2.1111111111111112</v>
      </c>
      <c r="T253" s="133">
        <f t="shared" si="21"/>
        <v>-1</v>
      </c>
      <c r="U253" s="133">
        <f t="shared" si="22"/>
        <v>-1.0736404554178374</v>
      </c>
    </row>
    <row r="254" spans="17:21" x14ac:dyDescent="0.25">
      <c r="Q254" s="133">
        <f t="shared" si="18"/>
        <v>-1.2666666666666666</v>
      </c>
      <c r="R254" s="136">
        <f t="shared" si="19"/>
        <v>-1.0251661719827767</v>
      </c>
      <c r="S254" s="133">
        <f t="shared" si="20"/>
        <v>-2.1111111111111112</v>
      </c>
      <c r="T254" s="133">
        <f t="shared" si="21"/>
        <v>-1</v>
      </c>
      <c r="U254" s="133">
        <f t="shared" si="22"/>
        <v>-1.0736404554178374</v>
      </c>
    </row>
    <row r="255" spans="17:21" x14ac:dyDescent="0.25">
      <c r="Q255" s="133">
        <f t="shared" si="18"/>
        <v>-1.2666666666666666</v>
      </c>
      <c r="R255" s="136">
        <f t="shared" si="19"/>
        <v>-1.0251661719827767</v>
      </c>
      <c r="S255" s="133">
        <f t="shared" si="20"/>
        <v>-2.1111111111111112</v>
      </c>
      <c r="T255" s="133">
        <f t="shared" si="21"/>
        <v>-1</v>
      </c>
      <c r="U255" s="133">
        <f t="shared" si="22"/>
        <v>-1.0736404554178374</v>
      </c>
    </row>
    <row r="256" spans="17:21" x14ac:dyDescent="0.25">
      <c r="Q256" s="133">
        <f t="shared" si="18"/>
        <v>-1.2666666666666666</v>
      </c>
      <c r="R256" s="136">
        <f t="shared" si="19"/>
        <v>-1.0251661719827767</v>
      </c>
      <c r="S256" s="133">
        <f t="shared" si="20"/>
        <v>-2.1111111111111112</v>
      </c>
      <c r="T256" s="133">
        <f t="shared" si="21"/>
        <v>-1</v>
      </c>
      <c r="U256" s="133">
        <f t="shared" si="22"/>
        <v>-1.0736404554178374</v>
      </c>
    </row>
    <row r="257" spans="17:21" x14ac:dyDescent="0.25">
      <c r="Q257" s="133">
        <f t="shared" si="18"/>
        <v>-1.2666666666666666</v>
      </c>
      <c r="R257" s="136">
        <f t="shared" si="19"/>
        <v>-1.0251661719827767</v>
      </c>
      <c r="S257" s="133">
        <f t="shared" si="20"/>
        <v>-2.1111111111111112</v>
      </c>
      <c r="T257" s="133">
        <f t="shared" si="21"/>
        <v>-1</v>
      </c>
      <c r="U257" s="133">
        <f t="shared" si="22"/>
        <v>-1.0736404554178374</v>
      </c>
    </row>
    <row r="258" spans="17:21" x14ac:dyDescent="0.25">
      <c r="Q258" s="133">
        <f t="shared" si="18"/>
        <v>-1.2666666666666666</v>
      </c>
      <c r="R258" s="136">
        <f t="shared" si="19"/>
        <v>-1.0251661719827767</v>
      </c>
      <c r="S258" s="133">
        <f t="shared" si="20"/>
        <v>-2.1111111111111112</v>
      </c>
      <c r="T258" s="133">
        <f t="shared" si="21"/>
        <v>-1</v>
      </c>
      <c r="U258" s="133">
        <f t="shared" si="22"/>
        <v>-1.0736404554178374</v>
      </c>
    </row>
    <row r="259" spans="17:21" x14ac:dyDescent="0.25">
      <c r="Q259" s="133">
        <f t="shared" ref="Q259:Q322" si="23">2*((L259-P$3)/(P$5-P$3))-1</f>
        <v>-1.2666666666666666</v>
      </c>
      <c r="R259" s="136">
        <f t="shared" ref="R259:R322" si="24">2*((H259-P$8)/(P$10-P$8))-1</f>
        <v>-1.0251661719827767</v>
      </c>
      <c r="S259" s="133">
        <f t="shared" ref="S259:S322" si="25">2*((I259-P$13)/(P$15-P$13))-1</f>
        <v>-2.1111111111111112</v>
      </c>
      <c r="T259" s="133">
        <f t="shared" ref="T259:T322" si="26">2*((J259-P$18)/(P$20-P$18))-1</f>
        <v>-1</v>
      </c>
      <c r="U259" s="133">
        <f t="shared" ref="U259:U322" si="27">2*((K259-P$23)/(P$25-P$23))-1</f>
        <v>-1.0736404554178374</v>
      </c>
    </row>
    <row r="260" spans="17:21" x14ac:dyDescent="0.25">
      <c r="Q260" s="133">
        <f t="shared" si="23"/>
        <v>-1.2666666666666666</v>
      </c>
      <c r="R260" s="136">
        <f t="shared" si="24"/>
        <v>-1.0251661719827767</v>
      </c>
      <c r="S260" s="133">
        <f t="shared" si="25"/>
        <v>-2.1111111111111112</v>
      </c>
      <c r="T260" s="133">
        <f t="shared" si="26"/>
        <v>-1</v>
      </c>
      <c r="U260" s="133">
        <f t="shared" si="27"/>
        <v>-1.0736404554178374</v>
      </c>
    </row>
    <row r="261" spans="17:21" x14ac:dyDescent="0.25">
      <c r="Q261" s="133">
        <f t="shared" si="23"/>
        <v>-1.2666666666666666</v>
      </c>
      <c r="R261" s="136">
        <f t="shared" si="24"/>
        <v>-1.0251661719827767</v>
      </c>
      <c r="S261" s="133">
        <f t="shared" si="25"/>
        <v>-2.1111111111111112</v>
      </c>
      <c r="T261" s="133">
        <f t="shared" si="26"/>
        <v>-1</v>
      </c>
      <c r="U261" s="133">
        <f t="shared" si="27"/>
        <v>-1.0736404554178374</v>
      </c>
    </row>
    <row r="262" spans="17:21" x14ac:dyDescent="0.25">
      <c r="Q262" s="133">
        <f t="shared" si="23"/>
        <v>-1.2666666666666666</v>
      </c>
      <c r="R262" s="136">
        <f t="shared" si="24"/>
        <v>-1.0251661719827767</v>
      </c>
      <c r="S262" s="133">
        <f t="shared" si="25"/>
        <v>-2.1111111111111112</v>
      </c>
      <c r="T262" s="133">
        <f t="shared" si="26"/>
        <v>-1</v>
      </c>
      <c r="U262" s="133">
        <f t="shared" si="27"/>
        <v>-1.0736404554178374</v>
      </c>
    </row>
    <row r="263" spans="17:21" x14ac:dyDescent="0.25">
      <c r="Q263" s="133">
        <f t="shared" si="23"/>
        <v>-1.2666666666666666</v>
      </c>
      <c r="R263" s="136">
        <f t="shared" si="24"/>
        <v>-1.0251661719827767</v>
      </c>
      <c r="S263" s="133">
        <f t="shared" si="25"/>
        <v>-2.1111111111111112</v>
      </c>
      <c r="T263" s="133">
        <f t="shared" si="26"/>
        <v>-1</v>
      </c>
      <c r="U263" s="133">
        <f t="shared" si="27"/>
        <v>-1.0736404554178374</v>
      </c>
    </row>
    <row r="264" spans="17:21" x14ac:dyDescent="0.25">
      <c r="Q264" s="133">
        <f t="shared" si="23"/>
        <v>-1.2666666666666666</v>
      </c>
      <c r="R264" s="136">
        <f t="shared" si="24"/>
        <v>-1.0251661719827767</v>
      </c>
      <c r="S264" s="133">
        <f t="shared" si="25"/>
        <v>-2.1111111111111112</v>
      </c>
      <c r="T264" s="133">
        <f t="shared" si="26"/>
        <v>-1</v>
      </c>
      <c r="U264" s="133">
        <f t="shared" si="27"/>
        <v>-1.0736404554178374</v>
      </c>
    </row>
    <row r="265" spans="17:21" x14ac:dyDescent="0.25">
      <c r="Q265" s="133">
        <f t="shared" si="23"/>
        <v>-1.2666666666666666</v>
      </c>
      <c r="R265" s="136">
        <f t="shared" si="24"/>
        <v>-1.0251661719827767</v>
      </c>
      <c r="S265" s="133">
        <f t="shared" si="25"/>
        <v>-2.1111111111111112</v>
      </c>
      <c r="T265" s="133">
        <f t="shared" si="26"/>
        <v>-1</v>
      </c>
      <c r="U265" s="133">
        <f t="shared" si="27"/>
        <v>-1.0736404554178374</v>
      </c>
    </row>
    <row r="266" spans="17:21" x14ac:dyDescent="0.25">
      <c r="Q266" s="133">
        <f t="shared" si="23"/>
        <v>-1.2666666666666666</v>
      </c>
      <c r="R266" s="136">
        <f t="shared" si="24"/>
        <v>-1.0251661719827767</v>
      </c>
      <c r="S266" s="133">
        <f t="shared" si="25"/>
        <v>-2.1111111111111112</v>
      </c>
      <c r="T266" s="133">
        <f t="shared" si="26"/>
        <v>-1</v>
      </c>
      <c r="U266" s="133">
        <f t="shared" si="27"/>
        <v>-1.0736404554178374</v>
      </c>
    </row>
    <row r="267" spans="17:21" x14ac:dyDescent="0.25">
      <c r="Q267" s="133">
        <f t="shared" si="23"/>
        <v>-1.2666666666666666</v>
      </c>
      <c r="R267" s="136">
        <f t="shared" si="24"/>
        <v>-1.0251661719827767</v>
      </c>
      <c r="S267" s="133">
        <f t="shared" si="25"/>
        <v>-2.1111111111111112</v>
      </c>
      <c r="T267" s="133">
        <f t="shared" si="26"/>
        <v>-1</v>
      </c>
      <c r="U267" s="133">
        <f t="shared" si="27"/>
        <v>-1.0736404554178374</v>
      </c>
    </row>
    <row r="268" spans="17:21" x14ac:dyDescent="0.25">
      <c r="Q268" s="133">
        <f t="shared" si="23"/>
        <v>-1.2666666666666666</v>
      </c>
      <c r="R268" s="136">
        <f t="shared" si="24"/>
        <v>-1.0251661719827767</v>
      </c>
      <c r="S268" s="133">
        <f t="shared" si="25"/>
        <v>-2.1111111111111112</v>
      </c>
      <c r="T268" s="133">
        <f t="shared" si="26"/>
        <v>-1</v>
      </c>
      <c r="U268" s="133">
        <f t="shared" si="27"/>
        <v>-1.0736404554178374</v>
      </c>
    </row>
    <row r="269" spans="17:21" x14ac:dyDescent="0.25">
      <c r="Q269" s="133">
        <f t="shared" si="23"/>
        <v>-1.2666666666666666</v>
      </c>
      <c r="R269" s="136">
        <f t="shared" si="24"/>
        <v>-1.0251661719827767</v>
      </c>
      <c r="S269" s="133">
        <f t="shared" si="25"/>
        <v>-2.1111111111111112</v>
      </c>
      <c r="T269" s="133">
        <f t="shared" si="26"/>
        <v>-1</v>
      </c>
      <c r="U269" s="133">
        <f t="shared" si="27"/>
        <v>-1.0736404554178374</v>
      </c>
    </row>
    <row r="270" spans="17:21" x14ac:dyDescent="0.25">
      <c r="Q270" s="133">
        <f t="shared" si="23"/>
        <v>-1.2666666666666666</v>
      </c>
      <c r="R270" s="136">
        <f t="shared" si="24"/>
        <v>-1.0251661719827767</v>
      </c>
      <c r="S270" s="133">
        <f t="shared" si="25"/>
        <v>-2.1111111111111112</v>
      </c>
      <c r="T270" s="133">
        <f t="shared" si="26"/>
        <v>-1</v>
      </c>
      <c r="U270" s="133">
        <f t="shared" si="27"/>
        <v>-1.0736404554178374</v>
      </c>
    </row>
    <row r="271" spans="17:21" x14ac:dyDescent="0.25">
      <c r="Q271" s="133">
        <f t="shared" si="23"/>
        <v>-1.2666666666666666</v>
      </c>
      <c r="R271" s="136">
        <f t="shared" si="24"/>
        <v>-1.0251661719827767</v>
      </c>
      <c r="S271" s="133">
        <f t="shared" si="25"/>
        <v>-2.1111111111111112</v>
      </c>
      <c r="T271" s="133">
        <f t="shared" si="26"/>
        <v>-1</v>
      </c>
      <c r="U271" s="133">
        <f t="shared" si="27"/>
        <v>-1.0736404554178374</v>
      </c>
    </row>
    <row r="272" spans="17:21" x14ac:dyDescent="0.25">
      <c r="Q272" s="133">
        <f t="shared" si="23"/>
        <v>-1.2666666666666666</v>
      </c>
      <c r="R272" s="136">
        <f t="shared" si="24"/>
        <v>-1.0251661719827767</v>
      </c>
      <c r="S272" s="133">
        <f t="shared" si="25"/>
        <v>-2.1111111111111112</v>
      </c>
      <c r="T272" s="133">
        <f t="shared" si="26"/>
        <v>-1</v>
      </c>
      <c r="U272" s="133">
        <f t="shared" si="27"/>
        <v>-1.0736404554178374</v>
      </c>
    </row>
    <row r="273" spans="17:21" x14ac:dyDescent="0.25">
      <c r="Q273" s="133">
        <f t="shared" si="23"/>
        <v>-1.2666666666666666</v>
      </c>
      <c r="R273" s="136">
        <f t="shared" si="24"/>
        <v>-1.0251661719827767</v>
      </c>
      <c r="S273" s="133">
        <f t="shared" si="25"/>
        <v>-2.1111111111111112</v>
      </c>
      <c r="T273" s="133">
        <f t="shared" si="26"/>
        <v>-1</v>
      </c>
      <c r="U273" s="133">
        <f t="shared" si="27"/>
        <v>-1.0736404554178374</v>
      </c>
    </row>
    <row r="274" spans="17:21" x14ac:dyDescent="0.25">
      <c r="Q274" s="133">
        <f t="shared" si="23"/>
        <v>-1.2666666666666666</v>
      </c>
      <c r="R274" s="136">
        <f t="shared" si="24"/>
        <v>-1.0251661719827767</v>
      </c>
      <c r="S274" s="133">
        <f t="shared" si="25"/>
        <v>-2.1111111111111112</v>
      </c>
      <c r="T274" s="133">
        <f t="shared" si="26"/>
        <v>-1</v>
      </c>
      <c r="U274" s="133">
        <f t="shared" si="27"/>
        <v>-1.0736404554178374</v>
      </c>
    </row>
    <row r="275" spans="17:21" x14ac:dyDescent="0.25">
      <c r="Q275" s="133">
        <f t="shared" si="23"/>
        <v>-1.2666666666666666</v>
      </c>
      <c r="R275" s="136">
        <f t="shared" si="24"/>
        <v>-1.0251661719827767</v>
      </c>
      <c r="S275" s="133">
        <f t="shared" si="25"/>
        <v>-2.1111111111111112</v>
      </c>
      <c r="T275" s="133">
        <f t="shared" si="26"/>
        <v>-1</v>
      </c>
      <c r="U275" s="133">
        <f t="shared" si="27"/>
        <v>-1.0736404554178374</v>
      </c>
    </row>
    <row r="276" spans="17:21" x14ac:dyDescent="0.25">
      <c r="Q276" s="133">
        <f t="shared" si="23"/>
        <v>-1.2666666666666666</v>
      </c>
      <c r="R276" s="136">
        <f t="shared" si="24"/>
        <v>-1.0251661719827767</v>
      </c>
      <c r="S276" s="133">
        <f t="shared" si="25"/>
        <v>-2.1111111111111112</v>
      </c>
      <c r="T276" s="133">
        <f t="shared" si="26"/>
        <v>-1</v>
      </c>
      <c r="U276" s="133">
        <f t="shared" si="27"/>
        <v>-1.0736404554178374</v>
      </c>
    </row>
    <row r="277" spans="17:21" x14ac:dyDescent="0.25">
      <c r="Q277" s="133">
        <f t="shared" si="23"/>
        <v>-1.2666666666666666</v>
      </c>
      <c r="R277" s="136">
        <f t="shared" si="24"/>
        <v>-1.0251661719827767</v>
      </c>
      <c r="S277" s="133">
        <f t="shared" si="25"/>
        <v>-2.1111111111111112</v>
      </c>
      <c r="T277" s="133">
        <f t="shared" si="26"/>
        <v>-1</v>
      </c>
      <c r="U277" s="133">
        <f t="shared" si="27"/>
        <v>-1.0736404554178374</v>
      </c>
    </row>
    <row r="278" spans="17:21" x14ac:dyDescent="0.25">
      <c r="Q278" s="133">
        <f t="shared" si="23"/>
        <v>-1.2666666666666666</v>
      </c>
      <c r="R278" s="136">
        <f t="shared" si="24"/>
        <v>-1.0251661719827767</v>
      </c>
      <c r="S278" s="133">
        <f t="shared" si="25"/>
        <v>-2.1111111111111112</v>
      </c>
      <c r="T278" s="133">
        <f t="shared" si="26"/>
        <v>-1</v>
      </c>
      <c r="U278" s="133">
        <f t="shared" si="27"/>
        <v>-1.0736404554178374</v>
      </c>
    </row>
    <row r="279" spans="17:21" x14ac:dyDescent="0.25">
      <c r="Q279" s="133">
        <f t="shared" si="23"/>
        <v>-1.2666666666666666</v>
      </c>
      <c r="R279" s="136">
        <f t="shared" si="24"/>
        <v>-1.0251661719827767</v>
      </c>
      <c r="S279" s="133">
        <f t="shared" si="25"/>
        <v>-2.1111111111111112</v>
      </c>
      <c r="T279" s="133">
        <f t="shared" si="26"/>
        <v>-1</v>
      </c>
      <c r="U279" s="133">
        <f t="shared" si="27"/>
        <v>-1.0736404554178374</v>
      </c>
    </row>
    <row r="280" spans="17:21" x14ac:dyDescent="0.25">
      <c r="Q280" s="133">
        <f t="shared" si="23"/>
        <v>-1.2666666666666666</v>
      </c>
      <c r="R280" s="136">
        <f t="shared" si="24"/>
        <v>-1.0251661719827767</v>
      </c>
      <c r="S280" s="133">
        <f t="shared" si="25"/>
        <v>-2.1111111111111112</v>
      </c>
      <c r="T280" s="133">
        <f t="shared" si="26"/>
        <v>-1</v>
      </c>
      <c r="U280" s="133">
        <f t="shared" si="27"/>
        <v>-1.0736404554178374</v>
      </c>
    </row>
    <row r="281" spans="17:21" x14ac:dyDescent="0.25">
      <c r="Q281" s="133">
        <f t="shared" si="23"/>
        <v>-1.2666666666666666</v>
      </c>
      <c r="R281" s="136">
        <f t="shared" si="24"/>
        <v>-1.0251661719827767</v>
      </c>
      <c r="S281" s="133">
        <f t="shared" si="25"/>
        <v>-2.1111111111111112</v>
      </c>
      <c r="T281" s="133">
        <f t="shared" si="26"/>
        <v>-1</v>
      </c>
      <c r="U281" s="133">
        <f t="shared" si="27"/>
        <v>-1.0736404554178374</v>
      </c>
    </row>
    <row r="282" spans="17:21" x14ac:dyDescent="0.25">
      <c r="Q282" s="133">
        <f t="shared" si="23"/>
        <v>-1.2666666666666666</v>
      </c>
      <c r="R282" s="136">
        <f t="shared" si="24"/>
        <v>-1.0251661719827767</v>
      </c>
      <c r="S282" s="133">
        <f t="shared" si="25"/>
        <v>-2.1111111111111112</v>
      </c>
      <c r="T282" s="133">
        <f t="shared" si="26"/>
        <v>-1</v>
      </c>
      <c r="U282" s="133">
        <f t="shared" si="27"/>
        <v>-1.0736404554178374</v>
      </c>
    </row>
    <row r="283" spans="17:21" x14ac:dyDescent="0.25">
      <c r="Q283" s="133">
        <f t="shared" si="23"/>
        <v>-1.2666666666666666</v>
      </c>
      <c r="R283" s="136">
        <f t="shared" si="24"/>
        <v>-1.0251661719827767</v>
      </c>
      <c r="S283" s="133">
        <f t="shared" si="25"/>
        <v>-2.1111111111111112</v>
      </c>
      <c r="T283" s="133">
        <f t="shared" si="26"/>
        <v>-1</v>
      </c>
      <c r="U283" s="133">
        <f t="shared" si="27"/>
        <v>-1.0736404554178374</v>
      </c>
    </row>
    <row r="284" spans="17:21" x14ac:dyDescent="0.25">
      <c r="Q284" s="133">
        <f t="shared" si="23"/>
        <v>-1.2666666666666666</v>
      </c>
      <c r="R284" s="136">
        <f t="shared" si="24"/>
        <v>-1.0251661719827767</v>
      </c>
      <c r="S284" s="133">
        <f t="shared" si="25"/>
        <v>-2.1111111111111112</v>
      </c>
      <c r="T284" s="133">
        <f t="shared" si="26"/>
        <v>-1</v>
      </c>
      <c r="U284" s="133">
        <f t="shared" si="27"/>
        <v>-1.0736404554178374</v>
      </c>
    </row>
    <row r="285" spans="17:21" x14ac:dyDescent="0.25">
      <c r="Q285" s="133">
        <f t="shared" si="23"/>
        <v>-1.2666666666666666</v>
      </c>
      <c r="R285" s="136">
        <f t="shared" si="24"/>
        <v>-1.0251661719827767</v>
      </c>
      <c r="S285" s="133">
        <f t="shared" si="25"/>
        <v>-2.1111111111111112</v>
      </c>
      <c r="T285" s="133">
        <f t="shared" si="26"/>
        <v>-1</v>
      </c>
      <c r="U285" s="133">
        <f t="shared" si="27"/>
        <v>-1.0736404554178374</v>
      </c>
    </row>
    <row r="286" spans="17:21" x14ac:dyDescent="0.25">
      <c r="Q286" s="133">
        <f t="shared" si="23"/>
        <v>-1.2666666666666666</v>
      </c>
      <c r="R286" s="136">
        <f t="shared" si="24"/>
        <v>-1.0251661719827767</v>
      </c>
      <c r="S286" s="133">
        <f t="shared" si="25"/>
        <v>-2.1111111111111112</v>
      </c>
      <c r="T286" s="133">
        <f t="shared" si="26"/>
        <v>-1</v>
      </c>
      <c r="U286" s="133">
        <f t="shared" si="27"/>
        <v>-1.0736404554178374</v>
      </c>
    </row>
    <row r="287" spans="17:21" x14ac:dyDescent="0.25">
      <c r="Q287" s="133">
        <f t="shared" si="23"/>
        <v>-1.2666666666666666</v>
      </c>
      <c r="R287" s="136">
        <f t="shared" si="24"/>
        <v>-1.0251661719827767</v>
      </c>
      <c r="S287" s="133">
        <f t="shared" si="25"/>
        <v>-2.1111111111111112</v>
      </c>
      <c r="T287" s="133">
        <f t="shared" si="26"/>
        <v>-1</v>
      </c>
      <c r="U287" s="133">
        <f t="shared" si="27"/>
        <v>-1.0736404554178374</v>
      </c>
    </row>
    <row r="288" spans="17:21" x14ac:dyDescent="0.25">
      <c r="Q288" s="133">
        <f t="shared" si="23"/>
        <v>-1.2666666666666666</v>
      </c>
      <c r="R288" s="136">
        <f t="shared" si="24"/>
        <v>-1.0251661719827767</v>
      </c>
      <c r="S288" s="133">
        <f t="shared" si="25"/>
        <v>-2.1111111111111112</v>
      </c>
      <c r="T288" s="133">
        <f t="shared" si="26"/>
        <v>-1</v>
      </c>
      <c r="U288" s="133">
        <f t="shared" si="27"/>
        <v>-1.0736404554178374</v>
      </c>
    </row>
    <row r="289" spans="17:21" x14ac:dyDescent="0.25">
      <c r="Q289" s="133">
        <f t="shared" si="23"/>
        <v>-1.2666666666666666</v>
      </c>
      <c r="R289" s="136">
        <f t="shared" si="24"/>
        <v>-1.0251661719827767</v>
      </c>
      <c r="S289" s="133">
        <f t="shared" si="25"/>
        <v>-2.1111111111111112</v>
      </c>
      <c r="T289" s="133">
        <f t="shared" si="26"/>
        <v>-1</v>
      </c>
      <c r="U289" s="133">
        <f t="shared" si="27"/>
        <v>-1.0736404554178374</v>
      </c>
    </row>
    <row r="290" spans="17:21" x14ac:dyDescent="0.25">
      <c r="Q290" s="133">
        <f t="shared" si="23"/>
        <v>-1.2666666666666666</v>
      </c>
      <c r="R290" s="136">
        <f t="shared" si="24"/>
        <v>-1.0251661719827767</v>
      </c>
      <c r="S290" s="133">
        <f t="shared" si="25"/>
        <v>-2.1111111111111112</v>
      </c>
      <c r="T290" s="133">
        <f t="shared" si="26"/>
        <v>-1</v>
      </c>
      <c r="U290" s="133">
        <f t="shared" si="27"/>
        <v>-1.0736404554178374</v>
      </c>
    </row>
    <row r="291" spans="17:21" x14ac:dyDescent="0.25">
      <c r="Q291" s="133">
        <f t="shared" si="23"/>
        <v>-1.2666666666666666</v>
      </c>
      <c r="R291" s="136">
        <f t="shared" si="24"/>
        <v>-1.0251661719827767</v>
      </c>
      <c r="S291" s="133">
        <f t="shared" si="25"/>
        <v>-2.1111111111111112</v>
      </c>
      <c r="T291" s="133">
        <f t="shared" si="26"/>
        <v>-1</v>
      </c>
      <c r="U291" s="133">
        <f t="shared" si="27"/>
        <v>-1.0736404554178374</v>
      </c>
    </row>
    <row r="292" spans="17:21" x14ac:dyDescent="0.25">
      <c r="Q292" s="133">
        <f t="shared" si="23"/>
        <v>-1.2666666666666666</v>
      </c>
      <c r="R292" s="136">
        <f t="shared" si="24"/>
        <v>-1.0251661719827767</v>
      </c>
      <c r="S292" s="133">
        <f t="shared" si="25"/>
        <v>-2.1111111111111112</v>
      </c>
      <c r="T292" s="133">
        <f t="shared" si="26"/>
        <v>-1</v>
      </c>
      <c r="U292" s="133">
        <f t="shared" si="27"/>
        <v>-1.0736404554178374</v>
      </c>
    </row>
    <row r="293" spans="17:21" x14ac:dyDescent="0.25">
      <c r="Q293" s="133">
        <f t="shared" si="23"/>
        <v>-1.2666666666666666</v>
      </c>
      <c r="R293" s="136">
        <f t="shared" si="24"/>
        <v>-1.0251661719827767</v>
      </c>
      <c r="S293" s="133">
        <f t="shared" si="25"/>
        <v>-2.1111111111111112</v>
      </c>
      <c r="T293" s="133">
        <f t="shared" si="26"/>
        <v>-1</v>
      </c>
      <c r="U293" s="133">
        <f t="shared" si="27"/>
        <v>-1.0736404554178374</v>
      </c>
    </row>
    <row r="294" spans="17:21" x14ac:dyDescent="0.25">
      <c r="Q294" s="133">
        <f t="shared" si="23"/>
        <v>-1.2666666666666666</v>
      </c>
      <c r="R294" s="136">
        <f t="shared" si="24"/>
        <v>-1.0251661719827767</v>
      </c>
      <c r="S294" s="133">
        <f t="shared" si="25"/>
        <v>-2.1111111111111112</v>
      </c>
      <c r="T294" s="133">
        <f t="shared" si="26"/>
        <v>-1</v>
      </c>
      <c r="U294" s="133">
        <f t="shared" si="27"/>
        <v>-1.0736404554178374</v>
      </c>
    </row>
    <row r="295" spans="17:21" x14ac:dyDescent="0.25">
      <c r="Q295" s="133">
        <f t="shared" si="23"/>
        <v>-1.2666666666666666</v>
      </c>
      <c r="R295" s="136">
        <f t="shared" si="24"/>
        <v>-1.0251661719827767</v>
      </c>
      <c r="S295" s="133">
        <f t="shared" si="25"/>
        <v>-2.1111111111111112</v>
      </c>
      <c r="T295" s="133">
        <f t="shared" si="26"/>
        <v>-1</v>
      </c>
      <c r="U295" s="133">
        <f t="shared" si="27"/>
        <v>-1.0736404554178374</v>
      </c>
    </row>
    <row r="296" spans="17:21" x14ac:dyDescent="0.25">
      <c r="Q296" s="133">
        <f t="shared" si="23"/>
        <v>-1.2666666666666666</v>
      </c>
      <c r="R296" s="136">
        <f t="shared" si="24"/>
        <v>-1.0251661719827767</v>
      </c>
      <c r="S296" s="133">
        <f t="shared" si="25"/>
        <v>-2.1111111111111112</v>
      </c>
      <c r="T296" s="133">
        <f t="shared" si="26"/>
        <v>-1</v>
      </c>
      <c r="U296" s="133">
        <f t="shared" si="27"/>
        <v>-1.0736404554178374</v>
      </c>
    </row>
    <row r="297" spans="17:21" x14ac:dyDescent="0.25">
      <c r="Q297" s="133">
        <f t="shared" si="23"/>
        <v>-1.2666666666666666</v>
      </c>
      <c r="R297" s="136">
        <f t="shared" si="24"/>
        <v>-1.0251661719827767</v>
      </c>
      <c r="S297" s="133">
        <f t="shared" si="25"/>
        <v>-2.1111111111111112</v>
      </c>
      <c r="T297" s="133">
        <f t="shared" si="26"/>
        <v>-1</v>
      </c>
      <c r="U297" s="133">
        <f t="shared" si="27"/>
        <v>-1.0736404554178374</v>
      </c>
    </row>
    <row r="298" spans="17:21" x14ac:dyDescent="0.25">
      <c r="Q298" s="133">
        <f t="shared" si="23"/>
        <v>-1.2666666666666666</v>
      </c>
      <c r="R298" s="136">
        <f t="shared" si="24"/>
        <v>-1.0251661719827767</v>
      </c>
      <c r="S298" s="133">
        <f t="shared" si="25"/>
        <v>-2.1111111111111112</v>
      </c>
      <c r="T298" s="133">
        <f t="shared" si="26"/>
        <v>-1</v>
      </c>
      <c r="U298" s="133">
        <f t="shared" si="27"/>
        <v>-1.0736404554178374</v>
      </c>
    </row>
    <row r="299" spans="17:21" x14ac:dyDescent="0.25">
      <c r="Q299" s="133">
        <f t="shared" si="23"/>
        <v>-1.2666666666666666</v>
      </c>
      <c r="R299" s="136">
        <f t="shared" si="24"/>
        <v>-1.0251661719827767</v>
      </c>
      <c r="S299" s="133">
        <f t="shared" si="25"/>
        <v>-2.1111111111111112</v>
      </c>
      <c r="T299" s="133">
        <f t="shared" si="26"/>
        <v>-1</v>
      </c>
      <c r="U299" s="133">
        <f t="shared" si="27"/>
        <v>-1.0736404554178374</v>
      </c>
    </row>
    <row r="300" spans="17:21" x14ac:dyDescent="0.25">
      <c r="Q300" s="133">
        <f t="shared" si="23"/>
        <v>-1.2666666666666666</v>
      </c>
      <c r="R300" s="136">
        <f t="shared" si="24"/>
        <v>-1.0251661719827767</v>
      </c>
      <c r="S300" s="133">
        <f t="shared" si="25"/>
        <v>-2.1111111111111112</v>
      </c>
      <c r="T300" s="133">
        <f t="shared" si="26"/>
        <v>-1</v>
      </c>
      <c r="U300" s="133">
        <f t="shared" si="27"/>
        <v>-1.0736404554178374</v>
      </c>
    </row>
    <row r="301" spans="17:21" x14ac:dyDescent="0.25">
      <c r="Q301" s="133">
        <f t="shared" si="23"/>
        <v>-1.2666666666666666</v>
      </c>
      <c r="R301" s="136">
        <f t="shared" si="24"/>
        <v>-1.0251661719827767</v>
      </c>
      <c r="S301" s="133">
        <f t="shared" si="25"/>
        <v>-2.1111111111111112</v>
      </c>
      <c r="T301" s="133">
        <f t="shared" si="26"/>
        <v>-1</v>
      </c>
      <c r="U301" s="133">
        <f t="shared" si="27"/>
        <v>-1.0736404554178374</v>
      </c>
    </row>
    <row r="302" spans="17:21" x14ac:dyDescent="0.25">
      <c r="Q302" s="133">
        <f t="shared" si="23"/>
        <v>-1.2666666666666666</v>
      </c>
      <c r="R302" s="136">
        <f t="shared" si="24"/>
        <v>-1.0251661719827767</v>
      </c>
      <c r="S302" s="133">
        <f t="shared" si="25"/>
        <v>-2.1111111111111112</v>
      </c>
      <c r="T302" s="133">
        <f t="shared" si="26"/>
        <v>-1</v>
      </c>
      <c r="U302" s="133">
        <f t="shared" si="27"/>
        <v>-1.0736404554178374</v>
      </c>
    </row>
    <row r="303" spans="17:21" x14ac:dyDescent="0.25">
      <c r="Q303" s="133">
        <f t="shared" si="23"/>
        <v>-1.2666666666666666</v>
      </c>
      <c r="R303" s="136">
        <f t="shared" si="24"/>
        <v>-1.0251661719827767</v>
      </c>
      <c r="S303" s="133">
        <f t="shared" si="25"/>
        <v>-2.1111111111111112</v>
      </c>
      <c r="T303" s="133">
        <f t="shared" si="26"/>
        <v>-1</v>
      </c>
      <c r="U303" s="133">
        <f t="shared" si="27"/>
        <v>-1.0736404554178374</v>
      </c>
    </row>
    <row r="304" spans="17:21" x14ac:dyDescent="0.25">
      <c r="Q304" s="133">
        <f t="shared" si="23"/>
        <v>-1.2666666666666666</v>
      </c>
      <c r="R304" s="136">
        <f t="shared" si="24"/>
        <v>-1.0251661719827767</v>
      </c>
      <c r="S304" s="133">
        <f t="shared" si="25"/>
        <v>-2.1111111111111112</v>
      </c>
      <c r="T304" s="133">
        <f t="shared" si="26"/>
        <v>-1</v>
      </c>
      <c r="U304" s="133">
        <f t="shared" si="27"/>
        <v>-1.0736404554178374</v>
      </c>
    </row>
    <row r="305" spans="17:21" x14ac:dyDescent="0.25">
      <c r="Q305" s="133">
        <f t="shared" si="23"/>
        <v>-1.2666666666666666</v>
      </c>
      <c r="R305" s="136">
        <f t="shared" si="24"/>
        <v>-1.0251661719827767</v>
      </c>
      <c r="S305" s="133">
        <f t="shared" si="25"/>
        <v>-2.1111111111111112</v>
      </c>
      <c r="T305" s="133">
        <f t="shared" si="26"/>
        <v>-1</v>
      </c>
      <c r="U305" s="133">
        <f t="shared" si="27"/>
        <v>-1.0736404554178374</v>
      </c>
    </row>
    <row r="306" spans="17:21" x14ac:dyDescent="0.25">
      <c r="Q306" s="133">
        <f t="shared" si="23"/>
        <v>-1.2666666666666666</v>
      </c>
      <c r="R306" s="136">
        <f t="shared" si="24"/>
        <v>-1.0251661719827767</v>
      </c>
      <c r="S306" s="133">
        <f t="shared" si="25"/>
        <v>-2.1111111111111112</v>
      </c>
      <c r="T306" s="133">
        <f t="shared" si="26"/>
        <v>-1</v>
      </c>
      <c r="U306" s="133">
        <f t="shared" si="27"/>
        <v>-1.0736404554178374</v>
      </c>
    </row>
    <row r="307" spans="17:21" x14ac:dyDescent="0.25">
      <c r="Q307" s="133">
        <f t="shared" si="23"/>
        <v>-1.2666666666666666</v>
      </c>
      <c r="R307" s="136">
        <f t="shared" si="24"/>
        <v>-1.0251661719827767</v>
      </c>
      <c r="S307" s="133">
        <f t="shared" si="25"/>
        <v>-2.1111111111111112</v>
      </c>
      <c r="T307" s="133">
        <f t="shared" si="26"/>
        <v>-1</v>
      </c>
      <c r="U307" s="133">
        <f t="shared" si="27"/>
        <v>-1.0736404554178374</v>
      </c>
    </row>
    <row r="308" spans="17:21" x14ac:dyDescent="0.25">
      <c r="Q308" s="133">
        <f t="shared" si="23"/>
        <v>-1.2666666666666666</v>
      </c>
      <c r="R308" s="136">
        <f t="shared" si="24"/>
        <v>-1.0251661719827767</v>
      </c>
      <c r="S308" s="133">
        <f t="shared" si="25"/>
        <v>-2.1111111111111112</v>
      </c>
      <c r="T308" s="133">
        <f t="shared" si="26"/>
        <v>-1</v>
      </c>
      <c r="U308" s="133">
        <f t="shared" si="27"/>
        <v>-1.0736404554178374</v>
      </c>
    </row>
    <row r="309" spans="17:21" x14ac:dyDescent="0.25">
      <c r="Q309" s="133">
        <f t="shared" si="23"/>
        <v>-1.2666666666666666</v>
      </c>
      <c r="R309" s="136">
        <f t="shared" si="24"/>
        <v>-1.0251661719827767</v>
      </c>
      <c r="S309" s="133">
        <f t="shared" si="25"/>
        <v>-2.1111111111111112</v>
      </c>
      <c r="T309" s="133">
        <f t="shared" si="26"/>
        <v>-1</v>
      </c>
      <c r="U309" s="133">
        <f t="shared" si="27"/>
        <v>-1.0736404554178374</v>
      </c>
    </row>
    <row r="310" spans="17:21" x14ac:dyDescent="0.25">
      <c r="Q310" s="133">
        <f t="shared" si="23"/>
        <v>-1.2666666666666666</v>
      </c>
      <c r="R310" s="136">
        <f t="shared" si="24"/>
        <v>-1.0251661719827767</v>
      </c>
      <c r="S310" s="133">
        <f t="shared" si="25"/>
        <v>-2.1111111111111112</v>
      </c>
      <c r="T310" s="133">
        <f t="shared" si="26"/>
        <v>-1</v>
      </c>
      <c r="U310" s="133">
        <f t="shared" si="27"/>
        <v>-1.0736404554178374</v>
      </c>
    </row>
    <row r="311" spans="17:21" x14ac:dyDescent="0.25">
      <c r="Q311" s="133">
        <f t="shared" si="23"/>
        <v>-1.2666666666666666</v>
      </c>
      <c r="R311" s="136">
        <f t="shared" si="24"/>
        <v>-1.0251661719827767</v>
      </c>
      <c r="S311" s="133">
        <f t="shared" si="25"/>
        <v>-2.1111111111111112</v>
      </c>
      <c r="T311" s="133">
        <f t="shared" si="26"/>
        <v>-1</v>
      </c>
      <c r="U311" s="133">
        <f t="shared" si="27"/>
        <v>-1.0736404554178374</v>
      </c>
    </row>
    <row r="312" spans="17:21" x14ac:dyDescent="0.25">
      <c r="Q312" s="133">
        <f t="shared" si="23"/>
        <v>-1.2666666666666666</v>
      </c>
      <c r="R312" s="136">
        <f t="shared" si="24"/>
        <v>-1.0251661719827767</v>
      </c>
      <c r="S312" s="133">
        <f t="shared" si="25"/>
        <v>-2.1111111111111112</v>
      </c>
      <c r="T312" s="133">
        <f t="shared" si="26"/>
        <v>-1</v>
      </c>
      <c r="U312" s="133">
        <f t="shared" si="27"/>
        <v>-1.0736404554178374</v>
      </c>
    </row>
    <row r="313" spans="17:21" x14ac:dyDescent="0.25">
      <c r="Q313" s="133">
        <f t="shared" si="23"/>
        <v>-1.2666666666666666</v>
      </c>
      <c r="R313" s="136">
        <f t="shared" si="24"/>
        <v>-1.0251661719827767</v>
      </c>
      <c r="S313" s="133">
        <f t="shared" si="25"/>
        <v>-2.1111111111111112</v>
      </c>
      <c r="T313" s="133">
        <f t="shared" si="26"/>
        <v>-1</v>
      </c>
      <c r="U313" s="133">
        <f t="shared" si="27"/>
        <v>-1.0736404554178374</v>
      </c>
    </row>
    <row r="314" spans="17:21" x14ac:dyDescent="0.25">
      <c r="Q314" s="133">
        <f t="shared" si="23"/>
        <v>-1.2666666666666666</v>
      </c>
      <c r="R314" s="136">
        <f t="shared" si="24"/>
        <v>-1.0251661719827767</v>
      </c>
      <c r="S314" s="133">
        <f t="shared" si="25"/>
        <v>-2.1111111111111112</v>
      </c>
      <c r="T314" s="133">
        <f t="shared" si="26"/>
        <v>-1</v>
      </c>
      <c r="U314" s="133">
        <f t="shared" si="27"/>
        <v>-1.0736404554178374</v>
      </c>
    </row>
    <row r="315" spans="17:21" x14ac:dyDescent="0.25">
      <c r="Q315" s="133">
        <f t="shared" si="23"/>
        <v>-1.2666666666666666</v>
      </c>
      <c r="R315" s="136">
        <f t="shared" si="24"/>
        <v>-1.0251661719827767</v>
      </c>
      <c r="S315" s="133">
        <f t="shared" si="25"/>
        <v>-2.1111111111111112</v>
      </c>
      <c r="T315" s="133">
        <f t="shared" si="26"/>
        <v>-1</v>
      </c>
      <c r="U315" s="133">
        <f t="shared" si="27"/>
        <v>-1.0736404554178374</v>
      </c>
    </row>
    <row r="316" spans="17:21" x14ac:dyDescent="0.25">
      <c r="Q316" s="133">
        <f t="shared" si="23"/>
        <v>-1.2666666666666666</v>
      </c>
      <c r="R316" s="136">
        <f t="shared" si="24"/>
        <v>-1.0251661719827767</v>
      </c>
      <c r="S316" s="133">
        <f t="shared" si="25"/>
        <v>-2.1111111111111112</v>
      </c>
      <c r="T316" s="133">
        <f t="shared" si="26"/>
        <v>-1</v>
      </c>
      <c r="U316" s="133">
        <f t="shared" si="27"/>
        <v>-1.0736404554178374</v>
      </c>
    </row>
    <row r="317" spans="17:21" x14ac:dyDescent="0.25">
      <c r="Q317" s="133">
        <f t="shared" si="23"/>
        <v>-1.2666666666666666</v>
      </c>
      <c r="R317" s="136">
        <f t="shared" si="24"/>
        <v>-1.0251661719827767</v>
      </c>
      <c r="S317" s="133">
        <f t="shared" si="25"/>
        <v>-2.1111111111111112</v>
      </c>
      <c r="T317" s="133">
        <f t="shared" si="26"/>
        <v>-1</v>
      </c>
      <c r="U317" s="133">
        <f t="shared" si="27"/>
        <v>-1.0736404554178374</v>
      </c>
    </row>
    <row r="318" spans="17:21" x14ac:dyDescent="0.25">
      <c r="Q318" s="133">
        <f t="shared" si="23"/>
        <v>-1.2666666666666666</v>
      </c>
      <c r="R318" s="136">
        <f t="shared" si="24"/>
        <v>-1.0251661719827767</v>
      </c>
      <c r="S318" s="133">
        <f t="shared" si="25"/>
        <v>-2.1111111111111112</v>
      </c>
      <c r="T318" s="133">
        <f t="shared" si="26"/>
        <v>-1</v>
      </c>
      <c r="U318" s="133">
        <f t="shared" si="27"/>
        <v>-1.0736404554178374</v>
      </c>
    </row>
    <row r="319" spans="17:21" x14ac:dyDescent="0.25">
      <c r="Q319" s="133">
        <f t="shared" si="23"/>
        <v>-1.2666666666666666</v>
      </c>
      <c r="R319" s="136">
        <f t="shared" si="24"/>
        <v>-1.0251661719827767</v>
      </c>
      <c r="S319" s="133">
        <f t="shared" si="25"/>
        <v>-2.1111111111111112</v>
      </c>
      <c r="T319" s="133">
        <f t="shared" si="26"/>
        <v>-1</v>
      </c>
      <c r="U319" s="133">
        <f t="shared" si="27"/>
        <v>-1.0736404554178374</v>
      </c>
    </row>
    <row r="320" spans="17:21" x14ac:dyDescent="0.25">
      <c r="Q320" s="133">
        <f t="shared" si="23"/>
        <v>-1.2666666666666666</v>
      </c>
      <c r="R320" s="136">
        <f t="shared" si="24"/>
        <v>-1.0251661719827767</v>
      </c>
      <c r="S320" s="133">
        <f t="shared" si="25"/>
        <v>-2.1111111111111112</v>
      </c>
      <c r="T320" s="133">
        <f t="shared" si="26"/>
        <v>-1</v>
      </c>
      <c r="U320" s="133">
        <f t="shared" si="27"/>
        <v>-1.0736404554178374</v>
      </c>
    </row>
    <row r="321" spans="17:21" x14ac:dyDescent="0.25">
      <c r="Q321" s="133">
        <f t="shared" si="23"/>
        <v>-1.2666666666666666</v>
      </c>
      <c r="R321" s="136">
        <f t="shared" si="24"/>
        <v>-1.0251661719827767</v>
      </c>
      <c r="S321" s="133">
        <f t="shared" si="25"/>
        <v>-2.1111111111111112</v>
      </c>
      <c r="T321" s="133">
        <f t="shared" si="26"/>
        <v>-1</v>
      </c>
      <c r="U321" s="133">
        <f t="shared" si="27"/>
        <v>-1.0736404554178374</v>
      </c>
    </row>
    <row r="322" spans="17:21" x14ac:dyDescent="0.25">
      <c r="Q322" s="133">
        <f t="shared" si="23"/>
        <v>-1.2666666666666666</v>
      </c>
      <c r="R322" s="136">
        <f t="shared" si="24"/>
        <v>-1.0251661719827767</v>
      </c>
      <c r="S322" s="133">
        <f t="shared" si="25"/>
        <v>-2.1111111111111112</v>
      </c>
      <c r="T322" s="133">
        <f t="shared" si="26"/>
        <v>-1</v>
      </c>
      <c r="U322" s="133">
        <f t="shared" si="27"/>
        <v>-1.0736404554178374</v>
      </c>
    </row>
    <row r="323" spans="17:21" x14ac:dyDescent="0.25">
      <c r="Q323" s="133">
        <f t="shared" ref="Q323:Q361" si="28">2*((L323-P$3)/(P$5-P$3))-1</f>
        <v>-1.2666666666666666</v>
      </c>
      <c r="R323" s="136">
        <f t="shared" ref="R323:R361" si="29">2*((H323-P$8)/(P$10-P$8))-1</f>
        <v>-1.0251661719827767</v>
      </c>
      <c r="S323" s="133">
        <f t="shared" ref="S323:S361" si="30">2*((I323-P$13)/(P$15-P$13))-1</f>
        <v>-2.1111111111111112</v>
      </c>
      <c r="T323" s="133">
        <f t="shared" ref="T323:T361" si="31">2*((J323-P$18)/(P$20-P$18))-1</f>
        <v>-1</v>
      </c>
      <c r="U323" s="133">
        <f t="shared" ref="U323:U361" si="32">2*((K323-P$23)/(P$25-P$23))-1</f>
        <v>-1.0736404554178374</v>
      </c>
    </row>
    <row r="324" spans="17:21" x14ac:dyDescent="0.25">
      <c r="Q324" s="133">
        <f t="shared" si="28"/>
        <v>-1.2666666666666666</v>
      </c>
      <c r="R324" s="136">
        <f t="shared" si="29"/>
        <v>-1.0251661719827767</v>
      </c>
      <c r="S324" s="133">
        <f t="shared" si="30"/>
        <v>-2.1111111111111112</v>
      </c>
      <c r="T324" s="133">
        <f t="shared" si="31"/>
        <v>-1</v>
      </c>
      <c r="U324" s="133">
        <f t="shared" si="32"/>
        <v>-1.0736404554178374</v>
      </c>
    </row>
    <row r="325" spans="17:21" x14ac:dyDescent="0.25">
      <c r="Q325" s="133">
        <f t="shared" si="28"/>
        <v>-1.2666666666666666</v>
      </c>
      <c r="R325" s="136">
        <f t="shared" si="29"/>
        <v>-1.0251661719827767</v>
      </c>
      <c r="S325" s="133">
        <f t="shared" si="30"/>
        <v>-2.1111111111111112</v>
      </c>
      <c r="T325" s="133">
        <f t="shared" si="31"/>
        <v>-1</v>
      </c>
      <c r="U325" s="133">
        <f t="shared" si="32"/>
        <v>-1.0736404554178374</v>
      </c>
    </row>
    <row r="326" spans="17:21" x14ac:dyDescent="0.25">
      <c r="Q326" s="133">
        <f t="shared" si="28"/>
        <v>-1.2666666666666666</v>
      </c>
      <c r="R326" s="136">
        <f t="shared" si="29"/>
        <v>-1.0251661719827767</v>
      </c>
      <c r="S326" s="133">
        <f t="shared" si="30"/>
        <v>-2.1111111111111112</v>
      </c>
      <c r="T326" s="133">
        <f t="shared" si="31"/>
        <v>-1</v>
      </c>
      <c r="U326" s="133">
        <f t="shared" si="32"/>
        <v>-1.0736404554178374</v>
      </c>
    </row>
    <row r="327" spans="17:21" x14ac:dyDescent="0.25">
      <c r="Q327" s="133">
        <f t="shared" si="28"/>
        <v>-1.2666666666666666</v>
      </c>
      <c r="R327" s="136">
        <f t="shared" si="29"/>
        <v>-1.0251661719827767</v>
      </c>
      <c r="S327" s="133">
        <f t="shared" si="30"/>
        <v>-2.1111111111111112</v>
      </c>
      <c r="T327" s="133">
        <f t="shared" si="31"/>
        <v>-1</v>
      </c>
      <c r="U327" s="133">
        <f t="shared" si="32"/>
        <v>-1.0736404554178374</v>
      </c>
    </row>
    <row r="328" spans="17:21" x14ac:dyDescent="0.25">
      <c r="Q328" s="133">
        <f t="shared" si="28"/>
        <v>-1.2666666666666666</v>
      </c>
      <c r="R328" s="136">
        <f t="shared" si="29"/>
        <v>-1.0251661719827767</v>
      </c>
      <c r="S328" s="133">
        <f t="shared" si="30"/>
        <v>-2.1111111111111112</v>
      </c>
      <c r="T328" s="133">
        <f t="shared" si="31"/>
        <v>-1</v>
      </c>
      <c r="U328" s="133">
        <f t="shared" si="32"/>
        <v>-1.0736404554178374</v>
      </c>
    </row>
    <row r="329" spans="17:21" x14ac:dyDescent="0.25">
      <c r="Q329" s="133">
        <f t="shared" si="28"/>
        <v>-1.2666666666666666</v>
      </c>
      <c r="R329" s="136">
        <f t="shared" si="29"/>
        <v>-1.0251661719827767</v>
      </c>
      <c r="S329" s="133">
        <f t="shared" si="30"/>
        <v>-2.1111111111111112</v>
      </c>
      <c r="T329" s="133">
        <f t="shared" si="31"/>
        <v>-1</v>
      </c>
      <c r="U329" s="133">
        <f t="shared" si="32"/>
        <v>-1.0736404554178374</v>
      </c>
    </row>
    <row r="330" spans="17:21" x14ac:dyDescent="0.25">
      <c r="Q330" s="133">
        <f t="shared" si="28"/>
        <v>-1.2666666666666666</v>
      </c>
      <c r="R330" s="136">
        <f t="shared" si="29"/>
        <v>-1.0251661719827767</v>
      </c>
      <c r="S330" s="133">
        <f t="shared" si="30"/>
        <v>-2.1111111111111112</v>
      </c>
      <c r="T330" s="133">
        <f t="shared" si="31"/>
        <v>-1</v>
      </c>
      <c r="U330" s="133">
        <f t="shared" si="32"/>
        <v>-1.0736404554178374</v>
      </c>
    </row>
    <row r="331" spans="17:21" x14ac:dyDescent="0.25">
      <c r="Q331" s="133">
        <f t="shared" si="28"/>
        <v>-1.2666666666666666</v>
      </c>
      <c r="R331" s="136">
        <f t="shared" si="29"/>
        <v>-1.0251661719827767</v>
      </c>
      <c r="S331" s="133">
        <f t="shared" si="30"/>
        <v>-2.1111111111111112</v>
      </c>
      <c r="T331" s="133">
        <f t="shared" si="31"/>
        <v>-1</v>
      </c>
      <c r="U331" s="133">
        <f t="shared" si="32"/>
        <v>-1.0736404554178374</v>
      </c>
    </row>
    <row r="332" spans="17:21" x14ac:dyDescent="0.25">
      <c r="Q332" s="133">
        <f t="shared" si="28"/>
        <v>-1.2666666666666666</v>
      </c>
      <c r="R332" s="136">
        <f t="shared" si="29"/>
        <v>-1.0251661719827767</v>
      </c>
      <c r="S332" s="133">
        <f t="shared" si="30"/>
        <v>-2.1111111111111112</v>
      </c>
      <c r="T332" s="133">
        <f t="shared" si="31"/>
        <v>-1</v>
      </c>
      <c r="U332" s="133">
        <f t="shared" si="32"/>
        <v>-1.0736404554178374</v>
      </c>
    </row>
    <row r="333" spans="17:21" x14ac:dyDescent="0.25">
      <c r="Q333" s="133">
        <f t="shared" si="28"/>
        <v>-1.2666666666666666</v>
      </c>
      <c r="R333" s="136">
        <f t="shared" si="29"/>
        <v>-1.0251661719827767</v>
      </c>
      <c r="S333" s="133">
        <f t="shared" si="30"/>
        <v>-2.1111111111111112</v>
      </c>
      <c r="T333" s="133">
        <f t="shared" si="31"/>
        <v>-1</v>
      </c>
      <c r="U333" s="133">
        <f t="shared" si="32"/>
        <v>-1.0736404554178374</v>
      </c>
    </row>
    <row r="334" spans="17:21" x14ac:dyDescent="0.25">
      <c r="Q334" s="133">
        <f t="shared" si="28"/>
        <v>-1.2666666666666666</v>
      </c>
      <c r="R334" s="136">
        <f t="shared" si="29"/>
        <v>-1.0251661719827767</v>
      </c>
      <c r="S334" s="133">
        <f t="shared" si="30"/>
        <v>-2.1111111111111112</v>
      </c>
      <c r="T334" s="133">
        <f t="shared" si="31"/>
        <v>-1</v>
      </c>
      <c r="U334" s="133">
        <f t="shared" si="32"/>
        <v>-1.0736404554178374</v>
      </c>
    </row>
    <row r="335" spans="17:21" x14ac:dyDescent="0.25">
      <c r="Q335" s="133">
        <f t="shared" si="28"/>
        <v>-1.2666666666666666</v>
      </c>
      <c r="R335" s="136">
        <f t="shared" si="29"/>
        <v>-1.0251661719827767</v>
      </c>
      <c r="S335" s="133">
        <f t="shared" si="30"/>
        <v>-2.1111111111111112</v>
      </c>
      <c r="T335" s="133">
        <f t="shared" si="31"/>
        <v>-1</v>
      </c>
      <c r="U335" s="133">
        <f t="shared" si="32"/>
        <v>-1.0736404554178374</v>
      </c>
    </row>
    <row r="336" spans="17:21" x14ac:dyDescent="0.25">
      <c r="Q336" s="133">
        <f t="shared" si="28"/>
        <v>-1.2666666666666666</v>
      </c>
      <c r="R336" s="136">
        <f t="shared" si="29"/>
        <v>-1.0251661719827767</v>
      </c>
      <c r="S336" s="133">
        <f t="shared" si="30"/>
        <v>-2.1111111111111112</v>
      </c>
      <c r="T336" s="133">
        <f t="shared" si="31"/>
        <v>-1</v>
      </c>
      <c r="U336" s="133">
        <f t="shared" si="32"/>
        <v>-1.0736404554178374</v>
      </c>
    </row>
    <row r="337" spans="17:21" x14ac:dyDescent="0.25">
      <c r="Q337" s="133">
        <f t="shared" si="28"/>
        <v>-1.2666666666666666</v>
      </c>
      <c r="R337" s="136">
        <f t="shared" si="29"/>
        <v>-1.0251661719827767</v>
      </c>
      <c r="S337" s="133">
        <f t="shared" si="30"/>
        <v>-2.1111111111111112</v>
      </c>
      <c r="T337" s="133">
        <f t="shared" si="31"/>
        <v>-1</v>
      </c>
      <c r="U337" s="133">
        <f t="shared" si="32"/>
        <v>-1.0736404554178374</v>
      </c>
    </row>
    <row r="338" spans="17:21" x14ac:dyDescent="0.25">
      <c r="Q338" s="133">
        <f t="shared" si="28"/>
        <v>-1.2666666666666666</v>
      </c>
      <c r="R338" s="136">
        <f t="shared" si="29"/>
        <v>-1.0251661719827767</v>
      </c>
      <c r="S338" s="133">
        <f t="shared" si="30"/>
        <v>-2.1111111111111112</v>
      </c>
      <c r="T338" s="133">
        <f t="shared" si="31"/>
        <v>-1</v>
      </c>
      <c r="U338" s="133">
        <f t="shared" si="32"/>
        <v>-1.0736404554178374</v>
      </c>
    </row>
    <row r="339" spans="17:21" x14ac:dyDescent="0.25">
      <c r="Q339" s="133">
        <f t="shared" si="28"/>
        <v>-1.2666666666666666</v>
      </c>
      <c r="R339" s="136">
        <f t="shared" si="29"/>
        <v>-1.0251661719827767</v>
      </c>
      <c r="S339" s="133">
        <f t="shared" si="30"/>
        <v>-2.1111111111111112</v>
      </c>
      <c r="T339" s="133">
        <f t="shared" si="31"/>
        <v>-1</v>
      </c>
      <c r="U339" s="133">
        <f t="shared" si="32"/>
        <v>-1.0736404554178374</v>
      </c>
    </row>
    <row r="340" spans="17:21" x14ac:dyDescent="0.25">
      <c r="Q340" s="133">
        <f t="shared" si="28"/>
        <v>-1.2666666666666666</v>
      </c>
      <c r="R340" s="136">
        <f t="shared" si="29"/>
        <v>-1.0251661719827767</v>
      </c>
      <c r="S340" s="133">
        <f t="shared" si="30"/>
        <v>-2.1111111111111112</v>
      </c>
      <c r="T340" s="133">
        <f t="shared" si="31"/>
        <v>-1</v>
      </c>
      <c r="U340" s="133">
        <f t="shared" si="32"/>
        <v>-1.0736404554178374</v>
      </c>
    </row>
    <row r="341" spans="17:21" x14ac:dyDescent="0.25">
      <c r="Q341" s="133">
        <f t="shared" si="28"/>
        <v>-1.2666666666666666</v>
      </c>
      <c r="R341" s="136">
        <f t="shared" si="29"/>
        <v>-1.0251661719827767</v>
      </c>
      <c r="S341" s="133">
        <f t="shared" si="30"/>
        <v>-2.1111111111111112</v>
      </c>
      <c r="T341" s="133">
        <f t="shared" si="31"/>
        <v>-1</v>
      </c>
      <c r="U341" s="133">
        <f t="shared" si="32"/>
        <v>-1.0736404554178374</v>
      </c>
    </row>
    <row r="342" spans="17:21" x14ac:dyDescent="0.25">
      <c r="Q342" s="133">
        <f t="shared" si="28"/>
        <v>-1.2666666666666666</v>
      </c>
      <c r="R342" s="136">
        <f t="shared" si="29"/>
        <v>-1.0251661719827767</v>
      </c>
      <c r="S342" s="133">
        <f t="shared" si="30"/>
        <v>-2.1111111111111112</v>
      </c>
      <c r="T342" s="133">
        <f t="shared" si="31"/>
        <v>-1</v>
      </c>
      <c r="U342" s="133">
        <f t="shared" si="32"/>
        <v>-1.0736404554178374</v>
      </c>
    </row>
    <row r="343" spans="17:21" x14ac:dyDescent="0.25">
      <c r="Q343" s="133">
        <f t="shared" si="28"/>
        <v>-1.2666666666666666</v>
      </c>
      <c r="R343" s="136">
        <f t="shared" si="29"/>
        <v>-1.0251661719827767</v>
      </c>
      <c r="S343" s="133">
        <f t="shared" si="30"/>
        <v>-2.1111111111111112</v>
      </c>
      <c r="T343" s="133">
        <f t="shared" si="31"/>
        <v>-1</v>
      </c>
      <c r="U343" s="133">
        <f t="shared" si="32"/>
        <v>-1.0736404554178374</v>
      </c>
    </row>
    <row r="344" spans="17:21" x14ac:dyDescent="0.25">
      <c r="Q344" s="133">
        <f t="shared" si="28"/>
        <v>-1.2666666666666666</v>
      </c>
      <c r="R344" s="136">
        <f t="shared" si="29"/>
        <v>-1.0251661719827767</v>
      </c>
      <c r="S344" s="133">
        <f t="shared" si="30"/>
        <v>-2.1111111111111112</v>
      </c>
      <c r="T344" s="133">
        <f t="shared" si="31"/>
        <v>-1</v>
      </c>
      <c r="U344" s="133">
        <f t="shared" si="32"/>
        <v>-1.0736404554178374</v>
      </c>
    </row>
    <row r="345" spans="17:21" x14ac:dyDescent="0.25">
      <c r="Q345" s="133">
        <f t="shared" si="28"/>
        <v>-1.2666666666666666</v>
      </c>
      <c r="R345" s="136">
        <f t="shared" si="29"/>
        <v>-1.0251661719827767</v>
      </c>
      <c r="S345" s="133">
        <f t="shared" si="30"/>
        <v>-2.1111111111111112</v>
      </c>
      <c r="T345" s="133">
        <f t="shared" si="31"/>
        <v>-1</v>
      </c>
      <c r="U345" s="133">
        <f t="shared" si="32"/>
        <v>-1.0736404554178374</v>
      </c>
    </row>
    <row r="346" spans="17:21" x14ac:dyDescent="0.25">
      <c r="Q346" s="133">
        <f t="shared" si="28"/>
        <v>-1.2666666666666666</v>
      </c>
      <c r="R346" s="136">
        <f t="shared" si="29"/>
        <v>-1.0251661719827767</v>
      </c>
      <c r="S346" s="133">
        <f t="shared" si="30"/>
        <v>-2.1111111111111112</v>
      </c>
      <c r="T346" s="133">
        <f t="shared" si="31"/>
        <v>-1</v>
      </c>
      <c r="U346" s="133">
        <f t="shared" si="32"/>
        <v>-1.0736404554178374</v>
      </c>
    </row>
    <row r="347" spans="17:21" x14ac:dyDescent="0.25">
      <c r="Q347" s="133">
        <f t="shared" si="28"/>
        <v>-1.2666666666666666</v>
      </c>
      <c r="R347" s="136">
        <f t="shared" si="29"/>
        <v>-1.0251661719827767</v>
      </c>
      <c r="S347" s="133">
        <f t="shared" si="30"/>
        <v>-2.1111111111111112</v>
      </c>
      <c r="T347" s="133">
        <f t="shared" si="31"/>
        <v>-1</v>
      </c>
      <c r="U347" s="133">
        <f t="shared" si="32"/>
        <v>-1.0736404554178374</v>
      </c>
    </row>
    <row r="348" spans="17:21" x14ac:dyDescent="0.25">
      <c r="Q348" s="133">
        <f t="shared" si="28"/>
        <v>-1.2666666666666666</v>
      </c>
      <c r="R348" s="136">
        <f t="shared" si="29"/>
        <v>-1.0251661719827767</v>
      </c>
      <c r="S348" s="133">
        <f t="shared" si="30"/>
        <v>-2.1111111111111112</v>
      </c>
      <c r="T348" s="133">
        <f t="shared" si="31"/>
        <v>-1</v>
      </c>
      <c r="U348" s="133">
        <f t="shared" si="32"/>
        <v>-1.0736404554178374</v>
      </c>
    </row>
    <row r="349" spans="17:21" x14ac:dyDescent="0.25">
      <c r="Q349" s="133">
        <f t="shared" si="28"/>
        <v>-1.2666666666666666</v>
      </c>
      <c r="R349" s="136">
        <f t="shared" si="29"/>
        <v>-1.0251661719827767</v>
      </c>
      <c r="S349" s="133">
        <f t="shared" si="30"/>
        <v>-2.1111111111111112</v>
      </c>
      <c r="T349" s="133">
        <f t="shared" si="31"/>
        <v>-1</v>
      </c>
      <c r="U349" s="133">
        <f t="shared" si="32"/>
        <v>-1.0736404554178374</v>
      </c>
    </row>
    <row r="350" spans="17:21" x14ac:dyDescent="0.25">
      <c r="Q350" s="133">
        <f t="shared" si="28"/>
        <v>-1.2666666666666666</v>
      </c>
      <c r="R350" s="136">
        <f t="shared" si="29"/>
        <v>-1.0251661719827767</v>
      </c>
      <c r="S350" s="133">
        <f t="shared" si="30"/>
        <v>-2.1111111111111112</v>
      </c>
      <c r="T350" s="133">
        <f t="shared" si="31"/>
        <v>-1</v>
      </c>
      <c r="U350" s="133">
        <f t="shared" si="32"/>
        <v>-1.0736404554178374</v>
      </c>
    </row>
    <row r="351" spans="17:21" x14ac:dyDescent="0.25">
      <c r="Q351" s="133">
        <f t="shared" si="28"/>
        <v>-1.2666666666666666</v>
      </c>
      <c r="R351" s="136">
        <f t="shared" si="29"/>
        <v>-1.0251661719827767</v>
      </c>
      <c r="S351" s="133">
        <f t="shared" si="30"/>
        <v>-2.1111111111111112</v>
      </c>
      <c r="T351" s="133">
        <f t="shared" si="31"/>
        <v>-1</v>
      </c>
      <c r="U351" s="133">
        <f t="shared" si="32"/>
        <v>-1.0736404554178374</v>
      </c>
    </row>
    <row r="352" spans="17:21" x14ac:dyDescent="0.25">
      <c r="Q352" s="133">
        <f t="shared" si="28"/>
        <v>-1.2666666666666666</v>
      </c>
      <c r="R352" s="136">
        <f t="shared" si="29"/>
        <v>-1.0251661719827767</v>
      </c>
      <c r="S352" s="133">
        <f t="shared" si="30"/>
        <v>-2.1111111111111112</v>
      </c>
      <c r="T352" s="133">
        <f t="shared" si="31"/>
        <v>-1</v>
      </c>
      <c r="U352" s="133">
        <f t="shared" si="32"/>
        <v>-1.0736404554178374</v>
      </c>
    </row>
    <row r="353" spans="17:21" x14ac:dyDescent="0.25">
      <c r="Q353" s="133">
        <f t="shared" si="28"/>
        <v>-1.2666666666666666</v>
      </c>
      <c r="R353" s="136">
        <f t="shared" si="29"/>
        <v>-1.0251661719827767</v>
      </c>
      <c r="S353" s="133">
        <f t="shared" si="30"/>
        <v>-2.1111111111111112</v>
      </c>
      <c r="T353" s="133">
        <f t="shared" si="31"/>
        <v>-1</v>
      </c>
      <c r="U353" s="133">
        <f t="shared" si="32"/>
        <v>-1.0736404554178374</v>
      </c>
    </row>
    <row r="354" spans="17:21" x14ac:dyDescent="0.25">
      <c r="Q354" s="133">
        <f t="shared" si="28"/>
        <v>-1.2666666666666666</v>
      </c>
      <c r="R354" s="136">
        <f t="shared" si="29"/>
        <v>-1.0251661719827767</v>
      </c>
      <c r="S354" s="133">
        <f t="shared" si="30"/>
        <v>-2.1111111111111112</v>
      </c>
      <c r="T354" s="133">
        <f t="shared" si="31"/>
        <v>-1</v>
      </c>
      <c r="U354" s="133">
        <f t="shared" si="32"/>
        <v>-1.0736404554178374</v>
      </c>
    </row>
    <row r="355" spans="17:21" x14ac:dyDescent="0.25">
      <c r="Q355" s="133">
        <f t="shared" si="28"/>
        <v>-1.2666666666666666</v>
      </c>
      <c r="R355" s="136">
        <f t="shared" si="29"/>
        <v>-1.0251661719827767</v>
      </c>
      <c r="S355" s="133">
        <f t="shared" si="30"/>
        <v>-2.1111111111111112</v>
      </c>
      <c r="T355" s="133">
        <f t="shared" si="31"/>
        <v>-1</v>
      </c>
      <c r="U355" s="133">
        <f t="shared" si="32"/>
        <v>-1.0736404554178374</v>
      </c>
    </row>
    <row r="356" spans="17:21" x14ac:dyDescent="0.25">
      <c r="Q356" s="133">
        <f t="shared" si="28"/>
        <v>-1.2666666666666666</v>
      </c>
      <c r="R356" s="136">
        <f t="shared" si="29"/>
        <v>-1.0251661719827767</v>
      </c>
      <c r="S356" s="133">
        <f t="shared" si="30"/>
        <v>-2.1111111111111112</v>
      </c>
      <c r="T356" s="133">
        <f t="shared" si="31"/>
        <v>-1</v>
      </c>
      <c r="U356" s="133">
        <f t="shared" si="32"/>
        <v>-1.0736404554178374</v>
      </c>
    </row>
    <row r="357" spans="17:21" x14ac:dyDescent="0.25">
      <c r="Q357" s="133">
        <f t="shared" si="28"/>
        <v>-1.2666666666666666</v>
      </c>
      <c r="R357" s="136">
        <f t="shared" si="29"/>
        <v>-1.0251661719827767</v>
      </c>
      <c r="S357" s="133">
        <f t="shared" si="30"/>
        <v>-2.1111111111111112</v>
      </c>
      <c r="T357" s="133">
        <f t="shared" si="31"/>
        <v>-1</v>
      </c>
      <c r="U357" s="133">
        <f t="shared" si="32"/>
        <v>-1.0736404554178374</v>
      </c>
    </row>
    <row r="358" spans="17:21" x14ac:dyDescent="0.25">
      <c r="Q358" s="133">
        <f t="shared" si="28"/>
        <v>-1.2666666666666666</v>
      </c>
      <c r="R358" s="136">
        <f t="shared" si="29"/>
        <v>-1.0251661719827767</v>
      </c>
      <c r="S358" s="133">
        <f t="shared" si="30"/>
        <v>-2.1111111111111112</v>
      </c>
      <c r="T358" s="133">
        <f t="shared" si="31"/>
        <v>-1</v>
      </c>
      <c r="U358" s="133">
        <f t="shared" si="32"/>
        <v>-1.0736404554178374</v>
      </c>
    </row>
    <row r="359" spans="17:21" x14ac:dyDescent="0.25">
      <c r="Q359" s="133">
        <f t="shared" si="28"/>
        <v>-1.2666666666666666</v>
      </c>
      <c r="R359" s="136">
        <f t="shared" si="29"/>
        <v>-1.0251661719827767</v>
      </c>
      <c r="S359" s="133">
        <f t="shared" si="30"/>
        <v>-2.1111111111111112</v>
      </c>
      <c r="T359" s="133">
        <f t="shared" si="31"/>
        <v>-1</v>
      </c>
      <c r="U359" s="133">
        <f t="shared" si="32"/>
        <v>-1.0736404554178374</v>
      </c>
    </row>
    <row r="360" spans="17:21" x14ac:dyDescent="0.25">
      <c r="Q360" s="133">
        <f t="shared" si="28"/>
        <v>-1.2666666666666666</v>
      </c>
      <c r="R360" s="136">
        <f t="shared" si="29"/>
        <v>-1.0251661719827767</v>
      </c>
      <c r="S360" s="133">
        <f t="shared" si="30"/>
        <v>-2.1111111111111112</v>
      </c>
      <c r="T360" s="133">
        <f t="shared" si="31"/>
        <v>-1</v>
      </c>
      <c r="U360" s="133">
        <f t="shared" si="32"/>
        <v>-1.0736404554178374</v>
      </c>
    </row>
    <row r="361" spans="17:21" x14ac:dyDescent="0.25">
      <c r="Q361" s="133">
        <f t="shared" si="28"/>
        <v>-1.2666666666666666</v>
      </c>
      <c r="R361" s="136">
        <f t="shared" si="29"/>
        <v>-1.0251661719827767</v>
      </c>
      <c r="S361" s="133">
        <f t="shared" si="30"/>
        <v>-2.1111111111111112</v>
      </c>
      <c r="T361" s="133">
        <f t="shared" si="31"/>
        <v>-1</v>
      </c>
      <c r="U361" s="133">
        <f t="shared" si="32"/>
        <v>-1.0736404554178374</v>
      </c>
    </row>
  </sheetData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9"/>
  <dimension ref="A1:X18"/>
  <sheetViews>
    <sheetView topLeftCell="K7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PMIS_HMA_Rut!A1</f>
        <v>Project Name</v>
      </c>
      <c r="B1" s="138" t="str">
        <f>PMIS_HMA_Rut!B1</f>
        <v>COUNAME</v>
      </c>
      <c r="C1" s="139" t="str">
        <f>PMIS_HMA_Rut!C1</f>
        <v>PROJECT_NO</v>
      </c>
      <c r="D1" s="140" t="str">
        <f>PMIS_HMA_Rut!D1</f>
        <v>BPRJ</v>
      </c>
      <c r="E1" s="140" t="str">
        <f>PMIS_HMA_Rut!E1</f>
        <v>EPRJ</v>
      </c>
      <c r="F1" s="140" t="str">
        <f>PMIS_HMA_Rut!F1</f>
        <v>CONYR</v>
      </c>
      <c r="G1" s="140" t="str">
        <f>PMIS_HMA_Rut!G1</f>
        <v>DATAYR</v>
      </c>
      <c r="H1" s="141" t="str">
        <f>PMIS_HMA_Rut!H1</f>
        <v>Accumulated ESALs</v>
      </c>
      <c r="I1" s="141" t="str">
        <f>PMIS_HMA_Rut!I1</f>
        <v>HMA Thickness (in.)</v>
      </c>
      <c r="J1" s="140" t="str">
        <f>PMIS_HMA_Rut!J1</f>
        <v>RUTi-2 
(in)</v>
      </c>
      <c r="K1" s="140" t="str">
        <f>PMIS_HMA_Rut!K1</f>
        <v>RUTi-1 
(in)</v>
      </c>
      <c r="L1" s="141" t="s">
        <v>51</v>
      </c>
      <c r="M1" s="142" t="s">
        <v>796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IF(PMIS_HMA_Rut!A2&lt;&gt;"",PMIS_HMA_Rut!A2,"")</f>
        <v/>
      </c>
      <c r="B2" s="138" t="str">
        <f>IF(PMIS_HMA_Rut!B2&lt;&gt;"",PMIS_HMA_Rut!B2,"")</f>
        <v/>
      </c>
      <c r="C2" s="143" t="str">
        <f>IF(PMIS_HMA_Rut!C2&lt;&gt;"",PMIS_HMA_Rut!C2,"")</f>
        <v/>
      </c>
      <c r="D2" s="141" t="str">
        <f>IF(PMIS_HMA_Rut!D2&lt;&gt;"",PMIS_HMA_Rut!D2,"")</f>
        <v/>
      </c>
      <c r="E2" s="141" t="str">
        <f>IF(PMIS_HMA_Rut!E2&lt;&gt;"",PMIS_HMA_Rut!E2,"")</f>
        <v/>
      </c>
      <c r="F2" s="141" t="str">
        <f>IF(PMIS_HMA_Rut!F2&lt;&gt;"",PMIS_HMA_Rut!F2,"")</f>
        <v/>
      </c>
      <c r="G2" s="141" t="str">
        <f>IF(PMIS_HMA_Rut!G2&lt;&gt;"",PMIS_HMA_Rut!G2,"")</f>
        <v/>
      </c>
      <c r="H2" s="141">
        <f>PMIS_HMA_Rut!H2</f>
        <v>0</v>
      </c>
      <c r="I2" s="141">
        <f>PMIS_HMA_Rut!I2</f>
        <v>0</v>
      </c>
      <c r="J2" s="140">
        <f>PMIS_HMA_Rut!J2</f>
        <v>0</v>
      </c>
      <c r="K2" s="140">
        <f>PMIS_HMA_Rut!K2</f>
        <v>0</v>
      </c>
      <c r="L2" s="141">
        <f>IFERROR(T2,0)</f>
        <v>0</v>
      </c>
      <c r="M2" s="144" t="str">
        <f>PMIS_HMA_Rut!M2</f>
        <v/>
      </c>
      <c r="N2" s="141"/>
      <c r="O2" s="145" t="s">
        <v>797</v>
      </c>
      <c r="P2" s="146" t="str">
        <f>IF(PMIS_HMA_Rut!I18="","",PMIS_HMA_Rut!I18)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IF(PMIS_HMA_Rut!A3&lt;&gt;"",PMIS_HMA_Rut!A3,"")</f>
        <v/>
      </c>
      <c r="B3" s="138" t="str">
        <f>IF(PMIS_HMA_Rut!B3&lt;&gt;"",PMIS_HMA_Rut!B3,"")</f>
        <v/>
      </c>
      <c r="C3" s="143" t="str">
        <f>IF(PMIS_HMA_Rut!C3&lt;&gt;"",PMIS_HMA_Rut!C3,"")</f>
        <v/>
      </c>
      <c r="D3" s="141" t="str">
        <f>IF(PMIS_HMA_Rut!D3&lt;&gt;"",PMIS_HMA_Rut!D3,"")</f>
        <v/>
      </c>
      <c r="E3" s="141" t="str">
        <f>IF(PMIS_HMA_Rut!E3&lt;&gt;"",PMIS_HMA_Rut!E3,"")</f>
        <v/>
      </c>
      <c r="F3" s="141" t="str">
        <f>IF(PMIS_HMA_Rut!F3&lt;&gt;"",PMIS_HMA_Rut!F3,"")</f>
        <v/>
      </c>
      <c r="G3" s="141" t="str">
        <f>IF(PMIS_HMA_Rut!G3&lt;&gt;"",PMIS_HMA_Rut!G3,"")</f>
        <v/>
      </c>
      <c r="H3" s="141">
        <f>PMIS_HMA_Rut!H3</f>
        <v>0</v>
      </c>
      <c r="I3" s="141">
        <f>PMIS_HMA_Rut!I3</f>
        <v>0</v>
      </c>
      <c r="J3" s="141"/>
      <c r="K3" s="141"/>
      <c r="L3" s="141">
        <f t="shared" ref="L3:L16" si="0">IFERROR(T3,0)</f>
        <v>0</v>
      </c>
      <c r="M3" s="144" t="str">
        <f>PMIS_HMA_Rut!M3</f>
        <v/>
      </c>
      <c r="O3" s="145" t="s">
        <v>66</v>
      </c>
      <c r="P3" s="146" t="str">
        <f>IF(PMIS_HMA_Rut!I19="","",PMIS_HMA_Rut!I19)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IF(PMIS_HMA_Rut!A4&lt;&gt;"",PMIS_HMA_Rut!A4,"")</f>
        <v/>
      </c>
      <c r="B4" s="138" t="str">
        <f>IF(PMIS_HMA_Rut!B4&lt;&gt;"",PMIS_HMA_Rut!B4,"")</f>
        <v/>
      </c>
      <c r="C4" s="143" t="str">
        <f>IF(PMIS_HMA_Rut!C4&lt;&gt;"",PMIS_HMA_Rut!C4,"")</f>
        <v/>
      </c>
      <c r="D4" s="141" t="str">
        <f>IF(PMIS_HMA_Rut!D4&lt;&gt;"",PMIS_HMA_Rut!D4,"")</f>
        <v/>
      </c>
      <c r="E4" s="141" t="str">
        <f>IF(PMIS_HMA_Rut!E4&lt;&gt;"",PMIS_HMA_Rut!E4,"")</f>
        <v/>
      </c>
      <c r="F4" s="141" t="str">
        <f>IF(PMIS_HMA_Rut!F4&lt;&gt;"",PMIS_HMA_Rut!F4,"")</f>
        <v/>
      </c>
      <c r="G4" s="141" t="str">
        <f>IF(PMIS_HMA_Rut!G4&lt;&gt;"",PMIS_HMA_Rut!G4,"")</f>
        <v/>
      </c>
      <c r="H4" s="141">
        <f>PMIS_HMA_Rut!H4</f>
        <v>0</v>
      </c>
      <c r="I4" s="141">
        <f>PMIS_HMA_Rut!I4</f>
        <v>0</v>
      </c>
      <c r="J4" s="141"/>
      <c r="K4" s="141"/>
      <c r="L4" s="141">
        <f t="shared" si="0"/>
        <v>0</v>
      </c>
      <c r="M4" s="144" t="str">
        <f>PMIS_HMA_Rut!M4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IF(PMIS_HMA_Rut!A5&lt;&gt;"",PMIS_HMA_Rut!A5,"")</f>
        <v/>
      </c>
      <c r="B5" s="138" t="str">
        <f>IF(PMIS_HMA_Rut!B5&lt;&gt;"",PMIS_HMA_Rut!B5,"")</f>
        <v/>
      </c>
      <c r="C5" s="143" t="str">
        <f>IF(PMIS_HMA_Rut!C5&lt;&gt;"",PMIS_HMA_Rut!C5,"")</f>
        <v/>
      </c>
      <c r="D5" s="141" t="str">
        <f>IF(PMIS_HMA_Rut!D5&lt;&gt;"",PMIS_HMA_Rut!D5,"")</f>
        <v/>
      </c>
      <c r="E5" s="141" t="str">
        <f>IF(PMIS_HMA_Rut!E5&lt;&gt;"",PMIS_HMA_Rut!E5,"")</f>
        <v/>
      </c>
      <c r="F5" s="141" t="str">
        <f>IF(PMIS_HMA_Rut!F5&lt;&gt;"",PMIS_HMA_Rut!F5,"")</f>
        <v/>
      </c>
      <c r="G5" s="141" t="str">
        <f>IF(PMIS_HMA_Rut!G5&lt;&gt;"",PMIS_HMA_Rut!G5,"")</f>
        <v/>
      </c>
      <c r="H5" s="141">
        <f>PMIS_HMA_Rut!H5</f>
        <v>0</v>
      </c>
      <c r="I5" s="141">
        <f>PMIS_HMA_Rut!I5</f>
        <v>0</v>
      </c>
      <c r="J5" s="141"/>
      <c r="K5" s="141"/>
      <c r="L5" s="141">
        <f t="shared" si="0"/>
        <v>0</v>
      </c>
      <c r="M5" s="144" t="str">
        <f>PMIS_HMA_Rut!M5</f>
        <v/>
      </c>
      <c r="N5" s="141"/>
      <c r="O5" s="145" t="s">
        <v>68</v>
      </c>
      <c r="P5" s="146" t="str">
        <f>IF(PMIS_HMA_Rut!I20&lt;&gt;"",(PMIS_HMA_Rut!I20-LOOKUP(2,1/(G2:G16&lt;&gt;""),G2:G16))+P4,"")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IF(PMIS_HMA_Rut!A6&lt;&gt;"",PMIS_HMA_Rut!A6,"")</f>
        <v/>
      </c>
      <c r="B6" s="138" t="str">
        <f>IF(PMIS_HMA_Rut!B6&lt;&gt;"",PMIS_HMA_Rut!B6,"")</f>
        <v/>
      </c>
      <c r="C6" s="143" t="str">
        <f>IF(PMIS_HMA_Rut!C6&lt;&gt;"",PMIS_HMA_Rut!C6,"")</f>
        <v/>
      </c>
      <c r="D6" s="141" t="str">
        <f>IF(PMIS_HMA_Rut!D6&lt;&gt;"",PMIS_HMA_Rut!D6,"")</f>
        <v/>
      </c>
      <c r="E6" s="141" t="str">
        <f>IF(PMIS_HMA_Rut!E6&lt;&gt;"",PMIS_HMA_Rut!E6,"")</f>
        <v/>
      </c>
      <c r="F6" s="141" t="str">
        <f>IF(PMIS_HMA_Rut!F6&lt;&gt;"",PMIS_HMA_Rut!F6,"")</f>
        <v/>
      </c>
      <c r="G6" s="141" t="str">
        <f>IF(PMIS_HMA_Rut!G6&lt;&gt;"",PMIS_HMA_Rut!G6,"")</f>
        <v/>
      </c>
      <c r="H6" s="141">
        <f>PMIS_HMA_Rut!H6</f>
        <v>0</v>
      </c>
      <c r="I6" s="141">
        <f>PMIS_HMA_Rut!I6</f>
        <v>0</v>
      </c>
      <c r="J6" s="141"/>
      <c r="K6" s="141"/>
      <c r="L6" s="141">
        <f t="shared" si="0"/>
        <v>0</v>
      </c>
      <c r="M6" s="144" t="str">
        <f>PMIS_HMA_Rut!M6</f>
        <v/>
      </c>
      <c r="N6" s="141"/>
      <c r="O6" s="147" t="s">
        <v>798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IF(PMIS_HMA_Rut!A7&lt;&gt;"",PMIS_HMA_Rut!A7,"")</f>
        <v/>
      </c>
      <c r="B7" s="138" t="str">
        <f>IF(PMIS_HMA_Rut!B7&lt;&gt;"",PMIS_HMA_Rut!B7,"")</f>
        <v/>
      </c>
      <c r="C7" s="143" t="str">
        <f>IF(PMIS_HMA_Rut!C7&lt;&gt;"",PMIS_HMA_Rut!C7,"")</f>
        <v/>
      </c>
      <c r="D7" s="141" t="str">
        <f>IF(PMIS_HMA_Rut!D7&lt;&gt;"",PMIS_HMA_Rut!D7,"")</f>
        <v/>
      </c>
      <c r="E7" s="141" t="str">
        <f>IF(PMIS_HMA_Rut!E7&lt;&gt;"",PMIS_HMA_Rut!E7,"")</f>
        <v/>
      </c>
      <c r="F7" s="141" t="str">
        <f>IF(PMIS_HMA_Rut!F7&lt;&gt;"",PMIS_HMA_Rut!F7,"")</f>
        <v/>
      </c>
      <c r="G7" s="141" t="str">
        <f>IF(PMIS_HMA_Rut!G7&lt;&gt;"",PMIS_HMA_Rut!G7,"")</f>
        <v/>
      </c>
      <c r="H7" s="141">
        <f>PMIS_HMA_Rut!H7</f>
        <v>0</v>
      </c>
      <c r="I7" s="141">
        <f>PMIS_HMA_Rut!I7</f>
        <v>0</v>
      </c>
      <c r="J7" s="141"/>
      <c r="K7" s="141"/>
      <c r="L7" s="141">
        <f t="shared" si="0"/>
        <v>0</v>
      </c>
      <c r="M7" s="144" t="str">
        <f>PMIS_HMA_Rut!M7</f>
        <v/>
      </c>
      <c r="N7" s="141"/>
      <c r="O7" s="138" t="s">
        <v>799</v>
      </c>
      <c r="P7" s="149" t="str">
        <f t="array" ref="P7">IF(P2="","",
IF(LOOKUP(2,1/(J2:K2&lt;&gt;""),J2:K2)&gt;P2,"Entered RUT already exceeded threshold limit!",
IF(AND(P2&lt;&gt;"",M16&gt;P2),INDEX(L2:L16,MATCH(TRUE,$M$2:$M$16&gt;P2,0)),"RUT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IF(PMIS_HMA_Rut!A8&lt;&gt;"",PMIS_HMA_Rut!A8,"")</f>
        <v/>
      </c>
      <c r="B8" s="138" t="str">
        <f>IF(PMIS_HMA_Rut!B8&lt;&gt;"",PMIS_HMA_Rut!B8,"")</f>
        <v/>
      </c>
      <c r="C8" s="143" t="str">
        <f>IF(PMIS_HMA_Rut!C8&lt;&gt;"",PMIS_HMA_Rut!C8,"")</f>
        <v/>
      </c>
      <c r="D8" s="141" t="str">
        <f>IF(PMIS_HMA_Rut!D8&lt;&gt;"",PMIS_HMA_Rut!D8,"")</f>
        <v/>
      </c>
      <c r="E8" s="141" t="str">
        <f>IF(PMIS_HMA_Rut!E8&lt;&gt;"",PMIS_HMA_Rut!E8,"")</f>
        <v/>
      </c>
      <c r="F8" s="141" t="str">
        <f>IF(PMIS_HMA_Rut!F8&lt;&gt;"",PMIS_HMA_Rut!F8,"")</f>
        <v/>
      </c>
      <c r="G8" s="141" t="str">
        <f>IF(PMIS_HMA_Rut!G8&lt;&gt;"",PMIS_HMA_Rut!G8,"")</f>
        <v/>
      </c>
      <c r="H8" s="141">
        <f>PMIS_HMA_Rut!H8</f>
        <v>0</v>
      </c>
      <c r="I8" s="141">
        <f>PMIS_HMA_Rut!I8</f>
        <v>0</v>
      </c>
      <c r="J8" s="141"/>
      <c r="K8" s="141"/>
      <c r="L8" s="141">
        <f t="shared" si="0"/>
        <v>0</v>
      </c>
      <c r="M8" s="144" t="str">
        <f>PMIS_HMA_Rut!M8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IF(PMIS_HMA_Rut!A9&lt;&gt;"",PMIS_HMA_Rut!A9,"")</f>
        <v/>
      </c>
      <c r="B9" s="138" t="str">
        <f>IF(PMIS_HMA_Rut!B9&lt;&gt;"",PMIS_HMA_Rut!B9,"")</f>
        <v/>
      </c>
      <c r="C9" s="143" t="str">
        <f>IF(PMIS_HMA_Rut!C9&lt;&gt;"",PMIS_HMA_Rut!C9,"")</f>
        <v/>
      </c>
      <c r="D9" s="141" t="str">
        <f>IF(PMIS_HMA_Rut!D9&lt;&gt;"",PMIS_HMA_Rut!D9,"")</f>
        <v/>
      </c>
      <c r="E9" s="141" t="str">
        <f>IF(PMIS_HMA_Rut!E9&lt;&gt;"",PMIS_HMA_Rut!E9,"")</f>
        <v/>
      </c>
      <c r="F9" s="141" t="str">
        <f>IF(PMIS_HMA_Rut!F9&lt;&gt;"",PMIS_HMA_Rut!F9,"")</f>
        <v/>
      </c>
      <c r="G9" s="141" t="str">
        <f>IF(PMIS_HMA_Rut!G9&lt;&gt;"",PMIS_HMA_Rut!G9,"")</f>
        <v/>
      </c>
      <c r="H9" s="141">
        <f>PMIS_HMA_Rut!H9</f>
        <v>0</v>
      </c>
      <c r="I9" s="141">
        <f>PMIS_HMA_Rut!I9</f>
        <v>0</v>
      </c>
      <c r="J9" s="141"/>
      <c r="K9" s="141"/>
      <c r="L9" s="141">
        <f t="shared" si="0"/>
        <v>0</v>
      </c>
      <c r="M9" s="144" t="str">
        <f>PMIS_HMA_Rut!M9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IF(PMIS_HMA_Rut!A10&lt;&gt;"",PMIS_HMA_Rut!A10,"")</f>
        <v/>
      </c>
      <c r="B10" s="138" t="str">
        <f>IF(PMIS_HMA_Rut!B10&lt;&gt;"",PMIS_HMA_Rut!B10,"")</f>
        <v/>
      </c>
      <c r="C10" s="143" t="str">
        <f>IF(PMIS_HMA_Rut!C10&lt;&gt;"",PMIS_HMA_Rut!C10,"")</f>
        <v/>
      </c>
      <c r="D10" s="141" t="str">
        <f>IF(PMIS_HMA_Rut!D10&lt;&gt;"",PMIS_HMA_Rut!D10,"")</f>
        <v/>
      </c>
      <c r="E10" s="141" t="str">
        <f>IF(PMIS_HMA_Rut!E10&lt;&gt;"",PMIS_HMA_Rut!E10,"")</f>
        <v/>
      </c>
      <c r="F10" s="141" t="str">
        <f>IF(PMIS_HMA_Rut!F10&lt;&gt;"",PMIS_HMA_Rut!F10,"")</f>
        <v/>
      </c>
      <c r="G10" s="141" t="str">
        <f>IF(PMIS_HMA_Rut!G10&lt;&gt;"",PMIS_HMA_Rut!G10,"")</f>
        <v/>
      </c>
      <c r="H10" s="141">
        <f>PMIS_HMA_Rut!H10</f>
        <v>0</v>
      </c>
      <c r="I10" s="141">
        <f>PMIS_HMA_Rut!I10</f>
        <v>0</v>
      </c>
      <c r="J10" s="141"/>
      <c r="K10" s="141"/>
      <c r="L10" s="141">
        <f t="shared" si="0"/>
        <v>0</v>
      </c>
      <c r="M10" s="144" t="str">
        <f>PMIS_HMA_Rut!M10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IF(PMIS_HMA_Rut!A11&lt;&gt;"",PMIS_HMA_Rut!A11,"")</f>
        <v/>
      </c>
      <c r="B11" s="138" t="str">
        <f>IF(PMIS_HMA_Rut!B11&lt;&gt;"",PMIS_HMA_Rut!B11,"")</f>
        <v/>
      </c>
      <c r="C11" s="143" t="str">
        <f>IF(PMIS_HMA_Rut!C11&lt;&gt;"",PMIS_HMA_Rut!C11,"")</f>
        <v/>
      </c>
      <c r="D11" s="141" t="str">
        <f>IF(PMIS_HMA_Rut!D11&lt;&gt;"",PMIS_HMA_Rut!D11,"")</f>
        <v/>
      </c>
      <c r="E11" s="141" t="str">
        <f>IF(PMIS_HMA_Rut!E11&lt;&gt;"",PMIS_HMA_Rut!E11,"")</f>
        <v/>
      </c>
      <c r="F11" s="141" t="str">
        <f>IF(PMIS_HMA_Rut!F11&lt;&gt;"",PMIS_HMA_Rut!F11,"")</f>
        <v/>
      </c>
      <c r="G11" s="141" t="str">
        <f>IF(PMIS_HMA_Rut!G11&lt;&gt;"",PMIS_HMA_Rut!G11,"")</f>
        <v/>
      </c>
      <c r="H11" s="141">
        <f>PMIS_HMA_Rut!H11</f>
        <v>0</v>
      </c>
      <c r="I11" s="141">
        <f>PMIS_HMA_Rut!I11</f>
        <v>0</v>
      </c>
      <c r="J11" s="141"/>
      <c r="K11" s="141"/>
      <c r="L11" s="141">
        <f t="shared" si="0"/>
        <v>0</v>
      </c>
      <c r="M11" s="144" t="str">
        <f>PMIS_HMA_Rut!M11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IF(PMIS_HMA_Rut!A12&lt;&gt;"",PMIS_HMA_Rut!A12,"")</f>
        <v/>
      </c>
      <c r="B12" s="138" t="str">
        <f>IF(PMIS_HMA_Rut!B12&lt;&gt;"",PMIS_HMA_Rut!B12,"")</f>
        <v/>
      </c>
      <c r="C12" s="143" t="str">
        <f>IF(PMIS_HMA_Rut!C12&lt;&gt;"",PMIS_HMA_Rut!C12,"")</f>
        <v/>
      </c>
      <c r="D12" s="141" t="str">
        <f>IF(PMIS_HMA_Rut!D12&lt;&gt;"",PMIS_HMA_Rut!D12,"")</f>
        <v/>
      </c>
      <c r="E12" s="141" t="str">
        <f>IF(PMIS_HMA_Rut!E12&lt;&gt;"",PMIS_HMA_Rut!E12,"")</f>
        <v/>
      </c>
      <c r="F12" s="141" t="str">
        <f>IF(PMIS_HMA_Rut!F12&lt;&gt;"",PMIS_HMA_Rut!F12,"")</f>
        <v/>
      </c>
      <c r="G12" s="141" t="str">
        <f>IF(PMIS_HMA_Rut!G12&lt;&gt;"",PMIS_HMA_Rut!G12,"")</f>
        <v/>
      </c>
      <c r="H12" s="141">
        <f>PMIS_HMA_Rut!H12</f>
        <v>0</v>
      </c>
      <c r="I12" s="141">
        <f>PMIS_HMA_Rut!I12</f>
        <v>0</v>
      </c>
      <c r="J12" s="141"/>
      <c r="K12" s="141"/>
      <c r="L12" s="141">
        <f t="shared" si="0"/>
        <v>0</v>
      </c>
      <c r="M12" s="144" t="str">
        <f>PMIS_HMA_Rut!M12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IF(PMIS_HMA_Rut!A13&lt;&gt;"",PMIS_HMA_Rut!A13,"")</f>
        <v/>
      </c>
      <c r="B13" s="138" t="str">
        <f>IF(PMIS_HMA_Rut!B13&lt;&gt;"",PMIS_HMA_Rut!B13,"")</f>
        <v/>
      </c>
      <c r="C13" s="143" t="str">
        <f>IF(PMIS_HMA_Rut!C13&lt;&gt;"",PMIS_HMA_Rut!C13,"")</f>
        <v/>
      </c>
      <c r="D13" s="141" t="str">
        <f>IF(PMIS_HMA_Rut!D13&lt;&gt;"",PMIS_HMA_Rut!D13,"")</f>
        <v/>
      </c>
      <c r="E13" s="141" t="str">
        <f>IF(PMIS_HMA_Rut!E13&lt;&gt;"",PMIS_HMA_Rut!E13,"")</f>
        <v/>
      </c>
      <c r="F13" s="141" t="str">
        <f>IF(PMIS_HMA_Rut!F13&lt;&gt;"",PMIS_HMA_Rut!F13,"")</f>
        <v/>
      </c>
      <c r="G13" s="141" t="str">
        <f>IF(PMIS_HMA_Rut!G13&lt;&gt;"",PMIS_HMA_Rut!G13,"")</f>
        <v/>
      </c>
      <c r="H13" s="141">
        <f>PMIS_HMA_Rut!H13</f>
        <v>0</v>
      </c>
      <c r="I13" s="141">
        <f>PMIS_HMA_Rut!I13</f>
        <v>0</v>
      </c>
      <c r="J13" s="141"/>
      <c r="K13" s="141"/>
      <c r="L13" s="141">
        <f t="shared" si="0"/>
        <v>0</v>
      </c>
      <c r="M13" s="144" t="str">
        <f>PMIS_HMA_Rut!M13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IF(PMIS_HMA_Rut!A14&lt;&gt;"",PMIS_HMA_Rut!A14,"")</f>
        <v/>
      </c>
      <c r="B14" s="138" t="str">
        <f>IF(PMIS_HMA_Rut!B14&lt;&gt;"",PMIS_HMA_Rut!B14,"")</f>
        <v/>
      </c>
      <c r="C14" s="143" t="str">
        <f>IF(PMIS_HMA_Rut!C14&lt;&gt;"",PMIS_HMA_Rut!C14,"")</f>
        <v/>
      </c>
      <c r="D14" s="141" t="str">
        <f>IF(PMIS_HMA_Rut!D14&lt;&gt;"",PMIS_HMA_Rut!D14,"")</f>
        <v/>
      </c>
      <c r="E14" s="141" t="str">
        <f>IF(PMIS_HMA_Rut!E14&lt;&gt;"",PMIS_HMA_Rut!E14,"")</f>
        <v/>
      </c>
      <c r="F14" s="141" t="str">
        <f>IF(PMIS_HMA_Rut!F14&lt;&gt;"",PMIS_HMA_Rut!F14,"")</f>
        <v/>
      </c>
      <c r="G14" s="141" t="str">
        <f>IF(PMIS_HMA_Rut!G14&lt;&gt;"",PMIS_HMA_Rut!G14,"")</f>
        <v/>
      </c>
      <c r="H14" s="141">
        <f>PMIS_HMA_Rut!H14</f>
        <v>0</v>
      </c>
      <c r="I14" s="141">
        <f>PMIS_HMA_Rut!I14</f>
        <v>0</v>
      </c>
      <c r="J14" s="141"/>
      <c r="K14" s="141"/>
      <c r="L14" s="141">
        <f t="shared" si="0"/>
        <v>0</v>
      </c>
      <c r="M14" s="144" t="str">
        <f>PMIS_HMA_Rut!M14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IF(PMIS_HMA_Rut!A15&lt;&gt;"",PMIS_HMA_Rut!A15,"")</f>
        <v/>
      </c>
      <c r="B15" s="138" t="str">
        <f>IF(PMIS_HMA_Rut!B15&lt;&gt;"",PMIS_HMA_Rut!B15,"")</f>
        <v/>
      </c>
      <c r="C15" s="143" t="str">
        <f>IF(PMIS_HMA_Rut!C15&lt;&gt;"",PMIS_HMA_Rut!C15,"")</f>
        <v/>
      </c>
      <c r="D15" s="141" t="str">
        <f>IF(PMIS_HMA_Rut!D15&lt;&gt;"",PMIS_HMA_Rut!D15,"")</f>
        <v/>
      </c>
      <c r="E15" s="141" t="str">
        <f>IF(PMIS_HMA_Rut!E15&lt;&gt;"",PMIS_HMA_Rut!E15,"")</f>
        <v/>
      </c>
      <c r="F15" s="141" t="str">
        <f>IF(PMIS_HMA_Rut!F15&lt;&gt;"",PMIS_HMA_Rut!F15,"")</f>
        <v/>
      </c>
      <c r="G15" s="141" t="str">
        <f>IF(PMIS_HMA_Rut!G15&lt;&gt;"",PMIS_HMA_Rut!G15,"")</f>
        <v/>
      </c>
      <c r="H15" s="141">
        <f>PMIS_HMA_Rut!H15</f>
        <v>0</v>
      </c>
      <c r="I15" s="141">
        <f>PMIS_HMA_Rut!I15</f>
        <v>0</v>
      </c>
      <c r="J15" s="141"/>
      <c r="K15" s="141"/>
      <c r="L15" s="141">
        <f t="shared" si="0"/>
        <v>0</v>
      </c>
      <c r="M15" s="144" t="str">
        <f>PMIS_HMA_Rut!M15</f>
        <v/>
      </c>
      <c r="N15" s="141" t="s">
        <v>730</v>
      </c>
      <c r="O15" s="157" t="str">
        <f>IF(AND(Q8&lt;&gt;"",Q12&lt;&gt;""),MIN(Q8,Q12),
IF(AND(Q8="",Q9="Entered RUT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IF(PMIS_HMA_Rut!A16&lt;&gt;"",PMIS_HMA_Rut!A16,"")</f>
        <v/>
      </c>
      <c r="B16" s="138" t="str">
        <f>IF(PMIS_HMA_Rut!B16&lt;&gt;"",PMIS_HMA_Rut!B16,"")</f>
        <v/>
      </c>
      <c r="C16" s="158" t="str">
        <f>IF(PMIS_HMA_Rut!C16&lt;&gt;"",PMIS_HMA_Rut!C16,"")</f>
        <v/>
      </c>
      <c r="D16" s="159" t="str">
        <f>IF(PMIS_HMA_Rut!D16&lt;&gt;"",PMIS_HMA_Rut!D16,"")</f>
        <v/>
      </c>
      <c r="E16" s="159" t="str">
        <f>IF(PMIS_HMA_Rut!E16&lt;&gt;"",PMIS_HMA_Rut!E16,"")</f>
        <v/>
      </c>
      <c r="F16" s="159" t="str">
        <f>IF(PMIS_HMA_Rut!F16&lt;&gt;"",PMIS_HMA_Rut!F16,"")</f>
        <v/>
      </c>
      <c r="G16" s="159" t="str">
        <f>IF(PMIS_HMA_Rut!G16&lt;&gt;"",PMIS_HMA_Rut!G16,"")</f>
        <v/>
      </c>
      <c r="H16" s="141">
        <f>PMIS_HMA_Rut!H16</f>
        <v>0</v>
      </c>
      <c r="I16" s="141">
        <f>PMIS_HMA_Rut!I16</f>
        <v>0</v>
      </c>
      <c r="J16" s="141"/>
      <c r="K16" s="141"/>
      <c r="L16" s="141">
        <f t="shared" si="0"/>
        <v>0</v>
      </c>
      <c r="M16" s="160" t="str">
        <f>PMIS_HMA_Rut!M16</f>
        <v/>
      </c>
      <c r="N16" s="141"/>
      <c r="O16" s="285" t="str">
        <f>IF(AND(P2="",P3=""),"RSL could not be calculated. Please enter more information!",
IF(AND(ISNUMBER(Q12),P7="Entered RUT already exceeded threshold limit!"),Q9,
IF(AND(Q12="",P7="Entered RUT already exceeded threshold limit!"),Q9,
IF(AND(ISNUMBER(Q12),P7="RUT predictions do not reach the threshold limit!"),(Q9&amp;""&amp;CHAR(10)&amp;" Thus, "&amp;Q13&amp;""&amp;"calculated based on the design life!"),
IF(AND(P3="",P7="RUT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5"/>
  <dimension ref="A1:BA361"/>
  <sheetViews>
    <sheetView zoomScale="70" zoomScaleNormal="70" workbookViewId="0">
      <selection activeCell="Q21" sqref="Q21"/>
    </sheetView>
  </sheetViews>
  <sheetFormatPr defaultColWidth="7.75" defaultRowHeight="15" x14ac:dyDescent="0.25"/>
  <cols>
    <col min="1" max="8" width="7.75" style="133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County_HMA_Rut!A1</f>
        <v>Project Name</v>
      </c>
      <c r="B1" s="133" t="str">
        <f>County_HMA_Rut!B1</f>
        <v>COUNAME</v>
      </c>
      <c r="C1" s="133" t="str">
        <f>County_HMA_Rut!C1</f>
        <v>PROJECT_NO</v>
      </c>
      <c r="D1" s="133" t="str">
        <f>County_HMA_Rut!D1</f>
        <v>BPRJ</v>
      </c>
      <c r="E1" s="133" t="str">
        <f>County_HMA_Rut!E1</f>
        <v>EPRJ</v>
      </c>
      <c r="F1" s="133" t="str">
        <f>County_HMA_Rut!F1</f>
        <v>CONYR</v>
      </c>
      <c r="G1" s="133" t="str">
        <f>County_HMA_Rut!G1</f>
        <v>DATAYR</v>
      </c>
      <c r="H1" s="133" t="str">
        <f>County_HMA_Rut!H1</f>
        <v>Accumulated AADTs</v>
      </c>
      <c r="I1" s="133" t="str">
        <f>County_HMA_Rut!I1</f>
        <v>HMA Thickness (in.)</v>
      </c>
      <c r="J1" s="133" t="str">
        <f>County_HMA_Rut!J1</f>
        <v>RUTi-2 
(in)</v>
      </c>
      <c r="K1" s="133" t="str">
        <f>County_HMA_Rut!K1</f>
        <v>RUTi-1 
(in)</v>
      </c>
      <c r="L1" s="133" t="str">
        <f>County_HMA_Rut!L1</f>
        <v>Age
(years)</v>
      </c>
      <c r="M1" s="133" t="str">
        <f>County_HMA_Rut!M1</f>
        <v>RUTi 
(in)</v>
      </c>
      <c r="O1" s="133" t="s">
        <v>703</v>
      </c>
      <c r="P1" s="134" t="s">
        <v>51</v>
      </c>
      <c r="Q1" s="133" t="s">
        <v>51</v>
      </c>
      <c r="R1" s="133" t="s">
        <v>704</v>
      </c>
      <c r="S1" s="133" t="s">
        <v>773</v>
      </c>
      <c r="T1" s="133" t="s">
        <v>791</v>
      </c>
      <c r="U1" s="133" t="s">
        <v>792</v>
      </c>
      <c r="Z1" s="134" t="s">
        <v>708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County_HMA_Rut!A2</f>
        <v>0</v>
      </c>
      <c r="B2" s="133">
        <f>County_HMA_Rut!B2</f>
        <v>0</v>
      </c>
      <c r="C2" s="133">
        <f>County_HMA_Rut!C2</f>
        <v>0</v>
      </c>
      <c r="D2" s="133">
        <f>County_HMA_Rut!D2</f>
        <v>0</v>
      </c>
      <c r="E2" s="133">
        <f>County_HMA_Rut!E2</f>
        <v>0</v>
      </c>
      <c r="F2" s="133">
        <f>County_HMA_Rut!F2</f>
        <v>0</v>
      </c>
      <c r="G2" s="133">
        <f>County_HMA_Rut!G2</f>
        <v>0</v>
      </c>
      <c r="H2" s="133">
        <f>County_HMA_Rut!H2</f>
        <v>0</v>
      </c>
      <c r="I2" s="133">
        <f>County_HMA_Rut!I2</f>
        <v>0</v>
      </c>
      <c r="J2" s="133">
        <f>County_HMA_Rut!J2</f>
        <v>0</v>
      </c>
      <c r="K2" s="133">
        <f>County_HMA_Rut!K2</f>
        <v>0</v>
      </c>
      <c r="L2" s="133">
        <f>RSL_County_HMA_Rut!L2</f>
        <v>0</v>
      </c>
      <c r="M2" s="133" t="str">
        <f>County_HMA_Rut!M2</f>
        <v/>
      </c>
      <c r="N2" s="134" t="s">
        <v>793</v>
      </c>
      <c r="P2" s="133" t="s">
        <v>710</v>
      </c>
      <c r="Q2" s="133">
        <f>2*((L2-P$3)/(P$5-P$3))-1</f>
        <v>-1.2666666666666666</v>
      </c>
      <c r="R2" s="136">
        <f>2*((H2-P$8)/(P$10-P$8))-1</f>
        <v>-1.0227439471753486</v>
      </c>
      <c r="S2" s="133">
        <f>2*((I2-P$13)/(P$15-P$13))-1</f>
        <v>-2.666666666666667</v>
      </c>
      <c r="T2" s="133">
        <f>2*((J2-P$18)/(P$20-P$18))-1</f>
        <v>-1</v>
      </c>
      <c r="U2" s="133">
        <f>2*((K2-P$23)/(P$25-P$23))-1</f>
        <v>-1.0736404985545369</v>
      </c>
      <c r="Z2" s="133">
        <v>-0.54610199999999998</v>
      </c>
      <c r="AA2" s="133">
        <v>0.37224699999999999</v>
      </c>
      <c r="AB2" s="133">
        <v>-0.42750700000000003</v>
      </c>
      <c r="AC2" s="133">
        <v>2.2455400000000001</v>
      </c>
      <c r="AD2" s="133">
        <v>0.51558499999999996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County_HMA_Rut!A3</f>
        <v>0</v>
      </c>
      <c r="B3" s="133">
        <f>County_HMA_Rut!B3</f>
        <v>0</v>
      </c>
      <c r="C3" s="133">
        <f>County_HMA_Rut!C3</f>
        <v>0</v>
      </c>
      <c r="D3" s="133">
        <f>County_HMA_Rut!D3</f>
        <v>0</v>
      </c>
      <c r="E3" s="133">
        <f>County_HMA_Rut!E3</f>
        <v>0</v>
      </c>
      <c r="F3" s="133">
        <f>County_HMA_Rut!F3</f>
        <v>0</v>
      </c>
      <c r="G3" s="133">
        <f>County_HMA_Rut!G3</f>
        <v>0</v>
      </c>
      <c r="H3" s="133">
        <f>IF(County_HMA_Rut!H3="",H2+H2*(County_HMA_Rut!$I$22/100),County_HMA_Rut!H3)</f>
        <v>0</v>
      </c>
      <c r="I3" s="133">
        <f>IF(County_HMA_Rut!H3="",I2,County_HMA_Rut!I3)</f>
        <v>0</v>
      </c>
      <c r="J3" s="133">
        <f>County_HMA_Rut!J3</f>
        <v>0</v>
      </c>
      <c r="K3" s="133">
        <f>County_HMA_Rut!K3</f>
        <v>0</v>
      </c>
      <c r="L3" s="133">
        <f>RSL_County_HMA_Rut!L3</f>
        <v>0</v>
      </c>
      <c r="M3" s="133" t="str">
        <f>County_HMA_Rut!M3</f>
        <v/>
      </c>
      <c r="N3" s="133">
        <v>2.4746899999999999E-2</v>
      </c>
      <c r="P3" s="133">
        <v>2</v>
      </c>
      <c r="Q3" s="133">
        <f t="shared" ref="Q3:Q66" si="0">2*((L3-P$3)/(P$5-P$3))-1</f>
        <v>-1.2666666666666666</v>
      </c>
      <c r="R3" s="136">
        <f t="shared" ref="R3:R66" si="1">2*((H3-P$8)/(P$10-P$8))-1</f>
        <v>-1.0227439471753486</v>
      </c>
      <c r="S3" s="133">
        <f t="shared" ref="S3:S66" si="2">2*((I3-P$13)/(P$15-P$13))-1</f>
        <v>-2.666666666666667</v>
      </c>
      <c r="T3" s="133">
        <f t="shared" ref="T3:T66" si="3">2*((J3-P$18)/(P$20-P$18))-1</f>
        <v>-1</v>
      </c>
      <c r="U3" s="133">
        <f t="shared" ref="U3:U66" si="4">2*((K3-P$23)/(P$25-P$23))-1</f>
        <v>-1.0736404985545369</v>
      </c>
      <c r="Z3" s="133">
        <v>1.1072900000000001</v>
      </c>
      <c r="AA3" s="133">
        <v>-0.37560199999999999</v>
      </c>
      <c r="AB3" s="133">
        <v>0.11122799999999999</v>
      </c>
      <c r="AC3" s="133">
        <v>1.22644</v>
      </c>
      <c r="AD3" s="133">
        <v>0.21086199999999999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County_HMA_Rut!A4</f>
        <v>0</v>
      </c>
      <c r="B4" s="133">
        <f>County_HMA_Rut!B4</f>
        <v>0</v>
      </c>
      <c r="C4" s="133">
        <f>County_HMA_Rut!C4</f>
        <v>0</v>
      </c>
      <c r="D4" s="133">
        <f>County_HMA_Rut!D4</f>
        <v>0</v>
      </c>
      <c r="E4" s="133">
        <f>County_HMA_Rut!E4</f>
        <v>0</v>
      </c>
      <c r="F4" s="133">
        <f>County_HMA_Rut!F4</f>
        <v>0</v>
      </c>
      <c r="G4" s="133">
        <f>County_HMA_Rut!G4</f>
        <v>0</v>
      </c>
      <c r="H4" s="133">
        <f>IF(County_HMA_Rut!H4="",H3+H3*(County_HMA_Rut!$I$22/100),County_HMA_Rut!H4)</f>
        <v>0</v>
      </c>
      <c r="I4" s="133">
        <f>IF(County_HMA_Rut!H4="",I3,County_HMA_Rut!I4)</f>
        <v>0</v>
      </c>
      <c r="J4" s="133">
        <f>County_HMA_Rut!J4</f>
        <v>0</v>
      </c>
      <c r="K4" s="133">
        <f>County_HMA_Rut!K4</f>
        <v>0</v>
      </c>
      <c r="L4" s="133">
        <f>RSL_County_HMA_Rut!L4</f>
        <v>0</v>
      </c>
      <c r="M4" s="133" t="str">
        <f>County_HMA_Rut!M4</f>
        <v/>
      </c>
      <c r="N4" s="134" t="s">
        <v>794</v>
      </c>
      <c r="P4" s="133" t="s">
        <v>712</v>
      </c>
      <c r="Q4" s="133">
        <f t="shared" si="0"/>
        <v>-1.2666666666666666</v>
      </c>
      <c r="R4" s="136">
        <f t="shared" si="1"/>
        <v>-1.0227439471753486</v>
      </c>
      <c r="S4" s="133">
        <f t="shared" si="2"/>
        <v>-2.666666666666667</v>
      </c>
      <c r="T4" s="133">
        <f t="shared" si="3"/>
        <v>-1</v>
      </c>
      <c r="U4" s="133">
        <f t="shared" si="4"/>
        <v>-1.0736404985545369</v>
      </c>
      <c r="Z4" s="133">
        <v>0.38982499999999998</v>
      </c>
      <c r="AA4" s="133">
        <v>-0.35922500000000002</v>
      </c>
      <c r="AB4" s="133">
        <v>5.2383800000000001E-2</v>
      </c>
      <c r="AC4" s="133">
        <v>0.76989700000000005</v>
      </c>
      <c r="AD4" s="133">
        <v>-1.68442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County_HMA_Rut!A5</f>
        <v>0</v>
      </c>
      <c r="B5" s="133">
        <f>County_HMA_Rut!B5</f>
        <v>0</v>
      </c>
      <c r="C5" s="133">
        <f>County_HMA_Rut!C5</f>
        <v>0</v>
      </c>
      <c r="D5" s="133">
        <f>County_HMA_Rut!D5</f>
        <v>0</v>
      </c>
      <c r="E5" s="133">
        <f>County_HMA_Rut!E5</f>
        <v>0</v>
      </c>
      <c r="F5" s="133">
        <f>County_HMA_Rut!F5</f>
        <v>0</v>
      </c>
      <c r="G5" s="133">
        <f>County_HMA_Rut!G5</f>
        <v>0</v>
      </c>
      <c r="H5" s="133">
        <f>IF(County_HMA_Rut!H5="",H4+H4*(County_HMA_Rut!$I$22/100),County_HMA_Rut!H5)</f>
        <v>0</v>
      </c>
      <c r="I5" s="133">
        <f>IF(County_HMA_Rut!H5="",I4,County_HMA_Rut!I5)</f>
        <v>0</v>
      </c>
      <c r="J5" s="133">
        <f>County_HMA_Rut!J5</f>
        <v>0</v>
      </c>
      <c r="K5" s="133">
        <f>County_HMA_Rut!K5</f>
        <v>0</v>
      </c>
      <c r="L5" s="133">
        <f>RSL_County_HMA_Rut!L5</f>
        <v>0</v>
      </c>
      <c r="M5" s="133" t="str">
        <f>County_HMA_Rut!M5</f>
        <v/>
      </c>
      <c r="N5" s="133">
        <v>0.36614200000000002</v>
      </c>
      <c r="P5" s="133">
        <v>17</v>
      </c>
      <c r="Q5" s="133">
        <f t="shared" si="0"/>
        <v>-1.2666666666666666</v>
      </c>
      <c r="R5" s="136">
        <f t="shared" si="1"/>
        <v>-1.0227439471753486</v>
      </c>
      <c r="S5" s="133">
        <f t="shared" si="2"/>
        <v>-2.666666666666667</v>
      </c>
      <c r="T5" s="133">
        <f t="shared" si="3"/>
        <v>-1</v>
      </c>
      <c r="U5" s="133">
        <f t="shared" si="4"/>
        <v>-1.0736404985545369</v>
      </c>
      <c r="Z5" s="133">
        <v>1.04762</v>
      </c>
      <c r="AA5" s="133">
        <v>-0.78480000000000005</v>
      </c>
      <c r="AB5" s="133">
        <v>0.14583399999999999</v>
      </c>
      <c r="AC5" s="133">
        <v>0.40248099999999998</v>
      </c>
      <c r="AD5" s="133">
        <v>0.81640900000000005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County_HMA_Rut!A6</f>
        <v>0</v>
      </c>
      <c r="B6" s="133">
        <f>County_HMA_Rut!B6</f>
        <v>0</v>
      </c>
      <c r="C6" s="133">
        <f>County_HMA_Rut!C6</f>
        <v>0</v>
      </c>
      <c r="D6" s="133">
        <f>County_HMA_Rut!D6</f>
        <v>0</v>
      </c>
      <c r="E6" s="133">
        <f>County_HMA_Rut!E6</f>
        <v>0</v>
      </c>
      <c r="F6" s="133">
        <f>County_HMA_Rut!F6</f>
        <v>0</v>
      </c>
      <c r="G6" s="133">
        <f>County_HMA_Rut!G6</f>
        <v>0</v>
      </c>
      <c r="H6" s="133">
        <f>IF(County_HMA_Rut!H6="",H5+H5*(County_HMA_Rut!$I$22/100),County_HMA_Rut!H6)</f>
        <v>0</v>
      </c>
      <c r="I6" s="133">
        <f>IF(County_HMA_Rut!H6="",I5,County_HMA_Rut!I6)</f>
        <v>0</v>
      </c>
      <c r="J6" s="133">
        <f>County_HMA_Rut!J6</f>
        <v>0</v>
      </c>
      <c r="K6" s="133">
        <f>County_HMA_Rut!K6</f>
        <v>0</v>
      </c>
      <c r="L6" s="133">
        <f>RSL_County_HMA_Rut!L6</f>
        <v>0</v>
      </c>
      <c r="M6" s="133" t="str">
        <f>County_HMA_Rut!M6</f>
        <v/>
      </c>
      <c r="P6" s="134" t="s">
        <v>742</v>
      </c>
      <c r="Q6" s="133">
        <f t="shared" si="0"/>
        <v>-1.2666666666666666</v>
      </c>
      <c r="R6" s="136">
        <f t="shared" si="1"/>
        <v>-1.0227439471753486</v>
      </c>
      <c r="S6" s="133">
        <f t="shared" si="2"/>
        <v>-2.666666666666667</v>
      </c>
      <c r="T6" s="133">
        <f t="shared" si="3"/>
        <v>-1</v>
      </c>
      <c r="U6" s="133">
        <f t="shared" si="4"/>
        <v>-1.0736404985545369</v>
      </c>
      <c r="Z6" s="133">
        <v>1.8495600000000001</v>
      </c>
      <c r="AA6" s="133">
        <v>0.47616700000000001</v>
      </c>
      <c r="AB6" s="133">
        <v>-0.37998700000000002</v>
      </c>
      <c r="AC6" s="133">
        <v>-0.62133700000000003</v>
      </c>
      <c r="AD6" s="133">
        <v>0.60527699999999995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County_HMA_Rut!A7</f>
        <v>0</v>
      </c>
      <c r="B7" s="133">
        <f>County_HMA_Rut!B7</f>
        <v>0</v>
      </c>
      <c r="C7" s="133">
        <f>County_HMA_Rut!C7</f>
        <v>0</v>
      </c>
      <c r="D7" s="133">
        <f>County_HMA_Rut!D7</f>
        <v>0</v>
      </c>
      <c r="E7" s="133">
        <f>County_HMA_Rut!E7</f>
        <v>0</v>
      </c>
      <c r="F7" s="133">
        <f>County_HMA_Rut!F7</f>
        <v>0</v>
      </c>
      <c r="G7" s="133">
        <f>County_HMA_Rut!G7</f>
        <v>0</v>
      </c>
      <c r="H7" s="133">
        <f>IF(County_HMA_Rut!H7="",H6+H6*(County_HMA_Rut!$I$22/100),County_HMA_Rut!H7)</f>
        <v>0</v>
      </c>
      <c r="I7" s="133">
        <f>IF(County_HMA_Rut!H7="",I6,County_HMA_Rut!I7)</f>
        <v>0</v>
      </c>
      <c r="J7" s="133">
        <f>County_HMA_Rut!J7</f>
        <v>0</v>
      </c>
      <c r="K7" s="133">
        <f>County_HMA_Rut!K7</f>
        <v>0</v>
      </c>
      <c r="L7" s="133">
        <f>RSL_County_HMA_Rut!L7</f>
        <v>0</v>
      </c>
      <c r="M7" s="133" t="str">
        <f>County_HMA_Rut!M7</f>
        <v/>
      </c>
      <c r="P7" s="133" t="s">
        <v>710</v>
      </c>
      <c r="Q7" s="133">
        <f t="shared" si="0"/>
        <v>-1.2666666666666666</v>
      </c>
      <c r="R7" s="136">
        <f t="shared" si="1"/>
        <v>-1.0227439471753486</v>
      </c>
      <c r="S7" s="133">
        <f t="shared" si="2"/>
        <v>-2.666666666666667</v>
      </c>
      <c r="T7" s="133">
        <f t="shared" si="3"/>
        <v>-1</v>
      </c>
      <c r="U7" s="133">
        <f t="shared" si="4"/>
        <v>-1.0736404985545369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County_HMA_Rut!A8</f>
        <v>0</v>
      </c>
      <c r="B8" s="133">
        <f>County_HMA_Rut!B8</f>
        <v>0</v>
      </c>
      <c r="C8" s="133">
        <f>County_HMA_Rut!C8</f>
        <v>0</v>
      </c>
      <c r="D8" s="133">
        <f>County_HMA_Rut!D8</f>
        <v>0</v>
      </c>
      <c r="E8" s="133">
        <f>County_HMA_Rut!E8</f>
        <v>0</v>
      </c>
      <c r="F8" s="133">
        <f>County_HMA_Rut!F8</f>
        <v>0</v>
      </c>
      <c r="G8" s="133">
        <f>County_HMA_Rut!G8</f>
        <v>0</v>
      </c>
      <c r="H8" s="133">
        <f>IF(County_HMA_Rut!H8="",H7+H7*(County_HMA_Rut!$I$22/100),County_HMA_Rut!H8)</f>
        <v>0</v>
      </c>
      <c r="I8" s="133">
        <f>IF(County_HMA_Rut!H8="",I7,County_HMA_Rut!I8)</f>
        <v>0</v>
      </c>
      <c r="J8" s="133">
        <f>County_HMA_Rut!J8</f>
        <v>0</v>
      </c>
      <c r="K8" s="133">
        <f>County_HMA_Rut!K8</f>
        <v>0</v>
      </c>
      <c r="L8" s="133">
        <f>RSL_County_HMA_Rut!L8</f>
        <v>0</v>
      </c>
      <c r="M8" s="133" t="str">
        <f>County_HMA_Rut!M8</f>
        <v/>
      </c>
      <c r="P8" s="133">
        <v>1240</v>
      </c>
      <c r="Q8" s="133">
        <f t="shared" si="0"/>
        <v>-1.2666666666666666</v>
      </c>
      <c r="R8" s="136">
        <f t="shared" si="1"/>
        <v>-1.0227439471753486</v>
      </c>
      <c r="S8" s="133">
        <f t="shared" si="2"/>
        <v>-2.666666666666667</v>
      </c>
      <c r="T8" s="133">
        <f t="shared" si="3"/>
        <v>-1</v>
      </c>
      <c r="U8" s="133">
        <f t="shared" si="4"/>
        <v>-1.0736404985545369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County_HMA_Rut!A9</f>
        <v>0</v>
      </c>
      <c r="B9" s="133">
        <f>County_HMA_Rut!B9</f>
        <v>0</v>
      </c>
      <c r="C9" s="133">
        <f>County_HMA_Rut!C9</f>
        <v>0</v>
      </c>
      <c r="D9" s="133">
        <f>County_HMA_Rut!D9</f>
        <v>0</v>
      </c>
      <c r="E9" s="133">
        <f>County_HMA_Rut!E9</f>
        <v>0</v>
      </c>
      <c r="F9" s="133">
        <f>County_HMA_Rut!F9</f>
        <v>0</v>
      </c>
      <c r="G9" s="133">
        <f>County_HMA_Rut!G9</f>
        <v>0</v>
      </c>
      <c r="H9" s="133">
        <f>IF(County_HMA_Rut!H9="",H8+H8*(County_HMA_Rut!$I$22/100),County_HMA_Rut!H9)</f>
        <v>0</v>
      </c>
      <c r="I9" s="133">
        <f>IF(County_HMA_Rut!H9="",I8,County_HMA_Rut!I9)</f>
        <v>0</v>
      </c>
      <c r="J9" s="133">
        <f>County_HMA_Rut!J9</f>
        <v>0</v>
      </c>
      <c r="K9" s="133">
        <f>County_HMA_Rut!K9</f>
        <v>0</v>
      </c>
      <c r="L9" s="133">
        <f>RSL_County_HMA_Rut!L9</f>
        <v>0</v>
      </c>
      <c r="M9" s="133" t="str">
        <f>County_HMA_Rut!M9</f>
        <v/>
      </c>
      <c r="P9" s="133" t="s">
        <v>712</v>
      </c>
      <c r="Q9" s="133">
        <f t="shared" si="0"/>
        <v>-1.2666666666666666</v>
      </c>
      <c r="R9" s="136">
        <f t="shared" si="1"/>
        <v>-1.0227439471753486</v>
      </c>
      <c r="S9" s="133">
        <f t="shared" si="2"/>
        <v>-2.666666666666667</v>
      </c>
      <c r="T9" s="133">
        <f t="shared" si="3"/>
        <v>-1</v>
      </c>
      <c r="U9" s="133">
        <f t="shared" si="4"/>
        <v>-1.0736404985545369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County_HMA_Rut!A10</f>
        <v>0</v>
      </c>
      <c r="B10" s="133">
        <f>County_HMA_Rut!B10</f>
        <v>0</v>
      </c>
      <c r="C10" s="133">
        <f>County_HMA_Rut!C10</f>
        <v>0</v>
      </c>
      <c r="D10" s="133">
        <f>County_HMA_Rut!D10</f>
        <v>0</v>
      </c>
      <c r="E10" s="133">
        <f>County_HMA_Rut!E10</f>
        <v>0</v>
      </c>
      <c r="F10" s="133">
        <f>County_HMA_Rut!F10</f>
        <v>0</v>
      </c>
      <c r="G10" s="133">
        <f>County_HMA_Rut!G10</f>
        <v>0</v>
      </c>
      <c r="H10" s="133">
        <f>IF(County_HMA_Rut!H10="",H9+H9*(County_HMA_Rut!$I$22/100),County_HMA_Rut!H10)</f>
        <v>0</v>
      </c>
      <c r="I10" s="133">
        <f>IF(County_HMA_Rut!H10="",I9,County_HMA_Rut!I10)</f>
        <v>0</v>
      </c>
      <c r="J10" s="133">
        <f>County_HMA_Rut!J10</f>
        <v>0</v>
      </c>
      <c r="K10" s="133">
        <f>County_HMA_Rut!K10</f>
        <v>0</v>
      </c>
      <c r="L10" s="133">
        <f>RSL_County_HMA_Rut!L10</f>
        <v>0</v>
      </c>
      <c r="M10" s="133" t="str">
        <f>County_HMA_Rut!M10</f>
        <v/>
      </c>
      <c r="P10" s="136">
        <v>110280</v>
      </c>
      <c r="Q10" s="133">
        <f t="shared" si="0"/>
        <v>-1.2666666666666666</v>
      </c>
      <c r="R10" s="136">
        <f t="shared" si="1"/>
        <v>-1.0227439471753486</v>
      </c>
      <c r="S10" s="133">
        <f t="shared" si="2"/>
        <v>-2.666666666666667</v>
      </c>
      <c r="T10" s="133">
        <f t="shared" si="3"/>
        <v>-1</v>
      </c>
      <c r="U10" s="133">
        <f t="shared" si="4"/>
        <v>-1.0736404985545369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County_HMA_Rut!A11</f>
        <v>0</v>
      </c>
      <c r="B11" s="133">
        <f>County_HMA_Rut!B11</f>
        <v>0</v>
      </c>
      <c r="C11" s="133">
        <f>County_HMA_Rut!C11</f>
        <v>0</v>
      </c>
      <c r="D11" s="133">
        <f>County_HMA_Rut!D11</f>
        <v>0</v>
      </c>
      <c r="E11" s="133">
        <f>County_HMA_Rut!E11</f>
        <v>0</v>
      </c>
      <c r="F11" s="133">
        <f>County_HMA_Rut!F11</f>
        <v>0</v>
      </c>
      <c r="G11" s="133">
        <f>County_HMA_Rut!G11</f>
        <v>0</v>
      </c>
      <c r="H11" s="133">
        <f>IF(County_HMA_Rut!H11="",H10+H10*(County_HMA_Rut!$I$22/100),County_HMA_Rut!H11)</f>
        <v>0</v>
      </c>
      <c r="I11" s="133">
        <f>IF(County_HMA_Rut!H11="",I10,County_HMA_Rut!I11)</f>
        <v>0</v>
      </c>
      <c r="J11" s="133">
        <f>County_HMA_Rut!J11</f>
        <v>0</v>
      </c>
      <c r="K11" s="133">
        <f>County_HMA_Rut!K11</f>
        <v>0</v>
      </c>
      <c r="L11" s="133">
        <f>RSL_County_HMA_Rut!L11</f>
        <v>0</v>
      </c>
      <c r="M11" s="133" t="str">
        <f>County_HMA_Rut!M11</f>
        <v/>
      </c>
      <c r="P11" s="134" t="s">
        <v>777</v>
      </c>
      <c r="Q11" s="133">
        <f t="shared" si="0"/>
        <v>-1.2666666666666666</v>
      </c>
      <c r="R11" s="136">
        <f t="shared" si="1"/>
        <v>-1.0227439471753486</v>
      </c>
      <c r="S11" s="133">
        <f t="shared" si="2"/>
        <v>-2.666666666666667</v>
      </c>
      <c r="T11" s="133">
        <f t="shared" si="3"/>
        <v>-1</v>
      </c>
      <c r="U11" s="133">
        <f t="shared" si="4"/>
        <v>-1.0736404985545369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County_HMA_Rut!A12</f>
        <v>0</v>
      </c>
      <c r="B12" s="133">
        <f>County_HMA_Rut!B12</f>
        <v>0</v>
      </c>
      <c r="C12" s="133">
        <f>County_HMA_Rut!C12</f>
        <v>0</v>
      </c>
      <c r="D12" s="133">
        <f>County_HMA_Rut!D12</f>
        <v>0</v>
      </c>
      <c r="E12" s="133">
        <f>County_HMA_Rut!E12</f>
        <v>0</v>
      </c>
      <c r="F12" s="133">
        <f>County_HMA_Rut!F12</f>
        <v>0</v>
      </c>
      <c r="G12" s="133">
        <f>County_HMA_Rut!G12</f>
        <v>0</v>
      </c>
      <c r="H12" s="133">
        <f>IF(County_HMA_Rut!H12="",H11+H11*(County_HMA_Rut!$I$22/100),County_HMA_Rut!H12)</f>
        <v>0</v>
      </c>
      <c r="I12" s="133">
        <f>IF(County_HMA_Rut!H12="",I11,County_HMA_Rut!I12)</f>
        <v>0</v>
      </c>
      <c r="J12" s="133">
        <f>County_HMA_Rut!J12</f>
        <v>0</v>
      </c>
      <c r="K12" s="133">
        <f>County_HMA_Rut!K12</f>
        <v>0</v>
      </c>
      <c r="L12" s="133">
        <f>RSL_County_HMA_Rut!L12</f>
        <v>0</v>
      </c>
      <c r="M12" s="133" t="str">
        <f>County_HMA_Rut!M12</f>
        <v/>
      </c>
      <c r="P12" s="133" t="s">
        <v>710</v>
      </c>
      <c r="Q12" s="133">
        <f t="shared" si="0"/>
        <v>-1.2666666666666666</v>
      </c>
      <c r="R12" s="136">
        <f t="shared" si="1"/>
        <v>-1.0227439471753486</v>
      </c>
      <c r="S12" s="133">
        <f t="shared" si="2"/>
        <v>-2.666666666666667</v>
      </c>
      <c r="T12" s="133">
        <f t="shared" si="3"/>
        <v>-1</v>
      </c>
      <c r="U12" s="133">
        <f t="shared" si="4"/>
        <v>-1.0736404985545369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County_HMA_Rut!A13</f>
        <v>0</v>
      </c>
      <c r="B13" s="133">
        <f>County_HMA_Rut!B13</f>
        <v>0</v>
      </c>
      <c r="C13" s="133">
        <f>County_HMA_Rut!C13</f>
        <v>0</v>
      </c>
      <c r="D13" s="133">
        <f>County_HMA_Rut!D13</f>
        <v>0</v>
      </c>
      <c r="E13" s="133">
        <f>County_HMA_Rut!E13</f>
        <v>0</v>
      </c>
      <c r="F13" s="133">
        <f>County_HMA_Rut!F13</f>
        <v>0</v>
      </c>
      <c r="G13" s="133">
        <f>County_HMA_Rut!G13</f>
        <v>0</v>
      </c>
      <c r="H13" s="133">
        <f>IF(County_HMA_Rut!H13="",H12+H12*(County_HMA_Rut!$I$22/100),County_HMA_Rut!H13)</f>
        <v>0</v>
      </c>
      <c r="I13" s="133">
        <f>IF(County_HMA_Rut!H13="",I12,County_HMA_Rut!I13)</f>
        <v>0</v>
      </c>
      <c r="J13" s="133">
        <f>County_HMA_Rut!J13</f>
        <v>0</v>
      </c>
      <c r="K13" s="133">
        <f>County_HMA_Rut!K13</f>
        <v>0</v>
      </c>
      <c r="L13" s="133">
        <f>RSL_County_HMA_Rut!L13</f>
        <v>0</v>
      </c>
      <c r="M13" s="133" t="str">
        <f>County_HMA_Rut!M13</f>
        <v/>
      </c>
      <c r="P13" s="133">
        <v>7.5</v>
      </c>
      <c r="Q13" s="133">
        <f t="shared" si="0"/>
        <v>-1.2666666666666666</v>
      </c>
      <c r="R13" s="136">
        <f t="shared" si="1"/>
        <v>-1.0227439471753486</v>
      </c>
      <c r="S13" s="133">
        <f t="shared" si="2"/>
        <v>-2.666666666666667</v>
      </c>
      <c r="T13" s="133">
        <f t="shared" si="3"/>
        <v>-1</v>
      </c>
      <c r="U13" s="133">
        <f t="shared" si="4"/>
        <v>-1.0736404985545369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County_HMA_Rut!A14</f>
        <v>0</v>
      </c>
      <c r="B14" s="133">
        <f>County_HMA_Rut!B14</f>
        <v>0</v>
      </c>
      <c r="C14" s="133">
        <f>County_HMA_Rut!C14</f>
        <v>0</v>
      </c>
      <c r="D14" s="133">
        <f>County_HMA_Rut!D14</f>
        <v>0</v>
      </c>
      <c r="E14" s="133">
        <f>County_HMA_Rut!E14</f>
        <v>0</v>
      </c>
      <c r="F14" s="133">
        <f>County_HMA_Rut!F14</f>
        <v>0</v>
      </c>
      <c r="G14" s="133">
        <f>County_HMA_Rut!G14</f>
        <v>0</v>
      </c>
      <c r="H14" s="133">
        <f>IF(County_HMA_Rut!H14="",H13+H13*(County_HMA_Rut!$I$22/100),County_HMA_Rut!H14)</f>
        <v>0</v>
      </c>
      <c r="I14" s="133">
        <f>IF(County_HMA_Rut!H14="",I13,County_HMA_Rut!I14)</f>
        <v>0</v>
      </c>
      <c r="J14" s="133">
        <f>County_HMA_Rut!J14</f>
        <v>0</v>
      </c>
      <c r="K14" s="133">
        <f>County_HMA_Rut!K14</f>
        <v>0</v>
      </c>
      <c r="L14" s="133">
        <f>RSL_County_HMA_Rut!L14</f>
        <v>0</v>
      </c>
      <c r="M14" s="133" t="str">
        <f>County_HMA_Rut!M14</f>
        <v/>
      </c>
      <c r="P14" s="133" t="s">
        <v>712</v>
      </c>
      <c r="Q14" s="133">
        <f t="shared" si="0"/>
        <v>-1.2666666666666666</v>
      </c>
      <c r="R14" s="136">
        <f t="shared" si="1"/>
        <v>-1.0227439471753486</v>
      </c>
      <c r="S14" s="133">
        <f t="shared" si="2"/>
        <v>-2.666666666666667</v>
      </c>
      <c r="T14" s="133">
        <f t="shared" si="3"/>
        <v>-1</v>
      </c>
      <c r="U14" s="133">
        <f t="shared" si="4"/>
        <v>-1.0736404985545369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County_HMA_Rut!A15</f>
        <v>0</v>
      </c>
      <c r="B15" s="133">
        <f>County_HMA_Rut!B15</f>
        <v>0</v>
      </c>
      <c r="C15" s="133">
        <f>County_HMA_Rut!C15</f>
        <v>0</v>
      </c>
      <c r="D15" s="133">
        <f>County_HMA_Rut!D15</f>
        <v>0</v>
      </c>
      <c r="E15" s="133">
        <f>County_HMA_Rut!E15</f>
        <v>0</v>
      </c>
      <c r="F15" s="133">
        <f>County_HMA_Rut!F15</f>
        <v>0</v>
      </c>
      <c r="G15" s="133">
        <f>County_HMA_Rut!G15</f>
        <v>0</v>
      </c>
      <c r="H15" s="133">
        <f>IF(County_HMA_Rut!H15="",H14+H14*(County_HMA_Rut!$I$22/100),County_HMA_Rut!H15)</f>
        <v>0</v>
      </c>
      <c r="I15" s="133">
        <f>IF(County_HMA_Rut!H15="",I14,County_HMA_Rut!I15)</f>
        <v>0</v>
      </c>
      <c r="J15" s="133">
        <f>County_HMA_Rut!J15</f>
        <v>0</v>
      </c>
      <c r="K15" s="133">
        <f>County_HMA_Rut!K15</f>
        <v>0</v>
      </c>
      <c r="L15" s="133">
        <f>RSL_County_HMA_Rut!L15</f>
        <v>0</v>
      </c>
      <c r="M15" s="133" t="str">
        <f>County_HMA_Rut!M15</f>
        <v/>
      </c>
      <c r="P15" s="133">
        <v>16.5</v>
      </c>
      <c r="Q15" s="133">
        <f t="shared" si="0"/>
        <v>-1.2666666666666666</v>
      </c>
      <c r="R15" s="136">
        <f t="shared" si="1"/>
        <v>-1.0227439471753486</v>
      </c>
      <c r="S15" s="133">
        <f t="shared" si="2"/>
        <v>-2.666666666666667</v>
      </c>
      <c r="T15" s="133">
        <f t="shared" si="3"/>
        <v>-1</v>
      </c>
      <c r="U15" s="133">
        <f t="shared" si="4"/>
        <v>-1.0736404985545369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County_HMA_Rut!A16</f>
        <v>0</v>
      </c>
      <c r="B16" s="133">
        <f>County_HMA_Rut!B16</f>
        <v>0</v>
      </c>
      <c r="C16" s="133">
        <f>County_HMA_Rut!C16</f>
        <v>0</v>
      </c>
      <c r="D16" s="133">
        <f>County_HMA_Rut!D16</f>
        <v>0</v>
      </c>
      <c r="E16" s="133">
        <f>County_HMA_Rut!E16</f>
        <v>0</v>
      </c>
      <c r="F16" s="133">
        <f>County_HMA_Rut!F16</f>
        <v>0</v>
      </c>
      <c r="G16" s="133">
        <f>County_HMA_Rut!G16</f>
        <v>0</v>
      </c>
      <c r="H16" s="133">
        <f>IF(County_HMA_Rut!H16="",H15+H15*(County_HMA_Rut!$I$22/100),County_HMA_Rut!H16)</f>
        <v>0</v>
      </c>
      <c r="I16" s="133">
        <f>IF(County_HMA_Rut!H16="",I15,County_HMA_Rut!I16)</f>
        <v>0</v>
      </c>
      <c r="J16" s="133">
        <f>County_HMA_Rut!J16</f>
        <v>0</v>
      </c>
      <c r="K16" s="133">
        <f>County_HMA_Rut!K16</f>
        <v>0</v>
      </c>
      <c r="L16" s="133">
        <f>RSL_County_HMA_Rut!L16</f>
        <v>0</v>
      </c>
      <c r="M16" s="133" t="str">
        <f>County_HMA_Rut!M16</f>
        <v/>
      </c>
      <c r="P16" s="134" t="s">
        <v>795</v>
      </c>
      <c r="Q16" s="133">
        <f t="shared" si="0"/>
        <v>-1.2666666666666666</v>
      </c>
      <c r="R16" s="136">
        <f t="shared" si="1"/>
        <v>-1.0227439471753486</v>
      </c>
      <c r="S16" s="133">
        <f t="shared" si="2"/>
        <v>-2.666666666666667</v>
      </c>
      <c r="T16" s="133">
        <f t="shared" si="3"/>
        <v>-1</v>
      </c>
      <c r="U16" s="133">
        <f t="shared" si="4"/>
        <v>-1.0736404985545369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-1.2666666666666666</v>
      </c>
      <c r="R17" s="136">
        <f t="shared" si="1"/>
        <v>-1.0227439471753486</v>
      </c>
      <c r="S17" s="133">
        <f t="shared" si="2"/>
        <v>-2.666666666666667</v>
      </c>
      <c r="T17" s="133">
        <f t="shared" si="3"/>
        <v>-1</v>
      </c>
      <c r="U17" s="133">
        <f t="shared" si="4"/>
        <v>-1.0736404985545369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-1.2666666666666666</v>
      </c>
      <c r="R18" s="136">
        <f t="shared" si="1"/>
        <v>-1.0227439471753486</v>
      </c>
      <c r="S18" s="133">
        <f t="shared" si="2"/>
        <v>-2.666666666666667</v>
      </c>
      <c r="T18" s="133">
        <f t="shared" si="3"/>
        <v>-1</v>
      </c>
      <c r="U18" s="133">
        <f t="shared" si="4"/>
        <v>-1.0736404985545369</v>
      </c>
      <c r="V18" s="133">
        <v>2.655951</v>
      </c>
      <c r="W18" s="133">
        <f t="array" ref="W18:AR22">MMULT(Z2:AD6,TRANSPOSE(Q2:U23))</f>
        <v>-1.348058435884756</v>
      </c>
      <c r="X18" s="133">
        <v>-1.348058435884756</v>
      </c>
      <c r="Y18" s="133">
        <v>-1.348058435884756</v>
      </c>
      <c r="Z18" s="133">
        <v>-1.348058435884756</v>
      </c>
      <c r="AA18" s="133">
        <v>-1.348058435884756</v>
      </c>
      <c r="AB18" s="133">
        <v>-1.348058435884756</v>
      </c>
      <c r="AC18" s="133">
        <v>-1.348058435884756</v>
      </c>
      <c r="AD18" s="133">
        <v>-1.348058435884756</v>
      </c>
      <c r="AE18" s="133">
        <v>-1.348058435884756</v>
      </c>
      <c r="AF18" s="133">
        <v>-1.348058435884756</v>
      </c>
      <c r="AG18" s="133">
        <v>-1.348058435884756</v>
      </c>
      <c r="AH18" s="133">
        <v>-1.348058435884756</v>
      </c>
      <c r="AI18" s="133">
        <v>-1.348058435884756</v>
      </c>
      <c r="AJ18" s="133">
        <v>-1.348058435884756</v>
      </c>
      <c r="AK18" s="133">
        <v>-1.348058435884756</v>
      </c>
      <c r="AL18" s="133">
        <v>-1.348058435884756</v>
      </c>
      <c r="AM18" s="133">
        <v>-1.348058435884756</v>
      </c>
      <c r="AN18" s="133">
        <v>-1.348058435884756</v>
      </c>
      <c r="AO18" s="133">
        <v>-1.348058435884756</v>
      </c>
      <c r="AP18" s="133">
        <v>-1.348058435884756</v>
      </c>
      <c r="AQ18" s="133">
        <v>-1.348058435884756</v>
      </c>
      <c r="AR18" s="133">
        <v>-1.348058435884756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-1.2666666666666666</v>
      </c>
      <c r="R19" s="136">
        <f t="shared" si="1"/>
        <v>-1.0227439471753486</v>
      </c>
      <c r="S19" s="133">
        <f t="shared" si="2"/>
        <v>-2.666666666666667</v>
      </c>
      <c r="T19" s="133">
        <f t="shared" si="3"/>
        <v>-1</v>
      </c>
      <c r="U19" s="133">
        <f t="shared" si="4"/>
        <v>-1.0736404985545369</v>
      </c>
      <c r="V19" s="133">
        <v>-1.8470249999999999</v>
      </c>
      <c r="W19" s="133">
        <v>-2.7678606440925848</v>
      </c>
      <c r="X19" s="133">
        <v>-2.7678606440925848</v>
      </c>
      <c r="Y19" s="133">
        <v>-2.7678606440925848</v>
      </c>
      <c r="Z19" s="133">
        <v>-2.7678606440925848</v>
      </c>
      <c r="AA19" s="133">
        <v>-2.7678606440925848</v>
      </c>
      <c r="AB19" s="133">
        <v>-2.7678606440925848</v>
      </c>
      <c r="AC19" s="133">
        <v>-2.7678606440925848</v>
      </c>
      <c r="AD19" s="133">
        <v>-2.7678606440925848</v>
      </c>
      <c r="AE19" s="133">
        <v>-2.7678606440925848</v>
      </c>
      <c r="AF19" s="133">
        <v>-2.7678606440925848</v>
      </c>
      <c r="AG19" s="133">
        <v>-2.7678606440925848</v>
      </c>
      <c r="AH19" s="133">
        <v>-2.7678606440925848</v>
      </c>
      <c r="AI19" s="133">
        <v>-2.7678606440925848</v>
      </c>
      <c r="AJ19" s="133">
        <v>-2.7678606440925848</v>
      </c>
      <c r="AK19" s="133">
        <v>-2.7678606440925848</v>
      </c>
      <c r="AL19" s="133">
        <v>-2.7678606440925848</v>
      </c>
      <c r="AM19" s="133">
        <v>-2.7678606440925848</v>
      </c>
      <c r="AN19" s="133">
        <v>-2.7678606440925848</v>
      </c>
      <c r="AO19" s="133">
        <v>-2.7678606440925848</v>
      </c>
      <c r="AP19" s="133">
        <v>-2.7678606440925848</v>
      </c>
      <c r="AQ19" s="133">
        <v>-2.7678606440925848</v>
      </c>
      <c r="AR19" s="133">
        <v>-2.7678606440925848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0.33070899999999998</v>
      </c>
      <c r="Q20" s="133">
        <f t="shared" si="0"/>
        <v>-1.2666666666666666</v>
      </c>
      <c r="R20" s="136">
        <f t="shared" si="1"/>
        <v>-1.0227439471753486</v>
      </c>
      <c r="S20" s="133">
        <f t="shared" si="2"/>
        <v>-2.666666666666667</v>
      </c>
      <c r="T20" s="133">
        <f t="shared" si="3"/>
        <v>-1</v>
      </c>
      <c r="U20" s="133">
        <f t="shared" si="4"/>
        <v>-1.0736404985545369</v>
      </c>
      <c r="V20" s="133">
        <v>-6.1830999999999997E-2</v>
      </c>
      <c r="W20" s="133">
        <v>0.77249125633263094</v>
      </c>
      <c r="X20" s="133">
        <v>0.77249125633263094</v>
      </c>
      <c r="Y20" s="133">
        <v>0.77249125633263094</v>
      </c>
      <c r="Z20" s="133">
        <v>0.77249125633263094</v>
      </c>
      <c r="AA20" s="133">
        <v>0.77249125633263094</v>
      </c>
      <c r="AB20" s="133">
        <v>0.77249125633263094</v>
      </c>
      <c r="AC20" s="133">
        <v>0.77249125633263094</v>
      </c>
      <c r="AD20" s="133">
        <v>0.77249125633263094</v>
      </c>
      <c r="AE20" s="133">
        <v>0.77249125633263094</v>
      </c>
      <c r="AF20" s="133">
        <v>0.77249125633263094</v>
      </c>
      <c r="AG20" s="133">
        <v>0.77249125633263094</v>
      </c>
      <c r="AH20" s="133">
        <v>0.77249125633263094</v>
      </c>
      <c r="AI20" s="133">
        <v>0.77249125633263094</v>
      </c>
      <c r="AJ20" s="133">
        <v>0.77249125633263094</v>
      </c>
      <c r="AK20" s="133">
        <v>0.77249125633263094</v>
      </c>
      <c r="AL20" s="133">
        <v>0.77249125633263094</v>
      </c>
      <c r="AM20" s="133">
        <v>0.77249125633263094</v>
      </c>
      <c r="AN20" s="133">
        <v>0.77249125633263094</v>
      </c>
      <c r="AO20" s="133">
        <v>0.77249125633263094</v>
      </c>
      <c r="AP20" s="133">
        <v>0.77249125633263094</v>
      </c>
      <c r="AQ20" s="133">
        <v>0.77249125633263094</v>
      </c>
      <c r="AR20" s="133">
        <v>0.77249125633263094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795</v>
      </c>
      <c r="Q21" s="133">
        <f t="shared" si="0"/>
        <v>-1.2666666666666666</v>
      </c>
      <c r="R21" s="136">
        <f t="shared" si="1"/>
        <v>-1.0227439471753486</v>
      </c>
      <c r="S21" s="133">
        <f t="shared" si="2"/>
        <v>-2.666666666666667</v>
      </c>
      <c r="T21" s="133">
        <f t="shared" si="3"/>
        <v>-1</v>
      </c>
      <c r="U21" s="133">
        <f t="shared" si="4"/>
        <v>-1.0736404985545369</v>
      </c>
      <c r="V21" s="133">
        <v>-6.7362000000000005E-2</v>
      </c>
      <c r="W21" s="133">
        <v>-2.1922373160411972</v>
      </c>
      <c r="X21" s="133">
        <v>-2.1922373160411972</v>
      </c>
      <c r="Y21" s="133">
        <v>-2.1922373160411972</v>
      </c>
      <c r="Z21" s="133">
        <v>-2.1922373160411972</v>
      </c>
      <c r="AA21" s="133">
        <v>-2.1922373160411972</v>
      </c>
      <c r="AB21" s="133">
        <v>-2.1922373160411972</v>
      </c>
      <c r="AC21" s="133">
        <v>-2.1922373160411972</v>
      </c>
      <c r="AD21" s="133">
        <v>-2.1922373160411972</v>
      </c>
      <c r="AE21" s="133">
        <v>-2.1922373160411972</v>
      </c>
      <c r="AF21" s="133">
        <v>-2.1922373160411972</v>
      </c>
      <c r="AG21" s="133">
        <v>-2.1922373160411972</v>
      </c>
      <c r="AH21" s="133">
        <v>-2.1922373160411972</v>
      </c>
      <c r="AI21" s="133">
        <v>-2.1922373160411972</v>
      </c>
      <c r="AJ21" s="133">
        <v>-2.1922373160411972</v>
      </c>
      <c r="AK21" s="133">
        <v>-2.1922373160411972</v>
      </c>
      <c r="AL21" s="133">
        <v>-2.1922373160411972</v>
      </c>
      <c r="AM21" s="133">
        <v>-2.1922373160411972</v>
      </c>
      <c r="AN21" s="133">
        <v>-2.1922373160411972</v>
      </c>
      <c r="AO21" s="133">
        <v>-2.1922373160411972</v>
      </c>
      <c r="AP21" s="133">
        <v>-2.1922373160411972</v>
      </c>
      <c r="AQ21" s="133">
        <v>-2.1922373160411972</v>
      </c>
      <c r="AR21" s="133">
        <v>-2.1922373160411972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-1.2666666666666666</v>
      </c>
      <c r="R22" s="136">
        <f t="shared" si="1"/>
        <v>-1.0227439471753486</v>
      </c>
      <c r="S22" s="133">
        <f t="shared" si="2"/>
        <v>-2.666666666666667</v>
      </c>
      <c r="T22" s="133">
        <f t="shared" si="3"/>
        <v>-1</v>
      </c>
      <c r="U22" s="133">
        <f t="shared" si="4"/>
        <v>-1.0736404985545369</v>
      </c>
      <c r="V22" s="133">
        <v>2.3284340000000001</v>
      </c>
      <c r="W22" s="133">
        <v>-1.844987150471572</v>
      </c>
      <c r="X22" s="133">
        <v>-1.844987150471572</v>
      </c>
      <c r="Y22" s="133">
        <v>-1.844987150471572</v>
      </c>
      <c r="Z22" s="133">
        <v>-1.844987150471572</v>
      </c>
      <c r="AA22" s="133">
        <v>-1.844987150471572</v>
      </c>
      <c r="AB22" s="133">
        <v>-1.844987150471572</v>
      </c>
      <c r="AC22" s="133">
        <v>-1.844987150471572</v>
      </c>
      <c r="AD22" s="133">
        <v>-1.844987150471572</v>
      </c>
      <c r="AE22" s="133">
        <v>-1.844987150471572</v>
      </c>
      <c r="AF22" s="133">
        <v>-1.844987150471572</v>
      </c>
      <c r="AG22" s="133">
        <v>-1.844987150471572</v>
      </c>
      <c r="AH22" s="133">
        <v>-1.844987150471572</v>
      </c>
      <c r="AI22" s="133">
        <v>-1.844987150471572</v>
      </c>
      <c r="AJ22" s="133">
        <v>-1.844987150471572</v>
      </c>
      <c r="AK22" s="133">
        <v>-1.844987150471572</v>
      </c>
      <c r="AL22" s="133">
        <v>-1.844987150471572</v>
      </c>
      <c r="AM22" s="133">
        <v>-1.844987150471572</v>
      </c>
      <c r="AN22" s="133">
        <v>-1.844987150471572</v>
      </c>
      <c r="AO22" s="133">
        <v>-1.844987150471572</v>
      </c>
      <c r="AP22" s="133">
        <v>-1.844987150471572</v>
      </c>
      <c r="AQ22" s="133">
        <v>-1.844987150471572</v>
      </c>
      <c r="AR22" s="133">
        <v>-1.844987150471572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1.2373500000000001E-2</v>
      </c>
      <c r="Q23" s="133">
        <f t="shared" si="0"/>
        <v>-1.2666666666666666</v>
      </c>
      <c r="R23" s="136">
        <f t="shared" si="1"/>
        <v>-1.0227439471753486</v>
      </c>
      <c r="S23" s="133">
        <f t="shared" si="2"/>
        <v>-2.666666666666667</v>
      </c>
      <c r="T23" s="133">
        <f t="shared" si="3"/>
        <v>-1</v>
      </c>
      <c r="U23" s="133">
        <f t="shared" si="4"/>
        <v>-1.0736404985545369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-1.2666666666666666</v>
      </c>
      <c r="R24" s="136">
        <f t="shared" si="1"/>
        <v>-1.0227439471753486</v>
      </c>
      <c r="S24" s="133">
        <f t="shared" si="2"/>
        <v>-2.666666666666667</v>
      </c>
      <c r="T24" s="133">
        <f t="shared" si="3"/>
        <v>-1</v>
      </c>
      <c r="U24" s="133">
        <f t="shared" si="4"/>
        <v>-1.0736404985545369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0.34842499999999998</v>
      </c>
      <c r="Q25" s="133">
        <f t="shared" si="0"/>
        <v>-1.2666666666666666</v>
      </c>
      <c r="R25" s="136">
        <f t="shared" si="1"/>
        <v>-1.0227439471753486</v>
      </c>
      <c r="S25" s="133">
        <f t="shared" si="2"/>
        <v>-2.666666666666667</v>
      </c>
      <c r="T25" s="133">
        <f t="shared" si="3"/>
        <v>-1</v>
      </c>
      <c r="U25" s="133">
        <f t="shared" si="4"/>
        <v>-1.0736404985545369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-1.2666666666666666</v>
      </c>
      <c r="R26" s="136">
        <f t="shared" si="1"/>
        <v>-1.0227439471753486</v>
      </c>
      <c r="S26" s="133">
        <f t="shared" si="2"/>
        <v>-2.666666666666667</v>
      </c>
      <c r="T26" s="133">
        <f t="shared" si="3"/>
        <v>-1</v>
      </c>
      <c r="U26" s="133">
        <f t="shared" si="4"/>
        <v>-1.0736404985545369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-1.2666666666666666</v>
      </c>
      <c r="R27" s="136">
        <f t="shared" si="1"/>
        <v>-1.0227439471753486</v>
      </c>
      <c r="S27" s="133">
        <f t="shared" si="2"/>
        <v>-2.666666666666667</v>
      </c>
      <c r="T27" s="133">
        <f t="shared" si="3"/>
        <v>-1</v>
      </c>
      <c r="U27" s="133">
        <f t="shared" si="4"/>
        <v>-1.0736404985545369</v>
      </c>
      <c r="W27" s="133">
        <f t="array" ref="W27:AR31">(V18:V22)+W18:AR22</f>
        <v>1.3078925641152439</v>
      </c>
      <c r="X27" s="133">
        <v>1.3078925641152439</v>
      </c>
      <c r="Y27" s="133">
        <v>1.3078925641152439</v>
      </c>
      <c r="Z27" s="133">
        <v>1.3078925641152439</v>
      </c>
      <c r="AA27" s="133">
        <v>1.3078925641152439</v>
      </c>
      <c r="AB27" s="133">
        <v>1.3078925641152439</v>
      </c>
      <c r="AC27" s="133">
        <v>1.3078925641152439</v>
      </c>
      <c r="AD27" s="133">
        <v>1.3078925641152439</v>
      </c>
      <c r="AE27" s="133">
        <v>1.3078925641152439</v>
      </c>
      <c r="AF27" s="133">
        <v>1.3078925641152439</v>
      </c>
      <c r="AG27" s="133">
        <v>1.3078925641152439</v>
      </c>
      <c r="AH27" s="133">
        <v>1.3078925641152439</v>
      </c>
      <c r="AI27" s="133">
        <v>1.3078925641152439</v>
      </c>
      <c r="AJ27" s="133">
        <v>1.3078925641152439</v>
      </c>
      <c r="AK27" s="133">
        <v>1.3078925641152439</v>
      </c>
      <c r="AL27" s="133">
        <v>1.3078925641152439</v>
      </c>
      <c r="AM27" s="133">
        <v>1.3078925641152439</v>
      </c>
      <c r="AN27" s="133">
        <v>1.3078925641152439</v>
      </c>
      <c r="AO27" s="133">
        <v>1.3078925641152439</v>
      </c>
      <c r="AP27" s="133">
        <v>1.3078925641152439</v>
      </c>
      <c r="AQ27" s="133">
        <v>1.3078925641152439</v>
      </c>
      <c r="AR27" s="133">
        <v>1.3078925641152439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-1.2666666666666666</v>
      </c>
      <c r="R28" s="136">
        <f t="shared" si="1"/>
        <v>-1.0227439471753486</v>
      </c>
      <c r="S28" s="133">
        <f t="shared" si="2"/>
        <v>-2.666666666666667</v>
      </c>
      <c r="T28" s="133">
        <f t="shared" si="3"/>
        <v>-1</v>
      </c>
      <c r="U28" s="133">
        <f t="shared" si="4"/>
        <v>-1.0736404985545369</v>
      </c>
      <c r="W28" s="133">
        <v>-4.6148856440925847</v>
      </c>
      <c r="X28" s="133">
        <v>-4.6148856440925847</v>
      </c>
      <c r="Y28" s="133">
        <v>-4.6148856440925847</v>
      </c>
      <c r="Z28" s="133">
        <v>-4.6148856440925847</v>
      </c>
      <c r="AA28" s="133">
        <v>-4.6148856440925847</v>
      </c>
      <c r="AB28" s="133">
        <v>-4.6148856440925847</v>
      </c>
      <c r="AC28" s="133">
        <v>-4.6148856440925847</v>
      </c>
      <c r="AD28" s="133">
        <v>-4.6148856440925847</v>
      </c>
      <c r="AE28" s="133">
        <v>-4.6148856440925847</v>
      </c>
      <c r="AF28" s="133">
        <v>-4.6148856440925847</v>
      </c>
      <c r="AG28" s="133">
        <v>-4.6148856440925847</v>
      </c>
      <c r="AH28" s="133">
        <v>-4.6148856440925847</v>
      </c>
      <c r="AI28" s="133">
        <v>-4.6148856440925847</v>
      </c>
      <c r="AJ28" s="133">
        <v>-4.6148856440925847</v>
      </c>
      <c r="AK28" s="133">
        <v>-4.6148856440925847</v>
      </c>
      <c r="AL28" s="133">
        <v>-4.6148856440925847</v>
      </c>
      <c r="AM28" s="133">
        <v>-4.6148856440925847</v>
      </c>
      <c r="AN28" s="133">
        <v>-4.6148856440925847</v>
      </c>
      <c r="AO28" s="133">
        <v>-4.6148856440925847</v>
      </c>
      <c r="AP28" s="133">
        <v>-4.6148856440925847</v>
      </c>
      <c r="AQ28" s="133">
        <v>-4.6148856440925847</v>
      </c>
      <c r="AR28" s="133">
        <v>-4.6148856440925847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-1.2666666666666666</v>
      </c>
      <c r="R29" s="136">
        <f t="shared" si="1"/>
        <v>-1.0227439471753486</v>
      </c>
      <c r="S29" s="133">
        <f t="shared" si="2"/>
        <v>-2.666666666666667</v>
      </c>
      <c r="T29" s="133">
        <f t="shared" si="3"/>
        <v>-1</v>
      </c>
      <c r="U29" s="133">
        <f t="shared" si="4"/>
        <v>-1.0736404985545369</v>
      </c>
      <c r="W29" s="133">
        <v>0.71066025633263097</v>
      </c>
      <c r="X29" s="133">
        <v>0.71066025633263097</v>
      </c>
      <c r="Y29" s="133">
        <v>0.71066025633263097</v>
      </c>
      <c r="Z29" s="133">
        <v>0.71066025633263097</v>
      </c>
      <c r="AA29" s="133">
        <v>0.71066025633263097</v>
      </c>
      <c r="AB29" s="133">
        <v>0.71066025633263097</v>
      </c>
      <c r="AC29" s="133">
        <v>0.71066025633263097</v>
      </c>
      <c r="AD29" s="133">
        <v>0.71066025633263097</v>
      </c>
      <c r="AE29" s="133">
        <v>0.71066025633263097</v>
      </c>
      <c r="AF29" s="133">
        <v>0.71066025633263097</v>
      </c>
      <c r="AG29" s="133">
        <v>0.71066025633263097</v>
      </c>
      <c r="AH29" s="133">
        <v>0.71066025633263097</v>
      </c>
      <c r="AI29" s="133">
        <v>0.71066025633263097</v>
      </c>
      <c r="AJ29" s="133">
        <v>0.71066025633263097</v>
      </c>
      <c r="AK29" s="133">
        <v>0.71066025633263097</v>
      </c>
      <c r="AL29" s="133">
        <v>0.71066025633263097</v>
      </c>
      <c r="AM29" s="133">
        <v>0.71066025633263097</v>
      </c>
      <c r="AN29" s="133">
        <v>0.71066025633263097</v>
      </c>
      <c r="AO29" s="133">
        <v>0.71066025633263097</v>
      </c>
      <c r="AP29" s="133">
        <v>0.71066025633263097</v>
      </c>
      <c r="AQ29" s="133">
        <v>0.71066025633263097</v>
      </c>
      <c r="AR29" s="133">
        <v>0.71066025633263097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-1.2666666666666666</v>
      </c>
      <c r="R30" s="136">
        <f t="shared" si="1"/>
        <v>-1.0227439471753486</v>
      </c>
      <c r="S30" s="133">
        <f t="shared" si="2"/>
        <v>-2.666666666666667</v>
      </c>
      <c r="T30" s="133">
        <f t="shared" si="3"/>
        <v>-1</v>
      </c>
      <c r="U30" s="133">
        <f t="shared" si="4"/>
        <v>-1.0736404985545369</v>
      </c>
      <c r="W30" s="133">
        <v>-2.2595993160411973</v>
      </c>
      <c r="X30" s="133">
        <v>-2.2595993160411973</v>
      </c>
      <c r="Y30" s="133">
        <v>-2.2595993160411973</v>
      </c>
      <c r="Z30" s="133">
        <v>-2.2595993160411973</v>
      </c>
      <c r="AA30" s="133">
        <v>-2.2595993160411973</v>
      </c>
      <c r="AB30" s="133">
        <v>-2.2595993160411973</v>
      </c>
      <c r="AC30" s="133">
        <v>-2.2595993160411973</v>
      </c>
      <c r="AD30" s="133">
        <v>-2.2595993160411973</v>
      </c>
      <c r="AE30" s="133">
        <v>-2.2595993160411973</v>
      </c>
      <c r="AF30" s="133">
        <v>-2.2595993160411973</v>
      </c>
      <c r="AG30" s="133">
        <v>-2.2595993160411973</v>
      </c>
      <c r="AH30" s="133">
        <v>-2.2595993160411973</v>
      </c>
      <c r="AI30" s="133">
        <v>-2.2595993160411973</v>
      </c>
      <c r="AJ30" s="133">
        <v>-2.2595993160411973</v>
      </c>
      <c r="AK30" s="133">
        <v>-2.2595993160411973</v>
      </c>
      <c r="AL30" s="133">
        <v>-2.2595993160411973</v>
      </c>
      <c r="AM30" s="133">
        <v>-2.2595993160411973</v>
      </c>
      <c r="AN30" s="133">
        <v>-2.2595993160411973</v>
      </c>
      <c r="AO30" s="133">
        <v>-2.2595993160411973</v>
      </c>
      <c r="AP30" s="133">
        <v>-2.2595993160411973</v>
      </c>
      <c r="AQ30" s="133">
        <v>-2.2595993160411973</v>
      </c>
      <c r="AR30" s="133">
        <v>-2.2595993160411973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-1.2666666666666666</v>
      </c>
      <c r="R31" s="136">
        <f t="shared" si="1"/>
        <v>-1.0227439471753486</v>
      </c>
      <c r="S31" s="133">
        <f t="shared" si="2"/>
        <v>-2.666666666666667</v>
      </c>
      <c r="T31" s="133">
        <f t="shared" si="3"/>
        <v>-1</v>
      </c>
      <c r="U31" s="133">
        <f t="shared" si="4"/>
        <v>-1.0736404985545369</v>
      </c>
      <c r="W31" s="133">
        <v>0.48344684952842809</v>
      </c>
      <c r="X31" s="133">
        <v>0.48344684952842809</v>
      </c>
      <c r="Y31" s="133">
        <v>0.48344684952842809</v>
      </c>
      <c r="Z31" s="133">
        <v>0.48344684952842809</v>
      </c>
      <c r="AA31" s="133">
        <v>0.48344684952842809</v>
      </c>
      <c r="AB31" s="133">
        <v>0.48344684952842809</v>
      </c>
      <c r="AC31" s="133">
        <v>0.48344684952842809</v>
      </c>
      <c r="AD31" s="133">
        <v>0.48344684952842809</v>
      </c>
      <c r="AE31" s="133">
        <v>0.48344684952842809</v>
      </c>
      <c r="AF31" s="133">
        <v>0.48344684952842809</v>
      </c>
      <c r="AG31" s="133">
        <v>0.48344684952842809</v>
      </c>
      <c r="AH31" s="133">
        <v>0.48344684952842809</v>
      </c>
      <c r="AI31" s="133">
        <v>0.48344684952842809</v>
      </c>
      <c r="AJ31" s="133">
        <v>0.48344684952842809</v>
      </c>
      <c r="AK31" s="133">
        <v>0.48344684952842809</v>
      </c>
      <c r="AL31" s="133">
        <v>0.48344684952842809</v>
      </c>
      <c r="AM31" s="133">
        <v>0.48344684952842809</v>
      </c>
      <c r="AN31" s="133">
        <v>0.48344684952842809</v>
      </c>
      <c r="AO31" s="133">
        <v>0.48344684952842809</v>
      </c>
      <c r="AP31" s="133">
        <v>0.48344684952842809</v>
      </c>
      <c r="AQ31" s="133">
        <v>0.48344684952842809</v>
      </c>
      <c r="AR31" s="133">
        <v>0.48344684952842809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-1.2666666666666666</v>
      </c>
      <c r="R32" s="136">
        <f t="shared" si="1"/>
        <v>-1.0227439471753486</v>
      </c>
      <c r="S32" s="133">
        <f t="shared" si="2"/>
        <v>-2.666666666666667</v>
      </c>
      <c r="T32" s="133">
        <f t="shared" si="3"/>
        <v>-1</v>
      </c>
      <c r="U32" s="133">
        <f t="shared" si="4"/>
        <v>-1.0736404985545369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-1.2666666666666666</v>
      </c>
      <c r="R33" s="136">
        <f t="shared" si="1"/>
        <v>-1.0227439471753486</v>
      </c>
      <c r="S33" s="133">
        <f t="shared" si="2"/>
        <v>-2.666666666666667</v>
      </c>
      <c r="T33" s="133">
        <f t="shared" si="3"/>
        <v>-1</v>
      </c>
      <c r="U33" s="133">
        <f t="shared" si="4"/>
        <v>-1.0736404985545369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-1.2666666666666666</v>
      </c>
      <c r="R34" s="136">
        <f t="shared" si="1"/>
        <v>-1.0227439471753486</v>
      </c>
      <c r="S34" s="133">
        <f t="shared" si="2"/>
        <v>-2.666666666666667</v>
      </c>
      <c r="T34" s="133">
        <f t="shared" si="3"/>
        <v>-1</v>
      </c>
      <c r="U34" s="133">
        <f t="shared" si="4"/>
        <v>-1.0736404985545369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-1.2666666666666666</v>
      </c>
      <c r="R35" s="136">
        <f t="shared" si="1"/>
        <v>-1.0227439471753486</v>
      </c>
      <c r="S35" s="133">
        <f t="shared" si="2"/>
        <v>-2.666666666666667</v>
      </c>
      <c r="T35" s="133">
        <f t="shared" si="3"/>
        <v>-1</v>
      </c>
      <c r="U35" s="133">
        <f t="shared" si="4"/>
        <v>-1.0736404985545369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-1.2666666666666666</v>
      </c>
      <c r="R36" s="136">
        <f t="shared" si="1"/>
        <v>-1.0227439471753486</v>
      </c>
      <c r="S36" s="133">
        <f t="shared" si="2"/>
        <v>-2.666666666666667</v>
      </c>
      <c r="T36" s="133">
        <f t="shared" si="3"/>
        <v>-1</v>
      </c>
      <c r="U36" s="133">
        <f t="shared" si="4"/>
        <v>-1.0736404985545369</v>
      </c>
      <c r="W36" s="133">
        <f>2/(1+EXP(-2*W27))-1</f>
        <v>0.86374120030977686</v>
      </c>
      <c r="X36" s="133">
        <f t="shared" ref="X36:AR40" si="5">2/(1+EXP(-2*X27))-1</f>
        <v>0.86374120030977686</v>
      </c>
      <c r="Y36" s="133">
        <f t="shared" si="5"/>
        <v>0.86374120030977686</v>
      </c>
      <c r="Z36" s="133">
        <f t="shared" si="5"/>
        <v>0.86374120030977686</v>
      </c>
      <c r="AA36" s="133">
        <f t="shared" si="5"/>
        <v>0.86374120030977686</v>
      </c>
      <c r="AB36" s="133">
        <f t="shared" si="5"/>
        <v>0.86374120030977686</v>
      </c>
      <c r="AC36" s="133">
        <f t="shared" si="5"/>
        <v>0.86374120030977686</v>
      </c>
      <c r="AD36" s="133">
        <f t="shared" si="5"/>
        <v>0.86374120030977686</v>
      </c>
      <c r="AE36" s="133">
        <f t="shared" si="5"/>
        <v>0.86374120030977686</v>
      </c>
      <c r="AF36" s="133">
        <f t="shared" si="5"/>
        <v>0.86374120030977686</v>
      </c>
      <c r="AG36" s="133">
        <f t="shared" si="5"/>
        <v>0.86374120030977686</v>
      </c>
      <c r="AH36" s="133">
        <f t="shared" si="5"/>
        <v>0.86374120030977686</v>
      </c>
      <c r="AI36" s="133">
        <f t="shared" si="5"/>
        <v>0.86374120030977686</v>
      </c>
      <c r="AJ36" s="133">
        <f t="shared" si="5"/>
        <v>0.86374120030977686</v>
      </c>
      <c r="AK36" s="133">
        <f t="shared" si="5"/>
        <v>0.86374120030977686</v>
      </c>
      <c r="AL36" s="133">
        <f t="shared" si="5"/>
        <v>0.86374120030977686</v>
      </c>
      <c r="AM36" s="133">
        <f t="shared" si="5"/>
        <v>0.86374120030977686</v>
      </c>
      <c r="AN36" s="133">
        <f t="shared" si="5"/>
        <v>0.86374120030977686</v>
      </c>
      <c r="AO36" s="133">
        <f t="shared" si="5"/>
        <v>0.86374120030977686</v>
      </c>
      <c r="AP36" s="133">
        <f t="shared" si="5"/>
        <v>0.86374120030977686</v>
      </c>
      <c r="AQ36" s="133">
        <f t="shared" si="5"/>
        <v>0.86374120030977686</v>
      </c>
      <c r="AR36" s="133">
        <f t="shared" si="5"/>
        <v>0.86374120030977686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-1.2666666666666666</v>
      </c>
      <c r="R37" s="136">
        <f t="shared" si="1"/>
        <v>-1.0227439471753486</v>
      </c>
      <c r="S37" s="133">
        <f t="shared" si="2"/>
        <v>-2.666666666666667</v>
      </c>
      <c r="T37" s="133">
        <f t="shared" si="3"/>
        <v>-1</v>
      </c>
      <c r="U37" s="133">
        <f t="shared" si="4"/>
        <v>-1.0736404985545369</v>
      </c>
      <c r="W37" s="133">
        <f t="shared" ref="W37:AL40" si="6">2/(1+EXP(-2*W28))-1</f>
        <v>-0.99980386790633835</v>
      </c>
      <c r="X37" s="133">
        <f t="shared" si="6"/>
        <v>-0.99980386790633835</v>
      </c>
      <c r="Y37" s="133">
        <f t="shared" si="6"/>
        <v>-0.99980386790633835</v>
      </c>
      <c r="Z37" s="133">
        <f t="shared" si="6"/>
        <v>-0.99980386790633835</v>
      </c>
      <c r="AA37" s="133">
        <f t="shared" si="6"/>
        <v>-0.99980386790633835</v>
      </c>
      <c r="AB37" s="133">
        <f t="shared" si="6"/>
        <v>-0.99980386790633835</v>
      </c>
      <c r="AC37" s="133">
        <f t="shared" si="6"/>
        <v>-0.99980386790633835</v>
      </c>
      <c r="AD37" s="133">
        <f t="shared" si="6"/>
        <v>-0.99980386790633835</v>
      </c>
      <c r="AE37" s="133">
        <f t="shared" si="6"/>
        <v>-0.99980386790633835</v>
      </c>
      <c r="AF37" s="133">
        <f t="shared" si="6"/>
        <v>-0.99980386790633835</v>
      </c>
      <c r="AG37" s="133">
        <f t="shared" si="6"/>
        <v>-0.99980386790633835</v>
      </c>
      <c r="AH37" s="133">
        <f t="shared" si="6"/>
        <v>-0.99980386790633835</v>
      </c>
      <c r="AI37" s="133">
        <f t="shared" si="6"/>
        <v>-0.99980386790633835</v>
      </c>
      <c r="AJ37" s="133">
        <f t="shared" si="6"/>
        <v>-0.99980386790633835</v>
      </c>
      <c r="AK37" s="133">
        <f t="shared" si="6"/>
        <v>-0.99980386790633835</v>
      </c>
      <c r="AL37" s="133">
        <f t="shared" si="6"/>
        <v>-0.99980386790633835</v>
      </c>
      <c r="AM37" s="133">
        <f t="shared" si="5"/>
        <v>-0.99980386790633835</v>
      </c>
      <c r="AN37" s="133">
        <f t="shared" si="5"/>
        <v>-0.99980386790633835</v>
      </c>
      <c r="AO37" s="133">
        <f t="shared" si="5"/>
        <v>-0.99980386790633835</v>
      </c>
      <c r="AP37" s="133">
        <f t="shared" si="5"/>
        <v>-0.99980386790633835</v>
      </c>
      <c r="AQ37" s="133">
        <f t="shared" si="5"/>
        <v>-0.99980386790633835</v>
      </c>
      <c r="AR37" s="133">
        <f t="shared" si="5"/>
        <v>-0.99980386790633835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-1.2666666666666666</v>
      </c>
      <c r="R38" s="136">
        <f t="shared" si="1"/>
        <v>-1.0227439471753486</v>
      </c>
      <c r="S38" s="133">
        <f t="shared" si="2"/>
        <v>-2.666666666666667</v>
      </c>
      <c r="T38" s="133">
        <f t="shared" si="3"/>
        <v>-1</v>
      </c>
      <c r="U38" s="133">
        <f t="shared" si="4"/>
        <v>-1.0736404985545369</v>
      </c>
      <c r="W38" s="133">
        <f t="shared" si="6"/>
        <v>0.6110906953373394</v>
      </c>
      <c r="X38" s="133">
        <f t="shared" si="5"/>
        <v>0.6110906953373394</v>
      </c>
      <c r="Y38" s="133">
        <f t="shared" si="5"/>
        <v>0.6110906953373394</v>
      </c>
      <c r="Z38" s="133">
        <f t="shared" si="5"/>
        <v>0.6110906953373394</v>
      </c>
      <c r="AA38" s="133">
        <f t="shared" si="5"/>
        <v>0.6110906953373394</v>
      </c>
      <c r="AB38" s="133">
        <f t="shared" si="5"/>
        <v>0.6110906953373394</v>
      </c>
      <c r="AC38" s="133">
        <f t="shared" si="5"/>
        <v>0.6110906953373394</v>
      </c>
      <c r="AD38" s="133">
        <f t="shared" si="5"/>
        <v>0.6110906953373394</v>
      </c>
      <c r="AE38" s="133">
        <f t="shared" si="5"/>
        <v>0.6110906953373394</v>
      </c>
      <c r="AF38" s="133">
        <f t="shared" si="5"/>
        <v>0.6110906953373394</v>
      </c>
      <c r="AG38" s="133">
        <f t="shared" si="5"/>
        <v>0.6110906953373394</v>
      </c>
      <c r="AH38" s="133">
        <f t="shared" si="5"/>
        <v>0.6110906953373394</v>
      </c>
      <c r="AI38" s="133">
        <f t="shared" si="5"/>
        <v>0.6110906953373394</v>
      </c>
      <c r="AJ38" s="133">
        <f t="shared" si="5"/>
        <v>0.6110906953373394</v>
      </c>
      <c r="AK38" s="133">
        <f t="shared" si="5"/>
        <v>0.6110906953373394</v>
      </c>
      <c r="AL38" s="133">
        <f t="shared" si="5"/>
        <v>0.6110906953373394</v>
      </c>
      <c r="AM38" s="133">
        <f t="shared" si="5"/>
        <v>0.6110906953373394</v>
      </c>
      <c r="AN38" s="133">
        <f t="shared" si="5"/>
        <v>0.6110906953373394</v>
      </c>
      <c r="AO38" s="133">
        <f t="shared" si="5"/>
        <v>0.6110906953373394</v>
      </c>
      <c r="AP38" s="133">
        <f t="shared" si="5"/>
        <v>0.6110906953373394</v>
      </c>
      <c r="AQ38" s="133">
        <f t="shared" si="5"/>
        <v>0.6110906953373394</v>
      </c>
      <c r="AR38" s="133">
        <f t="shared" si="5"/>
        <v>0.6110906953373394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-1.2666666666666666</v>
      </c>
      <c r="R39" s="136">
        <f t="shared" si="1"/>
        <v>-1.0227439471753486</v>
      </c>
      <c r="S39" s="133">
        <f t="shared" si="2"/>
        <v>-2.666666666666667</v>
      </c>
      <c r="T39" s="133">
        <f t="shared" si="3"/>
        <v>-1</v>
      </c>
      <c r="U39" s="133">
        <f t="shared" si="4"/>
        <v>-1.0736404985545369</v>
      </c>
      <c r="W39" s="133">
        <f t="shared" si="6"/>
        <v>-0.9784394549403953</v>
      </c>
      <c r="X39" s="133">
        <f t="shared" si="5"/>
        <v>-0.9784394549403953</v>
      </c>
      <c r="Y39" s="133">
        <f t="shared" si="5"/>
        <v>-0.9784394549403953</v>
      </c>
      <c r="Z39" s="133">
        <f t="shared" si="5"/>
        <v>-0.9784394549403953</v>
      </c>
      <c r="AA39" s="133">
        <f t="shared" si="5"/>
        <v>-0.9784394549403953</v>
      </c>
      <c r="AB39" s="133">
        <f t="shared" si="5"/>
        <v>-0.9784394549403953</v>
      </c>
      <c r="AC39" s="133">
        <f t="shared" si="5"/>
        <v>-0.9784394549403953</v>
      </c>
      <c r="AD39" s="133">
        <f t="shared" si="5"/>
        <v>-0.9784394549403953</v>
      </c>
      <c r="AE39" s="133">
        <f t="shared" si="5"/>
        <v>-0.9784394549403953</v>
      </c>
      <c r="AF39" s="133">
        <f t="shared" si="5"/>
        <v>-0.9784394549403953</v>
      </c>
      <c r="AG39" s="133">
        <f t="shared" si="5"/>
        <v>-0.9784394549403953</v>
      </c>
      <c r="AH39" s="133">
        <f t="shared" si="5"/>
        <v>-0.9784394549403953</v>
      </c>
      <c r="AI39" s="133">
        <f t="shared" si="5"/>
        <v>-0.9784394549403953</v>
      </c>
      <c r="AJ39" s="133">
        <f t="shared" si="5"/>
        <v>-0.9784394549403953</v>
      </c>
      <c r="AK39" s="133">
        <f t="shared" si="5"/>
        <v>-0.9784394549403953</v>
      </c>
      <c r="AL39" s="133">
        <f t="shared" si="5"/>
        <v>-0.9784394549403953</v>
      </c>
      <c r="AM39" s="133">
        <f t="shared" si="5"/>
        <v>-0.9784394549403953</v>
      </c>
      <c r="AN39" s="133">
        <f t="shared" si="5"/>
        <v>-0.9784394549403953</v>
      </c>
      <c r="AO39" s="133">
        <f t="shared" si="5"/>
        <v>-0.9784394549403953</v>
      </c>
      <c r="AP39" s="133">
        <f t="shared" si="5"/>
        <v>-0.9784394549403953</v>
      </c>
      <c r="AQ39" s="133">
        <f t="shared" si="5"/>
        <v>-0.9784394549403953</v>
      </c>
      <c r="AR39" s="133">
        <f t="shared" si="5"/>
        <v>-0.9784394549403953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-1.2666666666666666</v>
      </c>
      <c r="R40" s="136">
        <f t="shared" si="1"/>
        <v>-1.0227439471753486</v>
      </c>
      <c r="S40" s="133">
        <f t="shared" si="2"/>
        <v>-2.666666666666667</v>
      </c>
      <c r="T40" s="133">
        <f t="shared" si="3"/>
        <v>-1</v>
      </c>
      <c r="U40" s="133">
        <f t="shared" si="4"/>
        <v>-1.0736404985545369</v>
      </c>
      <c r="W40" s="133">
        <f t="shared" si="6"/>
        <v>0.44899982670312433</v>
      </c>
      <c r="X40" s="133">
        <f t="shared" si="5"/>
        <v>0.44899982670312433</v>
      </c>
      <c r="Y40" s="133">
        <f t="shared" si="5"/>
        <v>0.44899982670312433</v>
      </c>
      <c r="Z40" s="133">
        <f t="shared" si="5"/>
        <v>0.44899982670312433</v>
      </c>
      <c r="AA40" s="133">
        <f t="shared" si="5"/>
        <v>0.44899982670312433</v>
      </c>
      <c r="AB40" s="133">
        <f t="shared" si="5"/>
        <v>0.44899982670312433</v>
      </c>
      <c r="AC40" s="133">
        <f t="shared" si="5"/>
        <v>0.44899982670312433</v>
      </c>
      <c r="AD40" s="133">
        <f t="shared" si="5"/>
        <v>0.44899982670312433</v>
      </c>
      <c r="AE40" s="133">
        <f t="shared" si="5"/>
        <v>0.44899982670312433</v>
      </c>
      <c r="AF40" s="133">
        <f t="shared" si="5"/>
        <v>0.44899982670312433</v>
      </c>
      <c r="AG40" s="133">
        <f t="shared" si="5"/>
        <v>0.44899982670312433</v>
      </c>
      <c r="AH40" s="133">
        <f t="shared" si="5"/>
        <v>0.44899982670312433</v>
      </c>
      <c r="AI40" s="133">
        <f t="shared" si="5"/>
        <v>0.44899982670312433</v>
      </c>
      <c r="AJ40" s="133">
        <f t="shared" si="5"/>
        <v>0.44899982670312433</v>
      </c>
      <c r="AK40" s="133">
        <f t="shared" si="5"/>
        <v>0.44899982670312433</v>
      </c>
      <c r="AL40" s="133">
        <f t="shared" si="5"/>
        <v>0.44899982670312433</v>
      </c>
      <c r="AM40" s="133">
        <f t="shared" si="5"/>
        <v>0.44899982670312433</v>
      </c>
      <c r="AN40" s="133">
        <f t="shared" si="5"/>
        <v>0.44899982670312433</v>
      </c>
      <c r="AO40" s="133">
        <f t="shared" si="5"/>
        <v>0.44899982670312433</v>
      </c>
      <c r="AP40" s="133">
        <f t="shared" si="5"/>
        <v>0.44899982670312433</v>
      </c>
      <c r="AQ40" s="133">
        <f t="shared" si="5"/>
        <v>0.44899982670312433</v>
      </c>
      <c r="AR40" s="133">
        <f t="shared" si="5"/>
        <v>0.44899982670312433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-1.2666666666666666</v>
      </c>
      <c r="R41" s="136">
        <f t="shared" si="1"/>
        <v>-1.0227439471753486</v>
      </c>
      <c r="S41" s="133">
        <f t="shared" si="2"/>
        <v>-2.666666666666667</v>
      </c>
      <c r="T41" s="133">
        <f t="shared" si="3"/>
        <v>-1</v>
      </c>
      <c r="U41" s="133">
        <f t="shared" si="4"/>
        <v>-1.0736404985545369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-1.2666666666666666</v>
      </c>
      <c r="R42" s="136">
        <f t="shared" si="1"/>
        <v>-1.0227439471753486</v>
      </c>
      <c r="S42" s="133">
        <f t="shared" si="2"/>
        <v>-2.666666666666667</v>
      </c>
      <c r="T42" s="133">
        <f t="shared" si="3"/>
        <v>-1</v>
      </c>
      <c r="U42" s="133">
        <f t="shared" si="4"/>
        <v>-1.0736404985545369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-1.2666666666666666</v>
      </c>
      <c r="R43" s="136">
        <f t="shared" si="1"/>
        <v>-1.0227439471753486</v>
      </c>
      <c r="S43" s="133">
        <f t="shared" si="2"/>
        <v>-2.666666666666667</v>
      </c>
      <c r="T43" s="133">
        <f t="shared" si="3"/>
        <v>-1</v>
      </c>
      <c r="U43" s="133">
        <f t="shared" si="4"/>
        <v>-1.0736404985545369</v>
      </c>
      <c r="W43" s="133">
        <v>-2.162E-2</v>
      </c>
      <c r="X43" s="133">
        <v>0.22444800000000001</v>
      </c>
      <c r="Y43" s="133">
        <v>0.113307</v>
      </c>
      <c r="Z43" s="133">
        <v>-0.75809599999999999</v>
      </c>
      <c r="AA43" s="133">
        <v>0.33044899999999999</v>
      </c>
      <c r="AB43" s="133">
        <v>-9.8585199999999998E-2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-1.2666666666666666</v>
      </c>
      <c r="R44" s="136">
        <f t="shared" si="1"/>
        <v>-1.0227439471753486</v>
      </c>
      <c r="S44" s="133">
        <f t="shared" si="2"/>
        <v>-2.666666666666667</v>
      </c>
      <c r="T44" s="133">
        <f t="shared" si="3"/>
        <v>-1</v>
      </c>
      <c r="U44" s="133">
        <f t="shared" si="4"/>
        <v>-1.0736404985545369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-1.2666666666666666</v>
      </c>
      <c r="R45" s="136">
        <f t="shared" si="1"/>
        <v>-1.0227439471753486</v>
      </c>
      <c r="S45" s="133">
        <f t="shared" si="2"/>
        <v>-2.666666666666667</v>
      </c>
      <c r="T45" s="133">
        <f t="shared" si="3"/>
        <v>-1</v>
      </c>
      <c r="U45" s="133">
        <f t="shared" si="4"/>
        <v>-1.0736404985545369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-1.2666666666666666</v>
      </c>
      <c r="R46" s="136">
        <f t="shared" si="1"/>
        <v>-1.0227439471753486</v>
      </c>
      <c r="S46" s="133">
        <f t="shared" si="2"/>
        <v>-2.666666666666667</v>
      </c>
      <c r="T46" s="133">
        <f t="shared" si="3"/>
        <v>-1</v>
      </c>
      <c r="U46" s="133">
        <f t="shared" si="4"/>
        <v>-1.0736404985545369</v>
      </c>
      <c r="W46" s="133">
        <f t="array" ref="W46:AR46">MMULT(X43:AB43,W36:AR40)</f>
        <v>-0.75027428086728187</v>
      </c>
      <c r="X46" s="133">
        <v>-0.75027428086728187</v>
      </c>
      <c r="Y46" s="133">
        <v>-0.75027428086728187</v>
      </c>
      <c r="Z46" s="133">
        <v>-0.75027428086728187</v>
      </c>
      <c r="AA46" s="133">
        <v>-0.75027428086728187</v>
      </c>
      <c r="AB46" s="133">
        <v>-0.75027428086728187</v>
      </c>
      <c r="AC46" s="133">
        <v>-0.75027428086728187</v>
      </c>
      <c r="AD46" s="133">
        <v>-0.75027428086728187</v>
      </c>
      <c r="AE46" s="133">
        <v>-0.75027428086728187</v>
      </c>
      <c r="AF46" s="133">
        <v>-0.75027428086728187</v>
      </c>
      <c r="AG46" s="133">
        <v>-0.75027428086728187</v>
      </c>
      <c r="AH46" s="133">
        <v>-0.75027428086728187</v>
      </c>
      <c r="AI46" s="133">
        <v>-0.75027428086728187</v>
      </c>
      <c r="AJ46" s="133">
        <v>-0.75027428086728187</v>
      </c>
      <c r="AK46" s="133">
        <v>-0.75027428086728187</v>
      </c>
      <c r="AL46" s="133">
        <v>-0.75027428086728187</v>
      </c>
      <c r="AM46" s="133">
        <v>-0.75027428086728187</v>
      </c>
      <c r="AN46" s="133">
        <v>-0.75027428086728187</v>
      </c>
      <c r="AO46" s="133">
        <v>-0.75027428086728187</v>
      </c>
      <c r="AP46" s="133">
        <v>-0.75027428086728187</v>
      </c>
      <c r="AQ46" s="133">
        <v>-0.75027428086728187</v>
      </c>
      <c r="AR46" s="133">
        <v>-0.75027428086728187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-1.2666666666666666</v>
      </c>
      <c r="R47" s="136">
        <f t="shared" si="1"/>
        <v>-1.0227439471753486</v>
      </c>
      <c r="S47" s="133">
        <f t="shared" si="2"/>
        <v>-2.666666666666667</v>
      </c>
      <c r="T47" s="133">
        <f t="shared" si="3"/>
        <v>-1</v>
      </c>
      <c r="U47" s="133">
        <f t="shared" si="4"/>
        <v>-1.0736404985545369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-1.2666666666666666</v>
      </c>
      <c r="R48" s="136">
        <f t="shared" si="1"/>
        <v>-1.0227439471753486</v>
      </c>
      <c r="S48" s="133">
        <f t="shared" si="2"/>
        <v>-2.666666666666667</v>
      </c>
      <c r="T48" s="133">
        <f t="shared" si="3"/>
        <v>-1</v>
      </c>
      <c r="U48" s="133">
        <f t="shared" si="4"/>
        <v>-1.0736404985545369</v>
      </c>
      <c r="W48" s="133">
        <f t="array" ref="W48:AR48">(W43)+W46:AR46</f>
        <v>-0.77189428086728185</v>
      </c>
      <c r="X48" s="133">
        <v>-0.77189428086728185</v>
      </c>
      <c r="Y48" s="133">
        <v>-0.77189428086728185</v>
      </c>
      <c r="Z48" s="133">
        <v>-0.77189428086728185</v>
      </c>
      <c r="AA48" s="133">
        <v>-0.77189428086728185</v>
      </c>
      <c r="AB48" s="133">
        <v>-0.77189428086728185</v>
      </c>
      <c r="AC48" s="133">
        <v>-0.77189428086728185</v>
      </c>
      <c r="AD48" s="133">
        <v>-0.77189428086728185</v>
      </c>
      <c r="AE48" s="133">
        <v>-0.77189428086728185</v>
      </c>
      <c r="AF48" s="133">
        <v>-0.77189428086728185</v>
      </c>
      <c r="AG48" s="133">
        <v>-0.77189428086728185</v>
      </c>
      <c r="AH48" s="133">
        <v>-0.77189428086728185</v>
      </c>
      <c r="AI48" s="133">
        <v>-0.77189428086728185</v>
      </c>
      <c r="AJ48" s="133">
        <v>-0.77189428086728185</v>
      </c>
      <c r="AK48" s="133">
        <v>-0.77189428086728185</v>
      </c>
      <c r="AL48" s="133">
        <v>-0.77189428086728185</v>
      </c>
      <c r="AM48" s="133">
        <v>-0.77189428086728185</v>
      </c>
      <c r="AN48" s="133">
        <v>-0.77189428086728185</v>
      </c>
      <c r="AO48" s="133">
        <v>-0.77189428086728185</v>
      </c>
      <c r="AP48" s="133">
        <v>-0.77189428086728185</v>
      </c>
      <c r="AQ48" s="133">
        <v>-0.77189428086728185</v>
      </c>
      <c r="AR48" s="133">
        <v>-0.77189428086728185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-1.2666666666666666</v>
      </c>
      <c r="R49" s="136">
        <f t="shared" si="1"/>
        <v>-1.0227439471753486</v>
      </c>
      <c r="S49" s="133">
        <f t="shared" si="2"/>
        <v>-2.666666666666667</v>
      </c>
      <c r="T49" s="133">
        <f t="shared" si="3"/>
        <v>-1</v>
      </c>
      <c r="U49" s="133">
        <f t="shared" si="4"/>
        <v>-1.0736404985545369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-1.2666666666666666</v>
      </c>
      <c r="R50" s="136">
        <f t="shared" si="1"/>
        <v>-1.0227439471753486</v>
      </c>
      <c r="S50" s="133">
        <f t="shared" si="2"/>
        <v>-2.666666666666667</v>
      </c>
      <c r="T50" s="133">
        <f t="shared" si="3"/>
        <v>-1</v>
      </c>
      <c r="U50" s="133">
        <f t="shared" si="4"/>
        <v>-1.0736404985545369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-1.2666666666666666</v>
      </c>
      <c r="R51" s="136">
        <f t="shared" si="1"/>
        <v>-1.0227439471753486</v>
      </c>
      <c r="S51" s="133">
        <f t="shared" si="2"/>
        <v>-2.666666666666667</v>
      </c>
      <c r="T51" s="133">
        <f t="shared" si="3"/>
        <v>-1</v>
      </c>
      <c r="U51" s="133">
        <f t="shared" si="4"/>
        <v>-1.0736404985545369</v>
      </c>
      <c r="W51" s="133">
        <f>(W48+1)*(($N$5-$N$3)/2)+$N$3</f>
        <v>6.3683987396943115E-2</v>
      </c>
      <c r="X51" s="133">
        <f t="shared" ref="X51:AR51" si="7">(X48+1)*(($N$5-$N$3)/2)+$N$3</f>
        <v>6.3683987396943115E-2</v>
      </c>
      <c r="Y51" s="133">
        <f t="shared" si="7"/>
        <v>6.3683987396943115E-2</v>
      </c>
      <c r="Z51" s="133">
        <f t="shared" si="7"/>
        <v>6.3683987396943115E-2</v>
      </c>
      <c r="AA51" s="133">
        <f t="shared" si="7"/>
        <v>6.3683987396943115E-2</v>
      </c>
      <c r="AB51" s="133">
        <f t="shared" si="7"/>
        <v>6.3683987396943115E-2</v>
      </c>
      <c r="AC51" s="133">
        <f t="shared" si="7"/>
        <v>6.3683987396943115E-2</v>
      </c>
      <c r="AD51" s="133">
        <f t="shared" si="7"/>
        <v>6.3683987396943115E-2</v>
      </c>
      <c r="AE51" s="133">
        <f t="shared" si="7"/>
        <v>6.3683987396943115E-2</v>
      </c>
      <c r="AF51" s="133">
        <f t="shared" si="7"/>
        <v>6.3683987396943115E-2</v>
      </c>
      <c r="AG51" s="133">
        <f t="shared" si="7"/>
        <v>6.3683987396943115E-2</v>
      </c>
      <c r="AH51" s="133">
        <f t="shared" si="7"/>
        <v>6.3683987396943115E-2</v>
      </c>
      <c r="AI51" s="133">
        <f t="shared" si="7"/>
        <v>6.3683987396943115E-2</v>
      </c>
      <c r="AJ51" s="133">
        <f t="shared" si="7"/>
        <v>6.3683987396943115E-2</v>
      </c>
      <c r="AK51" s="133">
        <f t="shared" si="7"/>
        <v>6.3683987396943115E-2</v>
      </c>
      <c r="AL51" s="133">
        <f t="shared" si="7"/>
        <v>6.3683987396943115E-2</v>
      </c>
      <c r="AM51" s="133">
        <f t="shared" si="7"/>
        <v>6.3683987396943115E-2</v>
      </c>
      <c r="AN51" s="133">
        <f t="shared" si="7"/>
        <v>6.3683987396943115E-2</v>
      </c>
      <c r="AO51" s="133">
        <f t="shared" si="7"/>
        <v>6.3683987396943115E-2</v>
      </c>
      <c r="AP51" s="133">
        <f t="shared" si="7"/>
        <v>6.3683987396943115E-2</v>
      </c>
      <c r="AQ51" s="133">
        <f t="shared" si="7"/>
        <v>6.3683987396943115E-2</v>
      </c>
      <c r="AR51" s="133">
        <f t="shared" si="7"/>
        <v>6.3683987396943115E-2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-1.2666666666666666</v>
      </c>
      <c r="R52" s="136">
        <f t="shared" si="1"/>
        <v>-1.0227439471753486</v>
      </c>
      <c r="S52" s="133">
        <f t="shared" si="2"/>
        <v>-2.666666666666667</v>
      </c>
      <c r="T52" s="133">
        <f t="shared" si="3"/>
        <v>-1</v>
      </c>
      <c r="U52" s="133">
        <f t="shared" si="4"/>
        <v>-1.0736404985545369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-1.2666666666666666</v>
      </c>
      <c r="R53" s="136">
        <f t="shared" si="1"/>
        <v>-1.0227439471753486</v>
      </c>
      <c r="S53" s="133">
        <f t="shared" si="2"/>
        <v>-2.666666666666667</v>
      </c>
      <c r="T53" s="133">
        <f t="shared" si="3"/>
        <v>-1</v>
      </c>
      <c r="U53" s="133">
        <f t="shared" si="4"/>
        <v>-1.0736404985545369</v>
      </c>
      <c r="W53" s="133">
        <f t="array" ref="W53:W184">TRANSPOSE($W$51:$CE$51)</f>
        <v>6.3683987396943115E-2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-1.2666666666666666</v>
      </c>
      <c r="R54" s="136">
        <f t="shared" si="1"/>
        <v>-1.0227439471753486</v>
      </c>
      <c r="S54" s="133">
        <f t="shared" si="2"/>
        <v>-2.666666666666667</v>
      </c>
      <c r="T54" s="133">
        <f t="shared" si="3"/>
        <v>-1</v>
      </c>
      <c r="U54" s="133">
        <f t="shared" si="4"/>
        <v>-1.0736404985545369</v>
      </c>
      <c r="W54" s="133">
        <v>6.3683987396943115E-2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-1.2666666666666666</v>
      </c>
      <c r="R55" s="136">
        <f t="shared" si="1"/>
        <v>-1.0227439471753486</v>
      </c>
      <c r="S55" s="133">
        <f t="shared" si="2"/>
        <v>-2.666666666666667</v>
      </c>
      <c r="T55" s="133">
        <f t="shared" si="3"/>
        <v>-1</v>
      </c>
      <c r="U55" s="133">
        <f t="shared" si="4"/>
        <v>-1.0736404985545369</v>
      </c>
      <c r="W55" s="133">
        <v>6.3683987396943115E-2</v>
      </c>
    </row>
    <row r="56" spans="17:53" x14ac:dyDescent="0.25">
      <c r="Q56" s="133">
        <f t="shared" si="0"/>
        <v>-1.2666666666666666</v>
      </c>
      <c r="R56" s="136">
        <f t="shared" si="1"/>
        <v>-1.0227439471753486</v>
      </c>
      <c r="S56" s="133">
        <f t="shared" si="2"/>
        <v>-2.666666666666667</v>
      </c>
      <c r="T56" s="133">
        <f t="shared" si="3"/>
        <v>-1</v>
      </c>
      <c r="U56" s="133">
        <f t="shared" si="4"/>
        <v>-1.0736404985545369</v>
      </c>
      <c r="W56" s="133">
        <v>6.3683987396943115E-2</v>
      </c>
    </row>
    <row r="57" spans="17:53" x14ac:dyDescent="0.25">
      <c r="Q57" s="133">
        <f t="shared" si="0"/>
        <v>-1.2666666666666666</v>
      </c>
      <c r="R57" s="136">
        <f t="shared" si="1"/>
        <v>-1.0227439471753486</v>
      </c>
      <c r="S57" s="133">
        <f t="shared" si="2"/>
        <v>-2.666666666666667</v>
      </c>
      <c r="T57" s="133">
        <f t="shared" si="3"/>
        <v>-1</v>
      </c>
      <c r="U57" s="133">
        <f t="shared" si="4"/>
        <v>-1.0736404985545369</v>
      </c>
      <c r="W57" s="133">
        <v>6.3683987396943115E-2</v>
      </c>
    </row>
    <row r="58" spans="17:53" x14ac:dyDescent="0.25">
      <c r="Q58" s="133">
        <f t="shared" si="0"/>
        <v>-1.2666666666666666</v>
      </c>
      <c r="R58" s="136">
        <f t="shared" si="1"/>
        <v>-1.0227439471753486</v>
      </c>
      <c r="S58" s="133">
        <f t="shared" si="2"/>
        <v>-2.666666666666667</v>
      </c>
      <c r="T58" s="133">
        <f t="shared" si="3"/>
        <v>-1</v>
      </c>
      <c r="U58" s="133">
        <f t="shared" si="4"/>
        <v>-1.0736404985545369</v>
      </c>
      <c r="W58" s="133">
        <v>6.3683987396943115E-2</v>
      </c>
    </row>
    <row r="59" spans="17:53" x14ac:dyDescent="0.25">
      <c r="Q59" s="133">
        <f t="shared" si="0"/>
        <v>-1.2666666666666666</v>
      </c>
      <c r="R59" s="136">
        <f t="shared" si="1"/>
        <v>-1.0227439471753486</v>
      </c>
      <c r="S59" s="133">
        <f t="shared" si="2"/>
        <v>-2.666666666666667</v>
      </c>
      <c r="T59" s="133">
        <f t="shared" si="3"/>
        <v>-1</v>
      </c>
      <c r="U59" s="133">
        <f t="shared" si="4"/>
        <v>-1.0736404985545369</v>
      </c>
      <c r="W59" s="133">
        <v>6.3683987396943115E-2</v>
      </c>
    </row>
    <row r="60" spans="17:53" x14ac:dyDescent="0.25">
      <c r="Q60" s="133">
        <f t="shared" si="0"/>
        <v>-1.2666666666666666</v>
      </c>
      <c r="R60" s="136">
        <f t="shared" si="1"/>
        <v>-1.0227439471753486</v>
      </c>
      <c r="S60" s="133">
        <f t="shared" si="2"/>
        <v>-2.666666666666667</v>
      </c>
      <c r="T60" s="133">
        <f t="shared" si="3"/>
        <v>-1</v>
      </c>
      <c r="U60" s="133">
        <f t="shared" si="4"/>
        <v>-1.0736404985545369</v>
      </c>
      <c r="W60" s="133">
        <v>6.3683987396943115E-2</v>
      </c>
    </row>
    <row r="61" spans="17:53" x14ac:dyDescent="0.25">
      <c r="Q61" s="133">
        <f t="shared" si="0"/>
        <v>-1.2666666666666666</v>
      </c>
      <c r="R61" s="136">
        <f t="shared" si="1"/>
        <v>-1.0227439471753486</v>
      </c>
      <c r="S61" s="133">
        <f t="shared" si="2"/>
        <v>-2.666666666666667</v>
      </c>
      <c r="T61" s="133">
        <f t="shared" si="3"/>
        <v>-1</v>
      </c>
      <c r="U61" s="133">
        <f t="shared" si="4"/>
        <v>-1.0736404985545369</v>
      </c>
      <c r="W61" s="133">
        <v>6.3683987396943115E-2</v>
      </c>
    </row>
    <row r="62" spans="17:53" x14ac:dyDescent="0.25">
      <c r="Q62" s="133">
        <f t="shared" si="0"/>
        <v>-1.2666666666666666</v>
      </c>
      <c r="R62" s="136">
        <f t="shared" si="1"/>
        <v>-1.0227439471753486</v>
      </c>
      <c r="S62" s="133">
        <f t="shared" si="2"/>
        <v>-2.666666666666667</v>
      </c>
      <c r="T62" s="133">
        <f t="shared" si="3"/>
        <v>-1</v>
      </c>
      <c r="U62" s="133">
        <f t="shared" si="4"/>
        <v>-1.0736404985545369</v>
      </c>
      <c r="W62" s="133">
        <v>6.3683987396943115E-2</v>
      </c>
    </row>
    <row r="63" spans="17:53" x14ac:dyDescent="0.25">
      <c r="Q63" s="133">
        <f t="shared" si="0"/>
        <v>-1.2666666666666666</v>
      </c>
      <c r="R63" s="136">
        <f t="shared" si="1"/>
        <v>-1.0227439471753486</v>
      </c>
      <c r="S63" s="133">
        <f t="shared" si="2"/>
        <v>-2.666666666666667</v>
      </c>
      <c r="T63" s="133">
        <f t="shared" si="3"/>
        <v>-1</v>
      </c>
      <c r="U63" s="133">
        <f t="shared" si="4"/>
        <v>-1.0736404985545369</v>
      </c>
      <c r="W63" s="133">
        <v>6.3683987396943115E-2</v>
      </c>
    </row>
    <row r="64" spans="17:53" x14ac:dyDescent="0.25">
      <c r="Q64" s="133">
        <f t="shared" si="0"/>
        <v>-1.2666666666666666</v>
      </c>
      <c r="R64" s="136">
        <f t="shared" si="1"/>
        <v>-1.0227439471753486</v>
      </c>
      <c r="S64" s="133">
        <f t="shared" si="2"/>
        <v>-2.666666666666667</v>
      </c>
      <c r="T64" s="133">
        <f t="shared" si="3"/>
        <v>-1</v>
      </c>
      <c r="U64" s="133">
        <f t="shared" si="4"/>
        <v>-1.0736404985545369</v>
      </c>
      <c r="W64" s="133">
        <v>6.3683987396943115E-2</v>
      </c>
    </row>
    <row r="65" spans="17:23" x14ac:dyDescent="0.25">
      <c r="Q65" s="133">
        <f t="shared" si="0"/>
        <v>-1.2666666666666666</v>
      </c>
      <c r="R65" s="136">
        <f t="shared" si="1"/>
        <v>-1.0227439471753486</v>
      </c>
      <c r="S65" s="133">
        <f t="shared" si="2"/>
        <v>-2.666666666666667</v>
      </c>
      <c r="T65" s="133">
        <f t="shared" si="3"/>
        <v>-1</v>
      </c>
      <c r="U65" s="133">
        <f t="shared" si="4"/>
        <v>-1.0736404985545369</v>
      </c>
      <c r="W65" s="133">
        <v>6.3683987396943115E-2</v>
      </c>
    </row>
    <row r="66" spans="17:23" x14ac:dyDescent="0.25">
      <c r="Q66" s="133">
        <f t="shared" si="0"/>
        <v>-1.2666666666666666</v>
      </c>
      <c r="R66" s="136">
        <f t="shared" si="1"/>
        <v>-1.0227439471753486</v>
      </c>
      <c r="S66" s="133">
        <f t="shared" si="2"/>
        <v>-2.666666666666667</v>
      </c>
      <c r="T66" s="133">
        <f t="shared" si="3"/>
        <v>-1</v>
      </c>
      <c r="U66" s="133">
        <f t="shared" si="4"/>
        <v>-1.0736404985545369</v>
      </c>
      <c r="W66" s="133">
        <v>6.3683987396943115E-2</v>
      </c>
    </row>
    <row r="67" spans="17:23" x14ac:dyDescent="0.25">
      <c r="Q67" s="133">
        <f t="shared" ref="Q67:Q130" si="8">2*((L67-P$3)/(P$5-P$3))-1</f>
        <v>-1.2666666666666666</v>
      </c>
      <c r="R67" s="136">
        <f t="shared" ref="R67:R130" si="9">2*((H67-P$8)/(P$10-P$8))-1</f>
        <v>-1.0227439471753486</v>
      </c>
      <c r="S67" s="133">
        <f t="shared" ref="S67:S130" si="10">2*((I67-P$13)/(P$15-P$13))-1</f>
        <v>-2.666666666666667</v>
      </c>
      <c r="T67" s="133">
        <f t="shared" ref="T67:T130" si="11">2*((J67-P$18)/(P$20-P$18))-1</f>
        <v>-1</v>
      </c>
      <c r="U67" s="133">
        <f t="shared" ref="U67:U130" si="12">2*((K67-P$23)/(P$25-P$23))-1</f>
        <v>-1.0736404985545369</v>
      </c>
      <c r="W67" s="133">
        <v>6.3683987396943115E-2</v>
      </c>
    </row>
    <row r="68" spans="17:23" x14ac:dyDescent="0.25">
      <c r="Q68" s="133">
        <f t="shared" si="8"/>
        <v>-1.2666666666666666</v>
      </c>
      <c r="R68" s="136">
        <f t="shared" si="9"/>
        <v>-1.0227439471753486</v>
      </c>
      <c r="S68" s="133">
        <f t="shared" si="10"/>
        <v>-2.666666666666667</v>
      </c>
      <c r="T68" s="133">
        <f t="shared" si="11"/>
        <v>-1</v>
      </c>
      <c r="U68" s="133">
        <f t="shared" si="12"/>
        <v>-1.0736404985545369</v>
      </c>
      <c r="W68" s="133">
        <v>6.3683987396943115E-2</v>
      </c>
    </row>
    <row r="69" spans="17:23" x14ac:dyDescent="0.25">
      <c r="Q69" s="133">
        <f t="shared" si="8"/>
        <v>-1.2666666666666666</v>
      </c>
      <c r="R69" s="136">
        <f t="shared" si="9"/>
        <v>-1.0227439471753486</v>
      </c>
      <c r="S69" s="133">
        <f t="shared" si="10"/>
        <v>-2.666666666666667</v>
      </c>
      <c r="T69" s="133">
        <f t="shared" si="11"/>
        <v>-1</v>
      </c>
      <c r="U69" s="133">
        <f t="shared" si="12"/>
        <v>-1.0736404985545369</v>
      </c>
      <c r="W69" s="133">
        <v>6.3683987396943115E-2</v>
      </c>
    </row>
    <row r="70" spans="17:23" x14ac:dyDescent="0.25">
      <c r="Q70" s="133">
        <f t="shared" si="8"/>
        <v>-1.2666666666666666</v>
      </c>
      <c r="R70" s="136">
        <f t="shared" si="9"/>
        <v>-1.0227439471753486</v>
      </c>
      <c r="S70" s="133">
        <f t="shared" si="10"/>
        <v>-2.666666666666667</v>
      </c>
      <c r="T70" s="133">
        <f t="shared" si="11"/>
        <v>-1</v>
      </c>
      <c r="U70" s="133">
        <f t="shared" si="12"/>
        <v>-1.0736404985545369</v>
      </c>
      <c r="W70" s="133">
        <v>6.3683987396943115E-2</v>
      </c>
    </row>
    <row r="71" spans="17:23" x14ac:dyDescent="0.25">
      <c r="Q71" s="133">
        <f t="shared" si="8"/>
        <v>-1.2666666666666666</v>
      </c>
      <c r="R71" s="136">
        <f t="shared" si="9"/>
        <v>-1.0227439471753486</v>
      </c>
      <c r="S71" s="133">
        <f t="shared" si="10"/>
        <v>-2.666666666666667</v>
      </c>
      <c r="T71" s="133">
        <f t="shared" si="11"/>
        <v>-1</v>
      </c>
      <c r="U71" s="133">
        <f t="shared" si="12"/>
        <v>-1.0736404985545369</v>
      </c>
      <c r="W71" s="133">
        <v>6.3683987396943115E-2</v>
      </c>
    </row>
    <row r="72" spans="17:23" x14ac:dyDescent="0.25">
      <c r="Q72" s="133">
        <f t="shared" si="8"/>
        <v>-1.2666666666666666</v>
      </c>
      <c r="R72" s="136">
        <f t="shared" si="9"/>
        <v>-1.0227439471753486</v>
      </c>
      <c r="S72" s="133">
        <f t="shared" si="10"/>
        <v>-2.666666666666667</v>
      </c>
      <c r="T72" s="133">
        <f t="shared" si="11"/>
        <v>-1</v>
      </c>
      <c r="U72" s="133">
        <f t="shared" si="12"/>
        <v>-1.0736404985545369</v>
      </c>
      <c r="W72" s="133">
        <v>6.3683987396943115E-2</v>
      </c>
    </row>
    <row r="73" spans="17:23" x14ac:dyDescent="0.25">
      <c r="Q73" s="133">
        <f t="shared" si="8"/>
        <v>-1.2666666666666666</v>
      </c>
      <c r="R73" s="136">
        <f t="shared" si="9"/>
        <v>-1.0227439471753486</v>
      </c>
      <c r="S73" s="133">
        <f t="shared" si="10"/>
        <v>-2.666666666666667</v>
      </c>
      <c r="T73" s="133">
        <f t="shared" si="11"/>
        <v>-1</v>
      </c>
      <c r="U73" s="133">
        <f t="shared" si="12"/>
        <v>-1.0736404985545369</v>
      </c>
      <c r="W73" s="133">
        <v>6.3683987396943115E-2</v>
      </c>
    </row>
    <row r="74" spans="17:23" x14ac:dyDescent="0.25">
      <c r="Q74" s="133">
        <f t="shared" si="8"/>
        <v>-1.2666666666666666</v>
      </c>
      <c r="R74" s="136">
        <f t="shared" si="9"/>
        <v>-1.0227439471753486</v>
      </c>
      <c r="S74" s="133">
        <f t="shared" si="10"/>
        <v>-2.666666666666667</v>
      </c>
      <c r="T74" s="133">
        <f t="shared" si="11"/>
        <v>-1</v>
      </c>
      <c r="U74" s="133">
        <f t="shared" si="12"/>
        <v>-1.0736404985545369</v>
      </c>
      <c r="W74" s="133">
        <v>6.3683987396943115E-2</v>
      </c>
    </row>
    <row r="75" spans="17:23" x14ac:dyDescent="0.25">
      <c r="Q75" s="133">
        <f t="shared" si="8"/>
        <v>-1.2666666666666666</v>
      </c>
      <c r="R75" s="136">
        <f t="shared" si="9"/>
        <v>-1.0227439471753486</v>
      </c>
      <c r="S75" s="133">
        <f t="shared" si="10"/>
        <v>-2.666666666666667</v>
      </c>
      <c r="T75" s="133">
        <f t="shared" si="11"/>
        <v>-1</v>
      </c>
      <c r="U75" s="133">
        <f t="shared" si="12"/>
        <v>-1.0736404985545369</v>
      </c>
      <c r="W75" s="133">
        <v>0</v>
      </c>
    </row>
    <row r="76" spans="17:23" x14ac:dyDescent="0.25">
      <c r="Q76" s="133">
        <f t="shared" si="8"/>
        <v>-1.2666666666666666</v>
      </c>
      <c r="R76" s="136">
        <f t="shared" si="9"/>
        <v>-1.0227439471753486</v>
      </c>
      <c r="S76" s="133">
        <f t="shared" si="10"/>
        <v>-2.666666666666667</v>
      </c>
      <c r="T76" s="133">
        <f t="shared" si="11"/>
        <v>-1</v>
      </c>
      <c r="U76" s="133">
        <f t="shared" si="12"/>
        <v>-1.0736404985545369</v>
      </c>
      <c r="W76" s="133">
        <v>0</v>
      </c>
    </row>
    <row r="77" spans="17:23" x14ac:dyDescent="0.25">
      <c r="Q77" s="133">
        <f t="shared" si="8"/>
        <v>-1.2666666666666666</v>
      </c>
      <c r="R77" s="136">
        <f t="shared" si="9"/>
        <v>-1.0227439471753486</v>
      </c>
      <c r="S77" s="133">
        <f t="shared" si="10"/>
        <v>-2.666666666666667</v>
      </c>
      <c r="T77" s="133">
        <f t="shared" si="11"/>
        <v>-1</v>
      </c>
      <c r="U77" s="133">
        <f t="shared" si="12"/>
        <v>-1.0736404985545369</v>
      </c>
      <c r="W77" s="133">
        <v>0</v>
      </c>
    </row>
    <row r="78" spans="17:23" x14ac:dyDescent="0.25">
      <c r="Q78" s="133">
        <f t="shared" si="8"/>
        <v>-1.2666666666666666</v>
      </c>
      <c r="R78" s="136">
        <f t="shared" si="9"/>
        <v>-1.0227439471753486</v>
      </c>
      <c r="S78" s="133">
        <f t="shared" si="10"/>
        <v>-2.666666666666667</v>
      </c>
      <c r="T78" s="133">
        <f t="shared" si="11"/>
        <v>-1</v>
      </c>
      <c r="U78" s="133">
        <f t="shared" si="12"/>
        <v>-1.0736404985545369</v>
      </c>
      <c r="W78" s="133">
        <v>0</v>
      </c>
    </row>
    <row r="79" spans="17:23" x14ac:dyDescent="0.25">
      <c r="Q79" s="133">
        <f t="shared" si="8"/>
        <v>-1.2666666666666666</v>
      </c>
      <c r="R79" s="136">
        <f t="shared" si="9"/>
        <v>-1.0227439471753486</v>
      </c>
      <c r="S79" s="133">
        <f t="shared" si="10"/>
        <v>-2.666666666666667</v>
      </c>
      <c r="T79" s="133">
        <f t="shared" si="11"/>
        <v>-1</v>
      </c>
      <c r="U79" s="133">
        <f t="shared" si="12"/>
        <v>-1.0736404985545369</v>
      </c>
      <c r="W79" s="133">
        <v>0</v>
      </c>
    </row>
    <row r="80" spans="17:23" x14ac:dyDescent="0.25">
      <c r="Q80" s="133">
        <f t="shared" si="8"/>
        <v>-1.2666666666666666</v>
      </c>
      <c r="R80" s="136">
        <f t="shared" si="9"/>
        <v>-1.0227439471753486</v>
      </c>
      <c r="S80" s="133">
        <f t="shared" si="10"/>
        <v>-2.666666666666667</v>
      </c>
      <c r="T80" s="133">
        <f t="shared" si="11"/>
        <v>-1</v>
      </c>
      <c r="U80" s="133">
        <f t="shared" si="12"/>
        <v>-1.0736404985545369</v>
      </c>
      <c r="W80" s="133">
        <v>0</v>
      </c>
    </row>
    <row r="81" spans="17:23" x14ac:dyDescent="0.25">
      <c r="Q81" s="133">
        <f t="shared" si="8"/>
        <v>-1.2666666666666666</v>
      </c>
      <c r="R81" s="136">
        <f t="shared" si="9"/>
        <v>-1.0227439471753486</v>
      </c>
      <c r="S81" s="133">
        <f t="shared" si="10"/>
        <v>-2.666666666666667</v>
      </c>
      <c r="T81" s="133">
        <f t="shared" si="11"/>
        <v>-1</v>
      </c>
      <c r="U81" s="133">
        <f t="shared" si="12"/>
        <v>-1.0736404985545369</v>
      </c>
      <c r="W81" s="133">
        <v>0</v>
      </c>
    </row>
    <row r="82" spans="17:23" x14ac:dyDescent="0.25">
      <c r="Q82" s="133">
        <f t="shared" si="8"/>
        <v>-1.2666666666666666</v>
      </c>
      <c r="R82" s="136">
        <f t="shared" si="9"/>
        <v>-1.0227439471753486</v>
      </c>
      <c r="S82" s="133">
        <f t="shared" si="10"/>
        <v>-2.666666666666667</v>
      </c>
      <c r="T82" s="133">
        <f t="shared" si="11"/>
        <v>-1</v>
      </c>
      <c r="U82" s="133">
        <f t="shared" si="12"/>
        <v>-1.0736404985545369</v>
      </c>
      <c r="W82" s="133">
        <v>0</v>
      </c>
    </row>
    <row r="83" spans="17:23" x14ac:dyDescent="0.25">
      <c r="Q83" s="133">
        <f t="shared" si="8"/>
        <v>-1.2666666666666666</v>
      </c>
      <c r="R83" s="136">
        <f t="shared" si="9"/>
        <v>-1.0227439471753486</v>
      </c>
      <c r="S83" s="133">
        <f t="shared" si="10"/>
        <v>-2.666666666666667</v>
      </c>
      <c r="T83" s="133">
        <f t="shared" si="11"/>
        <v>-1</v>
      </c>
      <c r="U83" s="133">
        <f t="shared" si="12"/>
        <v>-1.0736404985545369</v>
      </c>
      <c r="W83" s="133">
        <v>0</v>
      </c>
    </row>
    <row r="84" spans="17:23" x14ac:dyDescent="0.25">
      <c r="Q84" s="133">
        <f t="shared" si="8"/>
        <v>-1.2666666666666666</v>
      </c>
      <c r="R84" s="136">
        <f t="shared" si="9"/>
        <v>-1.0227439471753486</v>
      </c>
      <c r="S84" s="133">
        <f t="shared" si="10"/>
        <v>-2.666666666666667</v>
      </c>
      <c r="T84" s="133">
        <f t="shared" si="11"/>
        <v>-1</v>
      </c>
      <c r="U84" s="133">
        <f t="shared" si="12"/>
        <v>-1.0736404985545369</v>
      </c>
      <c r="W84" s="133">
        <v>0</v>
      </c>
    </row>
    <row r="85" spans="17:23" x14ac:dyDescent="0.25">
      <c r="Q85" s="133">
        <f t="shared" si="8"/>
        <v>-1.2666666666666666</v>
      </c>
      <c r="R85" s="136">
        <f t="shared" si="9"/>
        <v>-1.0227439471753486</v>
      </c>
      <c r="S85" s="133">
        <f t="shared" si="10"/>
        <v>-2.666666666666667</v>
      </c>
      <c r="T85" s="133">
        <f t="shared" si="11"/>
        <v>-1</v>
      </c>
      <c r="U85" s="133">
        <f t="shared" si="12"/>
        <v>-1.0736404985545369</v>
      </c>
      <c r="W85" s="133">
        <v>0</v>
      </c>
    </row>
    <row r="86" spans="17:23" x14ac:dyDescent="0.25">
      <c r="Q86" s="133">
        <f t="shared" si="8"/>
        <v>-1.2666666666666666</v>
      </c>
      <c r="R86" s="136">
        <f t="shared" si="9"/>
        <v>-1.0227439471753486</v>
      </c>
      <c r="S86" s="133">
        <f t="shared" si="10"/>
        <v>-2.666666666666667</v>
      </c>
      <c r="T86" s="133">
        <f t="shared" si="11"/>
        <v>-1</v>
      </c>
      <c r="U86" s="133">
        <f t="shared" si="12"/>
        <v>-1.0736404985545369</v>
      </c>
      <c r="W86" s="133">
        <v>0</v>
      </c>
    </row>
    <row r="87" spans="17:23" x14ac:dyDescent="0.25">
      <c r="Q87" s="133">
        <f t="shared" si="8"/>
        <v>-1.2666666666666666</v>
      </c>
      <c r="R87" s="136">
        <f t="shared" si="9"/>
        <v>-1.0227439471753486</v>
      </c>
      <c r="S87" s="133">
        <f t="shared" si="10"/>
        <v>-2.666666666666667</v>
      </c>
      <c r="T87" s="133">
        <f t="shared" si="11"/>
        <v>-1</v>
      </c>
      <c r="U87" s="133">
        <f t="shared" si="12"/>
        <v>-1.0736404985545369</v>
      </c>
      <c r="W87" s="133">
        <v>0</v>
      </c>
    </row>
    <row r="88" spans="17:23" x14ac:dyDescent="0.25">
      <c r="Q88" s="133">
        <f t="shared" si="8"/>
        <v>-1.2666666666666666</v>
      </c>
      <c r="R88" s="136">
        <f t="shared" si="9"/>
        <v>-1.0227439471753486</v>
      </c>
      <c r="S88" s="133">
        <f t="shared" si="10"/>
        <v>-2.666666666666667</v>
      </c>
      <c r="T88" s="133">
        <f t="shared" si="11"/>
        <v>-1</v>
      </c>
      <c r="U88" s="133">
        <f t="shared" si="12"/>
        <v>-1.0736404985545369</v>
      </c>
      <c r="W88" s="133">
        <v>0</v>
      </c>
    </row>
    <row r="89" spans="17:23" x14ac:dyDescent="0.25">
      <c r="Q89" s="133">
        <f t="shared" si="8"/>
        <v>-1.2666666666666666</v>
      </c>
      <c r="R89" s="136">
        <f t="shared" si="9"/>
        <v>-1.0227439471753486</v>
      </c>
      <c r="S89" s="133">
        <f t="shared" si="10"/>
        <v>-2.666666666666667</v>
      </c>
      <c r="T89" s="133">
        <f t="shared" si="11"/>
        <v>-1</v>
      </c>
      <c r="U89" s="133">
        <f t="shared" si="12"/>
        <v>-1.0736404985545369</v>
      </c>
      <c r="W89" s="133">
        <v>0</v>
      </c>
    </row>
    <row r="90" spans="17:23" x14ac:dyDescent="0.25">
      <c r="Q90" s="133">
        <f t="shared" si="8"/>
        <v>-1.2666666666666666</v>
      </c>
      <c r="R90" s="136">
        <f t="shared" si="9"/>
        <v>-1.0227439471753486</v>
      </c>
      <c r="S90" s="133">
        <f t="shared" si="10"/>
        <v>-2.666666666666667</v>
      </c>
      <c r="T90" s="133">
        <f t="shared" si="11"/>
        <v>-1</v>
      </c>
      <c r="U90" s="133">
        <f t="shared" si="12"/>
        <v>-1.0736404985545369</v>
      </c>
      <c r="W90" s="133">
        <v>0</v>
      </c>
    </row>
    <row r="91" spans="17:23" x14ac:dyDescent="0.25">
      <c r="Q91" s="133">
        <f t="shared" si="8"/>
        <v>-1.2666666666666666</v>
      </c>
      <c r="R91" s="136">
        <f t="shared" si="9"/>
        <v>-1.0227439471753486</v>
      </c>
      <c r="S91" s="133">
        <f t="shared" si="10"/>
        <v>-2.666666666666667</v>
      </c>
      <c r="T91" s="133">
        <f t="shared" si="11"/>
        <v>-1</v>
      </c>
      <c r="U91" s="133">
        <f t="shared" si="12"/>
        <v>-1.0736404985545369</v>
      </c>
      <c r="W91" s="133">
        <v>0</v>
      </c>
    </row>
    <row r="92" spans="17:23" x14ac:dyDescent="0.25">
      <c r="Q92" s="133">
        <f t="shared" si="8"/>
        <v>-1.2666666666666666</v>
      </c>
      <c r="R92" s="136">
        <f t="shared" si="9"/>
        <v>-1.0227439471753486</v>
      </c>
      <c r="S92" s="133">
        <f t="shared" si="10"/>
        <v>-2.666666666666667</v>
      </c>
      <c r="T92" s="133">
        <f t="shared" si="11"/>
        <v>-1</v>
      </c>
      <c r="U92" s="133">
        <f t="shared" si="12"/>
        <v>-1.0736404985545369</v>
      </c>
      <c r="W92" s="133">
        <v>0</v>
      </c>
    </row>
    <row r="93" spans="17:23" x14ac:dyDescent="0.25">
      <c r="Q93" s="133">
        <f t="shared" si="8"/>
        <v>-1.2666666666666666</v>
      </c>
      <c r="R93" s="136">
        <f t="shared" si="9"/>
        <v>-1.0227439471753486</v>
      </c>
      <c r="S93" s="133">
        <f t="shared" si="10"/>
        <v>-2.666666666666667</v>
      </c>
      <c r="T93" s="133">
        <f t="shared" si="11"/>
        <v>-1</v>
      </c>
      <c r="U93" s="133">
        <f t="shared" si="12"/>
        <v>-1.0736404985545369</v>
      </c>
      <c r="W93" s="133">
        <v>0</v>
      </c>
    </row>
    <row r="94" spans="17:23" x14ac:dyDescent="0.25">
      <c r="Q94" s="133">
        <f t="shared" si="8"/>
        <v>-1.2666666666666666</v>
      </c>
      <c r="R94" s="136">
        <f t="shared" si="9"/>
        <v>-1.0227439471753486</v>
      </c>
      <c r="S94" s="133">
        <f t="shared" si="10"/>
        <v>-2.666666666666667</v>
      </c>
      <c r="T94" s="133">
        <f t="shared" si="11"/>
        <v>-1</v>
      </c>
      <c r="U94" s="133">
        <f t="shared" si="12"/>
        <v>-1.0736404985545369</v>
      </c>
      <c r="W94" s="133">
        <v>0</v>
      </c>
    </row>
    <row r="95" spans="17:23" x14ac:dyDescent="0.25">
      <c r="Q95" s="133">
        <f t="shared" si="8"/>
        <v>-1.2666666666666666</v>
      </c>
      <c r="R95" s="136">
        <f t="shared" si="9"/>
        <v>-1.0227439471753486</v>
      </c>
      <c r="S95" s="133">
        <f t="shared" si="10"/>
        <v>-2.666666666666667</v>
      </c>
      <c r="T95" s="133">
        <f t="shared" si="11"/>
        <v>-1</v>
      </c>
      <c r="U95" s="133">
        <f t="shared" si="12"/>
        <v>-1.0736404985545369</v>
      </c>
      <c r="W95" s="133">
        <v>0</v>
      </c>
    </row>
    <row r="96" spans="17:23" x14ac:dyDescent="0.25">
      <c r="Q96" s="133">
        <f t="shared" si="8"/>
        <v>-1.2666666666666666</v>
      </c>
      <c r="R96" s="136">
        <f t="shared" si="9"/>
        <v>-1.0227439471753486</v>
      </c>
      <c r="S96" s="133">
        <f t="shared" si="10"/>
        <v>-2.666666666666667</v>
      </c>
      <c r="T96" s="133">
        <f t="shared" si="11"/>
        <v>-1</v>
      </c>
      <c r="U96" s="133">
        <f t="shared" si="12"/>
        <v>-1.0736404985545369</v>
      </c>
      <c r="W96" s="133">
        <v>0</v>
      </c>
    </row>
    <row r="97" spans="17:23" x14ac:dyDescent="0.25">
      <c r="Q97" s="133">
        <f t="shared" si="8"/>
        <v>-1.2666666666666666</v>
      </c>
      <c r="R97" s="136">
        <f t="shared" si="9"/>
        <v>-1.0227439471753486</v>
      </c>
      <c r="S97" s="133">
        <f t="shared" si="10"/>
        <v>-2.666666666666667</v>
      </c>
      <c r="T97" s="133">
        <f t="shared" si="11"/>
        <v>-1</v>
      </c>
      <c r="U97" s="133">
        <f t="shared" si="12"/>
        <v>-1.0736404985545369</v>
      </c>
      <c r="W97" s="133">
        <v>0</v>
      </c>
    </row>
    <row r="98" spans="17:23" x14ac:dyDescent="0.25">
      <c r="Q98" s="133">
        <f t="shared" si="8"/>
        <v>-1.2666666666666666</v>
      </c>
      <c r="R98" s="136">
        <f t="shared" si="9"/>
        <v>-1.0227439471753486</v>
      </c>
      <c r="S98" s="133">
        <f t="shared" si="10"/>
        <v>-2.666666666666667</v>
      </c>
      <c r="T98" s="133">
        <f t="shared" si="11"/>
        <v>-1</v>
      </c>
      <c r="U98" s="133">
        <f t="shared" si="12"/>
        <v>-1.0736404985545369</v>
      </c>
      <c r="W98" s="133">
        <v>0</v>
      </c>
    </row>
    <row r="99" spans="17:23" x14ac:dyDescent="0.25">
      <c r="Q99" s="133">
        <f t="shared" si="8"/>
        <v>-1.2666666666666666</v>
      </c>
      <c r="R99" s="136">
        <f t="shared" si="9"/>
        <v>-1.0227439471753486</v>
      </c>
      <c r="S99" s="133">
        <f t="shared" si="10"/>
        <v>-2.666666666666667</v>
      </c>
      <c r="T99" s="133">
        <f t="shared" si="11"/>
        <v>-1</v>
      </c>
      <c r="U99" s="133">
        <f t="shared" si="12"/>
        <v>-1.0736404985545369</v>
      </c>
      <c r="W99" s="133">
        <v>0</v>
      </c>
    </row>
    <row r="100" spans="17:23" x14ac:dyDescent="0.25">
      <c r="Q100" s="133">
        <f t="shared" si="8"/>
        <v>-1.2666666666666666</v>
      </c>
      <c r="R100" s="136">
        <f t="shared" si="9"/>
        <v>-1.0227439471753486</v>
      </c>
      <c r="S100" s="133">
        <f t="shared" si="10"/>
        <v>-2.666666666666667</v>
      </c>
      <c r="T100" s="133">
        <f t="shared" si="11"/>
        <v>-1</v>
      </c>
      <c r="U100" s="133">
        <f t="shared" si="12"/>
        <v>-1.0736404985545369</v>
      </c>
      <c r="W100" s="133">
        <v>0</v>
      </c>
    </row>
    <row r="101" spans="17:23" x14ac:dyDescent="0.25">
      <c r="Q101" s="133">
        <f t="shared" si="8"/>
        <v>-1.2666666666666666</v>
      </c>
      <c r="R101" s="136">
        <f t="shared" si="9"/>
        <v>-1.0227439471753486</v>
      </c>
      <c r="S101" s="133">
        <f t="shared" si="10"/>
        <v>-2.666666666666667</v>
      </c>
      <c r="T101" s="133">
        <f t="shared" si="11"/>
        <v>-1</v>
      </c>
      <c r="U101" s="133">
        <f t="shared" si="12"/>
        <v>-1.0736404985545369</v>
      </c>
      <c r="W101" s="133">
        <v>0</v>
      </c>
    </row>
    <row r="102" spans="17:23" x14ac:dyDescent="0.25">
      <c r="Q102" s="133">
        <f t="shared" si="8"/>
        <v>-1.2666666666666666</v>
      </c>
      <c r="R102" s="136">
        <f t="shared" si="9"/>
        <v>-1.0227439471753486</v>
      </c>
      <c r="S102" s="133">
        <f t="shared" si="10"/>
        <v>-2.666666666666667</v>
      </c>
      <c r="T102" s="133">
        <f t="shared" si="11"/>
        <v>-1</v>
      </c>
      <c r="U102" s="133">
        <f t="shared" si="12"/>
        <v>-1.0736404985545369</v>
      </c>
      <c r="W102" s="133">
        <v>0</v>
      </c>
    </row>
    <row r="103" spans="17:23" x14ac:dyDescent="0.25">
      <c r="Q103" s="133">
        <f t="shared" si="8"/>
        <v>-1.2666666666666666</v>
      </c>
      <c r="R103" s="136">
        <f t="shared" si="9"/>
        <v>-1.0227439471753486</v>
      </c>
      <c r="S103" s="133">
        <f t="shared" si="10"/>
        <v>-2.666666666666667</v>
      </c>
      <c r="T103" s="133">
        <f t="shared" si="11"/>
        <v>-1</v>
      </c>
      <c r="U103" s="133">
        <f t="shared" si="12"/>
        <v>-1.0736404985545369</v>
      </c>
      <c r="W103" s="133">
        <v>0</v>
      </c>
    </row>
    <row r="104" spans="17:23" x14ac:dyDescent="0.25">
      <c r="Q104" s="133">
        <f t="shared" si="8"/>
        <v>-1.2666666666666666</v>
      </c>
      <c r="R104" s="136">
        <f t="shared" si="9"/>
        <v>-1.0227439471753486</v>
      </c>
      <c r="S104" s="133">
        <f t="shared" si="10"/>
        <v>-2.666666666666667</v>
      </c>
      <c r="T104" s="133">
        <f t="shared" si="11"/>
        <v>-1</v>
      </c>
      <c r="U104" s="133">
        <f t="shared" si="12"/>
        <v>-1.0736404985545369</v>
      </c>
      <c r="W104" s="133">
        <v>0</v>
      </c>
    </row>
    <row r="105" spans="17:23" x14ac:dyDescent="0.25">
      <c r="Q105" s="133">
        <f t="shared" si="8"/>
        <v>-1.2666666666666666</v>
      </c>
      <c r="R105" s="136">
        <f t="shared" si="9"/>
        <v>-1.0227439471753486</v>
      </c>
      <c r="S105" s="133">
        <f t="shared" si="10"/>
        <v>-2.666666666666667</v>
      </c>
      <c r="T105" s="133">
        <f t="shared" si="11"/>
        <v>-1</v>
      </c>
      <c r="U105" s="133">
        <f t="shared" si="12"/>
        <v>-1.0736404985545369</v>
      </c>
      <c r="W105" s="133">
        <v>0</v>
      </c>
    </row>
    <row r="106" spans="17:23" x14ac:dyDescent="0.25">
      <c r="Q106" s="133">
        <f t="shared" si="8"/>
        <v>-1.2666666666666666</v>
      </c>
      <c r="R106" s="136">
        <f t="shared" si="9"/>
        <v>-1.0227439471753486</v>
      </c>
      <c r="S106" s="133">
        <f t="shared" si="10"/>
        <v>-2.666666666666667</v>
      </c>
      <c r="T106" s="133">
        <f t="shared" si="11"/>
        <v>-1</v>
      </c>
      <c r="U106" s="133">
        <f t="shared" si="12"/>
        <v>-1.0736404985545369</v>
      </c>
      <c r="W106" s="133">
        <v>0</v>
      </c>
    </row>
    <row r="107" spans="17:23" x14ac:dyDescent="0.25">
      <c r="Q107" s="133">
        <f t="shared" si="8"/>
        <v>-1.2666666666666666</v>
      </c>
      <c r="R107" s="136">
        <f t="shared" si="9"/>
        <v>-1.0227439471753486</v>
      </c>
      <c r="S107" s="133">
        <f t="shared" si="10"/>
        <v>-2.666666666666667</v>
      </c>
      <c r="T107" s="133">
        <f t="shared" si="11"/>
        <v>-1</v>
      </c>
      <c r="U107" s="133">
        <f t="shared" si="12"/>
        <v>-1.0736404985545369</v>
      </c>
      <c r="W107" s="133">
        <v>0</v>
      </c>
    </row>
    <row r="108" spans="17:23" x14ac:dyDescent="0.25">
      <c r="Q108" s="133">
        <f t="shared" si="8"/>
        <v>-1.2666666666666666</v>
      </c>
      <c r="R108" s="136">
        <f t="shared" si="9"/>
        <v>-1.0227439471753486</v>
      </c>
      <c r="S108" s="133">
        <f t="shared" si="10"/>
        <v>-2.666666666666667</v>
      </c>
      <c r="T108" s="133">
        <f t="shared" si="11"/>
        <v>-1</v>
      </c>
      <c r="U108" s="133">
        <f t="shared" si="12"/>
        <v>-1.0736404985545369</v>
      </c>
      <c r="W108" s="133">
        <v>0</v>
      </c>
    </row>
    <row r="109" spans="17:23" x14ac:dyDescent="0.25">
      <c r="Q109" s="133">
        <f t="shared" si="8"/>
        <v>-1.2666666666666666</v>
      </c>
      <c r="R109" s="136">
        <f t="shared" si="9"/>
        <v>-1.0227439471753486</v>
      </c>
      <c r="S109" s="133">
        <f t="shared" si="10"/>
        <v>-2.666666666666667</v>
      </c>
      <c r="T109" s="133">
        <f t="shared" si="11"/>
        <v>-1</v>
      </c>
      <c r="U109" s="133">
        <f t="shared" si="12"/>
        <v>-1.0736404985545369</v>
      </c>
      <c r="W109" s="133">
        <v>0</v>
      </c>
    </row>
    <row r="110" spans="17:23" x14ac:dyDescent="0.25">
      <c r="Q110" s="133">
        <f t="shared" si="8"/>
        <v>-1.2666666666666666</v>
      </c>
      <c r="R110" s="136">
        <f t="shared" si="9"/>
        <v>-1.0227439471753486</v>
      </c>
      <c r="S110" s="133">
        <f t="shared" si="10"/>
        <v>-2.666666666666667</v>
      </c>
      <c r="T110" s="133">
        <f t="shared" si="11"/>
        <v>-1</v>
      </c>
      <c r="U110" s="133">
        <f t="shared" si="12"/>
        <v>-1.0736404985545369</v>
      </c>
      <c r="W110" s="133">
        <v>0</v>
      </c>
    </row>
    <row r="111" spans="17:23" x14ac:dyDescent="0.25">
      <c r="Q111" s="133">
        <f t="shared" si="8"/>
        <v>-1.2666666666666666</v>
      </c>
      <c r="R111" s="136">
        <f t="shared" si="9"/>
        <v>-1.0227439471753486</v>
      </c>
      <c r="S111" s="133">
        <f t="shared" si="10"/>
        <v>-2.666666666666667</v>
      </c>
      <c r="T111" s="133">
        <f t="shared" si="11"/>
        <v>-1</v>
      </c>
      <c r="U111" s="133">
        <f t="shared" si="12"/>
        <v>-1.0736404985545369</v>
      </c>
      <c r="W111" s="133">
        <v>0</v>
      </c>
    </row>
    <row r="112" spans="17:23" x14ac:dyDescent="0.25">
      <c r="Q112" s="133">
        <f t="shared" si="8"/>
        <v>-1.2666666666666666</v>
      </c>
      <c r="R112" s="136">
        <f t="shared" si="9"/>
        <v>-1.0227439471753486</v>
      </c>
      <c r="S112" s="133">
        <f t="shared" si="10"/>
        <v>-2.666666666666667</v>
      </c>
      <c r="T112" s="133">
        <f t="shared" si="11"/>
        <v>-1</v>
      </c>
      <c r="U112" s="133">
        <f t="shared" si="12"/>
        <v>-1.0736404985545369</v>
      </c>
      <c r="W112" s="133">
        <v>0</v>
      </c>
    </row>
    <row r="113" spans="17:23" x14ac:dyDescent="0.25">
      <c r="Q113" s="133">
        <f t="shared" si="8"/>
        <v>-1.2666666666666666</v>
      </c>
      <c r="R113" s="136">
        <f t="shared" si="9"/>
        <v>-1.0227439471753486</v>
      </c>
      <c r="S113" s="133">
        <f t="shared" si="10"/>
        <v>-2.666666666666667</v>
      </c>
      <c r="T113" s="133">
        <f t="shared" si="11"/>
        <v>-1</v>
      </c>
      <c r="U113" s="133">
        <f t="shared" si="12"/>
        <v>-1.0736404985545369</v>
      </c>
      <c r="W113" s="133">
        <v>0</v>
      </c>
    </row>
    <row r="114" spans="17:23" x14ac:dyDescent="0.25">
      <c r="Q114" s="133">
        <f t="shared" si="8"/>
        <v>-1.2666666666666666</v>
      </c>
      <c r="R114" s="136">
        <f t="shared" si="9"/>
        <v>-1.0227439471753486</v>
      </c>
      <c r="S114" s="133">
        <f t="shared" si="10"/>
        <v>-2.666666666666667</v>
      </c>
      <c r="T114" s="133">
        <f t="shared" si="11"/>
        <v>-1</v>
      </c>
      <c r="U114" s="133">
        <f t="shared" si="12"/>
        <v>-1.0736404985545369</v>
      </c>
      <c r="W114" s="133" t="e">
        <v>#N/A</v>
      </c>
    </row>
    <row r="115" spans="17:23" x14ac:dyDescent="0.25">
      <c r="Q115" s="133">
        <f t="shared" si="8"/>
        <v>-1.2666666666666666</v>
      </c>
      <c r="R115" s="136">
        <f t="shared" si="9"/>
        <v>-1.0227439471753486</v>
      </c>
      <c r="S115" s="133">
        <f t="shared" si="10"/>
        <v>-2.666666666666667</v>
      </c>
      <c r="T115" s="133">
        <f t="shared" si="11"/>
        <v>-1</v>
      </c>
      <c r="U115" s="133">
        <f t="shared" si="12"/>
        <v>-1.0736404985545369</v>
      </c>
      <c r="W115" s="133" t="e">
        <v>#N/A</v>
      </c>
    </row>
    <row r="116" spans="17:23" x14ac:dyDescent="0.25">
      <c r="Q116" s="133">
        <f t="shared" si="8"/>
        <v>-1.2666666666666666</v>
      </c>
      <c r="R116" s="136">
        <f t="shared" si="9"/>
        <v>-1.0227439471753486</v>
      </c>
      <c r="S116" s="133">
        <f t="shared" si="10"/>
        <v>-2.666666666666667</v>
      </c>
      <c r="T116" s="133">
        <f t="shared" si="11"/>
        <v>-1</v>
      </c>
      <c r="U116" s="133">
        <f t="shared" si="12"/>
        <v>-1.0736404985545369</v>
      </c>
      <c r="W116" s="133" t="e">
        <v>#N/A</v>
      </c>
    </row>
    <row r="117" spans="17:23" x14ac:dyDescent="0.25">
      <c r="Q117" s="133">
        <f t="shared" si="8"/>
        <v>-1.2666666666666666</v>
      </c>
      <c r="R117" s="136">
        <f t="shared" si="9"/>
        <v>-1.0227439471753486</v>
      </c>
      <c r="S117" s="133">
        <f t="shared" si="10"/>
        <v>-2.666666666666667</v>
      </c>
      <c r="T117" s="133">
        <f t="shared" si="11"/>
        <v>-1</v>
      </c>
      <c r="U117" s="133">
        <f t="shared" si="12"/>
        <v>-1.0736404985545369</v>
      </c>
      <c r="W117" s="133" t="e">
        <v>#N/A</v>
      </c>
    </row>
    <row r="118" spans="17:23" x14ac:dyDescent="0.25">
      <c r="Q118" s="133">
        <f t="shared" si="8"/>
        <v>-1.2666666666666666</v>
      </c>
      <c r="R118" s="136">
        <f t="shared" si="9"/>
        <v>-1.0227439471753486</v>
      </c>
      <c r="S118" s="133">
        <f t="shared" si="10"/>
        <v>-2.666666666666667</v>
      </c>
      <c r="T118" s="133">
        <f t="shared" si="11"/>
        <v>-1</v>
      </c>
      <c r="U118" s="133">
        <f t="shared" si="12"/>
        <v>-1.0736404985545369</v>
      </c>
      <c r="W118" s="133" t="e">
        <v>#N/A</v>
      </c>
    </row>
    <row r="119" spans="17:23" x14ac:dyDescent="0.25">
      <c r="Q119" s="133">
        <f t="shared" si="8"/>
        <v>-1.2666666666666666</v>
      </c>
      <c r="R119" s="136">
        <f t="shared" si="9"/>
        <v>-1.0227439471753486</v>
      </c>
      <c r="S119" s="133">
        <f t="shared" si="10"/>
        <v>-2.666666666666667</v>
      </c>
      <c r="T119" s="133">
        <f t="shared" si="11"/>
        <v>-1</v>
      </c>
      <c r="U119" s="133">
        <f t="shared" si="12"/>
        <v>-1.0736404985545369</v>
      </c>
      <c r="W119" s="133" t="e">
        <v>#N/A</v>
      </c>
    </row>
    <row r="120" spans="17:23" x14ac:dyDescent="0.25">
      <c r="Q120" s="133">
        <f t="shared" si="8"/>
        <v>-1.2666666666666666</v>
      </c>
      <c r="R120" s="136">
        <f t="shared" si="9"/>
        <v>-1.0227439471753486</v>
      </c>
      <c r="S120" s="133">
        <f t="shared" si="10"/>
        <v>-2.666666666666667</v>
      </c>
      <c r="T120" s="133">
        <f t="shared" si="11"/>
        <v>-1</v>
      </c>
      <c r="U120" s="133">
        <f t="shared" si="12"/>
        <v>-1.0736404985545369</v>
      </c>
      <c r="W120" s="133" t="e">
        <v>#N/A</v>
      </c>
    </row>
    <row r="121" spans="17:23" x14ac:dyDescent="0.25">
      <c r="Q121" s="133">
        <f t="shared" si="8"/>
        <v>-1.2666666666666666</v>
      </c>
      <c r="R121" s="136">
        <f t="shared" si="9"/>
        <v>-1.0227439471753486</v>
      </c>
      <c r="S121" s="133">
        <f t="shared" si="10"/>
        <v>-2.666666666666667</v>
      </c>
      <c r="T121" s="133">
        <f t="shared" si="11"/>
        <v>-1</v>
      </c>
      <c r="U121" s="133">
        <f t="shared" si="12"/>
        <v>-1.0736404985545369</v>
      </c>
      <c r="W121" s="133" t="e">
        <v>#N/A</v>
      </c>
    </row>
    <row r="122" spans="17:23" x14ac:dyDescent="0.25">
      <c r="Q122" s="133">
        <f t="shared" si="8"/>
        <v>-1.2666666666666666</v>
      </c>
      <c r="R122" s="136">
        <f t="shared" si="9"/>
        <v>-1.0227439471753486</v>
      </c>
      <c r="S122" s="133">
        <f t="shared" si="10"/>
        <v>-2.666666666666667</v>
      </c>
      <c r="T122" s="133">
        <f t="shared" si="11"/>
        <v>-1</v>
      </c>
      <c r="U122" s="133">
        <f t="shared" si="12"/>
        <v>-1.0736404985545369</v>
      </c>
      <c r="W122" s="133" t="e">
        <v>#N/A</v>
      </c>
    </row>
    <row r="123" spans="17:23" x14ac:dyDescent="0.25">
      <c r="Q123" s="133">
        <f t="shared" si="8"/>
        <v>-1.2666666666666666</v>
      </c>
      <c r="R123" s="136">
        <f t="shared" si="9"/>
        <v>-1.0227439471753486</v>
      </c>
      <c r="S123" s="133">
        <f t="shared" si="10"/>
        <v>-2.666666666666667</v>
      </c>
      <c r="T123" s="133">
        <f t="shared" si="11"/>
        <v>-1</v>
      </c>
      <c r="U123" s="133">
        <f t="shared" si="12"/>
        <v>-1.0736404985545369</v>
      </c>
      <c r="W123" s="133" t="e">
        <v>#N/A</v>
      </c>
    </row>
    <row r="124" spans="17:23" x14ac:dyDescent="0.25">
      <c r="Q124" s="133">
        <f t="shared" si="8"/>
        <v>-1.2666666666666666</v>
      </c>
      <c r="R124" s="136">
        <f t="shared" si="9"/>
        <v>-1.0227439471753486</v>
      </c>
      <c r="S124" s="133">
        <f t="shared" si="10"/>
        <v>-2.666666666666667</v>
      </c>
      <c r="T124" s="133">
        <f t="shared" si="11"/>
        <v>-1</v>
      </c>
      <c r="U124" s="133">
        <f t="shared" si="12"/>
        <v>-1.0736404985545369</v>
      </c>
      <c r="W124" s="133" t="e">
        <v>#N/A</v>
      </c>
    </row>
    <row r="125" spans="17:23" x14ac:dyDescent="0.25">
      <c r="Q125" s="133">
        <f t="shared" si="8"/>
        <v>-1.2666666666666666</v>
      </c>
      <c r="R125" s="136">
        <f t="shared" si="9"/>
        <v>-1.0227439471753486</v>
      </c>
      <c r="S125" s="133">
        <f t="shared" si="10"/>
        <v>-2.666666666666667</v>
      </c>
      <c r="T125" s="133">
        <f t="shared" si="11"/>
        <v>-1</v>
      </c>
      <c r="U125" s="133">
        <f t="shared" si="12"/>
        <v>-1.0736404985545369</v>
      </c>
      <c r="W125" s="133" t="e">
        <v>#N/A</v>
      </c>
    </row>
    <row r="126" spans="17:23" x14ac:dyDescent="0.25">
      <c r="Q126" s="133">
        <f t="shared" si="8"/>
        <v>-1.2666666666666666</v>
      </c>
      <c r="R126" s="136">
        <f t="shared" si="9"/>
        <v>-1.0227439471753486</v>
      </c>
      <c r="S126" s="133">
        <f t="shared" si="10"/>
        <v>-2.666666666666667</v>
      </c>
      <c r="T126" s="133">
        <f t="shared" si="11"/>
        <v>-1</v>
      </c>
      <c r="U126" s="133">
        <f t="shared" si="12"/>
        <v>-1.0736404985545369</v>
      </c>
      <c r="W126" s="133" t="e">
        <v>#N/A</v>
      </c>
    </row>
    <row r="127" spans="17:23" x14ac:dyDescent="0.25">
      <c r="Q127" s="133">
        <f t="shared" si="8"/>
        <v>-1.2666666666666666</v>
      </c>
      <c r="R127" s="136">
        <f t="shared" si="9"/>
        <v>-1.0227439471753486</v>
      </c>
      <c r="S127" s="133">
        <f t="shared" si="10"/>
        <v>-2.666666666666667</v>
      </c>
      <c r="T127" s="133">
        <f t="shared" si="11"/>
        <v>-1</v>
      </c>
      <c r="U127" s="133">
        <f t="shared" si="12"/>
        <v>-1.0736404985545369</v>
      </c>
      <c r="W127" s="133" t="e">
        <v>#N/A</v>
      </c>
    </row>
    <row r="128" spans="17:23" x14ac:dyDescent="0.25">
      <c r="Q128" s="133">
        <f t="shared" si="8"/>
        <v>-1.2666666666666666</v>
      </c>
      <c r="R128" s="136">
        <f t="shared" si="9"/>
        <v>-1.0227439471753486</v>
      </c>
      <c r="S128" s="133">
        <f t="shared" si="10"/>
        <v>-2.666666666666667</v>
      </c>
      <c r="T128" s="133">
        <f t="shared" si="11"/>
        <v>-1</v>
      </c>
      <c r="U128" s="133">
        <f t="shared" si="12"/>
        <v>-1.0736404985545369</v>
      </c>
      <c r="W128" s="133" t="e">
        <v>#N/A</v>
      </c>
    </row>
    <row r="129" spans="17:23" x14ac:dyDescent="0.25">
      <c r="Q129" s="133">
        <f t="shared" si="8"/>
        <v>-1.2666666666666666</v>
      </c>
      <c r="R129" s="136">
        <f t="shared" si="9"/>
        <v>-1.0227439471753486</v>
      </c>
      <c r="S129" s="133">
        <f t="shared" si="10"/>
        <v>-2.666666666666667</v>
      </c>
      <c r="T129" s="133">
        <f t="shared" si="11"/>
        <v>-1</v>
      </c>
      <c r="U129" s="133">
        <f t="shared" si="12"/>
        <v>-1.0736404985545369</v>
      </c>
      <c r="W129" s="133" t="e">
        <v>#N/A</v>
      </c>
    </row>
    <row r="130" spans="17:23" x14ac:dyDescent="0.25">
      <c r="Q130" s="133">
        <f t="shared" si="8"/>
        <v>-1.2666666666666666</v>
      </c>
      <c r="R130" s="136">
        <f t="shared" si="9"/>
        <v>-1.0227439471753486</v>
      </c>
      <c r="S130" s="133">
        <f t="shared" si="10"/>
        <v>-2.666666666666667</v>
      </c>
      <c r="T130" s="133">
        <f t="shared" si="11"/>
        <v>-1</v>
      </c>
      <c r="U130" s="133">
        <f t="shared" si="12"/>
        <v>-1.0736404985545369</v>
      </c>
      <c r="W130" s="133" t="e">
        <v>#N/A</v>
      </c>
    </row>
    <row r="131" spans="17:23" x14ac:dyDescent="0.25">
      <c r="Q131" s="133">
        <f t="shared" ref="Q131:Q194" si="13">2*((L131-P$3)/(P$5-P$3))-1</f>
        <v>-1.2666666666666666</v>
      </c>
      <c r="R131" s="136">
        <f t="shared" ref="R131:R194" si="14">2*((H131-P$8)/(P$10-P$8))-1</f>
        <v>-1.0227439471753486</v>
      </c>
      <c r="S131" s="133">
        <f t="shared" ref="S131:S194" si="15">2*((I131-P$13)/(P$15-P$13))-1</f>
        <v>-2.666666666666667</v>
      </c>
      <c r="T131" s="133">
        <f t="shared" ref="T131:T194" si="16">2*((J131-P$18)/(P$20-P$18))-1</f>
        <v>-1</v>
      </c>
      <c r="U131" s="133">
        <f t="shared" ref="U131:U194" si="17">2*((K131-P$23)/(P$25-P$23))-1</f>
        <v>-1.0736404985545369</v>
      </c>
      <c r="W131" s="133" t="e">
        <v>#N/A</v>
      </c>
    </row>
    <row r="132" spans="17:23" x14ac:dyDescent="0.25">
      <c r="Q132" s="133">
        <f t="shared" si="13"/>
        <v>-1.2666666666666666</v>
      </c>
      <c r="R132" s="136">
        <f t="shared" si="14"/>
        <v>-1.0227439471753486</v>
      </c>
      <c r="S132" s="133">
        <f t="shared" si="15"/>
        <v>-2.666666666666667</v>
      </c>
      <c r="T132" s="133">
        <f t="shared" si="16"/>
        <v>-1</v>
      </c>
      <c r="U132" s="133">
        <f t="shared" si="17"/>
        <v>-1.0736404985545369</v>
      </c>
      <c r="W132" s="133" t="e">
        <v>#N/A</v>
      </c>
    </row>
    <row r="133" spans="17:23" x14ac:dyDescent="0.25">
      <c r="Q133" s="133">
        <f t="shared" si="13"/>
        <v>-1.2666666666666666</v>
      </c>
      <c r="R133" s="136">
        <f t="shared" si="14"/>
        <v>-1.0227439471753486</v>
      </c>
      <c r="S133" s="133">
        <f t="shared" si="15"/>
        <v>-2.666666666666667</v>
      </c>
      <c r="T133" s="133">
        <f t="shared" si="16"/>
        <v>-1</v>
      </c>
      <c r="U133" s="133">
        <f t="shared" si="17"/>
        <v>-1.0736404985545369</v>
      </c>
      <c r="W133" s="133" t="e">
        <v>#N/A</v>
      </c>
    </row>
    <row r="134" spans="17:23" x14ac:dyDescent="0.25">
      <c r="Q134" s="133">
        <f t="shared" si="13"/>
        <v>-1.2666666666666666</v>
      </c>
      <c r="R134" s="136">
        <f t="shared" si="14"/>
        <v>-1.0227439471753486</v>
      </c>
      <c r="S134" s="133">
        <f t="shared" si="15"/>
        <v>-2.666666666666667</v>
      </c>
      <c r="T134" s="133">
        <f t="shared" si="16"/>
        <v>-1</v>
      </c>
      <c r="U134" s="133">
        <f t="shared" si="17"/>
        <v>-1.0736404985545369</v>
      </c>
      <c r="W134" s="133" t="e">
        <v>#N/A</v>
      </c>
    </row>
    <row r="135" spans="17:23" x14ac:dyDescent="0.25">
      <c r="Q135" s="133">
        <f t="shared" si="13"/>
        <v>-1.2666666666666666</v>
      </c>
      <c r="R135" s="136">
        <f t="shared" si="14"/>
        <v>-1.0227439471753486</v>
      </c>
      <c r="S135" s="133">
        <f t="shared" si="15"/>
        <v>-2.666666666666667</v>
      </c>
      <c r="T135" s="133">
        <f t="shared" si="16"/>
        <v>-1</v>
      </c>
      <c r="U135" s="133">
        <f t="shared" si="17"/>
        <v>-1.0736404985545369</v>
      </c>
      <c r="W135" s="133" t="e">
        <v>#N/A</v>
      </c>
    </row>
    <row r="136" spans="17:23" x14ac:dyDescent="0.25">
      <c r="Q136" s="133">
        <f t="shared" si="13"/>
        <v>-1.2666666666666666</v>
      </c>
      <c r="R136" s="136">
        <f t="shared" si="14"/>
        <v>-1.0227439471753486</v>
      </c>
      <c r="S136" s="133">
        <f t="shared" si="15"/>
        <v>-2.666666666666667</v>
      </c>
      <c r="T136" s="133">
        <f t="shared" si="16"/>
        <v>-1</v>
      </c>
      <c r="U136" s="133">
        <f t="shared" si="17"/>
        <v>-1.0736404985545369</v>
      </c>
      <c r="W136" s="133" t="e">
        <v>#N/A</v>
      </c>
    </row>
    <row r="137" spans="17:23" x14ac:dyDescent="0.25">
      <c r="Q137" s="133">
        <f t="shared" si="13"/>
        <v>-1.2666666666666666</v>
      </c>
      <c r="R137" s="136">
        <f t="shared" si="14"/>
        <v>-1.0227439471753486</v>
      </c>
      <c r="S137" s="133">
        <f t="shared" si="15"/>
        <v>-2.666666666666667</v>
      </c>
      <c r="T137" s="133">
        <f t="shared" si="16"/>
        <v>-1</v>
      </c>
      <c r="U137" s="133">
        <f t="shared" si="17"/>
        <v>-1.0736404985545369</v>
      </c>
      <c r="W137" s="133" t="e">
        <v>#N/A</v>
      </c>
    </row>
    <row r="138" spans="17:23" x14ac:dyDescent="0.25">
      <c r="Q138" s="133">
        <f t="shared" si="13"/>
        <v>-1.2666666666666666</v>
      </c>
      <c r="R138" s="136">
        <f t="shared" si="14"/>
        <v>-1.0227439471753486</v>
      </c>
      <c r="S138" s="133">
        <f t="shared" si="15"/>
        <v>-2.666666666666667</v>
      </c>
      <c r="T138" s="133">
        <f t="shared" si="16"/>
        <v>-1</v>
      </c>
      <c r="U138" s="133">
        <f t="shared" si="17"/>
        <v>-1.0736404985545369</v>
      </c>
      <c r="W138" s="133" t="e">
        <v>#N/A</v>
      </c>
    </row>
    <row r="139" spans="17:23" x14ac:dyDescent="0.25">
      <c r="Q139" s="133">
        <f t="shared" si="13"/>
        <v>-1.2666666666666666</v>
      </c>
      <c r="R139" s="136">
        <f t="shared" si="14"/>
        <v>-1.0227439471753486</v>
      </c>
      <c r="S139" s="133">
        <f t="shared" si="15"/>
        <v>-2.666666666666667</v>
      </c>
      <c r="T139" s="133">
        <f t="shared" si="16"/>
        <v>-1</v>
      </c>
      <c r="U139" s="133">
        <f t="shared" si="17"/>
        <v>-1.0736404985545369</v>
      </c>
      <c r="W139" s="133" t="e">
        <v>#N/A</v>
      </c>
    </row>
    <row r="140" spans="17:23" x14ac:dyDescent="0.25">
      <c r="Q140" s="133">
        <f t="shared" si="13"/>
        <v>-1.2666666666666666</v>
      </c>
      <c r="R140" s="136">
        <f t="shared" si="14"/>
        <v>-1.0227439471753486</v>
      </c>
      <c r="S140" s="133">
        <f t="shared" si="15"/>
        <v>-2.666666666666667</v>
      </c>
      <c r="T140" s="133">
        <f t="shared" si="16"/>
        <v>-1</v>
      </c>
      <c r="U140" s="133">
        <f t="shared" si="17"/>
        <v>-1.0736404985545369</v>
      </c>
      <c r="W140" s="133" t="e">
        <v>#N/A</v>
      </c>
    </row>
    <row r="141" spans="17:23" x14ac:dyDescent="0.25">
      <c r="Q141" s="133">
        <f t="shared" si="13"/>
        <v>-1.2666666666666666</v>
      </c>
      <c r="R141" s="136">
        <f t="shared" si="14"/>
        <v>-1.0227439471753486</v>
      </c>
      <c r="S141" s="133">
        <f t="shared" si="15"/>
        <v>-2.666666666666667</v>
      </c>
      <c r="T141" s="133">
        <f t="shared" si="16"/>
        <v>-1</v>
      </c>
      <c r="U141" s="133">
        <f t="shared" si="17"/>
        <v>-1.0736404985545369</v>
      </c>
      <c r="W141" s="133" t="e">
        <v>#N/A</v>
      </c>
    </row>
    <row r="142" spans="17:23" x14ac:dyDescent="0.25">
      <c r="Q142" s="133">
        <f t="shared" si="13"/>
        <v>-1.2666666666666666</v>
      </c>
      <c r="R142" s="136">
        <f t="shared" si="14"/>
        <v>-1.0227439471753486</v>
      </c>
      <c r="S142" s="133">
        <f t="shared" si="15"/>
        <v>-2.666666666666667</v>
      </c>
      <c r="T142" s="133">
        <f t="shared" si="16"/>
        <v>-1</v>
      </c>
      <c r="U142" s="133">
        <f t="shared" si="17"/>
        <v>-1.0736404985545369</v>
      </c>
      <c r="W142" s="133" t="e">
        <v>#N/A</v>
      </c>
    </row>
    <row r="143" spans="17:23" x14ac:dyDescent="0.25">
      <c r="Q143" s="133">
        <f t="shared" si="13"/>
        <v>-1.2666666666666666</v>
      </c>
      <c r="R143" s="136">
        <f t="shared" si="14"/>
        <v>-1.0227439471753486</v>
      </c>
      <c r="S143" s="133">
        <f t="shared" si="15"/>
        <v>-2.666666666666667</v>
      </c>
      <c r="T143" s="133">
        <f t="shared" si="16"/>
        <v>-1</v>
      </c>
      <c r="U143" s="133">
        <f t="shared" si="17"/>
        <v>-1.0736404985545369</v>
      </c>
      <c r="W143" s="133" t="e">
        <v>#N/A</v>
      </c>
    </row>
    <row r="144" spans="17:23" x14ac:dyDescent="0.25">
      <c r="Q144" s="133">
        <f t="shared" si="13"/>
        <v>-1.2666666666666666</v>
      </c>
      <c r="R144" s="136">
        <f t="shared" si="14"/>
        <v>-1.0227439471753486</v>
      </c>
      <c r="S144" s="133">
        <f t="shared" si="15"/>
        <v>-2.666666666666667</v>
      </c>
      <c r="T144" s="133">
        <f t="shared" si="16"/>
        <v>-1</v>
      </c>
      <c r="U144" s="133">
        <f t="shared" si="17"/>
        <v>-1.0736404985545369</v>
      </c>
      <c r="W144" s="133" t="e">
        <v>#N/A</v>
      </c>
    </row>
    <row r="145" spans="17:23" x14ac:dyDescent="0.25">
      <c r="Q145" s="133">
        <f t="shared" si="13"/>
        <v>-1.2666666666666666</v>
      </c>
      <c r="R145" s="136">
        <f t="shared" si="14"/>
        <v>-1.0227439471753486</v>
      </c>
      <c r="S145" s="133">
        <f t="shared" si="15"/>
        <v>-2.666666666666667</v>
      </c>
      <c r="T145" s="133">
        <f t="shared" si="16"/>
        <v>-1</v>
      </c>
      <c r="U145" s="133">
        <f t="shared" si="17"/>
        <v>-1.0736404985545369</v>
      </c>
      <c r="W145" s="133" t="e">
        <v>#N/A</v>
      </c>
    </row>
    <row r="146" spans="17:23" x14ac:dyDescent="0.25">
      <c r="Q146" s="133">
        <f t="shared" si="13"/>
        <v>-1.2666666666666666</v>
      </c>
      <c r="R146" s="136">
        <f t="shared" si="14"/>
        <v>-1.0227439471753486</v>
      </c>
      <c r="S146" s="133">
        <f t="shared" si="15"/>
        <v>-2.666666666666667</v>
      </c>
      <c r="T146" s="133">
        <f t="shared" si="16"/>
        <v>-1</v>
      </c>
      <c r="U146" s="133">
        <f t="shared" si="17"/>
        <v>-1.0736404985545369</v>
      </c>
      <c r="W146" s="133" t="e">
        <v>#N/A</v>
      </c>
    </row>
    <row r="147" spans="17:23" x14ac:dyDescent="0.25">
      <c r="Q147" s="133">
        <f t="shared" si="13"/>
        <v>-1.2666666666666666</v>
      </c>
      <c r="R147" s="136">
        <f t="shared" si="14"/>
        <v>-1.0227439471753486</v>
      </c>
      <c r="S147" s="133">
        <f t="shared" si="15"/>
        <v>-2.666666666666667</v>
      </c>
      <c r="T147" s="133">
        <f t="shared" si="16"/>
        <v>-1</v>
      </c>
      <c r="U147" s="133">
        <f t="shared" si="17"/>
        <v>-1.0736404985545369</v>
      </c>
      <c r="W147" s="133" t="e">
        <v>#N/A</v>
      </c>
    </row>
    <row r="148" spans="17:23" x14ac:dyDescent="0.25">
      <c r="Q148" s="133">
        <f t="shared" si="13"/>
        <v>-1.2666666666666666</v>
      </c>
      <c r="R148" s="136">
        <f t="shared" si="14"/>
        <v>-1.0227439471753486</v>
      </c>
      <c r="S148" s="133">
        <f t="shared" si="15"/>
        <v>-2.666666666666667</v>
      </c>
      <c r="T148" s="133">
        <f t="shared" si="16"/>
        <v>-1</v>
      </c>
      <c r="U148" s="133">
        <f t="shared" si="17"/>
        <v>-1.0736404985545369</v>
      </c>
      <c r="W148" s="133" t="e">
        <v>#N/A</v>
      </c>
    </row>
    <row r="149" spans="17:23" x14ac:dyDescent="0.25">
      <c r="Q149" s="133">
        <f t="shared" si="13"/>
        <v>-1.2666666666666666</v>
      </c>
      <c r="R149" s="136">
        <f t="shared" si="14"/>
        <v>-1.0227439471753486</v>
      </c>
      <c r="S149" s="133">
        <f t="shared" si="15"/>
        <v>-2.666666666666667</v>
      </c>
      <c r="T149" s="133">
        <f t="shared" si="16"/>
        <v>-1</v>
      </c>
      <c r="U149" s="133">
        <f t="shared" si="17"/>
        <v>-1.0736404985545369</v>
      </c>
      <c r="W149" s="133" t="e">
        <v>#N/A</v>
      </c>
    </row>
    <row r="150" spans="17:23" x14ac:dyDescent="0.25">
      <c r="Q150" s="133">
        <f t="shared" si="13"/>
        <v>-1.2666666666666666</v>
      </c>
      <c r="R150" s="136">
        <f t="shared" si="14"/>
        <v>-1.0227439471753486</v>
      </c>
      <c r="S150" s="133">
        <f t="shared" si="15"/>
        <v>-2.666666666666667</v>
      </c>
      <c r="T150" s="133">
        <f t="shared" si="16"/>
        <v>-1</v>
      </c>
      <c r="U150" s="133">
        <f t="shared" si="17"/>
        <v>-1.0736404985545369</v>
      </c>
      <c r="W150" s="133" t="e">
        <v>#N/A</v>
      </c>
    </row>
    <row r="151" spans="17:23" x14ac:dyDescent="0.25">
      <c r="Q151" s="133">
        <f t="shared" si="13"/>
        <v>-1.2666666666666666</v>
      </c>
      <c r="R151" s="136">
        <f t="shared" si="14"/>
        <v>-1.0227439471753486</v>
      </c>
      <c r="S151" s="133">
        <f t="shared" si="15"/>
        <v>-2.666666666666667</v>
      </c>
      <c r="T151" s="133">
        <f t="shared" si="16"/>
        <v>-1</v>
      </c>
      <c r="U151" s="133">
        <f t="shared" si="17"/>
        <v>-1.0736404985545369</v>
      </c>
      <c r="W151" s="133" t="e">
        <v>#N/A</v>
      </c>
    </row>
    <row r="152" spans="17:23" x14ac:dyDescent="0.25">
      <c r="Q152" s="133">
        <f t="shared" si="13"/>
        <v>-1.2666666666666666</v>
      </c>
      <c r="R152" s="136">
        <f t="shared" si="14"/>
        <v>-1.0227439471753486</v>
      </c>
      <c r="S152" s="133">
        <f t="shared" si="15"/>
        <v>-2.666666666666667</v>
      </c>
      <c r="T152" s="133">
        <f t="shared" si="16"/>
        <v>-1</v>
      </c>
      <c r="U152" s="133">
        <f t="shared" si="17"/>
        <v>-1.0736404985545369</v>
      </c>
      <c r="W152" s="133" t="e">
        <v>#N/A</v>
      </c>
    </row>
    <row r="153" spans="17:23" x14ac:dyDescent="0.25">
      <c r="Q153" s="133">
        <f t="shared" si="13"/>
        <v>-1.2666666666666666</v>
      </c>
      <c r="R153" s="136">
        <f t="shared" si="14"/>
        <v>-1.0227439471753486</v>
      </c>
      <c r="S153" s="133">
        <f t="shared" si="15"/>
        <v>-2.666666666666667</v>
      </c>
      <c r="T153" s="133">
        <f t="shared" si="16"/>
        <v>-1</v>
      </c>
      <c r="U153" s="133">
        <f t="shared" si="17"/>
        <v>-1.0736404985545369</v>
      </c>
      <c r="W153" s="133" t="e">
        <v>#N/A</v>
      </c>
    </row>
    <row r="154" spans="17:23" x14ac:dyDescent="0.25">
      <c r="Q154" s="133">
        <f t="shared" si="13"/>
        <v>-1.2666666666666666</v>
      </c>
      <c r="R154" s="136">
        <f t="shared" si="14"/>
        <v>-1.0227439471753486</v>
      </c>
      <c r="S154" s="133">
        <f t="shared" si="15"/>
        <v>-2.666666666666667</v>
      </c>
      <c r="T154" s="133">
        <f t="shared" si="16"/>
        <v>-1</v>
      </c>
      <c r="U154" s="133">
        <f t="shared" si="17"/>
        <v>-1.0736404985545369</v>
      </c>
      <c r="W154" s="133" t="e">
        <v>#N/A</v>
      </c>
    </row>
    <row r="155" spans="17:23" x14ac:dyDescent="0.25">
      <c r="Q155" s="133">
        <f t="shared" si="13"/>
        <v>-1.2666666666666666</v>
      </c>
      <c r="R155" s="136">
        <f t="shared" si="14"/>
        <v>-1.0227439471753486</v>
      </c>
      <c r="S155" s="133">
        <f t="shared" si="15"/>
        <v>-2.666666666666667</v>
      </c>
      <c r="T155" s="133">
        <f t="shared" si="16"/>
        <v>-1</v>
      </c>
      <c r="U155" s="133">
        <f t="shared" si="17"/>
        <v>-1.0736404985545369</v>
      </c>
      <c r="W155" s="133" t="e">
        <v>#N/A</v>
      </c>
    </row>
    <row r="156" spans="17:23" x14ac:dyDescent="0.25">
      <c r="Q156" s="133">
        <f t="shared" si="13"/>
        <v>-1.2666666666666666</v>
      </c>
      <c r="R156" s="136">
        <f t="shared" si="14"/>
        <v>-1.0227439471753486</v>
      </c>
      <c r="S156" s="133">
        <f t="shared" si="15"/>
        <v>-2.666666666666667</v>
      </c>
      <c r="T156" s="133">
        <f t="shared" si="16"/>
        <v>-1</v>
      </c>
      <c r="U156" s="133">
        <f t="shared" si="17"/>
        <v>-1.0736404985545369</v>
      </c>
      <c r="W156" s="133" t="e">
        <v>#N/A</v>
      </c>
    </row>
    <row r="157" spans="17:23" x14ac:dyDescent="0.25">
      <c r="Q157" s="133">
        <f t="shared" si="13"/>
        <v>-1.2666666666666666</v>
      </c>
      <c r="R157" s="136">
        <f t="shared" si="14"/>
        <v>-1.0227439471753486</v>
      </c>
      <c r="S157" s="133">
        <f t="shared" si="15"/>
        <v>-2.666666666666667</v>
      </c>
      <c r="T157" s="133">
        <f t="shared" si="16"/>
        <v>-1</v>
      </c>
      <c r="U157" s="133">
        <f t="shared" si="17"/>
        <v>-1.0736404985545369</v>
      </c>
      <c r="W157" s="133" t="e">
        <v>#N/A</v>
      </c>
    </row>
    <row r="158" spans="17:23" x14ac:dyDescent="0.25">
      <c r="Q158" s="133">
        <f t="shared" si="13"/>
        <v>-1.2666666666666666</v>
      </c>
      <c r="R158" s="136">
        <f t="shared" si="14"/>
        <v>-1.0227439471753486</v>
      </c>
      <c r="S158" s="133">
        <f t="shared" si="15"/>
        <v>-2.666666666666667</v>
      </c>
      <c r="T158" s="133">
        <f t="shared" si="16"/>
        <v>-1</v>
      </c>
      <c r="U158" s="133">
        <f t="shared" si="17"/>
        <v>-1.0736404985545369</v>
      </c>
      <c r="W158" s="133" t="e">
        <v>#N/A</v>
      </c>
    </row>
    <row r="159" spans="17:23" x14ac:dyDescent="0.25">
      <c r="Q159" s="133">
        <f t="shared" si="13"/>
        <v>-1.2666666666666666</v>
      </c>
      <c r="R159" s="136">
        <f t="shared" si="14"/>
        <v>-1.0227439471753486</v>
      </c>
      <c r="S159" s="133">
        <f t="shared" si="15"/>
        <v>-2.666666666666667</v>
      </c>
      <c r="T159" s="133">
        <f t="shared" si="16"/>
        <v>-1</v>
      </c>
      <c r="U159" s="133">
        <f t="shared" si="17"/>
        <v>-1.0736404985545369</v>
      </c>
      <c r="W159" s="133" t="e">
        <v>#N/A</v>
      </c>
    </row>
    <row r="160" spans="17:23" x14ac:dyDescent="0.25">
      <c r="Q160" s="133">
        <f t="shared" si="13"/>
        <v>-1.2666666666666666</v>
      </c>
      <c r="R160" s="136">
        <f t="shared" si="14"/>
        <v>-1.0227439471753486</v>
      </c>
      <c r="S160" s="133">
        <f t="shared" si="15"/>
        <v>-2.666666666666667</v>
      </c>
      <c r="T160" s="133">
        <f t="shared" si="16"/>
        <v>-1</v>
      </c>
      <c r="U160" s="133">
        <f t="shared" si="17"/>
        <v>-1.0736404985545369</v>
      </c>
      <c r="W160" s="133" t="e">
        <v>#N/A</v>
      </c>
    </row>
    <row r="161" spans="17:23" x14ac:dyDescent="0.25">
      <c r="Q161" s="133">
        <f t="shared" si="13"/>
        <v>-1.2666666666666666</v>
      </c>
      <c r="R161" s="136">
        <f t="shared" si="14"/>
        <v>-1.0227439471753486</v>
      </c>
      <c r="S161" s="133">
        <f t="shared" si="15"/>
        <v>-2.666666666666667</v>
      </c>
      <c r="T161" s="133">
        <f t="shared" si="16"/>
        <v>-1</v>
      </c>
      <c r="U161" s="133">
        <f t="shared" si="17"/>
        <v>-1.0736404985545369</v>
      </c>
      <c r="W161" s="133" t="e">
        <v>#N/A</v>
      </c>
    </row>
    <row r="162" spans="17:23" x14ac:dyDescent="0.25">
      <c r="Q162" s="133">
        <f t="shared" si="13"/>
        <v>-1.2666666666666666</v>
      </c>
      <c r="R162" s="136">
        <f t="shared" si="14"/>
        <v>-1.0227439471753486</v>
      </c>
      <c r="S162" s="133">
        <f t="shared" si="15"/>
        <v>-2.666666666666667</v>
      </c>
      <c r="T162" s="133">
        <f t="shared" si="16"/>
        <v>-1</v>
      </c>
      <c r="U162" s="133">
        <f t="shared" si="17"/>
        <v>-1.0736404985545369</v>
      </c>
      <c r="W162" s="133" t="e">
        <v>#N/A</v>
      </c>
    </row>
    <row r="163" spans="17:23" x14ac:dyDescent="0.25">
      <c r="Q163" s="133">
        <f t="shared" si="13"/>
        <v>-1.2666666666666666</v>
      </c>
      <c r="R163" s="136">
        <f t="shared" si="14"/>
        <v>-1.0227439471753486</v>
      </c>
      <c r="S163" s="133">
        <f t="shared" si="15"/>
        <v>-2.666666666666667</v>
      </c>
      <c r="T163" s="133">
        <f t="shared" si="16"/>
        <v>-1</v>
      </c>
      <c r="U163" s="133">
        <f t="shared" si="17"/>
        <v>-1.0736404985545369</v>
      </c>
      <c r="W163" s="133" t="e">
        <v>#N/A</v>
      </c>
    </row>
    <row r="164" spans="17:23" x14ac:dyDescent="0.25">
      <c r="Q164" s="133">
        <f t="shared" si="13"/>
        <v>-1.2666666666666666</v>
      </c>
      <c r="R164" s="136">
        <f t="shared" si="14"/>
        <v>-1.0227439471753486</v>
      </c>
      <c r="S164" s="133">
        <f t="shared" si="15"/>
        <v>-2.666666666666667</v>
      </c>
      <c r="T164" s="133">
        <f t="shared" si="16"/>
        <v>-1</v>
      </c>
      <c r="U164" s="133">
        <f t="shared" si="17"/>
        <v>-1.0736404985545369</v>
      </c>
      <c r="W164" s="133" t="e">
        <v>#N/A</v>
      </c>
    </row>
    <row r="165" spans="17:23" x14ac:dyDescent="0.25">
      <c r="Q165" s="133">
        <f t="shared" si="13"/>
        <v>-1.2666666666666666</v>
      </c>
      <c r="R165" s="136">
        <f t="shared" si="14"/>
        <v>-1.0227439471753486</v>
      </c>
      <c r="S165" s="133">
        <f t="shared" si="15"/>
        <v>-2.666666666666667</v>
      </c>
      <c r="T165" s="133">
        <f t="shared" si="16"/>
        <v>-1</v>
      </c>
      <c r="U165" s="133">
        <f t="shared" si="17"/>
        <v>-1.0736404985545369</v>
      </c>
      <c r="W165" s="133" t="e">
        <v>#N/A</v>
      </c>
    </row>
    <row r="166" spans="17:23" x14ac:dyDescent="0.25">
      <c r="Q166" s="133">
        <f t="shared" si="13"/>
        <v>-1.2666666666666666</v>
      </c>
      <c r="R166" s="136">
        <f t="shared" si="14"/>
        <v>-1.0227439471753486</v>
      </c>
      <c r="S166" s="133">
        <f t="shared" si="15"/>
        <v>-2.666666666666667</v>
      </c>
      <c r="T166" s="133">
        <f t="shared" si="16"/>
        <v>-1</v>
      </c>
      <c r="U166" s="133">
        <f t="shared" si="17"/>
        <v>-1.0736404985545369</v>
      </c>
      <c r="W166" s="133" t="e">
        <v>#N/A</v>
      </c>
    </row>
    <row r="167" spans="17:23" x14ac:dyDescent="0.25">
      <c r="Q167" s="133">
        <f t="shared" si="13"/>
        <v>-1.2666666666666666</v>
      </c>
      <c r="R167" s="136">
        <f t="shared" si="14"/>
        <v>-1.0227439471753486</v>
      </c>
      <c r="S167" s="133">
        <f t="shared" si="15"/>
        <v>-2.666666666666667</v>
      </c>
      <c r="T167" s="133">
        <f t="shared" si="16"/>
        <v>-1</v>
      </c>
      <c r="U167" s="133">
        <f t="shared" si="17"/>
        <v>-1.0736404985545369</v>
      </c>
      <c r="W167" s="133" t="e">
        <v>#N/A</v>
      </c>
    </row>
    <row r="168" spans="17:23" x14ac:dyDescent="0.25">
      <c r="Q168" s="133">
        <f t="shared" si="13"/>
        <v>-1.2666666666666666</v>
      </c>
      <c r="R168" s="136">
        <f t="shared" si="14"/>
        <v>-1.0227439471753486</v>
      </c>
      <c r="S168" s="133">
        <f t="shared" si="15"/>
        <v>-2.666666666666667</v>
      </c>
      <c r="T168" s="133">
        <f t="shared" si="16"/>
        <v>-1</v>
      </c>
      <c r="U168" s="133">
        <f t="shared" si="17"/>
        <v>-1.0736404985545369</v>
      </c>
      <c r="W168" s="133" t="e">
        <v>#N/A</v>
      </c>
    </row>
    <row r="169" spans="17:23" x14ac:dyDescent="0.25">
      <c r="Q169" s="133">
        <f t="shared" si="13"/>
        <v>-1.2666666666666666</v>
      </c>
      <c r="R169" s="136">
        <f t="shared" si="14"/>
        <v>-1.0227439471753486</v>
      </c>
      <c r="S169" s="133">
        <f t="shared" si="15"/>
        <v>-2.666666666666667</v>
      </c>
      <c r="T169" s="133">
        <f t="shared" si="16"/>
        <v>-1</v>
      </c>
      <c r="U169" s="133">
        <f t="shared" si="17"/>
        <v>-1.0736404985545369</v>
      </c>
      <c r="W169" s="133" t="e">
        <v>#N/A</v>
      </c>
    </row>
    <row r="170" spans="17:23" x14ac:dyDescent="0.25">
      <c r="Q170" s="133">
        <f t="shared" si="13"/>
        <v>-1.2666666666666666</v>
      </c>
      <c r="R170" s="136">
        <f t="shared" si="14"/>
        <v>-1.0227439471753486</v>
      </c>
      <c r="S170" s="133">
        <f t="shared" si="15"/>
        <v>-2.666666666666667</v>
      </c>
      <c r="T170" s="133">
        <f t="shared" si="16"/>
        <v>-1</v>
      </c>
      <c r="U170" s="133">
        <f t="shared" si="17"/>
        <v>-1.0736404985545369</v>
      </c>
      <c r="W170" s="133" t="e">
        <v>#N/A</v>
      </c>
    </row>
    <row r="171" spans="17:23" x14ac:dyDescent="0.25">
      <c r="Q171" s="133">
        <f t="shared" si="13"/>
        <v>-1.2666666666666666</v>
      </c>
      <c r="R171" s="136">
        <f t="shared" si="14"/>
        <v>-1.0227439471753486</v>
      </c>
      <c r="S171" s="133">
        <f t="shared" si="15"/>
        <v>-2.666666666666667</v>
      </c>
      <c r="T171" s="133">
        <f t="shared" si="16"/>
        <v>-1</v>
      </c>
      <c r="U171" s="133">
        <f t="shared" si="17"/>
        <v>-1.0736404985545369</v>
      </c>
      <c r="W171" s="133" t="e">
        <v>#N/A</v>
      </c>
    </row>
    <row r="172" spans="17:23" x14ac:dyDescent="0.25">
      <c r="Q172" s="133">
        <f t="shared" si="13"/>
        <v>-1.2666666666666666</v>
      </c>
      <c r="R172" s="136">
        <f t="shared" si="14"/>
        <v>-1.0227439471753486</v>
      </c>
      <c r="S172" s="133">
        <f t="shared" si="15"/>
        <v>-2.666666666666667</v>
      </c>
      <c r="T172" s="133">
        <f t="shared" si="16"/>
        <v>-1</v>
      </c>
      <c r="U172" s="133">
        <f t="shared" si="17"/>
        <v>-1.0736404985545369</v>
      </c>
      <c r="W172" s="133" t="e">
        <v>#N/A</v>
      </c>
    </row>
    <row r="173" spans="17:23" x14ac:dyDescent="0.25">
      <c r="Q173" s="133">
        <f t="shared" si="13"/>
        <v>-1.2666666666666666</v>
      </c>
      <c r="R173" s="136">
        <f t="shared" si="14"/>
        <v>-1.0227439471753486</v>
      </c>
      <c r="S173" s="133">
        <f t="shared" si="15"/>
        <v>-2.666666666666667</v>
      </c>
      <c r="T173" s="133">
        <f t="shared" si="16"/>
        <v>-1</v>
      </c>
      <c r="U173" s="133">
        <f t="shared" si="17"/>
        <v>-1.0736404985545369</v>
      </c>
      <c r="W173" s="133" t="e">
        <v>#N/A</v>
      </c>
    </row>
    <row r="174" spans="17:23" x14ac:dyDescent="0.25">
      <c r="Q174" s="133">
        <f t="shared" si="13"/>
        <v>-1.2666666666666666</v>
      </c>
      <c r="R174" s="136">
        <f t="shared" si="14"/>
        <v>-1.0227439471753486</v>
      </c>
      <c r="S174" s="133">
        <f t="shared" si="15"/>
        <v>-2.666666666666667</v>
      </c>
      <c r="T174" s="133">
        <f t="shared" si="16"/>
        <v>-1</v>
      </c>
      <c r="U174" s="133">
        <f t="shared" si="17"/>
        <v>-1.0736404985545369</v>
      </c>
      <c r="W174" s="133" t="e">
        <v>#N/A</v>
      </c>
    </row>
    <row r="175" spans="17:23" x14ac:dyDescent="0.25">
      <c r="Q175" s="133">
        <f t="shared" si="13"/>
        <v>-1.2666666666666666</v>
      </c>
      <c r="R175" s="136">
        <f t="shared" si="14"/>
        <v>-1.0227439471753486</v>
      </c>
      <c r="S175" s="133">
        <f t="shared" si="15"/>
        <v>-2.666666666666667</v>
      </c>
      <c r="T175" s="133">
        <f t="shared" si="16"/>
        <v>-1</v>
      </c>
      <c r="U175" s="133">
        <f t="shared" si="17"/>
        <v>-1.0736404985545369</v>
      </c>
      <c r="W175" s="133" t="e">
        <v>#N/A</v>
      </c>
    </row>
    <row r="176" spans="17:23" x14ac:dyDescent="0.25">
      <c r="Q176" s="133">
        <f t="shared" si="13"/>
        <v>-1.2666666666666666</v>
      </c>
      <c r="R176" s="136">
        <f t="shared" si="14"/>
        <v>-1.0227439471753486</v>
      </c>
      <c r="S176" s="133">
        <f t="shared" si="15"/>
        <v>-2.666666666666667</v>
      </c>
      <c r="T176" s="133">
        <f t="shared" si="16"/>
        <v>-1</v>
      </c>
      <c r="U176" s="133">
        <f t="shared" si="17"/>
        <v>-1.0736404985545369</v>
      </c>
      <c r="W176" s="133" t="e">
        <v>#N/A</v>
      </c>
    </row>
    <row r="177" spans="17:23" x14ac:dyDescent="0.25">
      <c r="Q177" s="133">
        <f t="shared" si="13"/>
        <v>-1.2666666666666666</v>
      </c>
      <c r="R177" s="136">
        <f t="shared" si="14"/>
        <v>-1.0227439471753486</v>
      </c>
      <c r="S177" s="133">
        <f t="shared" si="15"/>
        <v>-2.666666666666667</v>
      </c>
      <c r="T177" s="133">
        <f t="shared" si="16"/>
        <v>-1</v>
      </c>
      <c r="U177" s="133">
        <f t="shared" si="17"/>
        <v>-1.0736404985545369</v>
      </c>
      <c r="W177" s="133" t="e">
        <v>#N/A</v>
      </c>
    </row>
    <row r="178" spans="17:23" x14ac:dyDescent="0.25">
      <c r="Q178" s="133">
        <f t="shared" si="13"/>
        <v>-1.2666666666666666</v>
      </c>
      <c r="R178" s="136">
        <f t="shared" si="14"/>
        <v>-1.0227439471753486</v>
      </c>
      <c r="S178" s="133">
        <f t="shared" si="15"/>
        <v>-2.666666666666667</v>
      </c>
      <c r="T178" s="133">
        <f t="shared" si="16"/>
        <v>-1</v>
      </c>
      <c r="U178" s="133">
        <f t="shared" si="17"/>
        <v>-1.0736404985545369</v>
      </c>
      <c r="W178" s="133" t="e">
        <v>#N/A</v>
      </c>
    </row>
    <row r="179" spans="17:23" x14ac:dyDescent="0.25">
      <c r="Q179" s="133">
        <f t="shared" si="13"/>
        <v>-1.2666666666666666</v>
      </c>
      <c r="R179" s="136">
        <f t="shared" si="14"/>
        <v>-1.0227439471753486</v>
      </c>
      <c r="S179" s="133">
        <f t="shared" si="15"/>
        <v>-2.666666666666667</v>
      </c>
      <c r="T179" s="133">
        <f t="shared" si="16"/>
        <v>-1</v>
      </c>
      <c r="U179" s="133">
        <f t="shared" si="17"/>
        <v>-1.0736404985545369</v>
      </c>
      <c r="W179" s="133" t="e">
        <v>#N/A</v>
      </c>
    </row>
    <row r="180" spans="17:23" x14ac:dyDescent="0.25">
      <c r="Q180" s="133">
        <f t="shared" si="13"/>
        <v>-1.2666666666666666</v>
      </c>
      <c r="R180" s="136">
        <f t="shared" si="14"/>
        <v>-1.0227439471753486</v>
      </c>
      <c r="S180" s="133">
        <f t="shared" si="15"/>
        <v>-2.666666666666667</v>
      </c>
      <c r="T180" s="133">
        <f t="shared" si="16"/>
        <v>-1</v>
      </c>
      <c r="U180" s="133">
        <f t="shared" si="17"/>
        <v>-1.0736404985545369</v>
      </c>
      <c r="W180" s="133" t="e">
        <v>#N/A</v>
      </c>
    </row>
    <row r="181" spans="17:23" x14ac:dyDescent="0.25">
      <c r="Q181" s="133">
        <f t="shared" si="13"/>
        <v>-1.2666666666666666</v>
      </c>
      <c r="R181" s="136">
        <f t="shared" si="14"/>
        <v>-1.0227439471753486</v>
      </c>
      <c r="S181" s="133">
        <f t="shared" si="15"/>
        <v>-2.666666666666667</v>
      </c>
      <c r="T181" s="133">
        <f t="shared" si="16"/>
        <v>-1</v>
      </c>
      <c r="U181" s="133">
        <f t="shared" si="17"/>
        <v>-1.0736404985545369</v>
      </c>
      <c r="W181" s="133" t="e">
        <v>#N/A</v>
      </c>
    </row>
    <row r="182" spans="17:23" x14ac:dyDescent="0.25">
      <c r="Q182" s="133">
        <f t="shared" si="13"/>
        <v>-1.2666666666666666</v>
      </c>
      <c r="R182" s="136">
        <f t="shared" si="14"/>
        <v>-1.0227439471753486</v>
      </c>
      <c r="S182" s="133">
        <f t="shared" si="15"/>
        <v>-2.666666666666667</v>
      </c>
      <c r="T182" s="133">
        <f t="shared" si="16"/>
        <v>-1</v>
      </c>
      <c r="U182" s="133">
        <f t="shared" si="17"/>
        <v>-1.0736404985545369</v>
      </c>
      <c r="W182" s="133" t="e">
        <v>#N/A</v>
      </c>
    </row>
    <row r="183" spans="17:23" x14ac:dyDescent="0.25">
      <c r="Q183" s="133">
        <f t="shared" si="13"/>
        <v>-1.2666666666666666</v>
      </c>
      <c r="R183" s="136">
        <f t="shared" si="14"/>
        <v>-1.0227439471753486</v>
      </c>
      <c r="S183" s="133">
        <f t="shared" si="15"/>
        <v>-2.666666666666667</v>
      </c>
      <c r="T183" s="133">
        <f t="shared" si="16"/>
        <v>-1</v>
      </c>
      <c r="U183" s="133">
        <f t="shared" si="17"/>
        <v>-1.0736404985545369</v>
      </c>
      <c r="W183" s="133" t="e">
        <v>#N/A</v>
      </c>
    </row>
    <row r="184" spans="17:23" x14ac:dyDescent="0.25">
      <c r="Q184" s="133">
        <f t="shared" si="13"/>
        <v>-1.2666666666666666</v>
      </c>
      <c r="R184" s="136">
        <f t="shared" si="14"/>
        <v>-1.0227439471753486</v>
      </c>
      <c r="S184" s="133">
        <f t="shared" si="15"/>
        <v>-2.666666666666667</v>
      </c>
      <c r="T184" s="133">
        <f t="shared" si="16"/>
        <v>-1</v>
      </c>
      <c r="U184" s="133">
        <f t="shared" si="17"/>
        <v>-1.0736404985545369</v>
      </c>
      <c r="W184" s="133" t="e">
        <v>#N/A</v>
      </c>
    </row>
    <row r="185" spans="17:23" x14ac:dyDescent="0.25">
      <c r="Q185" s="133">
        <f t="shared" si="13"/>
        <v>-1.2666666666666666</v>
      </c>
      <c r="R185" s="136">
        <f t="shared" si="14"/>
        <v>-1.0227439471753486</v>
      </c>
      <c r="S185" s="133">
        <f t="shared" si="15"/>
        <v>-2.666666666666667</v>
      </c>
      <c r="T185" s="133">
        <f t="shared" si="16"/>
        <v>-1</v>
      </c>
      <c r="U185" s="133">
        <f t="shared" si="17"/>
        <v>-1.0736404985545369</v>
      </c>
    </row>
    <row r="186" spans="17:23" x14ac:dyDescent="0.25">
      <c r="Q186" s="133">
        <f t="shared" si="13"/>
        <v>-1.2666666666666666</v>
      </c>
      <c r="R186" s="136">
        <f t="shared" si="14"/>
        <v>-1.0227439471753486</v>
      </c>
      <c r="S186" s="133">
        <f t="shared" si="15"/>
        <v>-2.666666666666667</v>
      </c>
      <c r="T186" s="133">
        <f t="shared" si="16"/>
        <v>-1</v>
      </c>
      <c r="U186" s="133">
        <f t="shared" si="17"/>
        <v>-1.0736404985545369</v>
      </c>
    </row>
    <row r="187" spans="17:23" x14ac:dyDescent="0.25">
      <c r="Q187" s="133">
        <f t="shared" si="13"/>
        <v>-1.2666666666666666</v>
      </c>
      <c r="R187" s="136">
        <f t="shared" si="14"/>
        <v>-1.0227439471753486</v>
      </c>
      <c r="S187" s="133">
        <f t="shared" si="15"/>
        <v>-2.666666666666667</v>
      </c>
      <c r="T187" s="133">
        <f t="shared" si="16"/>
        <v>-1</v>
      </c>
      <c r="U187" s="133">
        <f t="shared" si="17"/>
        <v>-1.0736404985545369</v>
      </c>
    </row>
    <row r="188" spans="17:23" x14ac:dyDescent="0.25">
      <c r="Q188" s="133">
        <f t="shared" si="13"/>
        <v>-1.2666666666666666</v>
      </c>
      <c r="R188" s="136">
        <f t="shared" si="14"/>
        <v>-1.0227439471753486</v>
      </c>
      <c r="S188" s="133">
        <f t="shared" si="15"/>
        <v>-2.666666666666667</v>
      </c>
      <c r="T188" s="133">
        <f t="shared" si="16"/>
        <v>-1</v>
      </c>
      <c r="U188" s="133">
        <f t="shared" si="17"/>
        <v>-1.0736404985545369</v>
      </c>
    </row>
    <row r="189" spans="17:23" x14ac:dyDescent="0.25">
      <c r="Q189" s="133">
        <f t="shared" si="13"/>
        <v>-1.2666666666666666</v>
      </c>
      <c r="R189" s="136">
        <f t="shared" si="14"/>
        <v>-1.0227439471753486</v>
      </c>
      <c r="S189" s="133">
        <f t="shared" si="15"/>
        <v>-2.666666666666667</v>
      </c>
      <c r="T189" s="133">
        <f t="shared" si="16"/>
        <v>-1</v>
      </c>
      <c r="U189" s="133">
        <f t="shared" si="17"/>
        <v>-1.0736404985545369</v>
      </c>
    </row>
    <row r="190" spans="17:23" x14ac:dyDescent="0.25">
      <c r="Q190" s="133">
        <f t="shared" si="13"/>
        <v>-1.2666666666666666</v>
      </c>
      <c r="R190" s="136">
        <f t="shared" si="14"/>
        <v>-1.0227439471753486</v>
      </c>
      <c r="S190" s="133">
        <f t="shared" si="15"/>
        <v>-2.666666666666667</v>
      </c>
      <c r="T190" s="133">
        <f t="shared" si="16"/>
        <v>-1</v>
      </c>
      <c r="U190" s="133">
        <f t="shared" si="17"/>
        <v>-1.0736404985545369</v>
      </c>
    </row>
    <row r="191" spans="17:23" x14ac:dyDescent="0.25">
      <c r="Q191" s="133">
        <f t="shared" si="13"/>
        <v>-1.2666666666666666</v>
      </c>
      <c r="R191" s="136">
        <f t="shared" si="14"/>
        <v>-1.0227439471753486</v>
      </c>
      <c r="S191" s="133">
        <f t="shared" si="15"/>
        <v>-2.666666666666667</v>
      </c>
      <c r="T191" s="133">
        <f t="shared" si="16"/>
        <v>-1</v>
      </c>
      <c r="U191" s="133">
        <f t="shared" si="17"/>
        <v>-1.0736404985545369</v>
      </c>
    </row>
    <row r="192" spans="17:23" x14ac:dyDescent="0.25">
      <c r="Q192" s="133">
        <f t="shared" si="13"/>
        <v>-1.2666666666666666</v>
      </c>
      <c r="R192" s="136">
        <f t="shared" si="14"/>
        <v>-1.0227439471753486</v>
      </c>
      <c r="S192" s="133">
        <f t="shared" si="15"/>
        <v>-2.666666666666667</v>
      </c>
      <c r="T192" s="133">
        <f t="shared" si="16"/>
        <v>-1</v>
      </c>
      <c r="U192" s="133">
        <f t="shared" si="17"/>
        <v>-1.0736404985545369</v>
      </c>
    </row>
    <row r="193" spans="17:21" x14ac:dyDescent="0.25">
      <c r="Q193" s="133">
        <f t="shared" si="13"/>
        <v>-1.2666666666666666</v>
      </c>
      <c r="R193" s="136">
        <f t="shared" si="14"/>
        <v>-1.0227439471753486</v>
      </c>
      <c r="S193" s="133">
        <f t="shared" si="15"/>
        <v>-2.666666666666667</v>
      </c>
      <c r="T193" s="133">
        <f t="shared" si="16"/>
        <v>-1</v>
      </c>
      <c r="U193" s="133">
        <f t="shared" si="17"/>
        <v>-1.0736404985545369</v>
      </c>
    </row>
    <row r="194" spans="17:21" x14ac:dyDescent="0.25">
      <c r="Q194" s="133">
        <f t="shared" si="13"/>
        <v>-1.2666666666666666</v>
      </c>
      <c r="R194" s="136">
        <f t="shared" si="14"/>
        <v>-1.0227439471753486</v>
      </c>
      <c r="S194" s="133">
        <f t="shared" si="15"/>
        <v>-2.666666666666667</v>
      </c>
      <c r="T194" s="133">
        <f t="shared" si="16"/>
        <v>-1</v>
      </c>
      <c r="U194" s="133">
        <f t="shared" si="17"/>
        <v>-1.0736404985545369</v>
      </c>
    </row>
    <row r="195" spans="17:21" x14ac:dyDescent="0.25">
      <c r="Q195" s="133">
        <f t="shared" ref="Q195:Q258" si="18">2*((L195-P$3)/(P$5-P$3))-1</f>
        <v>-1.2666666666666666</v>
      </c>
      <c r="R195" s="136">
        <f t="shared" ref="R195:R258" si="19">2*((H195-P$8)/(P$10-P$8))-1</f>
        <v>-1.0227439471753486</v>
      </c>
      <c r="S195" s="133">
        <f t="shared" ref="S195:S258" si="20">2*((I195-P$13)/(P$15-P$13))-1</f>
        <v>-2.666666666666667</v>
      </c>
      <c r="T195" s="133">
        <f t="shared" ref="T195:T258" si="21">2*((J195-P$18)/(P$20-P$18))-1</f>
        <v>-1</v>
      </c>
      <c r="U195" s="133">
        <f t="shared" ref="U195:U258" si="22">2*((K195-P$23)/(P$25-P$23))-1</f>
        <v>-1.0736404985545369</v>
      </c>
    </row>
    <row r="196" spans="17:21" x14ac:dyDescent="0.25">
      <c r="Q196" s="133">
        <f t="shared" si="18"/>
        <v>-1.2666666666666666</v>
      </c>
      <c r="R196" s="136">
        <f t="shared" si="19"/>
        <v>-1.0227439471753486</v>
      </c>
      <c r="S196" s="133">
        <f t="shared" si="20"/>
        <v>-2.666666666666667</v>
      </c>
      <c r="T196" s="133">
        <f t="shared" si="21"/>
        <v>-1</v>
      </c>
      <c r="U196" s="133">
        <f t="shared" si="22"/>
        <v>-1.0736404985545369</v>
      </c>
    </row>
    <row r="197" spans="17:21" x14ac:dyDescent="0.25">
      <c r="Q197" s="133">
        <f t="shared" si="18"/>
        <v>-1.2666666666666666</v>
      </c>
      <c r="R197" s="136">
        <f t="shared" si="19"/>
        <v>-1.0227439471753486</v>
      </c>
      <c r="S197" s="133">
        <f t="shared" si="20"/>
        <v>-2.666666666666667</v>
      </c>
      <c r="T197" s="133">
        <f t="shared" si="21"/>
        <v>-1</v>
      </c>
      <c r="U197" s="133">
        <f t="shared" si="22"/>
        <v>-1.0736404985545369</v>
      </c>
    </row>
    <row r="198" spans="17:21" x14ac:dyDescent="0.25">
      <c r="Q198" s="133">
        <f t="shared" si="18"/>
        <v>-1.2666666666666666</v>
      </c>
      <c r="R198" s="136">
        <f t="shared" si="19"/>
        <v>-1.0227439471753486</v>
      </c>
      <c r="S198" s="133">
        <f t="shared" si="20"/>
        <v>-2.666666666666667</v>
      </c>
      <c r="T198" s="133">
        <f t="shared" si="21"/>
        <v>-1</v>
      </c>
      <c r="U198" s="133">
        <f t="shared" si="22"/>
        <v>-1.0736404985545369</v>
      </c>
    </row>
    <row r="199" spans="17:21" x14ac:dyDescent="0.25">
      <c r="Q199" s="133">
        <f t="shared" si="18"/>
        <v>-1.2666666666666666</v>
      </c>
      <c r="R199" s="136">
        <f t="shared" si="19"/>
        <v>-1.0227439471753486</v>
      </c>
      <c r="S199" s="133">
        <f t="shared" si="20"/>
        <v>-2.666666666666667</v>
      </c>
      <c r="T199" s="133">
        <f t="shared" si="21"/>
        <v>-1</v>
      </c>
      <c r="U199" s="133">
        <f t="shared" si="22"/>
        <v>-1.0736404985545369</v>
      </c>
    </row>
    <row r="200" spans="17:21" x14ac:dyDescent="0.25">
      <c r="Q200" s="133">
        <f t="shared" si="18"/>
        <v>-1.2666666666666666</v>
      </c>
      <c r="R200" s="136">
        <f t="shared" si="19"/>
        <v>-1.0227439471753486</v>
      </c>
      <c r="S200" s="133">
        <f t="shared" si="20"/>
        <v>-2.666666666666667</v>
      </c>
      <c r="T200" s="133">
        <f t="shared" si="21"/>
        <v>-1</v>
      </c>
      <c r="U200" s="133">
        <f t="shared" si="22"/>
        <v>-1.0736404985545369</v>
      </c>
    </row>
    <row r="201" spans="17:21" x14ac:dyDescent="0.25">
      <c r="Q201" s="133">
        <f t="shared" si="18"/>
        <v>-1.2666666666666666</v>
      </c>
      <c r="R201" s="136">
        <f t="shared" si="19"/>
        <v>-1.0227439471753486</v>
      </c>
      <c r="S201" s="133">
        <f t="shared" si="20"/>
        <v>-2.666666666666667</v>
      </c>
      <c r="T201" s="133">
        <f t="shared" si="21"/>
        <v>-1</v>
      </c>
      <c r="U201" s="133">
        <f t="shared" si="22"/>
        <v>-1.0736404985545369</v>
      </c>
    </row>
    <row r="202" spans="17:21" x14ac:dyDescent="0.25">
      <c r="Q202" s="133">
        <f t="shared" si="18"/>
        <v>-1.2666666666666666</v>
      </c>
      <c r="R202" s="136">
        <f t="shared" si="19"/>
        <v>-1.0227439471753486</v>
      </c>
      <c r="S202" s="133">
        <f t="shared" si="20"/>
        <v>-2.666666666666667</v>
      </c>
      <c r="T202" s="133">
        <f t="shared" si="21"/>
        <v>-1</v>
      </c>
      <c r="U202" s="133">
        <f t="shared" si="22"/>
        <v>-1.0736404985545369</v>
      </c>
    </row>
    <row r="203" spans="17:21" x14ac:dyDescent="0.25">
      <c r="Q203" s="133">
        <f t="shared" si="18"/>
        <v>-1.2666666666666666</v>
      </c>
      <c r="R203" s="136">
        <f t="shared" si="19"/>
        <v>-1.0227439471753486</v>
      </c>
      <c r="S203" s="133">
        <f t="shared" si="20"/>
        <v>-2.666666666666667</v>
      </c>
      <c r="T203" s="133">
        <f t="shared" si="21"/>
        <v>-1</v>
      </c>
      <c r="U203" s="133">
        <f t="shared" si="22"/>
        <v>-1.0736404985545369</v>
      </c>
    </row>
    <row r="204" spans="17:21" x14ac:dyDescent="0.25">
      <c r="Q204" s="133">
        <f t="shared" si="18"/>
        <v>-1.2666666666666666</v>
      </c>
      <c r="R204" s="136">
        <f t="shared" si="19"/>
        <v>-1.0227439471753486</v>
      </c>
      <c r="S204" s="133">
        <f t="shared" si="20"/>
        <v>-2.666666666666667</v>
      </c>
      <c r="T204" s="133">
        <f t="shared" si="21"/>
        <v>-1</v>
      </c>
      <c r="U204" s="133">
        <f t="shared" si="22"/>
        <v>-1.0736404985545369</v>
      </c>
    </row>
    <row r="205" spans="17:21" x14ac:dyDescent="0.25">
      <c r="Q205" s="133">
        <f t="shared" si="18"/>
        <v>-1.2666666666666666</v>
      </c>
      <c r="R205" s="136">
        <f t="shared" si="19"/>
        <v>-1.0227439471753486</v>
      </c>
      <c r="S205" s="133">
        <f t="shared" si="20"/>
        <v>-2.666666666666667</v>
      </c>
      <c r="T205" s="133">
        <f t="shared" si="21"/>
        <v>-1</v>
      </c>
      <c r="U205" s="133">
        <f t="shared" si="22"/>
        <v>-1.0736404985545369</v>
      </c>
    </row>
    <row r="206" spans="17:21" x14ac:dyDescent="0.25">
      <c r="Q206" s="133">
        <f t="shared" si="18"/>
        <v>-1.2666666666666666</v>
      </c>
      <c r="R206" s="136">
        <f t="shared" si="19"/>
        <v>-1.0227439471753486</v>
      </c>
      <c r="S206" s="133">
        <f t="shared" si="20"/>
        <v>-2.666666666666667</v>
      </c>
      <c r="T206" s="133">
        <f t="shared" si="21"/>
        <v>-1</v>
      </c>
      <c r="U206" s="133">
        <f t="shared" si="22"/>
        <v>-1.0736404985545369</v>
      </c>
    </row>
    <row r="207" spans="17:21" x14ac:dyDescent="0.25">
      <c r="Q207" s="133">
        <f t="shared" si="18"/>
        <v>-1.2666666666666666</v>
      </c>
      <c r="R207" s="136">
        <f t="shared" si="19"/>
        <v>-1.0227439471753486</v>
      </c>
      <c r="S207" s="133">
        <f t="shared" si="20"/>
        <v>-2.666666666666667</v>
      </c>
      <c r="T207" s="133">
        <f t="shared" si="21"/>
        <v>-1</v>
      </c>
      <c r="U207" s="133">
        <f t="shared" si="22"/>
        <v>-1.0736404985545369</v>
      </c>
    </row>
    <row r="208" spans="17:21" x14ac:dyDescent="0.25">
      <c r="Q208" s="133">
        <f t="shared" si="18"/>
        <v>-1.2666666666666666</v>
      </c>
      <c r="R208" s="136">
        <f t="shared" si="19"/>
        <v>-1.0227439471753486</v>
      </c>
      <c r="S208" s="133">
        <f t="shared" si="20"/>
        <v>-2.666666666666667</v>
      </c>
      <c r="T208" s="133">
        <f t="shared" si="21"/>
        <v>-1</v>
      </c>
      <c r="U208" s="133">
        <f t="shared" si="22"/>
        <v>-1.0736404985545369</v>
      </c>
    </row>
    <row r="209" spans="17:21" x14ac:dyDescent="0.25">
      <c r="Q209" s="133">
        <f t="shared" si="18"/>
        <v>-1.2666666666666666</v>
      </c>
      <c r="R209" s="136">
        <f t="shared" si="19"/>
        <v>-1.0227439471753486</v>
      </c>
      <c r="S209" s="133">
        <f t="shared" si="20"/>
        <v>-2.666666666666667</v>
      </c>
      <c r="T209" s="133">
        <f t="shared" si="21"/>
        <v>-1</v>
      </c>
      <c r="U209" s="133">
        <f t="shared" si="22"/>
        <v>-1.0736404985545369</v>
      </c>
    </row>
    <row r="210" spans="17:21" x14ac:dyDescent="0.25">
      <c r="Q210" s="133">
        <f t="shared" si="18"/>
        <v>-1.2666666666666666</v>
      </c>
      <c r="R210" s="136">
        <f t="shared" si="19"/>
        <v>-1.0227439471753486</v>
      </c>
      <c r="S210" s="133">
        <f t="shared" si="20"/>
        <v>-2.666666666666667</v>
      </c>
      <c r="T210" s="133">
        <f t="shared" si="21"/>
        <v>-1</v>
      </c>
      <c r="U210" s="133">
        <f t="shared" si="22"/>
        <v>-1.0736404985545369</v>
      </c>
    </row>
    <row r="211" spans="17:21" x14ac:dyDescent="0.25">
      <c r="Q211" s="133">
        <f t="shared" si="18"/>
        <v>-1.2666666666666666</v>
      </c>
      <c r="R211" s="136">
        <f t="shared" si="19"/>
        <v>-1.0227439471753486</v>
      </c>
      <c r="S211" s="133">
        <f t="shared" si="20"/>
        <v>-2.666666666666667</v>
      </c>
      <c r="T211" s="133">
        <f t="shared" si="21"/>
        <v>-1</v>
      </c>
      <c r="U211" s="133">
        <f t="shared" si="22"/>
        <v>-1.0736404985545369</v>
      </c>
    </row>
    <row r="212" spans="17:21" x14ac:dyDescent="0.25">
      <c r="Q212" s="133">
        <f t="shared" si="18"/>
        <v>-1.2666666666666666</v>
      </c>
      <c r="R212" s="136">
        <f t="shared" si="19"/>
        <v>-1.0227439471753486</v>
      </c>
      <c r="S212" s="133">
        <f t="shared" si="20"/>
        <v>-2.666666666666667</v>
      </c>
      <c r="T212" s="133">
        <f t="shared" si="21"/>
        <v>-1</v>
      </c>
      <c r="U212" s="133">
        <f t="shared" si="22"/>
        <v>-1.0736404985545369</v>
      </c>
    </row>
    <row r="213" spans="17:21" x14ac:dyDescent="0.25">
      <c r="Q213" s="133">
        <f t="shared" si="18"/>
        <v>-1.2666666666666666</v>
      </c>
      <c r="R213" s="136">
        <f t="shared" si="19"/>
        <v>-1.0227439471753486</v>
      </c>
      <c r="S213" s="133">
        <f t="shared" si="20"/>
        <v>-2.666666666666667</v>
      </c>
      <c r="T213" s="133">
        <f t="shared" si="21"/>
        <v>-1</v>
      </c>
      <c r="U213" s="133">
        <f t="shared" si="22"/>
        <v>-1.0736404985545369</v>
      </c>
    </row>
    <row r="214" spans="17:21" x14ac:dyDescent="0.25">
      <c r="Q214" s="133">
        <f t="shared" si="18"/>
        <v>-1.2666666666666666</v>
      </c>
      <c r="R214" s="136">
        <f t="shared" si="19"/>
        <v>-1.0227439471753486</v>
      </c>
      <c r="S214" s="133">
        <f t="shared" si="20"/>
        <v>-2.666666666666667</v>
      </c>
      <c r="T214" s="133">
        <f t="shared" si="21"/>
        <v>-1</v>
      </c>
      <c r="U214" s="133">
        <f t="shared" si="22"/>
        <v>-1.0736404985545369</v>
      </c>
    </row>
    <row r="215" spans="17:21" x14ac:dyDescent="0.25">
      <c r="Q215" s="133">
        <f t="shared" si="18"/>
        <v>-1.2666666666666666</v>
      </c>
      <c r="R215" s="136">
        <f t="shared" si="19"/>
        <v>-1.0227439471753486</v>
      </c>
      <c r="S215" s="133">
        <f t="shared" si="20"/>
        <v>-2.666666666666667</v>
      </c>
      <c r="T215" s="133">
        <f t="shared" si="21"/>
        <v>-1</v>
      </c>
      <c r="U215" s="133">
        <f t="shared" si="22"/>
        <v>-1.0736404985545369</v>
      </c>
    </row>
    <row r="216" spans="17:21" x14ac:dyDescent="0.25">
      <c r="Q216" s="133">
        <f t="shared" si="18"/>
        <v>-1.2666666666666666</v>
      </c>
      <c r="R216" s="136">
        <f t="shared" si="19"/>
        <v>-1.0227439471753486</v>
      </c>
      <c r="S216" s="133">
        <f t="shared" si="20"/>
        <v>-2.666666666666667</v>
      </c>
      <c r="T216" s="133">
        <f t="shared" si="21"/>
        <v>-1</v>
      </c>
      <c r="U216" s="133">
        <f t="shared" si="22"/>
        <v>-1.0736404985545369</v>
      </c>
    </row>
    <row r="217" spans="17:21" x14ac:dyDescent="0.25">
      <c r="Q217" s="133">
        <f t="shared" si="18"/>
        <v>-1.2666666666666666</v>
      </c>
      <c r="R217" s="136">
        <f t="shared" si="19"/>
        <v>-1.0227439471753486</v>
      </c>
      <c r="S217" s="133">
        <f t="shared" si="20"/>
        <v>-2.666666666666667</v>
      </c>
      <c r="T217" s="133">
        <f t="shared" si="21"/>
        <v>-1</v>
      </c>
      <c r="U217" s="133">
        <f t="shared" si="22"/>
        <v>-1.0736404985545369</v>
      </c>
    </row>
    <row r="218" spans="17:21" x14ac:dyDescent="0.25">
      <c r="Q218" s="133">
        <f t="shared" si="18"/>
        <v>-1.2666666666666666</v>
      </c>
      <c r="R218" s="136">
        <f t="shared" si="19"/>
        <v>-1.0227439471753486</v>
      </c>
      <c r="S218" s="133">
        <f t="shared" si="20"/>
        <v>-2.666666666666667</v>
      </c>
      <c r="T218" s="133">
        <f t="shared" si="21"/>
        <v>-1</v>
      </c>
      <c r="U218" s="133">
        <f t="shared" si="22"/>
        <v>-1.0736404985545369</v>
      </c>
    </row>
    <row r="219" spans="17:21" x14ac:dyDescent="0.25">
      <c r="Q219" s="133">
        <f t="shared" si="18"/>
        <v>-1.2666666666666666</v>
      </c>
      <c r="R219" s="136">
        <f t="shared" si="19"/>
        <v>-1.0227439471753486</v>
      </c>
      <c r="S219" s="133">
        <f t="shared" si="20"/>
        <v>-2.666666666666667</v>
      </c>
      <c r="T219" s="133">
        <f t="shared" si="21"/>
        <v>-1</v>
      </c>
      <c r="U219" s="133">
        <f t="shared" si="22"/>
        <v>-1.0736404985545369</v>
      </c>
    </row>
    <row r="220" spans="17:21" x14ac:dyDescent="0.25">
      <c r="Q220" s="133">
        <f t="shared" si="18"/>
        <v>-1.2666666666666666</v>
      </c>
      <c r="R220" s="136">
        <f t="shared" si="19"/>
        <v>-1.0227439471753486</v>
      </c>
      <c r="S220" s="133">
        <f t="shared" si="20"/>
        <v>-2.666666666666667</v>
      </c>
      <c r="T220" s="133">
        <f t="shared" si="21"/>
        <v>-1</v>
      </c>
      <c r="U220" s="133">
        <f t="shared" si="22"/>
        <v>-1.0736404985545369</v>
      </c>
    </row>
    <row r="221" spans="17:21" x14ac:dyDescent="0.25">
      <c r="Q221" s="133">
        <f t="shared" si="18"/>
        <v>-1.2666666666666666</v>
      </c>
      <c r="R221" s="136">
        <f t="shared" si="19"/>
        <v>-1.0227439471753486</v>
      </c>
      <c r="S221" s="133">
        <f t="shared" si="20"/>
        <v>-2.666666666666667</v>
      </c>
      <c r="T221" s="133">
        <f t="shared" si="21"/>
        <v>-1</v>
      </c>
      <c r="U221" s="133">
        <f t="shared" si="22"/>
        <v>-1.0736404985545369</v>
      </c>
    </row>
    <row r="222" spans="17:21" x14ac:dyDescent="0.25">
      <c r="Q222" s="133">
        <f t="shared" si="18"/>
        <v>-1.2666666666666666</v>
      </c>
      <c r="R222" s="136">
        <f t="shared" si="19"/>
        <v>-1.0227439471753486</v>
      </c>
      <c r="S222" s="133">
        <f t="shared" si="20"/>
        <v>-2.666666666666667</v>
      </c>
      <c r="T222" s="133">
        <f t="shared" si="21"/>
        <v>-1</v>
      </c>
      <c r="U222" s="133">
        <f t="shared" si="22"/>
        <v>-1.0736404985545369</v>
      </c>
    </row>
    <row r="223" spans="17:21" x14ac:dyDescent="0.25">
      <c r="Q223" s="133">
        <f t="shared" si="18"/>
        <v>-1.2666666666666666</v>
      </c>
      <c r="R223" s="136">
        <f t="shared" si="19"/>
        <v>-1.0227439471753486</v>
      </c>
      <c r="S223" s="133">
        <f t="shared" si="20"/>
        <v>-2.666666666666667</v>
      </c>
      <c r="T223" s="133">
        <f t="shared" si="21"/>
        <v>-1</v>
      </c>
      <c r="U223" s="133">
        <f t="shared" si="22"/>
        <v>-1.0736404985545369</v>
      </c>
    </row>
    <row r="224" spans="17:21" x14ac:dyDescent="0.25">
      <c r="Q224" s="133">
        <f t="shared" si="18"/>
        <v>-1.2666666666666666</v>
      </c>
      <c r="R224" s="136">
        <f t="shared" si="19"/>
        <v>-1.0227439471753486</v>
      </c>
      <c r="S224" s="133">
        <f t="shared" si="20"/>
        <v>-2.666666666666667</v>
      </c>
      <c r="T224" s="133">
        <f t="shared" si="21"/>
        <v>-1</v>
      </c>
      <c r="U224" s="133">
        <f t="shared" si="22"/>
        <v>-1.0736404985545369</v>
      </c>
    </row>
    <row r="225" spans="17:21" x14ac:dyDescent="0.25">
      <c r="Q225" s="133">
        <f t="shared" si="18"/>
        <v>-1.2666666666666666</v>
      </c>
      <c r="R225" s="136">
        <f t="shared" si="19"/>
        <v>-1.0227439471753486</v>
      </c>
      <c r="S225" s="133">
        <f t="shared" si="20"/>
        <v>-2.666666666666667</v>
      </c>
      <c r="T225" s="133">
        <f t="shared" si="21"/>
        <v>-1</v>
      </c>
      <c r="U225" s="133">
        <f t="shared" si="22"/>
        <v>-1.0736404985545369</v>
      </c>
    </row>
    <row r="226" spans="17:21" x14ac:dyDescent="0.25">
      <c r="Q226" s="133">
        <f t="shared" si="18"/>
        <v>-1.2666666666666666</v>
      </c>
      <c r="R226" s="136">
        <f t="shared" si="19"/>
        <v>-1.0227439471753486</v>
      </c>
      <c r="S226" s="133">
        <f t="shared" si="20"/>
        <v>-2.666666666666667</v>
      </c>
      <c r="T226" s="133">
        <f t="shared" si="21"/>
        <v>-1</v>
      </c>
      <c r="U226" s="133">
        <f t="shared" si="22"/>
        <v>-1.0736404985545369</v>
      </c>
    </row>
    <row r="227" spans="17:21" x14ac:dyDescent="0.25">
      <c r="Q227" s="133">
        <f t="shared" si="18"/>
        <v>-1.2666666666666666</v>
      </c>
      <c r="R227" s="136">
        <f t="shared" si="19"/>
        <v>-1.0227439471753486</v>
      </c>
      <c r="S227" s="133">
        <f t="shared" si="20"/>
        <v>-2.666666666666667</v>
      </c>
      <c r="T227" s="133">
        <f t="shared" si="21"/>
        <v>-1</v>
      </c>
      <c r="U227" s="133">
        <f t="shared" si="22"/>
        <v>-1.0736404985545369</v>
      </c>
    </row>
    <row r="228" spans="17:21" x14ac:dyDescent="0.25">
      <c r="Q228" s="133">
        <f t="shared" si="18"/>
        <v>-1.2666666666666666</v>
      </c>
      <c r="R228" s="136">
        <f t="shared" si="19"/>
        <v>-1.0227439471753486</v>
      </c>
      <c r="S228" s="133">
        <f t="shared" si="20"/>
        <v>-2.666666666666667</v>
      </c>
      <c r="T228" s="133">
        <f t="shared" si="21"/>
        <v>-1</v>
      </c>
      <c r="U228" s="133">
        <f t="shared" si="22"/>
        <v>-1.0736404985545369</v>
      </c>
    </row>
    <row r="229" spans="17:21" x14ac:dyDescent="0.25">
      <c r="Q229" s="133">
        <f t="shared" si="18"/>
        <v>-1.2666666666666666</v>
      </c>
      <c r="R229" s="136">
        <f t="shared" si="19"/>
        <v>-1.0227439471753486</v>
      </c>
      <c r="S229" s="133">
        <f t="shared" si="20"/>
        <v>-2.666666666666667</v>
      </c>
      <c r="T229" s="133">
        <f t="shared" si="21"/>
        <v>-1</v>
      </c>
      <c r="U229" s="133">
        <f t="shared" si="22"/>
        <v>-1.0736404985545369</v>
      </c>
    </row>
    <row r="230" spans="17:21" x14ac:dyDescent="0.25">
      <c r="Q230" s="133">
        <f t="shared" si="18"/>
        <v>-1.2666666666666666</v>
      </c>
      <c r="R230" s="136">
        <f t="shared" si="19"/>
        <v>-1.0227439471753486</v>
      </c>
      <c r="S230" s="133">
        <f t="shared" si="20"/>
        <v>-2.666666666666667</v>
      </c>
      <c r="T230" s="133">
        <f t="shared" si="21"/>
        <v>-1</v>
      </c>
      <c r="U230" s="133">
        <f t="shared" si="22"/>
        <v>-1.0736404985545369</v>
      </c>
    </row>
    <row r="231" spans="17:21" x14ac:dyDescent="0.25">
      <c r="Q231" s="133">
        <f t="shared" si="18"/>
        <v>-1.2666666666666666</v>
      </c>
      <c r="R231" s="136">
        <f t="shared" si="19"/>
        <v>-1.0227439471753486</v>
      </c>
      <c r="S231" s="133">
        <f t="shared" si="20"/>
        <v>-2.666666666666667</v>
      </c>
      <c r="T231" s="133">
        <f t="shared" si="21"/>
        <v>-1</v>
      </c>
      <c r="U231" s="133">
        <f t="shared" si="22"/>
        <v>-1.0736404985545369</v>
      </c>
    </row>
    <row r="232" spans="17:21" x14ac:dyDescent="0.25">
      <c r="Q232" s="133">
        <f t="shared" si="18"/>
        <v>-1.2666666666666666</v>
      </c>
      <c r="R232" s="136">
        <f t="shared" si="19"/>
        <v>-1.0227439471753486</v>
      </c>
      <c r="S232" s="133">
        <f t="shared" si="20"/>
        <v>-2.666666666666667</v>
      </c>
      <c r="T232" s="133">
        <f t="shared" si="21"/>
        <v>-1</v>
      </c>
      <c r="U232" s="133">
        <f t="shared" si="22"/>
        <v>-1.0736404985545369</v>
      </c>
    </row>
    <row r="233" spans="17:21" x14ac:dyDescent="0.25">
      <c r="Q233" s="133">
        <f t="shared" si="18"/>
        <v>-1.2666666666666666</v>
      </c>
      <c r="R233" s="136">
        <f t="shared" si="19"/>
        <v>-1.0227439471753486</v>
      </c>
      <c r="S233" s="133">
        <f t="shared" si="20"/>
        <v>-2.666666666666667</v>
      </c>
      <c r="T233" s="133">
        <f t="shared" si="21"/>
        <v>-1</v>
      </c>
      <c r="U233" s="133">
        <f t="shared" si="22"/>
        <v>-1.0736404985545369</v>
      </c>
    </row>
    <row r="234" spans="17:21" x14ac:dyDescent="0.25">
      <c r="Q234" s="133">
        <f t="shared" si="18"/>
        <v>-1.2666666666666666</v>
      </c>
      <c r="R234" s="136">
        <f t="shared" si="19"/>
        <v>-1.0227439471753486</v>
      </c>
      <c r="S234" s="133">
        <f t="shared" si="20"/>
        <v>-2.666666666666667</v>
      </c>
      <c r="T234" s="133">
        <f t="shared" si="21"/>
        <v>-1</v>
      </c>
      <c r="U234" s="133">
        <f t="shared" si="22"/>
        <v>-1.0736404985545369</v>
      </c>
    </row>
    <row r="235" spans="17:21" x14ac:dyDescent="0.25">
      <c r="Q235" s="133">
        <f t="shared" si="18"/>
        <v>-1.2666666666666666</v>
      </c>
      <c r="R235" s="136">
        <f t="shared" si="19"/>
        <v>-1.0227439471753486</v>
      </c>
      <c r="S235" s="133">
        <f t="shared" si="20"/>
        <v>-2.666666666666667</v>
      </c>
      <c r="T235" s="133">
        <f t="shared" si="21"/>
        <v>-1</v>
      </c>
      <c r="U235" s="133">
        <f t="shared" si="22"/>
        <v>-1.0736404985545369</v>
      </c>
    </row>
    <row r="236" spans="17:21" x14ac:dyDescent="0.25">
      <c r="Q236" s="133">
        <f t="shared" si="18"/>
        <v>-1.2666666666666666</v>
      </c>
      <c r="R236" s="136">
        <f t="shared" si="19"/>
        <v>-1.0227439471753486</v>
      </c>
      <c r="S236" s="133">
        <f t="shared" si="20"/>
        <v>-2.666666666666667</v>
      </c>
      <c r="T236" s="133">
        <f t="shared" si="21"/>
        <v>-1</v>
      </c>
      <c r="U236" s="133">
        <f t="shared" si="22"/>
        <v>-1.0736404985545369</v>
      </c>
    </row>
    <row r="237" spans="17:21" x14ac:dyDescent="0.25">
      <c r="Q237" s="133">
        <f t="shared" si="18"/>
        <v>-1.2666666666666666</v>
      </c>
      <c r="R237" s="136">
        <f t="shared" si="19"/>
        <v>-1.0227439471753486</v>
      </c>
      <c r="S237" s="133">
        <f t="shared" si="20"/>
        <v>-2.666666666666667</v>
      </c>
      <c r="T237" s="133">
        <f t="shared" si="21"/>
        <v>-1</v>
      </c>
      <c r="U237" s="133">
        <f t="shared" si="22"/>
        <v>-1.0736404985545369</v>
      </c>
    </row>
    <row r="238" spans="17:21" x14ac:dyDescent="0.25">
      <c r="Q238" s="133">
        <f t="shared" si="18"/>
        <v>-1.2666666666666666</v>
      </c>
      <c r="R238" s="136">
        <f t="shared" si="19"/>
        <v>-1.0227439471753486</v>
      </c>
      <c r="S238" s="133">
        <f t="shared" si="20"/>
        <v>-2.666666666666667</v>
      </c>
      <c r="T238" s="133">
        <f t="shared" si="21"/>
        <v>-1</v>
      </c>
      <c r="U238" s="133">
        <f t="shared" si="22"/>
        <v>-1.0736404985545369</v>
      </c>
    </row>
    <row r="239" spans="17:21" x14ac:dyDescent="0.25">
      <c r="Q239" s="133">
        <f t="shared" si="18"/>
        <v>-1.2666666666666666</v>
      </c>
      <c r="R239" s="136">
        <f t="shared" si="19"/>
        <v>-1.0227439471753486</v>
      </c>
      <c r="S239" s="133">
        <f t="shared" si="20"/>
        <v>-2.666666666666667</v>
      </c>
      <c r="T239" s="133">
        <f t="shared" si="21"/>
        <v>-1</v>
      </c>
      <c r="U239" s="133">
        <f t="shared" si="22"/>
        <v>-1.0736404985545369</v>
      </c>
    </row>
    <row r="240" spans="17:21" x14ac:dyDescent="0.25">
      <c r="Q240" s="133">
        <f t="shared" si="18"/>
        <v>-1.2666666666666666</v>
      </c>
      <c r="R240" s="136">
        <f t="shared" si="19"/>
        <v>-1.0227439471753486</v>
      </c>
      <c r="S240" s="133">
        <f t="shared" si="20"/>
        <v>-2.666666666666667</v>
      </c>
      <c r="T240" s="133">
        <f t="shared" si="21"/>
        <v>-1</v>
      </c>
      <c r="U240" s="133">
        <f t="shared" si="22"/>
        <v>-1.0736404985545369</v>
      </c>
    </row>
    <row r="241" spans="17:21" x14ac:dyDescent="0.25">
      <c r="Q241" s="133">
        <f t="shared" si="18"/>
        <v>-1.2666666666666666</v>
      </c>
      <c r="R241" s="136">
        <f t="shared" si="19"/>
        <v>-1.0227439471753486</v>
      </c>
      <c r="S241" s="133">
        <f t="shared" si="20"/>
        <v>-2.666666666666667</v>
      </c>
      <c r="T241" s="133">
        <f t="shared" si="21"/>
        <v>-1</v>
      </c>
      <c r="U241" s="133">
        <f t="shared" si="22"/>
        <v>-1.0736404985545369</v>
      </c>
    </row>
    <row r="242" spans="17:21" x14ac:dyDescent="0.25">
      <c r="Q242" s="133">
        <f t="shared" si="18"/>
        <v>-1.2666666666666666</v>
      </c>
      <c r="R242" s="136">
        <f t="shared" si="19"/>
        <v>-1.0227439471753486</v>
      </c>
      <c r="S242" s="133">
        <f t="shared" si="20"/>
        <v>-2.666666666666667</v>
      </c>
      <c r="T242" s="133">
        <f t="shared" si="21"/>
        <v>-1</v>
      </c>
      <c r="U242" s="133">
        <f t="shared" si="22"/>
        <v>-1.0736404985545369</v>
      </c>
    </row>
    <row r="243" spans="17:21" x14ac:dyDescent="0.25">
      <c r="Q243" s="133">
        <f t="shared" si="18"/>
        <v>-1.2666666666666666</v>
      </c>
      <c r="R243" s="136">
        <f t="shared" si="19"/>
        <v>-1.0227439471753486</v>
      </c>
      <c r="S243" s="133">
        <f t="shared" si="20"/>
        <v>-2.666666666666667</v>
      </c>
      <c r="T243" s="133">
        <f t="shared" si="21"/>
        <v>-1</v>
      </c>
      <c r="U243" s="133">
        <f t="shared" si="22"/>
        <v>-1.0736404985545369</v>
      </c>
    </row>
    <row r="244" spans="17:21" x14ac:dyDescent="0.25">
      <c r="Q244" s="133">
        <f t="shared" si="18"/>
        <v>-1.2666666666666666</v>
      </c>
      <c r="R244" s="136">
        <f t="shared" si="19"/>
        <v>-1.0227439471753486</v>
      </c>
      <c r="S244" s="133">
        <f t="shared" si="20"/>
        <v>-2.666666666666667</v>
      </c>
      <c r="T244" s="133">
        <f t="shared" si="21"/>
        <v>-1</v>
      </c>
      <c r="U244" s="133">
        <f t="shared" si="22"/>
        <v>-1.0736404985545369</v>
      </c>
    </row>
    <row r="245" spans="17:21" x14ac:dyDescent="0.25">
      <c r="Q245" s="133">
        <f t="shared" si="18"/>
        <v>-1.2666666666666666</v>
      </c>
      <c r="R245" s="136">
        <f t="shared" si="19"/>
        <v>-1.0227439471753486</v>
      </c>
      <c r="S245" s="133">
        <f t="shared" si="20"/>
        <v>-2.666666666666667</v>
      </c>
      <c r="T245" s="133">
        <f t="shared" si="21"/>
        <v>-1</v>
      </c>
      <c r="U245" s="133">
        <f t="shared" si="22"/>
        <v>-1.0736404985545369</v>
      </c>
    </row>
    <row r="246" spans="17:21" x14ac:dyDescent="0.25">
      <c r="Q246" s="133">
        <f t="shared" si="18"/>
        <v>-1.2666666666666666</v>
      </c>
      <c r="R246" s="136">
        <f t="shared" si="19"/>
        <v>-1.0227439471753486</v>
      </c>
      <c r="S246" s="133">
        <f t="shared" si="20"/>
        <v>-2.666666666666667</v>
      </c>
      <c r="T246" s="133">
        <f t="shared" si="21"/>
        <v>-1</v>
      </c>
      <c r="U246" s="133">
        <f t="shared" si="22"/>
        <v>-1.0736404985545369</v>
      </c>
    </row>
    <row r="247" spans="17:21" x14ac:dyDescent="0.25">
      <c r="Q247" s="133">
        <f t="shared" si="18"/>
        <v>-1.2666666666666666</v>
      </c>
      <c r="R247" s="136">
        <f t="shared" si="19"/>
        <v>-1.0227439471753486</v>
      </c>
      <c r="S247" s="133">
        <f t="shared" si="20"/>
        <v>-2.666666666666667</v>
      </c>
      <c r="T247" s="133">
        <f t="shared" si="21"/>
        <v>-1</v>
      </c>
      <c r="U247" s="133">
        <f t="shared" si="22"/>
        <v>-1.0736404985545369</v>
      </c>
    </row>
    <row r="248" spans="17:21" x14ac:dyDescent="0.25">
      <c r="Q248" s="133">
        <f t="shared" si="18"/>
        <v>-1.2666666666666666</v>
      </c>
      <c r="R248" s="136">
        <f t="shared" si="19"/>
        <v>-1.0227439471753486</v>
      </c>
      <c r="S248" s="133">
        <f t="shared" si="20"/>
        <v>-2.666666666666667</v>
      </c>
      <c r="T248" s="133">
        <f t="shared" si="21"/>
        <v>-1</v>
      </c>
      <c r="U248" s="133">
        <f t="shared" si="22"/>
        <v>-1.0736404985545369</v>
      </c>
    </row>
    <row r="249" spans="17:21" x14ac:dyDescent="0.25">
      <c r="Q249" s="133">
        <f t="shared" si="18"/>
        <v>-1.2666666666666666</v>
      </c>
      <c r="R249" s="136">
        <f t="shared" si="19"/>
        <v>-1.0227439471753486</v>
      </c>
      <c r="S249" s="133">
        <f t="shared" si="20"/>
        <v>-2.666666666666667</v>
      </c>
      <c r="T249" s="133">
        <f t="shared" si="21"/>
        <v>-1</v>
      </c>
      <c r="U249" s="133">
        <f t="shared" si="22"/>
        <v>-1.0736404985545369</v>
      </c>
    </row>
    <row r="250" spans="17:21" x14ac:dyDescent="0.25">
      <c r="Q250" s="133">
        <f t="shared" si="18"/>
        <v>-1.2666666666666666</v>
      </c>
      <c r="R250" s="136">
        <f t="shared" si="19"/>
        <v>-1.0227439471753486</v>
      </c>
      <c r="S250" s="133">
        <f t="shared" si="20"/>
        <v>-2.666666666666667</v>
      </c>
      <c r="T250" s="133">
        <f t="shared" si="21"/>
        <v>-1</v>
      </c>
      <c r="U250" s="133">
        <f t="shared" si="22"/>
        <v>-1.0736404985545369</v>
      </c>
    </row>
    <row r="251" spans="17:21" x14ac:dyDescent="0.25">
      <c r="Q251" s="133">
        <f t="shared" si="18"/>
        <v>-1.2666666666666666</v>
      </c>
      <c r="R251" s="136">
        <f t="shared" si="19"/>
        <v>-1.0227439471753486</v>
      </c>
      <c r="S251" s="133">
        <f t="shared" si="20"/>
        <v>-2.666666666666667</v>
      </c>
      <c r="T251" s="133">
        <f t="shared" si="21"/>
        <v>-1</v>
      </c>
      <c r="U251" s="133">
        <f t="shared" si="22"/>
        <v>-1.0736404985545369</v>
      </c>
    </row>
    <row r="252" spans="17:21" x14ac:dyDescent="0.25">
      <c r="Q252" s="133">
        <f t="shared" si="18"/>
        <v>-1.2666666666666666</v>
      </c>
      <c r="R252" s="136">
        <f t="shared" si="19"/>
        <v>-1.0227439471753486</v>
      </c>
      <c r="S252" s="133">
        <f t="shared" si="20"/>
        <v>-2.666666666666667</v>
      </c>
      <c r="T252" s="133">
        <f t="shared" si="21"/>
        <v>-1</v>
      </c>
      <c r="U252" s="133">
        <f t="shared" si="22"/>
        <v>-1.0736404985545369</v>
      </c>
    </row>
    <row r="253" spans="17:21" x14ac:dyDescent="0.25">
      <c r="Q253" s="133">
        <f t="shared" si="18"/>
        <v>-1.2666666666666666</v>
      </c>
      <c r="R253" s="136">
        <f t="shared" si="19"/>
        <v>-1.0227439471753486</v>
      </c>
      <c r="S253" s="133">
        <f t="shared" si="20"/>
        <v>-2.666666666666667</v>
      </c>
      <c r="T253" s="133">
        <f t="shared" si="21"/>
        <v>-1</v>
      </c>
      <c r="U253" s="133">
        <f t="shared" si="22"/>
        <v>-1.0736404985545369</v>
      </c>
    </row>
    <row r="254" spans="17:21" x14ac:dyDescent="0.25">
      <c r="Q254" s="133">
        <f t="shared" si="18"/>
        <v>-1.2666666666666666</v>
      </c>
      <c r="R254" s="136">
        <f t="shared" si="19"/>
        <v>-1.0227439471753486</v>
      </c>
      <c r="S254" s="133">
        <f t="shared" si="20"/>
        <v>-2.666666666666667</v>
      </c>
      <c r="T254" s="133">
        <f t="shared" si="21"/>
        <v>-1</v>
      </c>
      <c r="U254" s="133">
        <f t="shared" si="22"/>
        <v>-1.0736404985545369</v>
      </c>
    </row>
    <row r="255" spans="17:21" x14ac:dyDescent="0.25">
      <c r="Q255" s="133">
        <f t="shared" si="18"/>
        <v>-1.2666666666666666</v>
      </c>
      <c r="R255" s="136">
        <f t="shared" si="19"/>
        <v>-1.0227439471753486</v>
      </c>
      <c r="S255" s="133">
        <f t="shared" si="20"/>
        <v>-2.666666666666667</v>
      </c>
      <c r="T255" s="133">
        <f t="shared" si="21"/>
        <v>-1</v>
      </c>
      <c r="U255" s="133">
        <f t="shared" si="22"/>
        <v>-1.0736404985545369</v>
      </c>
    </row>
    <row r="256" spans="17:21" x14ac:dyDescent="0.25">
      <c r="Q256" s="133">
        <f t="shared" si="18"/>
        <v>-1.2666666666666666</v>
      </c>
      <c r="R256" s="136">
        <f t="shared" si="19"/>
        <v>-1.0227439471753486</v>
      </c>
      <c r="S256" s="133">
        <f t="shared" si="20"/>
        <v>-2.666666666666667</v>
      </c>
      <c r="T256" s="133">
        <f t="shared" si="21"/>
        <v>-1</v>
      </c>
      <c r="U256" s="133">
        <f t="shared" si="22"/>
        <v>-1.0736404985545369</v>
      </c>
    </row>
    <row r="257" spans="17:21" x14ac:dyDescent="0.25">
      <c r="Q257" s="133">
        <f t="shared" si="18"/>
        <v>-1.2666666666666666</v>
      </c>
      <c r="R257" s="136">
        <f t="shared" si="19"/>
        <v>-1.0227439471753486</v>
      </c>
      <c r="S257" s="133">
        <f t="shared" si="20"/>
        <v>-2.666666666666667</v>
      </c>
      <c r="T257" s="133">
        <f t="shared" si="21"/>
        <v>-1</v>
      </c>
      <c r="U257" s="133">
        <f t="shared" si="22"/>
        <v>-1.0736404985545369</v>
      </c>
    </row>
    <row r="258" spans="17:21" x14ac:dyDescent="0.25">
      <c r="Q258" s="133">
        <f t="shared" si="18"/>
        <v>-1.2666666666666666</v>
      </c>
      <c r="R258" s="136">
        <f t="shared" si="19"/>
        <v>-1.0227439471753486</v>
      </c>
      <c r="S258" s="133">
        <f t="shared" si="20"/>
        <v>-2.666666666666667</v>
      </c>
      <c r="T258" s="133">
        <f t="shared" si="21"/>
        <v>-1</v>
      </c>
      <c r="U258" s="133">
        <f t="shared" si="22"/>
        <v>-1.0736404985545369</v>
      </c>
    </row>
    <row r="259" spans="17:21" x14ac:dyDescent="0.25">
      <c r="Q259" s="133">
        <f t="shared" ref="Q259:Q322" si="23">2*((L259-P$3)/(P$5-P$3))-1</f>
        <v>-1.2666666666666666</v>
      </c>
      <c r="R259" s="136">
        <f t="shared" ref="R259:R322" si="24">2*((H259-P$8)/(P$10-P$8))-1</f>
        <v>-1.0227439471753486</v>
      </c>
      <c r="S259" s="133">
        <f t="shared" ref="S259:S322" si="25">2*((I259-P$13)/(P$15-P$13))-1</f>
        <v>-2.666666666666667</v>
      </c>
      <c r="T259" s="133">
        <f t="shared" ref="T259:T322" si="26">2*((J259-P$18)/(P$20-P$18))-1</f>
        <v>-1</v>
      </c>
      <c r="U259" s="133">
        <f t="shared" ref="U259:U322" si="27">2*((K259-P$23)/(P$25-P$23))-1</f>
        <v>-1.0736404985545369</v>
      </c>
    </row>
    <row r="260" spans="17:21" x14ac:dyDescent="0.25">
      <c r="Q260" s="133">
        <f t="shared" si="23"/>
        <v>-1.2666666666666666</v>
      </c>
      <c r="R260" s="136">
        <f t="shared" si="24"/>
        <v>-1.0227439471753486</v>
      </c>
      <c r="S260" s="133">
        <f t="shared" si="25"/>
        <v>-2.666666666666667</v>
      </c>
      <c r="T260" s="133">
        <f t="shared" si="26"/>
        <v>-1</v>
      </c>
      <c r="U260" s="133">
        <f t="shared" si="27"/>
        <v>-1.0736404985545369</v>
      </c>
    </row>
    <row r="261" spans="17:21" x14ac:dyDescent="0.25">
      <c r="Q261" s="133">
        <f t="shared" si="23"/>
        <v>-1.2666666666666666</v>
      </c>
      <c r="R261" s="136">
        <f t="shared" si="24"/>
        <v>-1.0227439471753486</v>
      </c>
      <c r="S261" s="133">
        <f t="shared" si="25"/>
        <v>-2.666666666666667</v>
      </c>
      <c r="T261" s="133">
        <f t="shared" si="26"/>
        <v>-1</v>
      </c>
      <c r="U261" s="133">
        <f t="shared" si="27"/>
        <v>-1.0736404985545369</v>
      </c>
    </row>
    <row r="262" spans="17:21" x14ac:dyDescent="0.25">
      <c r="Q262" s="133">
        <f t="shared" si="23"/>
        <v>-1.2666666666666666</v>
      </c>
      <c r="R262" s="136">
        <f t="shared" si="24"/>
        <v>-1.0227439471753486</v>
      </c>
      <c r="S262" s="133">
        <f t="shared" si="25"/>
        <v>-2.666666666666667</v>
      </c>
      <c r="T262" s="133">
        <f t="shared" si="26"/>
        <v>-1</v>
      </c>
      <c r="U262" s="133">
        <f t="shared" si="27"/>
        <v>-1.0736404985545369</v>
      </c>
    </row>
    <row r="263" spans="17:21" x14ac:dyDescent="0.25">
      <c r="Q263" s="133">
        <f t="shared" si="23"/>
        <v>-1.2666666666666666</v>
      </c>
      <c r="R263" s="136">
        <f t="shared" si="24"/>
        <v>-1.0227439471753486</v>
      </c>
      <c r="S263" s="133">
        <f t="shared" si="25"/>
        <v>-2.666666666666667</v>
      </c>
      <c r="T263" s="133">
        <f t="shared" si="26"/>
        <v>-1</v>
      </c>
      <c r="U263" s="133">
        <f t="shared" si="27"/>
        <v>-1.0736404985545369</v>
      </c>
    </row>
    <row r="264" spans="17:21" x14ac:dyDescent="0.25">
      <c r="Q264" s="133">
        <f t="shared" si="23"/>
        <v>-1.2666666666666666</v>
      </c>
      <c r="R264" s="136">
        <f t="shared" si="24"/>
        <v>-1.0227439471753486</v>
      </c>
      <c r="S264" s="133">
        <f t="shared" si="25"/>
        <v>-2.666666666666667</v>
      </c>
      <c r="T264" s="133">
        <f t="shared" si="26"/>
        <v>-1</v>
      </c>
      <c r="U264" s="133">
        <f t="shared" si="27"/>
        <v>-1.0736404985545369</v>
      </c>
    </row>
    <row r="265" spans="17:21" x14ac:dyDescent="0.25">
      <c r="Q265" s="133">
        <f t="shared" si="23"/>
        <v>-1.2666666666666666</v>
      </c>
      <c r="R265" s="136">
        <f t="shared" si="24"/>
        <v>-1.0227439471753486</v>
      </c>
      <c r="S265" s="133">
        <f t="shared" si="25"/>
        <v>-2.666666666666667</v>
      </c>
      <c r="T265" s="133">
        <f t="shared" si="26"/>
        <v>-1</v>
      </c>
      <c r="U265" s="133">
        <f t="shared" si="27"/>
        <v>-1.0736404985545369</v>
      </c>
    </row>
    <row r="266" spans="17:21" x14ac:dyDescent="0.25">
      <c r="Q266" s="133">
        <f t="shared" si="23"/>
        <v>-1.2666666666666666</v>
      </c>
      <c r="R266" s="136">
        <f t="shared" si="24"/>
        <v>-1.0227439471753486</v>
      </c>
      <c r="S266" s="133">
        <f t="shared" si="25"/>
        <v>-2.666666666666667</v>
      </c>
      <c r="T266" s="133">
        <f t="shared" si="26"/>
        <v>-1</v>
      </c>
      <c r="U266" s="133">
        <f t="shared" si="27"/>
        <v>-1.0736404985545369</v>
      </c>
    </row>
    <row r="267" spans="17:21" x14ac:dyDescent="0.25">
      <c r="Q267" s="133">
        <f t="shared" si="23"/>
        <v>-1.2666666666666666</v>
      </c>
      <c r="R267" s="136">
        <f t="shared" si="24"/>
        <v>-1.0227439471753486</v>
      </c>
      <c r="S267" s="133">
        <f t="shared" si="25"/>
        <v>-2.666666666666667</v>
      </c>
      <c r="T267" s="133">
        <f t="shared" si="26"/>
        <v>-1</v>
      </c>
      <c r="U267" s="133">
        <f t="shared" si="27"/>
        <v>-1.0736404985545369</v>
      </c>
    </row>
    <row r="268" spans="17:21" x14ac:dyDescent="0.25">
      <c r="Q268" s="133">
        <f t="shared" si="23"/>
        <v>-1.2666666666666666</v>
      </c>
      <c r="R268" s="136">
        <f t="shared" si="24"/>
        <v>-1.0227439471753486</v>
      </c>
      <c r="S268" s="133">
        <f t="shared" si="25"/>
        <v>-2.666666666666667</v>
      </c>
      <c r="T268" s="133">
        <f t="shared" si="26"/>
        <v>-1</v>
      </c>
      <c r="U268" s="133">
        <f t="shared" si="27"/>
        <v>-1.0736404985545369</v>
      </c>
    </row>
    <row r="269" spans="17:21" x14ac:dyDescent="0.25">
      <c r="Q269" s="133">
        <f t="shared" si="23"/>
        <v>-1.2666666666666666</v>
      </c>
      <c r="R269" s="136">
        <f t="shared" si="24"/>
        <v>-1.0227439471753486</v>
      </c>
      <c r="S269" s="133">
        <f t="shared" si="25"/>
        <v>-2.666666666666667</v>
      </c>
      <c r="T269" s="133">
        <f t="shared" si="26"/>
        <v>-1</v>
      </c>
      <c r="U269" s="133">
        <f t="shared" si="27"/>
        <v>-1.0736404985545369</v>
      </c>
    </row>
    <row r="270" spans="17:21" x14ac:dyDescent="0.25">
      <c r="Q270" s="133">
        <f t="shared" si="23"/>
        <v>-1.2666666666666666</v>
      </c>
      <c r="R270" s="136">
        <f t="shared" si="24"/>
        <v>-1.0227439471753486</v>
      </c>
      <c r="S270" s="133">
        <f t="shared" si="25"/>
        <v>-2.666666666666667</v>
      </c>
      <c r="T270" s="133">
        <f t="shared" si="26"/>
        <v>-1</v>
      </c>
      <c r="U270" s="133">
        <f t="shared" si="27"/>
        <v>-1.0736404985545369</v>
      </c>
    </row>
    <row r="271" spans="17:21" x14ac:dyDescent="0.25">
      <c r="Q271" s="133">
        <f t="shared" si="23"/>
        <v>-1.2666666666666666</v>
      </c>
      <c r="R271" s="136">
        <f t="shared" si="24"/>
        <v>-1.0227439471753486</v>
      </c>
      <c r="S271" s="133">
        <f t="shared" si="25"/>
        <v>-2.666666666666667</v>
      </c>
      <c r="T271" s="133">
        <f t="shared" si="26"/>
        <v>-1</v>
      </c>
      <c r="U271" s="133">
        <f t="shared" si="27"/>
        <v>-1.0736404985545369</v>
      </c>
    </row>
    <row r="272" spans="17:21" x14ac:dyDescent="0.25">
      <c r="Q272" s="133">
        <f t="shared" si="23"/>
        <v>-1.2666666666666666</v>
      </c>
      <c r="R272" s="136">
        <f t="shared" si="24"/>
        <v>-1.0227439471753486</v>
      </c>
      <c r="S272" s="133">
        <f t="shared" si="25"/>
        <v>-2.666666666666667</v>
      </c>
      <c r="T272" s="133">
        <f t="shared" si="26"/>
        <v>-1</v>
      </c>
      <c r="U272" s="133">
        <f t="shared" si="27"/>
        <v>-1.0736404985545369</v>
      </c>
    </row>
    <row r="273" spans="17:21" x14ac:dyDescent="0.25">
      <c r="Q273" s="133">
        <f t="shared" si="23"/>
        <v>-1.2666666666666666</v>
      </c>
      <c r="R273" s="136">
        <f t="shared" si="24"/>
        <v>-1.0227439471753486</v>
      </c>
      <c r="S273" s="133">
        <f t="shared" si="25"/>
        <v>-2.666666666666667</v>
      </c>
      <c r="T273" s="133">
        <f t="shared" si="26"/>
        <v>-1</v>
      </c>
      <c r="U273" s="133">
        <f t="shared" si="27"/>
        <v>-1.0736404985545369</v>
      </c>
    </row>
    <row r="274" spans="17:21" x14ac:dyDescent="0.25">
      <c r="Q274" s="133">
        <f t="shared" si="23"/>
        <v>-1.2666666666666666</v>
      </c>
      <c r="R274" s="136">
        <f t="shared" si="24"/>
        <v>-1.0227439471753486</v>
      </c>
      <c r="S274" s="133">
        <f t="shared" si="25"/>
        <v>-2.666666666666667</v>
      </c>
      <c r="T274" s="133">
        <f t="shared" si="26"/>
        <v>-1</v>
      </c>
      <c r="U274" s="133">
        <f t="shared" si="27"/>
        <v>-1.0736404985545369</v>
      </c>
    </row>
    <row r="275" spans="17:21" x14ac:dyDescent="0.25">
      <c r="Q275" s="133">
        <f t="shared" si="23"/>
        <v>-1.2666666666666666</v>
      </c>
      <c r="R275" s="136">
        <f t="shared" si="24"/>
        <v>-1.0227439471753486</v>
      </c>
      <c r="S275" s="133">
        <f t="shared" si="25"/>
        <v>-2.666666666666667</v>
      </c>
      <c r="T275" s="133">
        <f t="shared" si="26"/>
        <v>-1</v>
      </c>
      <c r="U275" s="133">
        <f t="shared" si="27"/>
        <v>-1.0736404985545369</v>
      </c>
    </row>
    <row r="276" spans="17:21" x14ac:dyDescent="0.25">
      <c r="Q276" s="133">
        <f t="shared" si="23"/>
        <v>-1.2666666666666666</v>
      </c>
      <c r="R276" s="136">
        <f t="shared" si="24"/>
        <v>-1.0227439471753486</v>
      </c>
      <c r="S276" s="133">
        <f t="shared" si="25"/>
        <v>-2.666666666666667</v>
      </c>
      <c r="T276" s="133">
        <f t="shared" si="26"/>
        <v>-1</v>
      </c>
      <c r="U276" s="133">
        <f t="shared" si="27"/>
        <v>-1.0736404985545369</v>
      </c>
    </row>
    <row r="277" spans="17:21" x14ac:dyDescent="0.25">
      <c r="Q277" s="133">
        <f t="shared" si="23"/>
        <v>-1.2666666666666666</v>
      </c>
      <c r="R277" s="136">
        <f t="shared" si="24"/>
        <v>-1.0227439471753486</v>
      </c>
      <c r="S277" s="133">
        <f t="shared" si="25"/>
        <v>-2.666666666666667</v>
      </c>
      <c r="T277" s="133">
        <f t="shared" si="26"/>
        <v>-1</v>
      </c>
      <c r="U277" s="133">
        <f t="shared" si="27"/>
        <v>-1.0736404985545369</v>
      </c>
    </row>
    <row r="278" spans="17:21" x14ac:dyDescent="0.25">
      <c r="Q278" s="133">
        <f t="shared" si="23"/>
        <v>-1.2666666666666666</v>
      </c>
      <c r="R278" s="136">
        <f t="shared" si="24"/>
        <v>-1.0227439471753486</v>
      </c>
      <c r="S278" s="133">
        <f t="shared" si="25"/>
        <v>-2.666666666666667</v>
      </c>
      <c r="T278" s="133">
        <f t="shared" si="26"/>
        <v>-1</v>
      </c>
      <c r="U278" s="133">
        <f t="shared" si="27"/>
        <v>-1.0736404985545369</v>
      </c>
    </row>
    <row r="279" spans="17:21" x14ac:dyDescent="0.25">
      <c r="Q279" s="133">
        <f t="shared" si="23"/>
        <v>-1.2666666666666666</v>
      </c>
      <c r="R279" s="136">
        <f t="shared" si="24"/>
        <v>-1.0227439471753486</v>
      </c>
      <c r="S279" s="133">
        <f t="shared" si="25"/>
        <v>-2.666666666666667</v>
      </c>
      <c r="T279" s="133">
        <f t="shared" si="26"/>
        <v>-1</v>
      </c>
      <c r="U279" s="133">
        <f t="shared" si="27"/>
        <v>-1.0736404985545369</v>
      </c>
    </row>
    <row r="280" spans="17:21" x14ac:dyDescent="0.25">
      <c r="Q280" s="133">
        <f t="shared" si="23"/>
        <v>-1.2666666666666666</v>
      </c>
      <c r="R280" s="136">
        <f t="shared" si="24"/>
        <v>-1.0227439471753486</v>
      </c>
      <c r="S280" s="133">
        <f t="shared" si="25"/>
        <v>-2.666666666666667</v>
      </c>
      <c r="T280" s="133">
        <f t="shared" si="26"/>
        <v>-1</v>
      </c>
      <c r="U280" s="133">
        <f t="shared" si="27"/>
        <v>-1.0736404985545369</v>
      </c>
    </row>
    <row r="281" spans="17:21" x14ac:dyDescent="0.25">
      <c r="Q281" s="133">
        <f t="shared" si="23"/>
        <v>-1.2666666666666666</v>
      </c>
      <c r="R281" s="136">
        <f t="shared" si="24"/>
        <v>-1.0227439471753486</v>
      </c>
      <c r="S281" s="133">
        <f t="shared" si="25"/>
        <v>-2.666666666666667</v>
      </c>
      <c r="T281" s="133">
        <f t="shared" si="26"/>
        <v>-1</v>
      </c>
      <c r="U281" s="133">
        <f t="shared" si="27"/>
        <v>-1.0736404985545369</v>
      </c>
    </row>
    <row r="282" spans="17:21" x14ac:dyDescent="0.25">
      <c r="Q282" s="133">
        <f t="shared" si="23"/>
        <v>-1.2666666666666666</v>
      </c>
      <c r="R282" s="136">
        <f t="shared" si="24"/>
        <v>-1.0227439471753486</v>
      </c>
      <c r="S282" s="133">
        <f t="shared" si="25"/>
        <v>-2.666666666666667</v>
      </c>
      <c r="T282" s="133">
        <f t="shared" si="26"/>
        <v>-1</v>
      </c>
      <c r="U282" s="133">
        <f t="shared" si="27"/>
        <v>-1.0736404985545369</v>
      </c>
    </row>
    <row r="283" spans="17:21" x14ac:dyDescent="0.25">
      <c r="Q283" s="133">
        <f t="shared" si="23"/>
        <v>-1.2666666666666666</v>
      </c>
      <c r="R283" s="136">
        <f t="shared" si="24"/>
        <v>-1.0227439471753486</v>
      </c>
      <c r="S283" s="133">
        <f t="shared" si="25"/>
        <v>-2.666666666666667</v>
      </c>
      <c r="T283" s="133">
        <f t="shared" si="26"/>
        <v>-1</v>
      </c>
      <c r="U283" s="133">
        <f t="shared" si="27"/>
        <v>-1.0736404985545369</v>
      </c>
    </row>
    <row r="284" spans="17:21" x14ac:dyDescent="0.25">
      <c r="Q284" s="133">
        <f t="shared" si="23"/>
        <v>-1.2666666666666666</v>
      </c>
      <c r="R284" s="136">
        <f t="shared" si="24"/>
        <v>-1.0227439471753486</v>
      </c>
      <c r="S284" s="133">
        <f t="shared" si="25"/>
        <v>-2.666666666666667</v>
      </c>
      <c r="T284" s="133">
        <f t="shared" si="26"/>
        <v>-1</v>
      </c>
      <c r="U284" s="133">
        <f t="shared" si="27"/>
        <v>-1.0736404985545369</v>
      </c>
    </row>
    <row r="285" spans="17:21" x14ac:dyDescent="0.25">
      <c r="Q285" s="133">
        <f t="shared" si="23"/>
        <v>-1.2666666666666666</v>
      </c>
      <c r="R285" s="136">
        <f t="shared" si="24"/>
        <v>-1.0227439471753486</v>
      </c>
      <c r="S285" s="133">
        <f t="shared" si="25"/>
        <v>-2.666666666666667</v>
      </c>
      <c r="T285" s="133">
        <f t="shared" si="26"/>
        <v>-1</v>
      </c>
      <c r="U285" s="133">
        <f t="shared" si="27"/>
        <v>-1.0736404985545369</v>
      </c>
    </row>
    <row r="286" spans="17:21" x14ac:dyDescent="0.25">
      <c r="Q286" s="133">
        <f t="shared" si="23"/>
        <v>-1.2666666666666666</v>
      </c>
      <c r="R286" s="136">
        <f t="shared" si="24"/>
        <v>-1.0227439471753486</v>
      </c>
      <c r="S286" s="133">
        <f t="shared" si="25"/>
        <v>-2.666666666666667</v>
      </c>
      <c r="T286" s="133">
        <f t="shared" si="26"/>
        <v>-1</v>
      </c>
      <c r="U286" s="133">
        <f t="shared" si="27"/>
        <v>-1.0736404985545369</v>
      </c>
    </row>
    <row r="287" spans="17:21" x14ac:dyDescent="0.25">
      <c r="Q287" s="133">
        <f t="shared" si="23"/>
        <v>-1.2666666666666666</v>
      </c>
      <c r="R287" s="136">
        <f t="shared" si="24"/>
        <v>-1.0227439471753486</v>
      </c>
      <c r="S287" s="133">
        <f t="shared" si="25"/>
        <v>-2.666666666666667</v>
      </c>
      <c r="T287" s="133">
        <f t="shared" si="26"/>
        <v>-1</v>
      </c>
      <c r="U287" s="133">
        <f t="shared" si="27"/>
        <v>-1.0736404985545369</v>
      </c>
    </row>
    <row r="288" spans="17:21" x14ac:dyDescent="0.25">
      <c r="Q288" s="133">
        <f t="shared" si="23"/>
        <v>-1.2666666666666666</v>
      </c>
      <c r="R288" s="136">
        <f t="shared" si="24"/>
        <v>-1.0227439471753486</v>
      </c>
      <c r="S288" s="133">
        <f t="shared" si="25"/>
        <v>-2.666666666666667</v>
      </c>
      <c r="T288" s="133">
        <f t="shared" si="26"/>
        <v>-1</v>
      </c>
      <c r="U288" s="133">
        <f t="shared" si="27"/>
        <v>-1.0736404985545369</v>
      </c>
    </row>
    <row r="289" spans="17:21" x14ac:dyDescent="0.25">
      <c r="Q289" s="133">
        <f t="shared" si="23"/>
        <v>-1.2666666666666666</v>
      </c>
      <c r="R289" s="136">
        <f t="shared" si="24"/>
        <v>-1.0227439471753486</v>
      </c>
      <c r="S289" s="133">
        <f t="shared" si="25"/>
        <v>-2.666666666666667</v>
      </c>
      <c r="T289" s="133">
        <f t="shared" si="26"/>
        <v>-1</v>
      </c>
      <c r="U289" s="133">
        <f t="shared" si="27"/>
        <v>-1.0736404985545369</v>
      </c>
    </row>
    <row r="290" spans="17:21" x14ac:dyDescent="0.25">
      <c r="Q290" s="133">
        <f t="shared" si="23"/>
        <v>-1.2666666666666666</v>
      </c>
      <c r="R290" s="136">
        <f t="shared" si="24"/>
        <v>-1.0227439471753486</v>
      </c>
      <c r="S290" s="133">
        <f t="shared" si="25"/>
        <v>-2.666666666666667</v>
      </c>
      <c r="T290" s="133">
        <f t="shared" si="26"/>
        <v>-1</v>
      </c>
      <c r="U290" s="133">
        <f t="shared" si="27"/>
        <v>-1.0736404985545369</v>
      </c>
    </row>
    <row r="291" spans="17:21" x14ac:dyDescent="0.25">
      <c r="Q291" s="133">
        <f t="shared" si="23"/>
        <v>-1.2666666666666666</v>
      </c>
      <c r="R291" s="136">
        <f t="shared" si="24"/>
        <v>-1.0227439471753486</v>
      </c>
      <c r="S291" s="133">
        <f t="shared" si="25"/>
        <v>-2.666666666666667</v>
      </c>
      <c r="T291" s="133">
        <f t="shared" si="26"/>
        <v>-1</v>
      </c>
      <c r="U291" s="133">
        <f t="shared" si="27"/>
        <v>-1.0736404985545369</v>
      </c>
    </row>
    <row r="292" spans="17:21" x14ac:dyDescent="0.25">
      <c r="Q292" s="133">
        <f t="shared" si="23"/>
        <v>-1.2666666666666666</v>
      </c>
      <c r="R292" s="136">
        <f t="shared" si="24"/>
        <v>-1.0227439471753486</v>
      </c>
      <c r="S292" s="133">
        <f t="shared" si="25"/>
        <v>-2.666666666666667</v>
      </c>
      <c r="T292" s="133">
        <f t="shared" si="26"/>
        <v>-1</v>
      </c>
      <c r="U292" s="133">
        <f t="shared" si="27"/>
        <v>-1.0736404985545369</v>
      </c>
    </row>
    <row r="293" spans="17:21" x14ac:dyDescent="0.25">
      <c r="Q293" s="133">
        <f t="shared" si="23"/>
        <v>-1.2666666666666666</v>
      </c>
      <c r="R293" s="136">
        <f t="shared" si="24"/>
        <v>-1.0227439471753486</v>
      </c>
      <c r="S293" s="133">
        <f t="shared" si="25"/>
        <v>-2.666666666666667</v>
      </c>
      <c r="T293" s="133">
        <f t="shared" si="26"/>
        <v>-1</v>
      </c>
      <c r="U293" s="133">
        <f t="shared" si="27"/>
        <v>-1.0736404985545369</v>
      </c>
    </row>
    <row r="294" spans="17:21" x14ac:dyDescent="0.25">
      <c r="Q294" s="133">
        <f t="shared" si="23"/>
        <v>-1.2666666666666666</v>
      </c>
      <c r="R294" s="136">
        <f t="shared" si="24"/>
        <v>-1.0227439471753486</v>
      </c>
      <c r="S294" s="133">
        <f t="shared" si="25"/>
        <v>-2.666666666666667</v>
      </c>
      <c r="T294" s="133">
        <f t="shared" si="26"/>
        <v>-1</v>
      </c>
      <c r="U294" s="133">
        <f t="shared" si="27"/>
        <v>-1.0736404985545369</v>
      </c>
    </row>
    <row r="295" spans="17:21" x14ac:dyDescent="0.25">
      <c r="Q295" s="133">
        <f t="shared" si="23"/>
        <v>-1.2666666666666666</v>
      </c>
      <c r="R295" s="136">
        <f t="shared" si="24"/>
        <v>-1.0227439471753486</v>
      </c>
      <c r="S295" s="133">
        <f t="shared" si="25"/>
        <v>-2.666666666666667</v>
      </c>
      <c r="T295" s="133">
        <f t="shared" si="26"/>
        <v>-1</v>
      </c>
      <c r="U295" s="133">
        <f t="shared" si="27"/>
        <v>-1.0736404985545369</v>
      </c>
    </row>
    <row r="296" spans="17:21" x14ac:dyDescent="0.25">
      <c r="Q296" s="133">
        <f t="shared" si="23"/>
        <v>-1.2666666666666666</v>
      </c>
      <c r="R296" s="136">
        <f t="shared" si="24"/>
        <v>-1.0227439471753486</v>
      </c>
      <c r="S296" s="133">
        <f t="shared" si="25"/>
        <v>-2.666666666666667</v>
      </c>
      <c r="T296" s="133">
        <f t="shared" si="26"/>
        <v>-1</v>
      </c>
      <c r="U296" s="133">
        <f t="shared" si="27"/>
        <v>-1.0736404985545369</v>
      </c>
    </row>
    <row r="297" spans="17:21" x14ac:dyDescent="0.25">
      <c r="Q297" s="133">
        <f t="shared" si="23"/>
        <v>-1.2666666666666666</v>
      </c>
      <c r="R297" s="136">
        <f t="shared" si="24"/>
        <v>-1.0227439471753486</v>
      </c>
      <c r="S297" s="133">
        <f t="shared" si="25"/>
        <v>-2.666666666666667</v>
      </c>
      <c r="T297" s="133">
        <f t="shared" si="26"/>
        <v>-1</v>
      </c>
      <c r="U297" s="133">
        <f t="shared" si="27"/>
        <v>-1.0736404985545369</v>
      </c>
    </row>
    <row r="298" spans="17:21" x14ac:dyDescent="0.25">
      <c r="Q298" s="133">
        <f t="shared" si="23"/>
        <v>-1.2666666666666666</v>
      </c>
      <c r="R298" s="136">
        <f t="shared" si="24"/>
        <v>-1.0227439471753486</v>
      </c>
      <c r="S298" s="133">
        <f t="shared" si="25"/>
        <v>-2.666666666666667</v>
      </c>
      <c r="T298" s="133">
        <f t="shared" si="26"/>
        <v>-1</v>
      </c>
      <c r="U298" s="133">
        <f t="shared" si="27"/>
        <v>-1.0736404985545369</v>
      </c>
    </row>
    <row r="299" spans="17:21" x14ac:dyDescent="0.25">
      <c r="Q299" s="133">
        <f t="shared" si="23"/>
        <v>-1.2666666666666666</v>
      </c>
      <c r="R299" s="136">
        <f t="shared" si="24"/>
        <v>-1.0227439471753486</v>
      </c>
      <c r="S299" s="133">
        <f t="shared" si="25"/>
        <v>-2.666666666666667</v>
      </c>
      <c r="T299" s="133">
        <f t="shared" si="26"/>
        <v>-1</v>
      </c>
      <c r="U299" s="133">
        <f t="shared" si="27"/>
        <v>-1.0736404985545369</v>
      </c>
    </row>
    <row r="300" spans="17:21" x14ac:dyDescent="0.25">
      <c r="Q300" s="133">
        <f t="shared" si="23"/>
        <v>-1.2666666666666666</v>
      </c>
      <c r="R300" s="136">
        <f t="shared" si="24"/>
        <v>-1.0227439471753486</v>
      </c>
      <c r="S300" s="133">
        <f t="shared" si="25"/>
        <v>-2.666666666666667</v>
      </c>
      <c r="T300" s="133">
        <f t="shared" si="26"/>
        <v>-1</v>
      </c>
      <c r="U300" s="133">
        <f t="shared" si="27"/>
        <v>-1.0736404985545369</v>
      </c>
    </row>
    <row r="301" spans="17:21" x14ac:dyDescent="0.25">
      <c r="Q301" s="133">
        <f t="shared" si="23"/>
        <v>-1.2666666666666666</v>
      </c>
      <c r="R301" s="136">
        <f t="shared" si="24"/>
        <v>-1.0227439471753486</v>
      </c>
      <c r="S301" s="133">
        <f t="shared" si="25"/>
        <v>-2.666666666666667</v>
      </c>
      <c r="T301" s="133">
        <f t="shared" si="26"/>
        <v>-1</v>
      </c>
      <c r="U301" s="133">
        <f t="shared" si="27"/>
        <v>-1.0736404985545369</v>
      </c>
    </row>
    <row r="302" spans="17:21" x14ac:dyDescent="0.25">
      <c r="Q302" s="133">
        <f t="shared" si="23"/>
        <v>-1.2666666666666666</v>
      </c>
      <c r="R302" s="136">
        <f t="shared" si="24"/>
        <v>-1.0227439471753486</v>
      </c>
      <c r="S302" s="133">
        <f t="shared" si="25"/>
        <v>-2.666666666666667</v>
      </c>
      <c r="T302" s="133">
        <f t="shared" si="26"/>
        <v>-1</v>
      </c>
      <c r="U302" s="133">
        <f t="shared" si="27"/>
        <v>-1.0736404985545369</v>
      </c>
    </row>
    <row r="303" spans="17:21" x14ac:dyDescent="0.25">
      <c r="Q303" s="133">
        <f t="shared" si="23"/>
        <v>-1.2666666666666666</v>
      </c>
      <c r="R303" s="136">
        <f t="shared" si="24"/>
        <v>-1.0227439471753486</v>
      </c>
      <c r="S303" s="133">
        <f t="shared" si="25"/>
        <v>-2.666666666666667</v>
      </c>
      <c r="T303" s="133">
        <f t="shared" si="26"/>
        <v>-1</v>
      </c>
      <c r="U303" s="133">
        <f t="shared" si="27"/>
        <v>-1.0736404985545369</v>
      </c>
    </row>
    <row r="304" spans="17:21" x14ac:dyDescent="0.25">
      <c r="Q304" s="133">
        <f t="shared" si="23"/>
        <v>-1.2666666666666666</v>
      </c>
      <c r="R304" s="136">
        <f t="shared" si="24"/>
        <v>-1.0227439471753486</v>
      </c>
      <c r="S304" s="133">
        <f t="shared" si="25"/>
        <v>-2.666666666666667</v>
      </c>
      <c r="T304" s="133">
        <f t="shared" si="26"/>
        <v>-1</v>
      </c>
      <c r="U304" s="133">
        <f t="shared" si="27"/>
        <v>-1.0736404985545369</v>
      </c>
    </row>
    <row r="305" spans="17:21" x14ac:dyDescent="0.25">
      <c r="Q305" s="133">
        <f t="shared" si="23"/>
        <v>-1.2666666666666666</v>
      </c>
      <c r="R305" s="136">
        <f t="shared" si="24"/>
        <v>-1.0227439471753486</v>
      </c>
      <c r="S305" s="133">
        <f t="shared" si="25"/>
        <v>-2.666666666666667</v>
      </c>
      <c r="T305" s="133">
        <f t="shared" si="26"/>
        <v>-1</v>
      </c>
      <c r="U305" s="133">
        <f t="shared" si="27"/>
        <v>-1.0736404985545369</v>
      </c>
    </row>
    <row r="306" spans="17:21" x14ac:dyDescent="0.25">
      <c r="Q306" s="133">
        <f t="shared" si="23"/>
        <v>-1.2666666666666666</v>
      </c>
      <c r="R306" s="136">
        <f t="shared" si="24"/>
        <v>-1.0227439471753486</v>
      </c>
      <c r="S306" s="133">
        <f t="shared" si="25"/>
        <v>-2.666666666666667</v>
      </c>
      <c r="T306" s="133">
        <f t="shared" si="26"/>
        <v>-1</v>
      </c>
      <c r="U306" s="133">
        <f t="shared" si="27"/>
        <v>-1.0736404985545369</v>
      </c>
    </row>
    <row r="307" spans="17:21" x14ac:dyDescent="0.25">
      <c r="Q307" s="133">
        <f t="shared" si="23"/>
        <v>-1.2666666666666666</v>
      </c>
      <c r="R307" s="136">
        <f t="shared" si="24"/>
        <v>-1.0227439471753486</v>
      </c>
      <c r="S307" s="133">
        <f t="shared" si="25"/>
        <v>-2.666666666666667</v>
      </c>
      <c r="T307" s="133">
        <f t="shared" si="26"/>
        <v>-1</v>
      </c>
      <c r="U307" s="133">
        <f t="shared" si="27"/>
        <v>-1.0736404985545369</v>
      </c>
    </row>
    <row r="308" spans="17:21" x14ac:dyDescent="0.25">
      <c r="Q308" s="133">
        <f t="shared" si="23"/>
        <v>-1.2666666666666666</v>
      </c>
      <c r="R308" s="136">
        <f t="shared" si="24"/>
        <v>-1.0227439471753486</v>
      </c>
      <c r="S308" s="133">
        <f t="shared" si="25"/>
        <v>-2.666666666666667</v>
      </c>
      <c r="T308" s="133">
        <f t="shared" si="26"/>
        <v>-1</v>
      </c>
      <c r="U308" s="133">
        <f t="shared" si="27"/>
        <v>-1.0736404985545369</v>
      </c>
    </row>
    <row r="309" spans="17:21" x14ac:dyDescent="0.25">
      <c r="Q309" s="133">
        <f t="shared" si="23"/>
        <v>-1.2666666666666666</v>
      </c>
      <c r="R309" s="136">
        <f t="shared" si="24"/>
        <v>-1.0227439471753486</v>
      </c>
      <c r="S309" s="133">
        <f t="shared" si="25"/>
        <v>-2.666666666666667</v>
      </c>
      <c r="T309" s="133">
        <f t="shared" si="26"/>
        <v>-1</v>
      </c>
      <c r="U309" s="133">
        <f t="shared" si="27"/>
        <v>-1.0736404985545369</v>
      </c>
    </row>
    <row r="310" spans="17:21" x14ac:dyDescent="0.25">
      <c r="Q310" s="133">
        <f t="shared" si="23"/>
        <v>-1.2666666666666666</v>
      </c>
      <c r="R310" s="136">
        <f t="shared" si="24"/>
        <v>-1.0227439471753486</v>
      </c>
      <c r="S310" s="133">
        <f t="shared" si="25"/>
        <v>-2.666666666666667</v>
      </c>
      <c r="T310" s="133">
        <f t="shared" si="26"/>
        <v>-1</v>
      </c>
      <c r="U310" s="133">
        <f t="shared" si="27"/>
        <v>-1.0736404985545369</v>
      </c>
    </row>
    <row r="311" spans="17:21" x14ac:dyDescent="0.25">
      <c r="Q311" s="133">
        <f t="shared" si="23"/>
        <v>-1.2666666666666666</v>
      </c>
      <c r="R311" s="136">
        <f t="shared" si="24"/>
        <v>-1.0227439471753486</v>
      </c>
      <c r="S311" s="133">
        <f t="shared" si="25"/>
        <v>-2.666666666666667</v>
      </c>
      <c r="T311" s="133">
        <f t="shared" si="26"/>
        <v>-1</v>
      </c>
      <c r="U311" s="133">
        <f t="shared" si="27"/>
        <v>-1.0736404985545369</v>
      </c>
    </row>
    <row r="312" spans="17:21" x14ac:dyDescent="0.25">
      <c r="Q312" s="133">
        <f t="shared" si="23"/>
        <v>-1.2666666666666666</v>
      </c>
      <c r="R312" s="136">
        <f t="shared" si="24"/>
        <v>-1.0227439471753486</v>
      </c>
      <c r="S312" s="133">
        <f t="shared" si="25"/>
        <v>-2.666666666666667</v>
      </c>
      <c r="T312" s="133">
        <f t="shared" si="26"/>
        <v>-1</v>
      </c>
      <c r="U312" s="133">
        <f t="shared" si="27"/>
        <v>-1.0736404985545369</v>
      </c>
    </row>
    <row r="313" spans="17:21" x14ac:dyDescent="0.25">
      <c r="Q313" s="133">
        <f t="shared" si="23"/>
        <v>-1.2666666666666666</v>
      </c>
      <c r="R313" s="136">
        <f t="shared" si="24"/>
        <v>-1.0227439471753486</v>
      </c>
      <c r="S313" s="133">
        <f t="shared" si="25"/>
        <v>-2.666666666666667</v>
      </c>
      <c r="T313" s="133">
        <f t="shared" si="26"/>
        <v>-1</v>
      </c>
      <c r="U313" s="133">
        <f t="shared" si="27"/>
        <v>-1.0736404985545369</v>
      </c>
    </row>
    <row r="314" spans="17:21" x14ac:dyDescent="0.25">
      <c r="Q314" s="133">
        <f t="shared" si="23"/>
        <v>-1.2666666666666666</v>
      </c>
      <c r="R314" s="136">
        <f t="shared" si="24"/>
        <v>-1.0227439471753486</v>
      </c>
      <c r="S314" s="133">
        <f t="shared" si="25"/>
        <v>-2.666666666666667</v>
      </c>
      <c r="T314" s="133">
        <f t="shared" si="26"/>
        <v>-1</v>
      </c>
      <c r="U314" s="133">
        <f t="shared" si="27"/>
        <v>-1.0736404985545369</v>
      </c>
    </row>
    <row r="315" spans="17:21" x14ac:dyDescent="0.25">
      <c r="Q315" s="133">
        <f t="shared" si="23"/>
        <v>-1.2666666666666666</v>
      </c>
      <c r="R315" s="136">
        <f t="shared" si="24"/>
        <v>-1.0227439471753486</v>
      </c>
      <c r="S315" s="133">
        <f t="shared" si="25"/>
        <v>-2.666666666666667</v>
      </c>
      <c r="T315" s="133">
        <f t="shared" si="26"/>
        <v>-1</v>
      </c>
      <c r="U315" s="133">
        <f t="shared" si="27"/>
        <v>-1.0736404985545369</v>
      </c>
    </row>
    <row r="316" spans="17:21" x14ac:dyDescent="0.25">
      <c r="Q316" s="133">
        <f t="shared" si="23"/>
        <v>-1.2666666666666666</v>
      </c>
      <c r="R316" s="136">
        <f t="shared" si="24"/>
        <v>-1.0227439471753486</v>
      </c>
      <c r="S316" s="133">
        <f t="shared" si="25"/>
        <v>-2.666666666666667</v>
      </c>
      <c r="T316" s="133">
        <f t="shared" si="26"/>
        <v>-1</v>
      </c>
      <c r="U316" s="133">
        <f t="shared" si="27"/>
        <v>-1.0736404985545369</v>
      </c>
    </row>
    <row r="317" spans="17:21" x14ac:dyDescent="0.25">
      <c r="Q317" s="133">
        <f t="shared" si="23"/>
        <v>-1.2666666666666666</v>
      </c>
      <c r="R317" s="136">
        <f t="shared" si="24"/>
        <v>-1.0227439471753486</v>
      </c>
      <c r="S317" s="133">
        <f t="shared" si="25"/>
        <v>-2.666666666666667</v>
      </c>
      <c r="T317" s="133">
        <f t="shared" si="26"/>
        <v>-1</v>
      </c>
      <c r="U317" s="133">
        <f t="shared" si="27"/>
        <v>-1.0736404985545369</v>
      </c>
    </row>
    <row r="318" spans="17:21" x14ac:dyDescent="0.25">
      <c r="Q318" s="133">
        <f t="shared" si="23"/>
        <v>-1.2666666666666666</v>
      </c>
      <c r="R318" s="136">
        <f t="shared" si="24"/>
        <v>-1.0227439471753486</v>
      </c>
      <c r="S318" s="133">
        <f t="shared" si="25"/>
        <v>-2.666666666666667</v>
      </c>
      <c r="T318" s="133">
        <f t="shared" si="26"/>
        <v>-1</v>
      </c>
      <c r="U318" s="133">
        <f t="shared" si="27"/>
        <v>-1.0736404985545369</v>
      </c>
    </row>
    <row r="319" spans="17:21" x14ac:dyDescent="0.25">
      <c r="Q319" s="133">
        <f t="shared" si="23"/>
        <v>-1.2666666666666666</v>
      </c>
      <c r="R319" s="136">
        <f t="shared" si="24"/>
        <v>-1.0227439471753486</v>
      </c>
      <c r="S319" s="133">
        <f t="shared" si="25"/>
        <v>-2.666666666666667</v>
      </c>
      <c r="T319" s="133">
        <f t="shared" si="26"/>
        <v>-1</v>
      </c>
      <c r="U319" s="133">
        <f t="shared" si="27"/>
        <v>-1.0736404985545369</v>
      </c>
    </row>
    <row r="320" spans="17:21" x14ac:dyDescent="0.25">
      <c r="Q320" s="133">
        <f t="shared" si="23"/>
        <v>-1.2666666666666666</v>
      </c>
      <c r="R320" s="136">
        <f t="shared" si="24"/>
        <v>-1.0227439471753486</v>
      </c>
      <c r="S320" s="133">
        <f t="shared" si="25"/>
        <v>-2.666666666666667</v>
      </c>
      <c r="T320" s="133">
        <f t="shared" si="26"/>
        <v>-1</v>
      </c>
      <c r="U320" s="133">
        <f t="shared" si="27"/>
        <v>-1.0736404985545369</v>
      </c>
    </row>
    <row r="321" spans="17:21" x14ac:dyDescent="0.25">
      <c r="Q321" s="133">
        <f t="shared" si="23"/>
        <v>-1.2666666666666666</v>
      </c>
      <c r="R321" s="136">
        <f t="shared" si="24"/>
        <v>-1.0227439471753486</v>
      </c>
      <c r="S321" s="133">
        <f t="shared" si="25"/>
        <v>-2.666666666666667</v>
      </c>
      <c r="T321" s="133">
        <f t="shared" si="26"/>
        <v>-1</v>
      </c>
      <c r="U321" s="133">
        <f t="shared" si="27"/>
        <v>-1.0736404985545369</v>
      </c>
    </row>
    <row r="322" spans="17:21" x14ac:dyDescent="0.25">
      <c r="Q322" s="133">
        <f t="shared" si="23"/>
        <v>-1.2666666666666666</v>
      </c>
      <c r="R322" s="136">
        <f t="shared" si="24"/>
        <v>-1.0227439471753486</v>
      </c>
      <c r="S322" s="133">
        <f t="shared" si="25"/>
        <v>-2.666666666666667</v>
      </c>
      <c r="T322" s="133">
        <f t="shared" si="26"/>
        <v>-1</v>
      </c>
      <c r="U322" s="133">
        <f t="shared" si="27"/>
        <v>-1.0736404985545369</v>
      </c>
    </row>
    <row r="323" spans="17:21" x14ac:dyDescent="0.25">
      <c r="Q323" s="133">
        <f t="shared" ref="Q323:Q361" si="28">2*((L323-P$3)/(P$5-P$3))-1</f>
        <v>-1.2666666666666666</v>
      </c>
      <c r="R323" s="136">
        <f t="shared" ref="R323:R361" si="29">2*((H323-P$8)/(P$10-P$8))-1</f>
        <v>-1.0227439471753486</v>
      </c>
      <c r="S323" s="133">
        <f t="shared" ref="S323:S361" si="30">2*((I323-P$13)/(P$15-P$13))-1</f>
        <v>-2.666666666666667</v>
      </c>
      <c r="T323" s="133">
        <f t="shared" ref="T323:T361" si="31">2*((J323-P$18)/(P$20-P$18))-1</f>
        <v>-1</v>
      </c>
      <c r="U323" s="133">
        <f t="shared" ref="U323:U361" si="32">2*((K323-P$23)/(P$25-P$23))-1</f>
        <v>-1.0736404985545369</v>
      </c>
    </row>
    <row r="324" spans="17:21" x14ac:dyDescent="0.25">
      <c r="Q324" s="133">
        <f t="shared" si="28"/>
        <v>-1.2666666666666666</v>
      </c>
      <c r="R324" s="136">
        <f t="shared" si="29"/>
        <v>-1.0227439471753486</v>
      </c>
      <c r="S324" s="133">
        <f t="shared" si="30"/>
        <v>-2.666666666666667</v>
      </c>
      <c r="T324" s="133">
        <f t="shared" si="31"/>
        <v>-1</v>
      </c>
      <c r="U324" s="133">
        <f t="shared" si="32"/>
        <v>-1.0736404985545369</v>
      </c>
    </row>
    <row r="325" spans="17:21" x14ac:dyDescent="0.25">
      <c r="Q325" s="133">
        <f t="shared" si="28"/>
        <v>-1.2666666666666666</v>
      </c>
      <c r="R325" s="136">
        <f t="shared" si="29"/>
        <v>-1.0227439471753486</v>
      </c>
      <c r="S325" s="133">
        <f t="shared" si="30"/>
        <v>-2.666666666666667</v>
      </c>
      <c r="T325" s="133">
        <f t="shared" si="31"/>
        <v>-1</v>
      </c>
      <c r="U325" s="133">
        <f t="shared" si="32"/>
        <v>-1.0736404985545369</v>
      </c>
    </row>
    <row r="326" spans="17:21" x14ac:dyDescent="0.25">
      <c r="Q326" s="133">
        <f t="shared" si="28"/>
        <v>-1.2666666666666666</v>
      </c>
      <c r="R326" s="136">
        <f t="shared" si="29"/>
        <v>-1.0227439471753486</v>
      </c>
      <c r="S326" s="133">
        <f t="shared" si="30"/>
        <v>-2.666666666666667</v>
      </c>
      <c r="T326" s="133">
        <f t="shared" si="31"/>
        <v>-1</v>
      </c>
      <c r="U326" s="133">
        <f t="shared" si="32"/>
        <v>-1.0736404985545369</v>
      </c>
    </row>
    <row r="327" spans="17:21" x14ac:dyDescent="0.25">
      <c r="Q327" s="133">
        <f t="shared" si="28"/>
        <v>-1.2666666666666666</v>
      </c>
      <c r="R327" s="136">
        <f t="shared" si="29"/>
        <v>-1.0227439471753486</v>
      </c>
      <c r="S327" s="133">
        <f t="shared" si="30"/>
        <v>-2.666666666666667</v>
      </c>
      <c r="T327" s="133">
        <f t="shared" si="31"/>
        <v>-1</v>
      </c>
      <c r="U327" s="133">
        <f t="shared" si="32"/>
        <v>-1.0736404985545369</v>
      </c>
    </row>
    <row r="328" spans="17:21" x14ac:dyDescent="0.25">
      <c r="Q328" s="133">
        <f t="shared" si="28"/>
        <v>-1.2666666666666666</v>
      </c>
      <c r="R328" s="136">
        <f t="shared" si="29"/>
        <v>-1.0227439471753486</v>
      </c>
      <c r="S328" s="133">
        <f t="shared" si="30"/>
        <v>-2.666666666666667</v>
      </c>
      <c r="T328" s="133">
        <f t="shared" si="31"/>
        <v>-1</v>
      </c>
      <c r="U328" s="133">
        <f t="shared" si="32"/>
        <v>-1.0736404985545369</v>
      </c>
    </row>
    <row r="329" spans="17:21" x14ac:dyDescent="0.25">
      <c r="Q329" s="133">
        <f t="shared" si="28"/>
        <v>-1.2666666666666666</v>
      </c>
      <c r="R329" s="136">
        <f t="shared" si="29"/>
        <v>-1.0227439471753486</v>
      </c>
      <c r="S329" s="133">
        <f t="shared" si="30"/>
        <v>-2.666666666666667</v>
      </c>
      <c r="T329" s="133">
        <f t="shared" si="31"/>
        <v>-1</v>
      </c>
      <c r="U329" s="133">
        <f t="shared" si="32"/>
        <v>-1.0736404985545369</v>
      </c>
    </row>
    <row r="330" spans="17:21" x14ac:dyDescent="0.25">
      <c r="Q330" s="133">
        <f t="shared" si="28"/>
        <v>-1.2666666666666666</v>
      </c>
      <c r="R330" s="136">
        <f t="shared" si="29"/>
        <v>-1.0227439471753486</v>
      </c>
      <c r="S330" s="133">
        <f t="shared" si="30"/>
        <v>-2.666666666666667</v>
      </c>
      <c r="T330" s="133">
        <f t="shared" si="31"/>
        <v>-1</v>
      </c>
      <c r="U330" s="133">
        <f t="shared" si="32"/>
        <v>-1.0736404985545369</v>
      </c>
    </row>
    <row r="331" spans="17:21" x14ac:dyDescent="0.25">
      <c r="Q331" s="133">
        <f t="shared" si="28"/>
        <v>-1.2666666666666666</v>
      </c>
      <c r="R331" s="136">
        <f t="shared" si="29"/>
        <v>-1.0227439471753486</v>
      </c>
      <c r="S331" s="133">
        <f t="shared" si="30"/>
        <v>-2.666666666666667</v>
      </c>
      <c r="T331" s="133">
        <f t="shared" si="31"/>
        <v>-1</v>
      </c>
      <c r="U331" s="133">
        <f t="shared" si="32"/>
        <v>-1.0736404985545369</v>
      </c>
    </row>
    <row r="332" spans="17:21" x14ac:dyDescent="0.25">
      <c r="Q332" s="133">
        <f t="shared" si="28"/>
        <v>-1.2666666666666666</v>
      </c>
      <c r="R332" s="136">
        <f t="shared" si="29"/>
        <v>-1.0227439471753486</v>
      </c>
      <c r="S332" s="133">
        <f t="shared" si="30"/>
        <v>-2.666666666666667</v>
      </c>
      <c r="T332" s="133">
        <f t="shared" si="31"/>
        <v>-1</v>
      </c>
      <c r="U332" s="133">
        <f t="shared" si="32"/>
        <v>-1.0736404985545369</v>
      </c>
    </row>
    <row r="333" spans="17:21" x14ac:dyDescent="0.25">
      <c r="Q333" s="133">
        <f t="shared" si="28"/>
        <v>-1.2666666666666666</v>
      </c>
      <c r="R333" s="136">
        <f t="shared" si="29"/>
        <v>-1.0227439471753486</v>
      </c>
      <c r="S333" s="133">
        <f t="shared" si="30"/>
        <v>-2.666666666666667</v>
      </c>
      <c r="T333" s="133">
        <f t="shared" si="31"/>
        <v>-1</v>
      </c>
      <c r="U333" s="133">
        <f t="shared" si="32"/>
        <v>-1.0736404985545369</v>
      </c>
    </row>
    <row r="334" spans="17:21" x14ac:dyDescent="0.25">
      <c r="Q334" s="133">
        <f t="shared" si="28"/>
        <v>-1.2666666666666666</v>
      </c>
      <c r="R334" s="136">
        <f t="shared" si="29"/>
        <v>-1.0227439471753486</v>
      </c>
      <c r="S334" s="133">
        <f t="shared" si="30"/>
        <v>-2.666666666666667</v>
      </c>
      <c r="T334" s="133">
        <f t="shared" si="31"/>
        <v>-1</v>
      </c>
      <c r="U334" s="133">
        <f t="shared" si="32"/>
        <v>-1.0736404985545369</v>
      </c>
    </row>
    <row r="335" spans="17:21" x14ac:dyDescent="0.25">
      <c r="Q335" s="133">
        <f t="shared" si="28"/>
        <v>-1.2666666666666666</v>
      </c>
      <c r="R335" s="136">
        <f t="shared" si="29"/>
        <v>-1.0227439471753486</v>
      </c>
      <c r="S335" s="133">
        <f t="shared" si="30"/>
        <v>-2.666666666666667</v>
      </c>
      <c r="T335" s="133">
        <f t="shared" si="31"/>
        <v>-1</v>
      </c>
      <c r="U335" s="133">
        <f t="shared" si="32"/>
        <v>-1.0736404985545369</v>
      </c>
    </row>
    <row r="336" spans="17:21" x14ac:dyDescent="0.25">
      <c r="Q336" s="133">
        <f t="shared" si="28"/>
        <v>-1.2666666666666666</v>
      </c>
      <c r="R336" s="136">
        <f t="shared" si="29"/>
        <v>-1.0227439471753486</v>
      </c>
      <c r="S336" s="133">
        <f t="shared" si="30"/>
        <v>-2.666666666666667</v>
      </c>
      <c r="T336" s="133">
        <f t="shared" si="31"/>
        <v>-1</v>
      </c>
      <c r="U336" s="133">
        <f t="shared" si="32"/>
        <v>-1.0736404985545369</v>
      </c>
    </row>
    <row r="337" spans="17:21" x14ac:dyDescent="0.25">
      <c r="Q337" s="133">
        <f t="shared" si="28"/>
        <v>-1.2666666666666666</v>
      </c>
      <c r="R337" s="136">
        <f t="shared" si="29"/>
        <v>-1.0227439471753486</v>
      </c>
      <c r="S337" s="133">
        <f t="shared" si="30"/>
        <v>-2.666666666666667</v>
      </c>
      <c r="T337" s="133">
        <f t="shared" si="31"/>
        <v>-1</v>
      </c>
      <c r="U337" s="133">
        <f t="shared" si="32"/>
        <v>-1.0736404985545369</v>
      </c>
    </row>
    <row r="338" spans="17:21" x14ac:dyDescent="0.25">
      <c r="Q338" s="133">
        <f t="shared" si="28"/>
        <v>-1.2666666666666666</v>
      </c>
      <c r="R338" s="136">
        <f t="shared" si="29"/>
        <v>-1.0227439471753486</v>
      </c>
      <c r="S338" s="133">
        <f t="shared" si="30"/>
        <v>-2.666666666666667</v>
      </c>
      <c r="T338" s="133">
        <f t="shared" si="31"/>
        <v>-1</v>
      </c>
      <c r="U338" s="133">
        <f t="shared" si="32"/>
        <v>-1.0736404985545369</v>
      </c>
    </row>
    <row r="339" spans="17:21" x14ac:dyDescent="0.25">
      <c r="Q339" s="133">
        <f t="shared" si="28"/>
        <v>-1.2666666666666666</v>
      </c>
      <c r="R339" s="136">
        <f t="shared" si="29"/>
        <v>-1.0227439471753486</v>
      </c>
      <c r="S339" s="133">
        <f t="shared" si="30"/>
        <v>-2.666666666666667</v>
      </c>
      <c r="T339" s="133">
        <f t="shared" si="31"/>
        <v>-1</v>
      </c>
      <c r="U339" s="133">
        <f t="shared" si="32"/>
        <v>-1.0736404985545369</v>
      </c>
    </row>
    <row r="340" spans="17:21" x14ac:dyDescent="0.25">
      <c r="Q340" s="133">
        <f t="shared" si="28"/>
        <v>-1.2666666666666666</v>
      </c>
      <c r="R340" s="136">
        <f t="shared" si="29"/>
        <v>-1.0227439471753486</v>
      </c>
      <c r="S340" s="133">
        <f t="shared" si="30"/>
        <v>-2.666666666666667</v>
      </c>
      <c r="T340" s="133">
        <f t="shared" si="31"/>
        <v>-1</v>
      </c>
      <c r="U340" s="133">
        <f t="shared" si="32"/>
        <v>-1.0736404985545369</v>
      </c>
    </row>
    <row r="341" spans="17:21" x14ac:dyDescent="0.25">
      <c r="Q341" s="133">
        <f t="shared" si="28"/>
        <v>-1.2666666666666666</v>
      </c>
      <c r="R341" s="136">
        <f t="shared" si="29"/>
        <v>-1.0227439471753486</v>
      </c>
      <c r="S341" s="133">
        <f t="shared" si="30"/>
        <v>-2.666666666666667</v>
      </c>
      <c r="T341" s="133">
        <f t="shared" si="31"/>
        <v>-1</v>
      </c>
      <c r="U341" s="133">
        <f t="shared" si="32"/>
        <v>-1.0736404985545369</v>
      </c>
    </row>
    <row r="342" spans="17:21" x14ac:dyDescent="0.25">
      <c r="Q342" s="133">
        <f t="shared" si="28"/>
        <v>-1.2666666666666666</v>
      </c>
      <c r="R342" s="136">
        <f t="shared" si="29"/>
        <v>-1.0227439471753486</v>
      </c>
      <c r="S342" s="133">
        <f t="shared" si="30"/>
        <v>-2.666666666666667</v>
      </c>
      <c r="T342" s="133">
        <f t="shared" si="31"/>
        <v>-1</v>
      </c>
      <c r="U342" s="133">
        <f t="shared" si="32"/>
        <v>-1.0736404985545369</v>
      </c>
    </row>
    <row r="343" spans="17:21" x14ac:dyDescent="0.25">
      <c r="Q343" s="133">
        <f t="shared" si="28"/>
        <v>-1.2666666666666666</v>
      </c>
      <c r="R343" s="136">
        <f t="shared" si="29"/>
        <v>-1.0227439471753486</v>
      </c>
      <c r="S343" s="133">
        <f t="shared" si="30"/>
        <v>-2.666666666666667</v>
      </c>
      <c r="T343" s="133">
        <f t="shared" si="31"/>
        <v>-1</v>
      </c>
      <c r="U343" s="133">
        <f t="shared" si="32"/>
        <v>-1.0736404985545369</v>
      </c>
    </row>
    <row r="344" spans="17:21" x14ac:dyDescent="0.25">
      <c r="Q344" s="133">
        <f t="shared" si="28"/>
        <v>-1.2666666666666666</v>
      </c>
      <c r="R344" s="136">
        <f t="shared" si="29"/>
        <v>-1.0227439471753486</v>
      </c>
      <c r="S344" s="133">
        <f t="shared" si="30"/>
        <v>-2.666666666666667</v>
      </c>
      <c r="T344" s="133">
        <f t="shared" si="31"/>
        <v>-1</v>
      </c>
      <c r="U344" s="133">
        <f t="shared" si="32"/>
        <v>-1.0736404985545369</v>
      </c>
    </row>
    <row r="345" spans="17:21" x14ac:dyDescent="0.25">
      <c r="Q345" s="133">
        <f t="shared" si="28"/>
        <v>-1.2666666666666666</v>
      </c>
      <c r="R345" s="136">
        <f t="shared" si="29"/>
        <v>-1.0227439471753486</v>
      </c>
      <c r="S345" s="133">
        <f t="shared" si="30"/>
        <v>-2.666666666666667</v>
      </c>
      <c r="T345" s="133">
        <f t="shared" si="31"/>
        <v>-1</v>
      </c>
      <c r="U345" s="133">
        <f t="shared" si="32"/>
        <v>-1.0736404985545369</v>
      </c>
    </row>
    <row r="346" spans="17:21" x14ac:dyDescent="0.25">
      <c r="Q346" s="133">
        <f t="shared" si="28"/>
        <v>-1.2666666666666666</v>
      </c>
      <c r="R346" s="136">
        <f t="shared" si="29"/>
        <v>-1.0227439471753486</v>
      </c>
      <c r="S346" s="133">
        <f t="shared" si="30"/>
        <v>-2.666666666666667</v>
      </c>
      <c r="T346" s="133">
        <f t="shared" si="31"/>
        <v>-1</v>
      </c>
      <c r="U346" s="133">
        <f t="shared" si="32"/>
        <v>-1.0736404985545369</v>
      </c>
    </row>
    <row r="347" spans="17:21" x14ac:dyDescent="0.25">
      <c r="Q347" s="133">
        <f t="shared" si="28"/>
        <v>-1.2666666666666666</v>
      </c>
      <c r="R347" s="136">
        <f t="shared" si="29"/>
        <v>-1.0227439471753486</v>
      </c>
      <c r="S347" s="133">
        <f t="shared" si="30"/>
        <v>-2.666666666666667</v>
      </c>
      <c r="T347" s="133">
        <f t="shared" si="31"/>
        <v>-1</v>
      </c>
      <c r="U347" s="133">
        <f t="shared" si="32"/>
        <v>-1.0736404985545369</v>
      </c>
    </row>
    <row r="348" spans="17:21" x14ac:dyDescent="0.25">
      <c r="Q348" s="133">
        <f t="shared" si="28"/>
        <v>-1.2666666666666666</v>
      </c>
      <c r="R348" s="136">
        <f t="shared" si="29"/>
        <v>-1.0227439471753486</v>
      </c>
      <c r="S348" s="133">
        <f t="shared" si="30"/>
        <v>-2.666666666666667</v>
      </c>
      <c r="T348" s="133">
        <f t="shared" si="31"/>
        <v>-1</v>
      </c>
      <c r="U348" s="133">
        <f t="shared" si="32"/>
        <v>-1.0736404985545369</v>
      </c>
    </row>
    <row r="349" spans="17:21" x14ac:dyDescent="0.25">
      <c r="Q349" s="133">
        <f t="shared" si="28"/>
        <v>-1.2666666666666666</v>
      </c>
      <c r="R349" s="136">
        <f t="shared" si="29"/>
        <v>-1.0227439471753486</v>
      </c>
      <c r="S349" s="133">
        <f t="shared" si="30"/>
        <v>-2.666666666666667</v>
      </c>
      <c r="T349" s="133">
        <f t="shared" si="31"/>
        <v>-1</v>
      </c>
      <c r="U349" s="133">
        <f t="shared" si="32"/>
        <v>-1.0736404985545369</v>
      </c>
    </row>
    <row r="350" spans="17:21" x14ac:dyDescent="0.25">
      <c r="Q350" s="133">
        <f t="shared" si="28"/>
        <v>-1.2666666666666666</v>
      </c>
      <c r="R350" s="136">
        <f t="shared" si="29"/>
        <v>-1.0227439471753486</v>
      </c>
      <c r="S350" s="133">
        <f t="shared" si="30"/>
        <v>-2.666666666666667</v>
      </c>
      <c r="T350" s="133">
        <f t="shared" si="31"/>
        <v>-1</v>
      </c>
      <c r="U350" s="133">
        <f t="shared" si="32"/>
        <v>-1.0736404985545369</v>
      </c>
    </row>
    <row r="351" spans="17:21" x14ac:dyDescent="0.25">
      <c r="Q351" s="133">
        <f t="shared" si="28"/>
        <v>-1.2666666666666666</v>
      </c>
      <c r="R351" s="136">
        <f t="shared" si="29"/>
        <v>-1.0227439471753486</v>
      </c>
      <c r="S351" s="133">
        <f t="shared" si="30"/>
        <v>-2.666666666666667</v>
      </c>
      <c r="T351" s="133">
        <f t="shared" si="31"/>
        <v>-1</v>
      </c>
      <c r="U351" s="133">
        <f t="shared" si="32"/>
        <v>-1.0736404985545369</v>
      </c>
    </row>
    <row r="352" spans="17:21" x14ac:dyDescent="0.25">
      <c r="Q352" s="133">
        <f t="shared" si="28"/>
        <v>-1.2666666666666666</v>
      </c>
      <c r="R352" s="136">
        <f t="shared" si="29"/>
        <v>-1.0227439471753486</v>
      </c>
      <c r="S352" s="133">
        <f t="shared" si="30"/>
        <v>-2.666666666666667</v>
      </c>
      <c r="T352" s="133">
        <f t="shared" si="31"/>
        <v>-1</v>
      </c>
      <c r="U352" s="133">
        <f t="shared" si="32"/>
        <v>-1.0736404985545369</v>
      </c>
    </row>
    <row r="353" spans="17:21" x14ac:dyDescent="0.25">
      <c r="Q353" s="133">
        <f t="shared" si="28"/>
        <v>-1.2666666666666666</v>
      </c>
      <c r="R353" s="136">
        <f t="shared" si="29"/>
        <v>-1.0227439471753486</v>
      </c>
      <c r="S353" s="133">
        <f t="shared" si="30"/>
        <v>-2.666666666666667</v>
      </c>
      <c r="T353" s="133">
        <f t="shared" si="31"/>
        <v>-1</v>
      </c>
      <c r="U353" s="133">
        <f t="shared" si="32"/>
        <v>-1.0736404985545369</v>
      </c>
    </row>
    <row r="354" spans="17:21" x14ac:dyDescent="0.25">
      <c r="Q354" s="133">
        <f t="shared" si="28"/>
        <v>-1.2666666666666666</v>
      </c>
      <c r="R354" s="136">
        <f t="shared" si="29"/>
        <v>-1.0227439471753486</v>
      </c>
      <c r="S354" s="133">
        <f t="shared" si="30"/>
        <v>-2.666666666666667</v>
      </c>
      <c r="T354" s="133">
        <f t="shared" si="31"/>
        <v>-1</v>
      </c>
      <c r="U354" s="133">
        <f t="shared" si="32"/>
        <v>-1.0736404985545369</v>
      </c>
    </row>
    <row r="355" spans="17:21" x14ac:dyDescent="0.25">
      <c r="Q355" s="133">
        <f t="shared" si="28"/>
        <v>-1.2666666666666666</v>
      </c>
      <c r="R355" s="136">
        <f t="shared" si="29"/>
        <v>-1.0227439471753486</v>
      </c>
      <c r="S355" s="133">
        <f t="shared" si="30"/>
        <v>-2.666666666666667</v>
      </c>
      <c r="T355" s="133">
        <f t="shared" si="31"/>
        <v>-1</v>
      </c>
      <c r="U355" s="133">
        <f t="shared" si="32"/>
        <v>-1.0736404985545369</v>
      </c>
    </row>
    <row r="356" spans="17:21" x14ac:dyDescent="0.25">
      <c r="Q356" s="133">
        <f t="shared" si="28"/>
        <v>-1.2666666666666666</v>
      </c>
      <c r="R356" s="136">
        <f t="shared" si="29"/>
        <v>-1.0227439471753486</v>
      </c>
      <c r="S356" s="133">
        <f t="shared" si="30"/>
        <v>-2.666666666666667</v>
      </c>
      <c r="T356" s="133">
        <f t="shared" si="31"/>
        <v>-1</v>
      </c>
      <c r="U356" s="133">
        <f t="shared" si="32"/>
        <v>-1.0736404985545369</v>
      </c>
    </row>
    <row r="357" spans="17:21" x14ac:dyDescent="0.25">
      <c r="Q357" s="133">
        <f t="shared" si="28"/>
        <v>-1.2666666666666666</v>
      </c>
      <c r="R357" s="136">
        <f t="shared" si="29"/>
        <v>-1.0227439471753486</v>
      </c>
      <c r="S357" s="133">
        <f t="shared" si="30"/>
        <v>-2.666666666666667</v>
      </c>
      <c r="T357" s="133">
        <f t="shared" si="31"/>
        <v>-1</v>
      </c>
      <c r="U357" s="133">
        <f t="shared" si="32"/>
        <v>-1.0736404985545369</v>
      </c>
    </row>
    <row r="358" spans="17:21" x14ac:dyDescent="0.25">
      <c r="Q358" s="133">
        <f t="shared" si="28"/>
        <v>-1.2666666666666666</v>
      </c>
      <c r="R358" s="136">
        <f t="shared" si="29"/>
        <v>-1.0227439471753486</v>
      </c>
      <c r="S358" s="133">
        <f t="shared" si="30"/>
        <v>-2.666666666666667</v>
      </c>
      <c r="T358" s="133">
        <f t="shared" si="31"/>
        <v>-1</v>
      </c>
      <c r="U358" s="133">
        <f t="shared" si="32"/>
        <v>-1.0736404985545369</v>
      </c>
    </row>
    <row r="359" spans="17:21" x14ac:dyDescent="0.25">
      <c r="Q359" s="133">
        <f t="shared" si="28"/>
        <v>-1.2666666666666666</v>
      </c>
      <c r="R359" s="136">
        <f t="shared" si="29"/>
        <v>-1.0227439471753486</v>
      </c>
      <c r="S359" s="133">
        <f t="shared" si="30"/>
        <v>-2.666666666666667</v>
      </c>
      <c r="T359" s="133">
        <f t="shared" si="31"/>
        <v>-1</v>
      </c>
      <c r="U359" s="133">
        <f t="shared" si="32"/>
        <v>-1.0736404985545369</v>
      </c>
    </row>
    <row r="360" spans="17:21" x14ac:dyDescent="0.25">
      <c r="Q360" s="133">
        <f t="shared" si="28"/>
        <v>-1.2666666666666666</v>
      </c>
      <c r="R360" s="136">
        <f t="shared" si="29"/>
        <v>-1.0227439471753486</v>
      </c>
      <c r="S360" s="133">
        <f t="shared" si="30"/>
        <v>-2.666666666666667</v>
      </c>
      <c r="T360" s="133">
        <f t="shared" si="31"/>
        <v>-1</v>
      </c>
      <c r="U360" s="133">
        <f t="shared" si="32"/>
        <v>-1.0736404985545369</v>
      </c>
    </row>
    <row r="361" spans="17:21" x14ac:dyDescent="0.25">
      <c r="Q361" s="133">
        <f t="shared" si="28"/>
        <v>-1.2666666666666666</v>
      </c>
      <c r="R361" s="136">
        <f t="shared" si="29"/>
        <v>-1.0227439471753486</v>
      </c>
      <c r="S361" s="133">
        <f t="shared" si="30"/>
        <v>-2.666666666666667</v>
      </c>
      <c r="T361" s="133">
        <f t="shared" si="31"/>
        <v>-1</v>
      </c>
      <c r="U361" s="133">
        <f t="shared" si="32"/>
        <v>-1.0736404985545369</v>
      </c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6"/>
  <dimension ref="A1:X18"/>
  <sheetViews>
    <sheetView topLeftCell="H1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County_HMA_Rut!A1</f>
        <v>Project Name</v>
      </c>
      <c r="B1" s="138" t="str">
        <f>County_HMA_Rut!B1</f>
        <v>COUNAME</v>
      </c>
      <c r="C1" s="139" t="str">
        <f>County_HMA_Rut!C1</f>
        <v>PROJECT_NO</v>
      </c>
      <c r="D1" s="140" t="str">
        <f>County_HMA_Rut!D1</f>
        <v>BPRJ</v>
      </c>
      <c r="E1" s="140" t="str">
        <f>County_HMA_Rut!E1</f>
        <v>EPRJ</v>
      </c>
      <c r="F1" s="140" t="str">
        <f>County_HMA_Rut!F1</f>
        <v>CONYR</v>
      </c>
      <c r="G1" s="140" t="str">
        <f>County_HMA_Rut!G1</f>
        <v>DATAYR</v>
      </c>
      <c r="H1" s="141" t="str">
        <f>County_HMA_Rut!H1</f>
        <v>Accumulated AADTs</v>
      </c>
      <c r="I1" s="141" t="str">
        <f>County_HMA_Rut!I1</f>
        <v>HMA Thickness (in.)</v>
      </c>
      <c r="J1" s="140" t="str">
        <f>County_HMA_Rut!J1</f>
        <v>RUTi-2 
(in)</v>
      </c>
      <c r="K1" s="140" t="str">
        <f>County_HMA_Rut!K1</f>
        <v>RUTi-1 
(in)</v>
      </c>
      <c r="L1" s="141" t="s">
        <v>51</v>
      </c>
      <c r="M1" s="142" t="s">
        <v>796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IF(County_HMA_Rut!A2&lt;&gt;"",County_HMA_Rut!A2,"")</f>
        <v/>
      </c>
      <c r="B2" s="138" t="str">
        <f>IF(County_HMA_Rut!B2&lt;&gt;"",County_HMA_Rut!B2,"")</f>
        <v/>
      </c>
      <c r="C2" s="143" t="str">
        <f>IF(County_HMA_Rut!C2&lt;&gt;"",County_HMA_Rut!C2,"")</f>
        <v/>
      </c>
      <c r="D2" s="141" t="str">
        <f>IF(County_HMA_Rut!D2&lt;&gt;"",County_HMA_Rut!D2,"")</f>
        <v/>
      </c>
      <c r="E2" s="141" t="str">
        <f>IF(County_HMA_Rut!E2&lt;&gt;"",County_HMA_Rut!E2,"")</f>
        <v/>
      </c>
      <c r="F2" s="141" t="str">
        <f>IF(County_HMA_Rut!F2&lt;&gt;"",County_HMA_Rut!F2,"")</f>
        <v/>
      </c>
      <c r="G2" s="141" t="str">
        <f>IF(County_HMA_Rut!G2&lt;&gt;"",County_HMA_Rut!G2,"")</f>
        <v/>
      </c>
      <c r="H2" s="141">
        <f>County_HMA_Rut!H2</f>
        <v>0</v>
      </c>
      <c r="I2" s="141">
        <f>County_HMA_Rut!I2</f>
        <v>0</v>
      </c>
      <c r="J2" s="140">
        <f>County_HMA_Rut!J2</f>
        <v>0</v>
      </c>
      <c r="K2" s="140">
        <f>County_HMA_Rut!K2</f>
        <v>0</v>
      </c>
      <c r="L2" s="141">
        <f>IFERROR(T2,0)</f>
        <v>0</v>
      </c>
      <c r="M2" s="144" t="str">
        <f>County_HMA_Rut!M2</f>
        <v/>
      </c>
      <c r="N2" s="141"/>
      <c r="O2" s="145" t="s">
        <v>797</v>
      </c>
      <c r="P2" s="146" t="str">
        <f>IF(County_HMA_Rut!I18="","",County_HMA_Rut!I18)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IF(County_HMA_Rut!A3&lt;&gt;"",County_HMA_Rut!A3,"")</f>
        <v/>
      </c>
      <c r="B3" s="138" t="str">
        <f>IF(County_HMA_Rut!B3&lt;&gt;"",County_HMA_Rut!B3,"")</f>
        <v/>
      </c>
      <c r="C3" s="143" t="str">
        <f>IF(County_HMA_Rut!C3&lt;&gt;"",County_HMA_Rut!C3,"")</f>
        <v/>
      </c>
      <c r="D3" s="141" t="str">
        <f>IF(County_HMA_Rut!D3&lt;&gt;"",County_HMA_Rut!D3,"")</f>
        <v/>
      </c>
      <c r="E3" s="141" t="str">
        <f>IF(County_HMA_Rut!E3&lt;&gt;"",County_HMA_Rut!E3,"")</f>
        <v/>
      </c>
      <c r="F3" s="141" t="str">
        <f>IF(County_HMA_Rut!F3&lt;&gt;"",County_HMA_Rut!F3,"")</f>
        <v/>
      </c>
      <c r="G3" s="141" t="str">
        <f>IF(County_HMA_Rut!G3&lt;&gt;"",County_HMA_Rut!G3,"")</f>
        <v/>
      </c>
      <c r="H3" s="141">
        <f>County_HMA_Rut!H3</f>
        <v>0</v>
      </c>
      <c r="I3" s="141">
        <f>County_HMA_Rut!I3</f>
        <v>0</v>
      </c>
      <c r="J3" s="141"/>
      <c r="K3" s="141"/>
      <c r="L3" s="141">
        <f t="shared" ref="L3:L16" si="0">IFERROR(T3,0)</f>
        <v>0</v>
      </c>
      <c r="M3" s="144" t="str">
        <f>County_HMA_Rut!M3</f>
        <v/>
      </c>
      <c r="O3" s="145" t="s">
        <v>66</v>
      </c>
      <c r="P3" s="146" t="str">
        <f>IF(County_HMA_Rut!I19="","",County_HMA_Rut!I19)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IF(County_HMA_Rut!A4&lt;&gt;"",County_HMA_Rut!A4,"")</f>
        <v/>
      </c>
      <c r="B4" s="138" t="str">
        <f>IF(County_HMA_Rut!B4&lt;&gt;"",County_HMA_Rut!B4,"")</f>
        <v/>
      </c>
      <c r="C4" s="143" t="str">
        <f>IF(County_HMA_Rut!C4&lt;&gt;"",County_HMA_Rut!C4,"")</f>
        <v/>
      </c>
      <c r="D4" s="141" t="str">
        <f>IF(County_HMA_Rut!D4&lt;&gt;"",County_HMA_Rut!D4,"")</f>
        <v/>
      </c>
      <c r="E4" s="141" t="str">
        <f>IF(County_HMA_Rut!E4&lt;&gt;"",County_HMA_Rut!E4,"")</f>
        <v/>
      </c>
      <c r="F4" s="141" t="str">
        <f>IF(County_HMA_Rut!F4&lt;&gt;"",County_HMA_Rut!F4,"")</f>
        <v/>
      </c>
      <c r="G4" s="141" t="str">
        <f>IF(County_HMA_Rut!G4&lt;&gt;"",County_HMA_Rut!G4,"")</f>
        <v/>
      </c>
      <c r="H4" s="141">
        <f>County_HMA_Rut!H4</f>
        <v>0</v>
      </c>
      <c r="I4" s="141">
        <f>County_HMA_Rut!I4</f>
        <v>0</v>
      </c>
      <c r="J4" s="141"/>
      <c r="K4" s="141"/>
      <c r="L4" s="141">
        <f t="shared" si="0"/>
        <v>0</v>
      </c>
      <c r="M4" s="144" t="str">
        <f>County_HMA_Rut!M4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IF(County_HMA_Rut!A5&lt;&gt;"",County_HMA_Rut!A5,"")</f>
        <v/>
      </c>
      <c r="B5" s="138" t="str">
        <f>IF(County_HMA_Rut!B5&lt;&gt;"",County_HMA_Rut!B5,"")</f>
        <v/>
      </c>
      <c r="C5" s="143" t="str">
        <f>IF(County_HMA_Rut!C5&lt;&gt;"",County_HMA_Rut!C5,"")</f>
        <v/>
      </c>
      <c r="D5" s="141" t="str">
        <f>IF(County_HMA_Rut!D5&lt;&gt;"",County_HMA_Rut!D5,"")</f>
        <v/>
      </c>
      <c r="E5" s="141" t="str">
        <f>IF(County_HMA_Rut!E5&lt;&gt;"",County_HMA_Rut!E5,"")</f>
        <v/>
      </c>
      <c r="F5" s="141" t="str">
        <f>IF(County_HMA_Rut!F5&lt;&gt;"",County_HMA_Rut!F5,"")</f>
        <v/>
      </c>
      <c r="G5" s="141" t="str">
        <f>IF(County_HMA_Rut!G5&lt;&gt;"",County_HMA_Rut!G5,"")</f>
        <v/>
      </c>
      <c r="H5" s="141">
        <f>County_HMA_Rut!H5</f>
        <v>0</v>
      </c>
      <c r="I5" s="141">
        <f>County_HMA_Rut!I5</f>
        <v>0</v>
      </c>
      <c r="J5" s="141"/>
      <c r="K5" s="141"/>
      <c r="L5" s="141">
        <f t="shared" si="0"/>
        <v>0</v>
      </c>
      <c r="M5" s="144" t="str">
        <f>County_HMA_Rut!M5</f>
        <v/>
      </c>
      <c r="N5" s="141"/>
      <c r="O5" s="145" t="s">
        <v>68</v>
      </c>
      <c r="P5" s="146" t="str">
        <f>IF(County_HMA_Rut!I20&lt;&gt;"",(County_HMA_Rut!I20-LOOKUP(2,1/(G2:G16&lt;&gt;""),G2:G16))+P4,"")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IF(County_HMA_Rut!A6&lt;&gt;"",County_HMA_Rut!A6,"")</f>
        <v/>
      </c>
      <c r="B6" s="138" t="str">
        <f>IF(County_HMA_Rut!B6&lt;&gt;"",County_HMA_Rut!B6,"")</f>
        <v/>
      </c>
      <c r="C6" s="143" t="str">
        <f>IF(County_HMA_Rut!C6&lt;&gt;"",County_HMA_Rut!C6,"")</f>
        <v/>
      </c>
      <c r="D6" s="141" t="str">
        <f>IF(County_HMA_Rut!D6&lt;&gt;"",County_HMA_Rut!D6,"")</f>
        <v/>
      </c>
      <c r="E6" s="141" t="str">
        <f>IF(County_HMA_Rut!E6&lt;&gt;"",County_HMA_Rut!E6,"")</f>
        <v/>
      </c>
      <c r="F6" s="141" t="str">
        <f>IF(County_HMA_Rut!F6&lt;&gt;"",County_HMA_Rut!F6,"")</f>
        <v/>
      </c>
      <c r="G6" s="141" t="str">
        <f>IF(County_HMA_Rut!G6&lt;&gt;"",County_HMA_Rut!G6,"")</f>
        <v/>
      </c>
      <c r="H6" s="141">
        <f>County_HMA_Rut!H6</f>
        <v>0</v>
      </c>
      <c r="I6" s="141">
        <f>County_HMA_Rut!I6</f>
        <v>0</v>
      </c>
      <c r="J6" s="141"/>
      <c r="K6" s="141"/>
      <c r="L6" s="141">
        <f t="shared" si="0"/>
        <v>0</v>
      </c>
      <c r="M6" s="144" t="str">
        <f>County_HMA_Rut!M6</f>
        <v/>
      </c>
      <c r="N6" s="141"/>
      <c r="O6" s="147" t="s">
        <v>798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IF(County_HMA_Rut!A7&lt;&gt;"",County_HMA_Rut!A7,"")</f>
        <v/>
      </c>
      <c r="B7" s="138" t="str">
        <f>IF(County_HMA_Rut!B7&lt;&gt;"",County_HMA_Rut!B7,"")</f>
        <v/>
      </c>
      <c r="C7" s="143" t="str">
        <f>IF(County_HMA_Rut!C7&lt;&gt;"",County_HMA_Rut!C7,"")</f>
        <v/>
      </c>
      <c r="D7" s="141" t="str">
        <f>IF(County_HMA_Rut!D7&lt;&gt;"",County_HMA_Rut!D7,"")</f>
        <v/>
      </c>
      <c r="E7" s="141" t="str">
        <f>IF(County_HMA_Rut!E7&lt;&gt;"",County_HMA_Rut!E7,"")</f>
        <v/>
      </c>
      <c r="F7" s="141" t="str">
        <f>IF(County_HMA_Rut!F7&lt;&gt;"",County_HMA_Rut!F7,"")</f>
        <v/>
      </c>
      <c r="G7" s="141" t="str">
        <f>IF(County_HMA_Rut!G7&lt;&gt;"",County_HMA_Rut!G7,"")</f>
        <v/>
      </c>
      <c r="H7" s="141">
        <f>County_HMA_Rut!H7</f>
        <v>0</v>
      </c>
      <c r="I7" s="141">
        <f>County_HMA_Rut!I7</f>
        <v>0</v>
      </c>
      <c r="J7" s="141"/>
      <c r="K7" s="141"/>
      <c r="L7" s="141">
        <f t="shared" si="0"/>
        <v>0</v>
      </c>
      <c r="M7" s="144" t="str">
        <f>County_HMA_Rut!M7</f>
        <v/>
      </c>
      <c r="N7" s="141"/>
      <c r="O7" s="138" t="s">
        <v>799</v>
      </c>
      <c r="P7" s="149" t="str">
        <f t="array" ref="P7">IF(P2="","",
IF(LOOKUP(2,1/(J2:K2&lt;&gt;""),J2:K2)&gt;P2,"Entered RUT already exceeded threshold limit!",
IF(AND(P2&lt;&gt;"",M16&gt;P2),INDEX(L2:L16,MATCH(TRUE,$M$2:$M$16&gt;P2,0)),"RUT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IF(County_HMA_Rut!A8&lt;&gt;"",County_HMA_Rut!A8,"")</f>
        <v/>
      </c>
      <c r="B8" s="138" t="str">
        <f>IF(County_HMA_Rut!B8&lt;&gt;"",County_HMA_Rut!B8,"")</f>
        <v/>
      </c>
      <c r="C8" s="143" t="str">
        <f>IF(County_HMA_Rut!C8&lt;&gt;"",County_HMA_Rut!C8,"")</f>
        <v/>
      </c>
      <c r="D8" s="141" t="str">
        <f>IF(County_HMA_Rut!D8&lt;&gt;"",County_HMA_Rut!D8,"")</f>
        <v/>
      </c>
      <c r="E8" s="141" t="str">
        <f>IF(County_HMA_Rut!E8&lt;&gt;"",County_HMA_Rut!E8,"")</f>
        <v/>
      </c>
      <c r="F8" s="141" t="str">
        <f>IF(County_HMA_Rut!F8&lt;&gt;"",County_HMA_Rut!F8,"")</f>
        <v/>
      </c>
      <c r="G8" s="141" t="str">
        <f>IF(County_HMA_Rut!G8&lt;&gt;"",County_HMA_Rut!G8,"")</f>
        <v/>
      </c>
      <c r="H8" s="141">
        <f>County_HMA_Rut!H8</f>
        <v>0</v>
      </c>
      <c r="I8" s="141">
        <f>County_HMA_Rut!I8</f>
        <v>0</v>
      </c>
      <c r="J8" s="141"/>
      <c r="K8" s="141"/>
      <c r="L8" s="141">
        <f t="shared" si="0"/>
        <v>0</v>
      </c>
      <c r="M8" s="144" t="str">
        <f>County_HMA_Rut!M8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IF(County_HMA_Rut!A9&lt;&gt;"",County_HMA_Rut!A9,"")</f>
        <v/>
      </c>
      <c r="B9" s="138" t="str">
        <f>IF(County_HMA_Rut!B9&lt;&gt;"",County_HMA_Rut!B9,"")</f>
        <v/>
      </c>
      <c r="C9" s="143" t="str">
        <f>IF(County_HMA_Rut!C9&lt;&gt;"",County_HMA_Rut!C9,"")</f>
        <v/>
      </c>
      <c r="D9" s="141" t="str">
        <f>IF(County_HMA_Rut!D9&lt;&gt;"",County_HMA_Rut!D9,"")</f>
        <v/>
      </c>
      <c r="E9" s="141" t="str">
        <f>IF(County_HMA_Rut!E9&lt;&gt;"",County_HMA_Rut!E9,"")</f>
        <v/>
      </c>
      <c r="F9" s="141" t="str">
        <f>IF(County_HMA_Rut!F9&lt;&gt;"",County_HMA_Rut!F9,"")</f>
        <v/>
      </c>
      <c r="G9" s="141" t="str">
        <f>IF(County_HMA_Rut!G9&lt;&gt;"",County_HMA_Rut!G9,"")</f>
        <v/>
      </c>
      <c r="H9" s="141">
        <f>County_HMA_Rut!H9</f>
        <v>0</v>
      </c>
      <c r="I9" s="141">
        <f>County_HMA_Rut!I9</f>
        <v>0</v>
      </c>
      <c r="J9" s="141"/>
      <c r="K9" s="141"/>
      <c r="L9" s="141">
        <f t="shared" si="0"/>
        <v>0</v>
      </c>
      <c r="M9" s="144" t="str">
        <f>County_HMA_Rut!M9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IF(County_HMA_Rut!A10&lt;&gt;"",County_HMA_Rut!A10,"")</f>
        <v/>
      </c>
      <c r="B10" s="138" t="str">
        <f>IF(County_HMA_Rut!B10&lt;&gt;"",County_HMA_Rut!B10,"")</f>
        <v/>
      </c>
      <c r="C10" s="143" t="str">
        <f>IF(County_HMA_Rut!C10&lt;&gt;"",County_HMA_Rut!C10,"")</f>
        <v/>
      </c>
      <c r="D10" s="141" t="str">
        <f>IF(County_HMA_Rut!D10&lt;&gt;"",County_HMA_Rut!D10,"")</f>
        <v/>
      </c>
      <c r="E10" s="141" t="str">
        <f>IF(County_HMA_Rut!E10&lt;&gt;"",County_HMA_Rut!E10,"")</f>
        <v/>
      </c>
      <c r="F10" s="141" t="str">
        <f>IF(County_HMA_Rut!F10&lt;&gt;"",County_HMA_Rut!F10,"")</f>
        <v/>
      </c>
      <c r="G10" s="141" t="str">
        <f>IF(County_HMA_Rut!G10&lt;&gt;"",County_HMA_Rut!G10,"")</f>
        <v/>
      </c>
      <c r="H10" s="141">
        <f>County_HMA_Rut!H10</f>
        <v>0</v>
      </c>
      <c r="I10" s="141">
        <f>County_HMA_Rut!I10</f>
        <v>0</v>
      </c>
      <c r="J10" s="141"/>
      <c r="K10" s="141"/>
      <c r="L10" s="141">
        <f t="shared" si="0"/>
        <v>0</v>
      </c>
      <c r="M10" s="144" t="str">
        <f>County_HMA_Rut!M10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IF(County_HMA_Rut!A11&lt;&gt;"",County_HMA_Rut!A11,"")</f>
        <v/>
      </c>
      <c r="B11" s="138" t="str">
        <f>IF(County_HMA_Rut!B11&lt;&gt;"",County_HMA_Rut!B11,"")</f>
        <v/>
      </c>
      <c r="C11" s="143" t="str">
        <f>IF(County_HMA_Rut!C11&lt;&gt;"",County_HMA_Rut!C11,"")</f>
        <v/>
      </c>
      <c r="D11" s="141" t="str">
        <f>IF(County_HMA_Rut!D11&lt;&gt;"",County_HMA_Rut!D11,"")</f>
        <v/>
      </c>
      <c r="E11" s="141" t="str">
        <f>IF(County_HMA_Rut!E11&lt;&gt;"",County_HMA_Rut!E11,"")</f>
        <v/>
      </c>
      <c r="F11" s="141" t="str">
        <f>IF(County_HMA_Rut!F11&lt;&gt;"",County_HMA_Rut!F11,"")</f>
        <v/>
      </c>
      <c r="G11" s="141" t="str">
        <f>IF(County_HMA_Rut!G11&lt;&gt;"",County_HMA_Rut!G11,"")</f>
        <v/>
      </c>
      <c r="H11" s="141">
        <f>County_HMA_Rut!H11</f>
        <v>0</v>
      </c>
      <c r="I11" s="141">
        <f>County_HMA_Rut!I11</f>
        <v>0</v>
      </c>
      <c r="J11" s="141"/>
      <c r="K11" s="141"/>
      <c r="L11" s="141">
        <f t="shared" si="0"/>
        <v>0</v>
      </c>
      <c r="M11" s="144" t="str">
        <f>County_HMA_Rut!M11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IF(County_HMA_Rut!A12&lt;&gt;"",County_HMA_Rut!A12,"")</f>
        <v/>
      </c>
      <c r="B12" s="138" t="str">
        <f>IF(County_HMA_Rut!B12&lt;&gt;"",County_HMA_Rut!B12,"")</f>
        <v/>
      </c>
      <c r="C12" s="143" t="str">
        <f>IF(County_HMA_Rut!C12&lt;&gt;"",County_HMA_Rut!C12,"")</f>
        <v/>
      </c>
      <c r="D12" s="141" t="str">
        <f>IF(County_HMA_Rut!D12&lt;&gt;"",County_HMA_Rut!D12,"")</f>
        <v/>
      </c>
      <c r="E12" s="141" t="str">
        <f>IF(County_HMA_Rut!E12&lt;&gt;"",County_HMA_Rut!E12,"")</f>
        <v/>
      </c>
      <c r="F12" s="141" t="str">
        <f>IF(County_HMA_Rut!F12&lt;&gt;"",County_HMA_Rut!F12,"")</f>
        <v/>
      </c>
      <c r="G12" s="141" t="str">
        <f>IF(County_HMA_Rut!G12&lt;&gt;"",County_HMA_Rut!G12,"")</f>
        <v/>
      </c>
      <c r="H12" s="141">
        <f>County_HMA_Rut!H12</f>
        <v>0</v>
      </c>
      <c r="I12" s="141">
        <f>County_HMA_Rut!I12</f>
        <v>0</v>
      </c>
      <c r="J12" s="141"/>
      <c r="K12" s="141"/>
      <c r="L12" s="141">
        <f t="shared" si="0"/>
        <v>0</v>
      </c>
      <c r="M12" s="144" t="str">
        <f>County_HMA_Rut!M12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IF(County_HMA_Rut!A13&lt;&gt;"",County_HMA_Rut!A13,"")</f>
        <v/>
      </c>
      <c r="B13" s="138" t="str">
        <f>IF(County_HMA_Rut!B13&lt;&gt;"",County_HMA_Rut!B13,"")</f>
        <v/>
      </c>
      <c r="C13" s="143" t="str">
        <f>IF(County_HMA_Rut!C13&lt;&gt;"",County_HMA_Rut!C13,"")</f>
        <v/>
      </c>
      <c r="D13" s="141" t="str">
        <f>IF(County_HMA_Rut!D13&lt;&gt;"",County_HMA_Rut!D13,"")</f>
        <v/>
      </c>
      <c r="E13" s="141" t="str">
        <f>IF(County_HMA_Rut!E13&lt;&gt;"",County_HMA_Rut!E13,"")</f>
        <v/>
      </c>
      <c r="F13" s="141" t="str">
        <f>IF(County_HMA_Rut!F13&lt;&gt;"",County_HMA_Rut!F13,"")</f>
        <v/>
      </c>
      <c r="G13" s="141" t="str">
        <f>IF(County_HMA_Rut!G13&lt;&gt;"",County_HMA_Rut!G13,"")</f>
        <v/>
      </c>
      <c r="H13" s="141">
        <f>County_HMA_Rut!H13</f>
        <v>0</v>
      </c>
      <c r="I13" s="141">
        <f>County_HMA_Rut!I13</f>
        <v>0</v>
      </c>
      <c r="J13" s="141"/>
      <c r="K13" s="141"/>
      <c r="L13" s="141">
        <f t="shared" si="0"/>
        <v>0</v>
      </c>
      <c r="M13" s="144" t="str">
        <f>County_HMA_Rut!M13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IF(County_HMA_Rut!A14&lt;&gt;"",County_HMA_Rut!A14,"")</f>
        <v/>
      </c>
      <c r="B14" s="138" t="str">
        <f>IF(County_HMA_Rut!B14&lt;&gt;"",County_HMA_Rut!B14,"")</f>
        <v/>
      </c>
      <c r="C14" s="143" t="str">
        <f>IF(County_HMA_Rut!C14&lt;&gt;"",County_HMA_Rut!C14,"")</f>
        <v/>
      </c>
      <c r="D14" s="141" t="str">
        <f>IF(County_HMA_Rut!D14&lt;&gt;"",County_HMA_Rut!D14,"")</f>
        <v/>
      </c>
      <c r="E14" s="141" t="str">
        <f>IF(County_HMA_Rut!E14&lt;&gt;"",County_HMA_Rut!E14,"")</f>
        <v/>
      </c>
      <c r="F14" s="141" t="str">
        <f>IF(County_HMA_Rut!F14&lt;&gt;"",County_HMA_Rut!F14,"")</f>
        <v/>
      </c>
      <c r="G14" s="141" t="str">
        <f>IF(County_HMA_Rut!G14&lt;&gt;"",County_HMA_Rut!G14,"")</f>
        <v/>
      </c>
      <c r="H14" s="141">
        <f>County_HMA_Rut!H14</f>
        <v>0</v>
      </c>
      <c r="I14" s="141">
        <f>County_HMA_Rut!I14</f>
        <v>0</v>
      </c>
      <c r="J14" s="141"/>
      <c r="K14" s="141"/>
      <c r="L14" s="141">
        <f t="shared" si="0"/>
        <v>0</v>
      </c>
      <c r="M14" s="144" t="str">
        <f>County_HMA_Rut!M14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IF(County_HMA_Rut!A15&lt;&gt;"",County_HMA_Rut!A15,"")</f>
        <v/>
      </c>
      <c r="B15" s="138" t="str">
        <f>IF(County_HMA_Rut!B15&lt;&gt;"",County_HMA_Rut!B15,"")</f>
        <v/>
      </c>
      <c r="C15" s="143" t="str">
        <f>IF(County_HMA_Rut!C15&lt;&gt;"",County_HMA_Rut!C15,"")</f>
        <v/>
      </c>
      <c r="D15" s="141" t="str">
        <f>IF(County_HMA_Rut!D15&lt;&gt;"",County_HMA_Rut!D15,"")</f>
        <v/>
      </c>
      <c r="E15" s="141" t="str">
        <f>IF(County_HMA_Rut!E15&lt;&gt;"",County_HMA_Rut!E15,"")</f>
        <v/>
      </c>
      <c r="F15" s="141" t="str">
        <f>IF(County_HMA_Rut!F15&lt;&gt;"",County_HMA_Rut!F15,"")</f>
        <v/>
      </c>
      <c r="G15" s="141" t="str">
        <f>IF(County_HMA_Rut!G15&lt;&gt;"",County_HMA_Rut!G15,"")</f>
        <v/>
      </c>
      <c r="H15" s="141">
        <f>County_HMA_Rut!H15</f>
        <v>0</v>
      </c>
      <c r="I15" s="141">
        <f>County_HMA_Rut!I15</f>
        <v>0</v>
      </c>
      <c r="J15" s="141"/>
      <c r="K15" s="141"/>
      <c r="L15" s="141">
        <f t="shared" si="0"/>
        <v>0</v>
      </c>
      <c r="M15" s="144" t="str">
        <f>County_HMA_Rut!M15</f>
        <v/>
      </c>
      <c r="N15" s="141" t="s">
        <v>730</v>
      </c>
      <c r="O15" s="157" t="str">
        <f>IF(AND(Q8&lt;&gt;"",Q12&lt;&gt;""),MIN(Q8,Q12),
IF(AND(Q8="",Q9="Entered RUT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IF(County_HMA_Rut!A16&lt;&gt;"",County_HMA_Rut!A16,"")</f>
        <v/>
      </c>
      <c r="B16" s="138" t="str">
        <f>IF(County_HMA_Rut!B16&lt;&gt;"",County_HMA_Rut!B16,"")</f>
        <v/>
      </c>
      <c r="C16" s="158" t="str">
        <f>IF(County_HMA_Rut!C16&lt;&gt;"",County_HMA_Rut!C16,"")</f>
        <v/>
      </c>
      <c r="D16" s="159" t="str">
        <f>IF(County_HMA_Rut!D16&lt;&gt;"",County_HMA_Rut!D16,"")</f>
        <v/>
      </c>
      <c r="E16" s="159" t="str">
        <f>IF(County_HMA_Rut!E16&lt;&gt;"",County_HMA_Rut!E16,"")</f>
        <v/>
      </c>
      <c r="F16" s="159" t="str">
        <f>IF(County_HMA_Rut!F16&lt;&gt;"",County_HMA_Rut!F16,"")</f>
        <v/>
      </c>
      <c r="G16" s="159" t="str">
        <f>IF(County_HMA_Rut!G16&lt;&gt;"",County_HMA_Rut!G16,"")</f>
        <v/>
      </c>
      <c r="H16" s="141">
        <f>County_HMA_Rut!H16</f>
        <v>0</v>
      </c>
      <c r="I16" s="141">
        <f>County_HMA_Rut!I16</f>
        <v>0</v>
      </c>
      <c r="J16" s="141"/>
      <c r="K16" s="141"/>
      <c r="L16" s="141">
        <f t="shared" si="0"/>
        <v>0</v>
      </c>
      <c r="M16" s="160" t="str">
        <f>County_HMA_Rut!M16</f>
        <v/>
      </c>
      <c r="N16" s="141"/>
      <c r="O16" s="285" t="str">
        <f>IF(AND(P2="",P3=""),"RSL could not be calculated. Please enter more information!",
IF(AND(ISNUMBER(Q12),P7="Entered RUT already exceeded threshold limit!"),Q9,
IF(AND(Q12="",P7="Entered RUT already exceeded threshold limit!"),Q9,
IF(AND(ISNUMBER(Q12),P7="RUT predictions do not reach the threshold limit!"),(Q9&amp;""&amp;CHAR(10)&amp;" Thus, "&amp;Q13&amp;""&amp;"calculated based on the design life!"),
IF(AND(P3="",P7="RUT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/>
  <dimension ref="A1:AR361"/>
  <sheetViews>
    <sheetView zoomScale="70" zoomScaleNormal="70" workbookViewId="0">
      <selection activeCell="N24" sqref="N24"/>
    </sheetView>
  </sheetViews>
  <sheetFormatPr defaultRowHeight="15" x14ac:dyDescent="0.25"/>
  <cols>
    <col min="1" max="7" width="9" style="133"/>
    <col min="8" max="8" width="15.625" style="133" customWidth="1"/>
    <col min="9" max="14" width="9" style="133"/>
    <col min="15" max="15" width="15.375" style="133" bestFit="1" customWidth="1"/>
    <col min="16" max="17" width="9" style="133"/>
    <col min="18" max="18" width="11.375" style="133" bestFit="1" customWidth="1"/>
    <col min="19" max="22" width="9" style="133"/>
    <col min="23" max="23" width="8.25" style="133" customWidth="1"/>
    <col min="24" max="16384" width="9" style="133"/>
  </cols>
  <sheetData>
    <row r="1" spans="1:30" x14ac:dyDescent="0.25">
      <c r="A1" s="133" t="str">
        <f>PMIS_HMA_IRI_App1!A1</f>
        <v>Project Name</v>
      </c>
      <c r="B1" s="133" t="str">
        <f>PMIS_HMA_IRI_App1!B1</f>
        <v>COUNAME</v>
      </c>
      <c r="C1" s="133" t="str">
        <f>PMIS_HMA_IRI_App1!C1</f>
        <v>PROJECT_NO</v>
      </c>
      <c r="D1" s="133" t="str">
        <f>PMIS_HMA_IRI_App1!D1</f>
        <v>BPRJ</v>
      </c>
      <c r="E1" s="133" t="str">
        <f>PMIS_HMA_IRI_App1!E1</f>
        <v>EPRJ</v>
      </c>
      <c r="F1" s="133" t="str">
        <f>PMIS_HMA_IRI_App1!F1</f>
        <v>CONYR</v>
      </c>
      <c r="G1" s="133" t="str">
        <f>PMIS_HMA_IRI_App1!G1</f>
        <v>DATAYR</v>
      </c>
      <c r="H1" s="133" t="str">
        <f>PMIS_HMA_IRI_App1!H1</f>
        <v>Accumulated ESALs</v>
      </c>
      <c r="I1" s="133" t="str">
        <f>PMIS_HMA_IRI_App1!I1</f>
        <v>HMA Thickness (in.)</v>
      </c>
      <c r="J1" s="133" t="str">
        <f>PMIS_HMA_IRI_App1!J1</f>
        <v>IRIi-2 
(in/mile)</v>
      </c>
      <c r="K1" s="133" t="str">
        <f>PMIS_HMA_IRI_App1!K1</f>
        <v>IRIi-1 
(in/mile)</v>
      </c>
      <c r="L1" s="133" t="str">
        <f>PMIS_HMA_IRI_App1!L1</f>
        <v>Age
(years)</v>
      </c>
      <c r="M1" s="133" t="s">
        <v>739</v>
      </c>
      <c r="O1" s="133" t="s">
        <v>703</v>
      </c>
      <c r="P1" s="133" t="s">
        <v>51</v>
      </c>
      <c r="Q1" s="133" t="s">
        <v>51</v>
      </c>
      <c r="R1" s="133" t="s">
        <v>740</v>
      </c>
      <c r="S1" s="133" t="s">
        <v>773</v>
      </c>
      <c r="T1" s="133" t="s">
        <v>706</v>
      </c>
      <c r="U1" s="133" t="s">
        <v>707</v>
      </c>
      <c r="Z1" s="133" t="s">
        <v>708</v>
      </c>
      <c r="AA1" s="133" t="s">
        <v>774</v>
      </c>
    </row>
    <row r="2" spans="1:30" x14ac:dyDescent="0.25">
      <c r="A2" s="133">
        <f>PMIS_HMA_IRI_App1!A2</f>
        <v>0</v>
      </c>
      <c r="B2" s="133">
        <f>PMIS_HMA_IRI_App1!B2</f>
        <v>0</v>
      </c>
      <c r="C2" s="133">
        <f>PMIS_HMA_IRI_App1!C2</f>
        <v>0</v>
      </c>
      <c r="D2" s="133">
        <f>PMIS_HMA_IRI_App1!D2</f>
        <v>0</v>
      </c>
      <c r="E2" s="133">
        <f>PMIS_HMA_IRI_App1!E2</f>
        <v>0</v>
      </c>
      <c r="F2" s="133">
        <f>PMIS_HMA_IRI_App1!F2</f>
        <v>0</v>
      </c>
      <c r="G2" s="133">
        <f>PMIS_HMA_IRI_App1!G2</f>
        <v>0</v>
      </c>
      <c r="H2" s="133">
        <f>PMIS_HMA_IRI_App1!H2</f>
        <v>0</v>
      </c>
      <c r="I2" s="133">
        <f>PMIS_HMA_IRI_App1!I2</f>
        <v>0</v>
      </c>
      <c r="J2" s="133">
        <f>PMIS_HMA_IRI_App1!J2</f>
        <v>0</v>
      </c>
      <c r="K2" s="133">
        <f>PMIS_HMA_IRI_App1!K2</f>
        <v>0</v>
      </c>
      <c r="L2" s="133">
        <f>RSL_PMIS_HMA_IRI_App1!L2</f>
        <v>0</v>
      </c>
      <c r="M2" s="133" t="str">
        <f>PMIS_HMA_IRI_App1!M2</f>
        <v/>
      </c>
      <c r="N2" s="133" t="s">
        <v>775</v>
      </c>
      <c r="P2" s="133" t="s">
        <v>710</v>
      </c>
      <c r="Q2" s="133">
        <f>2*((L2-P$3)/(P$5-P$3))-1</f>
        <v>-1.25</v>
      </c>
      <c r="R2" s="171">
        <f>2*((H2-P$8)/(P$10-P$8))-1</f>
        <v>-1.0550455704983381</v>
      </c>
      <c r="S2" s="133">
        <f>2*((I2-P$13)/(P$15-P$13))-1</f>
        <v>-2.1111111111111112</v>
      </c>
      <c r="T2" s="133">
        <f>2*((J2-P$18)/(P$20-P$18))-1</f>
        <v>-1.5167880103710678</v>
      </c>
      <c r="U2" s="133">
        <f>2*((K2-P$23)/(P$25-P$23))-1</f>
        <v>-1.6113535974240165</v>
      </c>
      <c r="Z2" s="133">
        <v>-1.66452</v>
      </c>
      <c r="AA2" s="133">
        <v>0.82552800000000004</v>
      </c>
      <c r="AB2" s="133">
        <v>-0.327658</v>
      </c>
      <c r="AC2" s="133">
        <v>-0.674427</v>
      </c>
      <c r="AD2" s="133">
        <v>0.394258</v>
      </c>
    </row>
    <row r="3" spans="1:30" x14ac:dyDescent="0.25">
      <c r="A3" s="133">
        <f>PMIS_HMA_IRI_App1!A3</f>
        <v>0</v>
      </c>
      <c r="B3" s="133">
        <f>PMIS_HMA_IRI_App1!B3</f>
        <v>0</v>
      </c>
      <c r="C3" s="133">
        <f>PMIS_HMA_IRI_App1!C3</f>
        <v>0</v>
      </c>
      <c r="D3" s="133">
        <f>PMIS_HMA_IRI_App1!D3</f>
        <v>0</v>
      </c>
      <c r="E3" s="133">
        <f>PMIS_HMA_IRI_App1!E3</f>
        <v>0</v>
      </c>
      <c r="F3" s="133">
        <f>PMIS_HMA_IRI_App1!F3</f>
        <v>0</v>
      </c>
      <c r="G3" s="133">
        <f>PMIS_HMA_IRI_App1!G3</f>
        <v>0</v>
      </c>
      <c r="H3" s="133">
        <f>IF(PMIS_HMA_IRI_App1!H3="",H2+H2*(PMIS_HMA_IRI_App1!$I$22/100),PMIS_HMA_IRI_App1!H3)</f>
        <v>0</v>
      </c>
      <c r="I3" s="133">
        <f>IF(PMIS_HMA_IRI_App1!H3="",I2,PMIS_HMA_IRI_App1!I3)</f>
        <v>0</v>
      </c>
      <c r="J3" s="133">
        <f>PMIS_HMA_IRI_App1!J3</f>
        <v>0</v>
      </c>
      <c r="K3" s="133">
        <f>PMIS_HMA_IRI_App1!K3</f>
        <v>0</v>
      </c>
      <c r="L3" s="133">
        <f>RSL_PMIS_HMA_IRI_App1!L3</f>
        <v>0</v>
      </c>
      <c r="M3" s="133" t="str">
        <f>PMIS_HMA_IRI_App1!M3</f>
        <v/>
      </c>
      <c r="N3" s="133">
        <v>45.935899999999997</v>
      </c>
      <c r="P3" s="133">
        <v>2</v>
      </c>
      <c r="Q3" s="133">
        <f t="shared" ref="Q3:Q66" si="0">2*((L3-P$3)/(P$5-P$3))-1</f>
        <v>-1.25</v>
      </c>
      <c r="R3" s="171">
        <f t="shared" ref="R3:R66" si="1">2*((H3-P$8)/(P$10-P$8))-1</f>
        <v>-1.0550455704983381</v>
      </c>
      <c r="S3" s="133">
        <f t="shared" ref="S3:S66" si="2">2*((I3-P$13)/(P$15-P$13))-1</f>
        <v>-2.1111111111111112</v>
      </c>
      <c r="T3" s="133">
        <f t="shared" ref="T3:T66" si="3">2*((J3-P$18)/(P$20-P$18))-1</f>
        <v>-1.5167880103710678</v>
      </c>
      <c r="U3" s="133">
        <f t="shared" ref="U3:U66" si="4">2*((K3-P$23)/(P$25-P$23))-1</f>
        <v>-1.6113535974240165</v>
      </c>
      <c r="Z3" s="133">
        <v>1.2616400000000001</v>
      </c>
      <c r="AA3" s="133">
        <v>0.37874000000000002</v>
      </c>
      <c r="AB3" s="133">
        <v>-1.81596</v>
      </c>
      <c r="AC3" s="133">
        <v>1.8858900000000001</v>
      </c>
      <c r="AD3" s="133">
        <v>-2.72682</v>
      </c>
    </row>
    <row r="4" spans="1:30" x14ac:dyDescent="0.25">
      <c r="A4" s="133">
        <f>PMIS_HMA_IRI_App1!A4</f>
        <v>0</v>
      </c>
      <c r="B4" s="133">
        <f>PMIS_HMA_IRI_App1!B4</f>
        <v>0</v>
      </c>
      <c r="C4" s="133">
        <f>PMIS_HMA_IRI_App1!C4</f>
        <v>0</v>
      </c>
      <c r="D4" s="133">
        <f>PMIS_HMA_IRI_App1!D4</f>
        <v>0</v>
      </c>
      <c r="E4" s="133">
        <f>PMIS_HMA_IRI_App1!E4</f>
        <v>0</v>
      </c>
      <c r="F4" s="133">
        <f>PMIS_HMA_IRI_App1!F4</f>
        <v>0</v>
      </c>
      <c r="G4" s="133">
        <f>PMIS_HMA_IRI_App1!G4</f>
        <v>0</v>
      </c>
      <c r="H4" s="133">
        <f>IF(PMIS_HMA_IRI_App1!H4="",H3+H3*(PMIS_HMA_IRI_App1!$I$22/100),PMIS_HMA_IRI_App1!H4)</f>
        <v>0</v>
      </c>
      <c r="I4" s="133">
        <f>IF(PMIS_HMA_IRI_App1!H4="",I3,PMIS_HMA_IRI_App1!I4)</f>
        <v>0</v>
      </c>
      <c r="J4" s="133">
        <f>PMIS_HMA_IRI_App1!J4</f>
        <v>0</v>
      </c>
      <c r="K4" s="133">
        <f>PMIS_HMA_IRI_App1!K4</f>
        <v>0</v>
      </c>
      <c r="L4" s="133">
        <f>RSL_PMIS_HMA_IRI_App1!L4</f>
        <v>0</v>
      </c>
      <c r="M4" s="133" t="str">
        <f>PMIS_HMA_IRI_App1!M4</f>
        <v/>
      </c>
      <c r="N4" s="133" t="s">
        <v>776</v>
      </c>
      <c r="P4" s="133" t="s">
        <v>712</v>
      </c>
      <c r="Q4" s="133">
        <f t="shared" si="0"/>
        <v>-1.25</v>
      </c>
      <c r="R4" s="171">
        <f t="shared" si="1"/>
        <v>-1.0550455704983381</v>
      </c>
      <c r="S4" s="133">
        <f t="shared" si="2"/>
        <v>-2.1111111111111112</v>
      </c>
      <c r="T4" s="133">
        <f t="shared" si="3"/>
        <v>-1.5167880103710678</v>
      </c>
      <c r="U4" s="133">
        <f t="shared" si="4"/>
        <v>-1.6113535974240165</v>
      </c>
      <c r="Z4" s="133">
        <v>-2.4543300000000001E-2</v>
      </c>
      <c r="AA4" s="133">
        <v>-1.47294E-2</v>
      </c>
      <c r="AB4" s="133">
        <v>0.118144</v>
      </c>
      <c r="AC4" s="133">
        <v>0.34814899999999999</v>
      </c>
      <c r="AD4" s="133">
        <v>-1.3870400000000001</v>
      </c>
    </row>
    <row r="5" spans="1:30" x14ac:dyDescent="0.25">
      <c r="A5" s="133">
        <f>PMIS_HMA_IRI_App1!A5</f>
        <v>0</v>
      </c>
      <c r="B5" s="133">
        <f>PMIS_HMA_IRI_App1!B5</f>
        <v>0</v>
      </c>
      <c r="C5" s="133">
        <f>PMIS_HMA_IRI_App1!C5</f>
        <v>0</v>
      </c>
      <c r="D5" s="133">
        <f>PMIS_HMA_IRI_App1!D5</f>
        <v>0</v>
      </c>
      <c r="E5" s="133">
        <f>PMIS_HMA_IRI_App1!E5</f>
        <v>0</v>
      </c>
      <c r="F5" s="133">
        <f>PMIS_HMA_IRI_App1!F5</f>
        <v>0</v>
      </c>
      <c r="G5" s="133">
        <f>PMIS_HMA_IRI_App1!G5</f>
        <v>0</v>
      </c>
      <c r="H5" s="133">
        <f>IF(PMIS_HMA_IRI_App1!H5="",H4+H4*(PMIS_HMA_IRI_App1!$I$22/100),PMIS_HMA_IRI_App1!H5)</f>
        <v>0</v>
      </c>
      <c r="I5" s="133">
        <f>IF(PMIS_HMA_IRI_App1!H5="",I4,PMIS_HMA_IRI_App1!I5)</f>
        <v>0</v>
      </c>
      <c r="J5" s="133">
        <f>PMIS_HMA_IRI_App1!J5</f>
        <v>0</v>
      </c>
      <c r="K5" s="133">
        <f>PMIS_HMA_IRI_App1!K5</f>
        <v>0</v>
      </c>
      <c r="L5" s="133">
        <f>RSL_PMIS_HMA_IRI_App1!L5</f>
        <v>0</v>
      </c>
      <c r="M5" s="133" t="str">
        <f>PMIS_HMA_IRI_App1!M5</f>
        <v/>
      </c>
      <c r="N5" s="133">
        <v>190.07900000000001</v>
      </c>
      <c r="P5" s="133">
        <v>18</v>
      </c>
      <c r="Q5" s="133">
        <f t="shared" si="0"/>
        <v>-1.25</v>
      </c>
      <c r="R5" s="171">
        <f t="shared" si="1"/>
        <v>-1.0550455704983381</v>
      </c>
      <c r="S5" s="133">
        <f t="shared" si="2"/>
        <v>-2.1111111111111112</v>
      </c>
      <c r="T5" s="133">
        <f t="shared" si="3"/>
        <v>-1.5167880103710678</v>
      </c>
      <c r="U5" s="133">
        <f t="shared" si="4"/>
        <v>-1.6113535974240165</v>
      </c>
      <c r="Z5" s="133">
        <v>-3.6057800000000002</v>
      </c>
      <c r="AA5" s="133">
        <v>-1.74065</v>
      </c>
      <c r="AB5" s="133">
        <v>9.4323700000000006</v>
      </c>
      <c r="AC5" s="133">
        <v>11.7018</v>
      </c>
      <c r="AD5" s="133">
        <v>-14.1366</v>
      </c>
    </row>
    <row r="6" spans="1:30" x14ac:dyDescent="0.25">
      <c r="A6" s="133">
        <f>PMIS_HMA_IRI_App1!A6</f>
        <v>0</v>
      </c>
      <c r="B6" s="133">
        <f>PMIS_HMA_IRI_App1!B6</f>
        <v>0</v>
      </c>
      <c r="C6" s="133">
        <f>PMIS_HMA_IRI_App1!C6</f>
        <v>0</v>
      </c>
      <c r="D6" s="133">
        <f>PMIS_HMA_IRI_App1!D6</f>
        <v>0</v>
      </c>
      <c r="E6" s="133">
        <f>PMIS_HMA_IRI_App1!E6</f>
        <v>0</v>
      </c>
      <c r="F6" s="133">
        <f>PMIS_HMA_IRI_App1!F6</f>
        <v>0</v>
      </c>
      <c r="G6" s="133">
        <f>PMIS_HMA_IRI_App1!G6</f>
        <v>0</v>
      </c>
      <c r="H6" s="133">
        <f>IF(PMIS_HMA_IRI_App1!H6="",H5+H5*(PMIS_HMA_IRI_App1!$I$22/100),PMIS_HMA_IRI_App1!H6)</f>
        <v>0</v>
      </c>
      <c r="I6" s="133">
        <f>IF(PMIS_HMA_IRI_App1!H6="",I5,PMIS_HMA_IRI_App1!I6)</f>
        <v>0</v>
      </c>
      <c r="J6" s="133">
        <f>PMIS_HMA_IRI_App1!J6</f>
        <v>0</v>
      </c>
      <c r="K6" s="133">
        <f>PMIS_HMA_IRI_App1!K6</f>
        <v>0</v>
      </c>
      <c r="L6" s="133">
        <f>RSL_PMIS_HMA_IRI_App1!L6</f>
        <v>0</v>
      </c>
      <c r="M6" s="133" t="str">
        <f>PMIS_HMA_IRI_App1!M6</f>
        <v/>
      </c>
      <c r="P6" s="133" t="s">
        <v>742</v>
      </c>
      <c r="Q6" s="133">
        <f t="shared" si="0"/>
        <v>-1.25</v>
      </c>
      <c r="R6" s="171">
        <f t="shared" si="1"/>
        <v>-1.0550455704983381</v>
      </c>
      <c r="S6" s="133">
        <f t="shared" si="2"/>
        <v>-2.1111111111111112</v>
      </c>
      <c r="T6" s="133">
        <f t="shared" si="3"/>
        <v>-1.5167880103710678</v>
      </c>
      <c r="U6" s="133">
        <f t="shared" si="4"/>
        <v>-1.6113535974240165</v>
      </c>
      <c r="Z6" s="133">
        <v>-0.234517</v>
      </c>
      <c r="AA6" s="133">
        <v>-4.2570299999999998E-2</v>
      </c>
      <c r="AB6" s="133">
        <v>3.7092899999999998E-2</v>
      </c>
      <c r="AC6" s="133">
        <v>1.4243399999999999</v>
      </c>
      <c r="AD6" s="133">
        <v>-3.1223100000000001</v>
      </c>
    </row>
    <row r="7" spans="1:30" x14ac:dyDescent="0.25">
      <c r="A7" s="133">
        <f>PMIS_HMA_IRI_App1!A7</f>
        <v>0</v>
      </c>
      <c r="B7" s="133">
        <f>PMIS_HMA_IRI_App1!B7</f>
        <v>0</v>
      </c>
      <c r="C7" s="133">
        <f>PMIS_HMA_IRI_App1!C7</f>
        <v>0</v>
      </c>
      <c r="D7" s="133">
        <f>PMIS_HMA_IRI_App1!D7</f>
        <v>0</v>
      </c>
      <c r="E7" s="133">
        <f>PMIS_HMA_IRI_App1!E7</f>
        <v>0</v>
      </c>
      <c r="F7" s="133">
        <f>PMIS_HMA_IRI_App1!F7</f>
        <v>0</v>
      </c>
      <c r="G7" s="133">
        <f>PMIS_HMA_IRI_App1!G7</f>
        <v>0</v>
      </c>
      <c r="H7" s="133">
        <f>IF(PMIS_HMA_IRI_App1!H7="",H6+H6*(PMIS_HMA_IRI_App1!$I$22/100),PMIS_HMA_IRI_App1!H7)</f>
        <v>0</v>
      </c>
      <c r="I7" s="133">
        <f>IF(PMIS_HMA_IRI_App1!H7="",I6,PMIS_HMA_IRI_App1!I7)</f>
        <v>0</v>
      </c>
      <c r="J7" s="133">
        <f>PMIS_HMA_IRI_App1!J7</f>
        <v>0</v>
      </c>
      <c r="K7" s="133">
        <f>PMIS_HMA_IRI_App1!K7</f>
        <v>0</v>
      </c>
      <c r="L7" s="133">
        <f>RSL_PMIS_HMA_IRI_App1!L7</f>
        <v>0</v>
      </c>
      <c r="M7" s="133" t="str">
        <f>PMIS_HMA_IRI_App1!M7</f>
        <v/>
      </c>
      <c r="P7" s="133" t="s">
        <v>710</v>
      </c>
      <c r="Q7" s="133">
        <f t="shared" si="0"/>
        <v>-1.25</v>
      </c>
      <c r="R7" s="171">
        <f t="shared" si="1"/>
        <v>-1.0550455704983381</v>
      </c>
      <c r="S7" s="133">
        <f t="shared" si="2"/>
        <v>-2.1111111111111112</v>
      </c>
      <c r="T7" s="133">
        <f t="shared" si="3"/>
        <v>-1.5167880103710678</v>
      </c>
      <c r="U7" s="133">
        <f t="shared" si="4"/>
        <v>-1.6113535974240165</v>
      </c>
    </row>
    <row r="8" spans="1:30" x14ac:dyDescent="0.25">
      <c r="A8" s="133">
        <f>PMIS_HMA_IRI_App1!A8</f>
        <v>0</v>
      </c>
      <c r="B8" s="133">
        <f>PMIS_HMA_IRI_App1!B8</f>
        <v>0</v>
      </c>
      <c r="C8" s="133">
        <f>PMIS_HMA_IRI_App1!C8</f>
        <v>0</v>
      </c>
      <c r="D8" s="133">
        <f>PMIS_HMA_IRI_App1!D8</f>
        <v>0</v>
      </c>
      <c r="E8" s="133">
        <f>PMIS_HMA_IRI_App1!E8</f>
        <v>0</v>
      </c>
      <c r="F8" s="133">
        <f>PMIS_HMA_IRI_App1!F8</f>
        <v>0</v>
      </c>
      <c r="G8" s="133">
        <f>PMIS_HMA_IRI_App1!G8</f>
        <v>0</v>
      </c>
      <c r="H8" s="133">
        <f>IF(PMIS_HMA_IRI_App1!H8="",H7+H7*(PMIS_HMA_IRI_App1!$I$22/100),PMIS_HMA_IRI_App1!H8)</f>
        <v>0</v>
      </c>
      <c r="I8" s="133">
        <f>IF(PMIS_HMA_IRI_App1!H8="",I7,PMIS_HMA_IRI_App1!I8)</f>
        <v>0</v>
      </c>
      <c r="J8" s="133">
        <f>PMIS_HMA_IRI_App1!J8</f>
        <v>0</v>
      </c>
      <c r="K8" s="133">
        <f>PMIS_HMA_IRI_App1!K8</f>
        <v>0</v>
      </c>
      <c r="L8" s="133">
        <f>RSL_PMIS_HMA_IRI_App1!L8</f>
        <v>0</v>
      </c>
      <c r="M8" s="133" t="str">
        <f>PMIS_HMA_IRI_App1!M8</f>
        <v/>
      </c>
      <c r="P8" s="133">
        <v>301935</v>
      </c>
      <c r="Q8" s="133">
        <f t="shared" si="0"/>
        <v>-1.25</v>
      </c>
      <c r="R8" s="171">
        <f t="shared" si="1"/>
        <v>-1.0550455704983381</v>
      </c>
      <c r="S8" s="133">
        <f t="shared" si="2"/>
        <v>-2.1111111111111112</v>
      </c>
      <c r="T8" s="133">
        <f t="shared" si="3"/>
        <v>-1.5167880103710678</v>
      </c>
      <c r="U8" s="133">
        <f t="shared" si="4"/>
        <v>-1.6113535974240165</v>
      </c>
    </row>
    <row r="9" spans="1:30" x14ac:dyDescent="0.25">
      <c r="A9" s="133">
        <f>PMIS_HMA_IRI_App1!A9</f>
        <v>0</v>
      </c>
      <c r="B9" s="133">
        <f>PMIS_HMA_IRI_App1!B9</f>
        <v>0</v>
      </c>
      <c r="C9" s="133">
        <f>PMIS_HMA_IRI_App1!C9</f>
        <v>0</v>
      </c>
      <c r="D9" s="133">
        <f>PMIS_HMA_IRI_App1!D9</f>
        <v>0</v>
      </c>
      <c r="E9" s="133">
        <f>PMIS_HMA_IRI_App1!E9</f>
        <v>0</v>
      </c>
      <c r="F9" s="133">
        <f>PMIS_HMA_IRI_App1!F9</f>
        <v>0</v>
      </c>
      <c r="G9" s="133">
        <f>PMIS_HMA_IRI_App1!G9</f>
        <v>0</v>
      </c>
      <c r="H9" s="133">
        <f>IF(PMIS_HMA_IRI_App1!H9="",H8+H8*(PMIS_HMA_IRI_App1!$I$22/100),PMIS_HMA_IRI_App1!H9)</f>
        <v>0</v>
      </c>
      <c r="I9" s="133">
        <f>IF(PMIS_HMA_IRI_App1!H9="",I8,PMIS_HMA_IRI_App1!I9)</f>
        <v>0</v>
      </c>
      <c r="J9" s="133">
        <f>PMIS_HMA_IRI_App1!J9</f>
        <v>0</v>
      </c>
      <c r="K9" s="133">
        <f>PMIS_HMA_IRI_App1!K9</f>
        <v>0</v>
      </c>
      <c r="L9" s="133">
        <f>RSL_PMIS_HMA_IRI_App1!L9</f>
        <v>0</v>
      </c>
      <c r="M9" s="133" t="str">
        <f>PMIS_HMA_IRI_App1!M9</f>
        <v/>
      </c>
      <c r="P9" s="133" t="s">
        <v>712</v>
      </c>
      <c r="Q9" s="133">
        <f t="shared" si="0"/>
        <v>-1.25</v>
      </c>
      <c r="R9" s="171">
        <f t="shared" si="1"/>
        <v>-1.0550455704983381</v>
      </c>
      <c r="S9" s="133">
        <f t="shared" si="2"/>
        <v>-2.1111111111111112</v>
      </c>
      <c r="T9" s="133">
        <f t="shared" si="3"/>
        <v>-1.5167880103710678</v>
      </c>
      <c r="U9" s="133">
        <f t="shared" si="4"/>
        <v>-1.6113535974240165</v>
      </c>
    </row>
    <row r="10" spans="1:30" x14ac:dyDescent="0.25">
      <c r="A10" s="133">
        <f>PMIS_HMA_IRI_App1!A10</f>
        <v>0</v>
      </c>
      <c r="B10" s="133">
        <f>PMIS_HMA_IRI_App1!B10</f>
        <v>0</v>
      </c>
      <c r="C10" s="133">
        <f>PMIS_HMA_IRI_App1!C10</f>
        <v>0</v>
      </c>
      <c r="D10" s="133">
        <f>PMIS_HMA_IRI_App1!D10</f>
        <v>0</v>
      </c>
      <c r="E10" s="133">
        <f>PMIS_HMA_IRI_App1!E10</f>
        <v>0</v>
      </c>
      <c r="F10" s="133">
        <f>PMIS_HMA_IRI_App1!F10</f>
        <v>0</v>
      </c>
      <c r="G10" s="133">
        <f>PMIS_HMA_IRI_App1!G10</f>
        <v>0</v>
      </c>
      <c r="H10" s="133">
        <f>IF(PMIS_HMA_IRI_App1!H10="",H9+H9*(PMIS_HMA_IRI_App1!$I$22/100),PMIS_HMA_IRI_App1!H10)</f>
        <v>0</v>
      </c>
      <c r="I10" s="133">
        <f>IF(PMIS_HMA_IRI_App1!H10="",I9,PMIS_HMA_IRI_App1!I10)</f>
        <v>0</v>
      </c>
      <c r="J10" s="133">
        <f>PMIS_HMA_IRI_App1!J10</f>
        <v>0</v>
      </c>
      <c r="K10" s="133">
        <f>PMIS_HMA_IRI_App1!K10</f>
        <v>0</v>
      </c>
      <c r="L10" s="133">
        <f>RSL_PMIS_HMA_IRI_App1!L10</f>
        <v>0</v>
      </c>
      <c r="M10" s="133" t="str">
        <f>PMIS_HMA_IRI_App1!M10</f>
        <v/>
      </c>
      <c r="P10" s="136">
        <v>11272300</v>
      </c>
      <c r="Q10" s="133">
        <f t="shared" si="0"/>
        <v>-1.25</v>
      </c>
      <c r="R10" s="171">
        <f t="shared" si="1"/>
        <v>-1.0550455704983381</v>
      </c>
      <c r="S10" s="133">
        <f t="shared" si="2"/>
        <v>-2.1111111111111112</v>
      </c>
      <c r="T10" s="133">
        <f t="shared" si="3"/>
        <v>-1.5167880103710678</v>
      </c>
      <c r="U10" s="133">
        <f t="shared" si="4"/>
        <v>-1.6113535974240165</v>
      </c>
    </row>
    <row r="11" spans="1:30" x14ac:dyDescent="0.25">
      <c r="A11" s="133">
        <f>PMIS_HMA_IRI_App1!A11</f>
        <v>0</v>
      </c>
      <c r="B11" s="133">
        <f>PMIS_HMA_IRI_App1!B11</f>
        <v>0</v>
      </c>
      <c r="C11" s="133">
        <f>PMIS_HMA_IRI_App1!C11</f>
        <v>0</v>
      </c>
      <c r="D11" s="133">
        <f>PMIS_HMA_IRI_App1!D11</f>
        <v>0</v>
      </c>
      <c r="E11" s="133">
        <f>PMIS_HMA_IRI_App1!E11</f>
        <v>0</v>
      </c>
      <c r="F11" s="133">
        <f>PMIS_HMA_IRI_App1!F11</f>
        <v>0</v>
      </c>
      <c r="G11" s="133">
        <f>PMIS_HMA_IRI_App1!G11</f>
        <v>0</v>
      </c>
      <c r="H11" s="133">
        <f>IF(PMIS_HMA_IRI_App1!H11="",H10+H10*(PMIS_HMA_IRI_App1!$I$22/100),PMIS_HMA_IRI_App1!H11)</f>
        <v>0</v>
      </c>
      <c r="I11" s="133">
        <f>IF(PMIS_HMA_IRI_App1!H11="",I10,PMIS_HMA_IRI_App1!I11)</f>
        <v>0</v>
      </c>
      <c r="J11" s="133">
        <f>PMIS_HMA_IRI_App1!J11</f>
        <v>0</v>
      </c>
      <c r="K11" s="133">
        <f>PMIS_HMA_IRI_App1!K11</f>
        <v>0</v>
      </c>
      <c r="L11" s="133">
        <f>RSL_PMIS_HMA_IRI_App1!L11</f>
        <v>0</v>
      </c>
      <c r="M11" s="133" t="str">
        <f>PMIS_HMA_IRI_App1!M11</f>
        <v/>
      </c>
      <c r="P11" s="133" t="s">
        <v>777</v>
      </c>
      <c r="Q11" s="133">
        <f t="shared" si="0"/>
        <v>-1.25</v>
      </c>
      <c r="R11" s="171">
        <f t="shared" si="1"/>
        <v>-1.0550455704983381</v>
      </c>
      <c r="S11" s="133">
        <f t="shared" si="2"/>
        <v>-2.1111111111111112</v>
      </c>
      <c r="T11" s="133">
        <f t="shared" si="3"/>
        <v>-1.5167880103710678</v>
      </c>
      <c r="U11" s="133">
        <f t="shared" si="4"/>
        <v>-1.6113535974240165</v>
      </c>
    </row>
    <row r="12" spans="1:30" x14ac:dyDescent="0.25">
      <c r="A12" s="133">
        <f>PMIS_HMA_IRI_App1!A12</f>
        <v>0</v>
      </c>
      <c r="B12" s="133">
        <f>PMIS_HMA_IRI_App1!B12</f>
        <v>0</v>
      </c>
      <c r="C12" s="133">
        <f>PMIS_HMA_IRI_App1!C12</f>
        <v>0</v>
      </c>
      <c r="D12" s="133">
        <f>PMIS_HMA_IRI_App1!D12</f>
        <v>0</v>
      </c>
      <c r="E12" s="133">
        <f>PMIS_HMA_IRI_App1!E12</f>
        <v>0</v>
      </c>
      <c r="F12" s="133">
        <f>PMIS_HMA_IRI_App1!F12</f>
        <v>0</v>
      </c>
      <c r="G12" s="133">
        <f>PMIS_HMA_IRI_App1!G12</f>
        <v>0</v>
      </c>
      <c r="H12" s="133">
        <f>IF(PMIS_HMA_IRI_App1!H12="",H11+H11*(PMIS_HMA_IRI_App1!$I$22/100),PMIS_HMA_IRI_App1!H12)</f>
        <v>0</v>
      </c>
      <c r="I12" s="133">
        <f>IF(PMIS_HMA_IRI_App1!H12="",I11,PMIS_HMA_IRI_App1!I12)</f>
        <v>0</v>
      </c>
      <c r="J12" s="133">
        <f>PMIS_HMA_IRI_App1!J12</f>
        <v>0</v>
      </c>
      <c r="K12" s="133">
        <f>PMIS_HMA_IRI_App1!K12</f>
        <v>0</v>
      </c>
      <c r="L12" s="133">
        <f>RSL_PMIS_HMA_IRI_App1!L12</f>
        <v>0</v>
      </c>
      <c r="M12" s="133" t="str">
        <f>PMIS_HMA_IRI_App1!M12</f>
        <v/>
      </c>
      <c r="P12" s="133" t="s">
        <v>710</v>
      </c>
      <c r="Q12" s="133">
        <f t="shared" si="0"/>
        <v>-1.25</v>
      </c>
      <c r="R12" s="171">
        <f t="shared" si="1"/>
        <v>-1.0550455704983381</v>
      </c>
      <c r="S12" s="133">
        <f t="shared" si="2"/>
        <v>-2.1111111111111112</v>
      </c>
      <c r="T12" s="133">
        <f t="shared" si="3"/>
        <v>-1.5167880103710678</v>
      </c>
      <c r="U12" s="133">
        <f t="shared" si="4"/>
        <v>-1.6113535974240165</v>
      </c>
    </row>
    <row r="13" spans="1:30" x14ac:dyDescent="0.25">
      <c r="A13" s="133">
        <f>PMIS_HMA_IRI_App1!A13</f>
        <v>0</v>
      </c>
      <c r="B13" s="133">
        <f>PMIS_HMA_IRI_App1!B13</f>
        <v>0</v>
      </c>
      <c r="C13" s="133">
        <f>PMIS_HMA_IRI_App1!C13</f>
        <v>0</v>
      </c>
      <c r="D13" s="133">
        <f>PMIS_HMA_IRI_App1!D13</f>
        <v>0</v>
      </c>
      <c r="E13" s="133">
        <f>PMIS_HMA_IRI_App1!E13</f>
        <v>0</v>
      </c>
      <c r="F13" s="133">
        <f>PMIS_HMA_IRI_App1!F13</f>
        <v>0</v>
      </c>
      <c r="G13" s="133">
        <f>PMIS_HMA_IRI_App1!G13</f>
        <v>0</v>
      </c>
      <c r="H13" s="133">
        <f>IF(PMIS_HMA_IRI_App1!H13="",H12+H12*(PMIS_HMA_IRI_App1!$I$22/100),PMIS_HMA_IRI_App1!H13)</f>
        <v>0</v>
      </c>
      <c r="I13" s="133">
        <f>IF(PMIS_HMA_IRI_App1!H13="",I12,PMIS_HMA_IRI_App1!I13)</f>
        <v>0</v>
      </c>
      <c r="J13" s="133">
        <f>PMIS_HMA_IRI_App1!J13</f>
        <v>0</v>
      </c>
      <c r="K13" s="133">
        <f>PMIS_HMA_IRI_App1!K13</f>
        <v>0</v>
      </c>
      <c r="L13" s="133">
        <f>RSL_PMIS_HMA_IRI_App1!L13</f>
        <v>0</v>
      </c>
      <c r="M13" s="133" t="str">
        <f>PMIS_HMA_IRI_App1!M13</f>
        <v/>
      </c>
      <c r="P13" s="133">
        <v>7.5</v>
      </c>
      <c r="Q13" s="133">
        <f t="shared" si="0"/>
        <v>-1.25</v>
      </c>
      <c r="R13" s="171">
        <f t="shared" si="1"/>
        <v>-1.0550455704983381</v>
      </c>
      <c r="S13" s="133">
        <f t="shared" si="2"/>
        <v>-2.1111111111111112</v>
      </c>
      <c r="T13" s="133">
        <f t="shared" si="3"/>
        <v>-1.5167880103710678</v>
      </c>
      <c r="U13" s="133">
        <f t="shared" si="4"/>
        <v>-1.6113535974240165</v>
      </c>
    </row>
    <row r="14" spans="1:30" x14ac:dyDescent="0.25">
      <c r="A14" s="133">
        <f>PMIS_HMA_IRI_App1!A14</f>
        <v>0</v>
      </c>
      <c r="B14" s="133">
        <f>PMIS_HMA_IRI_App1!B14</f>
        <v>0</v>
      </c>
      <c r="C14" s="133">
        <f>PMIS_HMA_IRI_App1!C14</f>
        <v>0</v>
      </c>
      <c r="D14" s="133">
        <f>PMIS_HMA_IRI_App1!D14</f>
        <v>0</v>
      </c>
      <c r="E14" s="133">
        <f>PMIS_HMA_IRI_App1!E14</f>
        <v>0</v>
      </c>
      <c r="F14" s="133">
        <f>PMIS_HMA_IRI_App1!F14</f>
        <v>0</v>
      </c>
      <c r="G14" s="133">
        <f>PMIS_HMA_IRI_App1!G14</f>
        <v>0</v>
      </c>
      <c r="H14" s="133">
        <f>IF(PMIS_HMA_IRI_App1!H14="",H13+H13*(PMIS_HMA_IRI_App1!$I$22/100),PMIS_HMA_IRI_App1!H14)</f>
        <v>0</v>
      </c>
      <c r="I14" s="133">
        <f>IF(PMIS_HMA_IRI_App1!H14="",I13,PMIS_HMA_IRI_App1!I14)</f>
        <v>0</v>
      </c>
      <c r="J14" s="133">
        <f>PMIS_HMA_IRI_App1!J14</f>
        <v>0</v>
      </c>
      <c r="K14" s="133">
        <f>PMIS_HMA_IRI_App1!K14</f>
        <v>0</v>
      </c>
      <c r="L14" s="133">
        <f>RSL_PMIS_HMA_IRI_App1!L14</f>
        <v>0</v>
      </c>
      <c r="M14" s="133" t="str">
        <f>PMIS_HMA_IRI_App1!M14</f>
        <v/>
      </c>
      <c r="P14" s="133" t="s">
        <v>712</v>
      </c>
      <c r="Q14" s="133">
        <f t="shared" si="0"/>
        <v>-1.25</v>
      </c>
      <c r="R14" s="171">
        <f t="shared" si="1"/>
        <v>-1.0550455704983381</v>
      </c>
      <c r="S14" s="133">
        <f t="shared" si="2"/>
        <v>-2.1111111111111112</v>
      </c>
      <c r="T14" s="133">
        <f t="shared" si="3"/>
        <v>-1.5167880103710678</v>
      </c>
      <c r="U14" s="133">
        <f t="shared" si="4"/>
        <v>-1.6113535974240165</v>
      </c>
    </row>
    <row r="15" spans="1:30" x14ac:dyDescent="0.25">
      <c r="A15" s="133">
        <f>PMIS_HMA_IRI_App1!A15</f>
        <v>0</v>
      </c>
      <c r="B15" s="133">
        <f>PMIS_HMA_IRI_App1!B15</f>
        <v>0</v>
      </c>
      <c r="C15" s="133">
        <f>PMIS_HMA_IRI_App1!C15</f>
        <v>0</v>
      </c>
      <c r="D15" s="133">
        <f>PMIS_HMA_IRI_App1!D15</f>
        <v>0</v>
      </c>
      <c r="E15" s="133">
        <f>PMIS_HMA_IRI_App1!E15</f>
        <v>0</v>
      </c>
      <c r="F15" s="133">
        <f>PMIS_HMA_IRI_App1!F15</f>
        <v>0</v>
      </c>
      <c r="G15" s="133">
        <f>PMIS_HMA_IRI_App1!G15</f>
        <v>0</v>
      </c>
      <c r="H15" s="133">
        <f>IF(PMIS_HMA_IRI_App1!H15="",H14+H14*(PMIS_HMA_IRI_App1!$I$22/100),PMIS_HMA_IRI_App1!H15)</f>
        <v>0</v>
      </c>
      <c r="I15" s="133">
        <f>IF(PMIS_HMA_IRI_App1!H15="",I14,PMIS_HMA_IRI_App1!I15)</f>
        <v>0</v>
      </c>
      <c r="J15" s="133">
        <f>PMIS_HMA_IRI_App1!J15</f>
        <v>0</v>
      </c>
      <c r="K15" s="133">
        <f>PMIS_HMA_IRI_App1!K15</f>
        <v>0</v>
      </c>
      <c r="L15" s="133">
        <f>RSL_PMIS_HMA_IRI_App1!L15</f>
        <v>0</v>
      </c>
      <c r="M15" s="133" t="str">
        <f>PMIS_HMA_IRI_App1!M15</f>
        <v/>
      </c>
      <c r="P15" s="133">
        <v>21</v>
      </c>
      <c r="Q15" s="133">
        <f t="shared" si="0"/>
        <v>-1.25</v>
      </c>
      <c r="R15" s="171">
        <f t="shared" si="1"/>
        <v>-1.0550455704983381</v>
      </c>
      <c r="S15" s="133">
        <f t="shared" si="2"/>
        <v>-2.1111111111111112</v>
      </c>
      <c r="T15" s="133">
        <f t="shared" si="3"/>
        <v>-1.5167880103710678</v>
      </c>
      <c r="U15" s="133">
        <f t="shared" si="4"/>
        <v>-1.6113535974240165</v>
      </c>
    </row>
    <row r="16" spans="1:30" x14ac:dyDescent="0.25">
      <c r="A16" s="133">
        <f>PMIS_HMA_IRI_App1!A16</f>
        <v>0</v>
      </c>
      <c r="B16" s="133">
        <f>PMIS_HMA_IRI_App1!B16</f>
        <v>0</v>
      </c>
      <c r="C16" s="133">
        <f>PMIS_HMA_IRI_App1!C16</f>
        <v>0</v>
      </c>
      <c r="D16" s="133">
        <f>PMIS_HMA_IRI_App1!D16</f>
        <v>0</v>
      </c>
      <c r="E16" s="133">
        <f>PMIS_HMA_IRI_App1!E16</f>
        <v>0</v>
      </c>
      <c r="F16" s="133">
        <f>PMIS_HMA_IRI_App1!F16</f>
        <v>0</v>
      </c>
      <c r="G16" s="133">
        <f>PMIS_HMA_IRI_App1!G16</f>
        <v>0</v>
      </c>
      <c r="H16" s="133">
        <f>IF(PMIS_HMA_IRI_App1!H16="",H15+H15*(PMIS_HMA_IRI_App1!$I$22/100),PMIS_HMA_IRI_App1!H16)</f>
        <v>0</v>
      </c>
      <c r="I16" s="133">
        <f>IF(PMIS_HMA_IRI_App1!H16="",I15,PMIS_HMA_IRI_App1!I16)</f>
        <v>0</v>
      </c>
      <c r="J16" s="133">
        <f>PMIS_HMA_IRI_App1!J16</f>
        <v>0</v>
      </c>
      <c r="K16" s="133">
        <f>PMIS_HMA_IRI_App1!K16</f>
        <v>0</v>
      </c>
      <c r="L16" s="133">
        <f>RSL_PMIS_HMA_IRI_App1!L16</f>
        <v>0</v>
      </c>
      <c r="M16" s="133" t="str">
        <f>PMIS_HMA_IRI_App1!M16</f>
        <v/>
      </c>
      <c r="P16" s="133" t="s">
        <v>706</v>
      </c>
      <c r="Q16" s="133">
        <f t="shared" si="0"/>
        <v>-1.25</v>
      </c>
      <c r="R16" s="171">
        <f t="shared" si="1"/>
        <v>-1.0550455704983381</v>
      </c>
      <c r="S16" s="133">
        <f t="shared" si="2"/>
        <v>-2.1111111111111112</v>
      </c>
      <c r="T16" s="133">
        <f t="shared" si="3"/>
        <v>-1.5167880103710678</v>
      </c>
      <c r="U16" s="133">
        <f t="shared" si="4"/>
        <v>-1.6113535974240165</v>
      </c>
    </row>
    <row r="17" spans="16:44" x14ac:dyDescent="0.25">
      <c r="P17" s="133" t="s">
        <v>710</v>
      </c>
      <c r="Q17" s="133">
        <f t="shared" si="0"/>
        <v>-1.25</v>
      </c>
      <c r="R17" s="171">
        <f t="shared" si="1"/>
        <v>-1.0550455704983381</v>
      </c>
      <c r="S17" s="133">
        <f t="shared" si="2"/>
        <v>-2.1111111111111112</v>
      </c>
      <c r="T17" s="133">
        <f t="shared" si="3"/>
        <v>-1.5167880103710678</v>
      </c>
      <c r="U17" s="133">
        <f t="shared" si="4"/>
        <v>-1.6113535974240165</v>
      </c>
      <c r="V17" s="133" t="s">
        <v>715</v>
      </c>
      <c r="W17" s="133" t="s">
        <v>716</v>
      </c>
    </row>
    <row r="18" spans="16:44" x14ac:dyDescent="0.25">
      <c r="P18" s="133">
        <v>37.382300000000001</v>
      </c>
      <c r="Q18" s="133">
        <f t="shared" si="0"/>
        <v>-1.25</v>
      </c>
      <c r="R18" s="171">
        <f t="shared" si="1"/>
        <v>-1.0550455704983381</v>
      </c>
      <c r="S18" s="133">
        <f t="shared" si="2"/>
        <v>-2.1111111111111112</v>
      </c>
      <c r="T18" s="133">
        <f t="shared" si="3"/>
        <v>-1.5167880103710678</v>
      </c>
      <c r="U18" s="133">
        <f t="shared" si="4"/>
        <v>-1.6113535974240165</v>
      </c>
      <c r="V18" s="133">
        <v>1.202617</v>
      </c>
      <c r="W18" s="133">
        <f t="array" ref="W18:AR22">MMULT(Z2:AD6,TRANSPOSE(Q2:U23))</f>
        <v>2.2890765255794223</v>
      </c>
      <c r="X18" s="133">
        <v>2.2890765255794223</v>
      </c>
      <c r="Y18" s="133">
        <v>2.2890765255794223</v>
      </c>
      <c r="Z18" s="133">
        <v>2.2890765255794223</v>
      </c>
      <c r="AA18" s="133">
        <v>2.2890765255794223</v>
      </c>
      <c r="AB18" s="133">
        <v>2.2890765255794223</v>
      </c>
      <c r="AC18" s="133">
        <v>2.2890765255794223</v>
      </c>
      <c r="AD18" s="133">
        <v>2.2890765255794223</v>
      </c>
      <c r="AE18" s="133">
        <v>2.2890765255794223</v>
      </c>
      <c r="AF18" s="133">
        <v>2.2890765255794223</v>
      </c>
      <c r="AG18" s="133">
        <v>2.2890765255794223</v>
      </c>
      <c r="AH18" s="133">
        <v>2.2890765255794223</v>
      </c>
      <c r="AI18" s="133">
        <v>2.2890765255794223</v>
      </c>
      <c r="AJ18" s="133">
        <v>2.2890765255794223</v>
      </c>
      <c r="AK18" s="133">
        <v>2.2890765255794223</v>
      </c>
      <c r="AL18" s="133">
        <v>2.2890765255794223</v>
      </c>
      <c r="AM18" s="133">
        <v>2.2890765255794223</v>
      </c>
      <c r="AN18" s="133">
        <v>2.2890765255794223</v>
      </c>
      <c r="AO18" s="133">
        <v>2.2890765255794223</v>
      </c>
      <c r="AP18" s="133">
        <v>2.2890765255794223</v>
      </c>
      <c r="AQ18" s="133">
        <v>2.2890765255794223</v>
      </c>
      <c r="AR18" s="133">
        <v>2.2890765255794223</v>
      </c>
    </row>
    <row r="19" spans="16:44" x14ac:dyDescent="0.25">
      <c r="P19" s="133" t="s">
        <v>712</v>
      </c>
      <c r="Q19" s="133">
        <f t="shared" si="0"/>
        <v>-1.25</v>
      </c>
      <c r="R19" s="171">
        <f t="shared" si="1"/>
        <v>-1.0550455704983381</v>
      </c>
      <c r="S19" s="133">
        <f t="shared" si="2"/>
        <v>-2.1111111111111112</v>
      </c>
      <c r="T19" s="133">
        <f t="shared" si="3"/>
        <v>-1.5167880103710678</v>
      </c>
      <c r="U19" s="133">
        <f t="shared" si="4"/>
        <v>-1.6113535974240165</v>
      </c>
      <c r="V19" s="133">
        <v>-0.80982799999999999</v>
      </c>
      <c r="W19" s="133">
        <v>3.3904312496118565</v>
      </c>
      <c r="X19" s="133">
        <v>3.3904312496118565</v>
      </c>
      <c r="Y19" s="133">
        <v>3.3904312496118565</v>
      </c>
      <c r="Z19" s="133">
        <v>3.3904312496118565</v>
      </c>
      <c r="AA19" s="133">
        <v>3.3904312496118565</v>
      </c>
      <c r="AB19" s="133">
        <v>3.3904312496118565</v>
      </c>
      <c r="AC19" s="133">
        <v>3.3904312496118565</v>
      </c>
      <c r="AD19" s="133">
        <v>3.3904312496118565</v>
      </c>
      <c r="AE19" s="133">
        <v>3.3904312496118565</v>
      </c>
      <c r="AF19" s="133">
        <v>3.3904312496118565</v>
      </c>
      <c r="AG19" s="133">
        <v>3.3904312496118565</v>
      </c>
      <c r="AH19" s="133">
        <v>3.3904312496118565</v>
      </c>
      <c r="AI19" s="133">
        <v>3.3904312496118565</v>
      </c>
      <c r="AJ19" s="133">
        <v>3.3904312496118565</v>
      </c>
      <c r="AK19" s="133">
        <v>3.3904312496118565</v>
      </c>
      <c r="AL19" s="133">
        <v>3.3904312496118565</v>
      </c>
      <c r="AM19" s="133">
        <v>3.3904312496118565</v>
      </c>
      <c r="AN19" s="133">
        <v>3.3904312496118565</v>
      </c>
      <c r="AO19" s="133">
        <v>3.3904312496118565</v>
      </c>
      <c r="AP19" s="133">
        <v>3.3904312496118565</v>
      </c>
      <c r="AQ19" s="133">
        <v>3.3904312496118565</v>
      </c>
      <c r="AR19" s="133">
        <v>3.3904312496118565</v>
      </c>
    </row>
    <row r="20" spans="16:44" x14ac:dyDescent="0.25">
      <c r="P20" s="133">
        <v>182.054</v>
      </c>
      <c r="Q20" s="133">
        <f t="shared" si="0"/>
        <v>-1.25</v>
      </c>
      <c r="R20" s="171">
        <f t="shared" si="1"/>
        <v>-1.0550455704983381</v>
      </c>
      <c r="S20" s="133">
        <f t="shared" si="2"/>
        <v>-2.1111111111111112</v>
      </c>
      <c r="T20" s="133">
        <f t="shared" si="3"/>
        <v>-1.5167880103710678</v>
      </c>
      <c r="U20" s="133">
        <f t="shared" si="4"/>
        <v>-1.6113535974240165</v>
      </c>
      <c r="V20" s="133">
        <v>0.115386</v>
      </c>
      <c r="W20" s="133">
        <v>1.5037478668633182</v>
      </c>
      <c r="X20" s="133">
        <v>1.5037478668633182</v>
      </c>
      <c r="Y20" s="133">
        <v>1.5037478668633182</v>
      </c>
      <c r="Z20" s="133">
        <v>1.5037478668633182</v>
      </c>
      <c r="AA20" s="133">
        <v>1.5037478668633182</v>
      </c>
      <c r="AB20" s="133">
        <v>1.5037478668633182</v>
      </c>
      <c r="AC20" s="133">
        <v>1.5037478668633182</v>
      </c>
      <c r="AD20" s="133">
        <v>1.5037478668633182</v>
      </c>
      <c r="AE20" s="133">
        <v>1.5037478668633182</v>
      </c>
      <c r="AF20" s="133">
        <v>1.5037478668633182</v>
      </c>
      <c r="AG20" s="133">
        <v>1.5037478668633182</v>
      </c>
      <c r="AH20" s="133">
        <v>1.5037478668633182</v>
      </c>
      <c r="AI20" s="133">
        <v>1.5037478668633182</v>
      </c>
      <c r="AJ20" s="133">
        <v>1.5037478668633182</v>
      </c>
      <c r="AK20" s="133">
        <v>1.5037478668633182</v>
      </c>
      <c r="AL20" s="133">
        <v>1.5037478668633182</v>
      </c>
      <c r="AM20" s="133">
        <v>1.5037478668633182</v>
      </c>
      <c r="AN20" s="133">
        <v>1.5037478668633182</v>
      </c>
      <c r="AO20" s="133">
        <v>1.5037478668633182</v>
      </c>
      <c r="AP20" s="133">
        <v>1.5037478668633182</v>
      </c>
      <c r="AQ20" s="133">
        <v>1.5037478668633182</v>
      </c>
      <c r="AR20" s="133">
        <v>1.5037478668633182</v>
      </c>
    </row>
    <row r="21" spans="16:44" x14ac:dyDescent="0.25">
      <c r="P21" s="133" t="s">
        <v>707</v>
      </c>
      <c r="Q21" s="133">
        <f t="shared" si="0"/>
        <v>-1.25</v>
      </c>
      <c r="R21" s="171">
        <f t="shared" si="1"/>
        <v>-1.0550455704983381</v>
      </c>
      <c r="S21" s="133">
        <f t="shared" si="2"/>
        <v>-2.1111111111111112</v>
      </c>
      <c r="T21" s="133">
        <f t="shared" si="3"/>
        <v>-1.5167880103710678</v>
      </c>
      <c r="U21" s="133">
        <f t="shared" si="4"/>
        <v>-1.6113535974240165</v>
      </c>
      <c r="V21" s="133">
        <v>0.27499899999999999</v>
      </c>
      <c r="W21" s="133">
        <v>-8.5391797132389904</v>
      </c>
      <c r="X21" s="133">
        <v>-8.5391797132389904</v>
      </c>
      <c r="Y21" s="133">
        <v>-8.5391797132389904</v>
      </c>
      <c r="Z21" s="133">
        <v>-8.5391797132389904</v>
      </c>
      <c r="AA21" s="133">
        <v>-8.5391797132389904</v>
      </c>
      <c r="AB21" s="133">
        <v>-8.5391797132389904</v>
      </c>
      <c r="AC21" s="133">
        <v>-8.5391797132389904</v>
      </c>
      <c r="AD21" s="133">
        <v>-8.5391797132389904</v>
      </c>
      <c r="AE21" s="133">
        <v>-8.5391797132389904</v>
      </c>
      <c r="AF21" s="133">
        <v>-8.5391797132389904</v>
      </c>
      <c r="AG21" s="133">
        <v>-8.5391797132389904</v>
      </c>
      <c r="AH21" s="133">
        <v>-8.5391797132389904</v>
      </c>
      <c r="AI21" s="133">
        <v>-8.5391797132389904</v>
      </c>
      <c r="AJ21" s="133">
        <v>-8.5391797132389904</v>
      </c>
      <c r="AK21" s="133">
        <v>-8.5391797132389904</v>
      </c>
      <c r="AL21" s="133">
        <v>-8.5391797132389904</v>
      </c>
      <c r="AM21" s="133">
        <v>-8.5391797132389904</v>
      </c>
      <c r="AN21" s="133">
        <v>-8.5391797132389904</v>
      </c>
      <c r="AO21" s="133">
        <v>-8.5391797132389904</v>
      </c>
      <c r="AP21" s="133">
        <v>-8.5391797132389904</v>
      </c>
      <c r="AQ21" s="133">
        <v>-8.5391797132389904</v>
      </c>
      <c r="AR21" s="133">
        <v>-8.5391797132389904</v>
      </c>
    </row>
    <row r="22" spans="16:44" x14ac:dyDescent="0.25">
      <c r="P22" s="133" t="s">
        <v>710</v>
      </c>
      <c r="Q22" s="133">
        <f t="shared" si="0"/>
        <v>-1.25</v>
      </c>
      <c r="R22" s="171">
        <f t="shared" si="1"/>
        <v>-1.0550455704983381</v>
      </c>
      <c r="S22" s="133">
        <f t="shared" si="2"/>
        <v>-2.1111111111111112</v>
      </c>
      <c r="T22" s="133">
        <f t="shared" si="3"/>
        <v>-1.5167880103710678</v>
      </c>
      <c r="U22" s="133">
        <f t="shared" si="4"/>
        <v>-1.6113535974240165</v>
      </c>
      <c r="V22" s="133">
        <v>-2.335118</v>
      </c>
      <c r="W22" s="133">
        <v>3.1304762391975065</v>
      </c>
      <c r="X22" s="133">
        <v>3.1304762391975065</v>
      </c>
      <c r="Y22" s="133">
        <v>3.1304762391975065</v>
      </c>
      <c r="Z22" s="133">
        <v>3.1304762391975065</v>
      </c>
      <c r="AA22" s="133">
        <v>3.1304762391975065</v>
      </c>
      <c r="AB22" s="133">
        <v>3.1304762391975065</v>
      </c>
      <c r="AC22" s="133">
        <v>3.1304762391975065</v>
      </c>
      <c r="AD22" s="133">
        <v>3.1304762391975065</v>
      </c>
      <c r="AE22" s="133">
        <v>3.1304762391975065</v>
      </c>
      <c r="AF22" s="133">
        <v>3.1304762391975065</v>
      </c>
      <c r="AG22" s="133">
        <v>3.1304762391975065</v>
      </c>
      <c r="AH22" s="133">
        <v>3.1304762391975065</v>
      </c>
      <c r="AI22" s="133">
        <v>3.1304762391975065</v>
      </c>
      <c r="AJ22" s="133">
        <v>3.1304762391975065</v>
      </c>
      <c r="AK22" s="133">
        <v>3.1304762391975065</v>
      </c>
      <c r="AL22" s="133">
        <v>3.1304762391975065</v>
      </c>
      <c r="AM22" s="133">
        <v>3.1304762391975065</v>
      </c>
      <c r="AN22" s="133">
        <v>3.1304762391975065</v>
      </c>
      <c r="AO22" s="133">
        <v>3.1304762391975065</v>
      </c>
      <c r="AP22" s="133">
        <v>3.1304762391975065</v>
      </c>
      <c r="AQ22" s="133">
        <v>3.1304762391975065</v>
      </c>
      <c r="AR22" s="133">
        <v>3.1304762391975065</v>
      </c>
    </row>
    <row r="23" spans="16:44" x14ac:dyDescent="0.25">
      <c r="P23" s="133">
        <v>44.351900000000001</v>
      </c>
      <c r="Q23" s="133">
        <f t="shared" si="0"/>
        <v>-1.25</v>
      </c>
      <c r="R23" s="171">
        <f t="shared" si="1"/>
        <v>-1.0550455704983381</v>
      </c>
      <c r="S23" s="133">
        <f t="shared" si="2"/>
        <v>-2.1111111111111112</v>
      </c>
      <c r="T23" s="133">
        <f t="shared" si="3"/>
        <v>-1.5167880103710678</v>
      </c>
      <c r="U23" s="133">
        <f t="shared" si="4"/>
        <v>-1.6113535974240165</v>
      </c>
    </row>
    <row r="24" spans="16:44" x14ac:dyDescent="0.25">
      <c r="P24" s="133" t="s">
        <v>712</v>
      </c>
      <c r="Q24" s="133">
        <f t="shared" si="0"/>
        <v>-1.25</v>
      </c>
      <c r="R24" s="171">
        <f t="shared" si="1"/>
        <v>-1.0550455704983381</v>
      </c>
      <c r="S24" s="133">
        <f t="shared" si="2"/>
        <v>-2.1111111111111112</v>
      </c>
      <c r="T24" s="133">
        <f t="shared" si="3"/>
        <v>-1.5167880103710678</v>
      </c>
      <c r="U24" s="133">
        <f t="shared" si="4"/>
        <v>-1.6113535974240165</v>
      </c>
    </row>
    <row r="25" spans="16:44" x14ac:dyDescent="0.25">
      <c r="P25" s="133">
        <v>189.446</v>
      </c>
      <c r="Q25" s="133">
        <f t="shared" si="0"/>
        <v>-1.25</v>
      </c>
      <c r="R25" s="171">
        <f t="shared" si="1"/>
        <v>-1.0550455704983381</v>
      </c>
      <c r="S25" s="133">
        <f t="shared" si="2"/>
        <v>-2.1111111111111112</v>
      </c>
      <c r="T25" s="133">
        <f t="shared" si="3"/>
        <v>-1.5167880103710678</v>
      </c>
      <c r="U25" s="133">
        <f t="shared" si="4"/>
        <v>-1.6113535974240165</v>
      </c>
    </row>
    <row r="26" spans="16:44" x14ac:dyDescent="0.25">
      <c r="Q26" s="133">
        <f t="shared" si="0"/>
        <v>-1.25</v>
      </c>
      <c r="R26" s="171">
        <f t="shared" si="1"/>
        <v>-1.0550455704983381</v>
      </c>
      <c r="S26" s="133">
        <f t="shared" si="2"/>
        <v>-2.1111111111111112</v>
      </c>
      <c r="T26" s="133">
        <f t="shared" si="3"/>
        <v>-1.5167880103710678</v>
      </c>
      <c r="U26" s="133">
        <f t="shared" si="4"/>
        <v>-1.6113535974240165</v>
      </c>
      <c r="W26" s="133" t="s">
        <v>717</v>
      </c>
    </row>
    <row r="27" spans="16:44" x14ac:dyDescent="0.25">
      <c r="Q27" s="133">
        <f t="shared" si="0"/>
        <v>-1.25</v>
      </c>
      <c r="R27" s="171">
        <f t="shared" si="1"/>
        <v>-1.0550455704983381</v>
      </c>
      <c r="S27" s="133">
        <f t="shared" si="2"/>
        <v>-2.1111111111111112</v>
      </c>
      <c r="T27" s="133">
        <f t="shared" si="3"/>
        <v>-1.5167880103710678</v>
      </c>
      <c r="U27" s="133">
        <f t="shared" si="4"/>
        <v>-1.6113535974240165</v>
      </c>
      <c r="W27" s="133">
        <f t="array" ref="W27:AR31">(V18:V22)+W18:AR22</f>
        <v>3.4916935255794224</v>
      </c>
      <c r="X27" s="133">
        <v>3.4916935255794224</v>
      </c>
      <c r="Y27" s="133">
        <v>3.4916935255794224</v>
      </c>
      <c r="Z27" s="133">
        <v>3.4916935255794224</v>
      </c>
      <c r="AA27" s="133">
        <v>3.4916935255794224</v>
      </c>
      <c r="AB27" s="133">
        <v>3.4916935255794224</v>
      </c>
      <c r="AC27" s="133">
        <v>3.4916935255794224</v>
      </c>
      <c r="AD27" s="133">
        <v>3.4916935255794224</v>
      </c>
      <c r="AE27" s="133">
        <v>3.4916935255794224</v>
      </c>
      <c r="AF27" s="133">
        <v>3.4916935255794224</v>
      </c>
      <c r="AG27" s="133">
        <v>3.4916935255794224</v>
      </c>
      <c r="AH27" s="133">
        <v>3.4916935255794224</v>
      </c>
      <c r="AI27" s="133">
        <v>3.4916935255794224</v>
      </c>
      <c r="AJ27" s="133">
        <v>3.4916935255794224</v>
      </c>
      <c r="AK27" s="133">
        <v>3.4916935255794224</v>
      </c>
      <c r="AL27" s="133">
        <v>3.4916935255794224</v>
      </c>
      <c r="AM27" s="133">
        <v>3.4916935255794224</v>
      </c>
      <c r="AN27" s="133">
        <v>3.4916935255794224</v>
      </c>
      <c r="AO27" s="133">
        <v>3.4916935255794224</v>
      </c>
      <c r="AP27" s="133">
        <v>3.4916935255794224</v>
      </c>
      <c r="AQ27" s="133">
        <v>3.4916935255794224</v>
      </c>
      <c r="AR27" s="133">
        <v>3.4916935255794224</v>
      </c>
    </row>
    <row r="28" spans="16:44" x14ac:dyDescent="0.25">
      <c r="Q28" s="133">
        <f t="shared" si="0"/>
        <v>-1.25</v>
      </c>
      <c r="R28" s="171">
        <f t="shared" si="1"/>
        <v>-1.0550455704983381</v>
      </c>
      <c r="S28" s="133">
        <f t="shared" si="2"/>
        <v>-2.1111111111111112</v>
      </c>
      <c r="T28" s="133">
        <f t="shared" si="3"/>
        <v>-1.5167880103710678</v>
      </c>
      <c r="U28" s="133">
        <f t="shared" si="4"/>
        <v>-1.6113535974240165</v>
      </c>
      <c r="W28" s="133">
        <v>2.5806032496118565</v>
      </c>
      <c r="X28" s="133">
        <v>2.5806032496118565</v>
      </c>
      <c r="Y28" s="133">
        <v>2.5806032496118565</v>
      </c>
      <c r="Z28" s="133">
        <v>2.5806032496118565</v>
      </c>
      <c r="AA28" s="133">
        <v>2.5806032496118565</v>
      </c>
      <c r="AB28" s="133">
        <v>2.5806032496118565</v>
      </c>
      <c r="AC28" s="133">
        <v>2.5806032496118565</v>
      </c>
      <c r="AD28" s="133">
        <v>2.5806032496118565</v>
      </c>
      <c r="AE28" s="133">
        <v>2.5806032496118565</v>
      </c>
      <c r="AF28" s="133">
        <v>2.5806032496118565</v>
      </c>
      <c r="AG28" s="133">
        <v>2.5806032496118565</v>
      </c>
      <c r="AH28" s="133">
        <v>2.5806032496118565</v>
      </c>
      <c r="AI28" s="133">
        <v>2.5806032496118565</v>
      </c>
      <c r="AJ28" s="133">
        <v>2.5806032496118565</v>
      </c>
      <c r="AK28" s="133">
        <v>2.5806032496118565</v>
      </c>
      <c r="AL28" s="133">
        <v>2.5806032496118565</v>
      </c>
      <c r="AM28" s="133">
        <v>2.5806032496118565</v>
      </c>
      <c r="AN28" s="133">
        <v>2.5806032496118565</v>
      </c>
      <c r="AO28" s="133">
        <v>2.5806032496118565</v>
      </c>
      <c r="AP28" s="133">
        <v>2.5806032496118565</v>
      </c>
      <c r="AQ28" s="133">
        <v>2.5806032496118565</v>
      </c>
      <c r="AR28" s="133">
        <v>2.5806032496118565</v>
      </c>
    </row>
    <row r="29" spans="16:44" x14ac:dyDescent="0.25">
      <c r="Q29" s="133">
        <f t="shared" si="0"/>
        <v>-1.25</v>
      </c>
      <c r="R29" s="171">
        <f t="shared" si="1"/>
        <v>-1.0550455704983381</v>
      </c>
      <c r="S29" s="133">
        <f t="shared" si="2"/>
        <v>-2.1111111111111112</v>
      </c>
      <c r="T29" s="133">
        <f t="shared" si="3"/>
        <v>-1.5167880103710678</v>
      </c>
      <c r="U29" s="133">
        <f t="shared" si="4"/>
        <v>-1.6113535974240165</v>
      </c>
      <c r="W29" s="133">
        <v>1.6191338668633182</v>
      </c>
      <c r="X29" s="133">
        <v>1.6191338668633182</v>
      </c>
      <c r="Y29" s="133">
        <v>1.6191338668633182</v>
      </c>
      <c r="Z29" s="133">
        <v>1.6191338668633182</v>
      </c>
      <c r="AA29" s="133">
        <v>1.6191338668633182</v>
      </c>
      <c r="AB29" s="133">
        <v>1.6191338668633182</v>
      </c>
      <c r="AC29" s="133">
        <v>1.6191338668633182</v>
      </c>
      <c r="AD29" s="133">
        <v>1.6191338668633182</v>
      </c>
      <c r="AE29" s="133">
        <v>1.6191338668633182</v>
      </c>
      <c r="AF29" s="133">
        <v>1.6191338668633182</v>
      </c>
      <c r="AG29" s="133">
        <v>1.6191338668633182</v>
      </c>
      <c r="AH29" s="133">
        <v>1.6191338668633182</v>
      </c>
      <c r="AI29" s="133">
        <v>1.6191338668633182</v>
      </c>
      <c r="AJ29" s="133">
        <v>1.6191338668633182</v>
      </c>
      <c r="AK29" s="133">
        <v>1.6191338668633182</v>
      </c>
      <c r="AL29" s="133">
        <v>1.6191338668633182</v>
      </c>
      <c r="AM29" s="133">
        <v>1.6191338668633182</v>
      </c>
      <c r="AN29" s="133">
        <v>1.6191338668633182</v>
      </c>
      <c r="AO29" s="133">
        <v>1.6191338668633182</v>
      </c>
      <c r="AP29" s="133">
        <v>1.6191338668633182</v>
      </c>
      <c r="AQ29" s="133">
        <v>1.6191338668633182</v>
      </c>
      <c r="AR29" s="133">
        <v>1.6191338668633182</v>
      </c>
    </row>
    <row r="30" spans="16:44" x14ac:dyDescent="0.25">
      <c r="Q30" s="133">
        <f t="shared" si="0"/>
        <v>-1.25</v>
      </c>
      <c r="R30" s="171">
        <f t="shared" si="1"/>
        <v>-1.0550455704983381</v>
      </c>
      <c r="S30" s="133">
        <f t="shared" si="2"/>
        <v>-2.1111111111111112</v>
      </c>
      <c r="T30" s="133">
        <f t="shared" si="3"/>
        <v>-1.5167880103710678</v>
      </c>
      <c r="U30" s="133">
        <f t="shared" si="4"/>
        <v>-1.6113535974240165</v>
      </c>
      <c r="W30" s="133">
        <v>-8.2641807132389911</v>
      </c>
      <c r="X30" s="133">
        <v>-8.2641807132389911</v>
      </c>
      <c r="Y30" s="133">
        <v>-8.2641807132389911</v>
      </c>
      <c r="Z30" s="133">
        <v>-8.2641807132389911</v>
      </c>
      <c r="AA30" s="133">
        <v>-8.2641807132389911</v>
      </c>
      <c r="AB30" s="133">
        <v>-8.2641807132389911</v>
      </c>
      <c r="AC30" s="133">
        <v>-8.2641807132389911</v>
      </c>
      <c r="AD30" s="133">
        <v>-8.2641807132389911</v>
      </c>
      <c r="AE30" s="133">
        <v>-8.2641807132389911</v>
      </c>
      <c r="AF30" s="133">
        <v>-8.2641807132389911</v>
      </c>
      <c r="AG30" s="133">
        <v>-8.2641807132389911</v>
      </c>
      <c r="AH30" s="133">
        <v>-8.2641807132389911</v>
      </c>
      <c r="AI30" s="133">
        <v>-8.2641807132389911</v>
      </c>
      <c r="AJ30" s="133">
        <v>-8.2641807132389911</v>
      </c>
      <c r="AK30" s="133">
        <v>-8.2641807132389911</v>
      </c>
      <c r="AL30" s="133">
        <v>-8.2641807132389911</v>
      </c>
      <c r="AM30" s="133">
        <v>-8.2641807132389911</v>
      </c>
      <c r="AN30" s="133">
        <v>-8.2641807132389911</v>
      </c>
      <c r="AO30" s="133">
        <v>-8.2641807132389911</v>
      </c>
      <c r="AP30" s="133">
        <v>-8.2641807132389911</v>
      </c>
      <c r="AQ30" s="133">
        <v>-8.2641807132389911</v>
      </c>
      <c r="AR30" s="133">
        <v>-8.2641807132389911</v>
      </c>
    </row>
    <row r="31" spans="16:44" x14ac:dyDescent="0.25">
      <c r="Q31" s="133">
        <f t="shared" si="0"/>
        <v>-1.25</v>
      </c>
      <c r="R31" s="171">
        <f t="shared" si="1"/>
        <v>-1.0550455704983381</v>
      </c>
      <c r="S31" s="133">
        <f t="shared" si="2"/>
        <v>-2.1111111111111112</v>
      </c>
      <c r="T31" s="133">
        <f t="shared" si="3"/>
        <v>-1.5167880103710678</v>
      </c>
      <c r="U31" s="133">
        <f t="shared" si="4"/>
        <v>-1.6113535974240165</v>
      </c>
      <c r="W31" s="133">
        <v>0.79535823919750648</v>
      </c>
      <c r="X31" s="133">
        <v>0.79535823919750648</v>
      </c>
      <c r="Y31" s="133">
        <v>0.79535823919750648</v>
      </c>
      <c r="Z31" s="133">
        <v>0.79535823919750648</v>
      </c>
      <c r="AA31" s="133">
        <v>0.79535823919750648</v>
      </c>
      <c r="AB31" s="133">
        <v>0.79535823919750648</v>
      </c>
      <c r="AC31" s="133">
        <v>0.79535823919750648</v>
      </c>
      <c r="AD31" s="133">
        <v>0.79535823919750648</v>
      </c>
      <c r="AE31" s="133">
        <v>0.79535823919750648</v>
      </c>
      <c r="AF31" s="133">
        <v>0.79535823919750648</v>
      </c>
      <c r="AG31" s="133">
        <v>0.79535823919750648</v>
      </c>
      <c r="AH31" s="133">
        <v>0.79535823919750648</v>
      </c>
      <c r="AI31" s="133">
        <v>0.79535823919750648</v>
      </c>
      <c r="AJ31" s="133">
        <v>0.79535823919750648</v>
      </c>
      <c r="AK31" s="133">
        <v>0.79535823919750648</v>
      </c>
      <c r="AL31" s="133">
        <v>0.79535823919750648</v>
      </c>
      <c r="AM31" s="133">
        <v>0.79535823919750648</v>
      </c>
      <c r="AN31" s="133">
        <v>0.79535823919750648</v>
      </c>
      <c r="AO31" s="133">
        <v>0.79535823919750648</v>
      </c>
      <c r="AP31" s="133">
        <v>0.79535823919750648</v>
      </c>
      <c r="AQ31" s="133">
        <v>0.79535823919750648</v>
      </c>
      <c r="AR31" s="133">
        <v>0.79535823919750648</v>
      </c>
    </row>
    <row r="32" spans="16:44" x14ac:dyDescent="0.25">
      <c r="Q32" s="133">
        <f t="shared" si="0"/>
        <v>-1.25</v>
      </c>
      <c r="R32" s="171">
        <f t="shared" si="1"/>
        <v>-1.0550455704983381</v>
      </c>
      <c r="S32" s="133">
        <f t="shared" si="2"/>
        <v>-2.1111111111111112</v>
      </c>
      <c r="T32" s="133">
        <f t="shared" si="3"/>
        <v>-1.5167880103710678</v>
      </c>
      <c r="U32" s="133">
        <f t="shared" si="4"/>
        <v>-1.6113535974240165</v>
      </c>
    </row>
    <row r="33" spans="17:44" x14ac:dyDescent="0.25">
      <c r="Q33" s="133">
        <f t="shared" si="0"/>
        <v>-1.25</v>
      </c>
      <c r="R33" s="171">
        <f t="shared" si="1"/>
        <v>-1.0550455704983381</v>
      </c>
      <c r="S33" s="133">
        <f t="shared" si="2"/>
        <v>-2.1111111111111112</v>
      </c>
      <c r="T33" s="133">
        <f t="shared" si="3"/>
        <v>-1.5167880103710678</v>
      </c>
      <c r="U33" s="133">
        <f t="shared" si="4"/>
        <v>-1.6113535974240165</v>
      </c>
    </row>
    <row r="34" spans="17:44" x14ac:dyDescent="0.25">
      <c r="Q34" s="133">
        <f t="shared" si="0"/>
        <v>-1.25</v>
      </c>
      <c r="R34" s="171">
        <f t="shared" si="1"/>
        <v>-1.0550455704983381</v>
      </c>
      <c r="S34" s="133">
        <f t="shared" si="2"/>
        <v>-2.1111111111111112</v>
      </c>
      <c r="T34" s="133">
        <f t="shared" si="3"/>
        <v>-1.5167880103710678</v>
      </c>
      <c r="U34" s="133">
        <f t="shared" si="4"/>
        <v>-1.6113535974240165</v>
      </c>
    </row>
    <row r="35" spans="17:44" x14ac:dyDescent="0.25">
      <c r="Q35" s="133">
        <f t="shared" si="0"/>
        <v>-1.25</v>
      </c>
      <c r="R35" s="171">
        <f t="shared" si="1"/>
        <v>-1.0550455704983381</v>
      </c>
      <c r="S35" s="133">
        <f t="shared" si="2"/>
        <v>-2.1111111111111112</v>
      </c>
      <c r="T35" s="133">
        <f t="shared" si="3"/>
        <v>-1.5167880103710678</v>
      </c>
      <c r="U35" s="133">
        <f t="shared" si="4"/>
        <v>-1.6113535974240165</v>
      </c>
      <c r="W35" s="133" t="s">
        <v>718</v>
      </c>
    </row>
    <row r="36" spans="17:44" x14ac:dyDescent="0.25">
      <c r="Q36" s="133">
        <f t="shared" si="0"/>
        <v>-1.25</v>
      </c>
      <c r="R36" s="171">
        <f t="shared" si="1"/>
        <v>-1.0550455704983381</v>
      </c>
      <c r="S36" s="133">
        <f t="shared" si="2"/>
        <v>-2.1111111111111112</v>
      </c>
      <c r="T36" s="133">
        <f t="shared" si="3"/>
        <v>-1.5167880103710678</v>
      </c>
      <c r="U36" s="133">
        <f t="shared" si="4"/>
        <v>-1.6113535974240165</v>
      </c>
      <c r="W36" s="133">
        <f>2/(1+EXP(-2*W27))-1</f>
        <v>0.99814740255187751</v>
      </c>
      <c r="X36" s="133">
        <f t="shared" ref="X36:AR36" si="5">2/(1+EXP(-2*X27))-1</f>
        <v>0.99814740255187751</v>
      </c>
      <c r="Y36" s="133">
        <f t="shared" si="5"/>
        <v>0.99814740255187751</v>
      </c>
      <c r="Z36" s="133">
        <f t="shared" si="5"/>
        <v>0.99814740255187751</v>
      </c>
      <c r="AA36" s="133">
        <f t="shared" si="5"/>
        <v>0.99814740255187751</v>
      </c>
      <c r="AB36" s="133">
        <f t="shared" si="5"/>
        <v>0.99814740255187751</v>
      </c>
      <c r="AC36" s="133">
        <f t="shared" si="5"/>
        <v>0.99814740255187751</v>
      </c>
      <c r="AD36" s="133">
        <f t="shared" si="5"/>
        <v>0.99814740255187751</v>
      </c>
      <c r="AE36" s="133">
        <f t="shared" si="5"/>
        <v>0.99814740255187751</v>
      </c>
      <c r="AF36" s="133">
        <f t="shared" si="5"/>
        <v>0.99814740255187751</v>
      </c>
      <c r="AG36" s="133">
        <f t="shared" si="5"/>
        <v>0.99814740255187751</v>
      </c>
      <c r="AH36" s="133">
        <f t="shared" si="5"/>
        <v>0.99814740255187751</v>
      </c>
      <c r="AI36" s="133">
        <f t="shared" si="5"/>
        <v>0.99814740255187751</v>
      </c>
      <c r="AJ36" s="133">
        <f t="shared" si="5"/>
        <v>0.99814740255187751</v>
      </c>
      <c r="AK36" s="133">
        <f t="shared" si="5"/>
        <v>0.99814740255187751</v>
      </c>
      <c r="AL36" s="133">
        <f t="shared" si="5"/>
        <v>0.99814740255187751</v>
      </c>
      <c r="AM36" s="133">
        <f t="shared" si="5"/>
        <v>0.99814740255187751</v>
      </c>
      <c r="AN36" s="133">
        <f t="shared" si="5"/>
        <v>0.99814740255187751</v>
      </c>
      <c r="AO36" s="133">
        <f t="shared" si="5"/>
        <v>0.99814740255187751</v>
      </c>
      <c r="AP36" s="133">
        <f t="shared" si="5"/>
        <v>0.99814740255187751</v>
      </c>
      <c r="AQ36" s="133">
        <f t="shared" si="5"/>
        <v>0.99814740255187751</v>
      </c>
      <c r="AR36" s="133">
        <f t="shared" si="5"/>
        <v>0.99814740255187751</v>
      </c>
    </row>
    <row r="37" spans="17:44" x14ac:dyDescent="0.25">
      <c r="Q37" s="133">
        <f t="shared" si="0"/>
        <v>-1.25</v>
      </c>
      <c r="R37" s="171">
        <f t="shared" si="1"/>
        <v>-1.0550455704983381</v>
      </c>
      <c r="S37" s="133">
        <f t="shared" si="2"/>
        <v>-2.1111111111111112</v>
      </c>
      <c r="T37" s="133">
        <f t="shared" si="3"/>
        <v>-1.5167880103710678</v>
      </c>
      <c r="U37" s="133">
        <f t="shared" si="4"/>
        <v>-1.6113535974240165</v>
      </c>
      <c r="W37" s="133">
        <f t="shared" ref="W37:AR40" si="6">2/(1+EXP(-2*W28))-1</f>
        <v>0.98859584725387606</v>
      </c>
      <c r="X37" s="133">
        <f t="shared" si="6"/>
        <v>0.98859584725387606</v>
      </c>
      <c r="Y37" s="133">
        <f t="shared" si="6"/>
        <v>0.98859584725387606</v>
      </c>
      <c r="Z37" s="133">
        <f t="shared" si="6"/>
        <v>0.98859584725387606</v>
      </c>
      <c r="AA37" s="133">
        <f t="shared" si="6"/>
        <v>0.98859584725387606</v>
      </c>
      <c r="AB37" s="133">
        <f t="shared" si="6"/>
        <v>0.98859584725387606</v>
      </c>
      <c r="AC37" s="133">
        <f t="shared" si="6"/>
        <v>0.98859584725387606</v>
      </c>
      <c r="AD37" s="133">
        <f t="shared" si="6"/>
        <v>0.98859584725387606</v>
      </c>
      <c r="AE37" s="133">
        <f t="shared" si="6"/>
        <v>0.98859584725387606</v>
      </c>
      <c r="AF37" s="133">
        <f t="shared" si="6"/>
        <v>0.98859584725387606</v>
      </c>
      <c r="AG37" s="133">
        <f t="shared" si="6"/>
        <v>0.98859584725387606</v>
      </c>
      <c r="AH37" s="133">
        <f t="shared" si="6"/>
        <v>0.98859584725387606</v>
      </c>
      <c r="AI37" s="133">
        <f t="shared" si="6"/>
        <v>0.98859584725387606</v>
      </c>
      <c r="AJ37" s="133">
        <f t="shared" si="6"/>
        <v>0.98859584725387606</v>
      </c>
      <c r="AK37" s="133">
        <f t="shared" si="6"/>
        <v>0.98859584725387606</v>
      </c>
      <c r="AL37" s="133">
        <f t="shared" si="6"/>
        <v>0.98859584725387606</v>
      </c>
      <c r="AM37" s="133">
        <f t="shared" si="6"/>
        <v>0.98859584725387606</v>
      </c>
      <c r="AN37" s="133">
        <f t="shared" si="6"/>
        <v>0.98859584725387606</v>
      </c>
      <c r="AO37" s="133">
        <f t="shared" si="6"/>
        <v>0.98859584725387606</v>
      </c>
      <c r="AP37" s="133">
        <f t="shared" si="6"/>
        <v>0.98859584725387606</v>
      </c>
      <c r="AQ37" s="133">
        <f t="shared" si="6"/>
        <v>0.98859584725387606</v>
      </c>
      <c r="AR37" s="133">
        <f t="shared" si="6"/>
        <v>0.98859584725387606</v>
      </c>
    </row>
    <row r="38" spans="17:44" x14ac:dyDescent="0.25">
      <c r="Q38" s="133">
        <f t="shared" si="0"/>
        <v>-1.25</v>
      </c>
      <c r="R38" s="171">
        <f t="shared" si="1"/>
        <v>-1.0550455704983381</v>
      </c>
      <c r="S38" s="133">
        <f t="shared" si="2"/>
        <v>-2.1111111111111112</v>
      </c>
      <c r="T38" s="133">
        <f t="shared" si="3"/>
        <v>-1.5167880103710678</v>
      </c>
      <c r="U38" s="133">
        <f t="shared" si="4"/>
        <v>-1.6113535974240165</v>
      </c>
      <c r="W38" s="133">
        <f t="shared" si="6"/>
        <v>0.92449846832648852</v>
      </c>
      <c r="X38" s="133">
        <f t="shared" si="6"/>
        <v>0.92449846832648852</v>
      </c>
      <c r="Y38" s="133">
        <f t="shared" si="6"/>
        <v>0.92449846832648852</v>
      </c>
      <c r="Z38" s="133">
        <f t="shared" si="6"/>
        <v>0.92449846832648852</v>
      </c>
      <c r="AA38" s="133">
        <f t="shared" si="6"/>
        <v>0.92449846832648852</v>
      </c>
      <c r="AB38" s="133">
        <f t="shared" si="6"/>
        <v>0.92449846832648852</v>
      </c>
      <c r="AC38" s="133">
        <f t="shared" si="6"/>
        <v>0.92449846832648852</v>
      </c>
      <c r="AD38" s="133">
        <f t="shared" si="6"/>
        <v>0.92449846832648852</v>
      </c>
      <c r="AE38" s="133">
        <f t="shared" si="6"/>
        <v>0.92449846832648852</v>
      </c>
      <c r="AF38" s="133">
        <f t="shared" si="6"/>
        <v>0.92449846832648852</v>
      </c>
      <c r="AG38" s="133">
        <f t="shared" si="6"/>
        <v>0.92449846832648852</v>
      </c>
      <c r="AH38" s="133">
        <f t="shared" si="6"/>
        <v>0.92449846832648852</v>
      </c>
      <c r="AI38" s="133">
        <f t="shared" si="6"/>
        <v>0.92449846832648852</v>
      </c>
      <c r="AJ38" s="133">
        <f t="shared" si="6"/>
        <v>0.92449846832648852</v>
      </c>
      <c r="AK38" s="133">
        <f t="shared" si="6"/>
        <v>0.92449846832648852</v>
      </c>
      <c r="AL38" s="133">
        <f t="shared" si="6"/>
        <v>0.92449846832648852</v>
      </c>
      <c r="AM38" s="133">
        <f t="shared" si="6"/>
        <v>0.92449846832648852</v>
      </c>
      <c r="AN38" s="133">
        <f t="shared" si="6"/>
        <v>0.92449846832648852</v>
      </c>
      <c r="AO38" s="133">
        <f t="shared" si="6"/>
        <v>0.92449846832648852</v>
      </c>
      <c r="AP38" s="133">
        <f t="shared" si="6"/>
        <v>0.92449846832648852</v>
      </c>
      <c r="AQ38" s="133">
        <f t="shared" si="6"/>
        <v>0.92449846832648852</v>
      </c>
      <c r="AR38" s="133">
        <f t="shared" si="6"/>
        <v>0.92449846832648852</v>
      </c>
    </row>
    <row r="39" spans="17:44" x14ac:dyDescent="0.25">
      <c r="Q39" s="133">
        <f t="shared" si="0"/>
        <v>-1.25</v>
      </c>
      <c r="R39" s="171">
        <f t="shared" si="1"/>
        <v>-1.0550455704983381</v>
      </c>
      <c r="S39" s="133">
        <f t="shared" si="2"/>
        <v>-2.1111111111111112</v>
      </c>
      <c r="T39" s="133">
        <f t="shared" si="3"/>
        <v>-1.5167880103710678</v>
      </c>
      <c r="U39" s="133">
        <f t="shared" si="4"/>
        <v>-1.6113535974240165</v>
      </c>
      <c r="W39" s="133">
        <f t="shared" si="6"/>
        <v>-0.99999986730523049</v>
      </c>
      <c r="X39" s="133">
        <f t="shared" si="6"/>
        <v>-0.99999986730523049</v>
      </c>
      <c r="Y39" s="133">
        <f t="shared" si="6"/>
        <v>-0.99999986730523049</v>
      </c>
      <c r="Z39" s="133">
        <f t="shared" si="6"/>
        <v>-0.99999986730523049</v>
      </c>
      <c r="AA39" s="133">
        <f t="shared" si="6"/>
        <v>-0.99999986730523049</v>
      </c>
      <c r="AB39" s="133">
        <f t="shared" si="6"/>
        <v>-0.99999986730523049</v>
      </c>
      <c r="AC39" s="133">
        <f t="shared" si="6"/>
        <v>-0.99999986730523049</v>
      </c>
      <c r="AD39" s="133">
        <f t="shared" si="6"/>
        <v>-0.99999986730523049</v>
      </c>
      <c r="AE39" s="133">
        <f t="shared" si="6"/>
        <v>-0.99999986730523049</v>
      </c>
      <c r="AF39" s="133">
        <f t="shared" si="6"/>
        <v>-0.99999986730523049</v>
      </c>
      <c r="AG39" s="133">
        <f t="shared" si="6"/>
        <v>-0.99999986730523049</v>
      </c>
      <c r="AH39" s="133">
        <f t="shared" si="6"/>
        <v>-0.99999986730523049</v>
      </c>
      <c r="AI39" s="133">
        <f t="shared" si="6"/>
        <v>-0.99999986730523049</v>
      </c>
      <c r="AJ39" s="133">
        <f t="shared" si="6"/>
        <v>-0.99999986730523049</v>
      </c>
      <c r="AK39" s="133">
        <f t="shared" si="6"/>
        <v>-0.99999986730523049</v>
      </c>
      <c r="AL39" s="133">
        <f t="shared" si="6"/>
        <v>-0.99999986730523049</v>
      </c>
      <c r="AM39" s="133">
        <f t="shared" si="6"/>
        <v>-0.99999986730523049</v>
      </c>
      <c r="AN39" s="133">
        <f t="shared" si="6"/>
        <v>-0.99999986730523049</v>
      </c>
      <c r="AO39" s="133">
        <f t="shared" si="6"/>
        <v>-0.99999986730523049</v>
      </c>
      <c r="AP39" s="133">
        <f t="shared" si="6"/>
        <v>-0.99999986730523049</v>
      </c>
      <c r="AQ39" s="133">
        <f t="shared" si="6"/>
        <v>-0.99999986730523049</v>
      </c>
      <c r="AR39" s="133">
        <f t="shared" si="6"/>
        <v>-0.99999986730523049</v>
      </c>
    </row>
    <row r="40" spans="17:44" x14ac:dyDescent="0.25">
      <c r="Q40" s="133">
        <f t="shared" si="0"/>
        <v>-1.25</v>
      </c>
      <c r="R40" s="171">
        <f t="shared" si="1"/>
        <v>-1.0550455704983381</v>
      </c>
      <c r="S40" s="133">
        <f t="shared" si="2"/>
        <v>-2.1111111111111112</v>
      </c>
      <c r="T40" s="133">
        <f t="shared" si="3"/>
        <v>-1.5167880103710678</v>
      </c>
      <c r="U40" s="133">
        <f t="shared" si="4"/>
        <v>-1.6113535974240165</v>
      </c>
      <c r="W40" s="133">
        <f t="shared" si="6"/>
        <v>0.66143376535689247</v>
      </c>
      <c r="X40" s="133">
        <f t="shared" si="6"/>
        <v>0.66143376535689247</v>
      </c>
      <c r="Y40" s="133">
        <f t="shared" si="6"/>
        <v>0.66143376535689247</v>
      </c>
      <c r="Z40" s="133">
        <f t="shared" si="6"/>
        <v>0.66143376535689247</v>
      </c>
      <c r="AA40" s="133">
        <f t="shared" si="6"/>
        <v>0.66143376535689247</v>
      </c>
      <c r="AB40" s="133">
        <f t="shared" si="6"/>
        <v>0.66143376535689247</v>
      </c>
      <c r="AC40" s="133">
        <f t="shared" si="6"/>
        <v>0.66143376535689247</v>
      </c>
      <c r="AD40" s="133">
        <f t="shared" si="6"/>
        <v>0.66143376535689247</v>
      </c>
      <c r="AE40" s="133">
        <f t="shared" si="6"/>
        <v>0.66143376535689247</v>
      </c>
      <c r="AF40" s="133">
        <f t="shared" si="6"/>
        <v>0.66143376535689247</v>
      </c>
      <c r="AG40" s="133">
        <f t="shared" si="6"/>
        <v>0.66143376535689247</v>
      </c>
      <c r="AH40" s="133">
        <f t="shared" si="6"/>
        <v>0.66143376535689247</v>
      </c>
      <c r="AI40" s="133">
        <f t="shared" si="6"/>
        <v>0.66143376535689247</v>
      </c>
      <c r="AJ40" s="133">
        <f t="shared" si="6"/>
        <v>0.66143376535689247</v>
      </c>
      <c r="AK40" s="133">
        <f t="shared" si="6"/>
        <v>0.66143376535689247</v>
      </c>
      <c r="AL40" s="133">
        <f t="shared" si="6"/>
        <v>0.66143376535689247</v>
      </c>
      <c r="AM40" s="133">
        <f t="shared" si="6"/>
        <v>0.66143376535689247</v>
      </c>
      <c r="AN40" s="133">
        <f t="shared" si="6"/>
        <v>0.66143376535689247</v>
      </c>
      <c r="AO40" s="133">
        <f t="shared" si="6"/>
        <v>0.66143376535689247</v>
      </c>
      <c r="AP40" s="133">
        <f t="shared" si="6"/>
        <v>0.66143376535689247</v>
      </c>
      <c r="AQ40" s="133">
        <f t="shared" si="6"/>
        <v>0.66143376535689247</v>
      </c>
      <c r="AR40" s="133">
        <f t="shared" si="6"/>
        <v>0.66143376535689247</v>
      </c>
    </row>
    <row r="41" spans="17:44" x14ac:dyDescent="0.25">
      <c r="Q41" s="133">
        <f t="shared" si="0"/>
        <v>-1.25</v>
      </c>
      <c r="R41" s="171">
        <f t="shared" si="1"/>
        <v>-1.0550455704983381</v>
      </c>
      <c r="S41" s="133">
        <f t="shared" si="2"/>
        <v>-2.1111111111111112</v>
      </c>
      <c r="T41" s="133">
        <f t="shared" si="3"/>
        <v>-1.5167880103710678</v>
      </c>
      <c r="U41" s="133">
        <f t="shared" si="4"/>
        <v>-1.6113535974240165</v>
      </c>
    </row>
    <row r="42" spans="17:44" x14ac:dyDescent="0.25">
      <c r="Q42" s="133">
        <f t="shared" si="0"/>
        <v>-1.25</v>
      </c>
      <c r="R42" s="171">
        <f t="shared" si="1"/>
        <v>-1.0550455704983381</v>
      </c>
      <c r="S42" s="133">
        <f t="shared" si="2"/>
        <v>-2.1111111111111112</v>
      </c>
      <c r="T42" s="133">
        <f t="shared" si="3"/>
        <v>-1.5167880103710678</v>
      </c>
      <c r="U42" s="133">
        <f t="shared" si="4"/>
        <v>-1.6113535974240165</v>
      </c>
      <c r="W42" s="133" t="s">
        <v>719</v>
      </c>
      <c r="X42" s="133" t="s">
        <v>720</v>
      </c>
    </row>
    <row r="43" spans="17:44" x14ac:dyDescent="0.25">
      <c r="Q43" s="133">
        <f t="shared" si="0"/>
        <v>-1.25</v>
      </c>
      <c r="R43" s="171">
        <f t="shared" si="1"/>
        <v>-1.0550455704983381</v>
      </c>
      <c r="S43" s="133">
        <f t="shared" si="2"/>
        <v>-2.1111111111111112</v>
      </c>
      <c r="T43" s="133">
        <f t="shared" si="3"/>
        <v>-1.5167880103710678</v>
      </c>
      <c r="U43" s="133">
        <f t="shared" si="4"/>
        <v>-1.6113535974240165</v>
      </c>
      <c r="W43" s="133">
        <v>-0.29744799999999999</v>
      </c>
      <c r="X43" s="133">
        <v>-2.9445300000000001E-2</v>
      </c>
      <c r="Y43" s="133">
        <v>-9.54961E-2</v>
      </c>
      <c r="Z43" s="133">
        <v>-1.00817</v>
      </c>
      <c r="AA43" s="133">
        <v>-2.5251800000000001E-2</v>
      </c>
      <c r="AB43" s="133">
        <v>-0.46085900000000002</v>
      </c>
    </row>
    <row r="44" spans="17:44" x14ac:dyDescent="0.25">
      <c r="Q44" s="133">
        <f t="shared" si="0"/>
        <v>-1.25</v>
      </c>
      <c r="R44" s="171">
        <f t="shared" si="1"/>
        <v>-1.0550455704983381</v>
      </c>
      <c r="S44" s="133">
        <f t="shared" si="2"/>
        <v>-2.1111111111111112</v>
      </c>
      <c r="T44" s="133">
        <f t="shared" si="3"/>
        <v>-1.5167880103710678</v>
      </c>
      <c r="U44" s="133">
        <f t="shared" si="4"/>
        <v>-1.6113535974240165</v>
      </c>
    </row>
    <row r="45" spans="17:44" x14ac:dyDescent="0.25">
      <c r="Q45" s="133">
        <f t="shared" si="0"/>
        <v>-1.25</v>
      </c>
      <c r="R45" s="171">
        <f t="shared" si="1"/>
        <v>-1.0550455704983381</v>
      </c>
      <c r="S45" s="133">
        <f t="shared" si="2"/>
        <v>-2.1111111111111112</v>
      </c>
      <c r="T45" s="133">
        <f t="shared" si="3"/>
        <v>-1.5167880103710678</v>
      </c>
      <c r="U45" s="133">
        <f t="shared" si="4"/>
        <v>-1.6113535974240165</v>
      </c>
      <c r="W45" s="133" t="s">
        <v>721</v>
      </c>
    </row>
    <row r="46" spans="17:44" x14ac:dyDescent="0.25">
      <c r="Q46" s="133">
        <f t="shared" si="0"/>
        <v>-1.25</v>
      </c>
      <c r="R46" s="171">
        <f t="shared" si="1"/>
        <v>-1.0550455704983381</v>
      </c>
      <c r="S46" s="133">
        <f t="shared" si="2"/>
        <v>-2.1111111111111112</v>
      </c>
      <c r="T46" s="133">
        <f t="shared" si="3"/>
        <v>-1.5167880103710678</v>
      </c>
      <c r="U46" s="133">
        <f t="shared" si="4"/>
        <v>-1.6113535974240165</v>
      </c>
      <c r="W46" s="133">
        <f t="array" ref="W46:AR46">MMULT(X43:AB43,W36:AR40)</f>
        <v>-1.3354253254334116</v>
      </c>
      <c r="X46" s="133">
        <v>-1.3354253254334116</v>
      </c>
      <c r="Y46" s="133">
        <v>-1.3354253254334116</v>
      </c>
      <c r="Z46" s="133">
        <v>-1.3354253254334116</v>
      </c>
      <c r="AA46" s="133">
        <v>-1.3354253254334116</v>
      </c>
      <c r="AB46" s="133">
        <v>-1.3354253254334116</v>
      </c>
      <c r="AC46" s="133">
        <v>-1.3354253254334116</v>
      </c>
      <c r="AD46" s="133">
        <v>-1.3354253254334116</v>
      </c>
      <c r="AE46" s="133">
        <v>-1.3354253254334116</v>
      </c>
      <c r="AF46" s="133">
        <v>-1.3354253254334116</v>
      </c>
      <c r="AG46" s="133">
        <v>-1.3354253254334116</v>
      </c>
      <c r="AH46" s="133">
        <v>-1.3354253254334116</v>
      </c>
      <c r="AI46" s="133">
        <v>-1.3354253254334116</v>
      </c>
      <c r="AJ46" s="133">
        <v>-1.3354253254334116</v>
      </c>
      <c r="AK46" s="133">
        <v>-1.3354253254334116</v>
      </c>
      <c r="AL46" s="133">
        <v>-1.3354253254334116</v>
      </c>
      <c r="AM46" s="133">
        <v>-1.3354253254334116</v>
      </c>
      <c r="AN46" s="133">
        <v>-1.3354253254334116</v>
      </c>
      <c r="AO46" s="133">
        <v>-1.3354253254334116</v>
      </c>
      <c r="AP46" s="133">
        <v>-1.3354253254334116</v>
      </c>
      <c r="AQ46" s="133">
        <v>-1.3354253254334116</v>
      </c>
      <c r="AR46" s="133">
        <v>-1.3354253254334116</v>
      </c>
    </row>
    <row r="47" spans="17:44" x14ac:dyDescent="0.25">
      <c r="Q47" s="133">
        <f t="shared" si="0"/>
        <v>-1.25</v>
      </c>
      <c r="R47" s="171">
        <f t="shared" si="1"/>
        <v>-1.0550455704983381</v>
      </c>
      <c r="S47" s="133">
        <f t="shared" si="2"/>
        <v>-2.1111111111111112</v>
      </c>
      <c r="T47" s="133">
        <f t="shared" si="3"/>
        <v>-1.5167880103710678</v>
      </c>
      <c r="U47" s="133">
        <f t="shared" si="4"/>
        <v>-1.6113535974240165</v>
      </c>
      <c r="W47" s="133" t="s">
        <v>722</v>
      </c>
    </row>
    <row r="48" spans="17:44" x14ac:dyDescent="0.25">
      <c r="Q48" s="133">
        <f t="shared" si="0"/>
        <v>-1.25</v>
      </c>
      <c r="R48" s="171">
        <f t="shared" si="1"/>
        <v>-1.0550455704983381</v>
      </c>
      <c r="S48" s="133">
        <f t="shared" si="2"/>
        <v>-2.1111111111111112</v>
      </c>
      <c r="T48" s="133">
        <f t="shared" si="3"/>
        <v>-1.5167880103710678</v>
      </c>
      <c r="U48" s="133">
        <f t="shared" si="4"/>
        <v>-1.6113535974240165</v>
      </c>
      <c r="W48" s="133">
        <f t="array" ref="W48:AR48">(W43)+W46:AR46</f>
        <v>-1.6328733254334116</v>
      </c>
      <c r="X48" s="133">
        <v>-1.6328733254334116</v>
      </c>
      <c r="Y48" s="133">
        <v>-1.6328733254334116</v>
      </c>
      <c r="Z48" s="133">
        <v>-1.6328733254334116</v>
      </c>
      <c r="AA48" s="133">
        <v>-1.6328733254334116</v>
      </c>
      <c r="AB48" s="133">
        <v>-1.6328733254334116</v>
      </c>
      <c r="AC48" s="133">
        <v>-1.6328733254334116</v>
      </c>
      <c r="AD48" s="133">
        <v>-1.6328733254334116</v>
      </c>
      <c r="AE48" s="133">
        <v>-1.6328733254334116</v>
      </c>
      <c r="AF48" s="133">
        <v>-1.6328733254334116</v>
      </c>
      <c r="AG48" s="133">
        <v>-1.6328733254334116</v>
      </c>
      <c r="AH48" s="133">
        <v>-1.6328733254334116</v>
      </c>
      <c r="AI48" s="133">
        <v>-1.6328733254334116</v>
      </c>
      <c r="AJ48" s="133">
        <v>-1.6328733254334116</v>
      </c>
      <c r="AK48" s="133">
        <v>-1.6328733254334116</v>
      </c>
      <c r="AL48" s="133">
        <v>-1.6328733254334116</v>
      </c>
      <c r="AM48" s="133">
        <v>-1.6328733254334116</v>
      </c>
      <c r="AN48" s="133">
        <v>-1.6328733254334116</v>
      </c>
      <c r="AO48" s="133">
        <v>-1.6328733254334116</v>
      </c>
      <c r="AP48" s="133">
        <v>-1.6328733254334116</v>
      </c>
      <c r="AQ48" s="133">
        <v>-1.6328733254334116</v>
      </c>
      <c r="AR48" s="133">
        <v>-1.6328733254334116</v>
      </c>
    </row>
    <row r="49" spans="17:44" x14ac:dyDescent="0.25">
      <c r="Q49" s="133">
        <f t="shared" si="0"/>
        <v>-1.25</v>
      </c>
      <c r="R49" s="171">
        <f t="shared" si="1"/>
        <v>-1.0550455704983381</v>
      </c>
      <c r="S49" s="133">
        <f t="shared" si="2"/>
        <v>-2.1111111111111112</v>
      </c>
      <c r="T49" s="133">
        <f t="shared" si="3"/>
        <v>-1.5167880103710678</v>
      </c>
      <c r="U49" s="133">
        <f t="shared" si="4"/>
        <v>-1.6113535974240165</v>
      </c>
    </row>
    <row r="50" spans="17:44" x14ac:dyDescent="0.25">
      <c r="Q50" s="133">
        <f t="shared" si="0"/>
        <v>-1.25</v>
      </c>
      <c r="R50" s="171">
        <f t="shared" si="1"/>
        <v>-1.0550455704983381</v>
      </c>
      <c r="S50" s="133">
        <f t="shared" si="2"/>
        <v>-2.1111111111111112</v>
      </c>
      <c r="T50" s="133">
        <f t="shared" si="3"/>
        <v>-1.5167880103710678</v>
      </c>
      <c r="U50" s="133">
        <f t="shared" si="4"/>
        <v>-1.6113535974240165</v>
      </c>
      <c r="W50" s="133" t="s">
        <v>723</v>
      </c>
    </row>
    <row r="51" spans="17:44" x14ac:dyDescent="0.25">
      <c r="Q51" s="133">
        <f t="shared" si="0"/>
        <v>-1.25</v>
      </c>
      <c r="R51" s="171">
        <f t="shared" si="1"/>
        <v>-1.0550455704983381</v>
      </c>
      <c r="S51" s="133">
        <f t="shared" si="2"/>
        <v>-2.1111111111111112</v>
      </c>
      <c r="T51" s="133">
        <f t="shared" si="3"/>
        <v>-1.5167880103710678</v>
      </c>
      <c r="U51" s="133">
        <f t="shared" si="4"/>
        <v>-1.6113535974240165</v>
      </c>
      <c r="W51" s="133">
        <f>(W48+1)*(($N$5-$N$3)/2)+$N$3</f>
        <v>0.32373848235960168</v>
      </c>
      <c r="X51" s="133">
        <f t="shared" ref="X51:AR51" si="7">(X48+1)*(($N$5-$N$3)/2)+$N$3</f>
        <v>0.32373848235960168</v>
      </c>
      <c r="Y51" s="133">
        <f t="shared" si="7"/>
        <v>0.32373848235960168</v>
      </c>
      <c r="Z51" s="133">
        <f t="shared" si="7"/>
        <v>0.32373848235960168</v>
      </c>
      <c r="AA51" s="133">
        <f t="shared" si="7"/>
        <v>0.32373848235960168</v>
      </c>
      <c r="AB51" s="133">
        <f t="shared" si="7"/>
        <v>0.32373848235960168</v>
      </c>
      <c r="AC51" s="133">
        <f t="shared" si="7"/>
        <v>0.32373848235960168</v>
      </c>
      <c r="AD51" s="133">
        <f t="shared" si="7"/>
        <v>0.32373848235960168</v>
      </c>
      <c r="AE51" s="133">
        <f t="shared" si="7"/>
        <v>0.32373848235960168</v>
      </c>
      <c r="AF51" s="133">
        <f t="shared" si="7"/>
        <v>0.32373848235960168</v>
      </c>
      <c r="AG51" s="133">
        <f t="shared" si="7"/>
        <v>0.32373848235960168</v>
      </c>
      <c r="AH51" s="133">
        <f t="shared" si="7"/>
        <v>0.32373848235960168</v>
      </c>
      <c r="AI51" s="133">
        <f t="shared" si="7"/>
        <v>0.32373848235960168</v>
      </c>
      <c r="AJ51" s="133">
        <f t="shared" si="7"/>
        <v>0.32373848235960168</v>
      </c>
      <c r="AK51" s="133">
        <f t="shared" si="7"/>
        <v>0.32373848235960168</v>
      </c>
      <c r="AL51" s="133">
        <f t="shared" si="7"/>
        <v>0.32373848235960168</v>
      </c>
      <c r="AM51" s="133">
        <f t="shared" si="7"/>
        <v>0.32373848235960168</v>
      </c>
      <c r="AN51" s="133">
        <f t="shared" si="7"/>
        <v>0.32373848235960168</v>
      </c>
      <c r="AO51" s="133">
        <f t="shared" si="7"/>
        <v>0.32373848235960168</v>
      </c>
      <c r="AP51" s="133">
        <f t="shared" si="7"/>
        <v>0.32373848235960168</v>
      </c>
      <c r="AQ51" s="133">
        <f t="shared" si="7"/>
        <v>0.32373848235960168</v>
      </c>
      <c r="AR51" s="133">
        <f t="shared" si="7"/>
        <v>0.32373848235960168</v>
      </c>
    </row>
    <row r="52" spans="17:44" x14ac:dyDescent="0.25">
      <c r="Q52" s="133">
        <f t="shared" si="0"/>
        <v>-1.25</v>
      </c>
      <c r="R52" s="171">
        <f t="shared" si="1"/>
        <v>-1.0550455704983381</v>
      </c>
      <c r="S52" s="133">
        <f t="shared" si="2"/>
        <v>-2.1111111111111112</v>
      </c>
      <c r="T52" s="133">
        <f t="shared" si="3"/>
        <v>-1.5167880103710678</v>
      </c>
      <c r="U52" s="133">
        <f t="shared" si="4"/>
        <v>-1.6113535974240165</v>
      </c>
      <c r="W52" s="133" t="s">
        <v>724</v>
      </c>
    </row>
    <row r="53" spans="17:44" x14ac:dyDescent="0.25">
      <c r="Q53" s="133">
        <f t="shared" si="0"/>
        <v>-1.25</v>
      </c>
      <c r="R53" s="171">
        <f t="shared" si="1"/>
        <v>-1.0550455704983381</v>
      </c>
      <c r="S53" s="133">
        <f t="shared" si="2"/>
        <v>-2.1111111111111112</v>
      </c>
      <c r="T53" s="133">
        <f t="shared" si="3"/>
        <v>-1.5167880103710678</v>
      </c>
      <c r="U53" s="133">
        <f t="shared" si="4"/>
        <v>-1.6113535974240165</v>
      </c>
      <c r="W53" s="133">
        <f t="array" ref="W53:W184">TRANSPOSE($W$51:$CE$51)</f>
        <v>0.32373848235960168</v>
      </c>
    </row>
    <row r="54" spans="17:44" x14ac:dyDescent="0.25">
      <c r="Q54" s="133">
        <f t="shared" si="0"/>
        <v>-1.25</v>
      </c>
      <c r="R54" s="171">
        <f t="shared" si="1"/>
        <v>-1.0550455704983381</v>
      </c>
      <c r="S54" s="133">
        <f t="shared" si="2"/>
        <v>-2.1111111111111112</v>
      </c>
      <c r="T54" s="133">
        <f t="shared" si="3"/>
        <v>-1.5167880103710678</v>
      </c>
      <c r="U54" s="133">
        <f t="shared" si="4"/>
        <v>-1.6113535974240165</v>
      </c>
      <c r="W54" s="133">
        <v>0.32373848235960168</v>
      </c>
    </row>
    <row r="55" spans="17:44" x14ac:dyDescent="0.25">
      <c r="Q55" s="133">
        <f t="shared" si="0"/>
        <v>-1.25</v>
      </c>
      <c r="R55" s="171">
        <f t="shared" si="1"/>
        <v>-1.0550455704983381</v>
      </c>
      <c r="S55" s="133">
        <f t="shared" si="2"/>
        <v>-2.1111111111111112</v>
      </c>
      <c r="T55" s="133">
        <f t="shared" si="3"/>
        <v>-1.5167880103710678</v>
      </c>
      <c r="U55" s="133">
        <f t="shared" si="4"/>
        <v>-1.6113535974240165</v>
      </c>
      <c r="W55" s="133">
        <v>0.32373848235960168</v>
      </c>
    </row>
    <row r="56" spans="17:44" x14ac:dyDescent="0.25">
      <c r="Q56" s="133">
        <f t="shared" si="0"/>
        <v>-1.25</v>
      </c>
      <c r="R56" s="171">
        <f t="shared" si="1"/>
        <v>-1.0550455704983381</v>
      </c>
      <c r="S56" s="133">
        <f t="shared" si="2"/>
        <v>-2.1111111111111112</v>
      </c>
      <c r="T56" s="133">
        <f t="shared" si="3"/>
        <v>-1.5167880103710678</v>
      </c>
      <c r="U56" s="133">
        <f t="shared" si="4"/>
        <v>-1.6113535974240165</v>
      </c>
      <c r="W56" s="133">
        <v>0.32373848235960168</v>
      </c>
    </row>
    <row r="57" spans="17:44" x14ac:dyDescent="0.25">
      <c r="Q57" s="133">
        <f t="shared" si="0"/>
        <v>-1.25</v>
      </c>
      <c r="R57" s="171">
        <f t="shared" si="1"/>
        <v>-1.0550455704983381</v>
      </c>
      <c r="S57" s="133">
        <f t="shared" si="2"/>
        <v>-2.1111111111111112</v>
      </c>
      <c r="T57" s="133">
        <f t="shared" si="3"/>
        <v>-1.5167880103710678</v>
      </c>
      <c r="U57" s="133">
        <f t="shared" si="4"/>
        <v>-1.6113535974240165</v>
      </c>
      <c r="W57" s="133">
        <v>0.32373848235960168</v>
      </c>
    </row>
    <row r="58" spans="17:44" x14ac:dyDescent="0.25">
      <c r="Q58" s="133">
        <f t="shared" si="0"/>
        <v>-1.25</v>
      </c>
      <c r="R58" s="171">
        <f t="shared" si="1"/>
        <v>-1.0550455704983381</v>
      </c>
      <c r="S58" s="133">
        <f t="shared" si="2"/>
        <v>-2.1111111111111112</v>
      </c>
      <c r="T58" s="133">
        <f t="shared" si="3"/>
        <v>-1.5167880103710678</v>
      </c>
      <c r="U58" s="133">
        <f t="shared" si="4"/>
        <v>-1.6113535974240165</v>
      </c>
      <c r="W58" s="133">
        <v>0.32373848235960168</v>
      </c>
    </row>
    <row r="59" spans="17:44" x14ac:dyDescent="0.25">
      <c r="Q59" s="133">
        <f t="shared" si="0"/>
        <v>-1.25</v>
      </c>
      <c r="R59" s="171">
        <f t="shared" si="1"/>
        <v>-1.0550455704983381</v>
      </c>
      <c r="S59" s="133">
        <f t="shared" si="2"/>
        <v>-2.1111111111111112</v>
      </c>
      <c r="T59" s="133">
        <f t="shared" si="3"/>
        <v>-1.5167880103710678</v>
      </c>
      <c r="U59" s="133">
        <f t="shared" si="4"/>
        <v>-1.6113535974240165</v>
      </c>
      <c r="W59" s="133">
        <v>0.32373848235960168</v>
      </c>
    </row>
    <row r="60" spans="17:44" x14ac:dyDescent="0.25">
      <c r="Q60" s="133">
        <f t="shared" si="0"/>
        <v>-1.25</v>
      </c>
      <c r="R60" s="171">
        <f t="shared" si="1"/>
        <v>-1.0550455704983381</v>
      </c>
      <c r="S60" s="133">
        <f t="shared" si="2"/>
        <v>-2.1111111111111112</v>
      </c>
      <c r="T60" s="133">
        <f t="shared" si="3"/>
        <v>-1.5167880103710678</v>
      </c>
      <c r="U60" s="133">
        <f t="shared" si="4"/>
        <v>-1.6113535974240165</v>
      </c>
      <c r="W60" s="133">
        <v>0.32373848235960168</v>
      </c>
    </row>
    <row r="61" spans="17:44" x14ac:dyDescent="0.25">
      <c r="Q61" s="133">
        <f t="shared" si="0"/>
        <v>-1.25</v>
      </c>
      <c r="R61" s="171">
        <f t="shared" si="1"/>
        <v>-1.0550455704983381</v>
      </c>
      <c r="S61" s="133">
        <f t="shared" si="2"/>
        <v>-2.1111111111111112</v>
      </c>
      <c r="T61" s="133">
        <f t="shared" si="3"/>
        <v>-1.5167880103710678</v>
      </c>
      <c r="U61" s="133">
        <f t="shared" si="4"/>
        <v>-1.6113535974240165</v>
      </c>
      <c r="W61" s="133">
        <v>0.32373848235960168</v>
      </c>
    </row>
    <row r="62" spans="17:44" x14ac:dyDescent="0.25">
      <c r="Q62" s="133">
        <f t="shared" si="0"/>
        <v>-1.25</v>
      </c>
      <c r="R62" s="171">
        <f t="shared" si="1"/>
        <v>-1.0550455704983381</v>
      </c>
      <c r="S62" s="133">
        <f t="shared" si="2"/>
        <v>-2.1111111111111112</v>
      </c>
      <c r="T62" s="133">
        <f t="shared" si="3"/>
        <v>-1.5167880103710678</v>
      </c>
      <c r="U62" s="133">
        <f t="shared" si="4"/>
        <v>-1.6113535974240165</v>
      </c>
      <c r="W62" s="133">
        <v>0.32373848235960168</v>
      </c>
    </row>
    <row r="63" spans="17:44" x14ac:dyDescent="0.25">
      <c r="Q63" s="133">
        <f t="shared" si="0"/>
        <v>-1.25</v>
      </c>
      <c r="R63" s="171">
        <f t="shared" si="1"/>
        <v>-1.0550455704983381</v>
      </c>
      <c r="S63" s="133">
        <f t="shared" si="2"/>
        <v>-2.1111111111111112</v>
      </c>
      <c r="T63" s="133">
        <f t="shared" si="3"/>
        <v>-1.5167880103710678</v>
      </c>
      <c r="U63" s="133">
        <f t="shared" si="4"/>
        <v>-1.6113535974240165</v>
      </c>
      <c r="W63" s="133">
        <v>0.32373848235960168</v>
      </c>
    </row>
    <row r="64" spans="17:44" x14ac:dyDescent="0.25">
      <c r="Q64" s="133">
        <f t="shared" si="0"/>
        <v>-1.25</v>
      </c>
      <c r="R64" s="171">
        <f t="shared" si="1"/>
        <v>-1.0550455704983381</v>
      </c>
      <c r="S64" s="133">
        <f t="shared" si="2"/>
        <v>-2.1111111111111112</v>
      </c>
      <c r="T64" s="133">
        <f t="shared" si="3"/>
        <v>-1.5167880103710678</v>
      </c>
      <c r="U64" s="133">
        <f t="shared" si="4"/>
        <v>-1.6113535974240165</v>
      </c>
      <c r="W64" s="133">
        <v>0.32373848235960168</v>
      </c>
    </row>
    <row r="65" spans="17:23" x14ac:dyDescent="0.25">
      <c r="Q65" s="133">
        <f t="shared" si="0"/>
        <v>-1.25</v>
      </c>
      <c r="R65" s="171">
        <f t="shared" si="1"/>
        <v>-1.0550455704983381</v>
      </c>
      <c r="S65" s="133">
        <f t="shared" si="2"/>
        <v>-2.1111111111111112</v>
      </c>
      <c r="T65" s="133">
        <f t="shared" si="3"/>
        <v>-1.5167880103710678</v>
      </c>
      <c r="U65" s="133">
        <f t="shared" si="4"/>
        <v>-1.6113535974240165</v>
      </c>
      <c r="W65" s="133">
        <v>0.32373848235960168</v>
      </c>
    </row>
    <row r="66" spans="17:23" x14ac:dyDescent="0.25">
      <c r="Q66" s="133">
        <f t="shared" si="0"/>
        <v>-1.25</v>
      </c>
      <c r="R66" s="171">
        <f t="shared" si="1"/>
        <v>-1.0550455704983381</v>
      </c>
      <c r="S66" s="133">
        <f t="shared" si="2"/>
        <v>-2.1111111111111112</v>
      </c>
      <c r="T66" s="133">
        <f t="shared" si="3"/>
        <v>-1.5167880103710678</v>
      </c>
      <c r="U66" s="133">
        <f t="shared" si="4"/>
        <v>-1.6113535974240165</v>
      </c>
      <c r="W66" s="133">
        <v>0.32373848235960168</v>
      </c>
    </row>
    <row r="67" spans="17:23" x14ac:dyDescent="0.25">
      <c r="Q67" s="133">
        <f t="shared" ref="Q67:Q130" si="8">2*((L67-P$3)/(P$5-P$3))-1</f>
        <v>-1.25</v>
      </c>
      <c r="R67" s="171">
        <f t="shared" ref="R67:R130" si="9">2*((H67-P$8)/(P$10-P$8))-1</f>
        <v>-1.0550455704983381</v>
      </c>
      <c r="S67" s="133">
        <f t="shared" ref="S67:S130" si="10">2*((I67-P$13)/(P$15-P$13))-1</f>
        <v>-2.1111111111111112</v>
      </c>
      <c r="T67" s="133">
        <f t="shared" ref="T67:T130" si="11">2*((J67-P$18)/(P$20-P$18))-1</f>
        <v>-1.5167880103710678</v>
      </c>
      <c r="U67" s="133">
        <f t="shared" ref="U67:U130" si="12">2*((K67-P$23)/(P$25-P$23))-1</f>
        <v>-1.6113535974240165</v>
      </c>
      <c r="W67" s="133">
        <v>0.32373848235960168</v>
      </c>
    </row>
    <row r="68" spans="17:23" x14ac:dyDescent="0.25">
      <c r="Q68" s="133">
        <f t="shared" si="8"/>
        <v>-1.25</v>
      </c>
      <c r="R68" s="171">
        <f t="shared" si="9"/>
        <v>-1.0550455704983381</v>
      </c>
      <c r="S68" s="133">
        <f t="shared" si="10"/>
        <v>-2.1111111111111112</v>
      </c>
      <c r="T68" s="133">
        <f t="shared" si="11"/>
        <v>-1.5167880103710678</v>
      </c>
      <c r="U68" s="133">
        <f t="shared" si="12"/>
        <v>-1.6113535974240165</v>
      </c>
      <c r="W68" s="133">
        <v>0.32373848235960168</v>
      </c>
    </row>
    <row r="69" spans="17:23" x14ac:dyDescent="0.25">
      <c r="Q69" s="133">
        <f t="shared" si="8"/>
        <v>-1.25</v>
      </c>
      <c r="R69" s="171">
        <f t="shared" si="9"/>
        <v>-1.0550455704983381</v>
      </c>
      <c r="S69" s="133">
        <f t="shared" si="10"/>
        <v>-2.1111111111111112</v>
      </c>
      <c r="T69" s="133">
        <f t="shared" si="11"/>
        <v>-1.5167880103710678</v>
      </c>
      <c r="U69" s="133">
        <f t="shared" si="12"/>
        <v>-1.6113535974240165</v>
      </c>
      <c r="W69" s="133">
        <v>0.32373848235960168</v>
      </c>
    </row>
    <row r="70" spans="17:23" x14ac:dyDescent="0.25">
      <c r="Q70" s="133">
        <f t="shared" si="8"/>
        <v>-1.25</v>
      </c>
      <c r="R70" s="171">
        <f t="shared" si="9"/>
        <v>-1.0550455704983381</v>
      </c>
      <c r="S70" s="133">
        <f t="shared" si="10"/>
        <v>-2.1111111111111112</v>
      </c>
      <c r="T70" s="133">
        <f t="shared" si="11"/>
        <v>-1.5167880103710678</v>
      </c>
      <c r="U70" s="133">
        <f t="shared" si="12"/>
        <v>-1.6113535974240165</v>
      </c>
      <c r="W70" s="133">
        <v>0.32373848235960168</v>
      </c>
    </row>
    <row r="71" spans="17:23" x14ac:dyDescent="0.25">
      <c r="Q71" s="133">
        <f t="shared" si="8"/>
        <v>-1.25</v>
      </c>
      <c r="R71" s="171">
        <f t="shared" si="9"/>
        <v>-1.0550455704983381</v>
      </c>
      <c r="S71" s="133">
        <f t="shared" si="10"/>
        <v>-2.1111111111111112</v>
      </c>
      <c r="T71" s="133">
        <f t="shared" si="11"/>
        <v>-1.5167880103710678</v>
      </c>
      <c r="U71" s="133">
        <f t="shared" si="12"/>
        <v>-1.6113535974240165</v>
      </c>
      <c r="W71" s="133">
        <v>0.32373848235960168</v>
      </c>
    </row>
    <row r="72" spans="17:23" x14ac:dyDescent="0.25">
      <c r="Q72" s="133">
        <f t="shared" si="8"/>
        <v>-1.25</v>
      </c>
      <c r="R72" s="171">
        <f t="shared" si="9"/>
        <v>-1.0550455704983381</v>
      </c>
      <c r="S72" s="133">
        <f t="shared" si="10"/>
        <v>-2.1111111111111112</v>
      </c>
      <c r="T72" s="133">
        <f t="shared" si="11"/>
        <v>-1.5167880103710678</v>
      </c>
      <c r="U72" s="133">
        <f t="shared" si="12"/>
        <v>-1.6113535974240165</v>
      </c>
      <c r="W72" s="133">
        <v>0.32373848235960168</v>
      </c>
    </row>
    <row r="73" spans="17:23" x14ac:dyDescent="0.25">
      <c r="Q73" s="133">
        <f t="shared" si="8"/>
        <v>-1.25</v>
      </c>
      <c r="R73" s="171">
        <f t="shared" si="9"/>
        <v>-1.0550455704983381</v>
      </c>
      <c r="S73" s="133">
        <f t="shared" si="10"/>
        <v>-2.1111111111111112</v>
      </c>
      <c r="T73" s="133">
        <f t="shared" si="11"/>
        <v>-1.5167880103710678</v>
      </c>
      <c r="U73" s="133">
        <f t="shared" si="12"/>
        <v>-1.6113535974240165</v>
      </c>
      <c r="W73" s="133">
        <v>0.32373848235960168</v>
      </c>
    </row>
    <row r="74" spans="17:23" x14ac:dyDescent="0.25">
      <c r="Q74" s="133">
        <f t="shared" si="8"/>
        <v>-1.25</v>
      </c>
      <c r="R74" s="171">
        <f t="shared" si="9"/>
        <v>-1.0550455704983381</v>
      </c>
      <c r="S74" s="133">
        <f t="shared" si="10"/>
        <v>-2.1111111111111112</v>
      </c>
      <c r="T74" s="133">
        <f t="shared" si="11"/>
        <v>-1.5167880103710678</v>
      </c>
      <c r="U74" s="133">
        <f t="shared" si="12"/>
        <v>-1.6113535974240165</v>
      </c>
      <c r="W74" s="133">
        <v>0.32373848235960168</v>
      </c>
    </row>
    <row r="75" spans="17:23" x14ac:dyDescent="0.25">
      <c r="Q75" s="133">
        <f t="shared" si="8"/>
        <v>-1.25</v>
      </c>
      <c r="R75" s="171">
        <f t="shared" si="9"/>
        <v>-1.0550455704983381</v>
      </c>
      <c r="S75" s="133">
        <f t="shared" si="10"/>
        <v>-2.1111111111111112</v>
      </c>
      <c r="T75" s="133">
        <f t="shared" si="11"/>
        <v>-1.5167880103710678</v>
      </c>
      <c r="U75" s="133">
        <f t="shared" si="12"/>
        <v>-1.6113535974240165</v>
      </c>
      <c r="W75" s="133">
        <v>0</v>
      </c>
    </row>
    <row r="76" spans="17:23" x14ac:dyDescent="0.25">
      <c r="Q76" s="133">
        <f t="shared" si="8"/>
        <v>-1.25</v>
      </c>
      <c r="R76" s="171">
        <f t="shared" si="9"/>
        <v>-1.0550455704983381</v>
      </c>
      <c r="S76" s="133">
        <f t="shared" si="10"/>
        <v>-2.1111111111111112</v>
      </c>
      <c r="T76" s="133">
        <f t="shared" si="11"/>
        <v>-1.5167880103710678</v>
      </c>
      <c r="U76" s="133">
        <f t="shared" si="12"/>
        <v>-1.6113535974240165</v>
      </c>
      <c r="W76" s="133">
        <v>0</v>
      </c>
    </row>
    <row r="77" spans="17:23" x14ac:dyDescent="0.25">
      <c r="Q77" s="133">
        <f t="shared" si="8"/>
        <v>-1.25</v>
      </c>
      <c r="R77" s="171">
        <f t="shared" si="9"/>
        <v>-1.0550455704983381</v>
      </c>
      <c r="S77" s="133">
        <f t="shared" si="10"/>
        <v>-2.1111111111111112</v>
      </c>
      <c r="T77" s="133">
        <f t="shared" si="11"/>
        <v>-1.5167880103710678</v>
      </c>
      <c r="U77" s="133">
        <f t="shared" si="12"/>
        <v>-1.6113535974240165</v>
      </c>
      <c r="W77" s="133">
        <v>0</v>
      </c>
    </row>
    <row r="78" spans="17:23" x14ac:dyDescent="0.25">
      <c r="Q78" s="133">
        <f t="shared" si="8"/>
        <v>-1.25</v>
      </c>
      <c r="R78" s="171">
        <f t="shared" si="9"/>
        <v>-1.0550455704983381</v>
      </c>
      <c r="S78" s="133">
        <f t="shared" si="10"/>
        <v>-2.1111111111111112</v>
      </c>
      <c r="T78" s="133">
        <f t="shared" si="11"/>
        <v>-1.5167880103710678</v>
      </c>
      <c r="U78" s="133">
        <f t="shared" si="12"/>
        <v>-1.6113535974240165</v>
      </c>
      <c r="W78" s="133">
        <v>0</v>
      </c>
    </row>
    <row r="79" spans="17:23" x14ac:dyDescent="0.25">
      <c r="Q79" s="133">
        <f t="shared" si="8"/>
        <v>-1.25</v>
      </c>
      <c r="R79" s="171">
        <f t="shared" si="9"/>
        <v>-1.0550455704983381</v>
      </c>
      <c r="S79" s="133">
        <f t="shared" si="10"/>
        <v>-2.1111111111111112</v>
      </c>
      <c r="T79" s="133">
        <f t="shared" si="11"/>
        <v>-1.5167880103710678</v>
      </c>
      <c r="U79" s="133">
        <f t="shared" si="12"/>
        <v>-1.6113535974240165</v>
      </c>
      <c r="W79" s="133">
        <v>0</v>
      </c>
    </row>
    <row r="80" spans="17:23" x14ac:dyDescent="0.25">
      <c r="Q80" s="133">
        <f t="shared" si="8"/>
        <v>-1.25</v>
      </c>
      <c r="R80" s="171">
        <f t="shared" si="9"/>
        <v>-1.0550455704983381</v>
      </c>
      <c r="S80" s="133">
        <f t="shared" si="10"/>
        <v>-2.1111111111111112</v>
      </c>
      <c r="T80" s="133">
        <f t="shared" si="11"/>
        <v>-1.5167880103710678</v>
      </c>
      <c r="U80" s="133">
        <f t="shared" si="12"/>
        <v>-1.6113535974240165</v>
      </c>
      <c r="W80" s="133">
        <v>0</v>
      </c>
    </row>
    <row r="81" spans="17:23" x14ac:dyDescent="0.25">
      <c r="Q81" s="133">
        <f t="shared" si="8"/>
        <v>-1.25</v>
      </c>
      <c r="R81" s="171">
        <f t="shared" si="9"/>
        <v>-1.0550455704983381</v>
      </c>
      <c r="S81" s="133">
        <f t="shared" si="10"/>
        <v>-2.1111111111111112</v>
      </c>
      <c r="T81" s="133">
        <f t="shared" si="11"/>
        <v>-1.5167880103710678</v>
      </c>
      <c r="U81" s="133">
        <f t="shared" si="12"/>
        <v>-1.6113535974240165</v>
      </c>
      <c r="W81" s="133">
        <v>0</v>
      </c>
    </row>
    <row r="82" spans="17:23" x14ac:dyDescent="0.25">
      <c r="Q82" s="133">
        <f t="shared" si="8"/>
        <v>-1.25</v>
      </c>
      <c r="R82" s="171">
        <f t="shared" si="9"/>
        <v>-1.0550455704983381</v>
      </c>
      <c r="S82" s="133">
        <f t="shared" si="10"/>
        <v>-2.1111111111111112</v>
      </c>
      <c r="T82" s="133">
        <f t="shared" si="11"/>
        <v>-1.5167880103710678</v>
      </c>
      <c r="U82" s="133">
        <f t="shared" si="12"/>
        <v>-1.6113535974240165</v>
      </c>
      <c r="W82" s="133">
        <v>0</v>
      </c>
    </row>
    <row r="83" spans="17:23" x14ac:dyDescent="0.25">
      <c r="Q83" s="133">
        <f t="shared" si="8"/>
        <v>-1.25</v>
      </c>
      <c r="R83" s="171">
        <f t="shared" si="9"/>
        <v>-1.0550455704983381</v>
      </c>
      <c r="S83" s="133">
        <f t="shared" si="10"/>
        <v>-2.1111111111111112</v>
      </c>
      <c r="T83" s="133">
        <f t="shared" si="11"/>
        <v>-1.5167880103710678</v>
      </c>
      <c r="U83" s="133">
        <f t="shared" si="12"/>
        <v>-1.6113535974240165</v>
      </c>
      <c r="W83" s="133">
        <v>0</v>
      </c>
    </row>
    <row r="84" spans="17:23" x14ac:dyDescent="0.25">
      <c r="Q84" s="133">
        <f t="shared" si="8"/>
        <v>-1.25</v>
      </c>
      <c r="R84" s="171">
        <f t="shared" si="9"/>
        <v>-1.0550455704983381</v>
      </c>
      <c r="S84" s="133">
        <f t="shared" si="10"/>
        <v>-2.1111111111111112</v>
      </c>
      <c r="T84" s="133">
        <f t="shared" si="11"/>
        <v>-1.5167880103710678</v>
      </c>
      <c r="U84" s="133">
        <f t="shared" si="12"/>
        <v>-1.6113535974240165</v>
      </c>
      <c r="W84" s="133">
        <v>0</v>
      </c>
    </row>
    <row r="85" spans="17:23" x14ac:dyDescent="0.25">
      <c r="Q85" s="133">
        <f t="shared" si="8"/>
        <v>-1.25</v>
      </c>
      <c r="R85" s="171">
        <f t="shared" si="9"/>
        <v>-1.0550455704983381</v>
      </c>
      <c r="S85" s="133">
        <f t="shared" si="10"/>
        <v>-2.1111111111111112</v>
      </c>
      <c r="T85" s="133">
        <f t="shared" si="11"/>
        <v>-1.5167880103710678</v>
      </c>
      <c r="U85" s="133">
        <f t="shared" si="12"/>
        <v>-1.6113535974240165</v>
      </c>
      <c r="W85" s="133">
        <v>0</v>
      </c>
    </row>
    <row r="86" spans="17:23" x14ac:dyDescent="0.25">
      <c r="Q86" s="133">
        <f t="shared" si="8"/>
        <v>-1.25</v>
      </c>
      <c r="R86" s="171">
        <f t="shared" si="9"/>
        <v>-1.0550455704983381</v>
      </c>
      <c r="S86" s="133">
        <f t="shared" si="10"/>
        <v>-2.1111111111111112</v>
      </c>
      <c r="T86" s="133">
        <f t="shared" si="11"/>
        <v>-1.5167880103710678</v>
      </c>
      <c r="U86" s="133">
        <f t="shared" si="12"/>
        <v>-1.6113535974240165</v>
      </c>
      <c r="W86" s="133">
        <v>0</v>
      </c>
    </row>
    <row r="87" spans="17:23" x14ac:dyDescent="0.25">
      <c r="Q87" s="133">
        <f t="shared" si="8"/>
        <v>-1.25</v>
      </c>
      <c r="R87" s="171">
        <f t="shared" si="9"/>
        <v>-1.0550455704983381</v>
      </c>
      <c r="S87" s="133">
        <f t="shared" si="10"/>
        <v>-2.1111111111111112</v>
      </c>
      <c r="T87" s="133">
        <f t="shared" si="11"/>
        <v>-1.5167880103710678</v>
      </c>
      <c r="U87" s="133">
        <f t="shared" si="12"/>
        <v>-1.6113535974240165</v>
      </c>
      <c r="W87" s="133">
        <v>0</v>
      </c>
    </row>
    <row r="88" spans="17:23" x14ac:dyDescent="0.25">
      <c r="Q88" s="133">
        <f t="shared" si="8"/>
        <v>-1.25</v>
      </c>
      <c r="R88" s="171">
        <f t="shared" si="9"/>
        <v>-1.0550455704983381</v>
      </c>
      <c r="S88" s="133">
        <f t="shared" si="10"/>
        <v>-2.1111111111111112</v>
      </c>
      <c r="T88" s="133">
        <f t="shared" si="11"/>
        <v>-1.5167880103710678</v>
      </c>
      <c r="U88" s="133">
        <f t="shared" si="12"/>
        <v>-1.6113535974240165</v>
      </c>
      <c r="W88" s="133">
        <v>0</v>
      </c>
    </row>
    <row r="89" spans="17:23" x14ac:dyDescent="0.25">
      <c r="Q89" s="133">
        <f t="shared" si="8"/>
        <v>-1.25</v>
      </c>
      <c r="R89" s="171">
        <f t="shared" si="9"/>
        <v>-1.0550455704983381</v>
      </c>
      <c r="S89" s="133">
        <f t="shared" si="10"/>
        <v>-2.1111111111111112</v>
      </c>
      <c r="T89" s="133">
        <f t="shared" si="11"/>
        <v>-1.5167880103710678</v>
      </c>
      <c r="U89" s="133">
        <f t="shared" si="12"/>
        <v>-1.6113535974240165</v>
      </c>
      <c r="W89" s="133">
        <v>0</v>
      </c>
    </row>
    <row r="90" spans="17:23" x14ac:dyDescent="0.25">
      <c r="Q90" s="133">
        <f t="shared" si="8"/>
        <v>-1.25</v>
      </c>
      <c r="R90" s="171">
        <f t="shared" si="9"/>
        <v>-1.0550455704983381</v>
      </c>
      <c r="S90" s="133">
        <f t="shared" si="10"/>
        <v>-2.1111111111111112</v>
      </c>
      <c r="T90" s="133">
        <f t="shared" si="11"/>
        <v>-1.5167880103710678</v>
      </c>
      <c r="U90" s="133">
        <f t="shared" si="12"/>
        <v>-1.6113535974240165</v>
      </c>
      <c r="W90" s="133">
        <v>0</v>
      </c>
    </row>
    <row r="91" spans="17:23" x14ac:dyDescent="0.25">
      <c r="Q91" s="133">
        <f t="shared" si="8"/>
        <v>-1.25</v>
      </c>
      <c r="R91" s="171">
        <f t="shared" si="9"/>
        <v>-1.0550455704983381</v>
      </c>
      <c r="S91" s="133">
        <f t="shared" si="10"/>
        <v>-2.1111111111111112</v>
      </c>
      <c r="T91" s="133">
        <f t="shared" si="11"/>
        <v>-1.5167880103710678</v>
      </c>
      <c r="U91" s="133">
        <f t="shared" si="12"/>
        <v>-1.6113535974240165</v>
      </c>
      <c r="W91" s="133">
        <v>0</v>
      </c>
    </row>
    <row r="92" spans="17:23" x14ac:dyDescent="0.25">
      <c r="Q92" s="133">
        <f t="shared" si="8"/>
        <v>-1.25</v>
      </c>
      <c r="R92" s="171">
        <f t="shared" si="9"/>
        <v>-1.0550455704983381</v>
      </c>
      <c r="S92" s="133">
        <f t="shared" si="10"/>
        <v>-2.1111111111111112</v>
      </c>
      <c r="T92" s="133">
        <f t="shared" si="11"/>
        <v>-1.5167880103710678</v>
      </c>
      <c r="U92" s="133">
        <f t="shared" si="12"/>
        <v>-1.6113535974240165</v>
      </c>
      <c r="W92" s="133">
        <v>0</v>
      </c>
    </row>
    <row r="93" spans="17:23" x14ac:dyDescent="0.25">
      <c r="Q93" s="133">
        <f t="shared" si="8"/>
        <v>-1.25</v>
      </c>
      <c r="R93" s="171">
        <f t="shared" si="9"/>
        <v>-1.0550455704983381</v>
      </c>
      <c r="S93" s="133">
        <f t="shared" si="10"/>
        <v>-2.1111111111111112</v>
      </c>
      <c r="T93" s="133">
        <f t="shared" si="11"/>
        <v>-1.5167880103710678</v>
      </c>
      <c r="U93" s="133">
        <f t="shared" si="12"/>
        <v>-1.6113535974240165</v>
      </c>
      <c r="W93" s="133">
        <v>0</v>
      </c>
    </row>
    <row r="94" spans="17:23" x14ac:dyDescent="0.25">
      <c r="Q94" s="133">
        <f t="shared" si="8"/>
        <v>-1.25</v>
      </c>
      <c r="R94" s="171">
        <f t="shared" si="9"/>
        <v>-1.0550455704983381</v>
      </c>
      <c r="S94" s="133">
        <f t="shared" si="10"/>
        <v>-2.1111111111111112</v>
      </c>
      <c r="T94" s="133">
        <f t="shared" si="11"/>
        <v>-1.5167880103710678</v>
      </c>
      <c r="U94" s="133">
        <f t="shared" si="12"/>
        <v>-1.6113535974240165</v>
      </c>
      <c r="W94" s="133">
        <v>0</v>
      </c>
    </row>
    <row r="95" spans="17:23" x14ac:dyDescent="0.25">
      <c r="Q95" s="133">
        <f t="shared" si="8"/>
        <v>-1.25</v>
      </c>
      <c r="R95" s="171">
        <f t="shared" si="9"/>
        <v>-1.0550455704983381</v>
      </c>
      <c r="S95" s="133">
        <f t="shared" si="10"/>
        <v>-2.1111111111111112</v>
      </c>
      <c r="T95" s="133">
        <f t="shared" si="11"/>
        <v>-1.5167880103710678</v>
      </c>
      <c r="U95" s="133">
        <f t="shared" si="12"/>
        <v>-1.6113535974240165</v>
      </c>
      <c r="W95" s="133">
        <v>0</v>
      </c>
    </row>
    <row r="96" spans="17:23" x14ac:dyDescent="0.25">
      <c r="Q96" s="133">
        <f t="shared" si="8"/>
        <v>-1.25</v>
      </c>
      <c r="R96" s="171">
        <f t="shared" si="9"/>
        <v>-1.0550455704983381</v>
      </c>
      <c r="S96" s="133">
        <f t="shared" si="10"/>
        <v>-2.1111111111111112</v>
      </c>
      <c r="T96" s="133">
        <f t="shared" si="11"/>
        <v>-1.5167880103710678</v>
      </c>
      <c r="U96" s="133">
        <f t="shared" si="12"/>
        <v>-1.6113535974240165</v>
      </c>
      <c r="W96" s="133">
        <v>0</v>
      </c>
    </row>
    <row r="97" spans="17:23" x14ac:dyDescent="0.25">
      <c r="Q97" s="133">
        <f t="shared" si="8"/>
        <v>-1.25</v>
      </c>
      <c r="R97" s="171">
        <f t="shared" si="9"/>
        <v>-1.0550455704983381</v>
      </c>
      <c r="S97" s="133">
        <f t="shared" si="10"/>
        <v>-2.1111111111111112</v>
      </c>
      <c r="T97" s="133">
        <f t="shared" si="11"/>
        <v>-1.5167880103710678</v>
      </c>
      <c r="U97" s="133">
        <f t="shared" si="12"/>
        <v>-1.6113535974240165</v>
      </c>
      <c r="W97" s="133">
        <v>0</v>
      </c>
    </row>
    <row r="98" spans="17:23" x14ac:dyDescent="0.25">
      <c r="Q98" s="133">
        <f t="shared" si="8"/>
        <v>-1.25</v>
      </c>
      <c r="R98" s="171">
        <f t="shared" si="9"/>
        <v>-1.0550455704983381</v>
      </c>
      <c r="S98" s="133">
        <f t="shared" si="10"/>
        <v>-2.1111111111111112</v>
      </c>
      <c r="T98" s="133">
        <f t="shared" si="11"/>
        <v>-1.5167880103710678</v>
      </c>
      <c r="U98" s="133">
        <f t="shared" si="12"/>
        <v>-1.6113535974240165</v>
      </c>
      <c r="W98" s="133">
        <v>0</v>
      </c>
    </row>
    <row r="99" spans="17:23" x14ac:dyDescent="0.25">
      <c r="Q99" s="133">
        <f t="shared" si="8"/>
        <v>-1.25</v>
      </c>
      <c r="R99" s="171">
        <f t="shared" si="9"/>
        <v>-1.0550455704983381</v>
      </c>
      <c r="S99" s="133">
        <f t="shared" si="10"/>
        <v>-2.1111111111111112</v>
      </c>
      <c r="T99" s="133">
        <f t="shared" si="11"/>
        <v>-1.5167880103710678</v>
      </c>
      <c r="U99" s="133">
        <f t="shared" si="12"/>
        <v>-1.6113535974240165</v>
      </c>
      <c r="W99" s="133">
        <v>0</v>
      </c>
    </row>
    <row r="100" spans="17:23" x14ac:dyDescent="0.25">
      <c r="Q100" s="133">
        <f t="shared" si="8"/>
        <v>-1.25</v>
      </c>
      <c r="R100" s="171">
        <f t="shared" si="9"/>
        <v>-1.0550455704983381</v>
      </c>
      <c r="S100" s="133">
        <f t="shared" si="10"/>
        <v>-2.1111111111111112</v>
      </c>
      <c r="T100" s="133">
        <f t="shared" si="11"/>
        <v>-1.5167880103710678</v>
      </c>
      <c r="U100" s="133">
        <f t="shared" si="12"/>
        <v>-1.6113535974240165</v>
      </c>
      <c r="W100" s="133">
        <v>0</v>
      </c>
    </row>
    <row r="101" spans="17:23" x14ac:dyDescent="0.25">
      <c r="Q101" s="133">
        <f t="shared" si="8"/>
        <v>-1.25</v>
      </c>
      <c r="R101" s="171">
        <f t="shared" si="9"/>
        <v>-1.0550455704983381</v>
      </c>
      <c r="S101" s="133">
        <f t="shared" si="10"/>
        <v>-2.1111111111111112</v>
      </c>
      <c r="T101" s="133">
        <f t="shared" si="11"/>
        <v>-1.5167880103710678</v>
      </c>
      <c r="U101" s="133">
        <f t="shared" si="12"/>
        <v>-1.6113535974240165</v>
      </c>
      <c r="W101" s="133">
        <v>0</v>
      </c>
    </row>
    <row r="102" spans="17:23" x14ac:dyDescent="0.25">
      <c r="Q102" s="133">
        <f t="shared" si="8"/>
        <v>-1.25</v>
      </c>
      <c r="R102" s="171">
        <f t="shared" si="9"/>
        <v>-1.0550455704983381</v>
      </c>
      <c r="S102" s="133">
        <f t="shared" si="10"/>
        <v>-2.1111111111111112</v>
      </c>
      <c r="T102" s="133">
        <f t="shared" si="11"/>
        <v>-1.5167880103710678</v>
      </c>
      <c r="U102" s="133">
        <f t="shared" si="12"/>
        <v>-1.6113535974240165</v>
      </c>
      <c r="W102" s="133">
        <v>0</v>
      </c>
    </row>
    <row r="103" spans="17:23" x14ac:dyDescent="0.25">
      <c r="Q103" s="133">
        <f t="shared" si="8"/>
        <v>-1.25</v>
      </c>
      <c r="R103" s="171">
        <f t="shared" si="9"/>
        <v>-1.0550455704983381</v>
      </c>
      <c r="S103" s="133">
        <f t="shared" si="10"/>
        <v>-2.1111111111111112</v>
      </c>
      <c r="T103" s="133">
        <f t="shared" si="11"/>
        <v>-1.5167880103710678</v>
      </c>
      <c r="U103" s="133">
        <f t="shared" si="12"/>
        <v>-1.6113535974240165</v>
      </c>
      <c r="W103" s="133">
        <v>0</v>
      </c>
    </row>
    <row r="104" spans="17:23" x14ac:dyDescent="0.25">
      <c r="Q104" s="133">
        <f t="shared" si="8"/>
        <v>-1.25</v>
      </c>
      <c r="R104" s="171">
        <f t="shared" si="9"/>
        <v>-1.0550455704983381</v>
      </c>
      <c r="S104" s="133">
        <f t="shared" si="10"/>
        <v>-2.1111111111111112</v>
      </c>
      <c r="T104" s="133">
        <f t="shared" si="11"/>
        <v>-1.5167880103710678</v>
      </c>
      <c r="U104" s="133">
        <f t="shared" si="12"/>
        <v>-1.6113535974240165</v>
      </c>
      <c r="W104" s="133">
        <v>0</v>
      </c>
    </row>
    <row r="105" spans="17:23" x14ac:dyDescent="0.25">
      <c r="Q105" s="133">
        <f t="shared" si="8"/>
        <v>-1.25</v>
      </c>
      <c r="R105" s="171">
        <f t="shared" si="9"/>
        <v>-1.0550455704983381</v>
      </c>
      <c r="S105" s="133">
        <f t="shared" si="10"/>
        <v>-2.1111111111111112</v>
      </c>
      <c r="T105" s="133">
        <f t="shared" si="11"/>
        <v>-1.5167880103710678</v>
      </c>
      <c r="U105" s="133">
        <f t="shared" si="12"/>
        <v>-1.6113535974240165</v>
      </c>
      <c r="W105" s="133">
        <v>0</v>
      </c>
    </row>
    <row r="106" spans="17:23" x14ac:dyDescent="0.25">
      <c r="Q106" s="133">
        <f t="shared" si="8"/>
        <v>-1.25</v>
      </c>
      <c r="R106" s="171">
        <f t="shared" si="9"/>
        <v>-1.0550455704983381</v>
      </c>
      <c r="S106" s="133">
        <f t="shared" si="10"/>
        <v>-2.1111111111111112</v>
      </c>
      <c r="T106" s="133">
        <f t="shared" si="11"/>
        <v>-1.5167880103710678</v>
      </c>
      <c r="U106" s="133">
        <f t="shared" si="12"/>
        <v>-1.6113535974240165</v>
      </c>
      <c r="W106" s="133">
        <v>0</v>
      </c>
    </row>
    <row r="107" spans="17:23" x14ac:dyDescent="0.25">
      <c r="Q107" s="133">
        <f t="shared" si="8"/>
        <v>-1.25</v>
      </c>
      <c r="R107" s="171">
        <f t="shared" si="9"/>
        <v>-1.0550455704983381</v>
      </c>
      <c r="S107" s="133">
        <f t="shared" si="10"/>
        <v>-2.1111111111111112</v>
      </c>
      <c r="T107" s="133">
        <f t="shared" si="11"/>
        <v>-1.5167880103710678</v>
      </c>
      <c r="U107" s="133">
        <f t="shared" si="12"/>
        <v>-1.6113535974240165</v>
      </c>
      <c r="W107" s="133">
        <v>0</v>
      </c>
    </row>
    <row r="108" spans="17:23" x14ac:dyDescent="0.25">
      <c r="Q108" s="133">
        <f t="shared" si="8"/>
        <v>-1.25</v>
      </c>
      <c r="R108" s="171">
        <f t="shared" si="9"/>
        <v>-1.0550455704983381</v>
      </c>
      <c r="S108" s="133">
        <f t="shared" si="10"/>
        <v>-2.1111111111111112</v>
      </c>
      <c r="T108" s="133">
        <f t="shared" si="11"/>
        <v>-1.5167880103710678</v>
      </c>
      <c r="U108" s="133">
        <f t="shared" si="12"/>
        <v>-1.6113535974240165</v>
      </c>
      <c r="W108" s="133">
        <v>0</v>
      </c>
    </row>
    <row r="109" spans="17:23" x14ac:dyDescent="0.25">
      <c r="Q109" s="133">
        <f t="shared" si="8"/>
        <v>-1.25</v>
      </c>
      <c r="R109" s="171">
        <f t="shared" si="9"/>
        <v>-1.0550455704983381</v>
      </c>
      <c r="S109" s="133">
        <f t="shared" si="10"/>
        <v>-2.1111111111111112</v>
      </c>
      <c r="T109" s="133">
        <f t="shared" si="11"/>
        <v>-1.5167880103710678</v>
      </c>
      <c r="U109" s="133">
        <f t="shared" si="12"/>
        <v>-1.6113535974240165</v>
      </c>
      <c r="W109" s="133">
        <v>0</v>
      </c>
    </row>
    <row r="110" spans="17:23" x14ac:dyDescent="0.25">
      <c r="Q110" s="133">
        <f t="shared" si="8"/>
        <v>-1.25</v>
      </c>
      <c r="R110" s="171">
        <f t="shared" si="9"/>
        <v>-1.0550455704983381</v>
      </c>
      <c r="S110" s="133">
        <f t="shared" si="10"/>
        <v>-2.1111111111111112</v>
      </c>
      <c r="T110" s="133">
        <f t="shared" si="11"/>
        <v>-1.5167880103710678</v>
      </c>
      <c r="U110" s="133">
        <f t="shared" si="12"/>
        <v>-1.6113535974240165</v>
      </c>
      <c r="W110" s="133">
        <v>0</v>
      </c>
    </row>
    <row r="111" spans="17:23" x14ac:dyDescent="0.25">
      <c r="Q111" s="133">
        <f t="shared" si="8"/>
        <v>-1.25</v>
      </c>
      <c r="R111" s="171">
        <f t="shared" si="9"/>
        <v>-1.0550455704983381</v>
      </c>
      <c r="S111" s="133">
        <f t="shared" si="10"/>
        <v>-2.1111111111111112</v>
      </c>
      <c r="T111" s="133">
        <f t="shared" si="11"/>
        <v>-1.5167880103710678</v>
      </c>
      <c r="U111" s="133">
        <f t="shared" si="12"/>
        <v>-1.6113535974240165</v>
      </c>
      <c r="W111" s="133">
        <v>0</v>
      </c>
    </row>
    <row r="112" spans="17:23" x14ac:dyDescent="0.25">
      <c r="Q112" s="133">
        <f t="shared" si="8"/>
        <v>-1.25</v>
      </c>
      <c r="R112" s="171">
        <f t="shared" si="9"/>
        <v>-1.0550455704983381</v>
      </c>
      <c r="S112" s="133">
        <f t="shared" si="10"/>
        <v>-2.1111111111111112</v>
      </c>
      <c r="T112" s="133">
        <f t="shared" si="11"/>
        <v>-1.5167880103710678</v>
      </c>
      <c r="U112" s="133">
        <f t="shared" si="12"/>
        <v>-1.6113535974240165</v>
      </c>
      <c r="W112" s="133">
        <v>0</v>
      </c>
    </row>
    <row r="113" spans="17:23" x14ac:dyDescent="0.25">
      <c r="Q113" s="133">
        <f t="shared" si="8"/>
        <v>-1.25</v>
      </c>
      <c r="R113" s="171">
        <f t="shared" si="9"/>
        <v>-1.0550455704983381</v>
      </c>
      <c r="S113" s="133">
        <f t="shared" si="10"/>
        <v>-2.1111111111111112</v>
      </c>
      <c r="T113" s="133">
        <f t="shared" si="11"/>
        <v>-1.5167880103710678</v>
      </c>
      <c r="U113" s="133">
        <f t="shared" si="12"/>
        <v>-1.6113535974240165</v>
      </c>
      <c r="W113" s="133">
        <v>0</v>
      </c>
    </row>
    <row r="114" spans="17:23" x14ac:dyDescent="0.25">
      <c r="Q114" s="133">
        <f t="shared" si="8"/>
        <v>-1.25</v>
      </c>
      <c r="R114" s="171">
        <f t="shared" si="9"/>
        <v>-1.0550455704983381</v>
      </c>
      <c r="S114" s="133">
        <f t="shared" si="10"/>
        <v>-2.1111111111111112</v>
      </c>
      <c r="T114" s="133">
        <f t="shared" si="11"/>
        <v>-1.5167880103710678</v>
      </c>
      <c r="U114" s="133">
        <f t="shared" si="12"/>
        <v>-1.6113535974240165</v>
      </c>
      <c r="W114" s="133" t="e">
        <v>#N/A</v>
      </c>
    </row>
    <row r="115" spans="17:23" x14ac:dyDescent="0.25">
      <c r="Q115" s="133">
        <f t="shared" si="8"/>
        <v>-1.25</v>
      </c>
      <c r="R115" s="171">
        <f t="shared" si="9"/>
        <v>-1.0550455704983381</v>
      </c>
      <c r="S115" s="133">
        <f t="shared" si="10"/>
        <v>-2.1111111111111112</v>
      </c>
      <c r="T115" s="133">
        <f t="shared" si="11"/>
        <v>-1.5167880103710678</v>
      </c>
      <c r="U115" s="133">
        <f t="shared" si="12"/>
        <v>-1.6113535974240165</v>
      </c>
      <c r="W115" s="133" t="e">
        <v>#N/A</v>
      </c>
    </row>
    <row r="116" spans="17:23" x14ac:dyDescent="0.25">
      <c r="Q116" s="133">
        <f t="shared" si="8"/>
        <v>-1.25</v>
      </c>
      <c r="R116" s="171">
        <f t="shared" si="9"/>
        <v>-1.0550455704983381</v>
      </c>
      <c r="S116" s="133">
        <f t="shared" si="10"/>
        <v>-2.1111111111111112</v>
      </c>
      <c r="T116" s="133">
        <f t="shared" si="11"/>
        <v>-1.5167880103710678</v>
      </c>
      <c r="U116" s="133">
        <f t="shared" si="12"/>
        <v>-1.6113535974240165</v>
      </c>
      <c r="W116" s="133" t="e">
        <v>#N/A</v>
      </c>
    </row>
    <row r="117" spans="17:23" x14ac:dyDescent="0.25">
      <c r="Q117" s="133">
        <f t="shared" si="8"/>
        <v>-1.25</v>
      </c>
      <c r="R117" s="171">
        <f t="shared" si="9"/>
        <v>-1.0550455704983381</v>
      </c>
      <c r="S117" s="133">
        <f t="shared" si="10"/>
        <v>-2.1111111111111112</v>
      </c>
      <c r="T117" s="133">
        <f t="shared" si="11"/>
        <v>-1.5167880103710678</v>
      </c>
      <c r="U117" s="133">
        <f t="shared" si="12"/>
        <v>-1.6113535974240165</v>
      </c>
      <c r="W117" s="133" t="e">
        <v>#N/A</v>
      </c>
    </row>
    <row r="118" spans="17:23" x14ac:dyDescent="0.25">
      <c r="Q118" s="133">
        <f t="shared" si="8"/>
        <v>-1.25</v>
      </c>
      <c r="R118" s="171">
        <f t="shared" si="9"/>
        <v>-1.0550455704983381</v>
      </c>
      <c r="S118" s="133">
        <f t="shared" si="10"/>
        <v>-2.1111111111111112</v>
      </c>
      <c r="T118" s="133">
        <f t="shared" si="11"/>
        <v>-1.5167880103710678</v>
      </c>
      <c r="U118" s="133">
        <f t="shared" si="12"/>
        <v>-1.6113535974240165</v>
      </c>
      <c r="W118" s="133" t="e">
        <v>#N/A</v>
      </c>
    </row>
    <row r="119" spans="17:23" x14ac:dyDescent="0.25">
      <c r="Q119" s="133">
        <f t="shared" si="8"/>
        <v>-1.25</v>
      </c>
      <c r="R119" s="171">
        <f t="shared" si="9"/>
        <v>-1.0550455704983381</v>
      </c>
      <c r="S119" s="133">
        <f t="shared" si="10"/>
        <v>-2.1111111111111112</v>
      </c>
      <c r="T119" s="133">
        <f t="shared" si="11"/>
        <v>-1.5167880103710678</v>
      </c>
      <c r="U119" s="133">
        <f t="shared" si="12"/>
        <v>-1.6113535974240165</v>
      </c>
      <c r="W119" s="133" t="e">
        <v>#N/A</v>
      </c>
    </row>
    <row r="120" spans="17:23" x14ac:dyDescent="0.25">
      <c r="Q120" s="133">
        <f t="shared" si="8"/>
        <v>-1.25</v>
      </c>
      <c r="R120" s="171">
        <f t="shared" si="9"/>
        <v>-1.0550455704983381</v>
      </c>
      <c r="S120" s="133">
        <f t="shared" si="10"/>
        <v>-2.1111111111111112</v>
      </c>
      <c r="T120" s="133">
        <f t="shared" si="11"/>
        <v>-1.5167880103710678</v>
      </c>
      <c r="U120" s="133">
        <f t="shared" si="12"/>
        <v>-1.6113535974240165</v>
      </c>
      <c r="W120" s="133" t="e">
        <v>#N/A</v>
      </c>
    </row>
    <row r="121" spans="17:23" x14ac:dyDescent="0.25">
      <c r="Q121" s="133">
        <f t="shared" si="8"/>
        <v>-1.25</v>
      </c>
      <c r="R121" s="171">
        <f t="shared" si="9"/>
        <v>-1.0550455704983381</v>
      </c>
      <c r="S121" s="133">
        <f t="shared" si="10"/>
        <v>-2.1111111111111112</v>
      </c>
      <c r="T121" s="133">
        <f t="shared" si="11"/>
        <v>-1.5167880103710678</v>
      </c>
      <c r="U121" s="133">
        <f t="shared" si="12"/>
        <v>-1.6113535974240165</v>
      </c>
      <c r="W121" s="133" t="e">
        <v>#N/A</v>
      </c>
    </row>
    <row r="122" spans="17:23" x14ac:dyDescent="0.25">
      <c r="Q122" s="133">
        <f t="shared" si="8"/>
        <v>-1.25</v>
      </c>
      <c r="R122" s="171">
        <f t="shared" si="9"/>
        <v>-1.0550455704983381</v>
      </c>
      <c r="S122" s="133">
        <f t="shared" si="10"/>
        <v>-2.1111111111111112</v>
      </c>
      <c r="T122" s="133">
        <f t="shared" si="11"/>
        <v>-1.5167880103710678</v>
      </c>
      <c r="U122" s="133">
        <f t="shared" si="12"/>
        <v>-1.6113535974240165</v>
      </c>
      <c r="W122" s="133" t="e">
        <v>#N/A</v>
      </c>
    </row>
    <row r="123" spans="17:23" x14ac:dyDescent="0.25">
      <c r="Q123" s="133">
        <f t="shared" si="8"/>
        <v>-1.25</v>
      </c>
      <c r="R123" s="171">
        <f t="shared" si="9"/>
        <v>-1.0550455704983381</v>
      </c>
      <c r="S123" s="133">
        <f t="shared" si="10"/>
        <v>-2.1111111111111112</v>
      </c>
      <c r="T123" s="133">
        <f t="shared" si="11"/>
        <v>-1.5167880103710678</v>
      </c>
      <c r="U123" s="133">
        <f t="shared" si="12"/>
        <v>-1.6113535974240165</v>
      </c>
      <c r="W123" s="133" t="e">
        <v>#N/A</v>
      </c>
    </row>
    <row r="124" spans="17:23" x14ac:dyDescent="0.25">
      <c r="Q124" s="133">
        <f t="shared" si="8"/>
        <v>-1.25</v>
      </c>
      <c r="R124" s="171">
        <f t="shared" si="9"/>
        <v>-1.0550455704983381</v>
      </c>
      <c r="S124" s="133">
        <f t="shared" si="10"/>
        <v>-2.1111111111111112</v>
      </c>
      <c r="T124" s="133">
        <f t="shared" si="11"/>
        <v>-1.5167880103710678</v>
      </c>
      <c r="U124" s="133">
        <f t="shared" si="12"/>
        <v>-1.6113535974240165</v>
      </c>
      <c r="W124" s="133" t="e">
        <v>#N/A</v>
      </c>
    </row>
    <row r="125" spans="17:23" x14ac:dyDescent="0.25">
      <c r="Q125" s="133">
        <f t="shared" si="8"/>
        <v>-1.25</v>
      </c>
      <c r="R125" s="171">
        <f t="shared" si="9"/>
        <v>-1.0550455704983381</v>
      </c>
      <c r="S125" s="133">
        <f t="shared" si="10"/>
        <v>-2.1111111111111112</v>
      </c>
      <c r="T125" s="133">
        <f t="shared" si="11"/>
        <v>-1.5167880103710678</v>
      </c>
      <c r="U125" s="133">
        <f t="shared" si="12"/>
        <v>-1.6113535974240165</v>
      </c>
      <c r="W125" s="133" t="e">
        <v>#N/A</v>
      </c>
    </row>
    <row r="126" spans="17:23" x14ac:dyDescent="0.25">
      <c r="Q126" s="133">
        <f t="shared" si="8"/>
        <v>-1.25</v>
      </c>
      <c r="R126" s="171">
        <f t="shared" si="9"/>
        <v>-1.0550455704983381</v>
      </c>
      <c r="S126" s="133">
        <f t="shared" si="10"/>
        <v>-2.1111111111111112</v>
      </c>
      <c r="T126" s="133">
        <f t="shared" si="11"/>
        <v>-1.5167880103710678</v>
      </c>
      <c r="U126" s="133">
        <f t="shared" si="12"/>
        <v>-1.6113535974240165</v>
      </c>
      <c r="W126" s="133" t="e">
        <v>#N/A</v>
      </c>
    </row>
    <row r="127" spans="17:23" x14ac:dyDescent="0.25">
      <c r="Q127" s="133">
        <f t="shared" si="8"/>
        <v>-1.25</v>
      </c>
      <c r="R127" s="171">
        <f t="shared" si="9"/>
        <v>-1.0550455704983381</v>
      </c>
      <c r="S127" s="133">
        <f t="shared" si="10"/>
        <v>-2.1111111111111112</v>
      </c>
      <c r="T127" s="133">
        <f t="shared" si="11"/>
        <v>-1.5167880103710678</v>
      </c>
      <c r="U127" s="133">
        <f t="shared" si="12"/>
        <v>-1.6113535974240165</v>
      </c>
      <c r="W127" s="133" t="e">
        <v>#N/A</v>
      </c>
    </row>
    <row r="128" spans="17:23" x14ac:dyDescent="0.25">
      <c r="Q128" s="133">
        <f t="shared" si="8"/>
        <v>-1.25</v>
      </c>
      <c r="R128" s="171">
        <f t="shared" si="9"/>
        <v>-1.0550455704983381</v>
      </c>
      <c r="S128" s="133">
        <f t="shared" si="10"/>
        <v>-2.1111111111111112</v>
      </c>
      <c r="T128" s="133">
        <f t="shared" si="11"/>
        <v>-1.5167880103710678</v>
      </c>
      <c r="U128" s="133">
        <f t="shared" si="12"/>
        <v>-1.6113535974240165</v>
      </c>
      <c r="W128" s="133" t="e">
        <v>#N/A</v>
      </c>
    </row>
    <row r="129" spans="17:23" x14ac:dyDescent="0.25">
      <c r="Q129" s="133">
        <f t="shared" si="8"/>
        <v>-1.25</v>
      </c>
      <c r="R129" s="171">
        <f t="shared" si="9"/>
        <v>-1.0550455704983381</v>
      </c>
      <c r="S129" s="133">
        <f t="shared" si="10"/>
        <v>-2.1111111111111112</v>
      </c>
      <c r="T129" s="133">
        <f t="shared" si="11"/>
        <v>-1.5167880103710678</v>
      </c>
      <c r="U129" s="133">
        <f t="shared" si="12"/>
        <v>-1.6113535974240165</v>
      </c>
      <c r="W129" s="133" t="e">
        <v>#N/A</v>
      </c>
    </row>
    <row r="130" spans="17:23" x14ac:dyDescent="0.25">
      <c r="Q130" s="133">
        <f t="shared" si="8"/>
        <v>-1.25</v>
      </c>
      <c r="R130" s="171">
        <f t="shared" si="9"/>
        <v>-1.0550455704983381</v>
      </c>
      <c r="S130" s="133">
        <f t="shared" si="10"/>
        <v>-2.1111111111111112</v>
      </c>
      <c r="T130" s="133">
        <f t="shared" si="11"/>
        <v>-1.5167880103710678</v>
      </c>
      <c r="U130" s="133">
        <f t="shared" si="12"/>
        <v>-1.6113535974240165</v>
      </c>
      <c r="W130" s="133" t="e">
        <v>#N/A</v>
      </c>
    </row>
    <row r="131" spans="17:23" x14ac:dyDescent="0.25">
      <c r="Q131" s="133">
        <f t="shared" ref="Q131:Q194" si="13">2*((L131-P$3)/(P$5-P$3))-1</f>
        <v>-1.25</v>
      </c>
      <c r="R131" s="171">
        <f t="shared" ref="R131:R194" si="14">2*((H131-P$8)/(P$10-P$8))-1</f>
        <v>-1.0550455704983381</v>
      </c>
      <c r="S131" s="133">
        <f t="shared" ref="S131:S194" si="15">2*((I131-P$13)/(P$15-P$13))-1</f>
        <v>-2.1111111111111112</v>
      </c>
      <c r="T131" s="133">
        <f t="shared" ref="T131:T194" si="16">2*((J131-P$18)/(P$20-P$18))-1</f>
        <v>-1.5167880103710678</v>
      </c>
      <c r="U131" s="133">
        <f t="shared" ref="U131:U194" si="17">2*((K131-P$23)/(P$25-P$23))-1</f>
        <v>-1.6113535974240165</v>
      </c>
      <c r="W131" s="133" t="e">
        <v>#N/A</v>
      </c>
    </row>
    <row r="132" spans="17:23" x14ac:dyDescent="0.25">
      <c r="Q132" s="133">
        <f t="shared" si="13"/>
        <v>-1.25</v>
      </c>
      <c r="R132" s="171">
        <f t="shared" si="14"/>
        <v>-1.0550455704983381</v>
      </c>
      <c r="S132" s="133">
        <f t="shared" si="15"/>
        <v>-2.1111111111111112</v>
      </c>
      <c r="T132" s="133">
        <f t="shared" si="16"/>
        <v>-1.5167880103710678</v>
      </c>
      <c r="U132" s="133">
        <f t="shared" si="17"/>
        <v>-1.6113535974240165</v>
      </c>
      <c r="W132" s="133" t="e">
        <v>#N/A</v>
      </c>
    </row>
    <row r="133" spans="17:23" x14ac:dyDescent="0.25">
      <c r="Q133" s="133">
        <f t="shared" si="13"/>
        <v>-1.25</v>
      </c>
      <c r="R133" s="171">
        <f t="shared" si="14"/>
        <v>-1.0550455704983381</v>
      </c>
      <c r="S133" s="133">
        <f t="shared" si="15"/>
        <v>-2.1111111111111112</v>
      </c>
      <c r="T133" s="133">
        <f t="shared" si="16"/>
        <v>-1.5167880103710678</v>
      </c>
      <c r="U133" s="133">
        <f t="shared" si="17"/>
        <v>-1.6113535974240165</v>
      </c>
      <c r="W133" s="133" t="e">
        <v>#N/A</v>
      </c>
    </row>
    <row r="134" spans="17:23" x14ac:dyDescent="0.25">
      <c r="Q134" s="133">
        <f t="shared" si="13"/>
        <v>-1.25</v>
      </c>
      <c r="R134" s="171">
        <f t="shared" si="14"/>
        <v>-1.0550455704983381</v>
      </c>
      <c r="S134" s="133">
        <f t="shared" si="15"/>
        <v>-2.1111111111111112</v>
      </c>
      <c r="T134" s="133">
        <f t="shared" si="16"/>
        <v>-1.5167880103710678</v>
      </c>
      <c r="U134" s="133">
        <f t="shared" si="17"/>
        <v>-1.6113535974240165</v>
      </c>
      <c r="W134" s="133" t="e">
        <v>#N/A</v>
      </c>
    </row>
    <row r="135" spans="17:23" x14ac:dyDescent="0.25">
      <c r="Q135" s="133">
        <f t="shared" si="13"/>
        <v>-1.25</v>
      </c>
      <c r="R135" s="171">
        <f t="shared" si="14"/>
        <v>-1.0550455704983381</v>
      </c>
      <c r="S135" s="133">
        <f t="shared" si="15"/>
        <v>-2.1111111111111112</v>
      </c>
      <c r="T135" s="133">
        <f t="shared" si="16"/>
        <v>-1.5167880103710678</v>
      </c>
      <c r="U135" s="133">
        <f t="shared" si="17"/>
        <v>-1.6113535974240165</v>
      </c>
      <c r="W135" s="133" t="e">
        <v>#N/A</v>
      </c>
    </row>
    <row r="136" spans="17:23" x14ac:dyDescent="0.25">
      <c r="Q136" s="133">
        <f t="shared" si="13"/>
        <v>-1.25</v>
      </c>
      <c r="R136" s="171">
        <f t="shared" si="14"/>
        <v>-1.0550455704983381</v>
      </c>
      <c r="S136" s="133">
        <f t="shared" si="15"/>
        <v>-2.1111111111111112</v>
      </c>
      <c r="T136" s="133">
        <f t="shared" si="16"/>
        <v>-1.5167880103710678</v>
      </c>
      <c r="U136" s="133">
        <f t="shared" si="17"/>
        <v>-1.6113535974240165</v>
      </c>
      <c r="W136" s="133" t="e">
        <v>#N/A</v>
      </c>
    </row>
    <row r="137" spans="17:23" x14ac:dyDescent="0.25">
      <c r="Q137" s="133">
        <f t="shared" si="13"/>
        <v>-1.25</v>
      </c>
      <c r="R137" s="171">
        <f t="shared" si="14"/>
        <v>-1.0550455704983381</v>
      </c>
      <c r="S137" s="133">
        <f t="shared" si="15"/>
        <v>-2.1111111111111112</v>
      </c>
      <c r="T137" s="133">
        <f t="shared" si="16"/>
        <v>-1.5167880103710678</v>
      </c>
      <c r="U137" s="133">
        <f t="shared" si="17"/>
        <v>-1.6113535974240165</v>
      </c>
      <c r="W137" s="133" t="e">
        <v>#N/A</v>
      </c>
    </row>
    <row r="138" spans="17:23" x14ac:dyDescent="0.25">
      <c r="Q138" s="133">
        <f t="shared" si="13"/>
        <v>-1.25</v>
      </c>
      <c r="R138" s="171">
        <f t="shared" si="14"/>
        <v>-1.0550455704983381</v>
      </c>
      <c r="S138" s="133">
        <f t="shared" si="15"/>
        <v>-2.1111111111111112</v>
      </c>
      <c r="T138" s="133">
        <f t="shared" si="16"/>
        <v>-1.5167880103710678</v>
      </c>
      <c r="U138" s="133">
        <f t="shared" si="17"/>
        <v>-1.6113535974240165</v>
      </c>
      <c r="W138" s="133" t="e">
        <v>#N/A</v>
      </c>
    </row>
    <row r="139" spans="17:23" x14ac:dyDescent="0.25">
      <c r="Q139" s="133">
        <f t="shared" si="13"/>
        <v>-1.25</v>
      </c>
      <c r="R139" s="171">
        <f t="shared" si="14"/>
        <v>-1.0550455704983381</v>
      </c>
      <c r="S139" s="133">
        <f t="shared" si="15"/>
        <v>-2.1111111111111112</v>
      </c>
      <c r="T139" s="133">
        <f t="shared" si="16"/>
        <v>-1.5167880103710678</v>
      </c>
      <c r="U139" s="133">
        <f t="shared" si="17"/>
        <v>-1.6113535974240165</v>
      </c>
      <c r="W139" s="133" t="e">
        <v>#N/A</v>
      </c>
    </row>
    <row r="140" spans="17:23" x14ac:dyDescent="0.25">
      <c r="Q140" s="133">
        <f t="shared" si="13"/>
        <v>-1.25</v>
      </c>
      <c r="R140" s="171">
        <f t="shared" si="14"/>
        <v>-1.0550455704983381</v>
      </c>
      <c r="S140" s="133">
        <f t="shared" si="15"/>
        <v>-2.1111111111111112</v>
      </c>
      <c r="T140" s="133">
        <f t="shared" si="16"/>
        <v>-1.5167880103710678</v>
      </c>
      <c r="U140" s="133">
        <f t="shared" si="17"/>
        <v>-1.6113535974240165</v>
      </c>
      <c r="W140" s="133" t="e">
        <v>#N/A</v>
      </c>
    </row>
    <row r="141" spans="17:23" x14ac:dyDescent="0.25">
      <c r="Q141" s="133">
        <f t="shared" si="13"/>
        <v>-1.25</v>
      </c>
      <c r="R141" s="171">
        <f t="shared" si="14"/>
        <v>-1.0550455704983381</v>
      </c>
      <c r="S141" s="133">
        <f t="shared" si="15"/>
        <v>-2.1111111111111112</v>
      </c>
      <c r="T141" s="133">
        <f t="shared" si="16"/>
        <v>-1.5167880103710678</v>
      </c>
      <c r="U141" s="133">
        <f t="shared" si="17"/>
        <v>-1.6113535974240165</v>
      </c>
      <c r="W141" s="133" t="e">
        <v>#N/A</v>
      </c>
    </row>
    <row r="142" spans="17:23" x14ac:dyDescent="0.25">
      <c r="Q142" s="133">
        <f t="shared" si="13"/>
        <v>-1.25</v>
      </c>
      <c r="R142" s="171">
        <f t="shared" si="14"/>
        <v>-1.0550455704983381</v>
      </c>
      <c r="S142" s="133">
        <f t="shared" si="15"/>
        <v>-2.1111111111111112</v>
      </c>
      <c r="T142" s="133">
        <f t="shared" si="16"/>
        <v>-1.5167880103710678</v>
      </c>
      <c r="U142" s="133">
        <f t="shared" si="17"/>
        <v>-1.6113535974240165</v>
      </c>
      <c r="W142" s="133" t="e">
        <v>#N/A</v>
      </c>
    </row>
    <row r="143" spans="17:23" x14ac:dyDescent="0.25">
      <c r="Q143" s="133">
        <f t="shared" si="13"/>
        <v>-1.25</v>
      </c>
      <c r="R143" s="171">
        <f t="shared" si="14"/>
        <v>-1.0550455704983381</v>
      </c>
      <c r="S143" s="133">
        <f t="shared" si="15"/>
        <v>-2.1111111111111112</v>
      </c>
      <c r="T143" s="133">
        <f t="shared" si="16"/>
        <v>-1.5167880103710678</v>
      </c>
      <c r="U143" s="133">
        <f t="shared" si="17"/>
        <v>-1.6113535974240165</v>
      </c>
      <c r="W143" s="133" t="e">
        <v>#N/A</v>
      </c>
    </row>
    <row r="144" spans="17:23" x14ac:dyDescent="0.25">
      <c r="Q144" s="133">
        <f t="shared" si="13"/>
        <v>-1.25</v>
      </c>
      <c r="R144" s="171">
        <f t="shared" si="14"/>
        <v>-1.0550455704983381</v>
      </c>
      <c r="S144" s="133">
        <f t="shared" si="15"/>
        <v>-2.1111111111111112</v>
      </c>
      <c r="T144" s="133">
        <f t="shared" si="16"/>
        <v>-1.5167880103710678</v>
      </c>
      <c r="U144" s="133">
        <f t="shared" si="17"/>
        <v>-1.6113535974240165</v>
      </c>
      <c r="W144" s="133" t="e">
        <v>#N/A</v>
      </c>
    </row>
    <row r="145" spans="17:23" x14ac:dyDescent="0.25">
      <c r="Q145" s="133">
        <f t="shared" si="13"/>
        <v>-1.25</v>
      </c>
      <c r="R145" s="171">
        <f t="shared" si="14"/>
        <v>-1.0550455704983381</v>
      </c>
      <c r="S145" s="133">
        <f t="shared" si="15"/>
        <v>-2.1111111111111112</v>
      </c>
      <c r="T145" s="133">
        <f t="shared" si="16"/>
        <v>-1.5167880103710678</v>
      </c>
      <c r="U145" s="133">
        <f t="shared" si="17"/>
        <v>-1.6113535974240165</v>
      </c>
      <c r="W145" s="133" t="e">
        <v>#N/A</v>
      </c>
    </row>
    <row r="146" spans="17:23" x14ac:dyDescent="0.25">
      <c r="Q146" s="133">
        <f t="shared" si="13"/>
        <v>-1.25</v>
      </c>
      <c r="R146" s="171">
        <f t="shared" si="14"/>
        <v>-1.0550455704983381</v>
      </c>
      <c r="S146" s="133">
        <f t="shared" si="15"/>
        <v>-2.1111111111111112</v>
      </c>
      <c r="T146" s="133">
        <f t="shared" si="16"/>
        <v>-1.5167880103710678</v>
      </c>
      <c r="U146" s="133">
        <f t="shared" si="17"/>
        <v>-1.6113535974240165</v>
      </c>
      <c r="W146" s="133" t="e">
        <v>#N/A</v>
      </c>
    </row>
    <row r="147" spans="17:23" x14ac:dyDescent="0.25">
      <c r="Q147" s="133">
        <f t="shared" si="13"/>
        <v>-1.25</v>
      </c>
      <c r="R147" s="171">
        <f t="shared" si="14"/>
        <v>-1.0550455704983381</v>
      </c>
      <c r="S147" s="133">
        <f t="shared" si="15"/>
        <v>-2.1111111111111112</v>
      </c>
      <c r="T147" s="133">
        <f t="shared" si="16"/>
        <v>-1.5167880103710678</v>
      </c>
      <c r="U147" s="133">
        <f t="shared" si="17"/>
        <v>-1.6113535974240165</v>
      </c>
      <c r="W147" s="133" t="e">
        <v>#N/A</v>
      </c>
    </row>
    <row r="148" spans="17:23" x14ac:dyDescent="0.25">
      <c r="Q148" s="133">
        <f t="shared" si="13"/>
        <v>-1.25</v>
      </c>
      <c r="R148" s="171">
        <f t="shared" si="14"/>
        <v>-1.0550455704983381</v>
      </c>
      <c r="S148" s="133">
        <f t="shared" si="15"/>
        <v>-2.1111111111111112</v>
      </c>
      <c r="T148" s="133">
        <f t="shared" si="16"/>
        <v>-1.5167880103710678</v>
      </c>
      <c r="U148" s="133">
        <f t="shared" si="17"/>
        <v>-1.6113535974240165</v>
      </c>
      <c r="W148" s="133" t="e">
        <v>#N/A</v>
      </c>
    </row>
    <row r="149" spans="17:23" x14ac:dyDescent="0.25">
      <c r="Q149" s="133">
        <f t="shared" si="13"/>
        <v>-1.25</v>
      </c>
      <c r="R149" s="171">
        <f t="shared" si="14"/>
        <v>-1.0550455704983381</v>
      </c>
      <c r="S149" s="133">
        <f t="shared" si="15"/>
        <v>-2.1111111111111112</v>
      </c>
      <c r="T149" s="133">
        <f t="shared" si="16"/>
        <v>-1.5167880103710678</v>
      </c>
      <c r="U149" s="133">
        <f t="shared" si="17"/>
        <v>-1.6113535974240165</v>
      </c>
      <c r="W149" s="133" t="e">
        <v>#N/A</v>
      </c>
    </row>
    <row r="150" spans="17:23" x14ac:dyDescent="0.25">
      <c r="Q150" s="133">
        <f t="shared" si="13"/>
        <v>-1.25</v>
      </c>
      <c r="R150" s="171">
        <f t="shared" si="14"/>
        <v>-1.0550455704983381</v>
      </c>
      <c r="S150" s="133">
        <f t="shared" si="15"/>
        <v>-2.1111111111111112</v>
      </c>
      <c r="T150" s="133">
        <f t="shared" si="16"/>
        <v>-1.5167880103710678</v>
      </c>
      <c r="U150" s="133">
        <f t="shared" si="17"/>
        <v>-1.6113535974240165</v>
      </c>
      <c r="W150" s="133" t="e">
        <v>#N/A</v>
      </c>
    </row>
    <row r="151" spans="17:23" x14ac:dyDescent="0.25">
      <c r="Q151" s="133">
        <f t="shared" si="13"/>
        <v>-1.25</v>
      </c>
      <c r="R151" s="171">
        <f t="shared" si="14"/>
        <v>-1.0550455704983381</v>
      </c>
      <c r="S151" s="133">
        <f t="shared" si="15"/>
        <v>-2.1111111111111112</v>
      </c>
      <c r="T151" s="133">
        <f t="shared" si="16"/>
        <v>-1.5167880103710678</v>
      </c>
      <c r="U151" s="133">
        <f t="shared" si="17"/>
        <v>-1.6113535974240165</v>
      </c>
      <c r="W151" s="133" t="e">
        <v>#N/A</v>
      </c>
    </row>
    <row r="152" spans="17:23" x14ac:dyDescent="0.25">
      <c r="Q152" s="133">
        <f t="shared" si="13"/>
        <v>-1.25</v>
      </c>
      <c r="R152" s="171">
        <f t="shared" si="14"/>
        <v>-1.0550455704983381</v>
      </c>
      <c r="S152" s="133">
        <f t="shared" si="15"/>
        <v>-2.1111111111111112</v>
      </c>
      <c r="T152" s="133">
        <f t="shared" si="16"/>
        <v>-1.5167880103710678</v>
      </c>
      <c r="U152" s="133">
        <f t="shared" si="17"/>
        <v>-1.6113535974240165</v>
      </c>
      <c r="W152" s="133" t="e">
        <v>#N/A</v>
      </c>
    </row>
    <row r="153" spans="17:23" x14ac:dyDescent="0.25">
      <c r="Q153" s="133">
        <f t="shared" si="13"/>
        <v>-1.25</v>
      </c>
      <c r="R153" s="171">
        <f t="shared" si="14"/>
        <v>-1.0550455704983381</v>
      </c>
      <c r="S153" s="133">
        <f t="shared" si="15"/>
        <v>-2.1111111111111112</v>
      </c>
      <c r="T153" s="133">
        <f t="shared" si="16"/>
        <v>-1.5167880103710678</v>
      </c>
      <c r="U153" s="133">
        <f t="shared" si="17"/>
        <v>-1.6113535974240165</v>
      </c>
      <c r="W153" s="133" t="e">
        <v>#N/A</v>
      </c>
    </row>
    <row r="154" spans="17:23" x14ac:dyDescent="0.25">
      <c r="Q154" s="133">
        <f t="shared" si="13"/>
        <v>-1.25</v>
      </c>
      <c r="R154" s="171">
        <f t="shared" si="14"/>
        <v>-1.0550455704983381</v>
      </c>
      <c r="S154" s="133">
        <f t="shared" si="15"/>
        <v>-2.1111111111111112</v>
      </c>
      <c r="T154" s="133">
        <f t="shared" si="16"/>
        <v>-1.5167880103710678</v>
      </c>
      <c r="U154" s="133">
        <f t="shared" si="17"/>
        <v>-1.6113535974240165</v>
      </c>
      <c r="W154" s="133" t="e">
        <v>#N/A</v>
      </c>
    </row>
    <row r="155" spans="17:23" x14ac:dyDescent="0.25">
      <c r="Q155" s="133">
        <f t="shared" si="13"/>
        <v>-1.25</v>
      </c>
      <c r="R155" s="171">
        <f t="shared" si="14"/>
        <v>-1.0550455704983381</v>
      </c>
      <c r="S155" s="133">
        <f t="shared" si="15"/>
        <v>-2.1111111111111112</v>
      </c>
      <c r="T155" s="133">
        <f t="shared" si="16"/>
        <v>-1.5167880103710678</v>
      </c>
      <c r="U155" s="133">
        <f t="shared" si="17"/>
        <v>-1.6113535974240165</v>
      </c>
      <c r="W155" s="133" t="e">
        <v>#N/A</v>
      </c>
    </row>
    <row r="156" spans="17:23" x14ac:dyDescent="0.25">
      <c r="Q156" s="133">
        <f t="shared" si="13"/>
        <v>-1.25</v>
      </c>
      <c r="R156" s="171">
        <f t="shared" si="14"/>
        <v>-1.0550455704983381</v>
      </c>
      <c r="S156" s="133">
        <f t="shared" si="15"/>
        <v>-2.1111111111111112</v>
      </c>
      <c r="T156" s="133">
        <f t="shared" si="16"/>
        <v>-1.5167880103710678</v>
      </c>
      <c r="U156" s="133">
        <f t="shared" si="17"/>
        <v>-1.6113535974240165</v>
      </c>
      <c r="W156" s="133" t="e">
        <v>#N/A</v>
      </c>
    </row>
    <row r="157" spans="17:23" x14ac:dyDescent="0.25">
      <c r="Q157" s="133">
        <f t="shared" si="13"/>
        <v>-1.25</v>
      </c>
      <c r="R157" s="171">
        <f t="shared" si="14"/>
        <v>-1.0550455704983381</v>
      </c>
      <c r="S157" s="133">
        <f t="shared" si="15"/>
        <v>-2.1111111111111112</v>
      </c>
      <c r="T157" s="133">
        <f t="shared" si="16"/>
        <v>-1.5167880103710678</v>
      </c>
      <c r="U157" s="133">
        <f t="shared" si="17"/>
        <v>-1.6113535974240165</v>
      </c>
      <c r="W157" s="133" t="e">
        <v>#N/A</v>
      </c>
    </row>
    <row r="158" spans="17:23" x14ac:dyDescent="0.25">
      <c r="Q158" s="133">
        <f t="shared" si="13"/>
        <v>-1.25</v>
      </c>
      <c r="R158" s="171">
        <f t="shared" si="14"/>
        <v>-1.0550455704983381</v>
      </c>
      <c r="S158" s="133">
        <f t="shared" si="15"/>
        <v>-2.1111111111111112</v>
      </c>
      <c r="T158" s="133">
        <f t="shared" si="16"/>
        <v>-1.5167880103710678</v>
      </c>
      <c r="U158" s="133">
        <f t="shared" si="17"/>
        <v>-1.6113535974240165</v>
      </c>
      <c r="W158" s="133" t="e">
        <v>#N/A</v>
      </c>
    </row>
    <row r="159" spans="17:23" x14ac:dyDescent="0.25">
      <c r="Q159" s="133">
        <f t="shared" si="13"/>
        <v>-1.25</v>
      </c>
      <c r="R159" s="171">
        <f t="shared" si="14"/>
        <v>-1.0550455704983381</v>
      </c>
      <c r="S159" s="133">
        <f t="shared" si="15"/>
        <v>-2.1111111111111112</v>
      </c>
      <c r="T159" s="133">
        <f t="shared" si="16"/>
        <v>-1.5167880103710678</v>
      </c>
      <c r="U159" s="133">
        <f t="shared" si="17"/>
        <v>-1.6113535974240165</v>
      </c>
      <c r="W159" s="133" t="e">
        <v>#N/A</v>
      </c>
    </row>
    <row r="160" spans="17:23" x14ac:dyDescent="0.25">
      <c r="Q160" s="133">
        <f t="shared" si="13"/>
        <v>-1.25</v>
      </c>
      <c r="R160" s="171">
        <f t="shared" si="14"/>
        <v>-1.0550455704983381</v>
      </c>
      <c r="S160" s="133">
        <f t="shared" si="15"/>
        <v>-2.1111111111111112</v>
      </c>
      <c r="T160" s="133">
        <f t="shared" si="16"/>
        <v>-1.5167880103710678</v>
      </c>
      <c r="U160" s="133">
        <f t="shared" si="17"/>
        <v>-1.6113535974240165</v>
      </c>
      <c r="W160" s="133" t="e">
        <v>#N/A</v>
      </c>
    </row>
    <row r="161" spans="17:23" x14ac:dyDescent="0.25">
      <c r="Q161" s="133">
        <f t="shared" si="13"/>
        <v>-1.25</v>
      </c>
      <c r="R161" s="171">
        <f t="shared" si="14"/>
        <v>-1.0550455704983381</v>
      </c>
      <c r="S161" s="133">
        <f t="shared" si="15"/>
        <v>-2.1111111111111112</v>
      </c>
      <c r="T161" s="133">
        <f t="shared" si="16"/>
        <v>-1.5167880103710678</v>
      </c>
      <c r="U161" s="133">
        <f t="shared" si="17"/>
        <v>-1.6113535974240165</v>
      </c>
      <c r="W161" s="133" t="e">
        <v>#N/A</v>
      </c>
    </row>
    <row r="162" spans="17:23" x14ac:dyDescent="0.25">
      <c r="Q162" s="133">
        <f t="shared" si="13"/>
        <v>-1.25</v>
      </c>
      <c r="R162" s="171">
        <f t="shared" si="14"/>
        <v>-1.0550455704983381</v>
      </c>
      <c r="S162" s="133">
        <f t="shared" si="15"/>
        <v>-2.1111111111111112</v>
      </c>
      <c r="T162" s="133">
        <f t="shared" si="16"/>
        <v>-1.5167880103710678</v>
      </c>
      <c r="U162" s="133">
        <f t="shared" si="17"/>
        <v>-1.6113535974240165</v>
      </c>
      <c r="W162" s="133" t="e">
        <v>#N/A</v>
      </c>
    </row>
    <row r="163" spans="17:23" x14ac:dyDescent="0.25">
      <c r="Q163" s="133">
        <f t="shared" si="13"/>
        <v>-1.25</v>
      </c>
      <c r="R163" s="171">
        <f t="shared" si="14"/>
        <v>-1.0550455704983381</v>
      </c>
      <c r="S163" s="133">
        <f t="shared" si="15"/>
        <v>-2.1111111111111112</v>
      </c>
      <c r="T163" s="133">
        <f t="shared" si="16"/>
        <v>-1.5167880103710678</v>
      </c>
      <c r="U163" s="133">
        <f t="shared" si="17"/>
        <v>-1.6113535974240165</v>
      </c>
      <c r="W163" s="133" t="e">
        <v>#N/A</v>
      </c>
    </row>
    <row r="164" spans="17:23" x14ac:dyDescent="0.25">
      <c r="Q164" s="133">
        <f t="shared" si="13"/>
        <v>-1.25</v>
      </c>
      <c r="R164" s="171">
        <f t="shared" si="14"/>
        <v>-1.0550455704983381</v>
      </c>
      <c r="S164" s="133">
        <f t="shared" si="15"/>
        <v>-2.1111111111111112</v>
      </c>
      <c r="T164" s="133">
        <f t="shared" si="16"/>
        <v>-1.5167880103710678</v>
      </c>
      <c r="U164" s="133">
        <f t="shared" si="17"/>
        <v>-1.6113535974240165</v>
      </c>
      <c r="W164" s="133" t="e">
        <v>#N/A</v>
      </c>
    </row>
    <row r="165" spans="17:23" x14ac:dyDescent="0.25">
      <c r="Q165" s="133">
        <f t="shared" si="13"/>
        <v>-1.25</v>
      </c>
      <c r="R165" s="171">
        <f t="shared" si="14"/>
        <v>-1.0550455704983381</v>
      </c>
      <c r="S165" s="133">
        <f t="shared" si="15"/>
        <v>-2.1111111111111112</v>
      </c>
      <c r="T165" s="133">
        <f t="shared" si="16"/>
        <v>-1.5167880103710678</v>
      </c>
      <c r="U165" s="133">
        <f t="shared" si="17"/>
        <v>-1.6113535974240165</v>
      </c>
      <c r="W165" s="133" t="e">
        <v>#N/A</v>
      </c>
    </row>
    <row r="166" spans="17:23" x14ac:dyDescent="0.25">
      <c r="Q166" s="133">
        <f t="shared" si="13"/>
        <v>-1.25</v>
      </c>
      <c r="R166" s="171">
        <f t="shared" si="14"/>
        <v>-1.0550455704983381</v>
      </c>
      <c r="S166" s="133">
        <f t="shared" si="15"/>
        <v>-2.1111111111111112</v>
      </c>
      <c r="T166" s="133">
        <f t="shared" si="16"/>
        <v>-1.5167880103710678</v>
      </c>
      <c r="U166" s="133">
        <f t="shared" si="17"/>
        <v>-1.6113535974240165</v>
      </c>
      <c r="W166" s="133" t="e">
        <v>#N/A</v>
      </c>
    </row>
    <row r="167" spans="17:23" x14ac:dyDescent="0.25">
      <c r="Q167" s="133">
        <f t="shared" si="13"/>
        <v>-1.25</v>
      </c>
      <c r="R167" s="171">
        <f t="shared" si="14"/>
        <v>-1.0550455704983381</v>
      </c>
      <c r="S167" s="133">
        <f t="shared" si="15"/>
        <v>-2.1111111111111112</v>
      </c>
      <c r="T167" s="133">
        <f t="shared" si="16"/>
        <v>-1.5167880103710678</v>
      </c>
      <c r="U167" s="133">
        <f t="shared" si="17"/>
        <v>-1.6113535974240165</v>
      </c>
      <c r="W167" s="133" t="e">
        <v>#N/A</v>
      </c>
    </row>
    <row r="168" spans="17:23" x14ac:dyDescent="0.25">
      <c r="Q168" s="133">
        <f t="shared" si="13"/>
        <v>-1.25</v>
      </c>
      <c r="R168" s="171">
        <f t="shared" si="14"/>
        <v>-1.0550455704983381</v>
      </c>
      <c r="S168" s="133">
        <f t="shared" si="15"/>
        <v>-2.1111111111111112</v>
      </c>
      <c r="T168" s="133">
        <f t="shared" si="16"/>
        <v>-1.5167880103710678</v>
      </c>
      <c r="U168" s="133">
        <f t="shared" si="17"/>
        <v>-1.6113535974240165</v>
      </c>
      <c r="W168" s="133" t="e">
        <v>#N/A</v>
      </c>
    </row>
    <row r="169" spans="17:23" x14ac:dyDescent="0.25">
      <c r="Q169" s="133">
        <f t="shared" si="13"/>
        <v>-1.25</v>
      </c>
      <c r="R169" s="171">
        <f t="shared" si="14"/>
        <v>-1.0550455704983381</v>
      </c>
      <c r="S169" s="133">
        <f t="shared" si="15"/>
        <v>-2.1111111111111112</v>
      </c>
      <c r="T169" s="133">
        <f t="shared" si="16"/>
        <v>-1.5167880103710678</v>
      </c>
      <c r="U169" s="133">
        <f t="shared" si="17"/>
        <v>-1.6113535974240165</v>
      </c>
      <c r="W169" s="133" t="e">
        <v>#N/A</v>
      </c>
    </row>
    <row r="170" spans="17:23" x14ac:dyDescent="0.25">
      <c r="Q170" s="133">
        <f t="shared" si="13"/>
        <v>-1.25</v>
      </c>
      <c r="R170" s="171">
        <f t="shared" si="14"/>
        <v>-1.0550455704983381</v>
      </c>
      <c r="S170" s="133">
        <f t="shared" si="15"/>
        <v>-2.1111111111111112</v>
      </c>
      <c r="T170" s="133">
        <f t="shared" si="16"/>
        <v>-1.5167880103710678</v>
      </c>
      <c r="U170" s="133">
        <f t="shared" si="17"/>
        <v>-1.6113535974240165</v>
      </c>
      <c r="W170" s="133" t="e">
        <v>#N/A</v>
      </c>
    </row>
    <row r="171" spans="17:23" x14ac:dyDescent="0.25">
      <c r="Q171" s="133">
        <f t="shared" si="13"/>
        <v>-1.25</v>
      </c>
      <c r="R171" s="171">
        <f t="shared" si="14"/>
        <v>-1.0550455704983381</v>
      </c>
      <c r="S171" s="133">
        <f t="shared" si="15"/>
        <v>-2.1111111111111112</v>
      </c>
      <c r="T171" s="133">
        <f t="shared" si="16"/>
        <v>-1.5167880103710678</v>
      </c>
      <c r="U171" s="133">
        <f t="shared" si="17"/>
        <v>-1.6113535974240165</v>
      </c>
      <c r="W171" s="133" t="e">
        <v>#N/A</v>
      </c>
    </row>
    <row r="172" spans="17:23" x14ac:dyDescent="0.25">
      <c r="Q172" s="133">
        <f t="shared" si="13"/>
        <v>-1.25</v>
      </c>
      <c r="R172" s="171">
        <f t="shared" si="14"/>
        <v>-1.0550455704983381</v>
      </c>
      <c r="S172" s="133">
        <f t="shared" si="15"/>
        <v>-2.1111111111111112</v>
      </c>
      <c r="T172" s="133">
        <f t="shared" si="16"/>
        <v>-1.5167880103710678</v>
      </c>
      <c r="U172" s="133">
        <f t="shared" si="17"/>
        <v>-1.6113535974240165</v>
      </c>
      <c r="W172" s="133" t="e">
        <v>#N/A</v>
      </c>
    </row>
    <row r="173" spans="17:23" x14ac:dyDescent="0.25">
      <c r="Q173" s="133">
        <f t="shared" si="13"/>
        <v>-1.25</v>
      </c>
      <c r="R173" s="171">
        <f t="shared" si="14"/>
        <v>-1.0550455704983381</v>
      </c>
      <c r="S173" s="133">
        <f t="shared" si="15"/>
        <v>-2.1111111111111112</v>
      </c>
      <c r="T173" s="133">
        <f t="shared" si="16"/>
        <v>-1.5167880103710678</v>
      </c>
      <c r="U173" s="133">
        <f t="shared" si="17"/>
        <v>-1.6113535974240165</v>
      </c>
      <c r="W173" s="133" t="e">
        <v>#N/A</v>
      </c>
    </row>
    <row r="174" spans="17:23" x14ac:dyDescent="0.25">
      <c r="Q174" s="133">
        <f t="shared" si="13"/>
        <v>-1.25</v>
      </c>
      <c r="R174" s="171">
        <f t="shared" si="14"/>
        <v>-1.0550455704983381</v>
      </c>
      <c r="S174" s="133">
        <f t="shared" si="15"/>
        <v>-2.1111111111111112</v>
      </c>
      <c r="T174" s="133">
        <f t="shared" si="16"/>
        <v>-1.5167880103710678</v>
      </c>
      <c r="U174" s="133">
        <f t="shared" si="17"/>
        <v>-1.6113535974240165</v>
      </c>
      <c r="W174" s="133" t="e">
        <v>#N/A</v>
      </c>
    </row>
    <row r="175" spans="17:23" x14ac:dyDescent="0.25">
      <c r="Q175" s="133">
        <f t="shared" si="13"/>
        <v>-1.25</v>
      </c>
      <c r="R175" s="171">
        <f t="shared" si="14"/>
        <v>-1.0550455704983381</v>
      </c>
      <c r="S175" s="133">
        <f t="shared" si="15"/>
        <v>-2.1111111111111112</v>
      </c>
      <c r="T175" s="133">
        <f t="shared" si="16"/>
        <v>-1.5167880103710678</v>
      </c>
      <c r="U175" s="133">
        <f t="shared" si="17"/>
        <v>-1.6113535974240165</v>
      </c>
      <c r="W175" s="133" t="e">
        <v>#N/A</v>
      </c>
    </row>
    <row r="176" spans="17:23" x14ac:dyDescent="0.25">
      <c r="Q176" s="133">
        <f t="shared" si="13"/>
        <v>-1.25</v>
      </c>
      <c r="R176" s="171">
        <f t="shared" si="14"/>
        <v>-1.0550455704983381</v>
      </c>
      <c r="S176" s="133">
        <f t="shared" si="15"/>
        <v>-2.1111111111111112</v>
      </c>
      <c r="T176" s="133">
        <f t="shared" si="16"/>
        <v>-1.5167880103710678</v>
      </c>
      <c r="U176" s="133">
        <f t="shared" si="17"/>
        <v>-1.6113535974240165</v>
      </c>
      <c r="W176" s="133" t="e">
        <v>#N/A</v>
      </c>
    </row>
    <row r="177" spans="17:23" x14ac:dyDescent="0.25">
      <c r="Q177" s="133">
        <f t="shared" si="13"/>
        <v>-1.25</v>
      </c>
      <c r="R177" s="171">
        <f t="shared" si="14"/>
        <v>-1.0550455704983381</v>
      </c>
      <c r="S177" s="133">
        <f t="shared" si="15"/>
        <v>-2.1111111111111112</v>
      </c>
      <c r="T177" s="133">
        <f t="shared" si="16"/>
        <v>-1.5167880103710678</v>
      </c>
      <c r="U177" s="133">
        <f t="shared" si="17"/>
        <v>-1.6113535974240165</v>
      </c>
      <c r="W177" s="133" t="e">
        <v>#N/A</v>
      </c>
    </row>
    <row r="178" spans="17:23" x14ac:dyDescent="0.25">
      <c r="Q178" s="133">
        <f t="shared" si="13"/>
        <v>-1.25</v>
      </c>
      <c r="R178" s="171">
        <f t="shared" si="14"/>
        <v>-1.0550455704983381</v>
      </c>
      <c r="S178" s="133">
        <f t="shared" si="15"/>
        <v>-2.1111111111111112</v>
      </c>
      <c r="T178" s="133">
        <f t="shared" si="16"/>
        <v>-1.5167880103710678</v>
      </c>
      <c r="U178" s="133">
        <f t="shared" si="17"/>
        <v>-1.6113535974240165</v>
      </c>
      <c r="W178" s="133" t="e">
        <v>#N/A</v>
      </c>
    </row>
    <row r="179" spans="17:23" x14ac:dyDescent="0.25">
      <c r="Q179" s="133">
        <f t="shared" si="13"/>
        <v>-1.25</v>
      </c>
      <c r="R179" s="171">
        <f t="shared" si="14"/>
        <v>-1.0550455704983381</v>
      </c>
      <c r="S179" s="133">
        <f t="shared" si="15"/>
        <v>-2.1111111111111112</v>
      </c>
      <c r="T179" s="133">
        <f t="shared" si="16"/>
        <v>-1.5167880103710678</v>
      </c>
      <c r="U179" s="133">
        <f t="shared" si="17"/>
        <v>-1.6113535974240165</v>
      </c>
      <c r="W179" s="133" t="e">
        <v>#N/A</v>
      </c>
    </row>
    <row r="180" spans="17:23" x14ac:dyDescent="0.25">
      <c r="Q180" s="133">
        <f t="shared" si="13"/>
        <v>-1.25</v>
      </c>
      <c r="R180" s="171">
        <f t="shared" si="14"/>
        <v>-1.0550455704983381</v>
      </c>
      <c r="S180" s="133">
        <f t="shared" si="15"/>
        <v>-2.1111111111111112</v>
      </c>
      <c r="T180" s="133">
        <f t="shared" si="16"/>
        <v>-1.5167880103710678</v>
      </c>
      <c r="U180" s="133">
        <f t="shared" si="17"/>
        <v>-1.6113535974240165</v>
      </c>
      <c r="W180" s="133" t="e">
        <v>#N/A</v>
      </c>
    </row>
    <row r="181" spans="17:23" x14ac:dyDescent="0.25">
      <c r="Q181" s="133">
        <f t="shared" si="13"/>
        <v>-1.25</v>
      </c>
      <c r="R181" s="171">
        <f t="shared" si="14"/>
        <v>-1.0550455704983381</v>
      </c>
      <c r="S181" s="133">
        <f t="shared" si="15"/>
        <v>-2.1111111111111112</v>
      </c>
      <c r="T181" s="133">
        <f t="shared" si="16"/>
        <v>-1.5167880103710678</v>
      </c>
      <c r="U181" s="133">
        <f t="shared" si="17"/>
        <v>-1.6113535974240165</v>
      </c>
      <c r="W181" s="133" t="e">
        <v>#N/A</v>
      </c>
    </row>
    <row r="182" spans="17:23" x14ac:dyDescent="0.25">
      <c r="Q182" s="133">
        <f t="shared" si="13"/>
        <v>-1.25</v>
      </c>
      <c r="R182" s="171">
        <f t="shared" si="14"/>
        <v>-1.0550455704983381</v>
      </c>
      <c r="S182" s="133">
        <f t="shared" si="15"/>
        <v>-2.1111111111111112</v>
      </c>
      <c r="T182" s="133">
        <f t="shared" si="16"/>
        <v>-1.5167880103710678</v>
      </c>
      <c r="U182" s="133">
        <f t="shared" si="17"/>
        <v>-1.6113535974240165</v>
      </c>
      <c r="W182" s="133" t="e">
        <v>#N/A</v>
      </c>
    </row>
    <row r="183" spans="17:23" x14ac:dyDescent="0.25">
      <c r="Q183" s="133">
        <f t="shared" si="13"/>
        <v>-1.25</v>
      </c>
      <c r="R183" s="171">
        <f t="shared" si="14"/>
        <v>-1.0550455704983381</v>
      </c>
      <c r="S183" s="133">
        <f t="shared" si="15"/>
        <v>-2.1111111111111112</v>
      </c>
      <c r="T183" s="133">
        <f t="shared" si="16"/>
        <v>-1.5167880103710678</v>
      </c>
      <c r="U183" s="133">
        <f t="shared" si="17"/>
        <v>-1.6113535974240165</v>
      </c>
      <c r="W183" s="133" t="e">
        <v>#N/A</v>
      </c>
    </row>
    <row r="184" spans="17:23" x14ac:dyDescent="0.25">
      <c r="Q184" s="133">
        <f t="shared" si="13"/>
        <v>-1.25</v>
      </c>
      <c r="R184" s="171">
        <f t="shared" si="14"/>
        <v>-1.0550455704983381</v>
      </c>
      <c r="S184" s="133">
        <f t="shared" si="15"/>
        <v>-2.1111111111111112</v>
      </c>
      <c r="T184" s="133">
        <f t="shared" si="16"/>
        <v>-1.5167880103710678</v>
      </c>
      <c r="U184" s="133">
        <f t="shared" si="17"/>
        <v>-1.6113535974240165</v>
      </c>
      <c r="W184" s="133" t="e">
        <v>#N/A</v>
      </c>
    </row>
    <row r="185" spans="17:23" x14ac:dyDescent="0.25">
      <c r="Q185" s="133">
        <f t="shared" si="13"/>
        <v>-1.25</v>
      </c>
      <c r="R185" s="171">
        <f t="shared" si="14"/>
        <v>-1.0550455704983381</v>
      </c>
      <c r="S185" s="133">
        <f t="shared" si="15"/>
        <v>-2.1111111111111112</v>
      </c>
      <c r="T185" s="133">
        <f t="shared" si="16"/>
        <v>-1.5167880103710678</v>
      </c>
      <c r="U185" s="133">
        <f t="shared" si="17"/>
        <v>-1.6113535974240165</v>
      </c>
    </row>
    <row r="186" spans="17:23" x14ac:dyDescent="0.25">
      <c r="Q186" s="133">
        <f t="shared" si="13"/>
        <v>-1.25</v>
      </c>
      <c r="R186" s="171">
        <f t="shared" si="14"/>
        <v>-1.0550455704983381</v>
      </c>
      <c r="S186" s="133">
        <f t="shared" si="15"/>
        <v>-2.1111111111111112</v>
      </c>
      <c r="T186" s="133">
        <f t="shared" si="16"/>
        <v>-1.5167880103710678</v>
      </c>
      <c r="U186" s="133">
        <f t="shared" si="17"/>
        <v>-1.6113535974240165</v>
      </c>
    </row>
    <row r="187" spans="17:23" x14ac:dyDescent="0.25">
      <c r="Q187" s="133">
        <f t="shared" si="13"/>
        <v>-1.25</v>
      </c>
      <c r="R187" s="171">
        <f t="shared" si="14"/>
        <v>-1.0550455704983381</v>
      </c>
      <c r="S187" s="133">
        <f t="shared" si="15"/>
        <v>-2.1111111111111112</v>
      </c>
      <c r="T187" s="133">
        <f t="shared" si="16"/>
        <v>-1.5167880103710678</v>
      </c>
      <c r="U187" s="133">
        <f t="shared" si="17"/>
        <v>-1.6113535974240165</v>
      </c>
    </row>
    <row r="188" spans="17:23" x14ac:dyDescent="0.25">
      <c r="Q188" s="133">
        <f t="shared" si="13"/>
        <v>-1.25</v>
      </c>
      <c r="R188" s="171">
        <f t="shared" si="14"/>
        <v>-1.0550455704983381</v>
      </c>
      <c r="S188" s="133">
        <f t="shared" si="15"/>
        <v>-2.1111111111111112</v>
      </c>
      <c r="T188" s="133">
        <f t="shared" si="16"/>
        <v>-1.5167880103710678</v>
      </c>
      <c r="U188" s="133">
        <f t="shared" si="17"/>
        <v>-1.6113535974240165</v>
      </c>
    </row>
    <row r="189" spans="17:23" x14ac:dyDescent="0.25">
      <c r="Q189" s="133">
        <f t="shared" si="13"/>
        <v>-1.25</v>
      </c>
      <c r="R189" s="171">
        <f t="shared" si="14"/>
        <v>-1.0550455704983381</v>
      </c>
      <c r="S189" s="133">
        <f t="shared" si="15"/>
        <v>-2.1111111111111112</v>
      </c>
      <c r="T189" s="133">
        <f t="shared" si="16"/>
        <v>-1.5167880103710678</v>
      </c>
      <c r="U189" s="133">
        <f t="shared" si="17"/>
        <v>-1.6113535974240165</v>
      </c>
    </row>
    <row r="190" spans="17:23" x14ac:dyDescent="0.25">
      <c r="Q190" s="133">
        <f t="shared" si="13"/>
        <v>-1.25</v>
      </c>
      <c r="R190" s="171">
        <f t="shared" si="14"/>
        <v>-1.0550455704983381</v>
      </c>
      <c r="S190" s="133">
        <f t="shared" si="15"/>
        <v>-2.1111111111111112</v>
      </c>
      <c r="T190" s="133">
        <f t="shared" si="16"/>
        <v>-1.5167880103710678</v>
      </c>
      <c r="U190" s="133">
        <f t="shared" si="17"/>
        <v>-1.6113535974240165</v>
      </c>
    </row>
    <row r="191" spans="17:23" x14ac:dyDescent="0.25">
      <c r="Q191" s="133">
        <f t="shared" si="13"/>
        <v>-1.25</v>
      </c>
      <c r="R191" s="171">
        <f t="shared" si="14"/>
        <v>-1.0550455704983381</v>
      </c>
      <c r="S191" s="133">
        <f t="shared" si="15"/>
        <v>-2.1111111111111112</v>
      </c>
      <c r="T191" s="133">
        <f t="shared" si="16"/>
        <v>-1.5167880103710678</v>
      </c>
      <c r="U191" s="133">
        <f t="shared" si="17"/>
        <v>-1.6113535974240165</v>
      </c>
    </row>
    <row r="192" spans="17:23" x14ac:dyDescent="0.25">
      <c r="Q192" s="133">
        <f t="shared" si="13"/>
        <v>-1.25</v>
      </c>
      <c r="R192" s="171">
        <f t="shared" si="14"/>
        <v>-1.0550455704983381</v>
      </c>
      <c r="S192" s="133">
        <f t="shared" si="15"/>
        <v>-2.1111111111111112</v>
      </c>
      <c r="T192" s="133">
        <f t="shared" si="16"/>
        <v>-1.5167880103710678</v>
      </c>
      <c r="U192" s="133">
        <f t="shared" si="17"/>
        <v>-1.6113535974240165</v>
      </c>
    </row>
    <row r="193" spans="17:21" x14ac:dyDescent="0.25">
      <c r="Q193" s="133">
        <f t="shared" si="13"/>
        <v>-1.25</v>
      </c>
      <c r="R193" s="171">
        <f t="shared" si="14"/>
        <v>-1.0550455704983381</v>
      </c>
      <c r="S193" s="133">
        <f t="shared" si="15"/>
        <v>-2.1111111111111112</v>
      </c>
      <c r="T193" s="133">
        <f t="shared" si="16"/>
        <v>-1.5167880103710678</v>
      </c>
      <c r="U193" s="133">
        <f t="shared" si="17"/>
        <v>-1.6113535974240165</v>
      </c>
    </row>
    <row r="194" spans="17:21" x14ac:dyDescent="0.25">
      <c r="Q194" s="133">
        <f t="shared" si="13"/>
        <v>-1.25</v>
      </c>
      <c r="R194" s="171">
        <f t="shared" si="14"/>
        <v>-1.0550455704983381</v>
      </c>
      <c r="S194" s="133">
        <f t="shared" si="15"/>
        <v>-2.1111111111111112</v>
      </c>
      <c r="T194" s="133">
        <f t="shared" si="16"/>
        <v>-1.5167880103710678</v>
      </c>
      <c r="U194" s="133">
        <f t="shared" si="17"/>
        <v>-1.6113535974240165</v>
      </c>
    </row>
    <row r="195" spans="17:21" x14ac:dyDescent="0.25">
      <c r="Q195" s="133">
        <f t="shared" ref="Q195:Q258" si="18">2*((L195-P$3)/(P$5-P$3))-1</f>
        <v>-1.25</v>
      </c>
      <c r="R195" s="171">
        <f t="shared" ref="R195:R258" si="19">2*((H195-P$8)/(P$10-P$8))-1</f>
        <v>-1.0550455704983381</v>
      </c>
      <c r="S195" s="133">
        <f t="shared" ref="S195:S258" si="20">2*((I195-P$13)/(P$15-P$13))-1</f>
        <v>-2.1111111111111112</v>
      </c>
      <c r="T195" s="133">
        <f t="shared" ref="T195:T258" si="21">2*((J195-P$18)/(P$20-P$18))-1</f>
        <v>-1.5167880103710678</v>
      </c>
      <c r="U195" s="133">
        <f t="shared" ref="U195:U258" si="22">2*((K195-P$23)/(P$25-P$23))-1</f>
        <v>-1.6113535974240165</v>
      </c>
    </row>
    <row r="196" spans="17:21" x14ac:dyDescent="0.25">
      <c r="Q196" s="133">
        <f t="shared" si="18"/>
        <v>-1.25</v>
      </c>
      <c r="R196" s="171">
        <f t="shared" si="19"/>
        <v>-1.0550455704983381</v>
      </c>
      <c r="S196" s="133">
        <f t="shared" si="20"/>
        <v>-2.1111111111111112</v>
      </c>
      <c r="T196" s="133">
        <f t="shared" si="21"/>
        <v>-1.5167880103710678</v>
      </c>
      <c r="U196" s="133">
        <f t="shared" si="22"/>
        <v>-1.6113535974240165</v>
      </c>
    </row>
    <row r="197" spans="17:21" x14ac:dyDescent="0.25">
      <c r="Q197" s="133">
        <f t="shared" si="18"/>
        <v>-1.25</v>
      </c>
      <c r="R197" s="171">
        <f t="shared" si="19"/>
        <v>-1.0550455704983381</v>
      </c>
      <c r="S197" s="133">
        <f t="shared" si="20"/>
        <v>-2.1111111111111112</v>
      </c>
      <c r="T197" s="133">
        <f t="shared" si="21"/>
        <v>-1.5167880103710678</v>
      </c>
      <c r="U197" s="133">
        <f t="shared" si="22"/>
        <v>-1.6113535974240165</v>
      </c>
    </row>
    <row r="198" spans="17:21" x14ac:dyDescent="0.25">
      <c r="Q198" s="133">
        <f t="shared" si="18"/>
        <v>-1.25</v>
      </c>
      <c r="R198" s="171">
        <f t="shared" si="19"/>
        <v>-1.0550455704983381</v>
      </c>
      <c r="S198" s="133">
        <f t="shared" si="20"/>
        <v>-2.1111111111111112</v>
      </c>
      <c r="T198" s="133">
        <f t="shared" si="21"/>
        <v>-1.5167880103710678</v>
      </c>
      <c r="U198" s="133">
        <f t="shared" si="22"/>
        <v>-1.6113535974240165</v>
      </c>
    </row>
    <row r="199" spans="17:21" x14ac:dyDescent="0.25">
      <c r="Q199" s="133">
        <f t="shared" si="18"/>
        <v>-1.25</v>
      </c>
      <c r="R199" s="171">
        <f t="shared" si="19"/>
        <v>-1.0550455704983381</v>
      </c>
      <c r="S199" s="133">
        <f t="shared" si="20"/>
        <v>-2.1111111111111112</v>
      </c>
      <c r="T199" s="133">
        <f t="shared" si="21"/>
        <v>-1.5167880103710678</v>
      </c>
      <c r="U199" s="133">
        <f t="shared" si="22"/>
        <v>-1.6113535974240165</v>
      </c>
    </row>
    <row r="200" spans="17:21" x14ac:dyDescent="0.25">
      <c r="Q200" s="133">
        <f t="shared" si="18"/>
        <v>-1.25</v>
      </c>
      <c r="R200" s="171">
        <f t="shared" si="19"/>
        <v>-1.0550455704983381</v>
      </c>
      <c r="S200" s="133">
        <f t="shared" si="20"/>
        <v>-2.1111111111111112</v>
      </c>
      <c r="T200" s="133">
        <f t="shared" si="21"/>
        <v>-1.5167880103710678</v>
      </c>
      <c r="U200" s="133">
        <f t="shared" si="22"/>
        <v>-1.6113535974240165</v>
      </c>
    </row>
    <row r="201" spans="17:21" x14ac:dyDescent="0.25">
      <c r="Q201" s="133">
        <f t="shared" si="18"/>
        <v>-1.25</v>
      </c>
      <c r="R201" s="171">
        <f t="shared" si="19"/>
        <v>-1.0550455704983381</v>
      </c>
      <c r="S201" s="133">
        <f t="shared" si="20"/>
        <v>-2.1111111111111112</v>
      </c>
      <c r="T201" s="133">
        <f t="shared" si="21"/>
        <v>-1.5167880103710678</v>
      </c>
      <c r="U201" s="133">
        <f t="shared" si="22"/>
        <v>-1.6113535974240165</v>
      </c>
    </row>
    <row r="202" spans="17:21" x14ac:dyDescent="0.25">
      <c r="Q202" s="133">
        <f t="shared" si="18"/>
        <v>-1.25</v>
      </c>
      <c r="R202" s="171">
        <f t="shared" si="19"/>
        <v>-1.0550455704983381</v>
      </c>
      <c r="S202" s="133">
        <f t="shared" si="20"/>
        <v>-2.1111111111111112</v>
      </c>
      <c r="T202" s="133">
        <f t="shared" si="21"/>
        <v>-1.5167880103710678</v>
      </c>
      <c r="U202" s="133">
        <f t="shared" si="22"/>
        <v>-1.6113535974240165</v>
      </c>
    </row>
    <row r="203" spans="17:21" x14ac:dyDescent="0.25">
      <c r="Q203" s="133">
        <f t="shared" si="18"/>
        <v>-1.25</v>
      </c>
      <c r="R203" s="171">
        <f t="shared" si="19"/>
        <v>-1.0550455704983381</v>
      </c>
      <c r="S203" s="133">
        <f t="shared" si="20"/>
        <v>-2.1111111111111112</v>
      </c>
      <c r="T203" s="133">
        <f t="shared" si="21"/>
        <v>-1.5167880103710678</v>
      </c>
      <c r="U203" s="133">
        <f t="shared" si="22"/>
        <v>-1.6113535974240165</v>
      </c>
    </row>
    <row r="204" spans="17:21" x14ac:dyDescent="0.25">
      <c r="Q204" s="133">
        <f t="shared" si="18"/>
        <v>-1.25</v>
      </c>
      <c r="R204" s="171">
        <f t="shared" si="19"/>
        <v>-1.0550455704983381</v>
      </c>
      <c r="S204" s="133">
        <f t="shared" si="20"/>
        <v>-2.1111111111111112</v>
      </c>
      <c r="T204" s="133">
        <f t="shared" si="21"/>
        <v>-1.5167880103710678</v>
      </c>
      <c r="U204" s="133">
        <f t="shared" si="22"/>
        <v>-1.6113535974240165</v>
      </c>
    </row>
    <row r="205" spans="17:21" x14ac:dyDescent="0.25">
      <c r="Q205" s="133">
        <f t="shared" si="18"/>
        <v>-1.25</v>
      </c>
      <c r="R205" s="171">
        <f t="shared" si="19"/>
        <v>-1.0550455704983381</v>
      </c>
      <c r="S205" s="133">
        <f t="shared" si="20"/>
        <v>-2.1111111111111112</v>
      </c>
      <c r="T205" s="133">
        <f t="shared" si="21"/>
        <v>-1.5167880103710678</v>
      </c>
      <c r="U205" s="133">
        <f t="shared" si="22"/>
        <v>-1.6113535974240165</v>
      </c>
    </row>
    <row r="206" spans="17:21" x14ac:dyDescent="0.25">
      <c r="Q206" s="133">
        <f t="shared" si="18"/>
        <v>-1.25</v>
      </c>
      <c r="R206" s="171">
        <f t="shared" si="19"/>
        <v>-1.0550455704983381</v>
      </c>
      <c r="S206" s="133">
        <f t="shared" si="20"/>
        <v>-2.1111111111111112</v>
      </c>
      <c r="T206" s="133">
        <f t="shared" si="21"/>
        <v>-1.5167880103710678</v>
      </c>
      <c r="U206" s="133">
        <f t="shared" si="22"/>
        <v>-1.6113535974240165</v>
      </c>
    </row>
    <row r="207" spans="17:21" x14ac:dyDescent="0.25">
      <c r="Q207" s="133">
        <f t="shared" si="18"/>
        <v>-1.25</v>
      </c>
      <c r="R207" s="171">
        <f t="shared" si="19"/>
        <v>-1.0550455704983381</v>
      </c>
      <c r="S207" s="133">
        <f t="shared" si="20"/>
        <v>-2.1111111111111112</v>
      </c>
      <c r="T207" s="133">
        <f t="shared" si="21"/>
        <v>-1.5167880103710678</v>
      </c>
      <c r="U207" s="133">
        <f t="shared" si="22"/>
        <v>-1.6113535974240165</v>
      </c>
    </row>
    <row r="208" spans="17:21" x14ac:dyDescent="0.25">
      <c r="Q208" s="133">
        <f t="shared" si="18"/>
        <v>-1.25</v>
      </c>
      <c r="R208" s="171">
        <f t="shared" si="19"/>
        <v>-1.0550455704983381</v>
      </c>
      <c r="S208" s="133">
        <f t="shared" si="20"/>
        <v>-2.1111111111111112</v>
      </c>
      <c r="T208" s="133">
        <f t="shared" si="21"/>
        <v>-1.5167880103710678</v>
      </c>
      <c r="U208" s="133">
        <f t="shared" si="22"/>
        <v>-1.6113535974240165</v>
      </c>
    </row>
    <row r="209" spans="17:21" x14ac:dyDescent="0.25">
      <c r="Q209" s="133">
        <f t="shared" si="18"/>
        <v>-1.25</v>
      </c>
      <c r="R209" s="171">
        <f t="shared" si="19"/>
        <v>-1.0550455704983381</v>
      </c>
      <c r="S209" s="133">
        <f t="shared" si="20"/>
        <v>-2.1111111111111112</v>
      </c>
      <c r="T209" s="133">
        <f t="shared" si="21"/>
        <v>-1.5167880103710678</v>
      </c>
      <c r="U209" s="133">
        <f t="shared" si="22"/>
        <v>-1.6113535974240165</v>
      </c>
    </row>
    <row r="210" spans="17:21" x14ac:dyDescent="0.25">
      <c r="Q210" s="133">
        <f t="shared" si="18"/>
        <v>-1.25</v>
      </c>
      <c r="R210" s="171">
        <f t="shared" si="19"/>
        <v>-1.0550455704983381</v>
      </c>
      <c r="S210" s="133">
        <f t="shared" si="20"/>
        <v>-2.1111111111111112</v>
      </c>
      <c r="T210" s="133">
        <f t="shared" si="21"/>
        <v>-1.5167880103710678</v>
      </c>
      <c r="U210" s="133">
        <f t="shared" si="22"/>
        <v>-1.6113535974240165</v>
      </c>
    </row>
    <row r="211" spans="17:21" x14ac:dyDescent="0.25">
      <c r="Q211" s="133">
        <f t="shared" si="18"/>
        <v>-1.25</v>
      </c>
      <c r="R211" s="171">
        <f t="shared" si="19"/>
        <v>-1.0550455704983381</v>
      </c>
      <c r="S211" s="133">
        <f t="shared" si="20"/>
        <v>-2.1111111111111112</v>
      </c>
      <c r="T211" s="133">
        <f t="shared" si="21"/>
        <v>-1.5167880103710678</v>
      </c>
      <c r="U211" s="133">
        <f t="shared" si="22"/>
        <v>-1.6113535974240165</v>
      </c>
    </row>
    <row r="212" spans="17:21" x14ac:dyDescent="0.25">
      <c r="Q212" s="133">
        <f t="shared" si="18"/>
        <v>-1.25</v>
      </c>
      <c r="R212" s="171">
        <f t="shared" si="19"/>
        <v>-1.0550455704983381</v>
      </c>
      <c r="S212" s="133">
        <f t="shared" si="20"/>
        <v>-2.1111111111111112</v>
      </c>
      <c r="T212" s="133">
        <f t="shared" si="21"/>
        <v>-1.5167880103710678</v>
      </c>
      <c r="U212" s="133">
        <f t="shared" si="22"/>
        <v>-1.6113535974240165</v>
      </c>
    </row>
    <row r="213" spans="17:21" x14ac:dyDescent="0.25">
      <c r="Q213" s="133">
        <f t="shared" si="18"/>
        <v>-1.25</v>
      </c>
      <c r="R213" s="171">
        <f t="shared" si="19"/>
        <v>-1.0550455704983381</v>
      </c>
      <c r="S213" s="133">
        <f t="shared" si="20"/>
        <v>-2.1111111111111112</v>
      </c>
      <c r="T213" s="133">
        <f t="shared" si="21"/>
        <v>-1.5167880103710678</v>
      </c>
      <c r="U213" s="133">
        <f t="shared" si="22"/>
        <v>-1.6113535974240165</v>
      </c>
    </row>
    <row r="214" spans="17:21" x14ac:dyDescent="0.25">
      <c r="Q214" s="133">
        <f t="shared" si="18"/>
        <v>-1.25</v>
      </c>
      <c r="R214" s="171">
        <f t="shared" si="19"/>
        <v>-1.0550455704983381</v>
      </c>
      <c r="S214" s="133">
        <f t="shared" si="20"/>
        <v>-2.1111111111111112</v>
      </c>
      <c r="T214" s="133">
        <f t="shared" si="21"/>
        <v>-1.5167880103710678</v>
      </c>
      <c r="U214" s="133">
        <f t="shared" si="22"/>
        <v>-1.6113535974240165</v>
      </c>
    </row>
    <row r="215" spans="17:21" x14ac:dyDescent="0.25">
      <c r="Q215" s="133">
        <f t="shared" si="18"/>
        <v>-1.25</v>
      </c>
      <c r="R215" s="171">
        <f t="shared" si="19"/>
        <v>-1.0550455704983381</v>
      </c>
      <c r="S215" s="133">
        <f t="shared" si="20"/>
        <v>-2.1111111111111112</v>
      </c>
      <c r="T215" s="133">
        <f t="shared" si="21"/>
        <v>-1.5167880103710678</v>
      </c>
      <c r="U215" s="133">
        <f t="shared" si="22"/>
        <v>-1.6113535974240165</v>
      </c>
    </row>
    <row r="216" spans="17:21" x14ac:dyDescent="0.25">
      <c r="Q216" s="133">
        <f t="shared" si="18"/>
        <v>-1.25</v>
      </c>
      <c r="R216" s="171">
        <f t="shared" si="19"/>
        <v>-1.0550455704983381</v>
      </c>
      <c r="S216" s="133">
        <f t="shared" si="20"/>
        <v>-2.1111111111111112</v>
      </c>
      <c r="T216" s="133">
        <f t="shared" si="21"/>
        <v>-1.5167880103710678</v>
      </c>
      <c r="U216" s="133">
        <f t="shared" si="22"/>
        <v>-1.6113535974240165</v>
      </c>
    </row>
    <row r="217" spans="17:21" x14ac:dyDescent="0.25">
      <c r="Q217" s="133">
        <f t="shared" si="18"/>
        <v>-1.25</v>
      </c>
      <c r="R217" s="171">
        <f t="shared" si="19"/>
        <v>-1.0550455704983381</v>
      </c>
      <c r="S217" s="133">
        <f t="shared" si="20"/>
        <v>-2.1111111111111112</v>
      </c>
      <c r="T217" s="133">
        <f t="shared" si="21"/>
        <v>-1.5167880103710678</v>
      </c>
      <c r="U217" s="133">
        <f t="shared" si="22"/>
        <v>-1.6113535974240165</v>
      </c>
    </row>
    <row r="218" spans="17:21" x14ac:dyDescent="0.25">
      <c r="Q218" s="133">
        <f t="shared" si="18"/>
        <v>-1.25</v>
      </c>
      <c r="R218" s="171">
        <f t="shared" si="19"/>
        <v>-1.0550455704983381</v>
      </c>
      <c r="S218" s="133">
        <f t="shared" si="20"/>
        <v>-2.1111111111111112</v>
      </c>
      <c r="T218" s="133">
        <f t="shared" si="21"/>
        <v>-1.5167880103710678</v>
      </c>
      <c r="U218" s="133">
        <f t="shared" si="22"/>
        <v>-1.6113535974240165</v>
      </c>
    </row>
    <row r="219" spans="17:21" x14ac:dyDescent="0.25">
      <c r="Q219" s="133">
        <f t="shared" si="18"/>
        <v>-1.25</v>
      </c>
      <c r="R219" s="171">
        <f t="shared" si="19"/>
        <v>-1.0550455704983381</v>
      </c>
      <c r="S219" s="133">
        <f t="shared" si="20"/>
        <v>-2.1111111111111112</v>
      </c>
      <c r="T219" s="133">
        <f t="shared" si="21"/>
        <v>-1.5167880103710678</v>
      </c>
      <c r="U219" s="133">
        <f t="shared" si="22"/>
        <v>-1.6113535974240165</v>
      </c>
    </row>
    <row r="220" spans="17:21" x14ac:dyDescent="0.25">
      <c r="Q220" s="133">
        <f t="shared" si="18"/>
        <v>-1.25</v>
      </c>
      <c r="R220" s="171">
        <f t="shared" si="19"/>
        <v>-1.0550455704983381</v>
      </c>
      <c r="S220" s="133">
        <f t="shared" si="20"/>
        <v>-2.1111111111111112</v>
      </c>
      <c r="T220" s="133">
        <f t="shared" si="21"/>
        <v>-1.5167880103710678</v>
      </c>
      <c r="U220" s="133">
        <f t="shared" si="22"/>
        <v>-1.6113535974240165</v>
      </c>
    </row>
    <row r="221" spans="17:21" x14ac:dyDescent="0.25">
      <c r="Q221" s="133">
        <f t="shared" si="18"/>
        <v>-1.25</v>
      </c>
      <c r="R221" s="171">
        <f t="shared" si="19"/>
        <v>-1.0550455704983381</v>
      </c>
      <c r="S221" s="133">
        <f t="shared" si="20"/>
        <v>-2.1111111111111112</v>
      </c>
      <c r="T221" s="133">
        <f t="shared" si="21"/>
        <v>-1.5167880103710678</v>
      </c>
      <c r="U221" s="133">
        <f t="shared" si="22"/>
        <v>-1.6113535974240165</v>
      </c>
    </row>
    <row r="222" spans="17:21" x14ac:dyDescent="0.25">
      <c r="Q222" s="133">
        <f t="shared" si="18"/>
        <v>-1.25</v>
      </c>
      <c r="R222" s="171">
        <f t="shared" si="19"/>
        <v>-1.0550455704983381</v>
      </c>
      <c r="S222" s="133">
        <f t="shared" si="20"/>
        <v>-2.1111111111111112</v>
      </c>
      <c r="T222" s="133">
        <f t="shared" si="21"/>
        <v>-1.5167880103710678</v>
      </c>
      <c r="U222" s="133">
        <f t="shared" si="22"/>
        <v>-1.6113535974240165</v>
      </c>
    </row>
    <row r="223" spans="17:21" x14ac:dyDescent="0.25">
      <c r="Q223" s="133">
        <f t="shared" si="18"/>
        <v>-1.25</v>
      </c>
      <c r="R223" s="171">
        <f t="shared" si="19"/>
        <v>-1.0550455704983381</v>
      </c>
      <c r="S223" s="133">
        <f t="shared" si="20"/>
        <v>-2.1111111111111112</v>
      </c>
      <c r="T223" s="133">
        <f t="shared" si="21"/>
        <v>-1.5167880103710678</v>
      </c>
      <c r="U223" s="133">
        <f t="shared" si="22"/>
        <v>-1.6113535974240165</v>
      </c>
    </row>
    <row r="224" spans="17:21" x14ac:dyDescent="0.25">
      <c r="Q224" s="133">
        <f t="shared" si="18"/>
        <v>-1.25</v>
      </c>
      <c r="R224" s="171">
        <f t="shared" si="19"/>
        <v>-1.0550455704983381</v>
      </c>
      <c r="S224" s="133">
        <f t="shared" si="20"/>
        <v>-2.1111111111111112</v>
      </c>
      <c r="T224" s="133">
        <f t="shared" si="21"/>
        <v>-1.5167880103710678</v>
      </c>
      <c r="U224" s="133">
        <f t="shared" si="22"/>
        <v>-1.6113535974240165</v>
      </c>
    </row>
    <row r="225" spans="17:21" x14ac:dyDescent="0.25">
      <c r="Q225" s="133">
        <f t="shared" si="18"/>
        <v>-1.25</v>
      </c>
      <c r="R225" s="171">
        <f t="shared" si="19"/>
        <v>-1.0550455704983381</v>
      </c>
      <c r="S225" s="133">
        <f t="shared" si="20"/>
        <v>-2.1111111111111112</v>
      </c>
      <c r="T225" s="133">
        <f t="shared" si="21"/>
        <v>-1.5167880103710678</v>
      </c>
      <c r="U225" s="133">
        <f t="shared" si="22"/>
        <v>-1.6113535974240165</v>
      </c>
    </row>
    <row r="226" spans="17:21" x14ac:dyDescent="0.25">
      <c r="Q226" s="133">
        <f t="shared" si="18"/>
        <v>-1.25</v>
      </c>
      <c r="R226" s="171">
        <f t="shared" si="19"/>
        <v>-1.0550455704983381</v>
      </c>
      <c r="S226" s="133">
        <f t="shared" si="20"/>
        <v>-2.1111111111111112</v>
      </c>
      <c r="T226" s="133">
        <f t="shared" si="21"/>
        <v>-1.5167880103710678</v>
      </c>
      <c r="U226" s="133">
        <f t="shared" si="22"/>
        <v>-1.6113535974240165</v>
      </c>
    </row>
    <row r="227" spans="17:21" x14ac:dyDescent="0.25">
      <c r="Q227" s="133">
        <f t="shared" si="18"/>
        <v>-1.25</v>
      </c>
      <c r="R227" s="171">
        <f t="shared" si="19"/>
        <v>-1.0550455704983381</v>
      </c>
      <c r="S227" s="133">
        <f t="shared" si="20"/>
        <v>-2.1111111111111112</v>
      </c>
      <c r="T227" s="133">
        <f t="shared" si="21"/>
        <v>-1.5167880103710678</v>
      </c>
      <c r="U227" s="133">
        <f t="shared" si="22"/>
        <v>-1.6113535974240165</v>
      </c>
    </row>
    <row r="228" spans="17:21" x14ac:dyDescent="0.25">
      <c r="Q228" s="133">
        <f t="shared" si="18"/>
        <v>-1.25</v>
      </c>
      <c r="R228" s="171">
        <f t="shared" si="19"/>
        <v>-1.0550455704983381</v>
      </c>
      <c r="S228" s="133">
        <f t="shared" si="20"/>
        <v>-2.1111111111111112</v>
      </c>
      <c r="T228" s="133">
        <f t="shared" si="21"/>
        <v>-1.5167880103710678</v>
      </c>
      <c r="U228" s="133">
        <f t="shared" si="22"/>
        <v>-1.6113535974240165</v>
      </c>
    </row>
    <row r="229" spans="17:21" x14ac:dyDescent="0.25">
      <c r="Q229" s="133">
        <f t="shared" si="18"/>
        <v>-1.25</v>
      </c>
      <c r="R229" s="171">
        <f t="shared" si="19"/>
        <v>-1.0550455704983381</v>
      </c>
      <c r="S229" s="133">
        <f t="shared" si="20"/>
        <v>-2.1111111111111112</v>
      </c>
      <c r="T229" s="133">
        <f t="shared" si="21"/>
        <v>-1.5167880103710678</v>
      </c>
      <c r="U229" s="133">
        <f t="shared" si="22"/>
        <v>-1.6113535974240165</v>
      </c>
    </row>
    <row r="230" spans="17:21" x14ac:dyDescent="0.25">
      <c r="Q230" s="133">
        <f t="shared" si="18"/>
        <v>-1.25</v>
      </c>
      <c r="R230" s="171">
        <f t="shared" si="19"/>
        <v>-1.0550455704983381</v>
      </c>
      <c r="S230" s="133">
        <f t="shared" si="20"/>
        <v>-2.1111111111111112</v>
      </c>
      <c r="T230" s="133">
        <f t="shared" si="21"/>
        <v>-1.5167880103710678</v>
      </c>
      <c r="U230" s="133">
        <f t="shared" si="22"/>
        <v>-1.6113535974240165</v>
      </c>
    </row>
    <row r="231" spans="17:21" x14ac:dyDescent="0.25">
      <c r="Q231" s="133">
        <f t="shared" si="18"/>
        <v>-1.25</v>
      </c>
      <c r="R231" s="171">
        <f t="shared" si="19"/>
        <v>-1.0550455704983381</v>
      </c>
      <c r="S231" s="133">
        <f t="shared" si="20"/>
        <v>-2.1111111111111112</v>
      </c>
      <c r="T231" s="133">
        <f t="shared" si="21"/>
        <v>-1.5167880103710678</v>
      </c>
      <c r="U231" s="133">
        <f t="shared" si="22"/>
        <v>-1.6113535974240165</v>
      </c>
    </row>
    <row r="232" spans="17:21" x14ac:dyDescent="0.25">
      <c r="Q232" s="133">
        <f t="shared" si="18"/>
        <v>-1.25</v>
      </c>
      <c r="R232" s="171">
        <f t="shared" si="19"/>
        <v>-1.0550455704983381</v>
      </c>
      <c r="S232" s="133">
        <f t="shared" si="20"/>
        <v>-2.1111111111111112</v>
      </c>
      <c r="T232" s="133">
        <f t="shared" si="21"/>
        <v>-1.5167880103710678</v>
      </c>
      <c r="U232" s="133">
        <f t="shared" si="22"/>
        <v>-1.6113535974240165</v>
      </c>
    </row>
    <row r="233" spans="17:21" x14ac:dyDescent="0.25">
      <c r="Q233" s="133">
        <f t="shared" si="18"/>
        <v>-1.25</v>
      </c>
      <c r="R233" s="171">
        <f t="shared" si="19"/>
        <v>-1.0550455704983381</v>
      </c>
      <c r="S233" s="133">
        <f t="shared" si="20"/>
        <v>-2.1111111111111112</v>
      </c>
      <c r="T233" s="133">
        <f t="shared" si="21"/>
        <v>-1.5167880103710678</v>
      </c>
      <c r="U233" s="133">
        <f t="shared" si="22"/>
        <v>-1.6113535974240165</v>
      </c>
    </row>
    <row r="234" spans="17:21" x14ac:dyDescent="0.25">
      <c r="Q234" s="133">
        <f t="shared" si="18"/>
        <v>-1.25</v>
      </c>
      <c r="R234" s="171">
        <f t="shared" si="19"/>
        <v>-1.0550455704983381</v>
      </c>
      <c r="S234" s="133">
        <f t="shared" si="20"/>
        <v>-2.1111111111111112</v>
      </c>
      <c r="T234" s="133">
        <f t="shared" si="21"/>
        <v>-1.5167880103710678</v>
      </c>
      <c r="U234" s="133">
        <f t="shared" si="22"/>
        <v>-1.6113535974240165</v>
      </c>
    </row>
    <row r="235" spans="17:21" x14ac:dyDescent="0.25">
      <c r="Q235" s="133">
        <f t="shared" si="18"/>
        <v>-1.25</v>
      </c>
      <c r="R235" s="171">
        <f t="shared" si="19"/>
        <v>-1.0550455704983381</v>
      </c>
      <c r="S235" s="133">
        <f t="shared" si="20"/>
        <v>-2.1111111111111112</v>
      </c>
      <c r="T235" s="133">
        <f t="shared" si="21"/>
        <v>-1.5167880103710678</v>
      </c>
      <c r="U235" s="133">
        <f t="shared" si="22"/>
        <v>-1.6113535974240165</v>
      </c>
    </row>
    <row r="236" spans="17:21" x14ac:dyDescent="0.25">
      <c r="Q236" s="133">
        <f t="shared" si="18"/>
        <v>-1.25</v>
      </c>
      <c r="R236" s="171">
        <f t="shared" si="19"/>
        <v>-1.0550455704983381</v>
      </c>
      <c r="S236" s="133">
        <f t="shared" si="20"/>
        <v>-2.1111111111111112</v>
      </c>
      <c r="T236" s="133">
        <f t="shared" si="21"/>
        <v>-1.5167880103710678</v>
      </c>
      <c r="U236" s="133">
        <f t="shared" si="22"/>
        <v>-1.6113535974240165</v>
      </c>
    </row>
    <row r="237" spans="17:21" x14ac:dyDescent="0.25">
      <c r="Q237" s="133">
        <f t="shared" si="18"/>
        <v>-1.25</v>
      </c>
      <c r="R237" s="171">
        <f t="shared" si="19"/>
        <v>-1.0550455704983381</v>
      </c>
      <c r="S237" s="133">
        <f t="shared" si="20"/>
        <v>-2.1111111111111112</v>
      </c>
      <c r="T237" s="133">
        <f t="shared" si="21"/>
        <v>-1.5167880103710678</v>
      </c>
      <c r="U237" s="133">
        <f t="shared" si="22"/>
        <v>-1.6113535974240165</v>
      </c>
    </row>
    <row r="238" spans="17:21" x14ac:dyDescent="0.25">
      <c r="Q238" s="133">
        <f t="shared" si="18"/>
        <v>-1.25</v>
      </c>
      <c r="R238" s="171">
        <f t="shared" si="19"/>
        <v>-1.0550455704983381</v>
      </c>
      <c r="S238" s="133">
        <f t="shared" si="20"/>
        <v>-2.1111111111111112</v>
      </c>
      <c r="T238" s="133">
        <f t="shared" si="21"/>
        <v>-1.5167880103710678</v>
      </c>
      <c r="U238" s="133">
        <f t="shared" si="22"/>
        <v>-1.6113535974240165</v>
      </c>
    </row>
    <row r="239" spans="17:21" x14ac:dyDescent="0.25">
      <c r="Q239" s="133">
        <f t="shared" si="18"/>
        <v>-1.25</v>
      </c>
      <c r="R239" s="171">
        <f t="shared" si="19"/>
        <v>-1.0550455704983381</v>
      </c>
      <c r="S239" s="133">
        <f t="shared" si="20"/>
        <v>-2.1111111111111112</v>
      </c>
      <c r="T239" s="133">
        <f t="shared" si="21"/>
        <v>-1.5167880103710678</v>
      </c>
      <c r="U239" s="133">
        <f t="shared" si="22"/>
        <v>-1.6113535974240165</v>
      </c>
    </row>
    <row r="240" spans="17:21" x14ac:dyDescent="0.25">
      <c r="Q240" s="133">
        <f t="shared" si="18"/>
        <v>-1.25</v>
      </c>
      <c r="R240" s="171">
        <f t="shared" si="19"/>
        <v>-1.0550455704983381</v>
      </c>
      <c r="S240" s="133">
        <f t="shared" si="20"/>
        <v>-2.1111111111111112</v>
      </c>
      <c r="T240" s="133">
        <f t="shared" si="21"/>
        <v>-1.5167880103710678</v>
      </c>
      <c r="U240" s="133">
        <f t="shared" si="22"/>
        <v>-1.6113535974240165</v>
      </c>
    </row>
    <row r="241" spans="17:21" x14ac:dyDescent="0.25">
      <c r="Q241" s="133">
        <f t="shared" si="18"/>
        <v>-1.25</v>
      </c>
      <c r="R241" s="171">
        <f t="shared" si="19"/>
        <v>-1.0550455704983381</v>
      </c>
      <c r="S241" s="133">
        <f t="shared" si="20"/>
        <v>-2.1111111111111112</v>
      </c>
      <c r="T241" s="133">
        <f t="shared" si="21"/>
        <v>-1.5167880103710678</v>
      </c>
      <c r="U241" s="133">
        <f t="shared" si="22"/>
        <v>-1.6113535974240165</v>
      </c>
    </row>
    <row r="242" spans="17:21" x14ac:dyDescent="0.25">
      <c r="Q242" s="133">
        <f t="shared" si="18"/>
        <v>-1.25</v>
      </c>
      <c r="R242" s="171">
        <f t="shared" si="19"/>
        <v>-1.0550455704983381</v>
      </c>
      <c r="S242" s="133">
        <f t="shared" si="20"/>
        <v>-2.1111111111111112</v>
      </c>
      <c r="T242" s="133">
        <f t="shared" si="21"/>
        <v>-1.5167880103710678</v>
      </c>
      <c r="U242" s="133">
        <f t="shared" si="22"/>
        <v>-1.6113535974240165</v>
      </c>
    </row>
    <row r="243" spans="17:21" x14ac:dyDescent="0.25">
      <c r="Q243" s="133">
        <f t="shared" si="18"/>
        <v>-1.25</v>
      </c>
      <c r="R243" s="171">
        <f t="shared" si="19"/>
        <v>-1.0550455704983381</v>
      </c>
      <c r="S243" s="133">
        <f t="shared" si="20"/>
        <v>-2.1111111111111112</v>
      </c>
      <c r="T243" s="133">
        <f t="shared" si="21"/>
        <v>-1.5167880103710678</v>
      </c>
      <c r="U243" s="133">
        <f t="shared" si="22"/>
        <v>-1.6113535974240165</v>
      </c>
    </row>
    <row r="244" spans="17:21" x14ac:dyDescent="0.25">
      <c r="Q244" s="133">
        <f t="shared" si="18"/>
        <v>-1.25</v>
      </c>
      <c r="R244" s="171">
        <f t="shared" si="19"/>
        <v>-1.0550455704983381</v>
      </c>
      <c r="S244" s="133">
        <f t="shared" si="20"/>
        <v>-2.1111111111111112</v>
      </c>
      <c r="T244" s="133">
        <f t="shared" si="21"/>
        <v>-1.5167880103710678</v>
      </c>
      <c r="U244" s="133">
        <f t="shared" si="22"/>
        <v>-1.6113535974240165</v>
      </c>
    </row>
    <row r="245" spans="17:21" x14ac:dyDescent="0.25">
      <c r="Q245" s="133">
        <f t="shared" si="18"/>
        <v>-1.25</v>
      </c>
      <c r="R245" s="171">
        <f t="shared" si="19"/>
        <v>-1.0550455704983381</v>
      </c>
      <c r="S245" s="133">
        <f t="shared" si="20"/>
        <v>-2.1111111111111112</v>
      </c>
      <c r="T245" s="133">
        <f t="shared" si="21"/>
        <v>-1.5167880103710678</v>
      </c>
      <c r="U245" s="133">
        <f t="shared" si="22"/>
        <v>-1.6113535974240165</v>
      </c>
    </row>
    <row r="246" spans="17:21" x14ac:dyDescent="0.25">
      <c r="Q246" s="133">
        <f t="shared" si="18"/>
        <v>-1.25</v>
      </c>
      <c r="R246" s="171">
        <f t="shared" si="19"/>
        <v>-1.0550455704983381</v>
      </c>
      <c r="S246" s="133">
        <f t="shared" si="20"/>
        <v>-2.1111111111111112</v>
      </c>
      <c r="T246" s="133">
        <f t="shared" si="21"/>
        <v>-1.5167880103710678</v>
      </c>
      <c r="U246" s="133">
        <f t="shared" si="22"/>
        <v>-1.6113535974240165</v>
      </c>
    </row>
    <row r="247" spans="17:21" x14ac:dyDescent="0.25">
      <c r="Q247" s="133">
        <f t="shared" si="18"/>
        <v>-1.25</v>
      </c>
      <c r="R247" s="171">
        <f t="shared" si="19"/>
        <v>-1.0550455704983381</v>
      </c>
      <c r="S247" s="133">
        <f t="shared" si="20"/>
        <v>-2.1111111111111112</v>
      </c>
      <c r="T247" s="133">
        <f t="shared" si="21"/>
        <v>-1.5167880103710678</v>
      </c>
      <c r="U247" s="133">
        <f t="shared" si="22"/>
        <v>-1.6113535974240165</v>
      </c>
    </row>
    <row r="248" spans="17:21" x14ac:dyDescent="0.25">
      <c r="Q248" s="133">
        <f t="shared" si="18"/>
        <v>-1.25</v>
      </c>
      <c r="R248" s="171">
        <f t="shared" si="19"/>
        <v>-1.0550455704983381</v>
      </c>
      <c r="S248" s="133">
        <f t="shared" si="20"/>
        <v>-2.1111111111111112</v>
      </c>
      <c r="T248" s="133">
        <f t="shared" si="21"/>
        <v>-1.5167880103710678</v>
      </c>
      <c r="U248" s="133">
        <f t="shared" si="22"/>
        <v>-1.6113535974240165</v>
      </c>
    </row>
    <row r="249" spans="17:21" x14ac:dyDescent="0.25">
      <c r="Q249" s="133">
        <f t="shared" si="18"/>
        <v>-1.25</v>
      </c>
      <c r="R249" s="171">
        <f t="shared" si="19"/>
        <v>-1.0550455704983381</v>
      </c>
      <c r="S249" s="133">
        <f t="shared" si="20"/>
        <v>-2.1111111111111112</v>
      </c>
      <c r="T249" s="133">
        <f t="shared" si="21"/>
        <v>-1.5167880103710678</v>
      </c>
      <c r="U249" s="133">
        <f t="shared" si="22"/>
        <v>-1.6113535974240165</v>
      </c>
    </row>
    <row r="250" spans="17:21" x14ac:dyDescent="0.25">
      <c r="Q250" s="133">
        <f t="shared" si="18"/>
        <v>-1.25</v>
      </c>
      <c r="R250" s="171">
        <f t="shared" si="19"/>
        <v>-1.0550455704983381</v>
      </c>
      <c r="S250" s="133">
        <f t="shared" si="20"/>
        <v>-2.1111111111111112</v>
      </c>
      <c r="T250" s="133">
        <f t="shared" si="21"/>
        <v>-1.5167880103710678</v>
      </c>
      <c r="U250" s="133">
        <f t="shared" si="22"/>
        <v>-1.6113535974240165</v>
      </c>
    </row>
    <row r="251" spans="17:21" x14ac:dyDescent="0.25">
      <c r="Q251" s="133">
        <f t="shared" si="18"/>
        <v>-1.25</v>
      </c>
      <c r="R251" s="171">
        <f t="shared" si="19"/>
        <v>-1.0550455704983381</v>
      </c>
      <c r="S251" s="133">
        <f t="shared" si="20"/>
        <v>-2.1111111111111112</v>
      </c>
      <c r="T251" s="133">
        <f t="shared" si="21"/>
        <v>-1.5167880103710678</v>
      </c>
      <c r="U251" s="133">
        <f t="shared" si="22"/>
        <v>-1.6113535974240165</v>
      </c>
    </row>
    <row r="252" spans="17:21" x14ac:dyDescent="0.25">
      <c r="Q252" s="133">
        <f t="shared" si="18"/>
        <v>-1.25</v>
      </c>
      <c r="R252" s="171">
        <f t="shared" si="19"/>
        <v>-1.0550455704983381</v>
      </c>
      <c r="S252" s="133">
        <f t="shared" si="20"/>
        <v>-2.1111111111111112</v>
      </c>
      <c r="T252" s="133">
        <f t="shared" si="21"/>
        <v>-1.5167880103710678</v>
      </c>
      <c r="U252" s="133">
        <f t="shared" si="22"/>
        <v>-1.6113535974240165</v>
      </c>
    </row>
    <row r="253" spans="17:21" x14ac:dyDescent="0.25">
      <c r="Q253" s="133">
        <f t="shared" si="18"/>
        <v>-1.25</v>
      </c>
      <c r="R253" s="171">
        <f t="shared" si="19"/>
        <v>-1.0550455704983381</v>
      </c>
      <c r="S253" s="133">
        <f t="shared" si="20"/>
        <v>-2.1111111111111112</v>
      </c>
      <c r="T253" s="133">
        <f t="shared" si="21"/>
        <v>-1.5167880103710678</v>
      </c>
      <c r="U253" s="133">
        <f t="shared" si="22"/>
        <v>-1.6113535974240165</v>
      </c>
    </row>
    <row r="254" spans="17:21" x14ac:dyDescent="0.25">
      <c r="Q254" s="133">
        <f t="shared" si="18"/>
        <v>-1.25</v>
      </c>
      <c r="R254" s="171">
        <f t="shared" si="19"/>
        <v>-1.0550455704983381</v>
      </c>
      <c r="S254" s="133">
        <f t="shared" si="20"/>
        <v>-2.1111111111111112</v>
      </c>
      <c r="T254" s="133">
        <f t="shared" si="21"/>
        <v>-1.5167880103710678</v>
      </c>
      <c r="U254" s="133">
        <f t="shared" si="22"/>
        <v>-1.6113535974240165</v>
      </c>
    </row>
    <row r="255" spans="17:21" x14ac:dyDescent="0.25">
      <c r="Q255" s="133">
        <f t="shared" si="18"/>
        <v>-1.25</v>
      </c>
      <c r="R255" s="171">
        <f t="shared" si="19"/>
        <v>-1.0550455704983381</v>
      </c>
      <c r="S255" s="133">
        <f t="shared" si="20"/>
        <v>-2.1111111111111112</v>
      </c>
      <c r="T255" s="133">
        <f t="shared" si="21"/>
        <v>-1.5167880103710678</v>
      </c>
      <c r="U255" s="133">
        <f t="shared" si="22"/>
        <v>-1.6113535974240165</v>
      </c>
    </row>
    <row r="256" spans="17:21" x14ac:dyDescent="0.25">
      <c r="Q256" s="133">
        <f t="shared" si="18"/>
        <v>-1.25</v>
      </c>
      <c r="R256" s="171">
        <f t="shared" si="19"/>
        <v>-1.0550455704983381</v>
      </c>
      <c r="S256" s="133">
        <f t="shared" si="20"/>
        <v>-2.1111111111111112</v>
      </c>
      <c r="T256" s="133">
        <f t="shared" si="21"/>
        <v>-1.5167880103710678</v>
      </c>
      <c r="U256" s="133">
        <f t="shared" si="22"/>
        <v>-1.6113535974240165</v>
      </c>
    </row>
    <row r="257" spans="17:21" x14ac:dyDescent="0.25">
      <c r="Q257" s="133">
        <f t="shared" si="18"/>
        <v>-1.25</v>
      </c>
      <c r="R257" s="171">
        <f t="shared" si="19"/>
        <v>-1.0550455704983381</v>
      </c>
      <c r="S257" s="133">
        <f t="shared" si="20"/>
        <v>-2.1111111111111112</v>
      </c>
      <c r="T257" s="133">
        <f t="shared" si="21"/>
        <v>-1.5167880103710678</v>
      </c>
      <c r="U257" s="133">
        <f t="shared" si="22"/>
        <v>-1.6113535974240165</v>
      </c>
    </row>
    <row r="258" spans="17:21" x14ac:dyDescent="0.25">
      <c r="Q258" s="133">
        <f t="shared" si="18"/>
        <v>-1.25</v>
      </c>
      <c r="R258" s="171">
        <f t="shared" si="19"/>
        <v>-1.0550455704983381</v>
      </c>
      <c r="S258" s="133">
        <f t="shared" si="20"/>
        <v>-2.1111111111111112</v>
      </c>
      <c r="T258" s="133">
        <f t="shared" si="21"/>
        <v>-1.5167880103710678</v>
      </c>
      <c r="U258" s="133">
        <f t="shared" si="22"/>
        <v>-1.6113535974240165</v>
      </c>
    </row>
    <row r="259" spans="17:21" x14ac:dyDescent="0.25">
      <c r="Q259" s="133">
        <f t="shared" ref="Q259:Q322" si="23">2*((L259-P$3)/(P$5-P$3))-1</f>
        <v>-1.25</v>
      </c>
      <c r="R259" s="171">
        <f t="shared" ref="R259:R322" si="24">2*((H259-P$8)/(P$10-P$8))-1</f>
        <v>-1.0550455704983381</v>
      </c>
      <c r="S259" s="133">
        <f t="shared" ref="S259:S322" si="25">2*((I259-P$13)/(P$15-P$13))-1</f>
        <v>-2.1111111111111112</v>
      </c>
      <c r="T259" s="133">
        <f t="shared" ref="T259:T322" si="26">2*((J259-P$18)/(P$20-P$18))-1</f>
        <v>-1.5167880103710678</v>
      </c>
      <c r="U259" s="133">
        <f t="shared" ref="U259:U322" si="27">2*((K259-P$23)/(P$25-P$23))-1</f>
        <v>-1.6113535974240165</v>
      </c>
    </row>
    <row r="260" spans="17:21" x14ac:dyDescent="0.25">
      <c r="Q260" s="133">
        <f t="shared" si="23"/>
        <v>-1.25</v>
      </c>
      <c r="R260" s="171">
        <f t="shared" si="24"/>
        <v>-1.0550455704983381</v>
      </c>
      <c r="S260" s="133">
        <f t="shared" si="25"/>
        <v>-2.1111111111111112</v>
      </c>
      <c r="T260" s="133">
        <f t="shared" si="26"/>
        <v>-1.5167880103710678</v>
      </c>
      <c r="U260" s="133">
        <f t="shared" si="27"/>
        <v>-1.6113535974240165</v>
      </c>
    </row>
    <row r="261" spans="17:21" x14ac:dyDescent="0.25">
      <c r="Q261" s="133">
        <f t="shared" si="23"/>
        <v>-1.25</v>
      </c>
      <c r="R261" s="171">
        <f t="shared" si="24"/>
        <v>-1.0550455704983381</v>
      </c>
      <c r="S261" s="133">
        <f t="shared" si="25"/>
        <v>-2.1111111111111112</v>
      </c>
      <c r="T261" s="133">
        <f t="shared" si="26"/>
        <v>-1.5167880103710678</v>
      </c>
      <c r="U261" s="133">
        <f t="shared" si="27"/>
        <v>-1.6113535974240165</v>
      </c>
    </row>
    <row r="262" spans="17:21" x14ac:dyDescent="0.25">
      <c r="Q262" s="133">
        <f t="shared" si="23"/>
        <v>-1.25</v>
      </c>
      <c r="R262" s="171">
        <f t="shared" si="24"/>
        <v>-1.0550455704983381</v>
      </c>
      <c r="S262" s="133">
        <f t="shared" si="25"/>
        <v>-2.1111111111111112</v>
      </c>
      <c r="T262" s="133">
        <f t="shared" si="26"/>
        <v>-1.5167880103710678</v>
      </c>
      <c r="U262" s="133">
        <f t="shared" si="27"/>
        <v>-1.6113535974240165</v>
      </c>
    </row>
    <row r="263" spans="17:21" x14ac:dyDescent="0.25">
      <c r="Q263" s="133">
        <f t="shared" si="23"/>
        <v>-1.25</v>
      </c>
      <c r="R263" s="171">
        <f t="shared" si="24"/>
        <v>-1.0550455704983381</v>
      </c>
      <c r="S263" s="133">
        <f t="shared" si="25"/>
        <v>-2.1111111111111112</v>
      </c>
      <c r="T263" s="133">
        <f t="shared" si="26"/>
        <v>-1.5167880103710678</v>
      </c>
      <c r="U263" s="133">
        <f t="shared" si="27"/>
        <v>-1.6113535974240165</v>
      </c>
    </row>
    <row r="264" spans="17:21" x14ac:dyDescent="0.25">
      <c r="Q264" s="133">
        <f t="shared" si="23"/>
        <v>-1.25</v>
      </c>
      <c r="R264" s="171">
        <f t="shared" si="24"/>
        <v>-1.0550455704983381</v>
      </c>
      <c r="S264" s="133">
        <f t="shared" si="25"/>
        <v>-2.1111111111111112</v>
      </c>
      <c r="T264" s="133">
        <f t="shared" si="26"/>
        <v>-1.5167880103710678</v>
      </c>
      <c r="U264" s="133">
        <f t="shared" si="27"/>
        <v>-1.6113535974240165</v>
      </c>
    </row>
    <row r="265" spans="17:21" x14ac:dyDescent="0.25">
      <c r="Q265" s="133">
        <f t="shared" si="23"/>
        <v>-1.25</v>
      </c>
      <c r="R265" s="171">
        <f t="shared" si="24"/>
        <v>-1.0550455704983381</v>
      </c>
      <c r="S265" s="133">
        <f t="shared" si="25"/>
        <v>-2.1111111111111112</v>
      </c>
      <c r="T265" s="133">
        <f t="shared" si="26"/>
        <v>-1.5167880103710678</v>
      </c>
      <c r="U265" s="133">
        <f t="shared" si="27"/>
        <v>-1.6113535974240165</v>
      </c>
    </row>
    <row r="266" spans="17:21" x14ac:dyDescent="0.25">
      <c r="Q266" s="133">
        <f t="shared" si="23"/>
        <v>-1.25</v>
      </c>
      <c r="R266" s="171">
        <f t="shared" si="24"/>
        <v>-1.0550455704983381</v>
      </c>
      <c r="S266" s="133">
        <f t="shared" si="25"/>
        <v>-2.1111111111111112</v>
      </c>
      <c r="T266" s="133">
        <f t="shared" si="26"/>
        <v>-1.5167880103710678</v>
      </c>
      <c r="U266" s="133">
        <f t="shared" si="27"/>
        <v>-1.6113535974240165</v>
      </c>
    </row>
    <row r="267" spans="17:21" x14ac:dyDescent="0.25">
      <c r="Q267" s="133">
        <f t="shared" si="23"/>
        <v>-1.25</v>
      </c>
      <c r="R267" s="171">
        <f t="shared" si="24"/>
        <v>-1.0550455704983381</v>
      </c>
      <c r="S267" s="133">
        <f t="shared" si="25"/>
        <v>-2.1111111111111112</v>
      </c>
      <c r="T267" s="133">
        <f t="shared" si="26"/>
        <v>-1.5167880103710678</v>
      </c>
      <c r="U267" s="133">
        <f t="shared" si="27"/>
        <v>-1.6113535974240165</v>
      </c>
    </row>
    <row r="268" spans="17:21" x14ac:dyDescent="0.25">
      <c r="Q268" s="133">
        <f t="shared" si="23"/>
        <v>-1.25</v>
      </c>
      <c r="R268" s="171">
        <f t="shared" si="24"/>
        <v>-1.0550455704983381</v>
      </c>
      <c r="S268" s="133">
        <f t="shared" si="25"/>
        <v>-2.1111111111111112</v>
      </c>
      <c r="T268" s="133">
        <f t="shared" si="26"/>
        <v>-1.5167880103710678</v>
      </c>
      <c r="U268" s="133">
        <f t="shared" si="27"/>
        <v>-1.6113535974240165</v>
      </c>
    </row>
    <row r="269" spans="17:21" x14ac:dyDescent="0.25">
      <c r="Q269" s="133">
        <f t="shared" si="23"/>
        <v>-1.25</v>
      </c>
      <c r="R269" s="171">
        <f t="shared" si="24"/>
        <v>-1.0550455704983381</v>
      </c>
      <c r="S269" s="133">
        <f t="shared" si="25"/>
        <v>-2.1111111111111112</v>
      </c>
      <c r="T269" s="133">
        <f t="shared" si="26"/>
        <v>-1.5167880103710678</v>
      </c>
      <c r="U269" s="133">
        <f t="shared" si="27"/>
        <v>-1.6113535974240165</v>
      </c>
    </row>
    <row r="270" spans="17:21" x14ac:dyDescent="0.25">
      <c r="Q270" s="133">
        <f t="shared" si="23"/>
        <v>-1.25</v>
      </c>
      <c r="R270" s="171">
        <f t="shared" si="24"/>
        <v>-1.0550455704983381</v>
      </c>
      <c r="S270" s="133">
        <f t="shared" si="25"/>
        <v>-2.1111111111111112</v>
      </c>
      <c r="T270" s="133">
        <f t="shared" si="26"/>
        <v>-1.5167880103710678</v>
      </c>
      <c r="U270" s="133">
        <f t="shared" si="27"/>
        <v>-1.6113535974240165</v>
      </c>
    </row>
    <row r="271" spans="17:21" x14ac:dyDescent="0.25">
      <c r="Q271" s="133">
        <f t="shared" si="23"/>
        <v>-1.25</v>
      </c>
      <c r="R271" s="171">
        <f t="shared" si="24"/>
        <v>-1.0550455704983381</v>
      </c>
      <c r="S271" s="133">
        <f t="shared" si="25"/>
        <v>-2.1111111111111112</v>
      </c>
      <c r="T271" s="133">
        <f t="shared" si="26"/>
        <v>-1.5167880103710678</v>
      </c>
      <c r="U271" s="133">
        <f t="shared" si="27"/>
        <v>-1.6113535974240165</v>
      </c>
    </row>
    <row r="272" spans="17:21" x14ac:dyDescent="0.25">
      <c r="Q272" s="133">
        <f t="shared" si="23"/>
        <v>-1.25</v>
      </c>
      <c r="R272" s="171">
        <f t="shared" si="24"/>
        <v>-1.0550455704983381</v>
      </c>
      <c r="S272" s="133">
        <f t="shared" si="25"/>
        <v>-2.1111111111111112</v>
      </c>
      <c r="T272" s="133">
        <f t="shared" si="26"/>
        <v>-1.5167880103710678</v>
      </c>
      <c r="U272" s="133">
        <f t="shared" si="27"/>
        <v>-1.6113535974240165</v>
      </c>
    </row>
    <row r="273" spans="17:21" x14ac:dyDescent="0.25">
      <c r="Q273" s="133">
        <f t="shared" si="23"/>
        <v>-1.25</v>
      </c>
      <c r="R273" s="171">
        <f t="shared" si="24"/>
        <v>-1.0550455704983381</v>
      </c>
      <c r="S273" s="133">
        <f t="shared" si="25"/>
        <v>-2.1111111111111112</v>
      </c>
      <c r="T273" s="133">
        <f t="shared" si="26"/>
        <v>-1.5167880103710678</v>
      </c>
      <c r="U273" s="133">
        <f t="shared" si="27"/>
        <v>-1.6113535974240165</v>
      </c>
    </row>
    <row r="274" spans="17:21" x14ac:dyDescent="0.25">
      <c r="Q274" s="133">
        <f t="shared" si="23"/>
        <v>-1.25</v>
      </c>
      <c r="R274" s="171">
        <f t="shared" si="24"/>
        <v>-1.0550455704983381</v>
      </c>
      <c r="S274" s="133">
        <f t="shared" si="25"/>
        <v>-2.1111111111111112</v>
      </c>
      <c r="T274" s="133">
        <f t="shared" si="26"/>
        <v>-1.5167880103710678</v>
      </c>
      <c r="U274" s="133">
        <f t="shared" si="27"/>
        <v>-1.6113535974240165</v>
      </c>
    </row>
    <row r="275" spans="17:21" x14ac:dyDescent="0.25">
      <c r="Q275" s="133">
        <f t="shared" si="23"/>
        <v>-1.25</v>
      </c>
      <c r="R275" s="171">
        <f t="shared" si="24"/>
        <v>-1.0550455704983381</v>
      </c>
      <c r="S275" s="133">
        <f t="shared" si="25"/>
        <v>-2.1111111111111112</v>
      </c>
      <c r="T275" s="133">
        <f t="shared" si="26"/>
        <v>-1.5167880103710678</v>
      </c>
      <c r="U275" s="133">
        <f t="shared" si="27"/>
        <v>-1.6113535974240165</v>
      </c>
    </row>
    <row r="276" spans="17:21" x14ac:dyDescent="0.25">
      <c r="Q276" s="133">
        <f t="shared" si="23"/>
        <v>-1.25</v>
      </c>
      <c r="R276" s="171">
        <f t="shared" si="24"/>
        <v>-1.0550455704983381</v>
      </c>
      <c r="S276" s="133">
        <f t="shared" si="25"/>
        <v>-2.1111111111111112</v>
      </c>
      <c r="T276" s="133">
        <f t="shared" si="26"/>
        <v>-1.5167880103710678</v>
      </c>
      <c r="U276" s="133">
        <f t="shared" si="27"/>
        <v>-1.6113535974240165</v>
      </c>
    </row>
    <row r="277" spans="17:21" x14ac:dyDescent="0.25">
      <c r="Q277" s="133">
        <f t="shared" si="23"/>
        <v>-1.25</v>
      </c>
      <c r="R277" s="171">
        <f t="shared" si="24"/>
        <v>-1.0550455704983381</v>
      </c>
      <c r="S277" s="133">
        <f t="shared" si="25"/>
        <v>-2.1111111111111112</v>
      </c>
      <c r="T277" s="133">
        <f t="shared" si="26"/>
        <v>-1.5167880103710678</v>
      </c>
      <c r="U277" s="133">
        <f t="shared" si="27"/>
        <v>-1.6113535974240165</v>
      </c>
    </row>
    <row r="278" spans="17:21" x14ac:dyDescent="0.25">
      <c r="Q278" s="133">
        <f t="shared" si="23"/>
        <v>-1.25</v>
      </c>
      <c r="R278" s="171">
        <f t="shared" si="24"/>
        <v>-1.0550455704983381</v>
      </c>
      <c r="S278" s="133">
        <f t="shared" si="25"/>
        <v>-2.1111111111111112</v>
      </c>
      <c r="T278" s="133">
        <f t="shared" si="26"/>
        <v>-1.5167880103710678</v>
      </c>
      <c r="U278" s="133">
        <f t="shared" si="27"/>
        <v>-1.6113535974240165</v>
      </c>
    </row>
    <row r="279" spans="17:21" x14ac:dyDescent="0.25">
      <c r="Q279" s="133">
        <f t="shared" si="23"/>
        <v>-1.25</v>
      </c>
      <c r="R279" s="171">
        <f t="shared" si="24"/>
        <v>-1.0550455704983381</v>
      </c>
      <c r="S279" s="133">
        <f t="shared" si="25"/>
        <v>-2.1111111111111112</v>
      </c>
      <c r="T279" s="133">
        <f t="shared" si="26"/>
        <v>-1.5167880103710678</v>
      </c>
      <c r="U279" s="133">
        <f t="shared" si="27"/>
        <v>-1.6113535974240165</v>
      </c>
    </row>
    <row r="280" spans="17:21" x14ac:dyDescent="0.25">
      <c r="Q280" s="133">
        <f t="shared" si="23"/>
        <v>-1.25</v>
      </c>
      <c r="R280" s="171">
        <f t="shared" si="24"/>
        <v>-1.0550455704983381</v>
      </c>
      <c r="S280" s="133">
        <f t="shared" si="25"/>
        <v>-2.1111111111111112</v>
      </c>
      <c r="T280" s="133">
        <f t="shared" si="26"/>
        <v>-1.5167880103710678</v>
      </c>
      <c r="U280" s="133">
        <f t="shared" si="27"/>
        <v>-1.6113535974240165</v>
      </c>
    </row>
    <row r="281" spans="17:21" x14ac:dyDescent="0.25">
      <c r="Q281" s="133">
        <f t="shared" si="23"/>
        <v>-1.25</v>
      </c>
      <c r="R281" s="171">
        <f t="shared" si="24"/>
        <v>-1.0550455704983381</v>
      </c>
      <c r="S281" s="133">
        <f t="shared" si="25"/>
        <v>-2.1111111111111112</v>
      </c>
      <c r="T281" s="133">
        <f t="shared" si="26"/>
        <v>-1.5167880103710678</v>
      </c>
      <c r="U281" s="133">
        <f t="shared" si="27"/>
        <v>-1.6113535974240165</v>
      </c>
    </row>
    <row r="282" spans="17:21" x14ac:dyDescent="0.25">
      <c r="Q282" s="133">
        <f t="shared" si="23"/>
        <v>-1.25</v>
      </c>
      <c r="R282" s="171">
        <f t="shared" si="24"/>
        <v>-1.0550455704983381</v>
      </c>
      <c r="S282" s="133">
        <f t="shared" si="25"/>
        <v>-2.1111111111111112</v>
      </c>
      <c r="T282" s="133">
        <f t="shared" si="26"/>
        <v>-1.5167880103710678</v>
      </c>
      <c r="U282" s="133">
        <f t="shared" si="27"/>
        <v>-1.6113535974240165</v>
      </c>
    </row>
    <row r="283" spans="17:21" x14ac:dyDescent="0.25">
      <c r="Q283" s="133">
        <f t="shared" si="23"/>
        <v>-1.25</v>
      </c>
      <c r="R283" s="171">
        <f t="shared" si="24"/>
        <v>-1.0550455704983381</v>
      </c>
      <c r="S283" s="133">
        <f t="shared" si="25"/>
        <v>-2.1111111111111112</v>
      </c>
      <c r="T283" s="133">
        <f t="shared" si="26"/>
        <v>-1.5167880103710678</v>
      </c>
      <c r="U283" s="133">
        <f t="shared" si="27"/>
        <v>-1.6113535974240165</v>
      </c>
    </row>
    <row r="284" spans="17:21" x14ac:dyDescent="0.25">
      <c r="Q284" s="133">
        <f t="shared" si="23"/>
        <v>-1.25</v>
      </c>
      <c r="R284" s="171">
        <f t="shared" si="24"/>
        <v>-1.0550455704983381</v>
      </c>
      <c r="S284" s="133">
        <f t="shared" si="25"/>
        <v>-2.1111111111111112</v>
      </c>
      <c r="T284" s="133">
        <f t="shared" si="26"/>
        <v>-1.5167880103710678</v>
      </c>
      <c r="U284" s="133">
        <f t="shared" si="27"/>
        <v>-1.6113535974240165</v>
      </c>
    </row>
    <row r="285" spans="17:21" x14ac:dyDescent="0.25">
      <c r="Q285" s="133">
        <f t="shared" si="23"/>
        <v>-1.25</v>
      </c>
      <c r="R285" s="171">
        <f t="shared" si="24"/>
        <v>-1.0550455704983381</v>
      </c>
      <c r="S285" s="133">
        <f t="shared" si="25"/>
        <v>-2.1111111111111112</v>
      </c>
      <c r="T285" s="133">
        <f t="shared" si="26"/>
        <v>-1.5167880103710678</v>
      </c>
      <c r="U285" s="133">
        <f t="shared" si="27"/>
        <v>-1.6113535974240165</v>
      </c>
    </row>
    <row r="286" spans="17:21" x14ac:dyDescent="0.25">
      <c r="Q286" s="133">
        <f t="shared" si="23"/>
        <v>-1.25</v>
      </c>
      <c r="R286" s="171">
        <f t="shared" si="24"/>
        <v>-1.0550455704983381</v>
      </c>
      <c r="S286" s="133">
        <f t="shared" si="25"/>
        <v>-2.1111111111111112</v>
      </c>
      <c r="T286" s="133">
        <f t="shared" si="26"/>
        <v>-1.5167880103710678</v>
      </c>
      <c r="U286" s="133">
        <f t="shared" si="27"/>
        <v>-1.6113535974240165</v>
      </c>
    </row>
    <row r="287" spans="17:21" x14ac:dyDescent="0.25">
      <c r="Q287" s="133">
        <f t="shared" si="23"/>
        <v>-1.25</v>
      </c>
      <c r="R287" s="171">
        <f t="shared" si="24"/>
        <v>-1.0550455704983381</v>
      </c>
      <c r="S287" s="133">
        <f t="shared" si="25"/>
        <v>-2.1111111111111112</v>
      </c>
      <c r="T287" s="133">
        <f t="shared" si="26"/>
        <v>-1.5167880103710678</v>
      </c>
      <c r="U287" s="133">
        <f t="shared" si="27"/>
        <v>-1.6113535974240165</v>
      </c>
    </row>
    <row r="288" spans="17:21" x14ac:dyDescent="0.25">
      <c r="Q288" s="133">
        <f t="shared" si="23"/>
        <v>-1.25</v>
      </c>
      <c r="R288" s="171">
        <f t="shared" si="24"/>
        <v>-1.0550455704983381</v>
      </c>
      <c r="S288" s="133">
        <f t="shared" si="25"/>
        <v>-2.1111111111111112</v>
      </c>
      <c r="T288" s="133">
        <f t="shared" si="26"/>
        <v>-1.5167880103710678</v>
      </c>
      <c r="U288" s="133">
        <f t="shared" si="27"/>
        <v>-1.6113535974240165</v>
      </c>
    </row>
    <row r="289" spans="17:21" x14ac:dyDescent="0.25">
      <c r="Q289" s="133">
        <f t="shared" si="23"/>
        <v>-1.25</v>
      </c>
      <c r="R289" s="171">
        <f t="shared" si="24"/>
        <v>-1.0550455704983381</v>
      </c>
      <c r="S289" s="133">
        <f t="shared" si="25"/>
        <v>-2.1111111111111112</v>
      </c>
      <c r="T289" s="133">
        <f t="shared" si="26"/>
        <v>-1.5167880103710678</v>
      </c>
      <c r="U289" s="133">
        <f t="shared" si="27"/>
        <v>-1.6113535974240165</v>
      </c>
    </row>
    <row r="290" spans="17:21" x14ac:dyDescent="0.25">
      <c r="Q290" s="133">
        <f t="shared" si="23"/>
        <v>-1.25</v>
      </c>
      <c r="R290" s="171">
        <f t="shared" si="24"/>
        <v>-1.0550455704983381</v>
      </c>
      <c r="S290" s="133">
        <f t="shared" si="25"/>
        <v>-2.1111111111111112</v>
      </c>
      <c r="T290" s="133">
        <f t="shared" si="26"/>
        <v>-1.5167880103710678</v>
      </c>
      <c r="U290" s="133">
        <f t="shared" si="27"/>
        <v>-1.6113535974240165</v>
      </c>
    </row>
    <row r="291" spans="17:21" x14ac:dyDescent="0.25">
      <c r="Q291" s="133">
        <f t="shared" si="23"/>
        <v>-1.25</v>
      </c>
      <c r="R291" s="171">
        <f t="shared" si="24"/>
        <v>-1.0550455704983381</v>
      </c>
      <c r="S291" s="133">
        <f t="shared" si="25"/>
        <v>-2.1111111111111112</v>
      </c>
      <c r="T291" s="133">
        <f t="shared" si="26"/>
        <v>-1.5167880103710678</v>
      </c>
      <c r="U291" s="133">
        <f t="shared" si="27"/>
        <v>-1.6113535974240165</v>
      </c>
    </row>
    <row r="292" spans="17:21" x14ac:dyDescent="0.25">
      <c r="Q292" s="133">
        <f t="shared" si="23"/>
        <v>-1.25</v>
      </c>
      <c r="R292" s="171">
        <f t="shared" si="24"/>
        <v>-1.0550455704983381</v>
      </c>
      <c r="S292" s="133">
        <f t="shared" si="25"/>
        <v>-2.1111111111111112</v>
      </c>
      <c r="T292" s="133">
        <f t="shared" si="26"/>
        <v>-1.5167880103710678</v>
      </c>
      <c r="U292" s="133">
        <f t="shared" si="27"/>
        <v>-1.6113535974240165</v>
      </c>
    </row>
    <row r="293" spans="17:21" x14ac:dyDescent="0.25">
      <c r="Q293" s="133">
        <f t="shared" si="23"/>
        <v>-1.25</v>
      </c>
      <c r="R293" s="171">
        <f t="shared" si="24"/>
        <v>-1.0550455704983381</v>
      </c>
      <c r="S293" s="133">
        <f t="shared" si="25"/>
        <v>-2.1111111111111112</v>
      </c>
      <c r="T293" s="133">
        <f t="shared" si="26"/>
        <v>-1.5167880103710678</v>
      </c>
      <c r="U293" s="133">
        <f t="shared" si="27"/>
        <v>-1.6113535974240165</v>
      </c>
    </row>
    <row r="294" spans="17:21" x14ac:dyDescent="0.25">
      <c r="Q294" s="133">
        <f t="shared" si="23"/>
        <v>-1.25</v>
      </c>
      <c r="R294" s="171">
        <f t="shared" si="24"/>
        <v>-1.0550455704983381</v>
      </c>
      <c r="S294" s="133">
        <f t="shared" si="25"/>
        <v>-2.1111111111111112</v>
      </c>
      <c r="T294" s="133">
        <f t="shared" si="26"/>
        <v>-1.5167880103710678</v>
      </c>
      <c r="U294" s="133">
        <f t="shared" si="27"/>
        <v>-1.6113535974240165</v>
      </c>
    </row>
    <row r="295" spans="17:21" x14ac:dyDescent="0.25">
      <c r="Q295" s="133">
        <f t="shared" si="23"/>
        <v>-1.25</v>
      </c>
      <c r="R295" s="171">
        <f t="shared" si="24"/>
        <v>-1.0550455704983381</v>
      </c>
      <c r="S295" s="133">
        <f t="shared" si="25"/>
        <v>-2.1111111111111112</v>
      </c>
      <c r="T295" s="133">
        <f t="shared" si="26"/>
        <v>-1.5167880103710678</v>
      </c>
      <c r="U295" s="133">
        <f t="shared" si="27"/>
        <v>-1.6113535974240165</v>
      </c>
    </row>
    <row r="296" spans="17:21" x14ac:dyDescent="0.25">
      <c r="Q296" s="133">
        <f t="shared" si="23"/>
        <v>-1.25</v>
      </c>
      <c r="R296" s="171">
        <f t="shared" si="24"/>
        <v>-1.0550455704983381</v>
      </c>
      <c r="S296" s="133">
        <f t="shared" si="25"/>
        <v>-2.1111111111111112</v>
      </c>
      <c r="T296" s="133">
        <f t="shared" si="26"/>
        <v>-1.5167880103710678</v>
      </c>
      <c r="U296" s="133">
        <f t="shared" si="27"/>
        <v>-1.6113535974240165</v>
      </c>
    </row>
    <row r="297" spans="17:21" x14ac:dyDescent="0.25">
      <c r="Q297" s="133">
        <f t="shared" si="23"/>
        <v>-1.25</v>
      </c>
      <c r="R297" s="171">
        <f t="shared" si="24"/>
        <v>-1.0550455704983381</v>
      </c>
      <c r="S297" s="133">
        <f t="shared" si="25"/>
        <v>-2.1111111111111112</v>
      </c>
      <c r="T297" s="133">
        <f t="shared" si="26"/>
        <v>-1.5167880103710678</v>
      </c>
      <c r="U297" s="133">
        <f t="shared" si="27"/>
        <v>-1.6113535974240165</v>
      </c>
    </row>
    <row r="298" spans="17:21" x14ac:dyDescent="0.25">
      <c r="Q298" s="133">
        <f t="shared" si="23"/>
        <v>-1.25</v>
      </c>
      <c r="R298" s="171">
        <f t="shared" si="24"/>
        <v>-1.0550455704983381</v>
      </c>
      <c r="S298" s="133">
        <f t="shared" si="25"/>
        <v>-2.1111111111111112</v>
      </c>
      <c r="T298" s="133">
        <f t="shared" si="26"/>
        <v>-1.5167880103710678</v>
      </c>
      <c r="U298" s="133">
        <f t="shared" si="27"/>
        <v>-1.6113535974240165</v>
      </c>
    </row>
    <row r="299" spans="17:21" x14ac:dyDescent="0.25">
      <c r="Q299" s="133">
        <f t="shared" si="23"/>
        <v>-1.25</v>
      </c>
      <c r="R299" s="171">
        <f t="shared" si="24"/>
        <v>-1.0550455704983381</v>
      </c>
      <c r="S299" s="133">
        <f t="shared" si="25"/>
        <v>-2.1111111111111112</v>
      </c>
      <c r="T299" s="133">
        <f t="shared" si="26"/>
        <v>-1.5167880103710678</v>
      </c>
      <c r="U299" s="133">
        <f t="shared" si="27"/>
        <v>-1.6113535974240165</v>
      </c>
    </row>
    <row r="300" spans="17:21" x14ac:dyDescent="0.25">
      <c r="Q300" s="133">
        <f t="shared" si="23"/>
        <v>-1.25</v>
      </c>
      <c r="R300" s="171">
        <f t="shared" si="24"/>
        <v>-1.0550455704983381</v>
      </c>
      <c r="S300" s="133">
        <f t="shared" si="25"/>
        <v>-2.1111111111111112</v>
      </c>
      <c r="T300" s="133">
        <f t="shared" si="26"/>
        <v>-1.5167880103710678</v>
      </c>
      <c r="U300" s="133">
        <f t="shared" si="27"/>
        <v>-1.6113535974240165</v>
      </c>
    </row>
    <row r="301" spans="17:21" x14ac:dyDescent="0.25">
      <c r="Q301" s="133">
        <f t="shared" si="23"/>
        <v>-1.25</v>
      </c>
      <c r="R301" s="171">
        <f t="shared" si="24"/>
        <v>-1.0550455704983381</v>
      </c>
      <c r="S301" s="133">
        <f t="shared" si="25"/>
        <v>-2.1111111111111112</v>
      </c>
      <c r="T301" s="133">
        <f t="shared" si="26"/>
        <v>-1.5167880103710678</v>
      </c>
      <c r="U301" s="133">
        <f t="shared" si="27"/>
        <v>-1.6113535974240165</v>
      </c>
    </row>
    <row r="302" spans="17:21" x14ac:dyDescent="0.25">
      <c r="Q302" s="133">
        <f t="shared" si="23"/>
        <v>-1.25</v>
      </c>
      <c r="R302" s="171">
        <f t="shared" si="24"/>
        <v>-1.0550455704983381</v>
      </c>
      <c r="S302" s="133">
        <f t="shared" si="25"/>
        <v>-2.1111111111111112</v>
      </c>
      <c r="T302" s="133">
        <f t="shared" si="26"/>
        <v>-1.5167880103710678</v>
      </c>
      <c r="U302" s="133">
        <f t="shared" si="27"/>
        <v>-1.6113535974240165</v>
      </c>
    </row>
    <row r="303" spans="17:21" x14ac:dyDescent="0.25">
      <c r="Q303" s="133">
        <f t="shared" si="23"/>
        <v>-1.25</v>
      </c>
      <c r="R303" s="171">
        <f t="shared" si="24"/>
        <v>-1.0550455704983381</v>
      </c>
      <c r="S303" s="133">
        <f t="shared" si="25"/>
        <v>-2.1111111111111112</v>
      </c>
      <c r="T303" s="133">
        <f t="shared" si="26"/>
        <v>-1.5167880103710678</v>
      </c>
      <c r="U303" s="133">
        <f t="shared" si="27"/>
        <v>-1.6113535974240165</v>
      </c>
    </row>
    <row r="304" spans="17:21" x14ac:dyDescent="0.25">
      <c r="Q304" s="133">
        <f t="shared" si="23"/>
        <v>-1.25</v>
      </c>
      <c r="R304" s="171">
        <f t="shared" si="24"/>
        <v>-1.0550455704983381</v>
      </c>
      <c r="S304" s="133">
        <f t="shared" si="25"/>
        <v>-2.1111111111111112</v>
      </c>
      <c r="T304" s="133">
        <f t="shared" si="26"/>
        <v>-1.5167880103710678</v>
      </c>
      <c r="U304" s="133">
        <f t="shared" si="27"/>
        <v>-1.6113535974240165</v>
      </c>
    </row>
    <row r="305" spans="17:21" x14ac:dyDescent="0.25">
      <c r="Q305" s="133">
        <f t="shared" si="23"/>
        <v>-1.25</v>
      </c>
      <c r="R305" s="171">
        <f t="shared" si="24"/>
        <v>-1.0550455704983381</v>
      </c>
      <c r="S305" s="133">
        <f t="shared" si="25"/>
        <v>-2.1111111111111112</v>
      </c>
      <c r="T305" s="133">
        <f t="shared" si="26"/>
        <v>-1.5167880103710678</v>
      </c>
      <c r="U305" s="133">
        <f t="shared" si="27"/>
        <v>-1.6113535974240165</v>
      </c>
    </row>
    <row r="306" spans="17:21" x14ac:dyDescent="0.25">
      <c r="Q306" s="133">
        <f t="shared" si="23"/>
        <v>-1.25</v>
      </c>
      <c r="R306" s="171">
        <f t="shared" si="24"/>
        <v>-1.0550455704983381</v>
      </c>
      <c r="S306" s="133">
        <f t="shared" si="25"/>
        <v>-2.1111111111111112</v>
      </c>
      <c r="T306" s="133">
        <f t="shared" si="26"/>
        <v>-1.5167880103710678</v>
      </c>
      <c r="U306" s="133">
        <f t="shared" si="27"/>
        <v>-1.6113535974240165</v>
      </c>
    </row>
    <row r="307" spans="17:21" x14ac:dyDescent="0.25">
      <c r="Q307" s="133">
        <f t="shared" si="23"/>
        <v>-1.25</v>
      </c>
      <c r="R307" s="171">
        <f t="shared" si="24"/>
        <v>-1.0550455704983381</v>
      </c>
      <c r="S307" s="133">
        <f t="shared" si="25"/>
        <v>-2.1111111111111112</v>
      </c>
      <c r="T307" s="133">
        <f t="shared" si="26"/>
        <v>-1.5167880103710678</v>
      </c>
      <c r="U307" s="133">
        <f t="shared" si="27"/>
        <v>-1.6113535974240165</v>
      </c>
    </row>
    <row r="308" spans="17:21" x14ac:dyDescent="0.25">
      <c r="Q308" s="133">
        <f t="shared" si="23"/>
        <v>-1.25</v>
      </c>
      <c r="R308" s="171">
        <f t="shared" si="24"/>
        <v>-1.0550455704983381</v>
      </c>
      <c r="S308" s="133">
        <f t="shared" si="25"/>
        <v>-2.1111111111111112</v>
      </c>
      <c r="T308" s="133">
        <f t="shared" si="26"/>
        <v>-1.5167880103710678</v>
      </c>
      <c r="U308" s="133">
        <f t="shared" si="27"/>
        <v>-1.6113535974240165</v>
      </c>
    </row>
    <row r="309" spans="17:21" x14ac:dyDescent="0.25">
      <c r="Q309" s="133">
        <f t="shared" si="23"/>
        <v>-1.25</v>
      </c>
      <c r="R309" s="171">
        <f t="shared" si="24"/>
        <v>-1.0550455704983381</v>
      </c>
      <c r="S309" s="133">
        <f t="shared" si="25"/>
        <v>-2.1111111111111112</v>
      </c>
      <c r="T309" s="133">
        <f t="shared" si="26"/>
        <v>-1.5167880103710678</v>
      </c>
      <c r="U309" s="133">
        <f t="shared" si="27"/>
        <v>-1.6113535974240165</v>
      </c>
    </row>
    <row r="310" spans="17:21" x14ac:dyDescent="0.25">
      <c r="Q310" s="133">
        <f t="shared" si="23"/>
        <v>-1.25</v>
      </c>
      <c r="R310" s="171">
        <f t="shared" si="24"/>
        <v>-1.0550455704983381</v>
      </c>
      <c r="S310" s="133">
        <f t="shared" si="25"/>
        <v>-2.1111111111111112</v>
      </c>
      <c r="T310" s="133">
        <f t="shared" si="26"/>
        <v>-1.5167880103710678</v>
      </c>
      <c r="U310" s="133">
        <f t="shared" si="27"/>
        <v>-1.6113535974240165</v>
      </c>
    </row>
    <row r="311" spans="17:21" x14ac:dyDescent="0.25">
      <c r="Q311" s="133">
        <f t="shared" si="23"/>
        <v>-1.25</v>
      </c>
      <c r="R311" s="171">
        <f t="shared" si="24"/>
        <v>-1.0550455704983381</v>
      </c>
      <c r="S311" s="133">
        <f t="shared" si="25"/>
        <v>-2.1111111111111112</v>
      </c>
      <c r="T311" s="133">
        <f t="shared" si="26"/>
        <v>-1.5167880103710678</v>
      </c>
      <c r="U311" s="133">
        <f t="shared" si="27"/>
        <v>-1.6113535974240165</v>
      </c>
    </row>
    <row r="312" spans="17:21" x14ac:dyDescent="0.25">
      <c r="Q312" s="133">
        <f t="shared" si="23"/>
        <v>-1.25</v>
      </c>
      <c r="R312" s="171">
        <f t="shared" si="24"/>
        <v>-1.0550455704983381</v>
      </c>
      <c r="S312" s="133">
        <f t="shared" si="25"/>
        <v>-2.1111111111111112</v>
      </c>
      <c r="T312" s="133">
        <f t="shared" si="26"/>
        <v>-1.5167880103710678</v>
      </c>
      <c r="U312" s="133">
        <f t="shared" si="27"/>
        <v>-1.6113535974240165</v>
      </c>
    </row>
    <row r="313" spans="17:21" x14ac:dyDescent="0.25">
      <c r="Q313" s="133">
        <f t="shared" si="23"/>
        <v>-1.25</v>
      </c>
      <c r="R313" s="171">
        <f t="shared" si="24"/>
        <v>-1.0550455704983381</v>
      </c>
      <c r="S313" s="133">
        <f t="shared" si="25"/>
        <v>-2.1111111111111112</v>
      </c>
      <c r="T313" s="133">
        <f t="shared" si="26"/>
        <v>-1.5167880103710678</v>
      </c>
      <c r="U313" s="133">
        <f t="shared" si="27"/>
        <v>-1.6113535974240165</v>
      </c>
    </row>
    <row r="314" spans="17:21" x14ac:dyDescent="0.25">
      <c r="Q314" s="133">
        <f t="shared" si="23"/>
        <v>-1.25</v>
      </c>
      <c r="R314" s="171">
        <f t="shared" si="24"/>
        <v>-1.0550455704983381</v>
      </c>
      <c r="S314" s="133">
        <f t="shared" si="25"/>
        <v>-2.1111111111111112</v>
      </c>
      <c r="T314" s="133">
        <f t="shared" si="26"/>
        <v>-1.5167880103710678</v>
      </c>
      <c r="U314" s="133">
        <f t="shared" si="27"/>
        <v>-1.6113535974240165</v>
      </c>
    </row>
    <row r="315" spans="17:21" x14ac:dyDescent="0.25">
      <c r="Q315" s="133">
        <f t="shared" si="23"/>
        <v>-1.25</v>
      </c>
      <c r="R315" s="171">
        <f t="shared" si="24"/>
        <v>-1.0550455704983381</v>
      </c>
      <c r="S315" s="133">
        <f t="shared" si="25"/>
        <v>-2.1111111111111112</v>
      </c>
      <c r="T315" s="133">
        <f t="shared" si="26"/>
        <v>-1.5167880103710678</v>
      </c>
      <c r="U315" s="133">
        <f t="shared" si="27"/>
        <v>-1.6113535974240165</v>
      </c>
    </row>
    <row r="316" spans="17:21" x14ac:dyDescent="0.25">
      <c r="Q316" s="133">
        <f t="shared" si="23"/>
        <v>-1.25</v>
      </c>
      <c r="R316" s="171">
        <f t="shared" si="24"/>
        <v>-1.0550455704983381</v>
      </c>
      <c r="S316" s="133">
        <f t="shared" si="25"/>
        <v>-2.1111111111111112</v>
      </c>
      <c r="T316" s="133">
        <f t="shared" si="26"/>
        <v>-1.5167880103710678</v>
      </c>
      <c r="U316" s="133">
        <f t="shared" si="27"/>
        <v>-1.6113535974240165</v>
      </c>
    </row>
    <row r="317" spans="17:21" x14ac:dyDescent="0.25">
      <c r="Q317" s="133">
        <f t="shared" si="23"/>
        <v>-1.25</v>
      </c>
      <c r="R317" s="171">
        <f t="shared" si="24"/>
        <v>-1.0550455704983381</v>
      </c>
      <c r="S317" s="133">
        <f t="shared" si="25"/>
        <v>-2.1111111111111112</v>
      </c>
      <c r="T317" s="133">
        <f t="shared" si="26"/>
        <v>-1.5167880103710678</v>
      </c>
      <c r="U317" s="133">
        <f t="shared" si="27"/>
        <v>-1.6113535974240165</v>
      </c>
    </row>
    <row r="318" spans="17:21" x14ac:dyDescent="0.25">
      <c r="Q318" s="133">
        <f t="shared" si="23"/>
        <v>-1.25</v>
      </c>
      <c r="R318" s="171">
        <f t="shared" si="24"/>
        <v>-1.0550455704983381</v>
      </c>
      <c r="S318" s="133">
        <f t="shared" si="25"/>
        <v>-2.1111111111111112</v>
      </c>
      <c r="T318" s="133">
        <f t="shared" si="26"/>
        <v>-1.5167880103710678</v>
      </c>
      <c r="U318" s="133">
        <f t="shared" si="27"/>
        <v>-1.6113535974240165</v>
      </c>
    </row>
    <row r="319" spans="17:21" x14ac:dyDescent="0.25">
      <c r="Q319" s="133">
        <f t="shared" si="23"/>
        <v>-1.25</v>
      </c>
      <c r="R319" s="171">
        <f t="shared" si="24"/>
        <v>-1.0550455704983381</v>
      </c>
      <c r="S319" s="133">
        <f t="shared" si="25"/>
        <v>-2.1111111111111112</v>
      </c>
      <c r="T319" s="133">
        <f t="shared" si="26"/>
        <v>-1.5167880103710678</v>
      </c>
      <c r="U319" s="133">
        <f t="shared" si="27"/>
        <v>-1.6113535974240165</v>
      </c>
    </row>
    <row r="320" spans="17:21" x14ac:dyDescent="0.25">
      <c r="Q320" s="133">
        <f t="shared" si="23"/>
        <v>-1.25</v>
      </c>
      <c r="R320" s="171">
        <f t="shared" si="24"/>
        <v>-1.0550455704983381</v>
      </c>
      <c r="S320" s="133">
        <f t="shared" si="25"/>
        <v>-2.1111111111111112</v>
      </c>
      <c r="T320" s="133">
        <f t="shared" si="26"/>
        <v>-1.5167880103710678</v>
      </c>
      <c r="U320" s="133">
        <f t="shared" si="27"/>
        <v>-1.6113535974240165</v>
      </c>
    </row>
    <row r="321" spans="17:21" x14ac:dyDescent="0.25">
      <c r="Q321" s="133">
        <f t="shared" si="23"/>
        <v>-1.25</v>
      </c>
      <c r="R321" s="171">
        <f t="shared" si="24"/>
        <v>-1.0550455704983381</v>
      </c>
      <c r="S321" s="133">
        <f t="shared" si="25"/>
        <v>-2.1111111111111112</v>
      </c>
      <c r="T321" s="133">
        <f t="shared" si="26"/>
        <v>-1.5167880103710678</v>
      </c>
      <c r="U321" s="133">
        <f t="shared" si="27"/>
        <v>-1.6113535974240165</v>
      </c>
    </row>
    <row r="322" spans="17:21" x14ac:dyDescent="0.25">
      <c r="Q322" s="133">
        <f t="shared" si="23"/>
        <v>-1.25</v>
      </c>
      <c r="R322" s="171">
        <f t="shared" si="24"/>
        <v>-1.0550455704983381</v>
      </c>
      <c r="S322" s="133">
        <f t="shared" si="25"/>
        <v>-2.1111111111111112</v>
      </c>
      <c r="T322" s="133">
        <f t="shared" si="26"/>
        <v>-1.5167880103710678</v>
      </c>
      <c r="U322" s="133">
        <f t="shared" si="27"/>
        <v>-1.6113535974240165</v>
      </c>
    </row>
    <row r="323" spans="17:21" x14ac:dyDescent="0.25">
      <c r="Q323" s="133">
        <f t="shared" ref="Q323:Q361" si="28">2*((L323-P$3)/(P$5-P$3))-1</f>
        <v>-1.25</v>
      </c>
      <c r="R323" s="171">
        <f t="shared" ref="R323:R361" si="29">2*((H323-P$8)/(P$10-P$8))-1</f>
        <v>-1.0550455704983381</v>
      </c>
      <c r="S323" s="133">
        <f t="shared" ref="S323:S361" si="30">2*((I323-P$13)/(P$15-P$13))-1</f>
        <v>-2.1111111111111112</v>
      </c>
      <c r="T323" s="133">
        <f t="shared" ref="T323:T361" si="31">2*((J323-P$18)/(P$20-P$18))-1</f>
        <v>-1.5167880103710678</v>
      </c>
      <c r="U323" s="133">
        <f t="shared" ref="U323:U361" si="32">2*((K323-P$23)/(P$25-P$23))-1</f>
        <v>-1.6113535974240165</v>
      </c>
    </row>
    <row r="324" spans="17:21" x14ac:dyDescent="0.25">
      <c r="Q324" s="133">
        <f t="shared" si="28"/>
        <v>-1.25</v>
      </c>
      <c r="R324" s="171">
        <f t="shared" si="29"/>
        <v>-1.0550455704983381</v>
      </c>
      <c r="S324" s="133">
        <f t="shared" si="30"/>
        <v>-2.1111111111111112</v>
      </c>
      <c r="T324" s="133">
        <f t="shared" si="31"/>
        <v>-1.5167880103710678</v>
      </c>
      <c r="U324" s="133">
        <f t="shared" si="32"/>
        <v>-1.6113535974240165</v>
      </c>
    </row>
    <row r="325" spans="17:21" x14ac:dyDescent="0.25">
      <c r="Q325" s="133">
        <f t="shared" si="28"/>
        <v>-1.25</v>
      </c>
      <c r="R325" s="171">
        <f t="shared" si="29"/>
        <v>-1.0550455704983381</v>
      </c>
      <c r="S325" s="133">
        <f t="shared" si="30"/>
        <v>-2.1111111111111112</v>
      </c>
      <c r="T325" s="133">
        <f t="shared" si="31"/>
        <v>-1.5167880103710678</v>
      </c>
      <c r="U325" s="133">
        <f t="shared" si="32"/>
        <v>-1.6113535974240165</v>
      </c>
    </row>
    <row r="326" spans="17:21" x14ac:dyDescent="0.25">
      <c r="Q326" s="133">
        <f t="shared" si="28"/>
        <v>-1.25</v>
      </c>
      <c r="R326" s="171">
        <f t="shared" si="29"/>
        <v>-1.0550455704983381</v>
      </c>
      <c r="S326" s="133">
        <f t="shared" si="30"/>
        <v>-2.1111111111111112</v>
      </c>
      <c r="T326" s="133">
        <f t="shared" si="31"/>
        <v>-1.5167880103710678</v>
      </c>
      <c r="U326" s="133">
        <f t="shared" si="32"/>
        <v>-1.6113535974240165</v>
      </c>
    </row>
    <row r="327" spans="17:21" x14ac:dyDescent="0.25">
      <c r="Q327" s="133">
        <f t="shared" si="28"/>
        <v>-1.25</v>
      </c>
      <c r="R327" s="171">
        <f t="shared" si="29"/>
        <v>-1.0550455704983381</v>
      </c>
      <c r="S327" s="133">
        <f t="shared" si="30"/>
        <v>-2.1111111111111112</v>
      </c>
      <c r="T327" s="133">
        <f t="shared" si="31"/>
        <v>-1.5167880103710678</v>
      </c>
      <c r="U327" s="133">
        <f t="shared" si="32"/>
        <v>-1.6113535974240165</v>
      </c>
    </row>
    <row r="328" spans="17:21" x14ac:dyDescent="0.25">
      <c r="Q328" s="133">
        <f t="shared" si="28"/>
        <v>-1.25</v>
      </c>
      <c r="R328" s="171">
        <f t="shared" si="29"/>
        <v>-1.0550455704983381</v>
      </c>
      <c r="S328" s="133">
        <f t="shared" si="30"/>
        <v>-2.1111111111111112</v>
      </c>
      <c r="T328" s="133">
        <f t="shared" si="31"/>
        <v>-1.5167880103710678</v>
      </c>
      <c r="U328" s="133">
        <f t="shared" si="32"/>
        <v>-1.6113535974240165</v>
      </c>
    </row>
    <row r="329" spans="17:21" x14ac:dyDescent="0.25">
      <c r="Q329" s="133">
        <f t="shared" si="28"/>
        <v>-1.25</v>
      </c>
      <c r="R329" s="171">
        <f t="shared" si="29"/>
        <v>-1.0550455704983381</v>
      </c>
      <c r="S329" s="133">
        <f t="shared" si="30"/>
        <v>-2.1111111111111112</v>
      </c>
      <c r="T329" s="133">
        <f t="shared" si="31"/>
        <v>-1.5167880103710678</v>
      </c>
      <c r="U329" s="133">
        <f t="shared" si="32"/>
        <v>-1.6113535974240165</v>
      </c>
    </row>
    <row r="330" spans="17:21" x14ac:dyDescent="0.25">
      <c r="Q330" s="133">
        <f t="shared" si="28"/>
        <v>-1.25</v>
      </c>
      <c r="R330" s="171">
        <f t="shared" si="29"/>
        <v>-1.0550455704983381</v>
      </c>
      <c r="S330" s="133">
        <f t="shared" si="30"/>
        <v>-2.1111111111111112</v>
      </c>
      <c r="T330" s="133">
        <f t="shared" si="31"/>
        <v>-1.5167880103710678</v>
      </c>
      <c r="U330" s="133">
        <f t="shared" si="32"/>
        <v>-1.6113535974240165</v>
      </c>
    </row>
    <row r="331" spans="17:21" x14ac:dyDescent="0.25">
      <c r="Q331" s="133">
        <f t="shared" si="28"/>
        <v>-1.25</v>
      </c>
      <c r="R331" s="171">
        <f t="shared" si="29"/>
        <v>-1.0550455704983381</v>
      </c>
      <c r="S331" s="133">
        <f t="shared" si="30"/>
        <v>-2.1111111111111112</v>
      </c>
      <c r="T331" s="133">
        <f t="shared" si="31"/>
        <v>-1.5167880103710678</v>
      </c>
      <c r="U331" s="133">
        <f t="shared" si="32"/>
        <v>-1.6113535974240165</v>
      </c>
    </row>
    <row r="332" spans="17:21" x14ac:dyDescent="0.25">
      <c r="Q332" s="133">
        <f t="shared" si="28"/>
        <v>-1.25</v>
      </c>
      <c r="R332" s="171">
        <f t="shared" si="29"/>
        <v>-1.0550455704983381</v>
      </c>
      <c r="S332" s="133">
        <f t="shared" si="30"/>
        <v>-2.1111111111111112</v>
      </c>
      <c r="T332" s="133">
        <f t="shared" si="31"/>
        <v>-1.5167880103710678</v>
      </c>
      <c r="U332" s="133">
        <f t="shared" si="32"/>
        <v>-1.6113535974240165</v>
      </c>
    </row>
    <row r="333" spans="17:21" x14ac:dyDescent="0.25">
      <c r="Q333" s="133">
        <f t="shared" si="28"/>
        <v>-1.25</v>
      </c>
      <c r="R333" s="171">
        <f t="shared" si="29"/>
        <v>-1.0550455704983381</v>
      </c>
      <c r="S333" s="133">
        <f t="shared" si="30"/>
        <v>-2.1111111111111112</v>
      </c>
      <c r="T333" s="133">
        <f t="shared" si="31"/>
        <v>-1.5167880103710678</v>
      </c>
      <c r="U333" s="133">
        <f t="shared" si="32"/>
        <v>-1.6113535974240165</v>
      </c>
    </row>
    <row r="334" spans="17:21" x14ac:dyDescent="0.25">
      <c r="Q334" s="133">
        <f t="shared" si="28"/>
        <v>-1.25</v>
      </c>
      <c r="R334" s="171">
        <f t="shared" si="29"/>
        <v>-1.0550455704983381</v>
      </c>
      <c r="S334" s="133">
        <f t="shared" si="30"/>
        <v>-2.1111111111111112</v>
      </c>
      <c r="T334" s="133">
        <f t="shared" si="31"/>
        <v>-1.5167880103710678</v>
      </c>
      <c r="U334" s="133">
        <f t="shared" si="32"/>
        <v>-1.6113535974240165</v>
      </c>
    </row>
    <row r="335" spans="17:21" x14ac:dyDescent="0.25">
      <c r="Q335" s="133">
        <f t="shared" si="28"/>
        <v>-1.25</v>
      </c>
      <c r="R335" s="171">
        <f t="shared" si="29"/>
        <v>-1.0550455704983381</v>
      </c>
      <c r="S335" s="133">
        <f t="shared" si="30"/>
        <v>-2.1111111111111112</v>
      </c>
      <c r="T335" s="133">
        <f t="shared" si="31"/>
        <v>-1.5167880103710678</v>
      </c>
      <c r="U335" s="133">
        <f t="shared" si="32"/>
        <v>-1.6113535974240165</v>
      </c>
    </row>
    <row r="336" spans="17:21" x14ac:dyDescent="0.25">
      <c r="Q336" s="133">
        <f t="shared" si="28"/>
        <v>-1.25</v>
      </c>
      <c r="R336" s="171">
        <f t="shared" si="29"/>
        <v>-1.0550455704983381</v>
      </c>
      <c r="S336" s="133">
        <f t="shared" si="30"/>
        <v>-2.1111111111111112</v>
      </c>
      <c r="T336" s="133">
        <f t="shared" si="31"/>
        <v>-1.5167880103710678</v>
      </c>
      <c r="U336" s="133">
        <f t="shared" si="32"/>
        <v>-1.6113535974240165</v>
      </c>
    </row>
    <row r="337" spans="17:21" x14ac:dyDescent="0.25">
      <c r="Q337" s="133">
        <f t="shared" si="28"/>
        <v>-1.25</v>
      </c>
      <c r="R337" s="171">
        <f t="shared" si="29"/>
        <v>-1.0550455704983381</v>
      </c>
      <c r="S337" s="133">
        <f t="shared" si="30"/>
        <v>-2.1111111111111112</v>
      </c>
      <c r="T337" s="133">
        <f t="shared" si="31"/>
        <v>-1.5167880103710678</v>
      </c>
      <c r="U337" s="133">
        <f t="shared" si="32"/>
        <v>-1.6113535974240165</v>
      </c>
    </row>
    <row r="338" spans="17:21" x14ac:dyDescent="0.25">
      <c r="Q338" s="133">
        <f t="shared" si="28"/>
        <v>-1.25</v>
      </c>
      <c r="R338" s="171">
        <f t="shared" si="29"/>
        <v>-1.0550455704983381</v>
      </c>
      <c r="S338" s="133">
        <f t="shared" si="30"/>
        <v>-2.1111111111111112</v>
      </c>
      <c r="T338" s="133">
        <f t="shared" si="31"/>
        <v>-1.5167880103710678</v>
      </c>
      <c r="U338" s="133">
        <f t="shared" si="32"/>
        <v>-1.6113535974240165</v>
      </c>
    </row>
    <row r="339" spans="17:21" x14ac:dyDescent="0.25">
      <c r="Q339" s="133">
        <f t="shared" si="28"/>
        <v>-1.25</v>
      </c>
      <c r="R339" s="171">
        <f t="shared" si="29"/>
        <v>-1.0550455704983381</v>
      </c>
      <c r="S339" s="133">
        <f t="shared" si="30"/>
        <v>-2.1111111111111112</v>
      </c>
      <c r="T339" s="133">
        <f t="shared" si="31"/>
        <v>-1.5167880103710678</v>
      </c>
      <c r="U339" s="133">
        <f t="shared" si="32"/>
        <v>-1.6113535974240165</v>
      </c>
    </row>
    <row r="340" spans="17:21" x14ac:dyDescent="0.25">
      <c r="Q340" s="133">
        <f t="shared" si="28"/>
        <v>-1.25</v>
      </c>
      <c r="R340" s="171">
        <f t="shared" si="29"/>
        <v>-1.0550455704983381</v>
      </c>
      <c r="S340" s="133">
        <f t="shared" si="30"/>
        <v>-2.1111111111111112</v>
      </c>
      <c r="T340" s="133">
        <f t="shared" si="31"/>
        <v>-1.5167880103710678</v>
      </c>
      <c r="U340" s="133">
        <f t="shared" si="32"/>
        <v>-1.6113535974240165</v>
      </c>
    </row>
    <row r="341" spans="17:21" x14ac:dyDescent="0.25">
      <c r="Q341" s="133">
        <f t="shared" si="28"/>
        <v>-1.25</v>
      </c>
      <c r="R341" s="171">
        <f t="shared" si="29"/>
        <v>-1.0550455704983381</v>
      </c>
      <c r="S341" s="133">
        <f t="shared" si="30"/>
        <v>-2.1111111111111112</v>
      </c>
      <c r="T341" s="133">
        <f t="shared" si="31"/>
        <v>-1.5167880103710678</v>
      </c>
      <c r="U341" s="133">
        <f t="shared" si="32"/>
        <v>-1.6113535974240165</v>
      </c>
    </row>
    <row r="342" spans="17:21" x14ac:dyDescent="0.25">
      <c r="Q342" s="133">
        <f t="shared" si="28"/>
        <v>-1.25</v>
      </c>
      <c r="R342" s="171">
        <f t="shared" si="29"/>
        <v>-1.0550455704983381</v>
      </c>
      <c r="S342" s="133">
        <f t="shared" si="30"/>
        <v>-2.1111111111111112</v>
      </c>
      <c r="T342" s="133">
        <f t="shared" si="31"/>
        <v>-1.5167880103710678</v>
      </c>
      <c r="U342" s="133">
        <f t="shared" si="32"/>
        <v>-1.6113535974240165</v>
      </c>
    </row>
    <row r="343" spans="17:21" x14ac:dyDescent="0.25">
      <c r="Q343" s="133">
        <f t="shared" si="28"/>
        <v>-1.25</v>
      </c>
      <c r="R343" s="171">
        <f t="shared" si="29"/>
        <v>-1.0550455704983381</v>
      </c>
      <c r="S343" s="133">
        <f t="shared" si="30"/>
        <v>-2.1111111111111112</v>
      </c>
      <c r="T343" s="133">
        <f t="shared" si="31"/>
        <v>-1.5167880103710678</v>
      </c>
      <c r="U343" s="133">
        <f t="shared" si="32"/>
        <v>-1.6113535974240165</v>
      </c>
    </row>
    <row r="344" spans="17:21" x14ac:dyDescent="0.25">
      <c r="Q344" s="133">
        <f t="shared" si="28"/>
        <v>-1.25</v>
      </c>
      <c r="R344" s="171">
        <f t="shared" si="29"/>
        <v>-1.0550455704983381</v>
      </c>
      <c r="S344" s="133">
        <f t="shared" si="30"/>
        <v>-2.1111111111111112</v>
      </c>
      <c r="T344" s="133">
        <f t="shared" si="31"/>
        <v>-1.5167880103710678</v>
      </c>
      <c r="U344" s="133">
        <f t="shared" si="32"/>
        <v>-1.6113535974240165</v>
      </c>
    </row>
    <row r="345" spans="17:21" x14ac:dyDescent="0.25">
      <c r="Q345" s="133">
        <f t="shared" si="28"/>
        <v>-1.25</v>
      </c>
      <c r="R345" s="171">
        <f t="shared" si="29"/>
        <v>-1.0550455704983381</v>
      </c>
      <c r="S345" s="133">
        <f t="shared" si="30"/>
        <v>-2.1111111111111112</v>
      </c>
      <c r="T345" s="133">
        <f t="shared" si="31"/>
        <v>-1.5167880103710678</v>
      </c>
      <c r="U345" s="133">
        <f t="shared" si="32"/>
        <v>-1.6113535974240165</v>
      </c>
    </row>
    <row r="346" spans="17:21" x14ac:dyDescent="0.25">
      <c r="Q346" s="133">
        <f t="shared" si="28"/>
        <v>-1.25</v>
      </c>
      <c r="R346" s="171">
        <f t="shared" si="29"/>
        <v>-1.0550455704983381</v>
      </c>
      <c r="S346" s="133">
        <f t="shared" si="30"/>
        <v>-2.1111111111111112</v>
      </c>
      <c r="T346" s="133">
        <f t="shared" si="31"/>
        <v>-1.5167880103710678</v>
      </c>
      <c r="U346" s="133">
        <f t="shared" si="32"/>
        <v>-1.6113535974240165</v>
      </c>
    </row>
    <row r="347" spans="17:21" x14ac:dyDescent="0.25">
      <c r="Q347" s="133">
        <f t="shared" si="28"/>
        <v>-1.25</v>
      </c>
      <c r="R347" s="171">
        <f t="shared" si="29"/>
        <v>-1.0550455704983381</v>
      </c>
      <c r="S347" s="133">
        <f t="shared" si="30"/>
        <v>-2.1111111111111112</v>
      </c>
      <c r="T347" s="133">
        <f t="shared" si="31"/>
        <v>-1.5167880103710678</v>
      </c>
      <c r="U347" s="133">
        <f t="shared" si="32"/>
        <v>-1.6113535974240165</v>
      </c>
    </row>
    <row r="348" spans="17:21" x14ac:dyDescent="0.25">
      <c r="Q348" s="133">
        <f t="shared" si="28"/>
        <v>-1.25</v>
      </c>
      <c r="R348" s="171">
        <f t="shared" si="29"/>
        <v>-1.0550455704983381</v>
      </c>
      <c r="S348" s="133">
        <f t="shared" si="30"/>
        <v>-2.1111111111111112</v>
      </c>
      <c r="T348" s="133">
        <f t="shared" si="31"/>
        <v>-1.5167880103710678</v>
      </c>
      <c r="U348" s="133">
        <f t="shared" si="32"/>
        <v>-1.6113535974240165</v>
      </c>
    </row>
    <row r="349" spans="17:21" x14ac:dyDescent="0.25">
      <c r="Q349" s="133">
        <f t="shared" si="28"/>
        <v>-1.25</v>
      </c>
      <c r="R349" s="171">
        <f t="shared" si="29"/>
        <v>-1.0550455704983381</v>
      </c>
      <c r="S349" s="133">
        <f t="shared" si="30"/>
        <v>-2.1111111111111112</v>
      </c>
      <c r="T349" s="133">
        <f t="shared" si="31"/>
        <v>-1.5167880103710678</v>
      </c>
      <c r="U349" s="133">
        <f t="shared" si="32"/>
        <v>-1.6113535974240165</v>
      </c>
    </row>
    <row r="350" spans="17:21" x14ac:dyDescent="0.25">
      <c r="Q350" s="133">
        <f t="shared" si="28"/>
        <v>-1.25</v>
      </c>
      <c r="R350" s="171">
        <f t="shared" si="29"/>
        <v>-1.0550455704983381</v>
      </c>
      <c r="S350" s="133">
        <f t="shared" si="30"/>
        <v>-2.1111111111111112</v>
      </c>
      <c r="T350" s="133">
        <f t="shared" si="31"/>
        <v>-1.5167880103710678</v>
      </c>
      <c r="U350" s="133">
        <f t="shared" si="32"/>
        <v>-1.6113535974240165</v>
      </c>
    </row>
    <row r="351" spans="17:21" x14ac:dyDescent="0.25">
      <c r="Q351" s="133">
        <f t="shared" si="28"/>
        <v>-1.25</v>
      </c>
      <c r="R351" s="171">
        <f t="shared" si="29"/>
        <v>-1.0550455704983381</v>
      </c>
      <c r="S351" s="133">
        <f t="shared" si="30"/>
        <v>-2.1111111111111112</v>
      </c>
      <c r="T351" s="133">
        <f t="shared" si="31"/>
        <v>-1.5167880103710678</v>
      </c>
      <c r="U351" s="133">
        <f t="shared" si="32"/>
        <v>-1.6113535974240165</v>
      </c>
    </row>
    <row r="352" spans="17:21" x14ac:dyDescent="0.25">
      <c r="Q352" s="133">
        <f t="shared" si="28"/>
        <v>-1.25</v>
      </c>
      <c r="R352" s="171">
        <f t="shared" si="29"/>
        <v>-1.0550455704983381</v>
      </c>
      <c r="S352" s="133">
        <f t="shared" si="30"/>
        <v>-2.1111111111111112</v>
      </c>
      <c r="T352" s="133">
        <f t="shared" si="31"/>
        <v>-1.5167880103710678</v>
      </c>
      <c r="U352" s="133">
        <f t="shared" si="32"/>
        <v>-1.6113535974240165</v>
      </c>
    </row>
    <row r="353" spans="17:21" x14ac:dyDescent="0.25">
      <c r="Q353" s="133">
        <f t="shared" si="28"/>
        <v>-1.25</v>
      </c>
      <c r="R353" s="171">
        <f t="shared" si="29"/>
        <v>-1.0550455704983381</v>
      </c>
      <c r="S353" s="133">
        <f t="shared" si="30"/>
        <v>-2.1111111111111112</v>
      </c>
      <c r="T353" s="133">
        <f t="shared" si="31"/>
        <v>-1.5167880103710678</v>
      </c>
      <c r="U353" s="133">
        <f t="shared" si="32"/>
        <v>-1.6113535974240165</v>
      </c>
    </row>
    <row r="354" spans="17:21" x14ac:dyDescent="0.25">
      <c r="Q354" s="133">
        <f t="shared" si="28"/>
        <v>-1.25</v>
      </c>
      <c r="R354" s="171">
        <f t="shared" si="29"/>
        <v>-1.0550455704983381</v>
      </c>
      <c r="S354" s="133">
        <f t="shared" si="30"/>
        <v>-2.1111111111111112</v>
      </c>
      <c r="T354" s="133">
        <f t="shared" si="31"/>
        <v>-1.5167880103710678</v>
      </c>
      <c r="U354" s="133">
        <f t="shared" si="32"/>
        <v>-1.6113535974240165</v>
      </c>
    </row>
    <row r="355" spans="17:21" x14ac:dyDescent="0.25">
      <c r="Q355" s="133">
        <f t="shared" si="28"/>
        <v>-1.25</v>
      </c>
      <c r="R355" s="171">
        <f t="shared" si="29"/>
        <v>-1.0550455704983381</v>
      </c>
      <c r="S355" s="133">
        <f t="shared" si="30"/>
        <v>-2.1111111111111112</v>
      </c>
      <c r="T355" s="133">
        <f t="shared" si="31"/>
        <v>-1.5167880103710678</v>
      </c>
      <c r="U355" s="133">
        <f t="shared" si="32"/>
        <v>-1.6113535974240165</v>
      </c>
    </row>
    <row r="356" spans="17:21" x14ac:dyDescent="0.25">
      <c r="Q356" s="133">
        <f t="shared" si="28"/>
        <v>-1.25</v>
      </c>
      <c r="R356" s="171">
        <f t="shared" si="29"/>
        <v>-1.0550455704983381</v>
      </c>
      <c r="S356" s="133">
        <f t="shared" si="30"/>
        <v>-2.1111111111111112</v>
      </c>
      <c r="T356" s="133">
        <f t="shared" si="31"/>
        <v>-1.5167880103710678</v>
      </c>
      <c r="U356" s="133">
        <f t="shared" si="32"/>
        <v>-1.6113535974240165</v>
      </c>
    </row>
    <row r="357" spans="17:21" x14ac:dyDescent="0.25">
      <c r="Q357" s="133">
        <f t="shared" si="28"/>
        <v>-1.25</v>
      </c>
      <c r="R357" s="171">
        <f t="shared" si="29"/>
        <v>-1.0550455704983381</v>
      </c>
      <c r="S357" s="133">
        <f t="shared" si="30"/>
        <v>-2.1111111111111112</v>
      </c>
      <c r="T357" s="133">
        <f t="shared" si="31"/>
        <v>-1.5167880103710678</v>
      </c>
      <c r="U357" s="133">
        <f t="shared" si="32"/>
        <v>-1.6113535974240165</v>
      </c>
    </row>
    <row r="358" spans="17:21" x14ac:dyDescent="0.25">
      <c r="Q358" s="133">
        <f t="shared" si="28"/>
        <v>-1.25</v>
      </c>
      <c r="R358" s="171">
        <f t="shared" si="29"/>
        <v>-1.0550455704983381</v>
      </c>
      <c r="S358" s="133">
        <f t="shared" si="30"/>
        <v>-2.1111111111111112</v>
      </c>
      <c r="T358" s="133">
        <f t="shared" si="31"/>
        <v>-1.5167880103710678</v>
      </c>
      <c r="U358" s="133">
        <f t="shared" si="32"/>
        <v>-1.6113535974240165</v>
      </c>
    </row>
    <row r="359" spans="17:21" x14ac:dyDescent="0.25">
      <c r="Q359" s="133">
        <f t="shared" si="28"/>
        <v>-1.25</v>
      </c>
      <c r="R359" s="171">
        <f t="shared" si="29"/>
        <v>-1.0550455704983381</v>
      </c>
      <c r="S359" s="133">
        <f t="shared" si="30"/>
        <v>-2.1111111111111112</v>
      </c>
      <c r="T359" s="133">
        <f t="shared" si="31"/>
        <v>-1.5167880103710678</v>
      </c>
      <c r="U359" s="133">
        <f t="shared" si="32"/>
        <v>-1.6113535974240165</v>
      </c>
    </row>
    <row r="360" spans="17:21" x14ac:dyDescent="0.25">
      <c r="Q360" s="133">
        <f t="shared" si="28"/>
        <v>-1.25</v>
      </c>
      <c r="R360" s="171">
        <f t="shared" si="29"/>
        <v>-1.0550455704983381</v>
      </c>
      <c r="S360" s="133">
        <f t="shared" si="30"/>
        <v>-2.1111111111111112</v>
      </c>
      <c r="T360" s="133">
        <f t="shared" si="31"/>
        <v>-1.5167880103710678</v>
      </c>
      <c r="U360" s="133">
        <f t="shared" si="32"/>
        <v>-1.6113535974240165</v>
      </c>
    </row>
    <row r="361" spans="17:21" x14ac:dyDescent="0.25">
      <c r="Q361" s="133">
        <f t="shared" si="28"/>
        <v>-1.25</v>
      </c>
      <c r="R361" s="171">
        <f t="shared" si="29"/>
        <v>-1.0550455704983381</v>
      </c>
      <c r="S361" s="133">
        <f t="shared" si="30"/>
        <v>-2.1111111111111112</v>
      </c>
      <c r="T361" s="133">
        <f t="shared" si="31"/>
        <v>-1.5167880103710678</v>
      </c>
      <c r="U361" s="133">
        <f t="shared" si="32"/>
        <v>-1.6113535974240165</v>
      </c>
    </row>
  </sheetData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3"/>
  <dimension ref="A1:X18"/>
  <sheetViews>
    <sheetView topLeftCell="I1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10.75" style="138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PMIS_HMA_IRI_App1!A1</f>
        <v>Project Name</v>
      </c>
      <c r="B1" s="138" t="str">
        <f>PMIS_HMA_IRI_App1!B1</f>
        <v>COUNAME</v>
      </c>
      <c r="C1" s="172" t="str">
        <f>PMIS_HMA_IRI_App1!C1</f>
        <v>PROJECT_NO</v>
      </c>
      <c r="D1" s="173" t="str">
        <f>PMIS_HMA_IRI_App1!D1</f>
        <v>BPRJ</v>
      </c>
      <c r="E1" s="173" t="str">
        <f>PMIS_HMA_IRI_App1!E1</f>
        <v>EPRJ</v>
      </c>
      <c r="F1" s="173" t="str">
        <f>PMIS_HMA_IRI_App1!F1</f>
        <v>CONYR</v>
      </c>
      <c r="G1" s="173" t="str">
        <f>PMIS_HMA_IRI_App1!G1</f>
        <v>DATAYR</v>
      </c>
      <c r="H1" s="141" t="str">
        <f>PMIS_HMA_IRI_App1!H1</f>
        <v>Accumulated ESALs</v>
      </c>
      <c r="I1" s="141" t="str">
        <f>PMIS_HMA_IRI_App1!I1</f>
        <v>HMA Thickness (in.)</v>
      </c>
      <c r="J1" s="140" t="str">
        <f>PMIS_HMA_IRI_App1!J1</f>
        <v>IRIi-2 
(in/mile)</v>
      </c>
      <c r="K1" s="140" t="str">
        <f>PMIS_HMA_IRI_App1!K1</f>
        <v>IRIi-1 
(in/mile)</v>
      </c>
      <c r="L1" s="141" t="s">
        <v>51</v>
      </c>
      <c r="M1" s="142" t="s">
        <v>53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x14ac:dyDescent="0.25">
      <c r="A2" s="138" t="str">
        <f>IF(PMIS_HMA_IRI_App1!A2&lt;&gt;"",PMIS_HMA_IRI_App1!A2,"")</f>
        <v/>
      </c>
      <c r="B2" s="138" t="str">
        <f>IF(PMIS_HMA_IRI_App1!B2&lt;&gt;"",PMIS_HMA_IRI_App1!B2,"")</f>
        <v/>
      </c>
      <c r="C2" s="141" t="str">
        <f>IF(PMIS_HMA_IRI_App1!C2&lt;&gt;"",PMIS_HMA_IRI_App1!C2,"")</f>
        <v/>
      </c>
      <c r="D2" s="141" t="str">
        <f>IF(PMIS_HMA_IRI_App1!D2&lt;&gt;"",PMIS_HMA_IRI_App1!D2,"")</f>
        <v/>
      </c>
      <c r="E2" s="141" t="str">
        <f>IF(PMIS_HMA_IRI_App1!E2&lt;&gt;"",PMIS_HMA_IRI_App1!E2,"")</f>
        <v/>
      </c>
      <c r="F2" s="141" t="str">
        <f>IF(PMIS_HMA_IRI_App1!F2&lt;&gt;"",PMIS_HMA_IRI_App1!F2,"")</f>
        <v/>
      </c>
      <c r="G2" s="141" t="str">
        <f>IF(PMIS_HMA_IRI_App1!G2&lt;&gt;"",PMIS_HMA_IRI_App1!G2,"")</f>
        <v/>
      </c>
      <c r="H2" s="141">
        <f>PMIS_HMA_IRI_App1!H2</f>
        <v>0</v>
      </c>
      <c r="I2" s="141">
        <f>PMIS_HMA_IRI_App1!I2</f>
        <v>0</v>
      </c>
      <c r="J2" s="141">
        <f>PMIS_HMA_IRI_App1!J2</f>
        <v>0</v>
      </c>
      <c r="K2" s="141">
        <f>PMIS_HMA_IRI_App1!K2</f>
        <v>0</v>
      </c>
      <c r="L2" s="141">
        <f>IFERROR(T2,0)</f>
        <v>0</v>
      </c>
      <c r="M2" s="144" t="str">
        <f>PMIS_HMA_IRI_App1!M2</f>
        <v/>
      </c>
      <c r="N2" s="141"/>
      <c r="O2" s="145" t="s">
        <v>65</v>
      </c>
      <c r="P2" s="146" t="str">
        <f>IF(PMIS_HMA_IRI_App1!I18="","",PMIS_HMA_IRI_App1!I18)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IF(PMIS_HMA_IRI_App1!A3&lt;&gt;"",PMIS_HMA_IRI_App1!A3,"")</f>
        <v/>
      </c>
      <c r="B3" s="138" t="str">
        <f>IF(PMIS_HMA_IRI_App1!B3&lt;&gt;"",PMIS_HMA_IRI_App1!B3,"")</f>
        <v/>
      </c>
      <c r="C3" s="141" t="str">
        <f>IF(PMIS_HMA_IRI_App1!C3&lt;&gt;"",PMIS_HMA_IRI_App1!C3,"")</f>
        <v/>
      </c>
      <c r="D3" s="141" t="str">
        <f>IF(PMIS_HMA_IRI_App1!D3&lt;&gt;"",PMIS_HMA_IRI_App1!D3,"")</f>
        <v/>
      </c>
      <c r="E3" s="141" t="str">
        <f>IF(PMIS_HMA_IRI_App1!E3&lt;&gt;"",PMIS_HMA_IRI_App1!E3,"")</f>
        <v/>
      </c>
      <c r="F3" s="141" t="str">
        <f>IF(PMIS_HMA_IRI_App1!F3&lt;&gt;"",PMIS_HMA_IRI_App1!F3,"")</f>
        <v/>
      </c>
      <c r="G3" s="141" t="str">
        <f>IF(PMIS_HMA_IRI_App1!G3&lt;&gt;"",PMIS_HMA_IRI_App1!G3,"")</f>
        <v/>
      </c>
      <c r="H3" s="141">
        <f>PMIS_HMA_IRI_App1!H3</f>
        <v>0</v>
      </c>
      <c r="I3" s="141">
        <f>PMIS_HMA_IRI_App1!I3</f>
        <v>0</v>
      </c>
      <c r="J3" s="141"/>
      <c r="K3" s="141"/>
      <c r="L3" s="141">
        <f t="shared" ref="L3:L16" si="0">IFERROR(T3,0)</f>
        <v>0</v>
      </c>
      <c r="M3" s="144" t="str">
        <f>PMIS_HMA_IRI_App1!M3</f>
        <v/>
      </c>
      <c r="O3" s="145" t="s">
        <v>66</v>
      </c>
      <c r="P3" s="146" t="str">
        <f>IF(PMIS_HMA_IRI_App1!I19="","",PMIS_HMA_IRI_App1!I19)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IF(PMIS_HMA_IRI_App1!A4&lt;&gt;"",PMIS_HMA_IRI_App1!A4,"")</f>
        <v/>
      </c>
      <c r="B4" s="138" t="str">
        <f>IF(PMIS_HMA_IRI_App1!B4&lt;&gt;"",PMIS_HMA_IRI_App1!B4,"")</f>
        <v/>
      </c>
      <c r="C4" s="141" t="str">
        <f>IF(PMIS_HMA_IRI_App1!C4&lt;&gt;"",PMIS_HMA_IRI_App1!C4,"")</f>
        <v/>
      </c>
      <c r="D4" s="141" t="str">
        <f>IF(PMIS_HMA_IRI_App1!D4&lt;&gt;"",PMIS_HMA_IRI_App1!D4,"")</f>
        <v/>
      </c>
      <c r="E4" s="141" t="str">
        <f>IF(PMIS_HMA_IRI_App1!E4&lt;&gt;"",PMIS_HMA_IRI_App1!E4,"")</f>
        <v/>
      </c>
      <c r="F4" s="141" t="str">
        <f>IF(PMIS_HMA_IRI_App1!F4&lt;&gt;"",PMIS_HMA_IRI_App1!F4,"")</f>
        <v/>
      </c>
      <c r="G4" s="141" t="str">
        <f>IF(PMIS_HMA_IRI_App1!G4&lt;&gt;"",PMIS_HMA_IRI_App1!G4,"")</f>
        <v/>
      </c>
      <c r="H4" s="141">
        <f>PMIS_HMA_IRI_App1!H4</f>
        <v>0</v>
      </c>
      <c r="I4" s="141">
        <f>PMIS_HMA_IRI_App1!I4</f>
        <v>0</v>
      </c>
      <c r="J4" s="141"/>
      <c r="K4" s="141"/>
      <c r="L4" s="141">
        <f t="shared" si="0"/>
        <v>0</v>
      </c>
      <c r="M4" s="144" t="str">
        <f>PMIS_HMA_IRI_App1!M4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IF(PMIS_HMA_IRI_App1!A5&lt;&gt;"",PMIS_HMA_IRI_App1!A5,"")</f>
        <v/>
      </c>
      <c r="B5" s="138" t="str">
        <f>IF(PMIS_HMA_IRI_App1!B5&lt;&gt;"",PMIS_HMA_IRI_App1!B5,"")</f>
        <v/>
      </c>
      <c r="C5" s="141" t="str">
        <f>IF(PMIS_HMA_IRI_App1!C5&lt;&gt;"",PMIS_HMA_IRI_App1!C5,"")</f>
        <v/>
      </c>
      <c r="D5" s="141" t="str">
        <f>IF(PMIS_HMA_IRI_App1!D5&lt;&gt;"",PMIS_HMA_IRI_App1!D5,"")</f>
        <v/>
      </c>
      <c r="E5" s="141" t="str">
        <f>IF(PMIS_HMA_IRI_App1!E5&lt;&gt;"",PMIS_HMA_IRI_App1!E5,"")</f>
        <v/>
      </c>
      <c r="F5" s="141" t="str">
        <f>IF(PMIS_HMA_IRI_App1!F5&lt;&gt;"",PMIS_HMA_IRI_App1!F5,"")</f>
        <v/>
      </c>
      <c r="G5" s="141" t="str">
        <f>IF(PMIS_HMA_IRI_App1!G5&lt;&gt;"",PMIS_HMA_IRI_App1!G5,"")</f>
        <v/>
      </c>
      <c r="H5" s="141">
        <f>PMIS_HMA_IRI_App1!H5</f>
        <v>0</v>
      </c>
      <c r="I5" s="141">
        <f>PMIS_HMA_IRI_App1!I5</f>
        <v>0</v>
      </c>
      <c r="J5" s="141"/>
      <c r="K5" s="141"/>
      <c r="L5" s="141">
        <f t="shared" si="0"/>
        <v>0</v>
      </c>
      <c r="M5" s="144" t="str">
        <f>PMIS_HMA_IRI_App1!M5</f>
        <v/>
      </c>
      <c r="N5" s="141"/>
      <c r="O5" s="145" t="s">
        <v>68</v>
      </c>
      <c r="P5" s="146" t="str">
        <f>IF(PMIS_HMA_IRI_App1!I20&lt;&gt;"",(PMIS_HMA_IRI_App1!I20-LOOKUP(2,1/(G2:G16&lt;&gt;""),G2:G16))+P4,"")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IF(PMIS_HMA_IRI_App1!A6&lt;&gt;"",PMIS_HMA_IRI_App1!A6,"")</f>
        <v/>
      </c>
      <c r="B6" s="138" t="str">
        <f>IF(PMIS_HMA_IRI_App1!B6&lt;&gt;"",PMIS_HMA_IRI_App1!B6,"")</f>
        <v/>
      </c>
      <c r="C6" s="141" t="str">
        <f>IF(PMIS_HMA_IRI_App1!C6&lt;&gt;"",PMIS_HMA_IRI_App1!C6,"")</f>
        <v/>
      </c>
      <c r="D6" s="141" t="str">
        <f>IF(PMIS_HMA_IRI_App1!D6&lt;&gt;"",PMIS_HMA_IRI_App1!D6,"")</f>
        <v/>
      </c>
      <c r="E6" s="141" t="str">
        <f>IF(PMIS_HMA_IRI_App1!E6&lt;&gt;"",PMIS_HMA_IRI_App1!E6,"")</f>
        <v/>
      </c>
      <c r="F6" s="141" t="str">
        <f>IF(PMIS_HMA_IRI_App1!F6&lt;&gt;"",PMIS_HMA_IRI_App1!F6,"")</f>
        <v/>
      </c>
      <c r="G6" s="141" t="str">
        <f>IF(PMIS_HMA_IRI_App1!G6&lt;&gt;"",PMIS_HMA_IRI_App1!G6,"")</f>
        <v/>
      </c>
      <c r="H6" s="141">
        <f>PMIS_HMA_IRI_App1!H6</f>
        <v>0</v>
      </c>
      <c r="I6" s="141">
        <f>PMIS_HMA_IRI_App1!I6</f>
        <v>0</v>
      </c>
      <c r="J6" s="141"/>
      <c r="K6" s="141"/>
      <c r="L6" s="141">
        <f t="shared" si="0"/>
        <v>0</v>
      </c>
      <c r="M6" s="144" t="str">
        <f>PMIS_HMA_IRI_App1!M6</f>
        <v/>
      </c>
      <c r="N6" s="141"/>
      <c r="O6" s="147" t="s">
        <v>69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IF(PMIS_HMA_IRI_App1!A7&lt;&gt;"",PMIS_HMA_IRI_App1!A7,"")</f>
        <v/>
      </c>
      <c r="B7" s="138" t="str">
        <f>IF(PMIS_HMA_IRI_App1!B7&lt;&gt;"",PMIS_HMA_IRI_App1!B7,"")</f>
        <v/>
      </c>
      <c r="C7" s="141" t="str">
        <f>IF(PMIS_HMA_IRI_App1!C7&lt;&gt;"",PMIS_HMA_IRI_App1!C7,"")</f>
        <v/>
      </c>
      <c r="D7" s="141" t="str">
        <f>IF(PMIS_HMA_IRI_App1!D7&lt;&gt;"",PMIS_HMA_IRI_App1!D7,"")</f>
        <v/>
      </c>
      <c r="E7" s="141" t="str">
        <f>IF(PMIS_HMA_IRI_App1!E7&lt;&gt;"",PMIS_HMA_IRI_App1!E7,"")</f>
        <v/>
      </c>
      <c r="F7" s="141" t="str">
        <f>IF(PMIS_HMA_IRI_App1!F7&lt;&gt;"",PMIS_HMA_IRI_App1!F7,"")</f>
        <v/>
      </c>
      <c r="G7" s="141" t="str">
        <f>IF(PMIS_HMA_IRI_App1!G7&lt;&gt;"",PMIS_HMA_IRI_App1!G7,"")</f>
        <v/>
      </c>
      <c r="H7" s="141">
        <f>PMIS_HMA_IRI_App1!H7</f>
        <v>0</v>
      </c>
      <c r="I7" s="141">
        <f>PMIS_HMA_IRI_App1!I7</f>
        <v>0</v>
      </c>
      <c r="J7" s="141"/>
      <c r="K7" s="141"/>
      <c r="L7" s="141">
        <f t="shared" si="0"/>
        <v>0</v>
      </c>
      <c r="M7" s="144" t="str">
        <f>PMIS_HMA_IRI_App1!M7</f>
        <v/>
      </c>
      <c r="N7" s="141"/>
      <c r="O7" s="138" t="s">
        <v>70</v>
      </c>
      <c r="P7" s="149" t="str">
        <f t="array" ref="P7">IF(P2="","",
IF(LOOKUP(2,1/(J2:K2&lt;&gt;""),J2:K2)&gt;P2,"Entered IRI already exceeded threshold limit!",
IF(AND(P2&lt;&gt;"",M16&gt;P2),INDEX(L2:L16,MATCH(TRUE,$M$2:$M$16&gt;P2,0)),"IRI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IF(PMIS_HMA_IRI_App1!A8&lt;&gt;"",PMIS_HMA_IRI_App1!A8,"")</f>
        <v/>
      </c>
      <c r="B8" s="138" t="str">
        <f>IF(PMIS_HMA_IRI_App1!B8&lt;&gt;"",PMIS_HMA_IRI_App1!B8,"")</f>
        <v/>
      </c>
      <c r="C8" s="141" t="str">
        <f>IF(PMIS_HMA_IRI_App1!C8&lt;&gt;"",PMIS_HMA_IRI_App1!C8,"")</f>
        <v/>
      </c>
      <c r="D8" s="141" t="str">
        <f>IF(PMIS_HMA_IRI_App1!D8&lt;&gt;"",PMIS_HMA_IRI_App1!D8,"")</f>
        <v/>
      </c>
      <c r="E8" s="141" t="str">
        <f>IF(PMIS_HMA_IRI_App1!E8&lt;&gt;"",PMIS_HMA_IRI_App1!E8,"")</f>
        <v/>
      </c>
      <c r="F8" s="141" t="str">
        <f>IF(PMIS_HMA_IRI_App1!F8&lt;&gt;"",PMIS_HMA_IRI_App1!F8,"")</f>
        <v/>
      </c>
      <c r="G8" s="141" t="str">
        <f>IF(PMIS_HMA_IRI_App1!G8&lt;&gt;"",PMIS_HMA_IRI_App1!G8,"")</f>
        <v/>
      </c>
      <c r="H8" s="141">
        <f>PMIS_HMA_IRI_App1!H8</f>
        <v>0</v>
      </c>
      <c r="I8" s="141">
        <f>PMIS_HMA_IRI_App1!I8</f>
        <v>0</v>
      </c>
      <c r="J8" s="141"/>
      <c r="K8" s="141"/>
      <c r="L8" s="141">
        <f t="shared" si="0"/>
        <v>0</v>
      </c>
      <c r="M8" s="144" t="str">
        <f>PMIS_HMA_IRI_App1!M8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IF(PMIS_HMA_IRI_App1!A9&lt;&gt;"",PMIS_HMA_IRI_App1!A9,"")</f>
        <v/>
      </c>
      <c r="B9" s="138" t="str">
        <f>IF(PMIS_HMA_IRI_App1!B9&lt;&gt;"",PMIS_HMA_IRI_App1!B9,"")</f>
        <v/>
      </c>
      <c r="C9" s="141" t="str">
        <f>IF(PMIS_HMA_IRI_App1!C9&lt;&gt;"",PMIS_HMA_IRI_App1!C9,"")</f>
        <v/>
      </c>
      <c r="D9" s="141" t="str">
        <f>IF(PMIS_HMA_IRI_App1!D9&lt;&gt;"",PMIS_HMA_IRI_App1!D9,"")</f>
        <v/>
      </c>
      <c r="E9" s="141" t="str">
        <f>IF(PMIS_HMA_IRI_App1!E9&lt;&gt;"",PMIS_HMA_IRI_App1!E9,"")</f>
        <v/>
      </c>
      <c r="F9" s="141" t="str">
        <f>IF(PMIS_HMA_IRI_App1!F9&lt;&gt;"",PMIS_HMA_IRI_App1!F9,"")</f>
        <v/>
      </c>
      <c r="G9" s="141" t="str">
        <f>IF(PMIS_HMA_IRI_App1!G9&lt;&gt;"",PMIS_HMA_IRI_App1!G9,"")</f>
        <v/>
      </c>
      <c r="H9" s="141">
        <f>PMIS_HMA_IRI_App1!H9</f>
        <v>0</v>
      </c>
      <c r="I9" s="141">
        <f>PMIS_HMA_IRI_App1!I9</f>
        <v>0</v>
      </c>
      <c r="J9" s="141"/>
      <c r="K9" s="141"/>
      <c r="L9" s="141">
        <f t="shared" si="0"/>
        <v>0</v>
      </c>
      <c r="M9" s="144" t="str">
        <f>PMIS_HMA_IRI_App1!M9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IF(PMIS_HMA_IRI_App1!A10&lt;&gt;"",PMIS_HMA_IRI_App1!A10,"")</f>
        <v/>
      </c>
      <c r="B10" s="138" t="str">
        <f>IF(PMIS_HMA_IRI_App1!B10&lt;&gt;"",PMIS_HMA_IRI_App1!B10,"")</f>
        <v/>
      </c>
      <c r="C10" s="141" t="str">
        <f>IF(PMIS_HMA_IRI_App1!C10&lt;&gt;"",PMIS_HMA_IRI_App1!C10,"")</f>
        <v/>
      </c>
      <c r="D10" s="141" t="str">
        <f>IF(PMIS_HMA_IRI_App1!D10&lt;&gt;"",PMIS_HMA_IRI_App1!D10,"")</f>
        <v/>
      </c>
      <c r="E10" s="141" t="str">
        <f>IF(PMIS_HMA_IRI_App1!E10&lt;&gt;"",PMIS_HMA_IRI_App1!E10,"")</f>
        <v/>
      </c>
      <c r="F10" s="141" t="str">
        <f>IF(PMIS_HMA_IRI_App1!F10&lt;&gt;"",PMIS_HMA_IRI_App1!F10,"")</f>
        <v/>
      </c>
      <c r="G10" s="141" t="str">
        <f>IF(PMIS_HMA_IRI_App1!G10&lt;&gt;"",PMIS_HMA_IRI_App1!G10,"")</f>
        <v/>
      </c>
      <c r="H10" s="141">
        <f>PMIS_HMA_IRI_App1!H10</f>
        <v>0</v>
      </c>
      <c r="I10" s="141">
        <f>PMIS_HMA_IRI_App1!I10</f>
        <v>0</v>
      </c>
      <c r="J10" s="141"/>
      <c r="K10" s="141"/>
      <c r="L10" s="141">
        <f t="shared" si="0"/>
        <v>0</v>
      </c>
      <c r="M10" s="144" t="str">
        <f>PMIS_HMA_IRI_App1!M10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IF(PMIS_HMA_IRI_App1!A11&lt;&gt;"",PMIS_HMA_IRI_App1!A11,"")</f>
        <v/>
      </c>
      <c r="B11" s="138" t="str">
        <f>IF(PMIS_HMA_IRI_App1!B11&lt;&gt;"",PMIS_HMA_IRI_App1!B11,"")</f>
        <v/>
      </c>
      <c r="C11" s="141" t="str">
        <f>IF(PMIS_HMA_IRI_App1!C11&lt;&gt;"",PMIS_HMA_IRI_App1!C11,"")</f>
        <v/>
      </c>
      <c r="D11" s="141" t="str">
        <f>IF(PMIS_HMA_IRI_App1!D11&lt;&gt;"",PMIS_HMA_IRI_App1!D11,"")</f>
        <v/>
      </c>
      <c r="E11" s="141" t="str">
        <f>IF(PMIS_HMA_IRI_App1!E11&lt;&gt;"",PMIS_HMA_IRI_App1!E11,"")</f>
        <v/>
      </c>
      <c r="F11" s="141" t="str">
        <f>IF(PMIS_HMA_IRI_App1!F11&lt;&gt;"",PMIS_HMA_IRI_App1!F11,"")</f>
        <v/>
      </c>
      <c r="G11" s="141" t="str">
        <f>IF(PMIS_HMA_IRI_App1!G11&lt;&gt;"",PMIS_HMA_IRI_App1!G11,"")</f>
        <v/>
      </c>
      <c r="H11" s="141">
        <f>PMIS_HMA_IRI_App1!H11</f>
        <v>0</v>
      </c>
      <c r="I11" s="141">
        <f>PMIS_HMA_IRI_App1!I11</f>
        <v>0</v>
      </c>
      <c r="J11" s="141"/>
      <c r="K11" s="141"/>
      <c r="L11" s="141">
        <f t="shared" si="0"/>
        <v>0</v>
      </c>
      <c r="M11" s="144" t="str">
        <f>PMIS_HMA_IRI_App1!M11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IF(PMIS_HMA_IRI_App1!A12&lt;&gt;"",PMIS_HMA_IRI_App1!A12,"")</f>
        <v/>
      </c>
      <c r="B12" s="138" t="str">
        <f>IF(PMIS_HMA_IRI_App1!B12&lt;&gt;"",PMIS_HMA_IRI_App1!B12,"")</f>
        <v/>
      </c>
      <c r="C12" s="141" t="str">
        <f>IF(PMIS_HMA_IRI_App1!C12&lt;&gt;"",PMIS_HMA_IRI_App1!C12,"")</f>
        <v/>
      </c>
      <c r="D12" s="141" t="str">
        <f>IF(PMIS_HMA_IRI_App1!D12&lt;&gt;"",PMIS_HMA_IRI_App1!D12,"")</f>
        <v/>
      </c>
      <c r="E12" s="141" t="str">
        <f>IF(PMIS_HMA_IRI_App1!E12&lt;&gt;"",PMIS_HMA_IRI_App1!E12,"")</f>
        <v/>
      </c>
      <c r="F12" s="141" t="str">
        <f>IF(PMIS_HMA_IRI_App1!F12&lt;&gt;"",PMIS_HMA_IRI_App1!F12,"")</f>
        <v/>
      </c>
      <c r="G12" s="141" t="str">
        <f>IF(PMIS_HMA_IRI_App1!G12&lt;&gt;"",PMIS_HMA_IRI_App1!G12,"")</f>
        <v/>
      </c>
      <c r="H12" s="141">
        <f>PMIS_HMA_IRI_App1!H12</f>
        <v>0</v>
      </c>
      <c r="I12" s="141">
        <f>PMIS_HMA_IRI_App1!I12</f>
        <v>0</v>
      </c>
      <c r="J12" s="141"/>
      <c r="K12" s="141"/>
      <c r="L12" s="141">
        <f t="shared" si="0"/>
        <v>0</v>
      </c>
      <c r="M12" s="144" t="str">
        <f>PMIS_HMA_IRI_App1!M12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IF(PMIS_HMA_IRI_App1!A13&lt;&gt;"",PMIS_HMA_IRI_App1!A13,"")</f>
        <v/>
      </c>
      <c r="B13" s="138" t="str">
        <f>IF(PMIS_HMA_IRI_App1!B13&lt;&gt;"",PMIS_HMA_IRI_App1!B13,"")</f>
        <v/>
      </c>
      <c r="C13" s="141" t="str">
        <f>IF(PMIS_HMA_IRI_App1!C13&lt;&gt;"",PMIS_HMA_IRI_App1!C13,"")</f>
        <v/>
      </c>
      <c r="D13" s="141" t="str">
        <f>IF(PMIS_HMA_IRI_App1!D13&lt;&gt;"",PMIS_HMA_IRI_App1!D13,"")</f>
        <v/>
      </c>
      <c r="E13" s="141" t="str">
        <f>IF(PMIS_HMA_IRI_App1!E13&lt;&gt;"",PMIS_HMA_IRI_App1!E13,"")</f>
        <v/>
      </c>
      <c r="F13" s="141" t="str">
        <f>IF(PMIS_HMA_IRI_App1!F13&lt;&gt;"",PMIS_HMA_IRI_App1!F13,"")</f>
        <v/>
      </c>
      <c r="G13" s="141" t="str">
        <f>IF(PMIS_HMA_IRI_App1!G13&lt;&gt;"",PMIS_HMA_IRI_App1!G13,"")</f>
        <v/>
      </c>
      <c r="H13" s="141">
        <f>PMIS_HMA_IRI_App1!H13</f>
        <v>0</v>
      </c>
      <c r="I13" s="141">
        <f>PMIS_HMA_IRI_App1!I13</f>
        <v>0</v>
      </c>
      <c r="J13" s="141"/>
      <c r="K13" s="141"/>
      <c r="L13" s="141">
        <f t="shared" si="0"/>
        <v>0</v>
      </c>
      <c r="M13" s="144" t="str">
        <f>PMIS_HMA_IRI_App1!M13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IF(PMIS_HMA_IRI_App1!A14&lt;&gt;"",PMIS_HMA_IRI_App1!A14,"")</f>
        <v/>
      </c>
      <c r="B14" s="138" t="str">
        <f>IF(PMIS_HMA_IRI_App1!B14&lt;&gt;"",PMIS_HMA_IRI_App1!B14,"")</f>
        <v/>
      </c>
      <c r="C14" s="141" t="str">
        <f>IF(PMIS_HMA_IRI_App1!C14&lt;&gt;"",PMIS_HMA_IRI_App1!C14,"")</f>
        <v/>
      </c>
      <c r="D14" s="141" t="str">
        <f>IF(PMIS_HMA_IRI_App1!D14&lt;&gt;"",PMIS_HMA_IRI_App1!D14,"")</f>
        <v/>
      </c>
      <c r="E14" s="141" t="str">
        <f>IF(PMIS_HMA_IRI_App1!E14&lt;&gt;"",PMIS_HMA_IRI_App1!E14,"")</f>
        <v/>
      </c>
      <c r="F14" s="141" t="str">
        <f>IF(PMIS_HMA_IRI_App1!F14&lt;&gt;"",PMIS_HMA_IRI_App1!F14,"")</f>
        <v/>
      </c>
      <c r="G14" s="141" t="str">
        <f>IF(PMIS_HMA_IRI_App1!G14&lt;&gt;"",PMIS_HMA_IRI_App1!G14,"")</f>
        <v/>
      </c>
      <c r="H14" s="141">
        <f>PMIS_HMA_IRI_App1!H14</f>
        <v>0</v>
      </c>
      <c r="I14" s="141">
        <f>PMIS_HMA_IRI_App1!I14</f>
        <v>0</v>
      </c>
      <c r="J14" s="141"/>
      <c r="K14" s="141"/>
      <c r="L14" s="141">
        <f t="shared" si="0"/>
        <v>0</v>
      </c>
      <c r="M14" s="144" t="str">
        <f>PMIS_HMA_IRI_App1!M14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IF(PMIS_HMA_IRI_App1!A15&lt;&gt;"",PMIS_HMA_IRI_App1!A15,"")</f>
        <v/>
      </c>
      <c r="B15" s="138" t="str">
        <f>IF(PMIS_HMA_IRI_App1!B15&lt;&gt;"",PMIS_HMA_IRI_App1!B15,"")</f>
        <v/>
      </c>
      <c r="C15" s="141" t="str">
        <f>IF(PMIS_HMA_IRI_App1!C15&lt;&gt;"",PMIS_HMA_IRI_App1!C15,"")</f>
        <v/>
      </c>
      <c r="D15" s="141" t="str">
        <f>IF(PMIS_HMA_IRI_App1!D15&lt;&gt;"",PMIS_HMA_IRI_App1!D15,"")</f>
        <v/>
      </c>
      <c r="E15" s="141" t="str">
        <f>IF(PMIS_HMA_IRI_App1!E15&lt;&gt;"",PMIS_HMA_IRI_App1!E15,"")</f>
        <v/>
      </c>
      <c r="F15" s="141" t="str">
        <f>IF(PMIS_HMA_IRI_App1!F15&lt;&gt;"",PMIS_HMA_IRI_App1!F15,"")</f>
        <v/>
      </c>
      <c r="G15" s="141" t="str">
        <f>IF(PMIS_HMA_IRI_App1!G15&lt;&gt;"",PMIS_HMA_IRI_App1!G15,"")</f>
        <v/>
      </c>
      <c r="H15" s="141">
        <f>PMIS_HMA_IRI_App1!H15</f>
        <v>0</v>
      </c>
      <c r="I15" s="141">
        <f>PMIS_HMA_IRI_App1!I15</f>
        <v>0</v>
      </c>
      <c r="J15" s="141"/>
      <c r="K15" s="141"/>
      <c r="L15" s="141">
        <f t="shared" si="0"/>
        <v>0</v>
      </c>
      <c r="M15" s="144" t="str">
        <f>PMIS_HMA_IRI_App1!M15</f>
        <v/>
      </c>
      <c r="N15" s="141" t="s">
        <v>730</v>
      </c>
      <c r="O15" s="157" t="str">
        <f>IF(AND(Q8&lt;&gt;"",Q12&lt;&gt;""),MIN(Q8,Q12),
IF(AND(Q8="",Q9="Entered IRI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x14ac:dyDescent="0.25">
      <c r="A16" s="138" t="str">
        <f>IF(PMIS_HMA_IRI_App1!A16&lt;&gt;"",PMIS_HMA_IRI_App1!A16,"")</f>
        <v/>
      </c>
      <c r="B16" s="138" t="str">
        <f>IF(PMIS_HMA_IRI_App1!B16&lt;&gt;"",PMIS_HMA_IRI_App1!B16,"")</f>
        <v/>
      </c>
      <c r="C16" s="141" t="str">
        <f>IF(PMIS_HMA_IRI_App1!C16&lt;&gt;"",PMIS_HMA_IRI_App1!C16,"")</f>
        <v/>
      </c>
      <c r="D16" s="141" t="str">
        <f>IF(PMIS_HMA_IRI_App1!D16&lt;&gt;"",PMIS_HMA_IRI_App1!D16,"")</f>
        <v/>
      </c>
      <c r="E16" s="141" t="str">
        <f>IF(PMIS_HMA_IRI_App1!E16&lt;&gt;"",PMIS_HMA_IRI_App1!E16,"")</f>
        <v/>
      </c>
      <c r="F16" s="141" t="str">
        <f>IF(PMIS_HMA_IRI_App1!F16&lt;&gt;"",PMIS_HMA_IRI_App1!F16,"")</f>
        <v/>
      </c>
      <c r="G16" s="141" t="str">
        <f>IF(PMIS_HMA_IRI_App1!G16&lt;&gt;"",PMIS_HMA_IRI_App1!G16,"")</f>
        <v/>
      </c>
      <c r="H16" s="141">
        <f>PMIS_HMA_IRI_App1!H16</f>
        <v>0</v>
      </c>
      <c r="I16" s="141">
        <f>PMIS_HMA_IRI_App1!I16</f>
        <v>0</v>
      </c>
      <c r="J16" s="141"/>
      <c r="K16" s="141"/>
      <c r="L16" s="141">
        <f t="shared" si="0"/>
        <v>0</v>
      </c>
      <c r="M16" s="144" t="str">
        <f>PMIS_HMA_IRI_App1!M16</f>
        <v/>
      </c>
      <c r="N16" s="141"/>
      <c r="O16" s="285" t="str">
        <f>IF(AND(P2="",P3=""),"RSL could not be calculated. Please enter more information!",
IF(AND(ISNUMBER(Q12),P7="Entered IRI already exceeded threshold limit!"),Q9,
IF(AND(Q12="",P7="Entered IRI already exceeded threshold limit!"),Q9,
IF(AND(ISNUMBER(Q12),P7="IRI predictions do not reach the threshold limit!"),(Q9&amp;""&amp;CHAR(10)&amp;" Thus, "&amp;Q13&amp;""&amp;"calculated based on the design life!"),
IF(AND(P3="",P7="IRI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9"/>
  <dimension ref="A1:BC361"/>
  <sheetViews>
    <sheetView zoomScale="70" zoomScaleNormal="70" workbookViewId="0">
      <selection activeCell="F28" sqref="F28"/>
    </sheetView>
  </sheetViews>
  <sheetFormatPr defaultColWidth="7.75" defaultRowHeight="15" x14ac:dyDescent="0.25"/>
  <cols>
    <col min="1" max="8" width="7.75" style="133"/>
    <col min="9" max="10" width="10.375" style="133" customWidth="1"/>
    <col min="11" max="11" width="11.875" style="133" customWidth="1"/>
    <col min="12" max="12" width="11" style="133" bestFit="1" customWidth="1"/>
    <col min="13" max="13" width="4.625" style="133" bestFit="1" customWidth="1"/>
    <col min="14" max="14" width="14.75" style="133" bestFit="1" customWidth="1"/>
    <col min="15" max="15" width="7.75" style="133"/>
    <col min="16" max="16" width="15.25" style="133" bestFit="1" customWidth="1"/>
    <col min="17" max="18" width="7.75" style="133"/>
    <col min="19" max="19" width="9.75" style="133" bestFit="1" customWidth="1"/>
    <col min="20" max="24" width="7.75" style="133"/>
    <col min="25" max="25" width="8.25" style="133" customWidth="1"/>
    <col min="26" max="16384" width="7.75" style="133"/>
  </cols>
  <sheetData>
    <row r="1" spans="1:55" x14ac:dyDescent="0.25">
      <c r="A1" s="133" t="str">
        <f>County_PMIS_HMA_IRI_App2!A1</f>
        <v>Project Name</v>
      </c>
      <c r="B1" s="133" t="str">
        <f>County_PMIS_HMA_IRI_App2!B1</f>
        <v>COUNAME</v>
      </c>
      <c r="C1" s="133" t="str">
        <f>County_PMIS_HMA_IRI_App2!C1</f>
        <v>PROJECT_NO</v>
      </c>
      <c r="D1" s="133" t="str">
        <f>County_PMIS_HMA_IRI_App2!D1</f>
        <v>BPRJ</v>
      </c>
      <c r="E1" s="133" t="str">
        <f>County_PMIS_HMA_IRI_App2!E1</f>
        <v>EPRJ</v>
      </c>
      <c r="F1" s="133" t="str">
        <f>County_PMIS_HMA_IRI_App2!F1</f>
        <v>CONYR</v>
      </c>
      <c r="G1" s="133" t="str">
        <f>County_PMIS_HMA_IRI_App2!G1</f>
        <v>DATAYR</v>
      </c>
      <c r="H1" s="133" t="str">
        <f>County_PMIS_HMA_IRI_App2!H1</f>
        <v>RUTi 
(in)</v>
      </c>
      <c r="I1" s="133" t="str">
        <f>County_PMIS_HMA_IRI_App2!I1</f>
        <v>LCRACKi 
(ft/mile)</v>
      </c>
      <c r="J1" s="133" t="str">
        <f>County_PMIS_HMA_IRI_App2!J1</f>
        <v>TCRACKi 
(ft/mi)</v>
      </c>
      <c r="K1" s="133" t="str">
        <f>County_PMIS_HMA_IRI_App2!K1</f>
        <v>IRIi-2 
(in/mile)</v>
      </c>
      <c r="L1" s="133" t="str">
        <f>County_PMIS_HMA_IRI_App2!L1</f>
        <v>IRIi-1 
(in/mile)</v>
      </c>
      <c r="M1" s="133" t="str">
        <f>County_PMIS_HMA_IRI_App2!M1</f>
        <v>Age
(years)</v>
      </c>
      <c r="N1" s="133" t="str">
        <f>County_PMIS_HMA_IRI_App2!N1</f>
        <v>IRIi 
(in/mile)</v>
      </c>
      <c r="P1" s="133" t="s">
        <v>703</v>
      </c>
      <c r="Q1" s="134" t="s">
        <v>51</v>
      </c>
      <c r="R1" s="133" t="s">
        <v>51</v>
      </c>
      <c r="S1" s="133" t="s">
        <v>781</v>
      </c>
      <c r="T1" s="133" t="s">
        <v>782</v>
      </c>
      <c r="U1" s="133" t="s">
        <v>783</v>
      </c>
      <c r="V1" s="133" t="s">
        <v>706</v>
      </c>
      <c r="W1" s="133" t="s">
        <v>707</v>
      </c>
      <c r="AB1" s="134" t="s">
        <v>708</v>
      </c>
      <c r="AC1" s="133" t="s">
        <v>784</v>
      </c>
      <c r="AW1" s="135"/>
      <c r="AX1" s="135"/>
      <c r="AY1" s="135"/>
      <c r="AZ1" s="135"/>
      <c r="BA1" s="135"/>
      <c r="BB1" s="135"/>
      <c r="BC1" s="135"/>
    </row>
    <row r="2" spans="1:55" x14ac:dyDescent="0.25">
      <c r="A2" s="133">
        <f>County_PMIS_HMA_IRI_App2!A2</f>
        <v>0</v>
      </c>
      <c r="B2" s="133">
        <f>County_PMIS_HMA_IRI_App2!B2</f>
        <v>0</v>
      </c>
      <c r="C2" s="133">
        <f>County_PMIS_HMA_IRI_App2!C2</f>
        <v>0</v>
      </c>
      <c r="D2" s="133">
        <f>County_PMIS_HMA_IRI_App2!D2</f>
        <v>0</v>
      </c>
      <c r="E2" s="133">
        <f>County_PMIS_HMA_IRI_App2!E2</f>
        <v>0</v>
      </c>
      <c r="F2" s="133">
        <f>County_PMIS_HMA_IRI_App2!F2</f>
        <v>0</v>
      </c>
      <c r="G2" s="133">
        <f>County_PMIS_HMA_IRI_App2!G2</f>
        <v>0</v>
      </c>
      <c r="H2" s="133">
        <f>County_PMIS_HMA_IRI_App2!H2</f>
        <v>0</v>
      </c>
      <c r="I2" s="133">
        <f>County_PMIS_HMA_IRI_App2!I2</f>
        <v>0</v>
      </c>
      <c r="J2" s="133">
        <f>County_PMIS_HMA_IRI_App2!J2</f>
        <v>0</v>
      </c>
      <c r="K2" s="133">
        <f>County_PMIS_HMA_IRI_App2!K2</f>
        <v>0</v>
      </c>
      <c r="L2" s="133">
        <f>County_PMIS_HMA_IRI_App2!L2</f>
        <v>0</v>
      </c>
      <c r="M2" s="133">
        <f>RSL_County_PMIS_HMA_IRI_App2!M2</f>
        <v>0</v>
      </c>
      <c r="N2" s="133" t="str">
        <f>County_PMIS_HMA_IRI_App2!N2</f>
        <v/>
      </c>
      <c r="O2" s="134" t="s">
        <v>775</v>
      </c>
      <c r="Q2" s="133" t="s">
        <v>710</v>
      </c>
      <c r="R2" s="133">
        <f>2*((M2-Q$3)/(Q$5-Q$3))-1</f>
        <v>-1.2666666666666666</v>
      </c>
      <c r="S2" s="136">
        <f>2*((H2-Q$8)/(Q$10-Q$8))-1</f>
        <v>-1.1449751329178421</v>
      </c>
      <c r="T2" s="133">
        <f>2*((I2-Q$13)/(Q$15-Q$13))-1</f>
        <v>-1.0007834888759646</v>
      </c>
      <c r="U2" s="133">
        <f>2*((J2-Q$18)/(Q$20-Q$18))-1</f>
        <v>-1.0011040578054389</v>
      </c>
      <c r="V2" s="133">
        <f>2*((K2-Q$23)/(Q$25-Q$23))-1</f>
        <v>-1.6472168481726173</v>
      </c>
      <c r="W2" s="133">
        <f>2*((L2-Q$28)/(Q$30-Q$28))-1</f>
        <v>-1.6401765450654693</v>
      </c>
      <c r="AB2" s="133">
        <v>-2.4185699999999999</v>
      </c>
      <c r="AC2" s="133">
        <v>-1.86738</v>
      </c>
      <c r="AD2" s="133">
        <v>-2.59904</v>
      </c>
      <c r="AE2" s="133">
        <v>2.9736500000000001</v>
      </c>
      <c r="AF2" s="133">
        <v>-3.8454199999999998</v>
      </c>
      <c r="AG2" s="133">
        <v>0.95758299999999996</v>
      </c>
      <c r="AW2" s="135"/>
      <c r="AX2" s="135"/>
      <c r="AY2" s="135"/>
      <c r="AZ2" s="135"/>
      <c r="BA2" s="135"/>
      <c r="BB2" s="135"/>
      <c r="BC2" s="135"/>
    </row>
    <row r="3" spans="1:55" x14ac:dyDescent="0.25">
      <c r="A3" s="133">
        <f>County_PMIS_HMA_IRI_App2!A3</f>
        <v>0</v>
      </c>
      <c r="B3" s="133">
        <f>County_PMIS_HMA_IRI_App2!B3</f>
        <v>0</v>
      </c>
      <c r="C3" s="133">
        <f>County_PMIS_HMA_IRI_App2!C3</f>
        <v>0</v>
      </c>
      <c r="D3" s="133">
        <f>County_PMIS_HMA_IRI_App2!D3</f>
        <v>0</v>
      </c>
      <c r="E3" s="133">
        <f>County_PMIS_HMA_IRI_App2!E3</f>
        <v>0</v>
      </c>
      <c r="F3" s="133">
        <f>County_PMIS_HMA_IRI_App2!F3</f>
        <v>0</v>
      </c>
      <c r="G3" s="133">
        <f>County_PMIS_HMA_IRI_App2!G3</f>
        <v>0</v>
      </c>
      <c r="H3" s="133">
        <f>County_PMIS_HMA_IRI_App2!H3</f>
        <v>0</v>
      </c>
      <c r="I3" s="133">
        <f>County_PMIS_HMA_IRI_App2!I3</f>
        <v>0</v>
      </c>
      <c r="J3" s="133">
        <f>County_PMIS_HMA_IRI_App2!J3</f>
        <v>0</v>
      </c>
      <c r="K3" s="133">
        <f>County_PMIS_HMA_IRI_App2!K3</f>
        <v>0</v>
      </c>
      <c r="L3" s="133">
        <f>County_PMIS_HMA_IRI_App2!L3</f>
        <v>0</v>
      </c>
      <c r="M3" s="133">
        <f>RSL_County_PMIS_HMA_IRI_App2!M3</f>
        <v>0</v>
      </c>
      <c r="N3" s="133" t="str">
        <f>County_PMIS_HMA_IRI_App2!N3</f>
        <v/>
      </c>
      <c r="O3" s="133">
        <v>47.361499999999999</v>
      </c>
      <c r="Q3" s="133">
        <v>2</v>
      </c>
      <c r="R3" s="133">
        <f t="shared" ref="R3:R66" si="0">2*((M3-Q$3)/(Q$5-Q$3))-1</f>
        <v>-1.2666666666666666</v>
      </c>
      <c r="S3" s="136">
        <f t="shared" ref="S3:S66" si="1">2*((H3-Q$8)/(Q$10-Q$8))-1</f>
        <v>-1.1449751329178421</v>
      </c>
      <c r="T3" s="133">
        <f t="shared" ref="T3:T66" si="2">2*((I3-Q$13)/(Q$15-Q$13))-1</f>
        <v>-1.0007834888759646</v>
      </c>
      <c r="U3" s="133">
        <f t="shared" ref="U3:U66" si="3">2*((J3-Q$18)/(Q$20-Q$18))-1</f>
        <v>-1.0011040578054389</v>
      </c>
      <c r="V3" s="133">
        <f t="shared" ref="V3:V66" si="4">2*((K3-Q$23)/(Q$25-Q$23))-1</f>
        <v>-1.6472168481726173</v>
      </c>
      <c r="W3" s="133">
        <f t="shared" ref="W3:W66" si="5">2*((L3-Q$28)/(Q$30-Q$28))-1</f>
        <v>-1.6401765450654693</v>
      </c>
      <c r="AB3" s="133">
        <v>0.20841199999999999</v>
      </c>
      <c r="AC3" s="133">
        <v>0.144068</v>
      </c>
      <c r="AD3" s="133">
        <v>-6.7502300000000001E-2</v>
      </c>
      <c r="AE3" s="133">
        <v>2.4606900000000001E-2</v>
      </c>
      <c r="AF3" s="133">
        <v>2.3469699999999998</v>
      </c>
      <c r="AG3" s="133">
        <v>-2.5330499999999998</v>
      </c>
      <c r="AW3" s="135"/>
      <c r="AX3" s="135"/>
      <c r="AY3" s="135"/>
      <c r="AZ3" s="135"/>
      <c r="BA3" s="135"/>
      <c r="BB3" s="135"/>
      <c r="BC3" s="135"/>
    </row>
    <row r="4" spans="1:55" x14ac:dyDescent="0.25">
      <c r="A4" s="133">
        <f>County_PMIS_HMA_IRI_App2!A4</f>
        <v>0</v>
      </c>
      <c r="B4" s="133">
        <f>County_PMIS_HMA_IRI_App2!B4</f>
        <v>0</v>
      </c>
      <c r="C4" s="133">
        <f>County_PMIS_HMA_IRI_App2!C4</f>
        <v>0</v>
      </c>
      <c r="D4" s="133">
        <f>County_PMIS_HMA_IRI_App2!D4</f>
        <v>0</v>
      </c>
      <c r="E4" s="133">
        <f>County_PMIS_HMA_IRI_App2!E4</f>
        <v>0</v>
      </c>
      <c r="F4" s="133">
        <f>County_PMIS_HMA_IRI_App2!F4</f>
        <v>0</v>
      </c>
      <c r="G4" s="133">
        <f>County_PMIS_HMA_IRI_App2!G4</f>
        <v>0</v>
      </c>
      <c r="H4" s="133">
        <f>County_PMIS_HMA_IRI_App2!H4</f>
        <v>0</v>
      </c>
      <c r="I4" s="133">
        <f>County_PMIS_HMA_IRI_App2!I4</f>
        <v>0</v>
      </c>
      <c r="J4" s="133">
        <f>County_PMIS_HMA_IRI_App2!J4</f>
        <v>0</v>
      </c>
      <c r="K4" s="133">
        <f>County_PMIS_HMA_IRI_App2!K4</f>
        <v>0</v>
      </c>
      <c r="L4" s="133">
        <f>County_PMIS_HMA_IRI_App2!L4</f>
        <v>0</v>
      </c>
      <c r="M4" s="133">
        <f>RSL_County_PMIS_HMA_IRI_App2!M4</f>
        <v>0</v>
      </c>
      <c r="N4" s="133" t="str">
        <f>County_PMIS_HMA_IRI_App2!N4</f>
        <v/>
      </c>
      <c r="O4" s="134" t="s">
        <v>776</v>
      </c>
      <c r="Q4" s="133" t="s">
        <v>712</v>
      </c>
      <c r="R4" s="133">
        <f t="shared" si="0"/>
        <v>-1.2666666666666666</v>
      </c>
      <c r="S4" s="136">
        <f t="shared" si="1"/>
        <v>-1.1449751329178421</v>
      </c>
      <c r="T4" s="133">
        <f t="shared" si="2"/>
        <v>-1.0007834888759646</v>
      </c>
      <c r="U4" s="133">
        <f t="shared" si="3"/>
        <v>-1.0011040578054389</v>
      </c>
      <c r="V4" s="133">
        <f t="shared" si="4"/>
        <v>-1.6472168481726173</v>
      </c>
      <c r="W4" s="133">
        <f t="shared" si="5"/>
        <v>-1.6401765450654693</v>
      </c>
      <c r="AB4" s="133">
        <v>0.40177299999999999</v>
      </c>
      <c r="AC4" s="133">
        <v>0.65800899999999996</v>
      </c>
      <c r="AD4" s="133">
        <v>0.35289199999999998</v>
      </c>
      <c r="AE4" s="133">
        <v>-0.30321500000000001</v>
      </c>
      <c r="AF4" s="133">
        <v>4.8894100000000003E-2</v>
      </c>
      <c r="AG4" s="133">
        <v>-0.95629399999999998</v>
      </c>
      <c r="AW4" s="135"/>
      <c r="AX4" s="135"/>
      <c r="AY4" s="135"/>
      <c r="AZ4" s="135"/>
      <c r="BA4" s="135"/>
      <c r="BB4" s="135"/>
      <c r="BC4" s="135"/>
    </row>
    <row r="5" spans="1:55" x14ac:dyDescent="0.25">
      <c r="A5" s="133">
        <f>County_PMIS_HMA_IRI_App2!A5</f>
        <v>0</v>
      </c>
      <c r="B5" s="133">
        <f>County_PMIS_HMA_IRI_App2!B5</f>
        <v>0</v>
      </c>
      <c r="C5" s="133">
        <f>County_PMIS_HMA_IRI_App2!C5</f>
        <v>0</v>
      </c>
      <c r="D5" s="133">
        <f>County_PMIS_HMA_IRI_App2!D5</f>
        <v>0</v>
      </c>
      <c r="E5" s="133">
        <f>County_PMIS_HMA_IRI_App2!E5</f>
        <v>0</v>
      </c>
      <c r="F5" s="133">
        <f>County_PMIS_HMA_IRI_App2!F5</f>
        <v>0</v>
      </c>
      <c r="G5" s="133">
        <f>County_PMIS_HMA_IRI_App2!G5</f>
        <v>0</v>
      </c>
      <c r="H5" s="133">
        <f>County_PMIS_HMA_IRI_App2!H5</f>
        <v>0</v>
      </c>
      <c r="I5" s="133">
        <f>County_PMIS_HMA_IRI_App2!I5</f>
        <v>0</v>
      </c>
      <c r="J5" s="133">
        <f>County_PMIS_HMA_IRI_App2!J5</f>
        <v>0</v>
      </c>
      <c r="K5" s="133">
        <f>County_PMIS_HMA_IRI_App2!K5</f>
        <v>0</v>
      </c>
      <c r="L5" s="133">
        <f>County_PMIS_HMA_IRI_App2!L5</f>
        <v>0</v>
      </c>
      <c r="M5" s="133">
        <f>RSL_County_PMIS_HMA_IRI_App2!M5</f>
        <v>0</v>
      </c>
      <c r="N5" s="133" t="str">
        <f>County_PMIS_HMA_IRI_App2!N5</f>
        <v/>
      </c>
      <c r="O5" s="133">
        <v>190.07900000000001</v>
      </c>
      <c r="Q5" s="133">
        <v>17</v>
      </c>
      <c r="R5" s="133">
        <f t="shared" si="0"/>
        <v>-1.2666666666666666</v>
      </c>
      <c r="S5" s="136">
        <f t="shared" si="1"/>
        <v>-1.1449751329178421</v>
      </c>
      <c r="T5" s="133">
        <f t="shared" si="2"/>
        <v>-1.0007834888759646</v>
      </c>
      <c r="U5" s="133">
        <f t="shared" si="3"/>
        <v>-1.0011040578054389</v>
      </c>
      <c r="V5" s="133">
        <f t="shared" si="4"/>
        <v>-1.6472168481726173</v>
      </c>
      <c r="W5" s="133">
        <f t="shared" si="5"/>
        <v>-1.6401765450654693</v>
      </c>
      <c r="AB5" s="133">
        <v>0.19758100000000001</v>
      </c>
      <c r="AC5" s="133">
        <v>0.436332</v>
      </c>
      <c r="AD5" s="133">
        <v>0.29478599999999999</v>
      </c>
      <c r="AE5" s="133">
        <v>-0.22961699999999999</v>
      </c>
      <c r="AF5" s="133">
        <v>-1.9472100000000001</v>
      </c>
      <c r="AG5" s="133">
        <v>2.28477</v>
      </c>
      <c r="AW5" s="135"/>
      <c r="AX5" s="135"/>
      <c r="AY5" s="135"/>
      <c r="AZ5" s="135"/>
      <c r="BA5" s="135"/>
      <c r="BB5" s="135"/>
      <c r="BC5" s="135"/>
    </row>
    <row r="6" spans="1:55" x14ac:dyDescent="0.25">
      <c r="A6" s="133">
        <f>County_PMIS_HMA_IRI_App2!A6</f>
        <v>0</v>
      </c>
      <c r="B6" s="133">
        <f>County_PMIS_HMA_IRI_App2!B6</f>
        <v>0</v>
      </c>
      <c r="C6" s="133">
        <f>County_PMIS_HMA_IRI_App2!C6</f>
        <v>0</v>
      </c>
      <c r="D6" s="133">
        <f>County_PMIS_HMA_IRI_App2!D6</f>
        <v>0</v>
      </c>
      <c r="E6" s="133">
        <f>County_PMIS_HMA_IRI_App2!E6</f>
        <v>0</v>
      </c>
      <c r="F6" s="133">
        <f>County_PMIS_HMA_IRI_App2!F6</f>
        <v>0</v>
      </c>
      <c r="G6" s="133">
        <f>County_PMIS_HMA_IRI_App2!G6</f>
        <v>0</v>
      </c>
      <c r="H6" s="133">
        <f>County_PMIS_HMA_IRI_App2!H6</f>
        <v>0</v>
      </c>
      <c r="I6" s="133">
        <f>County_PMIS_HMA_IRI_App2!I6</f>
        <v>0</v>
      </c>
      <c r="J6" s="133">
        <f>County_PMIS_HMA_IRI_App2!J6</f>
        <v>0</v>
      </c>
      <c r="K6" s="133">
        <f>County_PMIS_HMA_IRI_App2!K6</f>
        <v>0</v>
      </c>
      <c r="L6" s="133">
        <f>County_PMIS_HMA_IRI_App2!L6</f>
        <v>0</v>
      </c>
      <c r="M6" s="133">
        <f>RSL_County_PMIS_HMA_IRI_App2!M6</f>
        <v>0</v>
      </c>
      <c r="N6" s="133" t="str">
        <f>County_PMIS_HMA_IRI_App2!N6</f>
        <v/>
      </c>
      <c r="Q6" s="134" t="s">
        <v>785</v>
      </c>
      <c r="R6" s="133">
        <f t="shared" si="0"/>
        <v>-1.2666666666666666</v>
      </c>
      <c r="S6" s="136">
        <f t="shared" si="1"/>
        <v>-1.1449751329178421</v>
      </c>
      <c r="T6" s="133">
        <f t="shared" si="2"/>
        <v>-1.0007834888759646</v>
      </c>
      <c r="U6" s="133">
        <f t="shared" si="3"/>
        <v>-1.0011040578054389</v>
      </c>
      <c r="V6" s="133">
        <f t="shared" si="4"/>
        <v>-1.6472168481726173</v>
      </c>
      <c r="W6" s="133">
        <f t="shared" si="5"/>
        <v>-1.6401765450654693</v>
      </c>
      <c r="AB6" s="133">
        <v>1.12046</v>
      </c>
      <c r="AC6" s="133">
        <v>4.4403300000000003</v>
      </c>
      <c r="AD6" s="133">
        <v>-1.28877</v>
      </c>
      <c r="AE6" s="133">
        <v>-1.22868</v>
      </c>
      <c r="AF6" s="133">
        <v>1.8007899999999999</v>
      </c>
      <c r="AG6" s="133">
        <v>-3.0277599999999998</v>
      </c>
      <c r="AW6" s="135"/>
      <c r="AX6" s="135"/>
      <c r="AY6" s="135"/>
      <c r="AZ6" s="135"/>
      <c r="BA6" s="135"/>
      <c r="BB6" s="135"/>
      <c r="BC6" s="135"/>
    </row>
    <row r="7" spans="1:55" x14ac:dyDescent="0.25">
      <c r="A7" s="133">
        <f>County_PMIS_HMA_IRI_App2!A7</f>
        <v>0</v>
      </c>
      <c r="B7" s="133">
        <f>County_PMIS_HMA_IRI_App2!B7</f>
        <v>0</v>
      </c>
      <c r="C7" s="133">
        <f>County_PMIS_HMA_IRI_App2!C7</f>
        <v>0</v>
      </c>
      <c r="D7" s="133">
        <f>County_PMIS_HMA_IRI_App2!D7</f>
        <v>0</v>
      </c>
      <c r="E7" s="133">
        <f>County_PMIS_HMA_IRI_App2!E7</f>
        <v>0</v>
      </c>
      <c r="F7" s="133">
        <f>County_PMIS_HMA_IRI_App2!F7</f>
        <v>0</v>
      </c>
      <c r="G7" s="133">
        <f>County_PMIS_HMA_IRI_App2!G7</f>
        <v>0</v>
      </c>
      <c r="H7" s="133">
        <f>County_PMIS_HMA_IRI_App2!H7</f>
        <v>0</v>
      </c>
      <c r="I7" s="133">
        <f>County_PMIS_HMA_IRI_App2!I7</f>
        <v>0</v>
      </c>
      <c r="J7" s="133">
        <f>County_PMIS_HMA_IRI_App2!J7</f>
        <v>0</v>
      </c>
      <c r="K7" s="133">
        <f>County_PMIS_HMA_IRI_App2!K7</f>
        <v>0</v>
      </c>
      <c r="L7" s="133">
        <f>County_PMIS_HMA_IRI_App2!L7</f>
        <v>0</v>
      </c>
      <c r="M7" s="133">
        <f>RSL_County_PMIS_HMA_IRI_App2!M7</f>
        <v>0</v>
      </c>
      <c r="N7" s="133" t="str">
        <f>County_PMIS_HMA_IRI_App2!N7</f>
        <v/>
      </c>
      <c r="Q7" s="133" t="s">
        <v>710</v>
      </c>
      <c r="R7" s="133">
        <f t="shared" si="0"/>
        <v>-1.2666666666666666</v>
      </c>
      <c r="S7" s="136">
        <f t="shared" si="1"/>
        <v>-1.1449751329178421</v>
      </c>
      <c r="T7" s="133">
        <f t="shared" si="2"/>
        <v>-1.0007834888759646</v>
      </c>
      <c r="U7" s="133">
        <f t="shared" si="3"/>
        <v>-1.0011040578054389</v>
      </c>
      <c r="V7" s="133">
        <f t="shared" si="4"/>
        <v>-1.6472168481726173</v>
      </c>
      <c r="W7" s="133">
        <f t="shared" si="5"/>
        <v>-1.6401765450654693</v>
      </c>
      <c r="AW7" s="135"/>
      <c r="AX7" s="135"/>
      <c r="AY7" s="135"/>
      <c r="AZ7" s="135"/>
      <c r="BA7" s="135"/>
      <c r="BB7" s="135"/>
      <c r="BC7" s="135"/>
    </row>
    <row r="8" spans="1:55" x14ac:dyDescent="0.25">
      <c r="A8" s="133">
        <f>County_PMIS_HMA_IRI_App2!A8</f>
        <v>0</v>
      </c>
      <c r="B8" s="133">
        <f>County_PMIS_HMA_IRI_App2!B8</f>
        <v>0</v>
      </c>
      <c r="C8" s="133">
        <f>County_PMIS_HMA_IRI_App2!C8</f>
        <v>0</v>
      </c>
      <c r="D8" s="133">
        <f>County_PMIS_HMA_IRI_App2!D8</f>
        <v>0</v>
      </c>
      <c r="E8" s="133">
        <f>County_PMIS_HMA_IRI_App2!E8</f>
        <v>0</v>
      </c>
      <c r="F8" s="133">
        <f>County_PMIS_HMA_IRI_App2!F8</f>
        <v>0</v>
      </c>
      <c r="G8" s="133">
        <f>County_PMIS_HMA_IRI_App2!G8</f>
        <v>0</v>
      </c>
      <c r="H8" s="133">
        <f>County_PMIS_HMA_IRI_App2!H8</f>
        <v>0</v>
      </c>
      <c r="I8" s="133">
        <f>County_PMIS_HMA_IRI_App2!I8</f>
        <v>0</v>
      </c>
      <c r="J8" s="133">
        <f>County_PMIS_HMA_IRI_App2!J8</f>
        <v>0</v>
      </c>
      <c r="K8" s="133">
        <f>County_PMIS_HMA_IRI_App2!K8</f>
        <v>0</v>
      </c>
      <c r="L8" s="133">
        <f>County_PMIS_HMA_IRI_App2!L8</f>
        <v>0</v>
      </c>
      <c r="M8" s="133">
        <f>RSL_County_PMIS_HMA_IRI_App2!M8</f>
        <v>0</v>
      </c>
      <c r="N8" s="133" t="str">
        <f>County_PMIS_HMA_IRI_App2!N8</f>
        <v/>
      </c>
      <c r="Q8" s="133">
        <v>2.4746899999999999E-2</v>
      </c>
      <c r="R8" s="133">
        <f t="shared" si="0"/>
        <v>-1.2666666666666666</v>
      </c>
      <c r="S8" s="136">
        <f t="shared" si="1"/>
        <v>-1.1449751329178421</v>
      </c>
      <c r="T8" s="133">
        <f t="shared" si="2"/>
        <v>-1.0007834888759646</v>
      </c>
      <c r="U8" s="133">
        <f t="shared" si="3"/>
        <v>-1.0011040578054389</v>
      </c>
      <c r="V8" s="133">
        <f t="shared" si="4"/>
        <v>-1.6472168481726173</v>
      </c>
      <c r="W8" s="133">
        <f t="shared" si="5"/>
        <v>-1.6401765450654693</v>
      </c>
      <c r="AW8" s="135"/>
      <c r="AX8" s="135"/>
      <c r="AY8" s="135"/>
      <c r="AZ8" s="135"/>
      <c r="BA8" s="135"/>
      <c r="BB8" s="135"/>
      <c r="BC8" s="135"/>
    </row>
    <row r="9" spans="1:55" x14ac:dyDescent="0.25">
      <c r="A9" s="133">
        <f>County_PMIS_HMA_IRI_App2!A9</f>
        <v>0</v>
      </c>
      <c r="B9" s="133">
        <f>County_PMIS_HMA_IRI_App2!B9</f>
        <v>0</v>
      </c>
      <c r="C9" s="133">
        <f>County_PMIS_HMA_IRI_App2!C9</f>
        <v>0</v>
      </c>
      <c r="D9" s="133">
        <f>County_PMIS_HMA_IRI_App2!D9</f>
        <v>0</v>
      </c>
      <c r="E9" s="133">
        <f>County_PMIS_HMA_IRI_App2!E9</f>
        <v>0</v>
      </c>
      <c r="F9" s="133">
        <f>County_PMIS_HMA_IRI_App2!F9</f>
        <v>0</v>
      </c>
      <c r="G9" s="133">
        <f>County_PMIS_HMA_IRI_App2!G9</f>
        <v>0</v>
      </c>
      <c r="H9" s="133">
        <f>County_PMIS_HMA_IRI_App2!H9</f>
        <v>0</v>
      </c>
      <c r="I9" s="133">
        <f>County_PMIS_HMA_IRI_App2!I9</f>
        <v>0</v>
      </c>
      <c r="J9" s="133">
        <f>County_PMIS_HMA_IRI_App2!J9</f>
        <v>0</v>
      </c>
      <c r="K9" s="133">
        <f>County_PMIS_HMA_IRI_App2!K9</f>
        <v>0</v>
      </c>
      <c r="L9" s="133">
        <f>County_PMIS_HMA_IRI_App2!L9</f>
        <v>0</v>
      </c>
      <c r="M9" s="133">
        <f>RSL_County_PMIS_HMA_IRI_App2!M9</f>
        <v>0</v>
      </c>
      <c r="N9" s="133" t="str">
        <f>County_PMIS_HMA_IRI_App2!N9</f>
        <v/>
      </c>
      <c r="Q9" s="133" t="s">
        <v>712</v>
      </c>
      <c r="R9" s="133">
        <f t="shared" si="0"/>
        <v>-1.2666666666666666</v>
      </c>
      <c r="S9" s="136">
        <f t="shared" si="1"/>
        <v>-1.1449751329178421</v>
      </c>
      <c r="T9" s="133">
        <f t="shared" si="2"/>
        <v>-1.0007834888759646</v>
      </c>
      <c r="U9" s="133">
        <f t="shared" si="3"/>
        <v>-1.0011040578054389</v>
      </c>
      <c r="V9" s="133">
        <f t="shared" si="4"/>
        <v>-1.6472168481726173</v>
      </c>
      <c r="W9" s="133">
        <f t="shared" si="5"/>
        <v>-1.6401765450654693</v>
      </c>
      <c r="AW9" s="135"/>
      <c r="AX9" s="135"/>
      <c r="AY9" s="135"/>
      <c r="AZ9" s="135"/>
      <c r="BA9" s="135"/>
      <c r="BB9" s="135"/>
      <c r="BC9" s="135"/>
    </row>
    <row r="10" spans="1:55" x14ac:dyDescent="0.25">
      <c r="A10" s="133">
        <f>County_PMIS_HMA_IRI_App2!A10</f>
        <v>0</v>
      </c>
      <c r="B10" s="133">
        <f>County_PMIS_HMA_IRI_App2!B10</f>
        <v>0</v>
      </c>
      <c r="C10" s="133">
        <f>County_PMIS_HMA_IRI_App2!C10</f>
        <v>0</v>
      </c>
      <c r="D10" s="133">
        <f>County_PMIS_HMA_IRI_App2!D10</f>
        <v>0</v>
      </c>
      <c r="E10" s="133">
        <f>County_PMIS_HMA_IRI_App2!E10</f>
        <v>0</v>
      </c>
      <c r="F10" s="133">
        <f>County_PMIS_HMA_IRI_App2!F10</f>
        <v>0</v>
      </c>
      <c r="G10" s="133">
        <f>County_PMIS_HMA_IRI_App2!G10</f>
        <v>0</v>
      </c>
      <c r="H10" s="133">
        <f>County_PMIS_HMA_IRI_App2!H10</f>
        <v>0</v>
      </c>
      <c r="I10" s="133">
        <f>County_PMIS_HMA_IRI_App2!I10</f>
        <v>0</v>
      </c>
      <c r="J10" s="133">
        <f>County_PMIS_HMA_IRI_App2!J10</f>
        <v>0</v>
      </c>
      <c r="K10" s="133">
        <f>County_PMIS_HMA_IRI_App2!K10</f>
        <v>0</v>
      </c>
      <c r="L10" s="133">
        <f>County_PMIS_HMA_IRI_App2!L10</f>
        <v>0</v>
      </c>
      <c r="M10" s="133">
        <f>RSL_County_PMIS_HMA_IRI_App2!M10</f>
        <v>0</v>
      </c>
      <c r="N10" s="133" t="str">
        <f>County_PMIS_HMA_IRI_App2!N10</f>
        <v/>
      </c>
      <c r="Q10" s="136">
        <v>0.36614200000000002</v>
      </c>
      <c r="R10" s="133">
        <f t="shared" si="0"/>
        <v>-1.2666666666666666</v>
      </c>
      <c r="S10" s="136">
        <f t="shared" si="1"/>
        <v>-1.1449751329178421</v>
      </c>
      <c r="T10" s="133">
        <f t="shared" si="2"/>
        <v>-1.0007834888759646</v>
      </c>
      <c r="U10" s="133">
        <f t="shared" si="3"/>
        <v>-1.0011040578054389</v>
      </c>
      <c r="V10" s="133">
        <f t="shared" si="4"/>
        <v>-1.6472168481726173</v>
      </c>
      <c r="W10" s="133">
        <f t="shared" si="5"/>
        <v>-1.6401765450654693</v>
      </c>
      <c r="AW10" s="135"/>
      <c r="AX10" s="135"/>
      <c r="AY10" s="135"/>
      <c r="AZ10" s="135"/>
      <c r="BA10" s="135"/>
      <c r="BB10" s="135"/>
      <c r="BC10" s="135"/>
    </row>
    <row r="11" spans="1:55" x14ac:dyDescent="0.25">
      <c r="A11" s="133">
        <f>County_PMIS_HMA_IRI_App2!A11</f>
        <v>0</v>
      </c>
      <c r="B11" s="133">
        <f>County_PMIS_HMA_IRI_App2!B11</f>
        <v>0</v>
      </c>
      <c r="C11" s="133">
        <f>County_PMIS_HMA_IRI_App2!C11</f>
        <v>0</v>
      </c>
      <c r="D11" s="133">
        <f>County_PMIS_HMA_IRI_App2!D11</f>
        <v>0</v>
      </c>
      <c r="E11" s="133">
        <f>County_PMIS_HMA_IRI_App2!E11</f>
        <v>0</v>
      </c>
      <c r="F11" s="133">
        <f>County_PMIS_HMA_IRI_App2!F11</f>
        <v>0</v>
      </c>
      <c r="G11" s="133">
        <f>County_PMIS_HMA_IRI_App2!G11</f>
        <v>0</v>
      </c>
      <c r="H11" s="133">
        <f>County_PMIS_HMA_IRI_App2!H11</f>
        <v>0</v>
      </c>
      <c r="I11" s="133">
        <f>County_PMIS_HMA_IRI_App2!I11</f>
        <v>0</v>
      </c>
      <c r="J11" s="133">
        <f>County_PMIS_HMA_IRI_App2!J11</f>
        <v>0</v>
      </c>
      <c r="K11" s="133">
        <f>County_PMIS_HMA_IRI_App2!K11</f>
        <v>0</v>
      </c>
      <c r="L11" s="133">
        <f>County_PMIS_HMA_IRI_App2!L11</f>
        <v>0</v>
      </c>
      <c r="M11" s="133">
        <f>RSL_County_PMIS_HMA_IRI_App2!M11</f>
        <v>0</v>
      </c>
      <c r="N11" s="133" t="str">
        <f>County_PMIS_HMA_IRI_App2!N11</f>
        <v/>
      </c>
      <c r="Q11" s="134" t="s">
        <v>786</v>
      </c>
      <c r="R11" s="133">
        <f t="shared" si="0"/>
        <v>-1.2666666666666666</v>
      </c>
      <c r="S11" s="136">
        <f t="shared" si="1"/>
        <v>-1.1449751329178421</v>
      </c>
      <c r="T11" s="133">
        <f t="shared" si="2"/>
        <v>-1.0007834888759646</v>
      </c>
      <c r="U11" s="133">
        <f t="shared" si="3"/>
        <v>-1.0011040578054389</v>
      </c>
      <c r="V11" s="133">
        <f t="shared" si="4"/>
        <v>-1.6472168481726173</v>
      </c>
      <c r="W11" s="133">
        <f t="shared" si="5"/>
        <v>-1.6401765450654693</v>
      </c>
      <c r="AW11" s="135"/>
      <c r="AX11" s="135"/>
      <c r="AY11" s="135"/>
      <c r="AZ11" s="135"/>
      <c r="BA11" s="135"/>
      <c r="BB11" s="135"/>
      <c r="BC11" s="135"/>
    </row>
    <row r="12" spans="1:55" x14ac:dyDescent="0.25">
      <c r="A12" s="133">
        <f>County_PMIS_HMA_IRI_App2!A12</f>
        <v>0</v>
      </c>
      <c r="B12" s="133">
        <f>County_PMIS_HMA_IRI_App2!B12</f>
        <v>0</v>
      </c>
      <c r="C12" s="133">
        <f>County_PMIS_HMA_IRI_App2!C12</f>
        <v>0</v>
      </c>
      <c r="D12" s="133">
        <f>County_PMIS_HMA_IRI_App2!D12</f>
        <v>0</v>
      </c>
      <c r="E12" s="133">
        <f>County_PMIS_HMA_IRI_App2!E12</f>
        <v>0</v>
      </c>
      <c r="F12" s="133">
        <f>County_PMIS_HMA_IRI_App2!F12</f>
        <v>0</v>
      </c>
      <c r="G12" s="133">
        <f>County_PMIS_HMA_IRI_App2!G12</f>
        <v>0</v>
      </c>
      <c r="H12" s="133">
        <f>County_PMIS_HMA_IRI_App2!H12</f>
        <v>0</v>
      </c>
      <c r="I12" s="133">
        <f>County_PMIS_HMA_IRI_App2!I12</f>
        <v>0</v>
      </c>
      <c r="J12" s="133">
        <f>County_PMIS_HMA_IRI_App2!J12</f>
        <v>0</v>
      </c>
      <c r="K12" s="133">
        <f>County_PMIS_HMA_IRI_App2!K12</f>
        <v>0</v>
      </c>
      <c r="L12" s="133">
        <f>County_PMIS_HMA_IRI_App2!L12</f>
        <v>0</v>
      </c>
      <c r="M12" s="133">
        <f>RSL_County_PMIS_HMA_IRI_App2!M12</f>
        <v>0</v>
      </c>
      <c r="N12" s="133" t="str">
        <f>County_PMIS_HMA_IRI_App2!N12</f>
        <v/>
      </c>
      <c r="Q12" s="133" t="s">
        <v>710</v>
      </c>
      <c r="R12" s="133">
        <f t="shared" si="0"/>
        <v>-1.2666666666666666</v>
      </c>
      <c r="S12" s="136">
        <f t="shared" si="1"/>
        <v>-1.1449751329178421</v>
      </c>
      <c r="T12" s="133">
        <f t="shared" si="2"/>
        <v>-1.0007834888759646</v>
      </c>
      <c r="U12" s="133">
        <f t="shared" si="3"/>
        <v>-1.0011040578054389</v>
      </c>
      <c r="V12" s="133">
        <f t="shared" si="4"/>
        <v>-1.6472168481726173</v>
      </c>
      <c r="W12" s="133">
        <f t="shared" si="5"/>
        <v>-1.6401765450654693</v>
      </c>
      <c r="AW12" s="135"/>
      <c r="AX12" s="135"/>
      <c r="AY12" s="135"/>
      <c r="AZ12" s="135"/>
      <c r="BA12" s="135"/>
      <c r="BB12" s="135"/>
      <c r="BC12" s="135"/>
    </row>
    <row r="13" spans="1:55" x14ac:dyDescent="0.25">
      <c r="A13" s="133">
        <f>County_PMIS_HMA_IRI_App2!A13</f>
        <v>0</v>
      </c>
      <c r="B13" s="133">
        <f>County_PMIS_HMA_IRI_App2!B13</f>
        <v>0</v>
      </c>
      <c r="C13" s="133">
        <f>County_PMIS_HMA_IRI_App2!C13</f>
        <v>0</v>
      </c>
      <c r="D13" s="133">
        <f>County_PMIS_HMA_IRI_App2!D13</f>
        <v>0</v>
      </c>
      <c r="E13" s="133">
        <f>County_PMIS_HMA_IRI_App2!E13</f>
        <v>0</v>
      </c>
      <c r="F13" s="133">
        <f>County_PMIS_HMA_IRI_App2!F13</f>
        <v>0</v>
      </c>
      <c r="G13" s="133">
        <f>County_PMIS_HMA_IRI_App2!G13</f>
        <v>0</v>
      </c>
      <c r="H13" s="133">
        <f>County_PMIS_HMA_IRI_App2!H13</f>
        <v>0</v>
      </c>
      <c r="I13" s="133">
        <f>County_PMIS_HMA_IRI_App2!I13</f>
        <v>0</v>
      </c>
      <c r="J13" s="133">
        <f>County_PMIS_HMA_IRI_App2!J13</f>
        <v>0</v>
      </c>
      <c r="K13" s="133">
        <f>County_PMIS_HMA_IRI_App2!K13</f>
        <v>0</v>
      </c>
      <c r="L13" s="133">
        <f>County_PMIS_HMA_IRI_App2!L13</f>
        <v>0</v>
      </c>
      <c r="M13" s="133">
        <f>RSL_County_PMIS_HMA_IRI_App2!M13</f>
        <v>0</v>
      </c>
      <c r="N13" s="133" t="str">
        <f>County_PMIS_HMA_IRI_App2!N13</f>
        <v/>
      </c>
      <c r="Q13" s="133">
        <v>2.6</v>
      </c>
      <c r="R13" s="133">
        <f t="shared" si="0"/>
        <v>-1.2666666666666666</v>
      </c>
      <c r="S13" s="136">
        <f t="shared" si="1"/>
        <v>-1.1449751329178421</v>
      </c>
      <c r="T13" s="133">
        <f t="shared" si="2"/>
        <v>-1.0007834888759646</v>
      </c>
      <c r="U13" s="133">
        <f t="shared" si="3"/>
        <v>-1.0011040578054389</v>
      </c>
      <c r="V13" s="133">
        <f t="shared" si="4"/>
        <v>-1.6472168481726173</v>
      </c>
      <c r="W13" s="133">
        <f t="shared" si="5"/>
        <v>-1.6401765450654693</v>
      </c>
      <c r="AW13" s="135"/>
      <c r="AX13" s="135"/>
      <c r="AY13" s="135"/>
      <c r="AZ13" s="135"/>
      <c r="BA13" s="135"/>
      <c r="BB13" s="135"/>
      <c r="BC13" s="135"/>
    </row>
    <row r="14" spans="1:55" x14ac:dyDescent="0.25">
      <c r="A14" s="133">
        <f>County_PMIS_HMA_IRI_App2!A14</f>
        <v>0</v>
      </c>
      <c r="B14" s="133">
        <f>County_PMIS_HMA_IRI_App2!B14</f>
        <v>0</v>
      </c>
      <c r="C14" s="133">
        <f>County_PMIS_HMA_IRI_App2!C14</f>
        <v>0</v>
      </c>
      <c r="D14" s="133">
        <f>County_PMIS_HMA_IRI_App2!D14</f>
        <v>0</v>
      </c>
      <c r="E14" s="133">
        <f>County_PMIS_HMA_IRI_App2!E14</f>
        <v>0</v>
      </c>
      <c r="F14" s="133">
        <f>County_PMIS_HMA_IRI_App2!F14</f>
        <v>0</v>
      </c>
      <c r="G14" s="133">
        <f>County_PMIS_HMA_IRI_App2!G14</f>
        <v>0</v>
      </c>
      <c r="H14" s="133">
        <f>County_PMIS_HMA_IRI_App2!H14</f>
        <v>0</v>
      </c>
      <c r="I14" s="133">
        <f>County_PMIS_HMA_IRI_App2!I14</f>
        <v>0</v>
      </c>
      <c r="J14" s="133">
        <f>County_PMIS_HMA_IRI_App2!J14</f>
        <v>0</v>
      </c>
      <c r="K14" s="133">
        <f>County_PMIS_HMA_IRI_App2!K14</f>
        <v>0</v>
      </c>
      <c r="L14" s="133">
        <f>County_PMIS_HMA_IRI_App2!L14</f>
        <v>0</v>
      </c>
      <c r="M14" s="133">
        <f>RSL_County_PMIS_HMA_IRI_App2!M14</f>
        <v>0</v>
      </c>
      <c r="N14" s="133" t="str">
        <f>County_PMIS_HMA_IRI_App2!N14</f>
        <v/>
      </c>
      <c r="Q14" s="133" t="s">
        <v>712</v>
      </c>
      <c r="R14" s="133">
        <f t="shared" si="0"/>
        <v>-1.2666666666666666</v>
      </c>
      <c r="S14" s="136">
        <f t="shared" si="1"/>
        <v>-1.1449751329178421</v>
      </c>
      <c r="T14" s="133">
        <f t="shared" si="2"/>
        <v>-1.0007834888759646</v>
      </c>
      <c r="U14" s="133">
        <f t="shared" si="3"/>
        <v>-1.0011040578054389</v>
      </c>
      <c r="V14" s="133">
        <f t="shared" si="4"/>
        <v>-1.6472168481726173</v>
      </c>
      <c r="W14" s="133">
        <f t="shared" si="5"/>
        <v>-1.6401765450654693</v>
      </c>
      <c r="AW14" s="135"/>
      <c r="AX14" s="135"/>
      <c r="AY14" s="135"/>
      <c r="AZ14" s="135"/>
      <c r="BA14" s="135"/>
      <c r="BB14" s="135"/>
      <c r="BC14" s="135"/>
    </row>
    <row r="15" spans="1:55" x14ac:dyDescent="0.25">
      <c r="A15" s="133">
        <f>County_PMIS_HMA_IRI_App2!A15</f>
        <v>0</v>
      </c>
      <c r="B15" s="133">
        <f>County_PMIS_HMA_IRI_App2!B15</f>
        <v>0</v>
      </c>
      <c r="C15" s="133">
        <f>County_PMIS_HMA_IRI_App2!C15</f>
        <v>0</v>
      </c>
      <c r="D15" s="133">
        <f>County_PMIS_HMA_IRI_App2!D15</f>
        <v>0</v>
      </c>
      <c r="E15" s="133">
        <f>County_PMIS_HMA_IRI_App2!E15</f>
        <v>0</v>
      </c>
      <c r="F15" s="133">
        <f>County_PMIS_HMA_IRI_App2!F15</f>
        <v>0</v>
      </c>
      <c r="G15" s="133">
        <f>County_PMIS_HMA_IRI_App2!G15</f>
        <v>0</v>
      </c>
      <c r="H15" s="133">
        <f>County_PMIS_HMA_IRI_App2!H15</f>
        <v>0</v>
      </c>
      <c r="I15" s="133">
        <f>County_PMIS_HMA_IRI_App2!I15</f>
        <v>0</v>
      </c>
      <c r="J15" s="133">
        <f>County_PMIS_HMA_IRI_App2!J15</f>
        <v>0</v>
      </c>
      <c r="K15" s="133">
        <f>County_PMIS_HMA_IRI_App2!K15</f>
        <v>0</v>
      </c>
      <c r="L15" s="133">
        <f>County_PMIS_HMA_IRI_App2!L15</f>
        <v>0</v>
      </c>
      <c r="M15" s="133">
        <f>RSL_County_PMIS_HMA_IRI_App2!M15</f>
        <v>0</v>
      </c>
      <c r="N15" s="133" t="str">
        <f>County_PMIS_HMA_IRI_App2!N15</f>
        <v/>
      </c>
      <c r="Q15" s="133">
        <v>6639.58</v>
      </c>
      <c r="R15" s="133">
        <f t="shared" si="0"/>
        <v>-1.2666666666666666</v>
      </c>
      <c r="S15" s="136">
        <f t="shared" si="1"/>
        <v>-1.1449751329178421</v>
      </c>
      <c r="T15" s="133">
        <f t="shared" si="2"/>
        <v>-1.0007834888759646</v>
      </c>
      <c r="U15" s="133">
        <f t="shared" si="3"/>
        <v>-1.0011040578054389</v>
      </c>
      <c r="V15" s="133">
        <f t="shared" si="4"/>
        <v>-1.6472168481726173</v>
      </c>
      <c r="W15" s="133">
        <f t="shared" si="5"/>
        <v>-1.6401765450654693</v>
      </c>
      <c r="AW15" s="135"/>
      <c r="AX15" s="135"/>
      <c r="AY15" s="135"/>
      <c r="AZ15" s="135"/>
      <c r="BA15" s="135"/>
      <c r="BB15" s="135"/>
      <c r="BC15" s="135"/>
    </row>
    <row r="16" spans="1:55" x14ac:dyDescent="0.25">
      <c r="A16" s="133">
        <f>County_PMIS_HMA_IRI_App2!A16</f>
        <v>0</v>
      </c>
      <c r="B16" s="133">
        <f>County_PMIS_HMA_IRI_App2!B16</f>
        <v>0</v>
      </c>
      <c r="C16" s="133">
        <f>County_PMIS_HMA_IRI_App2!C16</f>
        <v>0</v>
      </c>
      <c r="D16" s="133">
        <f>County_PMIS_HMA_IRI_App2!D16</f>
        <v>0</v>
      </c>
      <c r="E16" s="133">
        <f>County_PMIS_HMA_IRI_App2!E16</f>
        <v>0</v>
      </c>
      <c r="F16" s="133">
        <f>County_PMIS_HMA_IRI_App2!F16</f>
        <v>0</v>
      </c>
      <c r="G16" s="133">
        <f>County_PMIS_HMA_IRI_App2!G16</f>
        <v>0</v>
      </c>
      <c r="H16" s="133">
        <f>County_PMIS_HMA_IRI_App2!H16</f>
        <v>0</v>
      </c>
      <c r="I16" s="133">
        <f>County_PMIS_HMA_IRI_App2!I16</f>
        <v>0</v>
      </c>
      <c r="J16" s="133">
        <f>County_PMIS_HMA_IRI_App2!J16</f>
        <v>0</v>
      </c>
      <c r="K16" s="133">
        <f>County_PMIS_HMA_IRI_App2!K16</f>
        <v>0</v>
      </c>
      <c r="L16" s="133">
        <f>County_PMIS_HMA_IRI_App2!L16</f>
        <v>0</v>
      </c>
      <c r="M16" s="133">
        <f>RSL_County_PMIS_HMA_IRI_App2!M16</f>
        <v>0</v>
      </c>
      <c r="N16" s="133" t="str">
        <f>County_PMIS_HMA_IRI_App2!N16</f>
        <v/>
      </c>
      <c r="Q16" s="134" t="s">
        <v>787</v>
      </c>
      <c r="R16" s="133">
        <f t="shared" si="0"/>
        <v>-1.2666666666666666</v>
      </c>
      <c r="S16" s="136">
        <f t="shared" si="1"/>
        <v>-1.1449751329178421</v>
      </c>
      <c r="T16" s="133">
        <f t="shared" si="2"/>
        <v>-1.0007834888759646</v>
      </c>
      <c r="U16" s="133">
        <f t="shared" si="3"/>
        <v>-1.0011040578054389</v>
      </c>
      <c r="V16" s="133">
        <f t="shared" si="4"/>
        <v>-1.6472168481726173</v>
      </c>
      <c r="W16" s="133">
        <f t="shared" si="5"/>
        <v>-1.6401765450654693</v>
      </c>
      <c r="AW16" s="135"/>
      <c r="AX16" s="135"/>
      <c r="AY16" s="135"/>
      <c r="AZ16" s="135"/>
      <c r="BA16" s="135"/>
      <c r="BB16" s="135"/>
      <c r="BC16" s="135"/>
    </row>
    <row r="17" spans="17:55" x14ac:dyDescent="0.25">
      <c r="Q17" s="133" t="s">
        <v>710</v>
      </c>
      <c r="R17" s="133">
        <f t="shared" si="0"/>
        <v>-1.2666666666666666</v>
      </c>
      <c r="S17" s="136">
        <f t="shared" si="1"/>
        <v>-1.1449751329178421</v>
      </c>
      <c r="T17" s="133">
        <f t="shared" si="2"/>
        <v>-1.0007834888759646</v>
      </c>
      <c r="U17" s="133">
        <f t="shared" si="3"/>
        <v>-1.0011040578054389</v>
      </c>
      <c r="V17" s="133">
        <f t="shared" si="4"/>
        <v>-1.6472168481726173</v>
      </c>
      <c r="W17" s="133">
        <f t="shared" si="5"/>
        <v>-1.6401765450654693</v>
      </c>
      <c r="X17" s="134" t="s">
        <v>715</v>
      </c>
      <c r="Y17" s="133" t="s">
        <v>716</v>
      </c>
      <c r="AW17" s="135"/>
      <c r="AX17" s="135"/>
      <c r="AY17" s="135"/>
      <c r="AZ17" s="135"/>
      <c r="BA17" s="135"/>
      <c r="BB17" s="135"/>
      <c r="BC17" s="135"/>
    </row>
    <row r="18" spans="17:55" x14ac:dyDescent="0.25">
      <c r="Q18" s="133">
        <v>3.8627600000000002</v>
      </c>
      <c r="R18" s="133">
        <f t="shared" si="0"/>
        <v>-1.2666666666666666</v>
      </c>
      <c r="S18" s="136">
        <f t="shared" si="1"/>
        <v>-1.1449751329178421</v>
      </c>
      <c r="T18" s="133">
        <f t="shared" si="2"/>
        <v>-1.0007834888759646</v>
      </c>
      <c r="U18" s="133">
        <f t="shared" si="3"/>
        <v>-1.0011040578054389</v>
      </c>
      <c r="V18" s="133">
        <f t="shared" si="4"/>
        <v>-1.6472168481726173</v>
      </c>
      <c r="W18" s="133">
        <f t="shared" si="5"/>
        <v>-1.6401765450654693</v>
      </c>
      <c r="X18" s="133">
        <v>1.709497</v>
      </c>
      <c r="Y18" s="133">
        <f t="array" ref="Y18:AT22">MMULT(AB2:AG6,TRANSPOSE(R2:W23))</f>
        <v>9.5894043368896806</v>
      </c>
      <c r="Z18" s="133">
        <v>9.5894043368896806</v>
      </c>
      <c r="AA18" s="133">
        <v>9.5894043368896806</v>
      </c>
      <c r="AB18" s="133">
        <v>9.5894043368896806</v>
      </c>
      <c r="AC18" s="133">
        <v>9.5894043368896806</v>
      </c>
      <c r="AD18" s="133">
        <v>9.5894043368896806</v>
      </c>
      <c r="AE18" s="133">
        <v>9.5894043368896806</v>
      </c>
      <c r="AF18" s="133">
        <v>9.5894043368896806</v>
      </c>
      <c r="AG18" s="133">
        <v>9.5894043368896806</v>
      </c>
      <c r="AH18" s="133">
        <v>9.5894043368896806</v>
      </c>
      <c r="AI18" s="133">
        <v>9.5894043368896806</v>
      </c>
      <c r="AJ18" s="133">
        <v>9.5894043368896806</v>
      </c>
      <c r="AK18" s="133">
        <v>9.5894043368896806</v>
      </c>
      <c r="AL18" s="133">
        <v>9.5894043368896806</v>
      </c>
      <c r="AM18" s="133">
        <v>9.5894043368896806</v>
      </c>
      <c r="AN18" s="133">
        <v>9.5894043368896806</v>
      </c>
      <c r="AO18" s="133">
        <v>9.5894043368896806</v>
      </c>
      <c r="AP18" s="133">
        <v>9.5894043368896806</v>
      </c>
      <c r="AQ18" s="133">
        <v>9.5894043368896806</v>
      </c>
      <c r="AR18" s="133">
        <v>9.5894043368896806</v>
      </c>
      <c r="AS18" s="133">
        <v>9.5894043368896806</v>
      </c>
      <c r="AT18" s="133">
        <v>9.5894043368896806</v>
      </c>
      <c r="AW18" s="135"/>
      <c r="AX18" s="135"/>
      <c r="AY18" s="135"/>
      <c r="AZ18" s="135"/>
      <c r="BA18" s="135"/>
      <c r="BB18" s="135"/>
      <c r="BC18" s="135"/>
    </row>
    <row r="19" spans="17:55" x14ac:dyDescent="0.25">
      <c r="Q19" s="133" t="s">
        <v>712</v>
      </c>
      <c r="R19" s="133">
        <f t="shared" si="0"/>
        <v>-1.2666666666666666</v>
      </c>
      <c r="S19" s="136">
        <f t="shared" si="1"/>
        <v>-1.1449751329178421</v>
      </c>
      <c r="T19" s="133">
        <f t="shared" si="2"/>
        <v>-1.0007834888759646</v>
      </c>
      <c r="U19" s="133">
        <f t="shared" si="3"/>
        <v>-1.0011040578054389</v>
      </c>
      <c r="V19" s="133">
        <f t="shared" si="4"/>
        <v>-1.6472168481726173</v>
      </c>
      <c r="W19" s="133">
        <f t="shared" si="5"/>
        <v>-1.6401765450654693</v>
      </c>
      <c r="X19" s="133">
        <v>0.262071</v>
      </c>
      <c r="Y19" s="133">
        <v>-9.7341019599002543E-2</v>
      </c>
      <c r="Z19" s="133">
        <v>-9.7341019599002543E-2</v>
      </c>
      <c r="AA19" s="133">
        <v>-9.7341019599002543E-2</v>
      </c>
      <c r="AB19" s="133">
        <v>-9.7341019599002543E-2</v>
      </c>
      <c r="AC19" s="133">
        <v>-9.7341019599002543E-2</v>
      </c>
      <c r="AD19" s="133">
        <v>-9.7341019599002543E-2</v>
      </c>
      <c r="AE19" s="133">
        <v>-9.7341019599002543E-2</v>
      </c>
      <c r="AF19" s="133">
        <v>-9.7341019599002543E-2</v>
      </c>
      <c r="AG19" s="133">
        <v>-9.7341019599002543E-2</v>
      </c>
      <c r="AH19" s="133">
        <v>-9.7341019599002543E-2</v>
      </c>
      <c r="AI19" s="133">
        <v>-9.7341019599002543E-2</v>
      </c>
      <c r="AJ19" s="133">
        <v>-9.7341019599002543E-2</v>
      </c>
      <c r="AK19" s="133">
        <v>-9.7341019599002543E-2</v>
      </c>
      <c r="AL19" s="133">
        <v>-9.7341019599002543E-2</v>
      </c>
      <c r="AM19" s="133">
        <v>-9.7341019599002543E-2</v>
      </c>
      <c r="AN19" s="133">
        <v>-9.7341019599002543E-2</v>
      </c>
      <c r="AO19" s="133">
        <v>-9.7341019599002543E-2</v>
      </c>
      <c r="AP19" s="133">
        <v>-9.7341019599002543E-2</v>
      </c>
      <c r="AQ19" s="133">
        <v>-9.7341019599002543E-2</v>
      </c>
      <c r="AR19" s="133">
        <v>-9.7341019599002543E-2</v>
      </c>
      <c r="AS19" s="133">
        <v>-9.7341019599002543E-2</v>
      </c>
      <c r="AT19" s="133">
        <v>-9.7341019599002543E-2</v>
      </c>
      <c r="AW19" s="135"/>
      <c r="AX19" s="135"/>
      <c r="AY19" s="135"/>
      <c r="AZ19" s="135"/>
      <c r="BA19" s="135"/>
      <c r="BB19" s="135"/>
      <c r="BC19" s="135"/>
    </row>
    <row r="20" spans="17:55" x14ac:dyDescent="0.25">
      <c r="Q20" s="133">
        <v>7001.25</v>
      </c>
      <c r="R20" s="133">
        <f t="shared" si="0"/>
        <v>-1.2666666666666666</v>
      </c>
      <c r="S20" s="136">
        <f t="shared" si="1"/>
        <v>-1.1449751329178421</v>
      </c>
      <c r="T20" s="133">
        <f t="shared" si="2"/>
        <v>-1.0007834888759646</v>
      </c>
      <c r="U20" s="133">
        <f t="shared" si="3"/>
        <v>-1.0011040578054389</v>
      </c>
      <c r="V20" s="133">
        <f t="shared" si="4"/>
        <v>-1.6472168481726173</v>
      </c>
      <c r="W20" s="133">
        <f t="shared" si="5"/>
        <v>-1.6401765450654693</v>
      </c>
      <c r="X20" s="133">
        <v>-0.35844799999999999</v>
      </c>
      <c r="Y20" s="133">
        <v>0.17601667471885762</v>
      </c>
      <c r="Z20" s="133">
        <v>0.17601667471885762</v>
      </c>
      <c r="AA20" s="133">
        <v>0.17601667471885762</v>
      </c>
      <c r="AB20" s="133">
        <v>0.17601667471885762</v>
      </c>
      <c r="AC20" s="133">
        <v>0.17601667471885762</v>
      </c>
      <c r="AD20" s="133">
        <v>0.17601667471885762</v>
      </c>
      <c r="AE20" s="133">
        <v>0.17601667471885762</v>
      </c>
      <c r="AF20" s="133">
        <v>0.17601667471885762</v>
      </c>
      <c r="AG20" s="133">
        <v>0.17601667471885762</v>
      </c>
      <c r="AH20" s="133">
        <v>0.17601667471885762</v>
      </c>
      <c r="AI20" s="133">
        <v>0.17601667471885762</v>
      </c>
      <c r="AJ20" s="133">
        <v>0.17601667471885762</v>
      </c>
      <c r="AK20" s="133">
        <v>0.17601667471885762</v>
      </c>
      <c r="AL20" s="133">
        <v>0.17601667471885762</v>
      </c>
      <c r="AM20" s="133">
        <v>0.17601667471885762</v>
      </c>
      <c r="AN20" s="133">
        <v>0.17601667471885762</v>
      </c>
      <c r="AO20" s="133">
        <v>0.17601667471885762</v>
      </c>
      <c r="AP20" s="133">
        <v>0.17601667471885762</v>
      </c>
      <c r="AQ20" s="133">
        <v>0.17601667471885762</v>
      </c>
      <c r="AR20" s="133">
        <v>0.17601667471885762</v>
      </c>
      <c r="AS20" s="133">
        <v>0.17601667471885762</v>
      </c>
      <c r="AT20" s="133">
        <v>0.17601667471885762</v>
      </c>
      <c r="AW20" s="135"/>
      <c r="AX20" s="135"/>
      <c r="AY20" s="135"/>
      <c r="AZ20" s="135"/>
      <c r="BA20" s="135"/>
      <c r="BB20" s="135"/>
      <c r="BC20" s="135"/>
    </row>
    <row r="21" spans="17:55" x14ac:dyDescent="0.25">
      <c r="Q21" s="134" t="s">
        <v>706</v>
      </c>
      <c r="R21" s="133">
        <f t="shared" si="0"/>
        <v>-1.2666666666666666</v>
      </c>
      <c r="S21" s="136">
        <f t="shared" si="1"/>
        <v>-1.1449751329178421</v>
      </c>
      <c r="T21" s="133">
        <f t="shared" si="2"/>
        <v>-1.0007834888759646</v>
      </c>
      <c r="U21" s="133">
        <f t="shared" si="3"/>
        <v>-1.0011040578054389</v>
      </c>
      <c r="V21" s="133">
        <f t="shared" si="4"/>
        <v>-1.6472168481726173</v>
      </c>
      <c r="W21" s="133">
        <f t="shared" si="5"/>
        <v>-1.6401765450654693</v>
      </c>
      <c r="X21" s="133">
        <v>0.54270300000000005</v>
      </c>
      <c r="Y21" s="133">
        <v>-1.3549540534126838</v>
      </c>
      <c r="Z21" s="133">
        <v>-1.3549540534126838</v>
      </c>
      <c r="AA21" s="133">
        <v>-1.3549540534126838</v>
      </c>
      <c r="AB21" s="133">
        <v>-1.3549540534126838</v>
      </c>
      <c r="AC21" s="133">
        <v>-1.3549540534126838</v>
      </c>
      <c r="AD21" s="133">
        <v>-1.3549540534126838</v>
      </c>
      <c r="AE21" s="133">
        <v>-1.3549540534126838</v>
      </c>
      <c r="AF21" s="133">
        <v>-1.3549540534126838</v>
      </c>
      <c r="AG21" s="133">
        <v>-1.3549540534126838</v>
      </c>
      <c r="AH21" s="133">
        <v>-1.3549540534126838</v>
      </c>
      <c r="AI21" s="133">
        <v>-1.3549540534126838</v>
      </c>
      <c r="AJ21" s="133">
        <v>-1.3549540534126838</v>
      </c>
      <c r="AK21" s="133">
        <v>-1.3549540534126838</v>
      </c>
      <c r="AL21" s="133">
        <v>-1.3549540534126838</v>
      </c>
      <c r="AM21" s="133">
        <v>-1.3549540534126838</v>
      </c>
      <c r="AN21" s="133">
        <v>-1.3549540534126838</v>
      </c>
      <c r="AO21" s="133">
        <v>-1.3549540534126838</v>
      </c>
      <c r="AP21" s="133">
        <v>-1.3549540534126838</v>
      </c>
      <c r="AQ21" s="133">
        <v>-1.3549540534126838</v>
      </c>
      <c r="AR21" s="133">
        <v>-1.3549540534126838</v>
      </c>
      <c r="AS21" s="133">
        <v>-1.3549540534126838</v>
      </c>
      <c r="AT21" s="133">
        <v>-1.3549540534126838</v>
      </c>
      <c r="AW21" s="135"/>
      <c r="AX21" s="135"/>
      <c r="AY21" s="135"/>
      <c r="AZ21" s="135"/>
      <c r="BA21" s="135"/>
      <c r="BB21" s="135"/>
      <c r="BC21" s="135"/>
    </row>
    <row r="22" spans="17:55" x14ac:dyDescent="0.25">
      <c r="Q22" s="133" t="s">
        <v>710</v>
      </c>
      <c r="R22" s="133">
        <f t="shared" si="0"/>
        <v>-1.2666666666666666</v>
      </c>
      <c r="S22" s="136">
        <f t="shared" si="1"/>
        <v>-1.1449751329178421</v>
      </c>
      <c r="T22" s="133">
        <f t="shared" si="2"/>
        <v>-1.0007834888759646</v>
      </c>
      <c r="U22" s="133">
        <f t="shared" si="3"/>
        <v>-1.0011040578054389</v>
      </c>
      <c r="V22" s="133">
        <f t="shared" si="4"/>
        <v>-1.6472168481726173</v>
      </c>
      <c r="W22" s="133">
        <f t="shared" si="5"/>
        <v>-1.6401765450654693</v>
      </c>
      <c r="X22" s="133">
        <v>2.804665</v>
      </c>
      <c r="Y22" s="133">
        <v>-1.9837311865126939</v>
      </c>
      <c r="Z22" s="133">
        <v>-1.9837311865126939</v>
      </c>
      <c r="AA22" s="133">
        <v>-1.9837311865126939</v>
      </c>
      <c r="AB22" s="133">
        <v>-1.9837311865126939</v>
      </c>
      <c r="AC22" s="133">
        <v>-1.9837311865126939</v>
      </c>
      <c r="AD22" s="133">
        <v>-1.9837311865126939</v>
      </c>
      <c r="AE22" s="133">
        <v>-1.9837311865126939</v>
      </c>
      <c r="AF22" s="133">
        <v>-1.9837311865126939</v>
      </c>
      <c r="AG22" s="133">
        <v>-1.9837311865126939</v>
      </c>
      <c r="AH22" s="133">
        <v>-1.9837311865126939</v>
      </c>
      <c r="AI22" s="133">
        <v>-1.9837311865126939</v>
      </c>
      <c r="AJ22" s="133">
        <v>-1.9837311865126939</v>
      </c>
      <c r="AK22" s="133">
        <v>-1.9837311865126939</v>
      </c>
      <c r="AL22" s="133">
        <v>-1.9837311865126939</v>
      </c>
      <c r="AM22" s="133">
        <v>-1.9837311865126939</v>
      </c>
      <c r="AN22" s="133">
        <v>-1.9837311865126939</v>
      </c>
      <c r="AO22" s="133">
        <v>-1.9837311865126939</v>
      </c>
      <c r="AP22" s="133">
        <v>-1.9837311865126939</v>
      </c>
      <c r="AQ22" s="133">
        <v>-1.9837311865126939</v>
      </c>
      <c r="AR22" s="133">
        <v>-1.9837311865126939</v>
      </c>
      <c r="AS22" s="133">
        <v>-1.9837311865126939</v>
      </c>
      <c r="AT22" s="133">
        <v>-1.9837311865126939</v>
      </c>
      <c r="AW22" s="135"/>
      <c r="AX22" s="135"/>
      <c r="AY22" s="135"/>
      <c r="AZ22" s="135"/>
      <c r="BA22" s="135"/>
      <c r="BB22" s="135"/>
      <c r="BC22" s="135"/>
    </row>
    <row r="23" spans="17:55" x14ac:dyDescent="0.25">
      <c r="Q23" s="133">
        <v>44.510300000000001</v>
      </c>
      <c r="R23" s="133">
        <f t="shared" si="0"/>
        <v>-1.2666666666666666</v>
      </c>
      <c r="S23" s="136">
        <f t="shared" si="1"/>
        <v>-1.1449751329178421</v>
      </c>
      <c r="T23" s="133">
        <f t="shared" si="2"/>
        <v>-1.0007834888759646</v>
      </c>
      <c r="U23" s="133">
        <f t="shared" si="3"/>
        <v>-1.0011040578054389</v>
      </c>
      <c r="V23" s="133">
        <f t="shared" si="4"/>
        <v>-1.6472168481726173</v>
      </c>
      <c r="W23" s="133">
        <f t="shared" si="5"/>
        <v>-1.6401765450654693</v>
      </c>
      <c r="AW23" s="135"/>
      <c r="AX23" s="135"/>
      <c r="AY23" s="135"/>
      <c r="AZ23" s="135"/>
      <c r="BA23" s="135"/>
      <c r="BB23" s="135"/>
      <c r="BC23" s="135"/>
    </row>
    <row r="24" spans="17:55" x14ac:dyDescent="0.25">
      <c r="Q24" s="133" t="s">
        <v>712</v>
      </c>
      <c r="R24" s="133">
        <f t="shared" si="0"/>
        <v>-1.2666666666666666</v>
      </c>
      <c r="S24" s="136">
        <f t="shared" si="1"/>
        <v>-1.1449751329178421</v>
      </c>
      <c r="T24" s="133">
        <f t="shared" si="2"/>
        <v>-1.0007834888759646</v>
      </c>
      <c r="U24" s="133">
        <f t="shared" si="3"/>
        <v>-1.0011040578054389</v>
      </c>
      <c r="V24" s="133">
        <f t="shared" si="4"/>
        <v>-1.6472168481726173</v>
      </c>
      <c r="W24" s="133">
        <f t="shared" si="5"/>
        <v>-1.6401765450654693</v>
      </c>
      <c r="AW24" s="135"/>
      <c r="AX24" s="135"/>
      <c r="AY24" s="135"/>
      <c r="AZ24" s="135"/>
      <c r="BA24" s="135"/>
      <c r="BB24" s="135"/>
      <c r="BC24" s="135"/>
    </row>
    <row r="25" spans="17:55" x14ac:dyDescent="0.25">
      <c r="Q25" s="133">
        <v>182.054</v>
      </c>
      <c r="R25" s="133">
        <f t="shared" si="0"/>
        <v>-1.2666666666666666</v>
      </c>
      <c r="S25" s="136">
        <f t="shared" si="1"/>
        <v>-1.1449751329178421</v>
      </c>
      <c r="T25" s="133">
        <f t="shared" si="2"/>
        <v>-1.0007834888759646</v>
      </c>
      <c r="U25" s="133">
        <f t="shared" si="3"/>
        <v>-1.0011040578054389</v>
      </c>
      <c r="V25" s="133">
        <f t="shared" si="4"/>
        <v>-1.6472168481726173</v>
      </c>
      <c r="W25" s="133">
        <f t="shared" si="5"/>
        <v>-1.6401765450654693</v>
      </c>
      <c r="AW25" s="135"/>
      <c r="AX25" s="135"/>
      <c r="AY25" s="135"/>
      <c r="AZ25" s="135"/>
      <c r="BA25" s="135"/>
      <c r="BB25" s="135"/>
      <c r="BC25" s="135"/>
    </row>
    <row r="26" spans="17:55" x14ac:dyDescent="0.25">
      <c r="Q26" s="134" t="s">
        <v>707</v>
      </c>
      <c r="R26" s="133">
        <f t="shared" si="0"/>
        <v>-1.2666666666666666</v>
      </c>
      <c r="S26" s="136">
        <f t="shared" si="1"/>
        <v>-1.1449751329178421</v>
      </c>
      <c r="T26" s="133">
        <f t="shared" si="2"/>
        <v>-1.0007834888759646</v>
      </c>
      <c r="U26" s="133">
        <f t="shared" si="3"/>
        <v>-1.0011040578054389</v>
      </c>
      <c r="V26" s="133">
        <f t="shared" si="4"/>
        <v>-1.6472168481726173</v>
      </c>
      <c r="W26" s="133">
        <f t="shared" si="5"/>
        <v>-1.6401765450654693</v>
      </c>
      <c r="Y26" s="133" t="s">
        <v>717</v>
      </c>
      <c r="AW26" s="135"/>
      <c r="AX26" s="135"/>
      <c r="AY26" s="135"/>
      <c r="AZ26" s="135"/>
      <c r="BA26" s="135"/>
      <c r="BB26" s="135"/>
      <c r="BC26" s="135"/>
    </row>
    <row r="27" spans="17:55" x14ac:dyDescent="0.25">
      <c r="Q27" s="133" t="s">
        <v>710</v>
      </c>
      <c r="R27" s="133">
        <f t="shared" si="0"/>
        <v>-1.2666666666666666</v>
      </c>
      <c r="S27" s="136">
        <f t="shared" si="1"/>
        <v>-1.1449751329178421</v>
      </c>
      <c r="T27" s="133">
        <f t="shared" si="2"/>
        <v>-1.0007834888759646</v>
      </c>
      <c r="U27" s="133">
        <f t="shared" si="3"/>
        <v>-1.0011040578054389</v>
      </c>
      <c r="V27" s="133">
        <f t="shared" si="4"/>
        <v>-1.6472168481726173</v>
      </c>
      <c r="W27" s="133">
        <f t="shared" si="5"/>
        <v>-1.6401765450654693</v>
      </c>
      <c r="Y27" s="133">
        <f t="array" ref="Y27:AT31">(X18:X22)+Y18:AT22</f>
        <v>11.298901336889681</v>
      </c>
      <c r="Z27" s="133">
        <v>11.298901336889681</v>
      </c>
      <c r="AA27" s="133">
        <v>11.298901336889681</v>
      </c>
      <c r="AB27" s="133">
        <v>11.298901336889681</v>
      </c>
      <c r="AC27" s="133">
        <v>11.298901336889681</v>
      </c>
      <c r="AD27" s="133">
        <v>11.298901336889681</v>
      </c>
      <c r="AE27" s="133">
        <v>11.298901336889681</v>
      </c>
      <c r="AF27" s="133">
        <v>11.298901336889681</v>
      </c>
      <c r="AG27" s="133">
        <v>11.298901336889681</v>
      </c>
      <c r="AH27" s="133">
        <v>11.298901336889681</v>
      </c>
      <c r="AI27" s="133">
        <v>11.298901336889681</v>
      </c>
      <c r="AJ27" s="133">
        <v>11.298901336889681</v>
      </c>
      <c r="AK27" s="133">
        <v>11.298901336889681</v>
      </c>
      <c r="AL27" s="133">
        <v>11.298901336889681</v>
      </c>
      <c r="AM27" s="133">
        <v>11.298901336889681</v>
      </c>
      <c r="AN27" s="133">
        <v>11.298901336889681</v>
      </c>
      <c r="AO27" s="133">
        <v>11.298901336889681</v>
      </c>
      <c r="AP27" s="133">
        <v>11.298901336889681</v>
      </c>
      <c r="AQ27" s="133">
        <v>11.298901336889681</v>
      </c>
      <c r="AR27" s="133">
        <v>11.298901336889681</v>
      </c>
      <c r="AS27" s="133">
        <v>11.298901336889681</v>
      </c>
      <c r="AT27" s="133">
        <v>11.298901336889681</v>
      </c>
      <c r="AW27" s="135"/>
      <c r="AX27" s="135"/>
      <c r="AY27" s="135"/>
      <c r="AZ27" s="135"/>
      <c r="BA27" s="135"/>
      <c r="BB27" s="135"/>
      <c r="BC27" s="135"/>
    </row>
    <row r="28" spans="17:55" x14ac:dyDescent="0.25">
      <c r="Q28" s="133">
        <v>45.935899999999997</v>
      </c>
      <c r="R28" s="133">
        <f t="shared" si="0"/>
        <v>-1.2666666666666666</v>
      </c>
      <c r="S28" s="136">
        <f t="shared" si="1"/>
        <v>-1.1449751329178421</v>
      </c>
      <c r="T28" s="133">
        <f t="shared" si="2"/>
        <v>-1.0007834888759646</v>
      </c>
      <c r="U28" s="133">
        <f t="shared" si="3"/>
        <v>-1.0011040578054389</v>
      </c>
      <c r="V28" s="133">
        <f t="shared" si="4"/>
        <v>-1.6472168481726173</v>
      </c>
      <c r="W28" s="133">
        <f t="shared" si="5"/>
        <v>-1.6401765450654693</v>
      </c>
      <c r="Y28" s="133">
        <v>0.16472998040099746</v>
      </c>
      <c r="Z28" s="133">
        <v>0.16472998040099746</v>
      </c>
      <c r="AA28" s="133">
        <v>0.16472998040099746</v>
      </c>
      <c r="AB28" s="133">
        <v>0.16472998040099746</v>
      </c>
      <c r="AC28" s="133">
        <v>0.16472998040099746</v>
      </c>
      <c r="AD28" s="133">
        <v>0.16472998040099746</v>
      </c>
      <c r="AE28" s="133">
        <v>0.16472998040099746</v>
      </c>
      <c r="AF28" s="133">
        <v>0.16472998040099746</v>
      </c>
      <c r="AG28" s="133">
        <v>0.16472998040099746</v>
      </c>
      <c r="AH28" s="133">
        <v>0.16472998040099746</v>
      </c>
      <c r="AI28" s="133">
        <v>0.16472998040099746</v>
      </c>
      <c r="AJ28" s="133">
        <v>0.16472998040099746</v>
      </c>
      <c r="AK28" s="133">
        <v>0.16472998040099746</v>
      </c>
      <c r="AL28" s="133">
        <v>0.16472998040099746</v>
      </c>
      <c r="AM28" s="133">
        <v>0.16472998040099746</v>
      </c>
      <c r="AN28" s="133">
        <v>0.16472998040099746</v>
      </c>
      <c r="AO28" s="133">
        <v>0.16472998040099746</v>
      </c>
      <c r="AP28" s="133">
        <v>0.16472998040099746</v>
      </c>
      <c r="AQ28" s="133">
        <v>0.16472998040099746</v>
      </c>
      <c r="AR28" s="133">
        <v>0.16472998040099746</v>
      </c>
      <c r="AS28" s="133">
        <v>0.16472998040099746</v>
      </c>
      <c r="AT28" s="133">
        <v>0.16472998040099746</v>
      </c>
      <c r="AW28" s="135"/>
      <c r="AX28" s="135"/>
      <c r="AY28" s="135"/>
      <c r="AZ28" s="135"/>
      <c r="BA28" s="135"/>
      <c r="BB28" s="135"/>
      <c r="BC28" s="135"/>
    </row>
    <row r="29" spans="17:55" x14ac:dyDescent="0.25">
      <c r="Q29" s="133" t="s">
        <v>712</v>
      </c>
      <c r="R29" s="133">
        <f t="shared" si="0"/>
        <v>-1.2666666666666666</v>
      </c>
      <c r="S29" s="136">
        <f t="shared" si="1"/>
        <v>-1.1449751329178421</v>
      </c>
      <c r="T29" s="133">
        <f t="shared" si="2"/>
        <v>-1.0007834888759646</v>
      </c>
      <c r="U29" s="133">
        <f t="shared" si="3"/>
        <v>-1.0011040578054389</v>
      </c>
      <c r="V29" s="133">
        <f t="shared" si="4"/>
        <v>-1.6472168481726173</v>
      </c>
      <c r="W29" s="133">
        <f t="shared" si="5"/>
        <v>-1.6401765450654693</v>
      </c>
      <c r="Y29" s="133">
        <v>-0.18243132528114236</v>
      </c>
      <c r="Z29" s="133">
        <v>-0.18243132528114236</v>
      </c>
      <c r="AA29" s="133">
        <v>-0.18243132528114236</v>
      </c>
      <c r="AB29" s="133">
        <v>-0.18243132528114236</v>
      </c>
      <c r="AC29" s="133">
        <v>-0.18243132528114236</v>
      </c>
      <c r="AD29" s="133">
        <v>-0.18243132528114236</v>
      </c>
      <c r="AE29" s="133">
        <v>-0.18243132528114236</v>
      </c>
      <c r="AF29" s="133">
        <v>-0.18243132528114236</v>
      </c>
      <c r="AG29" s="133">
        <v>-0.18243132528114236</v>
      </c>
      <c r="AH29" s="133">
        <v>-0.18243132528114236</v>
      </c>
      <c r="AI29" s="133">
        <v>-0.18243132528114236</v>
      </c>
      <c r="AJ29" s="133">
        <v>-0.18243132528114236</v>
      </c>
      <c r="AK29" s="133">
        <v>-0.18243132528114236</v>
      </c>
      <c r="AL29" s="133">
        <v>-0.18243132528114236</v>
      </c>
      <c r="AM29" s="133">
        <v>-0.18243132528114236</v>
      </c>
      <c r="AN29" s="133">
        <v>-0.18243132528114236</v>
      </c>
      <c r="AO29" s="133">
        <v>-0.18243132528114236</v>
      </c>
      <c r="AP29" s="133">
        <v>-0.18243132528114236</v>
      </c>
      <c r="AQ29" s="133">
        <v>-0.18243132528114236</v>
      </c>
      <c r="AR29" s="133">
        <v>-0.18243132528114236</v>
      </c>
      <c r="AS29" s="133">
        <v>-0.18243132528114236</v>
      </c>
      <c r="AT29" s="133">
        <v>-0.18243132528114236</v>
      </c>
      <c r="AW29" s="135"/>
      <c r="AX29" s="135"/>
      <c r="AY29" s="135"/>
      <c r="AZ29" s="135"/>
      <c r="BA29" s="135"/>
      <c r="BB29" s="135"/>
      <c r="BC29" s="135"/>
    </row>
    <row r="30" spans="17:55" x14ac:dyDescent="0.25">
      <c r="Q30" s="133">
        <v>189.446</v>
      </c>
      <c r="R30" s="133">
        <f t="shared" si="0"/>
        <v>-1.2666666666666666</v>
      </c>
      <c r="S30" s="136">
        <f t="shared" si="1"/>
        <v>-1.1449751329178421</v>
      </c>
      <c r="T30" s="133">
        <f t="shared" si="2"/>
        <v>-1.0007834888759646</v>
      </c>
      <c r="U30" s="133">
        <f t="shared" si="3"/>
        <v>-1.0011040578054389</v>
      </c>
      <c r="V30" s="133">
        <f t="shared" si="4"/>
        <v>-1.6472168481726173</v>
      </c>
      <c r="W30" s="133">
        <f t="shared" si="5"/>
        <v>-1.6401765450654693</v>
      </c>
      <c r="Y30" s="133">
        <v>-0.81225105341268378</v>
      </c>
      <c r="Z30" s="133">
        <v>-0.81225105341268378</v>
      </c>
      <c r="AA30" s="133">
        <v>-0.81225105341268378</v>
      </c>
      <c r="AB30" s="133">
        <v>-0.81225105341268378</v>
      </c>
      <c r="AC30" s="133">
        <v>-0.81225105341268378</v>
      </c>
      <c r="AD30" s="133">
        <v>-0.81225105341268378</v>
      </c>
      <c r="AE30" s="133">
        <v>-0.81225105341268378</v>
      </c>
      <c r="AF30" s="133">
        <v>-0.81225105341268378</v>
      </c>
      <c r="AG30" s="133">
        <v>-0.81225105341268378</v>
      </c>
      <c r="AH30" s="133">
        <v>-0.81225105341268378</v>
      </c>
      <c r="AI30" s="133">
        <v>-0.81225105341268378</v>
      </c>
      <c r="AJ30" s="133">
        <v>-0.81225105341268378</v>
      </c>
      <c r="AK30" s="133">
        <v>-0.81225105341268378</v>
      </c>
      <c r="AL30" s="133">
        <v>-0.81225105341268378</v>
      </c>
      <c r="AM30" s="133">
        <v>-0.81225105341268378</v>
      </c>
      <c r="AN30" s="133">
        <v>-0.81225105341268378</v>
      </c>
      <c r="AO30" s="133">
        <v>-0.81225105341268378</v>
      </c>
      <c r="AP30" s="133">
        <v>-0.81225105341268378</v>
      </c>
      <c r="AQ30" s="133">
        <v>-0.81225105341268378</v>
      </c>
      <c r="AR30" s="133">
        <v>-0.81225105341268378</v>
      </c>
      <c r="AS30" s="133">
        <v>-0.81225105341268378</v>
      </c>
      <c r="AT30" s="133">
        <v>-0.81225105341268378</v>
      </c>
      <c r="AW30" s="135"/>
      <c r="AX30" s="135"/>
      <c r="AY30" s="135"/>
      <c r="AZ30" s="135"/>
      <c r="BA30" s="135"/>
      <c r="BB30" s="135"/>
      <c r="BC30" s="135"/>
    </row>
    <row r="31" spans="17:55" x14ac:dyDescent="0.25">
      <c r="R31" s="133">
        <f t="shared" si="0"/>
        <v>-1.2666666666666666</v>
      </c>
      <c r="S31" s="136">
        <f t="shared" si="1"/>
        <v>-1.1449751329178421</v>
      </c>
      <c r="T31" s="133">
        <f t="shared" si="2"/>
        <v>-1.0007834888759646</v>
      </c>
      <c r="U31" s="133">
        <f t="shared" si="3"/>
        <v>-1.0011040578054389</v>
      </c>
      <c r="V31" s="133">
        <f t="shared" si="4"/>
        <v>-1.6472168481726173</v>
      </c>
      <c r="W31" s="133">
        <f t="shared" si="5"/>
        <v>-1.6401765450654693</v>
      </c>
      <c r="Y31" s="133">
        <v>0.8209338134873061</v>
      </c>
      <c r="Z31" s="133">
        <v>0.8209338134873061</v>
      </c>
      <c r="AA31" s="133">
        <v>0.8209338134873061</v>
      </c>
      <c r="AB31" s="133">
        <v>0.8209338134873061</v>
      </c>
      <c r="AC31" s="133">
        <v>0.8209338134873061</v>
      </c>
      <c r="AD31" s="133">
        <v>0.8209338134873061</v>
      </c>
      <c r="AE31" s="133">
        <v>0.8209338134873061</v>
      </c>
      <c r="AF31" s="133">
        <v>0.8209338134873061</v>
      </c>
      <c r="AG31" s="133">
        <v>0.8209338134873061</v>
      </c>
      <c r="AH31" s="133">
        <v>0.8209338134873061</v>
      </c>
      <c r="AI31" s="133">
        <v>0.8209338134873061</v>
      </c>
      <c r="AJ31" s="133">
        <v>0.8209338134873061</v>
      </c>
      <c r="AK31" s="133">
        <v>0.8209338134873061</v>
      </c>
      <c r="AL31" s="133">
        <v>0.8209338134873061</v>
      </c>
      <c r="AM31" s="133">
        <v>0.8209338134873061</v>
      </c>
      <c r="AN31" s="133">
        <v>0.8209338134873061</v>
      </c>
      <c r="AO31" s="133">
        <v>0.8209338134873061</v>
      </c>
      <c r="AP31" s="133">
        <v>0.8209338134873061</v>
      </c>
      <c r="AQ31" s="133">
        <v>0.8209338134873061</v>
      </c>
      <c r="AR31" s="133">
        <v>0.8209338134873061</v>
      </c>
      <c r="AS31" s="133">
        <v>0.8209338134873061</v>
      </c>
      <c r="AT31" s="133">
        <v>0.8209338134873061</v>
      </c>
      <c r="AW31" s="135"/>
      <c r="AX31" s="137"/>
      <c r="AY31" s="135"/>
      <c r="AZ31" s="135"/>
      <c r="BA31" s="135"/>
      <c r="BB31" s="135"/>
      <c r="BC31" s="135"/>
    </row>
    <row r="32" spans="17:55" x14ac:dyDescent="0.25">
      <c r="R32" s="133">
        <f t="shared" si="0"/>
        <v>-1.2666666666666666</v>
      </c>
      <c r="S32" s="136">
        <f t="shared" si="1"/>
        <v>-1.1449751329178421</v>
      </c>
      <c r="T32" s="133">
        <f t="shared" si="2"/>
        <v>-1.0007834888759646</v>
      </c>
      <c r="U32" s="133">
        <f t="shared" si="3"/>
        <v>-1.0011040578054389</v>
      </c>
      <c r="V32" s="133">
        <f t="shared" si="4"/>
        <v>-1.6472168481726173</v>
      </c>
      <c r="W32" s="133">
        <f t="shared" si="5"/>
        <v>-1.6401765450654693</v>
      </c>
      <c r="AW32" s="135"/>
      <c r="AX32" s="135"/>
      <c r="AY32" s="135"/>
      <c r="AZ32" s="135"/>
      <c r="BA32" s="135"/>
      <c r="BB32" s="135"/>
      <c r="BC32" s="135"/>
    </row>
    <row r="33" spans="18:55" x14ac:dyDescent="0.25">
      <c r="R33" s="133">
        <f t="shared" si="0"/>
        <v>-1.2666666666666666</v>
      </c>
      <c r="S33" s="136">
        <f t="shared" si="1"/>
        <v>-1.1449751329178421</v>
      </c>
      <c r="T33" s="133">
        <f t="shared" si="2"/>
        <v>-1.0007834888759646</v>
      </c>
      <c r="U33" s="133">
        <f t="shared" si="3"/>
        <v>-1.0011040578054389</v>
      </c>
      <c r="V33" s="133">
        <f t="shared" si="4"/>
        <v>-1.6472168481726173</v>
      </c>
      <c r="W33" s="133">
        <f t="shared" si="5"/>
        <v>-1.6401765450654693</v>
      </c>
      <c r="AW33" s="135"/>
      <c r="AX33" s="135"/>
      <c r="AY33" s="135"/>
      <c r="AZ33" s="135"/>
      <c r="BA33" s="135"/>
      <c r="BB33" s="135"/>
      <c r="BC33" s="135"/>
    </row>
    <row r="34" spans="18:55" x14ac:dyDescent="0.25">
      <c r="R34" s="133">
        <f t="shared" si="0"/>
        <v>-1.2666666666666666</v>
      </c>
      <c r="S34" s="136">
        <f t="shared" si="1"/>
        <v>-1.1449751329178421</v>
      </c>
      <c r="T34" s="133">
        <f t="shared" si="2"/>
        <v>-1.0007834888759646</v>
      </c>
      <c r="U34" s="133">
        <f t="shared" si="3"/>
        <v>-1.0011040578054389</v>
      </c>
      <c r="V34" s="133">
        <f t="shared" si="4"/>
        <v>-1.6472168481726173</v>
      </c>
      <c r="W34" s="133">
        <f t="shared" si="5"/>
        <v>-1.6401765450654693</v>
      </c>
      <c r="AW34" s="135"/>
      <c r="AX34" s="135"/>
      <c r="AY34" s="135"/>
      <c r="AZ34" s="135"/>
      <c r="BA34" s="135"/>
      <c r="BB34" s="135"/>
      <c r="BC34" s="135"/>
    </row>
    <row r="35" spans="18:55" x14ac:dyDescent="0.25">
      <c r="R35" s="133">
        <f t="shared" si="0"/>
        <v>-1.2666666666666666</v>
      </c>
      <c r="S35" s="136">
        <f t="shared" si="1"/>
        <v>-1.1449751329178421</v>
      </c>
      <c r="T35" s="133">
        <f t="shared" si="2"/>
        <v>-1.0007834888759646</v>
      </c>
      <c r="U35" s="133">
        <f t="shared" si="3"/>
        <v>-1.0011040578054389</v>
      </c>
      <c r="V35" s="133">
        <f t="shared" si="4"/>
        <v>-1.6472168481726173</v>
      </c>
      <c r="W35" s="133">
        <f t="shared" si="5"/>
        <v>-1.6401765450654693</v>
      </c>
      <c r="Y35" s="133" t="s">
        <v>718</v>
      </c>
      <c r="AW35" s="135"/>
      <c r="AX35" s="135"/>
      <c r="AY35" s="135"/>
      <c r="AZ35" s="135"/>
      <c r="BA35" s="135"/>
      <c r="BB35" s="135"/>
      <c r="BC35" s="135"/>
    </row>
    <row r="36" spans="18:55" x14ac:dyDescent="0.25">
      <c r="R36" s="133">
        <f t="shared" si="0"/>
        <v>-1.2666666666666666</v>
      </c>
      <c r="S36" s="136">
        <f t="shared" si="1"/>
        <v>-1.1449751329178421</v>
      </c>
      <c r="T36" s="133">
        <f t="shared" si="2"/>
        <v>-1.0007834888759646</v>
      </c>
      <c r="U36" s="133">
        <f t="shared" si="3"/>
        <v>-1.0011040578054389</v>
      </c>
      <c r="V36" s="133">
        <f t="shared" si="4"/>
        <v>-1.6472168481726173</v>
      </c>
      <c r="W36" s="133">
        <f t="shared" si="5"/>
        <v>-1.6401765450654693</v>
      </c>
      <c r="Y36" s="133">
        <f>2/(1+EXP(-2*Y27))-1</f>
        <v>0.99999999969314812</v>
      </c>
      <c r="Z36" s="133">
        <f t="shared" ref="Z36:AT40" si="6">2/(1+EXP(-2*Z27))-1</f>
        <v>0.99999999969314812</v>
      </c>
      <c r="AA36" s="133">
        <f t="shared" si="6"/>
        <v>0.99999999969314812</v>
      </c>
      <c r="AB36" s="133">
        <f t="shared" si="6"/>
        <v>0.99999999969314812</v>
      </c>
      <c r="AC36" s="133">
        <f t="shared" si="6"/>
        <v>0.99999999969314812</v>
      </c>
      <c r="AD36" s="133">
        <f t="shared" si="6"/>
        <v>0.99999999969314812</v>
      </c>
      <c r="AE36" s="133">
        <f t="shared" si="6"/>
        <v>0.99999999969314812</v>
      </c>
      <c r="AF36" s="133">
        <f t="shared" si="6"/>
        <v>0.99999999969314812</v>
      </c>
      <c r="AG36" s="133">
        <f t="shared" si="6"/>
        <v>0.99999999969314812</v>
      </c>
      <c r="AH36" s="133">
        <f t="shared" si="6"/>
        <v>0.99999999969314812</v>
      </c>
      <c r="AI36" s="133">
        <f t="shared" si="6"/>
        <v>0.99999999969314812</v>
      </c>
      <c r="AJ36" s="133">
        <f t="shared" si="6"/>
        <v>0.99999999969314812</v>
      </c>
      <c r="AK36" s="133">
        <f t="shared" si="6"/>
        <v>0.99999999969314812</v>
      </c>
      <c r="AL36" s="133">
        <f t="shared" si="6"/>
        <v>0.99999999969314812</v>
      </c>
      <c r="AM36" s="133">
        <f t="shared" si="6"/>
        <v>0.99999999969314812</v>
      </c>
      <c r="AN36" s="133">
        <f t="shared" si="6"/>
        <v>0.99999999969314812</v>
      </c>
      <c r="AO36" s="133">
        <f t="shared" si="6"/>
        <v>0.99999999969314812</v>
      </c>
      <c r="AP36" s="133">
        <f t="shared" si="6"/>
        <v>0.99999999969314812</v>
      </c>
      <c r="AQ36" s="133">
        <f t="shared" si="6"/>
        <v>0.99999999969314812</v>
      </c>
      <c r="AR36" s="133">
        <f t="shared" si="6"/>
        <v>0.99999999969314812</v>
      </c>
      <c r="AS36" s="133">
        <f t="shared" si="6"/>
        <v>0.99999999969314812</v>
      </c>
      <c r="AT36" s="133">
        <f t="shared" si="6"/>
        <v>0.99999999969314812</v>
      </c>
      <c r="AW36" s="135"/>
      <c r="AX36" s="135"/>
      <c r="AY36" s="135"/>
      <c r="AZ36" s="135"/>
      <c r="BA36" s="135"/>
      <c r="BB36" s="135"/>
      <c r="BC36" s="135"/>
    </row>
    <row r="37" spans="18:55" x14ac:dyDescent="0.25">
      <c r="R37" s="133">
        <f t="shared" si="0"/>
        <v>-1.2666666666666666</v>
      </c>
      <c r="S37" s="136">
        <f t="shared" si="1"/>
        <v>-1.1449751329178421</v>
      </c>
      <c r="T37" s="133">
        <f t="shared" si="2"/>
        <v>-1.0007834888759646</v>
      </c>
      <c r="U37" s="133">
        <f t="shared" si="3"/>
        <v>-1.0011040578054389</v>
      </c>
      <c r="V37" s="133">
        <f t="shared" si="4"/>
        <v>-1.6472168481726173</v>
      </c>
      <c r="W37" s="133">
        <f t="shared" si="5"/>
        <v>-1.6401765450654693</v>
      </c>
      <c r="Y37" s="133">
        <f t="shared" ref="Y37:AN40" si="7">2/(1+EXP(-2*Y28))-1</f>
        <v>0.16325594237448215</v>
      </c>
      <c r="Z37" s="133">
        <f t="shared" si="7"/>
        <v>0.16325594237448215</v>
      </c>
      <c r="AA37" s="133">
        <f t="shared" si="7"/>
        <v>0.16325594237448215</v>
      </c>
      <c r="AB37" s="133">
        <f t="shared" si="7"/>
        <v>0.16325594237448215</v>
      </c>
      <c r="AC37" s="133">
        <f t="shared" si="7"/>
        <v>0.16325594237448215</v>
      </c>
      <c r="AD37" s="133">
        <f t="shared" si="7"/>
        <v>0.16325594237448215</v>
      </c>
      <c r="AE37" s="133">
        <f t="shared" si="7"/>
        <v>0.16325594237448215</v>
      </c>
      <c r="AF37" s="133">
        <f t="shared" si="7"/>
        <v>0.16325594237448215</v>
      </c>
      <c r="AG37" s="133">
        <f t="shared" si="7"/>
        <v>0.16325594237448215</v>
      </c>
      <c r="AH37" s="133">
        <f t="shared" si="7"/>
        <v>0.16325594237448215</v>
      </c>
      <c r="AI37" s="133">
        <f t="shared" si="7"/>
        <v>0.16325594237448215</v>
      </c>
      <c r="AJ37" s="133">
        <f t="shared" si="7"/>
        <v>0.16325594237448215</v>
      </c>
      <c r="AK37" s="133">
        <f t="shared" si="7"/>
        <v>0.16325594237448215</v>
      </c>
      <c r="AL37" s="133">
        <f t="shared" si="7"/>
        <v>0.16325594237448215</v>
      </c>
      <c r="AM37" s="133">
        <f t="shared" si="7"/>
        <v>0.16325594237448215</v>
      </c>
      <c r="AN37" s="133">
        <f t="shared" si="7"/>
        <v>0.16325594237448215</v>
      </c>
      <c r="AO37" s="133">
        <f t="shared" si="6"/>
        <v>0.16325594237448215</v>
      </c>
      <c r="AP37" s="133">
        <f t="shared" si="6"/>
        <v>0.16325594237448215</v>
      </c>
      <c r="AQ37" s="133">
        <f t="shared" si="6"/>
        <v>0.16325594237448215</v>
      </c>
      <c r="AR37" s="133">
        <f t="shared" si="6"/>
        <v>0.16325594237448215</v>
      </c>
      <c r="AS37" s="133">
        <f t="shared" si="6"/>
        <v>0.16325594237448215</v>
      </c>
      <c r="AT37" s="133">
        <f t="shared" si="6"/>
        <v>0.16325594237448215</v>
      </c>
      <c r="AW37" s="135"/>
      <c r="AX37" s="135"/>
      <c r="AY37" s="135"/>
      <c r="AZ37" s="135"/>
      <c r="BA37" s="135"/>
      <c r="BB37" s="135"/>
      <c r="BC37" s="135"/>
    </row>
    <row r="38" spans="18:55" x14ac:dyDescent="0.25">
      <c r="R38" s="133">
        <f t="shared" si="0"/>
        <v>-1.2666666666666666</v>
      </c>
      <c r="S38" s="136">
        <f t="shared" si="1"/>
        <v>-1.1449751329178421</v>
      </c>
      <c r="T38" s="133">
        <f t="shared" si="2"/>
        <v>-1.0007834888759646</v>
      </c>
      <c r="U38" s="133">
        <f t="shared" si="3"/>
        <v>-1.0011040578054389</v>
      </c>
      <c r="V38" s="133">
        <f t="shared" si="4"/>
        <v>-1.6472168481726173</v>
      </c>
      <c r="W38" s="133">
        <f t="shared" si="5"/>
        <v>-1.6401765450654693</v>
      </c>
      <c r="Y38" s="133">
        <f t="shared" si="7"/>
        <v>-0.18043406577005949</v>
      </c>
      <c r="Z38" s="133">
        <f t="shared" si="6"/>
        <v>-0.18043406577005949</v>
      </c>
      <c r="AA38" s="133">
        <f t="shared" si="6"/>
        <v>-0.18043406577005949</v>
      </c>
      <c r="AB38" s="133">
        <f t="shared" si="6"/>
        <v>-0.18043406577005949</v>
      </c>
      <c r="AC38" s="133">
        <f t="shared" si="6"/>
        <v>-0.18043406577005949</v>
      </c>
      <c r="AD38" s="133">
        <f t="shared" si="6"/>
        <v>-0.18043406577005949</v>
      </c>
      <c r="AE38" s="133">
        <f t="shared" si="6"/>
        <v>-0.18043406577005949</v>
      </c>
      <c r="AF38" s="133">
        <f t="shared" si="6"/>
        <v>-0.18043406577005949</v>
      </c>
      <c r="AG38" s="133">
        <f t="shared" si="6"/>
        <v>-0.18043406577005949</v>
      </c>
      <c r="AH38" s="133">
        <f t="shared" si="6"/>
        <v>-0.18043406577005949</v>
      </c>
      <c r="AI38" s="133">
        <f t="shared" si="6"/>
        <v>-0.18043406577005949</v>
      </c>
      <c r="AJ38" s="133">
        <f t="shared" si="6"/>
        <v>-0.18043406577005949</v>
      </c>
      <c r="AK38" s="133">
        <f t="shared" si="6"/>
        <v>-0.18043406577005949</v>
      </c>
      <c r="AL38" s="133">
        <f t="shared" si="6"/>
        <v>-0.18043406577005949</v>
      </c>
      <c r="AM38" s="133">
        <f t="shared" si="6"/>
        <v>-0.18043406577005949</v>
      </c>
      <c r="AN38" s="133">
        <f t="shared" si="6"/>
        <v>-0.18043406577005949</v>
      </c>
      <c r="AO38" s="133">
        <f t="shared" si="6"/>
        <v>-0.18043406577005949</v>
      </c>
      <c r="AP38" s="133">
        <f t="shared" si="6"/>
        <v>-0.18043406577005949</v>
      </c>
      <c r="AQ38" s="133">
        <f t="shared" si="6"/>
        <v>-0.18043406577005949</v>
      </c>
      <c r="AR38" s="133">
        <f t="shared" si="6"/>
        <v>-0.18043406577005949</v>
      </c>
      <c r="AS38" s="133">
        <f t="shared" si="6"/>
        <v>-0.18043406577005949</v>
      </c>
      <c r="AT38" s="133">
        <f t="shared" si="6"/>
        <v>-0.18043406577005949</v>
      </c>
      <c r="AW38" s="135"/>
      <c r="AX38" s="135"/>
      <c r="AY38" s="135"/>
      <c r="AZ38" s="135"/>
      <c r="BA38" s="135"/>
      <c r="BB38" s="135"/>
      <c r="BC38" s="135"/>
    </row>
    <row r="39" spans="18:55" x14ac:dyDescent="0.25">
      <c r="R39" s="133">
        <f t="shared" si="0"/>
        <v>-1.2666666666666666</v>
      </c>
      <c r="S39" s="136">
        <f t="shared" si="1"/>
        <v>-1.1449751329178421</v>
      </c>
      <c r="T39" s="133">
        <f t="shared" si="2"/>
        <v>-1.0007834888759646</v>
      </c>
      <c r="U39" s="133">
        <f t="shared" si="3"/>
        <v>-1.0011040578054389</v>
      </c>
      <c r="V39" s="133">
        <f t="shared" si="4"/>
        <v>-1.6472168481726173</v>
      </c>
      <c r="W39" s="133">
        <f t="shared" si="5"/>
        <v>-1.6401765450654693</v>
      </c>
      <c r="Y39" s="133">
        <f t="shared" si="7"/>
        <v>-0.67083017971685199</v>
      </c>
      <c r="Z39" s="133">
        <f t="shared" si="6"/>
        <v>-0.67083017971685199</v>
      </c>
      <c r="AA39" s="133">
        <f t="shared" si="6"/>
        <v>-0.67083017971685199</v>
      </c>
      <c r="AB39" s="133">
        <f t="shared" si="6"/>
        <v>-0.67083017971685199</v>
      </c>
      <c r="AC39" s="133">
        <f t="shared" si="6"/>
        <v>-0.67083017971685199</v>
      </c>
      <c r="AD39" s="133">
        <f t="shared" si="6"/>
        <v>-0.67083017971685199</v>
      </c>
      <c r="AE39" s="133">
        <f t="shared" si="6"/>
        <v>-0.67083017971685199</v>
      </c>
      <c r="AF39" s="133">
        <f t="shared" si="6"/>
        <v>-0.67083017971685199</v>
      </c>
      <c r="AG39" s="133">
        <f t="shared" si="6"/>
        <v>-0.67083017971685199</v>
      </c>
      <c r="AH39" s="133">
        <f t="shared" si="6"/>
        <v>-0.67083017971685199</v>
      </c>
      <c r="AI39" s="133">
        <f t="shared" si="6"/>
        <v>-0.67083017971685199</v>
      </c>
      <c r="AJ39" s="133">
        <f t="shared" si="6"/>
        <v>-0.67083017971685199</v>
      </c>
      <c r="AK39" s="133">
        <f t="shared" si="6"/>
        <v>-0.67083017971685199</v>
      </c>
      <c r="AL39" s="133">
        <f t="shared" si="6"/>
        <v>-0.67083017971685199</v>
      </c>
      <c r="AM39" s="133">
        <f t="shared" si="6"/>
        <v>-0.67083017971685199</v>
      </c>
      <c r="AN39" s="133">
        <f t="shared" si="6"/>
        <v>-0.67083017971685199</v>
      </c>
      <c r="AO39" s="133">
        <f t="shared" si="6"/>
        <v>-0.67083017971685199</v>
      </c>
      <c r="AP39" s="133">
        <f t="shared" si="6"/>
        <v>-0.67083017971685199</v>
      </c>
      <c r="AQ39" s="133">
        <f t="shared" si="6"/>
        <v>-0.67083017971685199</v>
      </c>
      <c r="AR39" s="133">
        <f t="shared" si="6"/>
        <v>-0.67083017971685199</v>
      </c>
      <c r="AS39" s="133">
        <f t="shared" si="6"/>
        <v>-0.67083017971685199</v>
      </c>
      <c r="AT39" s="133">
        <f t="shared" si="6"/>
        <v>-0.67083017971685199</v>
      </c>
      <c r="AW39" s="135"/>
      <c r="AX39" s="135"/>
      <c r="AY39" s="135"/>
      <c r="AZ39" s="135"/>
      <c r="BA39" s="135"/>
      <c r="BB39" s="135"/>
      <c r="BC39" s="135"/>
    </row>
    <row r="40" spans="18:55" x14ac:dyDescent="0.25">
      <c r="R40" s="133">
        <f t="shared" si="0"/>
        <v>-1.2666666666666666</v>
      </c>
      <c r="S40" s="136">
        <f t="shared" si="1"/>
        <v>-1.1449751329178421</v>
      </c>
      <c r="T40" s="133">
        <f t="shared" si="2"/>
        <v>-1.0007834888759646</v>
      </c>
      <c r="U40" s="133">
        <f t="shared" si="3"/>
        <v>-1.0011040578054389</v>
      </c>
      <c r="V40" s="133">
        <f t="shared" si="4"/>
        <v>-1.6472168481726173</v>
      </c>
      <c r="W40" s="133">
        <f t="shared" si="5"/>
        <v>-1.6401765450654693</v>
      </c>
      <c r="Y40" s="133">
        <f t="shared" si="7"/>
        <v>0.67557781111834614</v>
      </c>
      <c r="Z40" s="133">
        <f t="shared" si="6"/>
        <v>0.67557781111834614</v>
      </c>
      <c r="AA40" s="133">
        <f t="shared" si="6"/>
        <v>0.67557781111834614</v>
      </c>
      <c r="AB40" s="133">
        <f t="shared" si="6"/>
        <v>0.67557781111834614</v>
      </c>
      <c r="AC40" s="133">
        <f t="shared" si="6"/>
        <v>0.67557781111834614</v>
      </c>
      <c r="AD40" s="133">
        <f t="shared" si="6"/>
        <v>0.67557781111834614</v>
      </c>
      <c r="AE40" s="133">
        <f t="shared" si="6"/>
        <v>0.67557781111834614</v>
      </c>
      <c r="AF40" s="133">
        <f t="shared" si="6"/>
        <v>0.67557781111834614</v>
      </c>
      <c r="AG40" s="133">
        <f t="shared" si="6"/>
        <v>0.67557781111834614</v>
      </c>
      <c r="AH40" s="133">
        <f t="shared" si="6"/>
        <v>0.67557781111834614</v>
      </c>
      <c r="AI40" s="133">
        <f t="shared" si="6"/>
        <v>0.67557781111834614</v>
      </c>
      <c r="AJ40" s="133">
        <f t="shared" si="6"/>
        <v>0.67557781111834614</v>
      </c>
      <c r="AK40" s="133">
        <f t="shared" si="6"/>
        <v>0.67557781111834614</v>
      </c>
      <c r="AL40" s="133">
        <f t="shared" si="6"/>
        <v>0.67557781111834614</v>
      </c>
      <c r="AM40" s="133">
        <f t="shared" si="6"/>
        <v>0.67557781111834614</v>
      </c>
      <c r="AN40" s="133">
        <f t="shared" si="6"/>
        <v>0.67557781111834614</v>
      </c>
      <c r="AO40" s="133">
        <f t="shared" si="6"/>
        <v>0.67557781111834614</v>
      </c>
      <c r="AP40" s="133">
        <f t="shared" si="6"/>
        <v>0.67557781111834614</v>
      </c>
      <c r="AQ40" s="133">
        <f t="shared" si="6"/>
        <v>0.67557781111834614</v>
      </c>
      <c r="AR40" s="133">
        <f t="shared" si="6"/>
        <v>0.67557781111834614</v>
      </c>
      <c r="AS40" s="133">
        <f t="shared" si="6"/>
        <v>0.67557781111834614</v>
      </c>
      <c r="AT40" s="133">
        <f t="shared" si="6"/>
        <v>0.67557781111834614</v>
      </c>
      <c r="AW40" s="135"/>
      <c r="AX40" s="135"/>
      <c r="AY40" s="135"/>
      <c r="AZ40" s="135"/>
      <c r="BA40" s="135"/>
      <c r="BB40" s="135"/>
      <c r="BC40" s="135"/>
    </row>
    <row r="41" spans="18:55" x14ac:dyDescent="0.25">
      <c r="R41" s="133">
        <f t="shared" si="0"/>
        <v>-1.2666666666666666</v>
      </c>
      <c r="S41" s="136">
        <f t="shared" si="1"/>
        <v>-1.1449751329178421</v>
      </c>
      <c r="T41" s="133">
        <f t="shared" si="2"/>
        <v>-1.0007834888759646</v>
      </c>
      <c r="U41" s="133">
        <f t="shared" si="3"/>
        <v>-1.0011040578054389</v>
      </c>
      <c r="V41" s="133">
        <f t="shared" si="4"/>
        <v>-1.6472168481726173</v>
      </c>
      <c r="W41" s="133">
        <f t="shared" si="5"/>
        <v>-1.6401765450654693</v>
      </c>
      <c r="AW41" s="135"/>
      <c r="AX41" s="135"/>
      <c r="AY41" s="135"/>
      <c r="AZ41" s="135"/>
      <c r="BA41" s="135"/>
      <c r="BB41" s="135"/>
      <c r="BC41" s="135"/>
    </row>
    <row r="42" spans="18:55" x14ac:dyDescent="0.25">
      <c r="R42" s="133">
        <f t="shared" si="0"/>
        <v>-1.2666666666666666</v>
      </c>
      <c r="S42" s="136">
        <f t="shared" si="1"/>
        <v>-1.1449751329178421</v>
      </c>
      <c r="T42" s="133">
        <f t="shared" si="2"/>
        <v>-1.0007834888759646</v>
      </c>
      <c r="U42" s="133">
        <f t="shared" si="3"/>
        <v>-1.0011040578054389</v>
      </c>
      <c r="V42" s="133">
        <f t="shared" si="4"/>
        <v>-1.6472168481726173</v>
      </c>
      <c r="W42" s="133">
        <f t="shared" si="5"/>
        <v>-1.6401765450654693</v>
      </c>
      <c r="Y42" s="134" t="s">
        <v>719</v>
      </c>
      <c r="Z42" s="134" t="s">
        <v>720</v>
      </c>
      <c r="AW42" s="135"/>
      <c r="AX42" s="135"/>
      <c r="AY42" s="135"/>
      <c r="AZ42" s="135"/>
      <c r="BA42" s="135"/>
      <c r="BB42" s="135"/>
      <c r="BC42" s="135"/>
    </row>
    <row r="43" spans="18:55" x14ac:dyDescent="0.25">
      <c r="R43" s="133">
        <f t="shared" si="0"/>
        <v>-1.2666666666666666</v>
      </c>
      <c r="S43" s="136">
        <f t="shared" si="1"/>
        <v>-1.1449751329178421</v>
      </c>
      <c r="T43" s="133">
        <f t="shared" si="2"/>
        <v>-1.0007834888759646</v>
      </c>
      <c r="U43" s="133">
        <f t="shared" si="3"/>
        <v>-1.0011040578054389</v>
      </c>
      <c r="V43" s="133">
        <f t="shared" si="4"/>
        <v>-1.6472168481726173</v>
      </c>
      <c r="W43" s="133">
        <f t="shared" si="5"/>
        <v>-1.6401765450654693</v>
      </c>
      <c r="Y43" s="133">
        <v>-0.69823299999999999</v>
      </c>
      <c r="Z43" s="133">
        <v>-8.4157499999999996E-2</v>
      </c>
      <c r="AA43" s="133">
        <v>0.613425</v>
      </c>
      <c r="AB43" s="133">
        <v>-0.89843200000000001</v>
      </c>
      <c r="AC43" s="133">
        <v>1.1773</v>
      </c>
      <c r="AD43" s="133">
        <v>-0.228044</v>
      </c>
      <c r="AW43" s="135"/>
      <c r="AX43" s="135"/>
      <c r="AY43" s="135"/>
      <c r="AZ43" s="135"/>
      <c r="BA43" s="135"/>
      <c r="BB43" s="135"/>
      <c r="BC43" s="135"/>
    </row>
    <row r="44" spans="18:55" x14ac:dyDescent="0.25">
      <c r="R44" s="133">
        <f t="shared" si="0"/>
        <v>-1.2666666666666666</v>
      </c>
      <c r="S44" s="136">
        <f t="shared" si="1"/>
        <v>-1.1449751329178421</v>
      </c>
      <c r="T44" s="133">
        <f t="shared" si="2"/>
        <v>-1.0007834888759646</v>
      </c>
      <c r="U44" s="133">
        <f t="shared" si="3"/>
        <v>-1.0011040578054389</v>
      </c>
      <c r="V44" s="133">
        <f t="shared" si="4"/>
        <v>-1.6472168481726173</v>
      </c>
      <c r="W44" s="133">
        <f t="shared" si="5"/>
        <v>-1.6401765450654693</v>
      </c>
      <c r="AW44" s="135"/>
      <c r="AX44" s="135"/>
      <c r="AY44" s="135"/>
      <c r="AZ44" s="135"/>
      <c r="BA44" s="135"/>
      <c r="BB44" s="135"/>
      <c r="BC44" s="135"/>
    </row>
    <row r="45" spans="18:55" x14ac:dyDescent="0.25">
      <c r="R45" s="133">
        <f t="shared" si="0"/>
        <v>-1.2666666666666666</v>
      </c>
      <c r="S45" s="136">
        <f t="shared" si="1"/>
        <v>-1.1449751329178421</v>
      </c>
      <c r="T45" s="133">
        <f t="shared" si="2"/>
        <v>-1.0007834888759646</v>
      </c>
      <c r="U45" s="133">
        <f t="shared" si="3"/>
        <v>-1.0011040578054389</v>
      </c>
      <c r="V45" s="133">
        <f t="shared" si="4"/>
        <v>-1.6472168481726173</v>
      </c>
      <c r="W45" s="133">
        <f t="shared" si="5"/>
        <v>-1.6401765450654693</v>
      </c>
      <c r="Y45" s="133" t="s">
        <v>721</v>
      </c>
      <c r="AW45" s="135"/>
      <c r="AX45" s="135"/>
      <c r="AY45" s="135"/>
      <c r="AZ45" s="135"/>
      <c r="BA45" s="135"/>
      <c r="BB45" s="135"/>
      <c r="BC45" s="135"/>
    </row>
    <row r="46" spans="18:55" x14ac:dyDescent="0.25">
      <c r="R46" s="133">
        <f t="shared" si="0"/>
        <v>-1.2666666666666666</v>
      </c>
      <c r="S46" s="136">
        <f t="shared" si="1"/>
        <v>-1.1449751329178421</v>
      </c>
      <c r="T46" s="133">
        <f t="shared" si="2"/>
        <v>-1.0007834888759646</v>
      </c>
      <c r="U46" s="133">
        <f t="shared" si="3"/>
        <v>-1.0011040578054389</v>
      </c>
      <c r="V46" s="133">
        <f t="shared" si="4"/>
        <v>-1.6472168481726173</v>
      </c>
      <c r="W46" s="133">
        <f t="shared" si="5"/>
        <v>-1.6401765450654693</v>
      </c>
      <c r="Y46" s="133">
        <f t="array" ref="Y46:AT46">MMULT(Z43:AD43,Y36:AT40)</f>
        <v>-0.7657343218845053</v>
      </c>
      <c r="Z46" s="133">
        <v>-0.7657343218845053</v>
      </c>
      <c r="AA46" s="133">
        <v>-0.7657343218845053</v>
      </c>
      <c r="AB46" s="133">
        <v>-0.7657343218845053</v>
      </c>
      <c r="AC46" s="133">
        <v>-0.7657343218845053</v>
      </c>
      <c r="AD46" s="133">
        <v>-0.7657343218845053</v>
      </c>
      <c r="AE46" s="133">
        <v>-0.7657343218845053</v>
      </c>
      <c r="AF46" s="133">
        <v>-0.7657343218845053</v>
      </c>
      <c r="AG46" s="133">
        <v>-0.7657343218845053</v>
      </c>
      <c r="AH46" s="133">
        <v>-0.7657343218845053</v>
      </c>
      <c r="AI46" s="133">
        <v>-0.7657343218845053</v>
      </c>
      <c r="AJ46" s="133">
        <v>-0.7657343218845053</v>
      </c>
      <c r="AK46" s="133">
        <v>-0.7657343218845053</v>
      </c>
      <c r="AL46" s="133">
        <v>-0.7657343218845053</v>
      </c>
      <c r="AM46" s="133">
        <v>-0.7657343218845053</v>
      </c>
      <c r="AN46" s="133">
        <v>-0.7657343218845053</v>
      </c>
      <c r="AO46" s="133">
        <v>-0.7657343218845053</v>
      </c>
      <c r="AP46" s="133">
        <v>-0.7657343218845053</v>
      </c>
      <c r="AQ46" s="133">
        <v>-0.7657343218845053</v>
      </c>
      <c r="AR46" s="133">
        <v>-0.7657343218845053</v>
      </c>
      <c r="AS46" s="133">
        <v>-0.7657343218845053</v>
      </c>
      <c r="AT46" s="133">
        <v>-0.7657343218845053</v>
      </c>
      <c r="AW46" s="135"/>
      <c r="AX46" s="135"/>
      <c r="AY46" s="135"/>
      <c r="AZ46" s="135"/>
      <c r="BA46" s="135"/>
      <c r="BB46" s="135"/>
      <c r="BC46" s="135"/>
    </row>
    <row r="47" spans="18:55" x14ac:dyDescent="0.25">
      <c r="R47" s="133">
        <f t="shared" si="0"/>
        <v>-1.2666666666666666</v>
      </c>
      <c r="S47" s="136">
        <f t="shared" si="1"/>
        <v>-1.1449751329178421</v>
      </c>
      <c r="T47" s="133">
        <f t="shared" si="2"/>
        <v>-1.0007834888759646</v>
      </c>
      <c r="U47" s="133">
        <f t="shared" si="3"/>
        <v>-1.0011040578054389</v>
      </c>
      <c r="V47" s="133">
        <f t="shared" si="4"/>
        <v>-1.6472168481726173</v>
      </c>
      <c r="W47" s="133">
        <f t="shared" si="5"/>
        <v>-1.6401765450654693</v>
      </c>
      <c r="Y47" s="133" t="s">
        <v>722</v>
      </c>
      <c r="AW47" s="135"/>
      <c r="AX47" s="135"/>
      <c r="AY47" s="135"/>
      <c r="AZ47" s="135"/>
      <c r="BA47" s="135"/>
      <c r="BB47" s="135"/>
      <c r="BC47" s="135"/>
    </row>
    <row r="48" spans="18:55" x14ac:dyDescent="0.25">
      <c r="R48" s="133">
        <f t="shared" si="0"/>
        <v>-1.2666666666666666</v>
      </c>
      <c r="S48" s="136">
        <f t="shared" si="1"/>
        <v>-1.1449751329178421</v>
      </c>
      <c r="T48" s="133">
        <f t="shared" si="2"/>
        <v>-1.0007834888759646</v>
      </c>
      <c r="U48" s="133">
        <f t="shared" si="3"/>
        <v>-1.0011040578054389</v>
      </c>
      <c r="V48" s="133">
        <f t="shared" si="4"/>
        <v>-1.6472168481726173</v>
      </c>
      <c r="W48" s="133">
        <f t="shared" si="5"/>
        <v>-1.6401765450654693</v>
      </c>
      <c r="Y48" s="133">
        <f t="array" ref="Y48:AT48">(Y43)+Y46:AT46</f>
        <v>-1.4639673218845053</v>
      </c>
      <c r="Z48" s="133">
        <v>-1.4639673218845053</v>
      </c>
      <c r="AA48" s="133">
        <v>-1.4639673218845053</v>
      </c>
      <c r="AB48" s="133">
        <v>-1.4639673218845053</v>
      </c>
      <c r="AC48" s="133">
        <v>-1.4639673218845053</v>
      </c>
      <c r="AD48" s="133">
        <v>-1.4639673218845053</v>
      </c>
      <c r="AE48" s="133">
        <v>-1.4639673218845053</v>
      </c>
      <c r="AF48" s="133">
        <v>-1.4639673218845053</v>
      </c>
      <c r="AG48" s="133">
        <v>-1.4639673218845053</v>
      </c>
      <c r="AH48" s="133">
        <v>-1.4639673218845053</v>
      </c>
      <c r="AI48" s="133">
        <v>-1.4639673218845053</v>
      </c>
      <c r="AJ48" s="133">
        <v>-1.4639673218845053</v>
      </c>
      <c r="AK48" s="133">
        <v>-1.4639673218845053</v>
      </c>
      <c r="AL48" s="133">
        <v>-1.4639673218845053</v>
      </c>
      <c r="AM48" s="133">
        <v>-1.4639673218845053</v>
      </c>
      <c r="AN48" s="133">
        <v>-1.4639673218845053</v>
      </c>
      <c r="AO48" s="133">
        <v>-1.4639673218845053</v>
      </c>
      <c r="AP48" s="133">
        <v>-1.4639673218845053</v>
      </c>
      <c r="AQ48" s="133">
        <v>-1.4639673218845053</v>
      </c>
      <c r="AR48" s="133">
        <v>-1.4639673218845053</v>
      </c>
      <c r="AS48" s="133">
        <v>-1.4639673218845053</v>
      </c>
      <c r="AT48" s="133">
        <v>-1.4639673218845053</v>
      </c>
      <c r="AW48" s="135"/>
      <c r="AX48" s="135"/>
      <c r="AY48" s="135"/>
      <c r="AZ48" s="135"/>
      <c r="BA48" s="135"/>
      <c r="BB48" s="135"/>
      <c r="BC48" s="135"/>
    </row>
    <row r="49" spans="18:55" x14ac:dyDescent="0.25">
      <c r="R49" s="133">
        <f t="shared" si="0"/>
        <v>-1.2666666666666666</v>
      </c>
      <c r="S49" s="136">
        <f t="shared" si="1"/>
        <v>-1.1449751329178421</v>
      </c>
      <c r="T49" s="133">
        <f t="shared" si="2"/>
        <v>-1.0007834888759646</v>
      </c>
      <c r="U49" s="133">
        <f t="shared" si="3"/>
        <v>-1.0011040578054389</v>
      </c>
      <c r="V49" s="133">
        <f t="shared" si="4"/>
        <v>-1.6472168481726173</v>
      </c>
      <c r="W49" s="133">
        <f t="shared" si="5"/>
        <v>-1.6401765450654693</v>
      </c>
      <c r="AW49" s="135"/>
      <c r="AX49" s="135"/>
      <c r="AY49" s="135"/>
      <c r="AZ49" s="135"/>
      <c r="BA49" s="135"/>
      <c r="BB49" s="135"/>
      <c r="BC49" s="135"/>
    </row>
    <row r="50" spans="18:55" x14ac:dyDescent="0.25">
      <c r="R50" s="133">
        <f t="shared" si="0"/>
        <v>-1.2666666666666666</v>
      </c>
      <c r="S50" s="136">
        <f t="shared" si="1"/>
        <v>-1.1449751329178421</v>
      </c>
      <c r="T50" s="133">
        <f t="shared" si="2"/>
        <v>-1.0007834888759646</v>
      </c>
      <c r="U50" s="133">
        <f t="shared" si="3"/>
        <v>-1.0011040578054389</v>
      </c>
      <c r="V50" s="133">
        <f t="shared" si="4"/>
        <v>-1.6472168481726173</v>
      </c>
      <c r="W50" s="133">
        <f t="shared" si="5"/>
        <v>-1.6401765450654693</v>
      </c>
      <c r="Y50" s="133" t="s">
        <v>723</v>
      </c>
      <c r="AW50" s="135"/>
      <c r="AX50" s="135"/>
      <c r="AY50" s="135"/>
      <c r="AZ50" s="135"/>
      <c r="BA50" s="135"/>
      <c r="BB50" s="135"/>
      <c r="BC50" s="135"/>
    </row>
    <row r="51" spans="18:55" x14ac:dyDescent="0.25">
      <c r="R51" s="133">
        <f t="shared" si="0"/>
        <v>-1.2666666666666666</v>
      </c>
      <c r="S51" s="136">
        <f t="shared" si="1"/>
        <v>-1.1449751329178421</v>
      </c>
      <c r="T51" s="133">
        <f t="shared" si="2"/>
        <v>-1.0007834888759646</v>
      </c>
      <c r="U51" s="133">
        <f t="shared" si="3"/>
        <v>-1.0011040578054389</v>
      </c>
      <c r="V51" s="133">
        <f t="shared" si="4"/>
        <v>-1.6472168481726173</v>
      </c>
      <c r="W51" s="133">
        <f t="shared" si="5"/>
        <v>-1.6401765450654693</v>
      </c>
      <c r="Y51" s="133">
        <f>(Y48+1)*(($O$5-$O$3)/2)+$O$3</f>
        <v>14.253371869474059</v>
      </c>
      <c r="Z51" s="133">
        <f t="shared" ref="Z51:AT51" si="8">(Z48+1)*(($O$5-$O$3)/2)+$O$3</f>
        <v>14.253371869474059</v>
      </c>
      <c r="AA51" s="133">
        <f t="shared" si="8"/>
        <v>14.253371869474059</v>
      </c>
      <c r="AB51" s="133">
        <f t="shared" si="8"/>
        <v>14.253371869474059</v>
      </c>
      <c r="AC51" s="133">
        <f t="shared" si="8"/>
        <v>14.253371869474059</v>
      </c>
      <c r="AD51" s="133">
        <f t="shared" si="8"/>
        <v>14.253371869474059</v>
      </c>
      <c r="AE51" s="133">
        <f t="shared" si="8"/>
        <v>14.253371869474059</v>
      </c>
      <c r="AF51" s="133">
        <f t="shared" si="8"/>
        <v>14.253371869474059</v>
      </c>
      <c r="AG51" s="133">
        <f t="shared" si="8"/>
        <v>14.253371869474059</v>
      </c>
      <c r="AH51" s="133">
        <f t="shared" si="8"/>
        <v>14.253371869474059</v>
      </c>
      <c r="AI51" s="133">
        <f t="shared" si="8"/>
        <v>14.253371869474059</v>
      </c>
      <c r="AJ51" s="133">
        <f t="shared" si="8"/>
        <v>14.253371869474059</v>
      </c>
      <c r="AK51" s="133">
        <f t="shared" si="8"/>
        <v>14.253371869474059</v>
      </c>
      <c r="AL51" s="133">
        <f t="shared" si="8"/>
        <v>14.253371869474059</v>
      </c>
      <c r="AM51" s="133">
        <f t="shared" si="8"/>
        <v>14.253371869474059</v>
      </c>
      <c r="AN51" s="133">
        <f t="shared" si="8"/>
        <v>14.253371869474059</v>
      </c>
      <c r="AO51" s="133">
        <f t="shared" si="8"/>
        <v>14.253371869474059</v>
      </c>
      <c r="AP51" s="133">
        <f t="shared" si="8"/>
        <v>14.253371869474059</v>
      </c>
      <c r="AQ51" s="133">
        <f t="shared" si="8"/>
        <v>14.253371869474059</v>
      </c>
      <c r="AR51" s="133">
        <f t="shared" si="8"/>
        <v>14.253371869474059</v>
      </c>
      <c r="AS51" s="133">
        <f t="shared" si="8"/>
        <v>14.253371869474059</v>
      </c>
      <c r="AT51" s="133">
        <f t="shared" si="8"/>
        <v>14.253371869474059</v>
      </c>
      <c r="AW51" s="135"/>
      <c r="AX51" s="135"/>
      <c r="AY51" s="135"/>
      <c r="AZ51" s="135"/>
      <c r="BA51" s="135"/>
      <c r="BB51" s="135"/>
      <c r="BC51" s="135"/>
    </row>
    <row r="52" spans="18:55" x14ac:dyDescent="0.25">
      <c r="R52" s="133">
        <f t="shared" si="0"/>
        <v>-1.2666666666666666</v>
      </c>
      <c r="S52" s="136">
        <f t="shared" si="1"/>
        <v>-1.1449751329178421</v>
      </c>
      <c r="T52" s="133">
        <f t="shared" si="2"/>
        <v>-1.0007834888759646</v>
      </c>
      <c r="U52" s="133">
        <f t="shared" si="3"/>
        <v>-1.0011040578054389</v>
      </c>
      <c r="V52" s="133">
        <f t="shared" si="4"/>
        <v>-1.6472168481726173</v>
      </c>
      <c r="W52" s="133">
        <f t="shared" si="5"/>
        <v>-1.6401765450654693</v>
      </c>
      <c r="Y52" s="133" t="s">
        <v>724</v>
      </c>
      <c r="AW52" s="135"/>
      <c r="AX52" s="135"/>
      <c r="AY52" s="135"/>
      <c r="AZ52" s="135"/>
      <c r="BA52" s="135"/>
      <c r="BB52" s="135"/>
      <c r="BC52" s="135"/>
    </row>
    <row r="53" spans="18:55" x14ac:dyDescent="0.25">
      <c r="R53" s="133">
        <f t="shared" si="0"/>
        <v>-1.2666666666666666</v>
      </c>
      <c r="S53" s="136">
        <f t="shared" si="1"/>
        <v>-1.1449751329178421</v>
      </c>
      <c r="T53" s="133">
        <f t="shared" si="2"/>
        <v>-1.0007834888759646</v>
      </c>
      <c r="U53" s="133">
        <f t="shared" si="3"/>
        <v>-1.0011040578054389</v>
      </c>
      <c r="V53" s="133">
        <f t="shared" si="4"/>
        <v>-1.6472168481726173</v>
      </c>
      <c r="W53" s="133">
        <f t="shared" si="5"/>
        <v>-1.6401765450654693</v>
      </c>
      <c r="Y53" s="133">
        <f t="array" ref="Y53:Y184">TRANSPOSE($Y$51:$CG$51)</f>
        <v>14.253371869474059</v>
      </c>
      <c r="AW53" s="135"/>
      <c r="AX53" s="135"/>
      <c r="AY53" s="135"/>
      <c r="AZ53" s="135"/>
      <c r="BA53" s="135"/>
      <c r="BB53" s="135"/>
      <c r="BC53" s="135"/>
    </row>
    <row r="54" spans="18:55" x14ac:dyDescent="0.25">
      <c r="R54" s="133">
        <f t="shared" si="0"/>
        <v>-1.2666666666666666</v>
      </c>
      <c r="S54" s="136">
        <f t="shared" si="1"/>
        <v>-1.1449751329178421</v>
      </c>
      <c r="T54" s="133">
        <f t="shared" si="2"/>
        <v>-1.0007834888759646</v>
      </c>
      <c r="U54" s="133">
        <f t="shared" si="3"/>
        <v>-1.0011040578054389</v>
      </c>
      <c r="V54" s="133">
        <f t="shared" si="4"/>
        <v>-1.6472168481726173</v>
      </c>
      <c r="W54" s="133">
        <f t="shared" si="5"/>
        <v>-1.6401765450654693</v>
      </c>
      <c r="Y54" s="133">
        <v>14.253371869474059</v>
      </c>
      <c r="AW54" s="135"/>
      <c r="AX54" s="135"/>
      <c r="AY54" s="135"/>
      <c r="AZ54" s="135"/>
      <c r="BA54" s="135"/>
      <c r="BB54" s="135"/>
      <c r="BC54" s="135"/>
    </row>
    <row r="55" spans="18:55" x14ac:dyDescent="0.25">
      <c r="R55" s="133">
        <f t="shared" si="0"/>
        <v>-1.2666666666666666</v>
      </c>
      <c r="S55" s="136">
        <f t="shared" si="1"/>
        <v>-1.1449751329178421</v>
      </c>
      <c r="T55" s="133">
        <f t="shared" si="2"/>
        <v>-1.0007834888759646</v>
      </c>
      <c r="U55" s="133">
        <f t="shared" si="3"/>
        <v>-1.0011040578054389</v>
      </c>
      <c r="V55" s="133">
        <f t="shared" si="4"/>
        <v>-1.6472168481726173</v>
      </c>
      <c r="W55" s="133">
        <f t="shared" si="5"/>
        <v>-1.6401765450654693</v>
      </c>
      <c r="Y55" s="133">
        <v>14.253371869474059</v>
      </c>
    </row>
    <row r="56" spans="18:55" x14ac:dyDescent="0.25">
      <c r="R56" s="133">
        <f t="shared" si="0"/>
        <v>-1.2666666666666666</v>
      </c>
      <c r="S56" s="136">
        <f t="shared" si="1"/>
        <v>-1.1449751329178421</v>
      </c>
      <c r="T56" s="133">
        <f t="shared" si="2"/>
        <v>-1.0007834888759646</v>
      </c>
      <c r="U56" s="133">
        <f t="shared" si="3"/>
        <v>-1.0011040578054389</v>
      </c>
      <c r="V56" s="133">
        <f t="shared" si="4"/>
        <v>-1.6472168481726173</v>
      </c>
      <c r="W56" s="133">
        <f t="shared" si="5"/>
        <v>-1.6401765450654693</v>
      </c>
      <c r="Y56" s="133">
        <v>14.253371869474059</v>
      </c>
    </row>
    <row r="57" spans="18:55" x14ac:dyDescent="0.25">
      <c r="R57" s="133">
        <f t="shared" si="0"/>
        <v>-1.2666666666666666</v>
      </c>
      <c r="S57" s="136">
        <f t="shared" si="1"/>
        <v>-1.1449751329178421</v>
      </c>
      <c r="T57" s="133">
        <f t="shared" si="2"/>
        <v>-1.0007834888759646</v>
      </c>
      <c r="U57" s="133">
        <f t="shared" si="3"/>
        <v>-1.0011040578054389</v>
      </c>
      <c r="V57" s="133">
        <f t="shared" si="4"/>
        <v>-1.6472168481726173</v>
      </c>
      <c r="W57" s="133">
        <f t="shared" si="5"/>
        <v>-1.6401765450654693</v>
      </c>
      <c r="Y57" s="133">
        <v>14.253371869474059</v>
      </c>
    </row>
    <row r="58" spans="18:55" x14ac:dyDescent="0.25">
      <c r="R58" s="133">
        <f t="shared" si="0"/>
        <v>-1.2666666666666666</v>
      </c>
      <c r="S58" s="136">
        <f t="shared" si="1"/>
        <v>-1.1449751329178421</v>
      </c>
      <c r="T58" s="133">
        <f t="shared" si="2"/>
        <v>-1.0007834888759646</v>
      </c>
      <c r="U58" s="133">
        <f t="shared" si="3"/>
        <v>-1.0011040578054389</v>
      </c>
      <c r="V58" s="133">
        <f t="shared" si="4"/>
        <v>-1.6472168481726173</v>
      </c>
      <c r="W58" s="133">
        <f t="shared" si="5"/>
        <v>-1.6401765450654693</v>
      </c>
      <c r="Y58" s="133">
        <v>14.253371869474059</v>
      </c>
    </row>
    <row r="59" spans="18:55" x14ac:dyDescent="0.25">
      <c r="R59" s="133">
        <f t="shared" si="0"/>
        <v>-1.2666666666666666</v>
      </c>
      <c r="S59" s="136">
        <f t="shared" si="1"/>
        <v>-1.1449751329178421</v>
      </c>
      <c r="T59" s="133">
        <f t="shared" si="2"/>
        <v>-1.0007834888759646</v>
      </c>
      <c r="U59" s="133">
        <f t="shared" si="3"/>
        <v>-1.0011040578054389</v>
      </c>
      <c r="V59" s="133">
        <f t="shared" si="4"/>
        <v>-1.6472168481726173</v>
      </c>
      <c r="W59" s="133">
        <f t="shared" si="5"/>
        <v>-1.6401765450654693</v>
      </c>
      <c r="Y59" s="133">
        <v>14.253371869474059</v>
      </c>
    </row>
    <row r="60" spans="18:55" x14ac:dyDescent="0.25">
      <c r="R60" s="133">
        <f t="shared" si="0"/>
        <v>-1.2666666666666666</v>
      </c>
      <c r="S60" s="136">
        <f t="shared" si="1"/>
        <v>-1.1449751329178421</v>
      </c>
      <c r="T60" s="133">
        <f t="shared" si="2"/>
        <v>-1.0007834888759646</v>
      </c>
      <c r="U60" s="133">
        <f t="shared" si="3"/>
        <v>-1.0011040578054389</v>
      </c>
      <c r="V60" s="133">
        <f t="shared" si="4"/>
        <v>-1.6472168481726173</v>
      </c>
      <c r="W60" s="133">
        <f t="shared" si="5"/>
        <v>-1.6401765450654693</v>
      </c>
      <c r="Y60" s="133">
        <v>14.253371869474059</v>
      </c>
    </row>
    <row r="61" spans="18:55" x14ac:dyDescent="0.25">
      <c r="R61" s="133">
        <f t="shared" si="0"/>
        <v>-1.2666666666666666</v>
      </c>
      <c r="S61" s="136">
        <f t="shared" si="1"/>
        <v>-1.1449751329178421</v>
      </c>
      <c r="T61" s="133">
        <f t="shared" si="2"/>
        <v>-1.0007834888759646</v>
      </c>
      <c r="U61" s="133">
        <f t="shared" si="3"/>
        <v>-1.0011040578054389</v>
      </c>
      <c r="V61" s="133">
        <f t="shared" si="4"/>
        <v>-1.6472168481726173</v>
      </c>
      <c r="W61" s="133">
        <f t="shared" si="5"/>
        <v>-1.6401765450654693</v>
      </c>
      <c r="Y61" s="133">
        <v>14.253371869474059</v>
      </c>
    </row>
    <row r="62" spans="18:55" x14ac:dyDescent="0.25">
      <c r="R62" s="133">
        <f t="shared" si="0"/>
        <v>-1.2666666666666666</v>
      </c>
      <c r="S62" s="136">
        <f t="shared" si="1"/>
        <v>-1.1449751329178421</v>
      </c>
      <c r="T62" s="133">
        <f t="shared" si="2"/>
        <v>-1.0007834888759646</v>
      </c>
      <c r="U62" s="133">
        <f t="shared" si="3"/>
        <v>-1.0011040578054389</v>
      </c>
      <c r="V62" s="133">
        <f t="shared" si="4"/>
        <v>-1.6472168481726173</v>
      </c>
      <c r="W62" s="133">
        <f t="shared" si="5"/>
        <v>-1.6401765450654693</v>
      </c>
      <c r="Y62" s="133">
        <v>14.253371869474059</v>
      </c>
    </row>
    <row r="63" spans="18:55" x14ac:dyDescent="0.25">
      <c r="R63" s="133">
        <f t="shared" si="0"/>
        <v>-1.2666666666666666</v>
      </c>
      <c r="S63" s="136">
        <f t="shared" si="1"/>
        <v>-1.1449751329178421</v>
      </c>
      <c r="T63" s="133">
        <f t="shared" si="2"/>
        <v>-1.0007834888759646</v>
      </c>
      <c r="U63" s="133">
        <f t="shared" si="3"/>
        <v>-1.0011040578054389</v>
      </c>
      <c r="V63" s="133">
        <f t="shared" si="4"/>
        <v>-1.6472168481726173</v>
      </c>
      <c r="W63" s="133">
        <f t="shared" si="5"/>
        <v>-1.6401765450654693</v>
      </c>
      <c r="Y63" s="133">
        <v>14.253371869474059</v>
      </c>
    </row>
    <row r="64" spans="18:55" x14ac:dyDescent="0.25">
      <c r="R64" s="133">
        <f t="shared" si="0"/>
        <v>-1.2666666666666666</v>
      </c>
      <c r="S64" s="136">
        <f t="shared" si="1"/>
        <v>-1.1449751329178421</v>
      </c>
      <c r="T64" s="133">
        <f t="shared" si="2"/>
        <v>-1.0007834888759646</v>
      </c>
      <c r="U64" s="133">
        <f t="shared" si="3"/>
        <v>-1.0011040578054389</v>
      </c>
      <c r="V64" s="133">
        <f t="shared" si="4"/>
        <v>-1.6472168481726173</v>
      </c>
      <c r="W64" s="133">
        <f t="shared" si="5"/>
        <v>-1.6401765450654693</v>
      </c>
      <c r="Y64" s="133">
        <v>14.253371869474059</v>
      </c>
    </row>
    <row r="65" spans="18:25" x14ac:dyDescent="0.25">
      <c r="R65" s="133">
        <f t="shared" si="0"/>
        <v>-1.2666666666666666</v>
      </c>
      <c r="S65" s="136">
        <f t="shared" si="1"/>
        <v>-1.1449751329178421</v>
      </c>
      <c r="T65" s="133">
        <f t="shared" si="2"/>
        <v>-1.0007834888759646</v>
      </c>
      <c r="U65" s="133">
        <f t="shared" si="3"/>
        <v>-1.0011040578054389</v>
      </c>
      <c r="V65" s="133">
        <f t="shared" si="4"/>
        <v>-1.6472168481726173</v>
      </c>
      <c r="W65" s="133">
        <f t="shared" si="5"/>
        <v>-1.6401765450654693</v>
      </c>
      <c r="Y65" s="133">
        <v>14.253371869474059</v>
      </c>
    </row>
    <row r="66" spans="18:25" x14ac:dyDescent="0.25">
      <c r="R66" s="133">
        <f t="shared" si="0"/>
        <v>-1.2666666666666666</v>
      </c>
      <c r="S66" s="136">
        <f t="shared" si="1"/>
        <v>-1.1449751329178421</v>
      </c>
      <c r="T66" s="133">
        <f t="shared" si="2"/>
        <v>-1.0007834888759646</v>
      </c>
      <c r="U66" s="133">
        <f t="shared" si="3"/>
        <v>-1.0011040578054389</v>
      </c>
      <c r="V66" s="133">
        <f t="shared" si="4"/>
        <v>-1.6472168481726173</v>
      </c>
      <c r="W66" s="133">
        <f t="shared" si="5"/>
        <v>-1.6401765450654693</v>
      </c>
      <c r="Y66" s="133">
        <v>14.253371869474059</v>
      </c>
    </row>
    <row r="67" spans="18:25" x14ac:dyDescent="0.25">
      <c r="R67" s="133">
        <f t="shared" ref="R67:R130" si="9">2*((M67-Q$3)/(Q$5-Q$3))-1</f>
        <v>-1.2666666666666666</v>
      </c>
      <c r="S67" s="136">
        <f t="shared" ref="S67:S130" si="10">2*((H67-Q$8)/(Q$10-Q$8))-1</f>
        <v>-1.1449751329178421</v>
      </c>
      <c r="T67" s="133">
        <f t="shared" ref="T67:T130" si="11">2*((I67-Q$13)/(Q$15-Q$13))-1</f>
        <v>-1.0007834888759646</v>
      </c>
      <c r="U67" s="133">
        <f t="shared" ref="U67:U130" si="12">2*((J67-Q$18)/(Q$20-Q$18))-1</f>
        <v>-1.0011040578054389</v>
      </c>
      <c r="V67" s="133">
        <f t="shared" ref="V67:V130" si="13">2*((K67-Q$23)/(Q$25-Q$23))-1</f>
        <v>-1.6472168481726173</v>
      </c>
      <c r="W67" s="133">
        <f t="shared" ref="W67:W130" si="14">2*((L67-Q$28)/(Q$30-Q$28))-1</f>
        <v>-1.6401765450654693</v>
      </c>
      <c r="Y67" s="133">
        <v>14.253371869474059</v>
      </c>
    </row>
    <row r="68" spans="18:25" x14ac:dyDescent="0.25">
      <c r="R68" s="133">
        <f t="shared" si="9"/>
        <v>-1.2666666666666666</v>
      </c>
      <c r="S68" s="136">
        <f t="shared" si="10"/>
        <v>-1.1449751329178421</v>
      </c>
      <c r="T68" s="133">
        <f t="shared" si="11"/>
        <v>-1.0007834888759646</v>
      </c>
      <c r="U68" s="133">
        <f t="shared" si="12"/>
        <v>-1.0011040578054389</v>
      </c>
      <c r="V68" s="133">
        <f t="shared" si="13"/>
        <v>-1.6472168481726173</v>
      </c>
      <c r="W68" s="133">
        <f t="shared" si="14"/>
        <v>-1.6401765450654693</v>
      </c>
      <c r="Y68" s="133">
        <v>14.253371869474059</v>
      </c>
    </row>
    <row r="69" spans="18:25" x14ac:dyDescent="0.25">
      <c r="R69" s="133">
        <f t="shared" si="9"/>
        <v>-1.2666666666666666</v>
      </c>
      <c r="S69" s="136">
        <f t="shared" si="10"/>
        <v>-1.1449751329178421</v>
      </c>
      <c r="T69" s="133">
        <f t="shared" si="11"/>
        <v>-1.0007834888759646</v>
      </c>
      <c r="U69" s="133">
        <f t="shared" si="12"/>
        <v>-1.0011040578054389</v>
      </c>
      <c r="V69" s="133">
        <f t="shared" si="13"/>
        <v>-1.6472168481726173</v>
      </c>
      <c r="W69" s="133">
        <f t="shared" si="14"/>
        <v>-1.6401765450654693</v>
      </c>
      <c r="Y69" s="133">
        <v>14.253371869474059</v>
      </c>
    </row>
    <row r="70" spans="18:25" x14ac:dyDescent="0.25">
      <c r="R70" s="133">
        <f t="shared" si="9"/>
        <v>-1.2666666666666666</v>
      </c>
      <c r="S70" s="136">
        <f t="shared" si="10"/>
        <v>-1.1449751329178421</v>
      </c>
      <c r="T70" s="133">
        <f t="shared" si="11"/>
        <v>-1.0007834888759646</v>
      </c>
      <c r="U70" s="133">
        <f t="shared" si="12"/>
        <v>-1.0011040578054389</v>
      </c>
      <c r="V70" s="133">
        <f t="shared" si="13"/>
        <v>-1.6472168481726173</v>
      </c>
      <c r="W70" s="133">
        <f t="shared" si="14"/>
        <v>-1.6401765450654693</v>
      </c>
      <c r="Y70" s="133">
        <v>14.253371869474059</v>
      </c>
    </row>
    <row r="71" spans="18:25" x14ac:dyDescent="0.25">
      <c r="R71" s="133">
        <f t="shared" si="9"/>
        <v>-1.2666666666666666</v>
      </c>
      <c r="S71" s="136">
        <f t="shared" si="10"/>
        <v>-1.1449751329178421</v>
      </c>
      <c r="T71" s="133">
        <f t="shared" si="11"/>
        <v>-1.0007834888759646</v>
      </c>
      <c r="U71" s="133">
        <f t="shared" si="12"/>
        <v>-1.0011040578054389</v>
      </c>
      <c r="V71" s="133">
        <f t="shared" si="13"/>
        <v>-1.6472168481726173</v>
      </c>
      <c r="W71" s="133">
        <f t="shared" si="14"/>
        <v>-1.6401765450654693</v>
      </c>
      <c r="Y71" s="133">
        <v>14.253371869474059</v>
      </c>
    </row>
    <row r="72" spans="18:25" x14ac:dyDescent="0.25">
      <c r="R72" s="133">
        <f t="shared" si="9"/>
        <v>-1.2666666666666666</v>
      </c>
      <c r="S72" s="136">
        <f t="shared" si="10"/>
        <v>-1.1449751329178421</v>
      </c>
      <c r="T72" s="133">
        <f t="shared" si="11"/>
        <v>-1.0007834888759646</v>
      </c>
      <c r="U72" s="133">
        <f t="shared" si="12"/>
        <v>-1.0011040578054389</v>
      </c>
      <c r="V72" s="133">
        <f t="shared" si="13"/>
        <v>-1.6472168481726173</v>
      </c>
      <c r="W72" s="133">
        <f t="shared" si="14"/>
        <v>-1.6401765450654693</v>
      </c>
      <c r="Y72" s="133">
        <v>14.253371869474059</v>
      </c>
    </row>
    <row r="73" spans="18:25" x14ac:dyDescent="0.25">
      <c r="R73" s="133">
        <f t="shared" si="9"/>
        <v>-1.2666666666666666</v>
      </c>
      <c r="S73" s="136">
        <f t="shared" si="10"/>
        <v>-1.1449751329178421</v>
      </c>
      <c r="T73" s="133">
        <f t="shared" si="11"/>
        <v>-1.0007834888759646</v>
      </c>
      <c r="U73" s="133">
        <f t="shared" si="12"/>
        <v>-1.0011040578054389</v>
      </c>
      <c r="V73" s="133">
        <f t="shared" si="13"/>
        <v>-1.6472168481726173</v>
      </c>
      <c r="W73" s="133">
        <f t="shared" si="14"/>
        <v>-1.6401765450654693</v>
      </c>
      <c r="Y73" s="133">
        <v>14.253371869474059</v>
      </c>
    </row>
    <row r="74" spans="18:25" x14ac:dyDescent="0.25">
      <c r="R74" s="133">
        <f t="shared" si="9"/>
        <v>-1.2666666666666666</v>
      </c>
      <c r="S74" s="136">
        <f t="shared" si="10"/>
        <v>-1.1449751329178421</v>
      </c>
      <c r="T74" s="133">
        <f t="shared" si="11"/>
        <v>-1.0007834888759646</v>
      </c>
      <c r="U74" s="133">
        <f t="shared" si="12"/>
        <v>-1.0011040578054389</v>
      </c>
      <c r="V74" s="133">
        <f t="shared" si="13"/>
        <v>-1.6472168481726173</v>
      </c>
      <c r="W74" s="133">
        <f t="shared" si="14"/>
        <v>-1.6401765450654693</v>
      </c>
      <c r="Y74" s="133">
        <v>14.253371869474059</v>
      </c>
    </row>
    <row r="75" spans="18:25" x14ac:dyDescent="0.25">
      <c r="R75" s="133">
        <f t="shared" si="9"/>
        <v>-1.2666666666666666</v>
      </c>
      <c r="S75" s="136">
        <f t="shared" si="10"/>
        <v>-1.1449751329178421</v>
      </c>
      <c r="T75" s="133">
        <f t="shared" si="11"/>
        <v>-1.0007834888759646</v>
      </c>
      <c r="U75" s="133">
        <f t="shared" si="12"/>
        <v>-1.0011040578054389</v>
      </c>
      <c r="V75" s="133">
        <f t="shared" si="13"/>
        <v>-1.6472168481726173</v>
      </c>
      <c r="W75" s="133">
        <f t="shared" si="14"/>
        <v>-1.6401765450654693</v>
      </c>
      <c r="Y75" s="133">
        <v>0</v>
      </c>
    </row>
    <row r="76" spans="18:25" x14ac:dyDescent="0.25">
      <c r="R76" s="133">
        <f t="shared" si="9"/>
        <v>-1.2666666666666666</v>
      </c>
      <c r="S76" s="136">
        <f t="shared" si="10"/>
        <v>-1.1449751329178421</v>
      </c>
      <c r="T76" s="133">
        <f t="shared" si="11"/>
        <v>-1.0007834888759646</v>
      </c>
      <c r="U76" s="133">
        <f t="shared" si="12"/>
        <v>-1.0011040578054389</v>
      </c>
      <c r="V76" s="133">
        <f t="shared" si="13"/>
        <v>-1.6472168481726173</v>
      </c>
      <c r="W76" s="133">
        <f t="shared" si="14"/>
        <v>-1.6401765450654693</v>
      </c>
      <c r="Y76" s="133">
        <v>0</v>
      </c>
    </row>
    <row r="77" spans="18:25" x14ac:dyDescent="0.25">
      <c r="R77" s="133">
        <f t="shared" si="9"/>
        <v>-1.2666666666666666</v>
      </c>
      <c r="S77" s="136">
        <f t="shared" si="10"/>
        <v>-1.1449751329178421</v>
      </c>
      <c r="T77" s="133">
        <f t="shared" si="11"/>
        <v>-1.0007834888759646</v>
      </c>
      <c r="U77" s="133">
        <f t="shared" si="12"/>
        <v>-1.0011040578054389</v>
      </c>
      <c r="V77" s="133">
        <f t="shared" si="13"/>
        <v>-1.6472168481726173</v>
      </c>
      <c r="W77" s="133">
        <f t="shared" si="14"/>
        <v>-1.6401765450654693</v>
      </c>
      <c r="Y77" s="133">
        <v>0</v>
      </c>
    </row>
    <row r="78" spans="18:25" x14ac:dyDescent="0.25">
      <c r="R78" s="133">
        <f t="shared" si="9"/>
        <v>-1.2666666666666666</v>
      </c>
      <c r="S78" s="136">
        <f t="shared" si="10"/>
        <v>-1.1449751329178421</v>
      </c>
      <c r="T78" s="133">
        <f t="shared" si="11"/>
        <v>-1.0007834888759646</v>
      </c>
      <c r="U78" s="133">
        <f t="shared" si="12"/>
        <v>-1.0011040578054389</v>
      </c>
      <c r="V78" s="133">
        <f t="shared" si="13"/>
        <v>-1.6472168481726173</v>
      </c>
      <c r="W78" s="133">
        <f t="shared" si="14"/>
        <v>-1.6401765450654693</v>
      </c>
      <c r="Y78" s="133">
        <v>0</v>
      </c>
    </row>
    <row r="79" spans="18:25" x14ac:dyDescent="0.25">
      <c r="R79" s="133">
        <f t="shared" si="9"/>
        <v>-1.2666666666666666</v>
      </c>
      <c r="S79" s="136">
        <f t="shared" si="10"/>
        <v>-1.1449751329178421</v>
      </c>
      <c r="T79" s="133">
        <f t="shared" si="11"/>
        <v>-1.0007834888759646</v>
      </c>
      <c r="U79" s="133">
        <f t="shared" si="12"/>
        <v>-1.0011040578054389</v>
      </c>
      <c r="V79" s="133">
        <f t="shared" si="13"/>
        <v>-1.6472168481726173</v>
      </c>
      <c r="W79" s="133">
        <f t="shared" si="14"/>
        <v>-1.6401765450654693</v>
      </c>
      <c r="Y79" s="133">
        <v>0</v>
      </c>
    </row>
    <row r="80" spans="18:25" x14ac:dyDescent="0.25">
      <c r="R80" s="133">
        <f t="shared" si="9"/>
        <v>-1.2666666666666666</v>
      </c>
      <c r="S80" s="136">
        <f t="shared" si="10"/>
        <v>-1.1449751329178421</v>
      </c>
      <c r="T80" s="133">
        <f t="shared" si="11"/>
        <v>-1.0007834888759646</v>
      </c>
      <c r="U80" s="133">
        <f t="shared" si="12"/>
        <v>-1.0011040578054389</v>
      </c>
      <c r="V80" s="133">
        <f t="shared" si="13"/>
        <v>-1.6472168481726173</v>
      </c>
      <c r="W80" s="133">
        <f t="shared" si="14"/>
        <v>-1.6401765450654693</v>
      </c>
      <c r="Y80" s="133">
        <v>0</v>
      </c>
    </row>
    <row r="81" spans="18:25" x14ac:dyDescent="0.25">
      <c r="R81" s="133">
        <f t="shared" si="9"/>
        <v>-1.2666666666666666</v>
      </c>
      <c r="S81" s="136">
        <f t="shared" si="10"/>
        <v>-1.1449751329178421</v>
      </c>
      <c r="T81" s="133">
        <f t="shared" si="11"/>
        <v>-1.0007834888759646</v>
      </c>
      <c r="U81" s="133">
        <f t="shared" si="12"/>
        <v>-1.0011040578054389</v>
      </c>
      <c r="V81" s="133">
        <f t="shared" si="13"/>
        <v>-1.6472168481726173</v>
      </c>
      <c r="W81" s="133">
        <f t="shared" si="14"/>
        <v>-1.6401765450654693</v>
      </c>
      <c r="Y81" s="133">
        <v>0</v>
      </c>
    </row>
    <row r="82" spans="18:25" x14ac:dyDescent="0.25">
      <c r="R82" s="133">
        <f t="shared" si="9"/>
        <v>-1.2666666666666666</v>
      </c>
      <c r="S82" s="136">
        <f t="shared" si="10"/>
        <v>-1.1449751329178421</v>
      </c>
      <c r="T82" s="133">
        <f t="shared" si="11"/>
        <v>-1.0007834888759646</v>
      </c>
      <c r="U82" s="133">
        <f t="shared" si="12"/>
        <v>-1.0011040578054389</v>
      </c>
      <c r="V82" s="133">
        <f t="shared" si="13"/>
        <v>-1.6472168481726173</v>
      </c>
      <c r="W82" s="133">
        <f t="shared" si="14"/>
        <v>-1.6401765450654693</v>
      </c>
      <c r="Y82" s="133">
        <v>0</v>
      </c>
    </row>
    <row r="83" spans="18:25" x14ac:dyDescent="0.25">
      <c r="R83" s="133">
        <f t="shared" si="9"/>
        <v>-1.2666666666666666</v>
      </c>
      <c r="S83" s="136">
        <f t="shared" si="10"/>
        <v>-1.1449751329178421</v>
      </c>
      <c r="T83" s="133">
        <f t="shared" si="11"/>
        <v>-1.0007834888759646</v>
      </c>
      <c r="U83" s="133">
        <f t="shared" si="12"/>
        <v>-1.0011040578054389</v>
      </c>
      <c r="V83" s="133">
        <f t="shared" si="13"/>
        <v>-1.6472168481726173</v>
      </c>
      <c r="W83" s="133">
        <f t="shared" si="14"/>
        <v>-1.6401765450654693</v>
      </c>
      <c r="Y83" s="133">
        <v>0</v>
      </c>
    </row>
    <row r="84" spans="18:25" x14ac:dyDescent="0.25">
      <c r="R84" s="133">
        <f t="shared" si="9"/>
        <v>-1.2666666666666666</v>
      </c>
      <c r="S84" s="136">
        <f t="shared" si="10"/>
        <v>-1.1449751329178421</v>
      </c>
      <c r="T84" s="133">
        <f t="shared" si="11"/>
        <v>-1.0007834888759646</v>
      </c>
      <c r="U84" s="133">
        <f t="shared" si="12"/>
        <v>-1.0011040578054389</v>
      </c>
      <c r="V84" s="133">
        <f t="shared" si="13"/>
        <v>-1.6472168481726173</v>
      </c>
      <c r="W84" s="133">
        <f t="shared" si="14"/>
        <v>-1.6401765450654693</v>
      </c>
      <c r="Y84" s="133">
        <v>0</v>
      </c>
    </row>
    <row r="85" spans="18:25" x14ac:dyDescent="0.25">
      <c r="R85" s="133">
        <f t="shared" si="9"/>
        <v>-1.2666666666666666</v>
      </c>
      <c r="S85" s="136">
        <f t="shared" si="10"/>
        <v>-1.1449751329178421</v>
      </c>
      <c r="T85" s="133">
        <f t="shared" si="11"/>
        <v>-1.0007834888759646</v>
      </c>
      <c r="U85" s="133">
        <f t="shared" si="12"/>
        <v>-1.0011040578054389</v>
      </c>
      <c r="V85" s="133">
        <f t="shared" si="13"/>
        <v>-1.6472168481726173</v>
      </c>
      <c r="W85" s="133">
        <f t="shared" si="14"/>
        <v>-1.6401765450654693</v>
      </c>
      <c r="Y85" s="133">
        <v>0</v>
      </c>
    </row>
    <row r="86" spans="18:25" x14ac:dyDescent="0.25">
      <c r="R86" s="133">
        <f t="shared" si="9"/>
        <v>-1.2666666666666666</v>
      </c>
      <c r="S86" s="136">
        <f t="shared" si="10"/>
        <v>-1.1449751329178421</v>
      </c>
      <c r="T86" s="133">
        <f t="shared" si="11"/>
        <v>-1.0007834888759646</v>
      </c>
      <c r="U86" s="133">
        <f t="shared" si="12"/>
        <v>-1.0011040578054389</v>
      </c>
      <c r="V86" s="133">
        <f t="shared" si="13"/>
        <v>-1.6472168481726173</v>
      </c>
      <c r="W86" s="133">
        <f t="shared" si="14"/>
        <v>-1.6401765450654693</v>
      </c>
      <c r="Y86" s="133">
        <v>0</v>
      </c>
    </row>
    <row r="87" spans="18:25" x14ac:dyDescent="0.25">
      <c r="R87" s="133">
        <f t="shared" si="9"/>
        <v>-1.2666666666666666</v>
      </c>
      <c r="S87" s="136">
        <f t="shared" si="10"/>
        <v>-1.1449751329178421</v>
      </c>
      <c r="T87" s="133">
        <f t="shared" si="11"/>
        <v>-1.0007834888759646</v>
      </c>
      <c r="U87" s="133">
        <f t="shared" si="12"/>
        <v>-1.0011040578054389</v>
      </c>
      <c r="V87" s="133">
        <f t="shared" si="13"/>
        <v>-1.6472168481726173</v>
      </c>
      <c r="W87" s="133">
        <f t="shared" si="14"/>
        <v>-1.6401765450654693</v>
      </c>
      <c r="Y87" s="133">
        <v>0</v>
      </c>
    </row>
    <row r="88" spans="18:25" x14ac:dyDescent="0.25">
      <c r="R88" s="133">
        <f t="shared" si="9"/>
        <v>-1.2666666666666666</v>
      </c>
      <c r="S88" s="136">
        <f t="shared" si="10"/>
        <v>-1.1449751329178421</v>
      </c>
      <c r="T88" s="133">
        <f t="shared" si="11"/>
        <v>-1.0007834888759646</v>
      </c>
      <c r="U88" s="133">
        <f t="shared" si="12"/>
        <v>-1.0011040578054389</v>
      </c>
      <c r="V88" s="133">
        <f t="shared" si="13"/>
        <v>-1.6472168481726173</v>
      </c>
      <c r="W88" s="133">
        <f t="shared" si="14"/>
        <v>-1.6401765450654693</v>
      </c>
      <c r="Y88" s="133">
        <v>0</v>
      </c>
    </row>
    <row r="89" spans="18:25" x14ac:dyDescent="0.25">
      <c r="R89" s="133">
        <f t="shared" si="9"/>
        <v>-1.2666666666666666</v>
      </c>
      <c r="S89" s="136">
        <f t="shared" si="10"/>
        <v>-1.1449751329178421</v>
      </c>
      <c r="T89" s="133">
        <f t="shared" si="11"/>
        <v>-1.0007834888759646</v>
      </c>
      <c r="U89" s="133">
        <f t="shared" si="12"/>
        <v>-1.0011040578054389</v>
      </c>
      <c r="V89" s="133">
        <f t="shared" si="13"/>
        <v>-1.6472168481726173</v>
      </c>
      <c r="W89" s="133">
        <f t="shared" si="14"/>
        <v>-1.6401765450654693</v>
      </c>
      <c r="Y89" s="133">
        <v>0</v>
      </c>
    </row>
    <row r="90" spans="18:25" x14ac:dyDescent="0.25">
      <c r="R90" s="133">
        <f t="shared" si="9"/>
        <v>-1.2666666666666666</v>
      </c>
      <c r="S90" s="136">
        <f t="shared" si="10"/>
        <v>-1.1449751329178421</v>
      </c>
      <c r="T90" s="133">
        <f t="shared" si="11"/>
        <v>-1.0007834888759646</v>
      </c>
      <c r="U90" s="133">
        <f t="shared" si="12"/>
        <v>-1.0011040578054389</v>
      </c>
      <c r="V90" s="133">
        <f t="shared" si="13"/>
        <v>-1.6472168481726173</v>
      </c>
      <c r="W90" s="133">
        <f t="shared" si="14"/>
        <v>-1.6401765450654693</v>
      </c>
      <c r="Y90" s="133">
        <v>0</v>
      </c>
    </row>
    <row r="91" spans="18:25" x14ac:dyDescent="0.25">
      <c r="R91" s="133">
        <f t="shared" si="9"/>
        <v>-1.2666666666666666</v>
      </c>
      <c r="S91" s="136">
        <f t="shared" si="10"/>
        <v>-1.1449751329178421</v>
      </c>
      <c r="T91" s="133">
        <f t="shared" si="11"/>
        <v>-1.0007834888759646</v>
      </c>
      <c r="U91" s="133">
        <f t="shared" si="12"/>
        <v>-1.0011040578054389</v>
      </c>
      <c r="V91" s="133">
        <f t="shared" si="13"/>
        <v>-1.6472168481726173</v>
      </c>
      <c r="W91" s="133">
        <f t="shared" si="14"/>
        <v>-1.6401765450654693</v>
      </c>
      <c r="Y91" s="133">
        <v>0</v>
      </c>
    </row>
    <row r="92" spans="18:25" x14ac:dyDescent="0.25">
      <c r="R92" s="133">
        <f t="shared" si="9"/>
        <v>-1.2666666666666666</v>
      </c>
      <c r="S92" s="136">
        <f t="shared" si="10"/>
        <v>-1.1449751329178421</v>
      </c>
      <c r="T92" s="133">
        <f t="shared" si="11"/>
        <v>-1.0007834888759646</v>
      </c>
      <c r="U92" s="133">
        <f t="shared" si="12"/>
        <v>-1.0011040578054389</v>
      </c>
      <c r="V92" s="133">
        <f t="shared" si="13"/>
        <v>-1.6472168481726173</v>
      </c>
      <c r="W92" s="133">
        <f t="shared" si="14"/>
        <v>-1.6401765450654693</v>
      </c>
      <c r="Y92" s="133">
        <v>0</v>
      </c>
    </row>
    <row r="93" spans="18:25" x14ac:dyDescent="0.25">
      <c r="R93" s="133">
        <f t="shared" si="9"/>
        <v>-1.2666666666666666</v>
      </c>
      <c r="S93" s="136">
        <f t="shared" si="10"/>
        <v>-1.1449751329178421</v>
      </c>
      <c r="T93" s="133">
        <f t="shared" si="11"/>
        <v>-1.0007834888759646</v>
      </c>
      <c r="U93" s="133">
        <f t="shared" si="12"/>
        <v>-1.0011040578054389</v>
      </c>
      <c r="V93" s="133">
        <f t="shared" si="13"/>
        <v>-1.6472168481726173</v>
      </c>
      <c r="W93" s="133">
        <f t="shared" si="14"/>
        <v>-1.6401765450654693</v>
      </c>
      <c r="Y93" s="133">
        <v>0</v>
      </c>
    </row>
    <row r="94" spans="18:25" x14ac:dyDescent="0.25">
      <c r="R94" s="133">
        <f t="shared" si="9"/>
        <v>-1.2666666666666666</v>
      </c>
      <c r="S94" s="136">
        <f t="shared" si="10"/>
        <v>-1.1449751329178421</v>
      </c>
      <c r="T94" s="133">
        <f t="shared" si="11"/>
        <v>-1.0007834888759646</v>
      </c>
      <c r="U94" s="133">
        <f t="shared" si="12"/>
        <v>-1.0011040578054389</v>
      </c>
      <c r="V94" s="133">
        <f t="shared" si="13"/>
        <v>-1.6472168481726173</v>
      </c>
      <c r="W94" s="133">
        <f t="shared" si="14"/>
        <v>-1.6401765450654693</v>
      </c>
      <c r="Y94" s="133">
        <v>0</v>
      </c>
    </row>
    <row r="95" spans="18:25" x14ac:dyDescent="0.25">
      <c r="R95" s="133">
        <f t="shared" si="9"/>
        <v>-1.2666666666666666</v>
      </c>
      <c r="S95" s="136">
        <f t="shared" si="10"/>
        <v>-1.1449751329178421</v>
      </c>
      <c r="T95" s="133">
        <f t="shared" si="11"/>
        <v>-1.0007834888759646</v>
      </c>
      <c r="U95" s="133">
        <f t="shared" si="12"/>
        <v>-1.0011040578054389</v>
      </c>
      <c r="V95" s="133">
        <f t="shared" si="13"/>
        <v>-1.6472168481726173</v>
      </c>
      <c r="W95" s="133">
        <f t="shared" si="14"/>
        <v>-1.6401765450654693</v>
      </c>
      <c r="Y95" s="133">
        <v>0</v>
      </c>
    </row>
    <row r="96" spans="18:25" x14ac:dyDescent="0.25">
      <c r="R96" s="133">
        <f t="shared" si="9"/>
        <v>-1.2666666666666666</v>
      </c>
      <c r="S96" s="136">
        <f t="shared" si="10"/>
        <v>-1.1449751329178421</v>
      </c>
      <c r="T96" s="133">
        <f t="shared" si="11"/>
        <v>-1.0007834888759646</v>
      </c>
      <c r="U96" s="133">
        <f t="shared" si="12"/>
        <v>-1.0011040578054389</v>
      </c>
      <c r="V96" s="133">
        <f t="shared" si="13"/>
        <v>-1.6472168481726173</v>
      </c>
      <c r="W96" s="133">
        <f t="shared" si="14"/>
        <v>-1.6401765450654693</v>
      </c>
      <c r="Y96" s="133">
        <v>0</v>
      </c>
    </row>
    <row r="97" spans="18:25" x14ac:dyDescent="0.25">
      <c r="R97" s="133">
        <f t="shared" si="9"/>
        <v>-1.2666666666666666</v>
      </c>
      <c r="S97" s="136">
        <f t="shared" si="10"/>
        <v>-1.1449751329178421</v>
      </c>
      <c r="T97" s="133">
        <f t="shared" si="11"/>
        <v>-1.0007834888759646</v>
      </c>
      <c r="U97" s="133">
        <f t="shared" si="12"/>
        <v>-1.0011040578054389</v>
      </c>
      <c r="V97" s="133">
        <f t="shared" si="13"/>
        <v>-1.6472168481726173</v>
      </c>
      <c r="W97" s="133">
        <f t="shared" si="14"/>
        <v>-1.6401765450654693</v>
      </c>
      <c r="Y97" s="133">
        <v>0</v>
      </c>
    </row>
    <row r="98" spans="18:25" x14ac:dyDescent="0.25">
      <c r="R98" s="133">
        <f t="shared" si="9"/>
        <v>-1.2666666666666666</v>
      </c>
      <c r="S98" s="136">
        <f t="shared" si="10"/>
        <v>-1.1449751329178421</v>
      </c>
      <c r="T98" s="133">
        <f t="shared" si="11"/>
        <v>-1.0007834888759646</v>
      </c>
      <c r="U98" s="133">
        <f t="shared" si="12"/>
        <v>-1.0011040578054389</v>
      </c>
      <c r="V98" s="133">
        <f t="shared" si="13"/>
        <v>-1.6472168481726173</v>
      </c>
      <c r="W98" s="133">
        <f t="shared" si="14"/>
        <v>-1.6401765450654693</v>
      </c>
      <c r="Y98" s="133">
        <v>0</v>
      </c>
    </row>
    <row r="99" spans="18:25" x14ac:dyDescent="0.25">
      <c r="R99" s="133">
        <f t="shared" si="9"/>
        <v>-1.2666666666666666</v>
      </c>
      <c r="S99" s="136">
        <f t="shared" si="10"/>
        <v>-1.1449751329178421</v>
      </c>
      <c r="T99" s="133">
        <f t="shared" si="11"/>
        <v>-1.0007834888759646</v>
      </c>
      <c r="U99" s="133">
        <f t="shared" si="12"/>
        <v>-1.0011040578054389</v>
      </c>
      <c r="V99" s="133">
        <f t="shared" si="13"/>
        <v>-1.6472168481726173</v>
      </c>
      <c r="W99" s="133">
        <f t="shared" si="14"/>
        <v>-1.6401765450654693</v>
      </c>
      <c r="Y99" s="133">
        <v>0</v>
      </c>
    </row>
    <row r="100" spans="18:25" x14ac:dyDescent="0.25">
      <c r="R100" s="133">
        <f t="shared" si="9"/>
        <v>-1.2666666666666666</v>
      </c>
      <c r="S100" s="136">
        <f t="shared" si="10"/>
        <v>-1.1449751329178421</v>
      </c>
      <c r="T100" s="133">
        <f t="shared" si="11"/>
        <v>-1.0007834888759646</v>
      </c>
      <c r="U100" s="133">
        <f t="shared" si="12"/>
        <v>-1.0011040578054389</v>
      </c>
      <c r="V100" s="133">
        <f t="shared" si="13"/>
        <v>-1.6472168481726173</v>
      </c>
      <c r="W100" s="133">
        <f t="shared" si="14"/>
        <v>-1.6401765450654693</v>
      </c>
      <c r="Y100" s="133">
        <v>0</v>
      </c>
    </row>
    <row r="101" spans="18:25" x14ac:dyDescent="0.25">
      <c r="R101" s="133">
        <f t="shared" si="9"/>
        <v>-1.2666666666666666</v>
      </c>
      <c r="S101" s="136">
        <f t="shared" si="10"/>
        <v>-1.1449751329178421</v>
      </c>
      <c r="T101" s="133">
        <f t="shared" si="11"/>
        <v>-1.0007834888759646</v>
      </c>
      <c r="U101" s="133">
        <f t="shared" si="12"/>
        <v>-1.0011040578054389</v>
      </c>
      <c r="V101" s="133">
        <f t="shared" si="13"/>
        <v>-1.6472168481726173</v>
      </c>
      <c r="W101" s="133">
        <f t="shared" si="14"/>
        <v>-1.6401765450654693</v>
      </c>
      <c r="Y101" s="133">
        <v>0</v>
      </c>
    </row>
    <row r="102" spans="18:25" x14ac:dyDescent="0.25">
      <c r="R102" s="133">
        <f t="shared" si="9"/>
        <v>-1.2666666666666666</v>
      </c>
      <c r="S102" s="136">
        <f t="shared" si="10"/>
        <v>-1.1449751329178421</v>
      </c>
      <c r="T102" s="133">
        <f t="shared" si="11"/>
        <v>-1.0007834888759646</v>
      </c>
      <c r="U102" s="133">
        <f t="shared" si="12"/>
        <v>-1.0011040578054389</v>
      </c>
      <c r="V102" s="133">
        <f t="shared" si="13"/>
        <v>-1.6472168481726173</v>
      </c>
      <c r="W102" s="133">
        <f t="shared" si="14"/>
        <v>-1.6401765450654693</v>
      </c>
      <c r="Y102" s="133">
        <v>0</v>
      </c>
    </row>
    <row r="103" spans="18:25" x14ac:dyDescent="0.25">
      <c r="R103" s="133">
        <f t="shared" si="9"/>
        <v>-1.2666666666666666</v>
      </c>
      <c r="S103" s="136">
        <f t="shared" si="10"/>
        <v>-1.1449751329178421</v>
      </c>
      <c r="T103" s="133">
        <f t="shared" si="11"/>
        <v>-1.0007834888759646</v>
      </c>
      <c r="U103" s="133">
        <f t="shared" si="12"/>
        <v>-1.0011040578054389</v>
      </c>
      <c r="V103" s="133">
        <f t="shared" si="13"/>
        <v>-1.6472168481726173</v>
      </c>
      <c r="W103" s="133">
        <f t="shared" si="14"/>
        <v>-1.6401765450654693</v>
      </c>
      <c r="Y103" s="133">
        <v>0</v>
      </c>
    </row>
    <row r="104" spans="18:25" x14ac:dyDescent="0.25">
      <c r="R104" s="133">
        <f t="shared" si="9"/>
        <v>-1.2666666666666666</v>
      </c>
      <c r="S104" s="136">
        <f t="shared" si="10"/>
        <v>-1.1449751329178421</v>
      </c>
      <c r="T104" s="133">
        <f t="shared" si="11"/>
        <v>-1.0007834888759646</v>
      </c>
      <c r="U104" s="133">
        <f t="shared" si="12"/>
        <v>-1.0011040578054389</v>
      </c>
      <c r="V104" s="133">
        <f t="shared" si="13"/>
        <v>-1.6472168481726173</v>
      </c>
      <c r="W104" s="133">
        <f t="shared" si="14"/>
        <v>-1.6401765450654693</v>
      </c>
      <c r="Y104" s="133">
        <v>0</v>
      </c>
    </row>
    <row r="105" spans="18:25" x14ac:dyDescent="0.25">
      <c r="R105" s="133">
        <f t="shared" si="9"/>
        <v>-1.2666666666666666</v>
      </c>
      <c r="S105" s="136">
        <f t="shared" si="10"/>
        <v>-1.1449751329178421</v>
      </c>
      <c r="T105" s="133">
        <f t="shared" si="11"/>
        <v>-1.0007834888759646</v>
      </c>
      <c r="U105" s="133">
        <f t="shared" si="12"/>
        <v>-1.0011040578054389</v>
      </c>
      <c r="V105" s="133">
        <f t="shared" si="13"/>
        <v>-1.6472168481726173</v>
      </c>
      <c r="W105" s="133">
        <f t="shared" si="14"/>
        <v>-1.6401765450654693</v>
      </c>
      <c r="Y105" s="133">
        <v>0</v>
      </c>
    </row>
    <row r="106" spans="18:25" x14ac:dyDescent="0.25">
      <c r="R106" s="133">
        <f t="shared" si="9"/>
        <v>-1.2666666666666666</v>
      </c>
      <c r="S106" s="136">
        <f t="shared" si="10"/>
        <v>-1.1449751329178421</v>
      </c>
      <c r="T106" s="133">
        <f t="shared" si="11"/>
        <v>-1.0007834888759646</v>
      </c>
      <c r="U106" s="133">
        <f t="shared" si="12"/>
        <v>-1.0011040578054389</v>
      </c>
      <c r="V106" s="133">
        <f t="shared" si="13"/>
        <v>-1.6472168481726173</v>
      </c>
      <c r="W106" s="133">
        <f t="shared" si="14"/>
        <v>-1.6401765450654693</v>
      </c>
      <c r="Y106" s="133">
        <v>0</v>
      </c>
    </row>
    <row r="107" spans="18:25" x14ac:dyDescent="0.25">
      <c r="R107" s="133">
        <f t="shared" si="9"/>
        <v>-1.2666666666666666</v>
      </c>
      <c r="S107" s="136">
        <f t="shared" si="10"/>
        <v>-1.1449751329178421</v>
      </c>
      <c r="T107" s="133">
        <f t="shared" si="11"/>
        <v>-1.0007834888759646</v>
      </c>
      <c r="U107" s="133">
        <f t="shared" si="12"/>
        <v>-1.0011040578054389</v>
      </c>
      <c r="V107" s="133">
        <f t="shared" si="13"/>
        <v>-1.6472168481726173</v>
      </c>
      <c r="W107" s="133">
        <f t="shared" si="14"/>
        <v>-1.6401765450654693</v>
      </c>
      <c r="Y107" s="133">
        <v>0</v>
      </c>
    </row>
    <row r="108" spans="18:25" x14ac:dyDescent="0.25">
      <c r="R108" s="133">
        <f t="shared" si="9"/>
        <v>-1.2666666666666666</v>
      </c>
      <c r="S108" s="136">
        <f t="shared" si="10"/>
        <v>-1.1449751329178421</v>
      </c>
      <c r="T108" s="133">
        <f t="shared" si="11"/>
        <v>-1.0007834888759646</v>
      </c>
      <c r="U108" s="133">
        <f t="shared" si="12"/>
        <v>-1.0011040578054389</v>
      </c>
      <c r="V108" s="133">
        <f t="shared" si="13"/>
        <v>-1.6472168481726173</v>
      </c>
      <c r="W108" s="133">
        <f t="shared" si="14"/>
        <v>-1.6401765450654693</v>
      </c>
      <c r="Y108" s="133">
        <v>0</v>
      </c>
    </row>
    <row r="109" spans="18:25" x14ac:dyDescent="0.25">
      <c r="R109" s="133">
        <f t="shared" si="9"/>
        <v>-1.2666666666666666</v>
      </c>
      <c r="S109" s="136">
        <f t="shared" si="10"/>
        <v>-1.1449751329178421</v>
      </c>
      <c r="T109" s="133">
        <f t="shared" si="11"/>
        <v>-1.0007834888759646</v>
      </c>
      <c r="U109" s="133">
        <f t="shared" si="12"/>
        <v>-1.0011040578054389</v>
      </c>
      <c r="V109" s="133">
        <f t="shared" si="13"/>
        <v>-1.6472168481726173</v>
      </c>
      <c r="W109" s="133">
        <f t="shared" si="14"/>
        <v>-1.6401765450654693</v>
      </c>
      <c r="Y109" s="133">
        <v>0</v>
      </c>
    </row>
    <row r="110" spans="18:25" x14ac:dyDescent="0.25">
      <c r="R110" s="133">
        <f t="shared" si="9"/>
        <v>-1.2666666666666666</v>
      </c>
      <c r="S110" s="136">
        <f t="shared" si="10"/>
        <v>-1.1449751329178421</v>
      </c>
      <c r="T110" s="133">
        <f t="shared" si="11"/>
        <v>-1.0007834888759646</v>
      </c>
      <c r="U110" s="133">
        <f t="shared" si="12"/>
        <v>-1.0011040578054389</v>
      </c>
      <c r="V110" s="133">
        <f t="shared" si="13"/>
        <v>-1.6472168481726173</v>
      </c>
      <c r="W110" s="133">
        <f t="shared" si="14"/>
        <v>-1.6401765450654693</v>
      </c>
      <c r="Y110" s="133">
        <v>0</v>
      </c>
    </row>
    <row r="111" spans="18:25" x14ac:dyDescent="0.25">
      <c r="R111" s="133">
        <f t="shared" si="9"/>
        <v>-1.2666666666666666</v>
      </c>
      <c r="S111" s="136">
        <f t="shared" si="10"/>
        <v>-1.1449751329178421</v>
      </c>
      <c r="T111" s="133">
        <f t="shared" si="11"/>
        <v>-1.0007834888759646</v>
      </c>
      <c r="U111" s="133">
        <f t="shared" si="12"/>
        <v>-1.0011040578054389</v>
      </c>
      <c r="V111" s="133">
        <f t="shared" si="13"/>
        <v>-1.6472168481726173</v>
      </c>
      <c r="W111" s="133">
        <f t="shared" si="14"/>
        <v>-1.6401765450654693</v>
      </c>
      <c r="Y111" s="133">
        <v>0</v>
      </c>
    </row>
    <row r="112" spans="18:25" x14ac:dyDescent="0.25">
      <c r="R112" s="133">
        <f t="shared" si="9"/>
        <v>-1.2666666666666666</v>
      </c>
      <c r="S112" s="136">
        <f t="shared" si="10"/>
        <v>-1.1449751329178421</v>
      </c>
      <c r="T112" s="133">
        <f t="shared" si="11"/>
        <v>-1.0007834888759646</v>
      </c>
      <c r="U112" s="133">
        <f t="shared" si="12"/>
        <v>-1.0011040578054389</v>
      </c>
      <c r="V112" s="133">
        <f t="shared" si="13"/>
        <v>-1.6472168481726173</v>
      </c>
      <c r="W112" s="133">
        <f t="shared" si="14"/>
        <v>-1.6401765450654693</v>
      </c>
      <c r="Y112" s="133">
        <v>0</v>
      </c>
    </row>
    <row r="113" spans="18:25" x14ac:dyDescent="0.25">
      <c r="R113" s="133">
        <f t="shared" si="9"/>
        <v>-1.2666666666666666</v>
      </c>
      <c r="S113" s="136">
        <f t="shared" si="10"/>
        <v>-1.1449751329178421</v>
      </c>
      <c r="T113" s="133">
        <f t="shared" si="11"/>
        <v>-1.0007834888759646</v>
      </c>
      <c r="U113" s="133">
        <f t="shared" si="12"/>
        <v>-1.0011040578054389</v>
      </c>
      <c r="V113" s="133">
        <f t="shared" si="13"/>
        <v>-1.6472168481726173</v>
      </c>
      <c r="W113" s="133">
        <f t="shared" si="14"/>
        <v>-1.6401765450654693</v>
      </c>
      <c r="Y113" s="133">
        <v>0</v>
      </c>
    </row>
    <row r="114" spans="18:25" x14ac:dyDescent="0.25">
      <c r="R114" s="133">
        <f t="shared" si="9"/>
        <v>-1.2666666666666666</v>
      </c>
      <c r="S114" s="136">
        <f t="shared" si="10"/>
        <v>-1.1449751329178421</v>
      </c>
      <c r="T114" s="133">
        <f t="shared" si="11"/>
        <v>-1.0007834888759646</v>
      </c>
      <c r="U114" s="133">
        <f t="shared" si="12"/>
        <v>-1.0011040578054389</v>
      </c>
      <c r="V114" s="133">
        <f t="shared" si="13"/>
        <v>-1.6472168481726173</v>
      </c>
      <c r="W114" s="133">
        <f t="shared" si="14"/>
        <v>-1.6401765450654693</v>
      </c>
      <c r="Y114" s="133" t="e">
        <v>#N/A</v>
      </c>
    </row>
    <row r="115" spans="18:25" x14ac:dyDescent="0.25">
      <c r="R115" s="133">
        <f t="shared" si="9"/>
        <v>-1.2666666666666666</v>
      </c>
      <c r="S115" s="136">
        <f t="shared" si="10"/>
        <v>-1.1449751329178421</v>
      </c>
      <c r="T115" s="133">
        <f t="shared" si="11"/>
        <v>-1.0007834888759646</v>
      </c>
      <c r="U115" s="133">
        <f t="shared" si="12"/>
        <v>-1.0011040578054389</v>
      </c>
      <c r="V115" s="133">
        <f t="shared" si="13"/>
        <v>-1.6472168481726173</v>
      </c>
      <c r="W115" s="133">
        <f t="shared" si="14"/>
        <v>-1.6401765450654693</v>
      </c>
      <c r="Y115" s="133" t="e">
        <v>#N/A</v>
      </c>
    </row>
    <row r="116" spans="18:25" x14ac:dyDescent="0.25">
      <c r="R116" s="133">
        <f t="shared" si="9"/>
        <v>-1.2666666666666666</v>
      </c>
      <c r="S116" s="136">
        <f t="shared" si="10"/>
        <v>-1.1449751329178421</v>
      </c>
      <c r="T116" s="133">
        <f t="shared" si="11"/>
        <v>-1.0007834888759646</v>
      </c>
      <c r="U116" s="133">
        <f t="shared" si="12"/>
        <v>-1.0011040578054389</v>
      </c>
      <c r="V116" s="133">
        <f t="shared" si="13"/>
        <v>-1.6472168481726173</v>
      </c>
      <c r="W116" s="133">
        <f t="shared" si="14"/>
        <v>-1.6401765450654693</v>
      </c>
      <c r="Y116" s="133" t="e">
        <v>#N/A</v>
      </c>
    </row>
    <row r="117" spans="18:25" x14ac:dyDescent="0.25">
      <c r="R117" s="133">
        <f t="shared" si="9"/>
        <v>-1.2666666666666666</v>
      </c>
      <c r="S117" s="136">
        <f t="shared" si="10"/>
        <v>-1.1449751329178421</v>
      </c>
      <c r="T117" s="133">
        <f t="shared" si="11"/>
        <v>-1.0007834888759646</v>
      </c>
      <c r="U117" s="133">
        <f t="shared" si="12"/>
        <v>-1.0011040578054389</v>
      </c>
      <c r="V117" s="133">
        <f t="shared" si="13"/>
        <v>-1.6472168481726173</v>
      </c>
      <c r="W117" s="133">
        <f t="shared" si="14"/>
        <v>-1.6401765450654693</v>
      </c>
      <c r="Y117" s="133" t="e">
        <v>#N/A</v>
      </c>
    </row>
    <row r="118" spans="18:25" x14ac:dyDescent="0.25">
      <c r="R118" s="133">
        <f t="shared" si="9"/>
        <v>-1.2666666666666666</v>
      </c>
      <c r="S118" s="136">
        <f t="shared" si="10"/>
        <v>-1.1449751329178421</v>
      </c>
      <c r="T118" s="133">
        <f t="shared" si="11"/>
        <v>-1.0007834888759646</v>
      </c>
      <c r="U118" s="133">
        <f t="shared" si="12"/>
        <v>-1.0011040578054389</v>
      </c>
      <c r="V118" s="133">
        <f t="shared" si="13"/>
        <v>-1.6472168481726173</v>
      </c>
      <c r="W118" s="133">
        <f t="shared" si="14"/>
        <v>-1.6401765450654693</v>
      </c>
      <c r="Y118" s="133" t="e">
        <v>#N/A</v>
      </c>
    </row>
    <row r="119" spans="18:25" x14ac:dyDescent="0.25">
      <c r="R119" s="133">
        <f t="shared" si="9"/>
        <v>-1.2666666666666666</v>
      </c>
      <c r="S119" s="136">
        <f t="shared" si="10"/>
        <v>-1.1449751329178421</v>
      </c>
      <c r="T119" s="133">
        <f t="shared" si="11"/>
        <v>-1.0007834888759646</v>
      </c>
      <c r="U119" s="133">
        <f t="shared" si="12"/>
        <v>-1.0011040578054389</v>
      </c>
      <c r="V119" s="133">
        <f t="shared" si="13"/>
        <v>-1.6472168481726173</v>
      </c>
      <c r="W119" s="133">
        <f t="shared" si="14"/>
        <v>-1.6401765450654693</v>
      </c>
      <c r="Y119" s="133" t="e">
        <v>#N/A</v>
      </c>
    </row>
    <row r="120" spans="18:25" x14ac:dyDescent="0.25">
      <c r="R120" s="133">
        <f t="shared" si="9"/>
        <v>-1.2666666666666666</v>
      </c>
      <c r="S120" s="136">
        <f t="shared" si="10"/>
        <v>-1.1449751329178421</v>
      </c>
      <c r="T120" s="133">
        <f t="shared" si="11"/>
        <v>-1.0007834888759646</v>
      </c>
      <c r="U120" s="133">
        <f t="shared" si="12"/>
        <v>-1.0011040578054389</v>
      </c>
      <c r="V120" s="133">
        <f t="shared" si="13"/>
        <v>-1.6472168481726173</v>
      </c>
      <c r="W120" s="133">
        <f t="shared" si="14"/>
        <v>-1.6401765450654693</v>
      </c>
      <c r="Y120" s="133" t="e">
        <v>#N/A</v>
      </c>
    </row>
    <row r="121" spans="18:25" x14ac:dyDescent="0.25">
      <c r="R121" s="133">
        <f t="shared" si="9"/>
        <v>-1.2666666666666666</v>
      </c>
      <c r="S121" s="136">
        <f t="shared" si="10"/>
        <v>-1.1449751329178421</v>
      </c>
      <c r="T121" s="133">
        <f t="shared" si="11"/>
        <v>-1.0007834888759646</v>
      </c>
      <c r="U121" s="133">
        <f t="shared" si="12"/>
        <v>-1.0011040578054389</v>
      </c>
      <c r="V121" s="133">
        <f t="shared" si="13"/>
        <v>-1.6472168481726173</v>
      </c>
      <c r="W121" s="133">
        <f t="shared" si="14"/>
        <v>-1.6401765450654693</v>
      </c>
      <c r="Y121" s="133" t="e">
        <v>#N/A</v>
      </c>
    </row>
    <row r="122" spans="18:25" x14ac:dyDescent="0.25">
      <c r="R122" s="133">
        <f t="shared" si="9"/>
        <v>-1.2666666666666666</v>
      </c>
      <c r="S122" s="136">
        <f t="shared" si="10"/>
        <v>-1.1449751329178421</v>
      </c>
      <c r="T122" s="133">
        <f t="shared" si="11"/>
        <v>-1.0007834888759646</v>
      </c>
      <c r="U122" s="133">
        <f t="shared" si="12"/>
        <v>-1.0011040578054389</v>
      </c>
      <c r="V122" s="133">
        <f t="shared" si="13"/>
        <v>-1.6472168481726173</v>
      </c>
      <c r="W122" s="133">
        <f t="shared" si="14"/>
        <v>-1.6401765450654693</v>
      </c>
      <c r="Y122" s="133" t="e">
        <v>#N/A</v>
      </c>
    </row>
    <row r="123" spans="18:25" x14ac:dyDescent="0.25">
      <c r="R123" s="133">
        <f t="shared" si="9"/>
        <v>-1.2666666666666666</v>
      </c>
      <c r="S123" s="136">
        <f t="shared" si="10"/>
        <v>-1.1449751329178421</v>
      </c>
      <c r="T123" s="133">
        <f t="shared" si="11"/>
        <v>-1.0007834888759646</v>
      </c>
      <c r="U123" s="133">
        <f t="shared" si="12"/>
        <v>-1.0011040578054389</v>
      </c>
      <c r="V123" s="133">
        <f t="shared" si="13"/>
        <v>-1.6472168481726173</v>
      </c>
      <c r="W123" s="133">
        <f t="shared" si="14"/>
        <v>-1.6401765450654693</v>
      </c>
      <c r="Y123" s="133" t="e">
        <v>#N/A</v>
      </c>
    </row>
    <row r="124" spans="18:25" x14ac:dyDescent="0.25">
      <c r="R124" s="133">
        <f t="shared" si="9"/>
        <v>-1.2666666666666666</v>
      </c>
      <c r="S124" s="136">
        <f t="shared" si="10"/>
        <v>-1.1449751329178421</v>
      </c>
      <c r="T124" s="133">
        <f t="shared" si="11"/>
        <v>-1.0007834888759646</v>
      </c>
      <c r="U124" s="133">
        <f t="shared" si="12"/>
        <v>-1.0011040578054389</v>
      </c>
      <c r="V124" s="133">
        <f t="shared" si="13"/>
        <v>-1.6472168481726173</v>
      </c>
      <c r="W124" s="133">
        <f t="shared" si="14"/>
        <v>-1.6401765450654693</v>
      </c>
      <c r="Y124" s="133" t="e">
        <v>#N/A</v>
      </c>
    </row>
    <row r="125" spans="18:25" x14ac:dyDescent="0.25">
      <c r="R125" s="133">
        <f t="shared" si="9"/>
        <v>-1.2666666666666666</v>
      </c>
      <c r="S125" s="136">
        <f t="shared" si="10"/>
        <v>-1.1449751329178421</v>
      </c>
      <c r="T125" s="133">
        <f t="shared" si="11"/>
        <v>-1.0007834888759646</v>
      </c>
      <c r="U125" s="133">
        <f t="shared" si="12"/>
        <v>-1.0011040578054389</v>
      </c>
      <c r="V125" s="133">
        <f t="shared" si="13"/>
        <v>-1.6472168481726173</v>
      </c>
      <c r="W125" s="133">
        <f t="shared" si="14"/>
        <v>-1.6401765450654693</v>
      </c>
      <c r="Y125" s="133" t="e">
        <v>#N/A</v>
      </c>
    </row>
    <row r="126" spans="18:25" x14ac:dyDescent="0.25">
      <c r="R126" s="133">
        <f t="shared" si="9"/>
        <v>-1.2666666666666666</v>
      </c>
      <c r="S126" s="136">
        <f t="shared" si="10"/>
        <v>-1.1449751329178421</v>
      </c>
      <c r="T126" s="133">
        <f t="shared" si="11"/>
        <v>-1.0007834888759646</v>
      </c>
      <c r="U126" s="133">
        <f t="shared" si="12"/>
        <v>-1.0011040578054389</v>
      </c>
      <c r="V126" s="133">
        <f t="shared" si="13"/>
        <v>-1.6472168481726173</v>
      </c>
      <c r="W126" s="133">
        <f t="shared" si="14"/>
        <v>-1.6401765450654693</v>
      </c>
      <c r="Y126" s="133" t="e">
        <v>#N/A</v>
      </c>
    </row>
    <row r="127" spans="18:25" x14ac:dyDescent="0.25">
      <c r="R127" s="133">
        <f t="shared" si="9"/>
        <v>-1.2666666666666666</v>
      </c>
      <c r="S127" s="136">
        <f t="shared" si="10"/>
        <v>-1.1449751329178421</v>
      </c>
      <c r="T127" s="133">
        <f t="shared" si="11"/>
        <v>-1.0007834888759646</v>
      </c>
      <c r="U127" s="133">
        <f t="shared" si="12"/>
        <v>-1.0011040578054389</v>
      </c>
      <c r="V127" s="133">
        <f t="shared" si="13"/>
        <v>-1.6472168481726173</v>
      </c>
      <c r="W127" s="133">
        <f t="shared" si="14"/>
        <v>-1.6401765450654693</v>
      </c>
      <c r="Y127" s="133" t="e">
        <v>#N/A</v>
      </c>
    </row>
    <row r="128" spans="18:25" x14ac:dyDescent="0.25">
      <c r="R128" s="133">
        <f t="shared" si="9"/>
        <v>-1.2666666666666666</v>
      </c>
      <c r="S128" s="136">
        <f t="shared" si="10"/>
        <v>-1.1449751329178421</v>
      </c>
      <c r="T128" s="133">
        <f t="shared" si="11"/>
        <v>-1.0007834888759646</v>
      </c>
      <c r="U128" s="133">
        <f t="shared" si="12"/>
        <v>-1.0011040578054389</v>
      </c>
      <c r="V128" s="133">
        <f t="shared" si="13"/>
        <v>-1.6472168481726173</v>
      </c>
      <c r="W128" s="133">
        <f t="shared" si="14"/>
        <v>-1.6401765450654693</v>
      </c>
      <c r="Y128" s="133" t="e">
        <v>#N/A</v>
      </c>
    </row>
    <row r="129" spans="18:25" x14ac:dyDescent="0.25">
      <c r="R129" s="133">
        <f t="shared" si="9"/>
        <v>-1.2666666666666666</v>
      </c>
      <c r="S129" s="136">
        <f t="shared" si="10"/>
        <v>-1.1449751329178421</v>
      </c>
      <c r="T129" s="133">
        <f t="shared" si="11"/>
        <v>-1.0007834888759646</v>
      </c>
      <c r="U129" s="133">
        <f t="shared" si="12"/>
        <v>-1.0011040578054389</v>
      </c>
      <c r="V129" s="133">
        <f t="shared" si="13"/>
        <v>-1.6472168481726173</v>
      </c>
      <c r="W129" s="133">
        <f t="shared" si="14"/>
        <v>-1.6401765450654693</v>
      </c>
      <c r="Y129" s="133" t="e">
        <v>#N/A</v>
      </c>
    </row>
    <row r="130" spans="18:25" x14ac:dyDescent="0.25">
      <c r="R130" s="133">
        <f t="shared" si="9"/>
        <v>-1.2666666666666666</v>
      </c>
      <c r="S130" s="136">
        <f t="shared" si="10"/>
        <v>-1.1449751329178421</v>
      </c>
      <c r="T130" s="133">
        <f t="shared" si="11"/>
        <v>-1.0007834888759646</v>
      </c>
      <c r="U130" s="133">
        <f t="shared" si="12"/>
        <v>-1.0011040578054389</v>
      </c>
      <c r="V130" s="133">
        <f t="shared" si="13"/>
        <v>-1.6472168481726173</v>
      </c>
      <c r="W130" s="133">
        <f t="shared" si="14"/>
        <v>-1.6401765450654693</v>
      </c>
      <c r="Y130" s="133" t="e">
        <v>#N/A</v>
      </c>
    </row>
    <row r="131" spans="18:25" x14ac:dyDescent="0.25">
      <c r="R131" s="133">
        <f t="shared" ref="R131:R194" si="15">2*((M131-Q$3)/(Q$5-Q$3))-1</f>
        <v>-1.2666666666666666</v>
      </c>
      <c r="S131" s="136">
        <f t="shared" ref="S131:S194" si="16">2*((H131-Q$8)/(Q$10-Q$8))-1</f>
        <v>-1.1449751329178421</v>
      </c>
      <c r="T131" s="133">
        <f t="shared" ref="T131:T194" si="17">2*((I131-Q$13)/(Q$15-Q$13))-1</f>
        <v>-1.0007834888759646</v>
      </c>
      <c r="U131" s="133">
        <f t="shared" ref="U131:U194" si="18">2*((J131-Q$18)/(Q$20-Q$18))-1</f>
        <v>-1.0011040578054389</v>
      </c>
      <c r="V131" s="133">
        <f t="shared" ref="V131:V194" si="19">2*((K131-Q$23)/(Q$25-Q$23))-1</f>
        <v>-1.6472168481726173</v>
      </c>
      <c r="W131" s="133">
        <f t="shared" ref="W131:W194" si="20">2*((L131-Q$28)/(Q$30-Q$28))-1</f>
        <v>-1.6401765450654693</v>
      </c>
      <c r="Y131" s="133" t="e">
        <v>#N/A</v>
      </c>
    </row>
    <row r="132" spans="18:25" x14ac:dyDescent="0.25">
      <c r="R132" s="133">
        <f t="shared" si="15"/>
        <v>-1.2666666666666666</v>
      </c>
      <c r="S132" s="136">
        <f t="shared" si="16"/>
        <v>-1.1449751329178421</v>
      </c>
      <c r="T132" s="133">
        <f t="shared" si="17"/>
        <v>-1.0007834888759646</v>
      </c>
      <c r="U132" s="133">
        <f t="shared" si="18"/>
        <v>-1.0011040578054389</v>
      </c>
      <c r="V132" s="133">
        <f t="shared" si="19"/>
        <v>-1.6472168481726173</v>
      </c>
      <c r="W132" s="133">
        <f t="shared" si="20"/>
        <v>-1.6401765450654693</v>
      </c>
      <c r="Y132" s="133" t="e">
        <v>#N/A</v>
      </c>
    </row>
    <row r="133" spans="18:25" x14ac:dyDescent="0.25">
      <c r="R133" s="133">
        <f t="shared" si="15"/>
        <v>-1.2666666666666666</v>
      </c>
      <c r="S133" s="136">
        <f t="shared" si="16"/>
        <v>-1.1449751329178421</v>
      </c>
      <c r="T133" s="133">
        <f t="shared" si="17"/>
        <v>-1.0007834888759646</v>
      </c>
      <c r="U133" s="133">
        <f t="shared" si="18"/>
        <v>-1.0011040578054389</v>
      </c>
      <c r="V133" s="133">
        <f t="shared" si="19"/>
        <v>-1.6472168481726173</v>
      </c>
      <c r="W133" s="133">
        <f t="shared" si="20"/>
        <v>-1.6401765450654693</v>
      </c>
      <c r="Y133" s="133" t="e">
        <v>#N/A</v>
      </c>
    </row>
    <row r="134" spans="18:25" x14ac:dyDescent="0.25">
      <c r="R134" s="133">
        <f t="shared" si="15"/>
        <v>-1.2666666666666666</v>
      </c>
      <c r="S134" s="136">
        <f t="shared" si="16"/>
        <v>-1.1449751329178421</v>
      </c>
      <c r="T134" s="133">
        <f t="shared" si="17"/>
        <v>-1.0007834888759646</v>
      </c>
      <c r="U134" s="133">
        <f t="shared" si="18"/>
        <v>-1.0011040578054389</v>
      </c>
      <c r="V134" s="133">
        <f t="shared" si="19"/>
        <v>-1.6472168481726173</v>
      </c>
      <c r="W134" s="133">
        <f t="shared" si="20"/>
        <v>-1.6401765450654693</v>
      </c>
      <c r="Y134" s="133" t="e">
        <v>#N/A</v>
      </c>
    </row>
    <row r="135" spans="18:25" x14ac:dyDescent="0.25">
      <c r="R135" s="133">
        <f t="shared" si="15"/>
        <v>-1.2666666666666666</v>
      </c>
      <c r="S135" s="136">
        <f t="shared" si="16"/>
        <v>-1.1449751329178421</v>
      </c>
      <c r="T135" s="133">
        <f t="shared" si="17"/>
        <v>-1.0007834888759646</v>
      </c>
      <c r="U135" s="133">
        <f t="shared" si="18"/>
        <v>-1.0011040578054389</v>
      </c>
      <c r="V135" s="133">
        <f t="shared" si="19"/>
        <v>-1.6472168481726173</v>
      </c>
      <c r="W135" s="133">
        <f t="shared" si="20"/>
        <v>-1.6401765450654693</v>
      </c>
      <c r="Y135" s="133" t="e">
        <v>#N/A</v>
      </c>
    </row>
    <row r="136" spans="18:25" x14ac:dyDescent="0.25">
      <c r="R136" s="133">
        <f t="shared" si="15"/>
        <v>-1.2666666666666666</v>
      </c>
      <c r="S136" s="136">
        <f t="shared" si="16"/>
        <v>-1.1449751329178421</v>
      </c>
      <c r="T136" s="133">
        <f t="shared" si="17"/>
        <v>-1.0007834888759646</v>
      </c>
      <c r="U136" s="133">
        <f t="shared" si="18"/>
        <v>-1.0011040578054389</v>
      </c>
      <c r="V136" s="133">
        <f t="shared" si="19"/>
        <v>-1.6472168481726173</v>
      </c>
      <c r="W136" s="133">
        <f t="shared" si="20"/>
        <v>-1.6401765450654693</v>
      </c>
      <c r="Y136" s="133" t="e">
        <v>#N/A</v>
      </c>
    </row>
    <row r="137" spans="18:25" x14ac:dyDescent="0.25">
      <c r="R137" s="133">
        <f t="shared" si="15"/>
        <v>-1.2666666666666666</v>
      </c>
      <c r="S137" s="136">
        <f t="shared" si="16"/>
        <v>-1.1449751329178421</v>
      </c>
      <c r="T137" s="133">
        <f t="shared" si="17"/>
        <v>-1.0007834888759646</v>
      </c>
      <c r="U137" s="133">
        <f t="shared" si="18"/>
        <v>-1.0011040578054389</v>
      </c>
      <c r="V137" s="133">
        <f t="shared" si="19"/>
        <v>-1.6472168481726173</v>
      </c>
      <c r="W137" s="133">
        <f t="shared" si="20"/>
        <v>-1.6401765450654693</v>
      </c>
      <c r="Y137" s="133" t="e">
        <v>#N/A</v>
      </c>
    </row>
    <row r="138" spans="18:25" x14ac:dyDescent="0.25">
      <c r="R138" s="133">
        <f t="shared" si="15"/>
        <v>-1.2666666666666666</v>
      </c>
      <c r="S138" s="136">
        <f t="shared" si="16"/>
        <v>-1.1449751329178421</v>
      </c>
      <c r="T138" s="133">
        <f t="shared" si="17"/>
        <v>-1.0007834888759646</v>
      </c>
      <c r="U138" s="133">
        <f t="shared" si="18"/>
        <v>-1.0011040578054389</v>
      </c>
      <c r="V138" s="133">
        <f t="shared" si="19"/>
        <v>-1.6472168481726173</v>
      </c>
      <c r="W138" s="133">
        <f t="shared" si="20"/>
        <v>-1.6401765450654693</v>
      </c>
      <c r="Y138" s="133" t="e">
        <v>#N/A</v>
      </c>
    </row>
    <row r="139" spans="18:25" x14ac:dyDescent="0.25">
      <c r="R139" s="133">
        <f t="shared" si="15"/>
        <v>-1.2666666666666666</v>
      </c>
      <c r="S139" s="136">
        <f t="shared" si="16"/>
        <v>-1.1449751329178421</v>
      </c>
      <c r="T139" s="133">
        <f t="shared" si="17"/>
        <v>-1.0007834888759646</v>
      </c>
      <c r="U139" s="133">
        <f t="shared" si="18"/>
        <v>-1.0011040578054389</v>
      </c>
      <c r="V139" s="133">
        <f t="shared" si="19"/>
        <v>-1.6472168481726173</v>
      </c>
      <c r="W139" s="133">
        <f t="shared" si="20"/>
        <v>-1.6401765450654693</v>
      </c>
      <c r="Y139" s="133" t="e">
        <v>#N/A</v>
      </c>
    </row>
    <row r="140" spans="18:25" x14ac:dyDescent="0.25">
      <c r="R140" s="133">
        <f t="shared" si="15"/>
        <v>-1.2666666666666666</v>
      </c>
      <c r="S140" s="136">
        <f t="shared" si="16"/>
        <v>-1.1449751329178421</v>
      </c>
      <c r="T140" s="133">
        <f t="shared" si="17"/>
        <v>-1.0007834888759646</v>
      </c>
      <c r="U140" s="133">
        <f t="shared" si="18"/>
        <v>-1.0011040578054389</v>
      </c>
      <c r="V140" s="133">
        <f t="shared" si="19"/>
        <v>-1.6472168481726173</v>
      </c>
      <c r="W140" s="133">
        <f t="shared" si="20"/>
        <v>-1.6401765450654693</v>
      </c>
      <c r="Y140" s="133" t="e">
        <v>#N/A</v>
      </c>
    </row>
    <row r="141" spans="18:25" x14ac:dyDescent="0.25">
      <c r="R141" s="133">
        <f t="shared" si="15"/>
        <v>-1.2666666666666666</v>
      </c>
      <c r="S141" s="136">
        <f t="shared" si="16"/>
        <v>-1.1449751329178421</v>
      </c>
      <c r="T141" s="133">
        <f t="shared" si="17"/>
        <v>-1.0007834888759646</v>
      </c>
      <c r="U141" s="133">
        <f t="shared" si="18"/>
        <v>-1.0011040578054389</v>
      </c>
      <c r="V141" s="133">
        <f t="shared" si="19"/>
        <v>-1.6472168481726173</v>
      </c>
      <c r="W141" s="133">
        <f t="shared" si="20"/>
        <v>-1.6401765450654693</v>
      </c>
      <c r="Y141" s="133" t="e">
        <v>#N/A</v>
      </c>
    </row>
    <row r="142" spans="18:25" x14ac:dyDescent="0.25">
      <c r="R142" s="133">
        <f t="shared" si="15"/>
        <v>-1.2666666666666666</v>
      </c>
      <c r="S142" s="136">
        <f t="shared" si="16"/>
        <v>-1.1449751329178421</v>
      </c>
      <c r="T142" s="133">
        <f t="shared" si="17"/>
        <v>-1.0007834888759646</v>
      </c>
      <c r="U142" s="133">
        <f t="shared" si="18"/>
        <v>-1.0011040578054389</v>
      </c>
      <c r="V142" s="133">
        <f t="shared" si="19"/>
        <v>-1.6472168481726173</v>
      </c>
      <c r="W142" s="133">
        <f t="shared" si="20"/>
        <v>-1.6401765450654693</v>
      </c>
      <c r="Y142" s="133" t="e">
        <v>#N/A</v>
      </c>
    </row>
    <row r="143" spans="18:25" x14ac:dyDescent="0.25">
      <c r="R143" s="133">
        <f t="shared" si="15"/>
        <v>-1.2666666666666666</v>
      </c>
      <c r="S143" s="136">
        <f t="shared" si="16"/>
        <v>-1.1449751329178421</v>
      </c>
      <c r="T143" s="133">
        <f t="shared" si="17"/>
        <v>-1.0007834888759646</v>
      </c>
      <c r="U143" s="133">
        <f t="shared" si="18"/>
        <v>-1.0011040578054389</v>
      </c>
      <c r="V143" s="133">
        <f t="shared" si="19"/>
        <v>-1.6472168481726173</v>
      </c>
      <c r="W143" s="133">
        <f t="shared" si="20"/>
        <v>-1.6401765450654693</v>
      </c>
      <c r="Y143" s="133" t="e">
        <v>#N/A</v>
      </c>
    </row>
    <row r="144" spans="18:25" x14ac:dyDescent="0.25">
      <c r="R144" s="133">
        <f t="shared" si="15"/>
        <v>-1.2666666666666666</v>
      </c>
      <c r="S144" s="136">
        <f t="shared" si="16"/>
        <v>-1.1449751329178421</v>
      </c>
      <c r="T144" s="133">
        <f t="shared" si="17"/>
        <v>-1.0007834888759646</v>
      </c>
      <c r="U144" s="133">
        <f t="shared" si="18"/>
        <v>-1.0011040578054389</v>
      </c>
      <c r="V144" s="133">
        <f t="shared" si="19"/>
        <v>-1.6472168481726173</v>
      </c>
      <c r="W144" s="133">
        <f t="shared" si="20"/>
        <v>-1.6401765450654693</v>
      </c>
      <c r="Y144" s="133" t="e">
        <v>#N/A</v>
      </c>
    </row>
    <row r="145" spans="18:25" x14ac:dyDescent="0.25">
      <c r="R145" s="133">
        <f t="shared" si="15"/>
        <v>-1.2666666666666666</v>
      </c>
      <c r="S145" s="136">
        <f t="shared" si="16"/>
        <v>-1.1449751329178421</v>
      </c>
      <c r="T145" s="133">
        <f t="shared" si="17"/>
        <v>-1.0007834888759646</v>
      </c>
      <c r="U145" s="133">
        <f t="shared" si="18"/>
        <v>-1.0011040578054389</v>
      </c>
      <c r="V145" s="133">
        <f t="shared" si="19"/>
        <v>-1.6472168481726173</v>
      </c>
      <c r="W145" s="133">
        <f t="shared" si="20"/>
        <v>-1.6401765450654693</v>
      </c>
      <c r="Y145" s="133" t="e">
        <v>#N/A</v>
      </c>
    </row>
    <row r="146" spans="18:25" x14ac:dyDescent="0.25">
      <c r="R146" s="133">
        <f t="shared" si="15"/>
        <v>-1.2666666666666666</v>
      </c>
      <c r="S146" s="136">
        <f t="shared" si="16"/>
        <v>-1.1449751329178421</v>
      </c>
      <c r="T146" s="133">
        <f t="shared" si="17"/>
        <v>-1.0007834888759646</v>
      </c>
      <c r="U146" s="133">
        <f t="shared" si="18"/>
        <v>-1.0011040578054389</v>
      </c>
      <c r="V146" s="133">
        <f t="shared" si="19"/>
        <v>-1.6472168481726173</v>
      </c>
      <c r="W146" s="133">
        <f t="shared" si="20"/>
        <v>-1.6401765450654693</v>
      </c>
      <c r="Y146" s="133" t="e">
        <v>#N/A</v>
      </c>
    </row>
    <row r="147" spans="18:25" x14ac:dyDescent="0.25">
      <c r="R147" s="133">
        <f t="shared" si="15"/>
        <v>-1.2666666666666666</v>
      </c>
      <c r="S147" s="136">
        <f t="shared" si="16"/>
        <v>-1.1449751329178421</v>
      </c>
      <c r="T147" s="133">
        <f t="shared" si="17"/>
        <v>-1.0007834888759646</v>
      </c>
      <c r="U147" s="133">
        <f t="shared" si="18"/>
        <v>-1.0011040578054389</v>
      </c>
      <c r="V147" s="133">
        <f t="shared" si="19"/>
        <v>-1.6472168481726173</v>
      </c>
      <c r="W147" s="133">
        <f t="shared" si="20"/>
        <v>-1.6401765450654693</v>
      </c>
      <c r="Y147" s="133" t="e">
        <v>#N/A</v>
      </c>
    </row>
    <row r="148" spans="18:25" x14ac:dyDescent="0.25">
      <c r="R148" s="133">
        <f t="shared" si="15"/>
        <v>-1.2666666666666666</v>
      </c>
      <c r="S148" s="136">
        <f t="shared" si="16"/>
        <v>-1.1449751329178421</v>
      </c>
      <c r="T148" s="133">
        <f t="shared" si="17"/>
        <v>-1.0007834888759646</v>
      </c>
      <c r="U148" s="133">
        <f t="shared" si="18"/>
        <v>-1.0011040578054389</v>
      </c>
      <c r="V148" s="133">
        <f t="shared" si="19"/>
        <v>-1.6472168481726173</v>
      </c>
      <c r="W148" s="133">
        <f t="shared" si="20"/>
        <v>-1.6401765450654693</v>
      </c>
      <c r="Y148" s="133" t="e">
        <v>#N/A</v>
      </c>
    </row>
    <row r="149" spans="18:25" x14ac:dyDescent="0.25">
      <c r="R149" s="133">
        <f t="shared" si="15"/>
        <v>-1.2666666666666666</v>
      </c>
      <c r="S149" s="136">
        <f t="shared" si="16"/>
        <v>-1.1449751329178421</v>
      </c>
      <c r="T149" s="133">
        <f t="shared" si="17"/>
        <v>-1.0007834888759646</v>
      </c>
      <c r="U149" s="133">
        <f t="shared" si="18"/>
        <v>-1.0011040578054389</v>
      </c>
      <c r="V149" s="133">
        <f t="shared" si="19"/>
        <v>-1.6472168481726173</v>
      </c>
      <c r="W149" s="133">
        <f t="shared" si="20"/>
        <v>-1.6401765450654693</v>
      </c>
      <c r="Y149" s="133" t="e">
        <v>#N/A</v>
      </c>
    </row>
    <row r="150" spans="18:25" x14ac:dyDescent="0.25">
      <c r="R150" s="133">
        <f t="shared" si="15"/>
        <v>-1.2666666666666666</v>
      </c>
      <c r="S150" s="136">
        <f t="shared" si="16"/>
        <v>-1.1449751329178421</v>
      </c>
      <c r="T150" s="133">
        <f t="shared" si="17"/>
        <v>-1.0007834888759646</v>
      </c>
      <c r="U150" s="133">
        <f t="shared" si="18"/>
        <v>-1.0011040578054389</v>
      </c>
      <c r="V150" s="133">
        <f t="shared" si="19"/>
        <v>-1.6472168481726173</v>
      </c>
      <c r="W150" s="133">
        <f t="shared" si="20"/>
        <v>-1.6401765450654693</v>
      </c>
      <c r="Y150" s="133" t="e">
        <v>#N/A</v>
      </c>
    </row>
    <row r="151" spans="18:25" x14ac:dyDescent="0.25">
      <c r="R151" s="133">
        <f t="shared" si="15"/>
        <v>-1.2666666666666666</v>
      </c>
      <c r="S151" s="136">
        <f t="shared" si="16"/>
        <v>-1.1449751329178421</v>
      </c>
      <c r="T151" s="133">
        <f t="shared" si="17"/>
        <v>-1.0007834888759646</v>
      </c>
      <c r="U151" s="133">
        <f t="shared" si="18"/>
        <v>-1.0011040578054389</v>
      </c>
      <c r="V151" s="133">
        <f t="shared" si="19"/>
        <v>-1.6472168481726173</v>
      </c>
      <c r="W151" s="133">
        <f t="shared" si="20"/>
        <v>-1.6401765450654693</v>
      </c>
      <c r="Y151" s="133" t="e">
        <v>#N/A</v>
      </c>
    </row>
    <row r="152" spans="18:25" x14ac:dyDescent="0.25">
      <c r="R152" s="133">
        <f t="shared" si="15"/>
        <v>-1.2666666666666666</v>
      </c>
      <c r="S152" s="136">
        <f t="shared" si="16"/>
        <v>-1.1449751329178421</v>
      </c>
      <c r="T152" s="133">
        <f t="shared" si="17"/>
        <v>-1.0007834888759646</v>
      </c>
      <c r="U152" s="133">
        <f t="shared" si="18"/>
        <v>-1.0011040578054389</v>
      </c>
      <c r="V152" s="133">
        <f t="shared" si="19"/>
        <v>-1.6472168481726173</v>
      </c>
      <c r="W152" s="133">
        <f t="shared" si="20"/>
        <v>-1.6401765450654693</v>
      </c>
      <c r="Y152" s="133" t="e">
        <v>#N/A</v>
      </c>
    </row>
    <row r="153" spans="18:25" x14ac:dyDescent="0.25">
      <c r="R153" s="133">
        <f t="shared" si="15"/>
        <v>-1.2666666666666666</v>
      </c>
      <c r="S153" s="136">
        <f t="shared" si="16"/>
        <v>-1.1449751329178421</v>
      </c>
      <c r="T153" s="133">
        <f t="shared" si="17"/>
        <v>-1.0007834888759646</v>
      </c>
      <c r="U153" s="133">
        <f t="shared" si="18"/>
        <v>-1.0011040578054389</v>
      </c>
      <c r="V153" s="133">
        <f t="shared" si="19"/>
        <v>-1.6472168481726173</v>
      </c>
      <c r="W153" s="133">
        <f t="shared" si="20"/>
        <v>-1.6401765450654693</v>
      </c>
      <c r="Y153" s="133" t="e">
        <v>#N/A</v>
      </c>
    </row>
    <row r="154" spans="18:25" x14ac:dyDescent="0.25">
      <c r="R154" s="133">
        <f t="shared" si="15"/>
        <v>-1.2666666666666666</v>
      </c>
      <c r="S154" s="136">
        <f t="shared" si="16"/>
        <v>-1.1449751329178421</v>
      </c>
      <c r="T154" s="133">
        <f t="shared" si="17"/>
        <v>-1.0007834888759646</v>
      </c>
      <c r="U154" s="133">
        <f t="shared" si="18"/>
        <v>-1.0011040578054389</v>
      </c>
      <c r="V154" s="133">
        <f t="shared" si="19"/>
        <v>-1.6472168481726173</v>
      </c>
      <c r="W154" s="133">
        <f t="shared" si="20"/>
        <v>-1.6401765450654693</v>
      </c>
      <c r="Y154" s="133" t="e">
        <v>#N/A</v>
      </c>
    </row>
    <row r="155" spans="18:25" x14ac:dyDescent="0.25">
      <c r="R155" s="133">
        <f t="shared" si="15"/>
        <v>-1.2666666666666666</v>
      </c>
      <c r="S155" s="136">
        <f t="shared" si="16"/>
        <v>-1.1449751329178421</v>
      </c>
      <c r="T155" s="133">
        <f t="shared" si="17"/>
        <v>-1.0007834888759646</v>
      </c>
      <c r="U155" s="133">
        <f t="shared" si="18"/>
        <v>-1.0011040578054389</v>
      </c>
      <c r="V155" s="133">
        <f t="shared" si="19"/>
        <v>-1.6472168481726173</v>
      </c>
      <c r="W155" s="133">
        <f t="shared" si="20"/>
        <v>-1.6401765450654693</v>
      </c>
      <c r="Y155" s="133" t="e">
        <v>#N/A</v>
      </c>
    </row>
    <row r="156" spans="18:25" x14ac:dyDescent="0.25">
      <c r="R156" s="133">
        <f t="shared" si="15"/>
        <v>-1.2666666666666666</v>
      </c>
      <c r="S156" s="136">
        <f t="shared" si="16"/>
        <v>-1.1449751329178421</v>
      </c>
      <c r="T156" s="133">
        <f t="shared" si="17"/>
        <v>-1.0007834888759646</v>
      </c>
      <c r="U156" s="133">
        <f t="shared" si="18"/>
        <v>-1.0011040578054389</v>
      </c>
      <c r="V156" s="133">
        <f t="shared" si="19"/>
        <v>-1.6472168481726173</v>
      </c>
      <c r="W156" s="133">
        <f t="shared" si="20"/>
        <v>-1.6401765450654693</v>
      </c>
      <c r="Y156" s="133" t="e">
        <v>#N/A</v>
      </c>
    </row>
    <row r="157" spans="18:25" x14ac:dyDescent="0.25">
      <c r="R157" s="133">
        <f t="shared" si="15"/>
        <v>-1.2666666666666666</v>
      </c>
      <c r="S157" s="136">
        <f t="shared" si="16"/>
        <v>-1.1449751329178421</v>
      </c>
      <c r="T157" s="133">
        <f t="shared" si="17"/>
        <v>-1.0007834888759646</v>
      </c>
      <c r="U157" s="133">
        <f t="shared" si="18"/>
        <v>-1.0011040578054389</v>
      </c>
      <c r="V157" s="133">
        <f t="shared" si="19"/>
        <v>-1.6472168481726173</v>
      </c>
      <c r="W157" s="133">
        <f t="shared" si="20"/>
        <v>-1.6401765450654693</v>
      </c>
      <c r="Y157" s="133" t="e">
        <v>#N/A</v>
      </c>
    </row>
    <row r="158" spans="18:25" x14ac:dyDescent="0.25">
      <c r="R158" s="133">
        <f t="shared" si="15"/>
        <v>-1.2666666666666666</v>
      </c>
      <c r="S158" s="136">
        <f t="shared" si="16"/>
        <v>-1.1449751329178421</v>
      </c>
      <c r="T158" s="133">
        <f t="shared" si="17"/>
        <v>-1.0007834888759646</v>
      </c>
      <c r="U158" s="133">
        <f t="shared" si="18"/>
        <v>-1.0011040578054389</v>
      </c>
      <c r="V158" s="133">
        <f t="shared" si="19"/>
        <v>-1.6472168481726173</v>
      </c>
      <c r="W158" s="133">
        <f t="shared" si="20"/>
        <v>-1.6401765450654693</v>
      </c>
      <c r="Y158" s="133" t="e">
        <v>#N/A</v>
      </c>
    </row>
    <row r="159" spans="18:25" x14ac:dyDescent="0.25">
      <c r="R159" s="133">
        <f t="shared" si="15"/>
        <v>-1.2666666666666666</v>
      </c>
      <c r="S159" s="136">
        <f t="shared" si="16"/>
        <v>-1.1449751329178421</v>
      </c>
      <c r="T159" s="133">
        <f t="shared" si="17"/>
        <v>-1.0007834888759646</v>
      </c>
      <c r="U159" s="133">
        <f t="shared" si="18"/>
        <v>-1.0011040578054389</v>
      </c>
      <c r="V159" s="133">
        <f t="shared" si="19"/>
        <v>-1.6472168481726173</v>
      </c>
      <c r="W159" s="133">
        <f t="shared" si="20"/>
        <v>-1.6401765450654693</v>
      </c>
      <c r="Y159" s="133" t="e">
        <v>#N/A</v>
      </c>
    </row>
    <row r="160" spans="18:25" x14ac:dyDescent="0.25">
      <c r="R160" s="133">
        <f t="shared" si="15"/>
        <v>-1.2666666666666666</v>
      </c>
      <c r="S160" s="136">
        <f t="shared" si="16"/>
        <v>-1.1449751329178421</v>
      </c>
      <c r="T160" s="133">
        <f t="shared" si="17"/>
        <v>-1.0007834888759646</v>
      </c>
      <c r="U160" s="133">
        <f t="shared" si="18"/>
        <v>-1.0011040578054389</v>
      </c>
      <c r="V160" s="133">
        <f t="shared" si="19"/>
        <v>-1.6472168481726173</v>
      </c>
      <c r="W160" s="133">
        <f t="shared" si="20"/>
        <v>-1.6401765450654693</v>
      </c>
      <c r="Y160" s="133" t="e">
        <v>#N/A</v>
      </c>
    </row>
    <row r="161" spans="18:25" x14ac:dyDescent="0.25">
      <c r="R161" s="133">
        <f t="shared" si="15"/>
        <v>-1.2666666666666666</v>
      </c>
      <c r="S161" s="136">
        <f t="shared" si="16"/>
        <v>-1.1449751329178421</v>
      </c>
      <c r="T161" s="133">
        <f t="shared" si="17"/>
        <v>-1.0007834888759646</v>
      </c>
      <c r="U161" s="133">
        <f t="shared" si="18"/>
        <v>-1.0011040578054389</v>
      </c>
      <c r="V161" s="133">
        <f t="shared" si="19"/>
        <v>-1.6472168481726173</v>
      </c>
      <c r="W161" s="133">
        <f t="shared" si="20"/>
        <v>-1.6401765450654693</v>
      </c>
      <c r="Y161" s="133" t="e">
        <v>#N/A</v>
      </c>
    </row>
    <row r="162" spans="18:25" x14ac:dyDescent="0.25">
      <c r="R162" s="133">
        <f t="shared" si="15"/>
        <v>-1.2666666666666666</v>
      </c>
      <c r="S162" s="136">
        <f t="shared" si="16"/>
        <v>-1.1449751329178421</v>
      </c>
      <c r="T162" s="133">
        <f t="shared" si="17"/>
        <v>-1.0007834888759646</v>
      </c>
      <c r="U162" s="133">
        <f t="shared" si="18"/>
        <v>-1.0011040578054389</v>
      </c>
      <c r="V162" s="133">
        <f t="shared" si="19"/>
        <v>-1.6472168481726173</v>
      </c>
      <c r="W162" s="133">
        <f t="shared" si="20"/>
        <v>-1.6401765450654693</v>
      </c>
      <c r="Y162" s="133" t="e">
        <v>#N/A</v>
      </c>
    </row>
    <row r="163" spans="18:25" x14ac:dyDescent="0.25">
      <c r="R163" s="133">
        <f t="shared" si="15"/>
        <v>-1.2666666666666666</v>
      </c>
      <c r="S163" s="136">
        <f t="shared" si="16"/>
        <v>-1.1449751329178421</v>
      </c>
      <c r="T163" s="133">
        <f t="shared" si="17"/>
        <v>-1.0007834888759646</v>
      </c>
      <c r="U163" s="133">
        <f t="shared" si="18"/>
        <v>-1.0011040578054389</v>
      </c>
      <c r="V163" s="133">
        <f t="shared" si="19"/>
        <v>-1.6472168481726173</v>
      </c>
      <c r="W163" s="133">
        <f t="shared" si="20"/>
        <v>-1.6401765450654693</v>
      </c>
      <c r="Y163" s="133" t="e">
        <v>#N/A</v>
      </c>
    </row>
    <row r="164" spans="18:25" x14ac:dyDescent="0.25">
      <c r="R164" s="133">
        <f t="shared" si="15"/>
        <v>-1.2666666666666666</v>
      </c>
      <c r="S164" s="136">
        <f t="shared" si="16"/>
        <v>-1.1449751329178421</v>
      </c>
      <c r="T164" s="133">
        <f t="shared" si="17"/>
        <v>-1.0007834888759646</v>
      </c>
      <c r="U164" s="133">
        <f t="shared" si="18"/>
        <v>-1.0011040578054389</v>
      </c>
      <c r="V164" s="133">
        <f t="shared" si="19"/>
        <v>-1.6472168481726173</v>
      </c>
      <c r="W164" s="133">
        <f t="shared" si="20"/>
        <v>-1.6401765450654693</v>
      </c>
      <c r="Y164" s="133" t="e">
        <v>#N/A</v>
      </c>
    </row>
    <row r="165" spans="18:25" x14ac:dyDescent="0.25">
      <c r="R165" s="133">
        <f t="shared" si="15"/>
        <v>-1.2666666666666666</v>
      </c>
      <c r="S165" s="136">
        <f t="shared" si="16"/>
        <v>-1.1449751329178421</v>
      </c>
      <c r="T165" s="133">
        <f t="shared" si="17"/>
        <v>-1.0007834888759646</v>
      </c>
      <c r="U165" s="133">
        <f t="shared" si="18"/>
        <v>-1.0011040578054389</v>
      </c>
      <c r="V165" s="133">
        <f t="shared" si="19"/>
        <v>-1.6472168481726173</v>
      </c>
      <c r="W165" s="133">
        <f t="shared" si="20"/>
        <v>-1.6401765450654693</v>
      </c>
      <c r="Y165" s="133" t="e">
        <v>#N/A</v>
      </c>
    </row>
    <row r="166" spans="18:25" x14ac:dyDescent="0.25">
      <c r="R166" s="133">
        <f t="shared" si="15"/>
        <v>-1.2666666666666666</v>
      </c>
      <c r="S166" s="136">
        <f t="shared" si="16"/>
        <v>-1.1449751329178421</v>
      </c>
      <c r="T166" s="133">
        <f t="shared" si="17"/>
        <v>-1.0007834888759646</v>
      </c>
      <c r="U166" s="133">
        <f t="shared" si="18"/>
        <v>-1.0011040578054389</v>
      </c>
      <c r="V166" s="133">
        <f t="shared" si="19"/>
        <v>-1.6472168481726173</v>
      </c>
      <c r="W166" s="133">
        <f t="shared" si="20"/>
        <v>-1.6401765450654693</v>
      </c>
      <c r="Y166" s="133" t="e">
        <v>#N/A</v>
      </c>
    </row>
    <row r="167" spans="18:25" x14ac:dyDescent="0.25">
      <c r="R167" s="133">
        <f t="shared" si="15"/>
        <v>-1.2666666666666666</v>
      </c>
      <c r="S167" s="136">
        <f t="shared" si="16"/>
        <v>-1.1449751329178421</v>
      </c>
      <c r="T167" s="133">
        <f t="shared" si="17"/>
        <v>-1.0007834888759646</v>
      </c>
      <c r="U167" s="133">
        <f t="shared" si="18"/>
        <v>-1.0011040578054389</v>
      </c>
      <c r="V167" s="133">
        <f t="shared" si="19"/>
        <v>-1.6472168481726173</v>
      </c>
      <c r="W167" s="133">
        <f t="shared" si="20"/>
        <v>-1.6401765450654693</v>
      </c>
      <c r="Y167" s="133" t="e">
        <v>#N/A</v>
      </c>
    </row>
    <row r="168" spans="18:25" x14ac:dyDescent="0.25">
      <c r="R168" s="133">
        <f t="shared" si="15"/>
        <v>-1.2666666666666666</v>
      </c>
      <c r="S168" s="136">
        <f t="shared" si="16"/>
        <v>-1.1449751329178421</v>
      </c>
      <c r="T168" s="133">
        <f t="shared" si="17"/>
        <v>-1.0007834888759646</v>
      </c>
      <c r="U168" s="133">
        <f t="shared" si="18"/>
        <v>-1.0011040578054389</v>
      </c>
      <c r="V168" s="133">
        <f t="shared" si="19"/>
        <v>-1.6472168481726173</v>
      </c>
      <c r="W168" s="133">
        <f t="shared" si="20"/>
        <v>-1.6401765450654693</v>
      </c>
      <c r="Y168" s="133" t="e">
        <v>#N/A</v>
      </c>
    </row>
    <row r="169" spans="18:25" x14ac:dyDescent="0.25">
      <c r="R169" s="133">
        <f t="shared" si="15"/>
        <v>-1.2666666666666666</v>
      </c>
      <c r="S169" s="136">
        <f t="shared" si="16"/>
        <v>-1.1449751329178421</v>
      </c>
      <c r="T169" s="133">
        <f t="shared" si="17"/>
        <v>-1.0007834888759646</v>
      </c>
      <c r="U169" s="133">
        <f t="shared" si="18"/>
        <v>-1.0011040578054389</v>
      </c>
      <c r="V169" s="133">
        <f t="shared" si="19"/>
        <v>-1.6472168481726173</v>
      </c>
      <c r="W169" s="133">
        <f t="shared" si="20"/>
        <v>-1.6401765450654693</v>
      </c>
      <c r="Y169" s="133" t="e">
        <v>#N/A</v>
      </c>
    </row>
    <row r="170" spans="18:25" x14ac:dyDescent="0.25">
      <c r="R170" s="133">
        <f t="shared" si="15"/>
        <v>-1.2666666666666666</v>
      </c>
      <c r="S170" s="136">
        <f t="shared" si="16"/>
        <v>-1.1449751329178421</v>
      </c>
      <c r="T170" s="133">
        <f t="shared" si="17"/>
        <v>-1.0007834888759646</v>
      </c>
      <c r="U170" s="133">
        <f t="shared" si="18"/>
        <v>-1.0011040578054389</v>
      </c>
      <c r="V170" s="133">
        <f t="shared" si="19"/>
        <v>-1.6472168481726173</v>
      </c>
      <c r="W170" s="133">
        <f t="shared" si="20"/>
        <v>-1.6401765450654693</v>
      </c>
      <c r="Y170" s="133" t="e">
        <v>#N/A</v>
      </c>
    </row>
    <row r="171" spans="18:25" x14ac:dyDescent="0.25">
      <c r="R171" s="133">
        <f t="shared" si="15"/>
        <v>-1.2666666666666666</v>
      </c>
      <c r="S171" s="136">
        <f t="shared" si="16"/>
        <v>-1.1449751329178421</v>
      </c>
      <c r="T171" s="133">
        <f t="shared" si="17"/>
        <v>-1.0007834888759646</v>
      </c>
      <c r="U171" s="133">
        <f t="shared" si="18"/>
        <v>-1.0011040578054389</v>
      </c>
      <c r="V171" s="133">
        <f t="shared" si="19"/>
        <v>-1.6472168481726173</v>
      </c>
      <c r="W171" s="133">
        <f t="shared" si="20"/>
        <v>-1.6401765450654693</v>
      </c>
      <c r="Y171" s="133" t="e">
        <v>#N/A</v>
      </c>
    </row>
    <row r="172" spans="18:25" x14ac:dyDescent="0.25">
      <c r="R172" s="133">
        <f t="shared" si="15"/>
        <v>-1.2666666666666666</v>
      </c>
      <c r="S172" s="136">
        <f t="shared" si="16"/>
        <v>-1.1449751329178421</v>
      </c>
      <c r="T172" s="133">
        <f t="shared" si="17"/>
        <v>-1.0007834888759646</v>
      </c>
      <c r="U172" s="133">
        <f t="shared" si="18"/>
        <v>-1.0011040578054389</v>
      </c>
      <c r="V172" s="133">
        <f t="shared" si="19"/>
        <v>-1.6472168481726173</v>
      </c>
      <c r="W172" s="133">
        <f t="shared" si="20"/>
        <v>-1.6401765450654693</v>
      </c>
      <c r="Y172" s="133" t="e">
        <v>#N/A</v>
      </c>
    </row>
    <row r="173" spans="18:25" x14ac:dyDescent="0.25">
      <c r="R173" s="133">
        <f t="shared" si="15"/>
        <v>-1.2666666666666666</v>
      </c>
      <c r="S173" s="136">
        <f t="shared" si="16"/>
        <v>-1.1449751329178421</v>
      </c>
      <c r="T173" s="133">
        <f t="shared" si="17"/>
        <v>-1.0007834888759646</v>
      </c>
      <c r="U173" s="133">
        <f t="shared" si="18"/>
        <v>-1.0011040578054389</v>
      </c>
      <c r="V173" s="133">
        <f t="shared" si="19"/>
        <v>-1.6472168481726173</v>
      </c>
      <c r="W173" s="133">
        <f t="shared" si="20"/>
        <v>-1.6401765450654693</v>
      </c>
      <c r="Y173" s="133" t="e">
        <v>#N/A</v>
      </c>
    </row>
    <row r="174" spans="18:25" x14ac:dyDescent="0.25">
      <c r="R174" s="133">
        <f t="shared" si="15"/>
        <v>-1.2666666666666666</v>
      </c>
      <c r="S174" s="136">
        <f t="shared" si="16"/>
        <v>-1.1449751329178421</v>
      </c>
      <c r="T174" s="133">
        <f t="shared" si="17"/>
        <v>-1.0007834888759646</v>
      </c>
      <c r="U174" s="133">
        <f t="shared" si="18"/>
        <v>-1.0011040578054389</v>
      </c>
      <c r="V174" s="133">
        <f t="shared" si="19"/>
        <v>-1.6472168481726173</v>
      </c>
      <c r="W174" s="133">
        <f t="shared" si="20"/>
        <v>-1.6401765450654693</v>
      </c>
      <c r="Y174" s="133" t="e">
        <v>#N/A</v>
      </c>
    </row>
    <row r="175" spans="18:25" x14ac:dyDescent="0.25">
      <c r="R175" s="133">
        <f t="shared" si="15"/>
        <v>-1.2666666666666666</v>
      </c>
      <c r="S175" s="136">
        <f t="shared" si="16"/>
        <v>-1.1449751329178421</v>
      </c>
      <c r="T175" s="133">
        <f t="shared" si="17"/>
        <v>-1.0007834888759646</v>
      </c>
      <c r="U175" s="133">
        <f t="shared" si="18"/>
        <v>-1.0011040578054389</v>
      </c>
      <c r="V175" s="133">
        <f t="shared" si="19"/>
        <v>-1.6472168481726173</v>
      </c>
      <c r="W175" s="133">
        <f t="shared" si="20"/>
        <v>-1.6401765450654693</v>
      </c>
      <c r="Y175" s="133" t="e">
        <v>#N/A</v>
      </c>
    </row>
    <row r="176" spans="18:25" x14ac:dyDescent="0.25">
      <c r="R176" s="133">
        <f t="shared" si="15"/>
        <v>-1.2666666666666666</v>
      </c>
      <c r="S176" s="136">
        <f t="shared" si="16"/>
        <v>-1.1449751329178421</v>
      </c>
      <c r="T176" s="133">
        <f t="shared" si="17"/>
        <v>-1.0007834888759646</v>
      </c>
      <c r="U176" s="133">
        <f t="shared" si="18"/>
        <v>-1.0011040578054389</v>
      </c>
      <c r="V176" s="133">
        <f t="shared" si="19"/>
        <v>-1.6472168481726173</v>
      </c>
      <c r="W176" s="133">
        <f t="shared" si="20"/>
        <v>-1.6401765450654693</v>
      </c>
      <c r="Y176" s="133" t="e">
        <v>#N/A</v>
      </c>
    </row>
    <row r="177" spans="18:25" x14ac:dyDescent="0.25">
      <c r="R177" s="133">
        <f t="shared" si="15"/>
        <v>-1.2666666666666666</v>
      </c>
      <c r="S177" s="136">
        <f t="shared" si="16"/>
        <v>-1.1449751329178421</v>
      </c>
      <c r="T177" s="133">
        <f t="shared" si="17"/>
        <v>-1.0007834888759646</v>
      </c>
      <c r="U177" s="133">
        <f t="shared" si="18"/>
        <v>-1.0011040578054389</v>
      </c>
      <c r="V177" s="133">
        <f t="shared" si="19"/>
        <v>-1.6472168481726173</v>
      </c>
      <c r="W177" s="133">
        <f t="shared" si="20"/>
        <v>-1.6401765450654693</v>
      </c>
      <c r="Y177" s="133" t="e">
        <v>#N/A</v>
      </c>
    </row>
    <row r="178" spans="18:25" x14ac:dyDescent="0.25">
      <c r="R178" s="133">
        <f t="shared" si="15"/>
        <v>-1.2666666666666666</v>
      </c>
      <c r="S178" s="136">
        <f t="shared" si="16"/>
        <v>-1.1449751329178421</v>
      </c>
      <c r="T178" s="133">
        <f t="shared" si="17"/>
        <v>-1.0007834888759646</v>
      </c>
      <c r="U178" s="133">
        <f t="shared" si="18"/>
        <v>-1.0011040578054389</v>
      </c>
      <c r="V178" s="133">
        <f t="shared" si="19"/>
        <v>-1.6472168481726173</v>
      </c>
      <c r="W178" s="133">
        <f t="shared" si="20"/>
        <v>-1.6401765450654693</v>
      </c>
      <c r="Y178" s="133" t="e">
        <v>#N/A</v>
      </c>
    </row>
    <row r="179" spans="18:25" x14ac:dyDescent="0.25">
      <c r="R179" s="133">
        <f t="shared" si="15"/>
        <v>-1.2666666666666666</v>
      </c>
      <c r="S179" s="136">
        <f t="shared" si="16"/>
        <v>-1.1449751329178421</v>
      </c>
      <c r="T179" s="133">
        <f t="shared" si="17"/>
        <v>-1.0007834888759646</v>
      </c>
      <c r="U179" s="133">
        <f t="shared" si="18"/>
        <v>-1.0011040578054389</v>
      </c>
      <c r="V179" s="133">
        <f t="shared" si="19"/>
        <v>-1.6472168481726173</v>
      </c>
      <c r="W179" s="133">
        <f t="shared" si="20"/>
        <v>-1.6401765450654693</v>
      </c>
      <c r="Y179" s="133" t="e">
        <v>#N/A</v>
      </c>
    </row>
    <row r="180" spans="18:25" x14ac:dyDescent="0.25">
      <c r="R180" s="133">
        <f t="shared" si="15"/>
        <v>-1.2666666666666666</v>
      </c>
      <c r="S180" s="136">
        <f t="shared" si="16"/>
        <v>-1.1449751329178421</v>
      </c>
      <c r="T180" s="133">
        <f t="shared" si="17"/>
        <v>-1.0007834888759646</v>
      </c>
      <c r="U180" s="133">
        <f t="shared" si="18"/>
        <v>-1.0011040578054389</v>
      </c>
      <c r="V180" s="133">
        <f t="shared" si="19"/>
        <v>-1.6472168481726173</v>
      </c>
      <c r="W180" s="133">
        <f t="shared" si="20"/>
        <v>-1.6401765450654693</v>
      </c>
      <c r="Y180" s="133" t="e">
        <v>#N/A</v>
      </c>
    </row>
    <row r="181" spans="18:25" x14ac:dyDescent="0.25">
      <c r="R181" s="133">
        <f t="shared" si="15"/>
        <v>-1.2666666666666666</v>
      </c>
      <c r="S181" s="136">
        <f t="shared" si="16"/>
        <v>-1.1449751329178421</v>
      </c>
      <c r="T181" s="133">
        <f t="shared" si="17"/>
        <v>-1.0007834888759646</v>
      </c>
      <c r="U181" s="133">
        <f t="shared" si="18"/>
        <v>-1.0011040578054389</v>
      </c>
      <c r="V181" s="133">
        <f t="shared" si="19"/>
        <v>-1.6472168481726173</v>
      </c>
      <c r="W181" s="133">
        <f t="shared" si="20"/>
        <v>-1.6401765450654693</v>
      </c>
      <c r="Y181" s="133" t="e">
        <v>#N/A</v>
      </c>
    </row>
    <row r="182" spans="18:25" x14ac:dyDescent="0.25">
      <c r="R182" s="133">
        <f t="shared" si="15"/>
        <v>-1.2666666666666666</v>
      </c>
      <c r="S182" s="136">
        <f t="shared" si="16"/>
        <v>-1.1449751329178421</v>
      </c>
      <c r="T182" s="133">
        <f t="shared" si="17"/>
        <v>-1.0007834888759646</v>
      </c>
      <c r="U182" s="133">
        <f t="shared" si="18"/>
        <v>-1.0011040578054389</v>
      </c>
      <c r="V182" s="133">
        <f t="shared" si="19"/>
        <v>-1.6472168481726173</v>
      </c>
      <c r="W182" s="133">
        <f t="shared" si="20"/>
        <v>-1.6401765450654693</v>
      </c>
      <c r="Y182" s="133" t="e">
        <v>#N/A</v>
      </c>
    </row>
    <row r="183" spans="18:25" x14ac:dyDescent="0.25">
      <c r="R183" s="133">
        <f t="shared" si="15"/>
        <v>-1.2666666666666666</v>
      </c>
      <c r="S183" s="136">
        <f t="shared" si="16"/>
        <v>-1.1449751329178421</v>
      </c>
      <c r="T183" s="133">
        <f t="shared" si="17"/>
        <v>-1.0007834888759646</v>
      </c>
      <c r="U183" s="133">
        <f t="shared" si="18"/>
        <v>-1.0011040578054389</v>
      </c>
      <c r="V183" s="133">
        <f t="shared" si="19"/>
        <v>-1.6472168481726173</v>
      </c>
      <c r="W183" s="133">
        <f t="shared" si="20"/>
        <v>-1.6401765450654693</v>
      </c>
      <c r="Y183" s="133" t="e">
        <v>#N/A</v>
      </c>
    </row>
    <row r="184" spans="18:25" x14ac:dyDescent="0.25">
      <c r="R184" s="133">
        <f t="shared" si="15"/>
        <v>-1.2666666666666666</v>
      </c>
      <c r="S184" s="136">
        <f t="shared" si="16"/>
        <v>-1.1449751329178421</v>
      </c>
      <c r="T184" s="133">
        <f t="shared" si="17"/>
        <v>-1.0007834888759646</v>
      </c>
      <c r="U184" s="133">
        <f t="shared" si="18"/>
        <v>-1.0011040578054389</v>
      </c>
      <c r="V184" s="133">
        <f t="shared" si="19"/>
        <v>-1.6472168481726173</v>
      </c>
      <c r="W184" s="133">
        <f t="shared" si="20"/>
        <v>-1.6401765450654693</v>
      </c>
      <c r="Y184" s="133" t="e">
        <v>#N/A</v>
      </c>
    </row>
    <row r="185" spans="18:25" x14ac:dyDescent="0.25">
      <c r="R185" s="133">
        <f t="shared" si="15"/>
        <v>-1.2666666666666666</v>
      </c>
      <c r="S185" s="136">
        <f t="shared" si="16"/>
        <v>-1.1449751329178421</v>
      </c>
      <c r="T185" s="133">
        <f t="shared" si="17"/>
        <v>-1.0007834888759646</v>
      </c>
      <c r="U185" s="133">
        <f t="shared" si="18"/>
        <v>-1.0011040578054389</v>
      </c>
      <c r="V185" s="133">
        <f t="shared" si="19"/>
        <v>-1.6472168481726173</v>
      </c>
      <c r="W185" s="133">
        <f t="shared" si="20"/>
        <v>-1.6401765450654693</v>
      </c>
    </row>
    <row r="186" spans="18:25" x14ac:dyDescent="0.25">
      <c r="R186" s="133">
        <f t="shared" si="15"/>
        <v>-1.2666666666666666</v>
      </c>
      <c r="S186" s="136">
        <f t="shared" si="16"/>
        <v>-1.1449751329178421</v>
      </c>
      <c r="T186" s="133">
        <f t="shared" si="17"/>
        <v>-1.0007834888759646</v>
      </c>
      <c r="U186" s="133">
        <f t="shared" si="18"/>
        <v>-1.0011040578054389</v>
      </c>
      <c r="V186" s="133">
        <f t="shared" si="19"/>
        <v>-1.6472168481726173</v>
      </c>
      <c r="W186" s="133">
        <f t="shared" si="20"/>
        <v>-1.6401765450654693</v>
      </c>
    </row>
    <row r="187" spans="18:25" x14ac:dyDescent="0.25">
      <c r="R187" s="133">
        <f t="shared" si="15"/>
        <v>-1.2666666666666666</v>
      </c>
      <c r="S187" s="136">
        <f t="shared" si="16"/>
        <v>-1.1449751329178421</v>
      </c>
      <c r="T187" s="133">
        <f t="shared" si="17"/>
        <v>-1.0007834888759646</v>
      </c>
      <c r="U187" s="133">
        <f t="shared" si="18"/>
        <v>-1.0011040578054389</v>
      </c>
      <c r="V187" s="133">
        <f t="shared" si="19"/>
        <v>-1.6472168481726173</v>
      </c>
      <c r="W187" s="133">
        <f t="shared" si="20"/>
        <v>-1.6401765450654693</v>
      </c>
    </row>
    <row r="188" spans="18:25" x14ac:dyDescent="0.25">
      <c r="R188" s="133">
        <f t="shared" si="15"/>
        <v>-1.2666666666666666</v>
      </c>
      <c r="S188" s="136">
        <f t="shared" si="16"/>
        <v>-1.1449751329178421</v>
      </c>
      <c r="T188" s="133">
        <f t="shared" si="17"/>
        <v>-1.0007834888759646</v>
      </c>
      <c r="U188" s="133">
        <f t="shared" si="18"/>
        <v>-1.0011040578054389</v>
      </c>
      <c r="V188" s="133">
        <f t="shared" si="19"/>
        <v>-1.6472168481726173</v>
      </c>
      <c r="W188" s="133">
        <f t="shared" si="20"/>
        <v>-1.6401765450654693</v>
      </c>
    </row>
    <row r="189" spans="18:25" x14ac:dyDescent="0.25">
      <c r="R189" s="133">
        <f t="shared" si="15"/>
        <v>-1.2666666666666666</v>
      </c>
      <c r="S189" s="136">
        <f t="shared" si="16"/>
        <v>-1.1449751329178421</v>
      </c>
      <c r="T189" s="133">
        <f t="shared" si="17"/>
        <v>-1.0007834888759646</v>
      </c>
      <c r="U189" s="133">
        <f t="shared" si="18"/>
        <v>-1.0011040578054389</v>
      </c>
      <c r="V189" s="133">
        <f t="shared" si="19"/>
        <v>-1.6472168481726173</v>
      </c>
      <c r="W189" s="133">
        <f t="shared" si="20"/>
        <v>-1.6401765450654693</v>
      </c>
    </row>
    <row r="190" spans="18:25" x14ac:dyDescent="0.25">
      <c r="R190" s="133">
        <f t="shared" si="15"/>
        <v>-1.2666666666666666</v>
      </c>
      <c r="S190" s="136">
        <f t="shared" si="16"/>
        <v>-1.1449751329178421</v>
      </c>
      <c r="T190" s="133">
        <f t="shared" si="17"/>
        <v>-1.0007834888759646</v>
      </c>
      <c r="U190" s="133">
        <f t="shared" si="18"/>
        <v>-1.0011040578054389</v>
      </c>
      <c r="V190" s="133">
        <f t="shared" si="19"/>
        <v>-1.6472168481726173</v>
      </c>
      <c r="W190" s="133">
        <f t="shared" si="20"/>
        <v>-1.6401765450654693</v>
      </c>
    </row>
    <row r="191" spans="18:25" x14ac:dyDescent="0.25">
      <c r="R191" s="133">
        <f t="shared" si="15"/>
        <v>-1.2666666666666666</v>
      </c>
      <c r="S191" s="136">
        <f t="shared" si="16"/>
        <v>-1.1449751329178421</v>
      </c>
      <c r="T191" s="133">
        <f t="shared" si="17"/>
        <v>-1.0007834888759646</v>
      </c>
      <c r="U191" s="133">
        <f t="shared" si="18"/>
        <v>-1.0011040578054389</v>
      </c>
      <c r="V191" s="133">
        <f t="shared" si="19"/>
        <v>-1.6472168481726173</v>
      </c>
      <c r="W191" s="133">
        <f t="shared" si="20"/>
        <v>-1.6401765450654693</v>
      </c>
    </row>
    <row r="192" spans="18:25" x14ac:dyDescent="0.25">
      <c r="R192" s="133">
        <f t="shared" si="15"/>
        <v>-1.2666666666666666</v>
      </c>
      <c r="S192" s="136">
        <f t="shared" si="16"/>
        <v>-1.1449751329178421</v>
      </c>
      <c r="T192" s="133">
        <f t="shared" si="17"/>
        <v>-1.0007834888759646</v>
      </c>
      <c r="U192" s="133">
        <f t="shared" si="18"/>
        <v>-1.0011040578054389</v>
      </c>
      <c r="V192" s="133">
        <f t="shared" si="19"/>
        <v>-1.6472168481726173</v>
      </c>
      <c r="W192" s="133">
        <f t="shared" si="20"/>
        <v>-1.6401765450654693</v>
      </c>
    </row>
    <row r="193" spans="18:23" x14ac:dyDescent="0.25">
      <c r="R193" s="133">
        <f t="shared" si="15"/>
        <v>-1.2666666666666666</v>
      </c>
      <c r="S193" s="136">
        <f t="shared" si="16"/>
        <v>-1.1449751329178421</v>
      </c>
      <c r="T193" s="133">
        <f t="shared" si="17"/>
        <v>-1.0007834888759646</v>
      </c>
      <c r="U193" s="133">
        <f t="shared" si="18"/>
        <v>-1.0011040578054389</v>
      </c>
      <c r="V193" s="133">
        <f t="shared" si="19"/>
        <v>-1.6472168481726173</v>
      </c>
      <c r="W193" s="133">
        <f t="shared" si="20"/>
        <v>-1.6401765450654693</v>
      </c>
    </row>
    <row r="194" spans="18:23" x14ac:dyDescent="0.25">
      <c r="R194" s="133">
        <f t="shared" si="15"/>
        <v>-1.2666666666666666</v>
      </c>
      <c r="S194" s="136">
        <f t="shared" si="16"/>
        <v>-1.1449751329178421</v>
      </c>
      <c r="T194" s="133">
        <f t="shared" si="17"/>
        <v>-1.0007834888759646</v>
      </c>
      <c r="U194" s="133">
        <f t="shared" si="18"/>
        <v>-1.0011040578054389</v>
      </c>
      <c r="V194" s="133">
        <f t="shared" si="19"/>
        <v>-1.6472168481726173</v>
      </c>
      <c r="W194" s="133">
        <f t="shared" si="20"/>
        <v>-1.6401765450654693</v>
      </c>
    </row>
    <row r="195" spans="18:23" x14ac:dyDescent="0.25">
      <c r="R195" s="133">
        <f t="shared" ref="R195:R258" si="21">2*((M195-Q$3)/(Q$5-Q$3))-1</f>
        <v>-1.2666666666666666</v>
      </c>
      <c r="S195" s="136">
        <f t="shared" ref="S195:S258" si="22">2*((H195-Q$8)/(Q$10-Q$8))-1</f>
        <v>-1.1449751329178421</v>
      </c>
      <c r="T195" s="133">
        <f t="shared" ref="T195:T258" si="23">2*((I195-Q$13)/(Q$15-Q$13))-1</f>
        <v>-1.0007834888759646</v>
      </c>
      <c r="U195" s="133">
        <f t="shared" ref="U195:U258" si="24">2*((J195-Q$18)/(Q$20-Q$18))-1</f>
        <v>-1.0011040578054389</v>
      </c>
      <c r="V195" s="133">
        <f t="shared" ref="V195:V258" si="25">2*((K195-Q$23)/(Q$25-Q$23))-1</f>
        <v>-1.6472168481726173</v>
      </c>
      <c r="W195" s="133">
        <f t="shared" ref="W195:W258" si="26">2*((L195-Q$28)/(Q$30-Q$28))-1</f>
        <v>-1.6401765450654693</v>
      </c>
    </row>
    <row r="196" spans="18:23" x14ac:dyDescent="0.25">
      <c r="R196" s="133">
        <f t="shared" si="21"/>
        <v>-1.2666666666666666</v>
      </c>
      <c r="S196" s="136">
        <f t="shared" si="22"/>
        <v>-1.1449751329178421</v>
      </c>
      <c r="T196" s="133">
        <f t="shared" si="23"/>
        <v>-1.0007834888759646</v>
      </c>
      <c r="U196" s="133">
        <f t="shared" si="24"/>
        <v>-1.0011040578054389</v>
      </c>
      <c r="V196" s="133">
        <f t="shared" si="25"/>
        <v>-1.6472168481726173</v>
      </c>
      <c r="W196" s="133">
        <f t="shared" si="26"/>
        <v>-1.6401765450654693</v>
      </c>
    </row>
    <row r="197" spans="18:23" x14ac:dyDescent="0.25">
      <c r="R197" s="133">
        <f t="shared" si="21"/>
        <v>-1.2666666666666666</v>
      </c>
      <c r="S197" s="136">
        <f t="shared" si="22"/>
        <v>-1.1449751329178421</v>
      </c>
      <c r="T197" s="133">
        <f t="shared" si="23"/>
        <v>-1.0007834888759646</v>
      </c>
      <c r="U197" s="133">
        <f t="shared" si="24"/>
        <v>-1.0011040578054389</v>
      </c>
      <c r="V197" s="133">
        <f t="shared" si="25"/>
        <v>-1.6472168481726173</v>
      </c>
      <c r="W197" s="133">
        <f t="shared" si="26"/>
        <v>-1.6401765450654693</v>
      </c>
    </row>
    <row r="198" spans="18:23" x14ac:dyDescent="0.25">
      <c r="R198" s="133">
        <f t="shared" si="21"/>
        <v>-1.2666666666666666</v>
      </c>
      <c r="S198" s="136">
        <f t="shared" si="22"/>
        <v>-1.1449751329178421</v>
      </c>
      <c r="T198" s="133">
        <f t="shared" si="23"/>
        <v>-1.0007834888759646</v>
      </c>
      <c r="U198" s="133">
        <f t="shared" si="24"/>
        <v>-1.0011040578054389</v>
      </c>
      <c r="V198" s="133">
        <f t="shared" si="25"/>
        <v>-1.6472168481726173</v>
      </c>
      <c r="W198" s="133">
        <f t="shared" si="26"/>
        <v>-1.6401765450654693</v>
      </c>
    </row>
    <row r="199" spans="18:23" x14ac:dyDescent="0.25">
      <c r="R199" s="133">
        <f t="shared" si="21"/>
        <v>-1.2666666666666666</v>
      </c>
      <c r="S199" s="136">
        <f t="shared" si="22"/>
        <v>-1.1449751329178421</v>
      </c>
      <c r="T199" s="133">
        <f t="shared" si="23"/>
        <v>-1.0007834888759646</v>
      </c>
      <c r="U199" s="133">
        <f t="shared" si="24"/>
        <v>-1.0011040578054389</v>
      </c>
      <c r="V199" s="133">
        <f t="shared" si="25"/>
        <v>-1.6472168481726173</v>
      </c>
      <c r="W199" s="133">
        <f t="shared" si="26"/>
        <v>-1.6401765450654693</v>
      </c>
    </row>
    <row r="200" spans="18:23" x14ac:dyDescent="0.25">
      <c r="R200" s="133">
        <f t="shared" si="21"/>
        <v>-1.2666666666666666</v>
      </c>
      <c r="S200" s="136">
        <f t="shared" si="22"/>
        <v>-1.1449751329178421</v>
      </c>
      <c r="T200" s="133">
        <f t="shared" si="23"/>
        <v>-1.0007834888759646</v>
      </c>
      <c r="U200" s="133">
        <f t="shared" si="24"/>
        <v>-1.0011040578054389</v>
      </c>
      <c r="V200" s="133">
        <f t="shared" si="25"/>
        <v>-1.6472168481726173</v>
      </c>
      <c r="W200" s="133">
        <f t="shared" si="26"/>
        <v>-1.6401765450654693</v>
      </c>
    </row>
    <row r="201" spans="18:23" x14ac:dyDescent="0.25">
      <c r="R201" s="133">
        <f t="shared" si="21"/>
        <v>-1.2666666666666666</v>
      </c>
      <c r="S201" s="136">
        <f t="shared" si="22"/>
        <v>-1.1449751329178421</v>
      </c>
      <c r="T201" s="133">
        <f t="shared" si="23"/>
        <v>-1.0007834888759646</v>
      </c>
      <c r="U201" s="133">
        <f t="shared" si="24"/>
        <v>-1.0011040578054389</v>
      </c>
      <c r="V201" s="133">
        <f t="shared" si="25"/>
        <v>-1.6472168481726173</v>
      </c>
      <c r="W201" s="133">
        <f t="shared" si="26"/>
        <v>-1.6401765450654693</v>
      </c>
    </row>
    <row r="202" spans="18:23" x14ac:dyDescent="0.25">
      <c r="R202" s="133">
        <f t="shared" si="21"/>
        <v>-1.2666666666666666</v>
      </c>
      <c r="S202" s="136">
        <f t="shared" si="22"/>
        <v>-1.1449751329178421</v>
      </c>
      <c r="T202" s="133">
        <f t="shared" si="23"/>
        <v>-1.0007834888759646</v>
      </c>
      <c r="U202" s="133">
        <f t="shared" si="24"/>
        <v>-1.0011040578054389</v>
      </c>
      <c r="V202" s="133">
        <f t="shared" si="25"/>
        <v>-1.6472168481726173</v>
      </c>
      <c r="W202" s="133">
        <f t="shared" si="26"/>
        <v>-1.6401765450654693</v>
      </c>
    </row>
    <row r="203" spans="18:23" x14ac:dyDescent="0.25">
      <c r="R203" s="133">
        <f t="shared" si="21"/>
        <v>-1.2666666666666666</v>
      </c>
      <c r="S203" s="136">
        <f t="shared" si="22"/>
        <v>-1.1449751329178421</v>
      </c>
      <c r="T203" s="133">
        <f t="shared" si="23"/>
        <v>-1.0007834888759646</v>
      </c>
      <c r="U203" s="133">
        <f t="shared" si="24"/>
        <v>-1.0011040578054389</v>
      </c>
      <c r="V203" s="133">
        <f t="shared" si="25"/>
        <v>-1.6472168481726173</v>
      </c>
      <c r="W203" s="133">
        <f t="shared" si="26"/>
        <v>-1.6401765450654693</v>
      </c>
    </row>
    <row r="204" spans="18:23" x14ac:dyDescent="0.25">
      <c r="R204" s="133">
        <f t="shared" si="21"/>
        <v>-1.2666666666666666</v>
      </c>
      <c r="S204" s="136">
        <f t="shared" si="22"/>
        <v>-1.1449751329178421</v>
      </c>
      <c r="T204" s="133">
        <f t="shared" si="23"/>
        <v>-1.0007834888759646</v>
      </c>
      <c r="U204" s="133">
        <f t="shared" si="24"/>
        <v>-1.0011040578054389</v>
      </c>
      <c r="V204" s="133">
        <f t="shared" si="25"/>
        <v>-1.6472168481726173</v>
      </c>
      <c r="W204" s="133">
        <f t="shared" si="26"/>
        <v>-1.6401765450654693</v>
      </c>
    </row>
    <row r="205" spans="18:23" x14ac:dyDescent="0.25">
      <c r="R205" s="133">
        <f t="shared" si="21"/>
        <v>-1.2666666666666666</v>
      </c>
      <c r="S205" s="136">
        <f t="shared" si="22"/>
        <v>-1.1449751329178421</v>
      </c>
      <c r="T205" s="133">
        <f t="shared" si="23"/>
        <v>-1.0007834888759646</v>
      </c>
      <c r="U205" s="133">
        <f t="shared" si="24"/>
        <v>-1.0011040578054389</v>
      </c>
      <c r="V205" s="133">
        <f t="shared" si="25"/>
        <v>-1.6472168481726173</v>
      </c>
      <c r="W205" s="133">
        <f t="shared" si="26"/>
        <v>-1.6401765450654693</v>
      </c>
    </row>
    <row r="206" spans="18:23" x14ac:dyDescent="0.25">
      <c r="R206" s="133">
        <f t="shared" si="21"/>
        <v>-1.2666666666666666</v>
      </c>
      <c r="S206" s="136">
        <f t="shared" si="22"/>
        <v>-1.1449751329178421</v>
      </c>
      <c r="T206" s="133">
        <f t="shared" si="23"/>
        <v>-1.0007834888759646</v>
      </c>
      <c r="U206" s="133">
        <f t="shared" si="24"/>
        <v>-1.0011040578054389</v>
      </c>
      <c r="V206" s="133">
        <f t="shared" si="25"/>
        <v>-1.6472168481726173</v>
      </c>
      <c r="W206" s="133">
        <f t="shared" si="26"/>
        <v>-1.6401765450654693</v>
      </c>
    </row>
    <row r="207" spans="18:23" x14ac:dyDescent="0.25">
      <c r="R207" s="133">
        <f t="shared" si="21"/>
        <v>-1.2666666666666666</v>
      </c>
      <c r="S207" s="136">
        <f t="shared" si="22"/>
        <v>-1.1449751329178421</v>
      </c>
      <c r="T207" s="133">
        <f t="shared" si="23"/>
        <v>-1.0007834888759646</v>
      </c>
      <c r="U207" s="133">
        <f t="shared" si="24"/>
        <v>-1.0011040578054389</v>
      </c>
      <c r="V207" s="133">
        <f t="shared" si="25"/>
        <v>-1.6472168481726173</v>
      </c>
      <c r="W207" s="133">
        <f t="shared" si="26"/>
        <v>-1.6401765450654693</v>
      </c>
    </row>
    <row r="208" spans="18:23" x14ac:dyDescent="0.25">
      <c r="R208" s="133">
        <f t="shared" si="21"/>
        <v>-1.2666666666666666</v>
      </c>
      <c r="S208" s="136">
        <f t="shared" si="22"/>
        <v>-1.1449751329178421</v>
      </c>
      <c r="T208" s="133">
        <f t="shared" si="23"/>
        <v>-1.0007834888759646</v>
      </c>
      <c r="U208" s="133">
        <f t="shared" si="24"/>
        <v>-1.0011040578054389</v>
      </c>
      <c r="V208" s="133">
        <f t="shared" si="25"/>
        <v>-1.6472168481726173</v>
      </c>
      <c r="W208" s="133">
        <f t="shared" si="26"/>
        <v>-1.6401765450654693</v>
      </c>
    </row>
    <row r="209" spans="18:23" x14ac:dyDescent="0.25">
      <c r="R209" s="133">
        <f t="shared" si="21"/>
        <v>-1.2666666666666666</v>
      </c>
      <c r="S209" s="136">
        <f t="shared" si="22"/>
        <v>-1.1449751329178421</v>
      </c>
      <c r="T209" s="133">
        <f t="shared" si="23"/>
        <v>-1.0007834888759646</v>
      </c>
      <c r="U209" s="133">
        <f t="shared" si="24"/>
        <v>-1.0011040578054389</v>
      </c>
      <c r="V209" s="133">
        <f t="shared" si="25"/>
        <v>-1.6472168481726173</v>
      </c>
      <c r="W209" s="133">
        <f t="shared" si="26"/>
        <v>-1.6401765450654693</v>
      </c>
    </row>
    <row r="210" spans="18:23" x14ac:dyDescent="0.25">
      <c r="R210" s="133">
        <f t="shared" si="21"/>
        <v>-1.2666666666666666</v>
      </c>
      <c r="S210" s="136">
        <f t="shared" si="22"/>
        <v>-1.1449751329178421</v>
      </c>
      <c r="T210" s="133">
        <f t="shared" si="23"/>
        <v>-1.0007834888759646</v>
      </c>
      <c r="U210" s="133">
        <f t="shared" si="24"/>
        <v>-1.0011040578054389</v>
      </c>
      <c r="V210" s="133">
        <f t="shared" si="25"/>
        <v>-1.6472168481726173</v>
      </c>
      <c r="W210" s="133">
        <f t="shared" si="26"/>
        <v>-1.6401765450654693</v>
      </c>
    </row>
    <row r="211" spans="18:23" x14ac:dyDescent="0.25">
      <c r="R211" s="133">
        <f t="shared" si="21"/>
        <v>-1.2666666666666666</v>
      </c>
      <c r="S211" s="136">
        <f t="shared" si="22"/>
        <v>-1.1449751329178421</v>
      </c>
      <c r="T211" s="133">
        <f t="shared" si="23"/>
        <v>-1.0007834888759646</v>
      </c>
      <c r="U211" s="133">
        <f t="shared" si="24"/>
        <v>-1.0011040578054389</v>
      </c>
      <c r="V211" s="133">
        <f t="shared" si="25"/>
        <v>-1.6472168481726173</v>
      </c>
      <c r="W211" s="133">
        <f t="shared" si="26"/>
        <v>-1.6401765450654693</v>
      </c>
    </row>
    <row r="212" spans="18:23" x14ac:dyDescent="0.25">
      <c r="R212" s="133">
        <f t="shared" si="21"/>
        <v>-1.2666666666666666</v>
      </c>
      <c r="S212" s="136">
        <f t="shared" si="22"/>
        <v>-1.1449751329178421</v>
      </c>
      <c r="T212" s="133">
        <f t="shared" si="23"/>
        <v>-1.0007834888759646</v>
      </c>
      <c r="U212" s="133">
        <f t="shared" si="24"/>
        <v>-1.0011040578054389</v>
      </c>
      <c r="V212" s="133">
        <f t="shared" si="25"/>
        <v>-1.6472168481726173</v>
      </c>
      <c r="W212" s="133">
        <f t="shared" si="26"/>
        <v>-1.6401765450654693</v>
      </c>
    </row>
    <row r="213" spans="18:23" x14ac:dyDescent="0.25">
      <c r="R213" s="133">
        <f t="shared" si="21"/>
        <v>-1.2666666666666666</v>
      </c>
      <c r="S213" s="136">
        <f t="shared" si="22"/>
        <v>-1.1449751329178421</v>
      </c>
      <c r="T213" s="133">
        <f t="shared" si="23"/>
        <v>-1.0007834888759646</v>
      </c>
      <c r="U213" s="133">
        <f t="shared" si="24"/>
        <v>-1.0011040578054389</v>
      </c>
      <c r="V213" s="133">
        <f t="shared" si="25"/>
        <v>-1.6472168481726173</v>
      </c>
      <c r="W213" s="133">
        <f t="shared" si="26"/>
        <v>-1.6401765450654693</v>
      </c>
    </row>
    <row r="214" spans="18:23" x14ac:dyDescent="0.25">
      <c r="R214" s="133">
        <f t="shared" si="21"/>
        <v>-1.2666666666666666</v>
      </c>
      <c r="S214" s="136">
        <f t="shared" si="22"/>
        <v>-1.1449751329178421</v>
      </c>
      <c r="T214" s="133">
        <f t="shared" si="23"/>
        <v>-1.0007834888759646</v>
      </c>
      <c r="U214" s="133">
        <f t="shared" si="24"/>
        <v>-1.0011040578054389</v>
      </c>
      <c r="V214" s="133">
        <f t="shared" si="25"/>
        <v>-1.6472168481726173</v>
      </c>
      <c r="W214" s="133">
        <f t="shared" si="26"/>
        <v>-1.6401765450654693</v>
      </c>
    </row>
    <row r="215" spans="18:23" x14ac:dyDescent="0.25">
      <c r="R215" s="133">
        <f t="shared" si="21"/>
        <v>-1.2666666666666666</v>
      </c>
      <c r="S215" s="136">
        <f t="shared" si="22"/>
        <v>-1.1449751329178421</v>
      </c>
      <c r="T215" s="133">
        <f t="shared" si="23"/>
        <v>-1.0007834888759646</v>
      </c>
      <c r="U215" s="133">
        <f t="shared" si="24"/>
        <v>-1.0011040578054389</v>
      </c>
      <c r="V215" s="133">
        <f t="shared" si="25"/>
        <v>-1.6472168481726173</v>
      </c>
      <c r="W215" s="133">
        <f t="shared" si="26"/>
        <v>-1.6401765450654693</v>
      </c>
    </row>
    <row r="216" spans="18:23" x14ac:dyDescent="0.25">
      <c r="R216" s="133">
        <f t="shared" si="21"/>
        <v>-1.2666666666666666</v>
      </c>
      <c r="S216" s="136">
        <f t="shared" si="22"/>
        <v>-1.1449751329178421</v>
      </c>
      <c r="T216" s="133">
        <f t="shared" si="23"/>
        <v>-1.0007834888759646</v>
      </c>
      <c r="U216" s="133">
        <f t="shared" si="24"/>
        <v>-1.0011040578054389</v>
      </c>
      <c r="V216" s="133">
        <f t="shared" si="25"/>
        <v>-1.6472168481726173</v>
      </c>
      <c r="W216" s="133">
        <f t="shared" si="26"/>
        <v>-1.6401765450654693</v>
      </c>
    </row>
    <row r="217" spans="18:23" x14ac:dyDescent="0.25">
      <c r="R217" s="133">
        <f t="shared" si="21"/>
        <v>-1.2666666666666666</v>
      </c>
      <c r="S217" s="136">
        <f t="shared" si="22"/>
        <v>-1.1449751329178421</v>
      </c>
      <c r="T217" s="133">
        <f t="shared" si="23"/>
        <v>-1.0007834888759646</v>
      </c>
      <c r="U217" s="133">
        <f t="shared" si="24"/>
        <v>-1.0011040578054389</v>
      </c>
      <c r="V217" s="133">
        <f t="shared" si="25"/>
        <v>-1.6472168481726173</v>
      </c>
      <c r="W217" s="133">
        <f t="shared" si="26"/>
        <v>-1.6401765450654693</v>
      </c>
    </row>
    <row r="218" spans="18:23" x14ac:dyDescent="0.25">
      <c r="R218" s="133">
        <f t="shared" si="21"/>
        <v>-1.2666666666666666</v>
      </c>
      <c r="S218" s="136">
        <f t="shared" si="22"/>
        <v>-1.1449751329178421</v>
      </c>
      <c r="T218" s="133">
        <f t="shared" si="23"/>
        <v>-1.0007834888759646</v>
      </c>
      <c r="U218" s="133">
        <f t="shared" si="24"/>
        <v>-1.0011040578054389</v>
      </c>
      <c r="V218" s="133">
        <f t="shared" si="25"/>
        <v>-1.6472168481726173</v>
      </c>
      <c r="W218" s="133">
        <f t="shared" si="26"/>
        <v>-1.6401765450654693</v>
      </c>
    </row>
    <row r="219" spans="18:23" x14ac:dyDescent="0.25">
      <c r="R219" s="133">
        <f t="shared" si="21"/>
        <v>-1.2666666666666666</v>
      </c>
      <c r="S219" s="136">
        <f t="shared" si="22"/>
        <v>-1.1449751329178421</v>
      </c>
      <c r="T219" s="133">
        <f t="shared" si="23"/>
        <v>-1.0007834888759646</v>
      </c>
      <c r="U219" s="133">
        <f t="shared" si="24"/>
        <v>-1.0011040578054389</v>
      </c>
      <c r="V219" s="133">
        <f t="shared" si="25"/>
        <v>-1.6472168481726173</v>
      </c>
      <c r="W219" s="133">
        <f t="shared" si="26"/>
        <v>-1.6401765450654693</v>
      </c>
    </row>
    <row r="220" spans="18:23" x14ac:dyDescent="0.25">
      <c r="R220" s="133">
        <f t="shared" si="21"/>
        <v>-1.2666666666666666</v>
      </c>
      <c r="S220" s="136">
        <f t="shared" si="22"/>
        <v>-1.1449751329178421</v>
      </c>
      <c r="T220" s="133">
        <f t="shared" si="23"/>
        <v>-1.0007834888759646</v>
      </c>
      <c r="U220" s="133">
        <f t="shared" si="24"/>
        <v>-1.0011040578054389</v>
      </c>
      <c r="V220" s="133">
        <f t="shared" si="25"/>
        <v>-1.6472168481726173</v>
      </c>
      <c r="W220" s="133">
        <f t="shared" si="26"/>
        <v>-1.6401765450654693</v>
      </c>
    </row>
    <row r="221" spans="18:23" x14ac:dyDescent="0.25">
      <c r="R221" s="133">
        <f t="shared" si="21"/>
        <v>-1.2666666666666666</v>
      </c>
      <c r="S221" s="136">
        <f t="shared" si="22"/>
        <v>-1.1449751329178421</v>
      </c>
      <c r="T221" s="133">
        <f t="shared" si="23"/>
        <v>-1.0007834888759646</v>
      </c>
      <c r="U221" s="133">
        <f t="shared" si="24"/>
        <v>-1.0011040578054389</v>
      </c>
      <c r="V221" s="133">
        <f t="shared" si="25"/>
        <v>-1.6472168481726173</v>
      </c>
      <c r="W221" s="133">
        <f t="shared" si="26"/>
        <v>-1.6401765450654693</v>
      </c>
    </row>
    <row r="222" spans="18:23" x14ac:dyDescent="0.25">
      <c r="R222" s="133">
        <f t="shared" si="21"/>
        <v>-1.2666666666666666</v>
      </c>
      <c r="S222" s="136">
        <f t="shared" si="22"/>
        <v>-1.1449751329178421</v>
      </c>
      <c r="T222" s="133">
        <f t="shared" si="23"/>
        <v>-1.0007834888759646</v>
      </c>
      <c r="U222" s="133">
        <f t="shared" si="24"/>
        <v>-1.0011040578054389</v>
      </c>
      <c r="V222" s="133">
        <f t="shared" si="25"/>
        <v>-1.6472168481726173</v>
      </c>
      <c r="W222" s="133">
        <f t="shared" si="26"/>
        <v>-1.6401765450654693</v>
      </c>
    </row>
    <row r="223" spans="18:23" x14ac:dyDescent="0.25">
      <c r="R223" s="133">
        <f t="shared" si="21"/>
        <v>-1.2666666666666666</v>
      </c>
      <c r="S223" s="136">
        <f t="shared" si="22"/>
        <v>-1.1449751329178421</v>
      </c>
      <c r="T223" s="133">
        <f t="shared" si="23"/>
        <v>-1.0007834888759646</v>
      </c>
      <c r="U223" s="133">
        <f t="shared" si="24"/>
        <v>-1.0011040578054389</v>
      </c>
      <c r="V223" s="133">
        <f t="shared" si="25"/>
        <v>-1.6472168481726173</v>
      </c>
      <c r="W223" s="133">
        <f t="shared" si="26"/>
        <v>-1.6401765450654693</v>
      </c>
    </row>
    <row r="224" spans="18:23" x14ac:dyDescent="0.25">
      <c r="R224" s="133">
        <f t="shared" si="21"/>
        <v>-1.2666666666666666</v>
      </c>
      <c r="S224" s="136">
        <f t="shared" si="22"/>
        <v>-1.1449751329178421</v>
      </c>
      <c r="T224" s="133">
        <f t="shared" si="23"/>
        <v>-1.0007834888759646</v>
      </c>
      <c r="U224" s="133">
        <f t="shared" si="24"/>
        <v>-1.0011040578054389</v>
      </c>
      <c r="V224" s="133">
        <f t="shared" si="25"/>
        <v>-1.6472168481726173</v>
      </c>
      <c r="W224" s="133">
        <f t="shared" si="26"/>
        <v>-1.6401765450654693</v>
      </c>
    </row>
    <row r="225" spans="18:23" x14ac:dyDescent="0.25">
      <c r="R225" s="133">
        <f t="shared" si="21"/>
        <v>-1.2666666666666666</v>
      </c>
      <c r="S225" s="136">
        <f t="shared" si="22"/>
        <v>-1.1449751329178421</v>
      </c>
      <c r="T225" s="133">
        <f t="shared" si="23"/>
        <v>-1.0007834888759646</v>
      </c>
      <c r="U225" s="133">
        <f t="shared" si="24"/>
        <v>-1.0011040578054389</v>
      </c>
      <c r="V225" s="133">
        <f t="shared" si="25"/>
        <v>-1.6472168481726173</v>
      </c>
      <c r="W225" s="133">
        <f t="shared" si="26"/>
        <v>-1.6401765450654693</v>
      </c>
    </row>
    <row r="226" spans="18:23" x14ac:dyDescent="0.25">
      <c r="R226" s="133">
        <f t="shared" si="21"/>
        <v>-1.2666666666666666</v>
      </c>
      <c r="S226" s="136">
        <f t="shared" si="22"/>
        <v>-1.1449751329178421</v>
      </c>
      <c r="T226" s="133">
        <f t="shared" si="23"/>
        <v>-1.0007834888759646</v>
      </c>
      <c r="U226" s="133">
        <f t="shared" si="24"/>
        <v>-1.0011040578054389</v>
      </c>
      <c r="V226" s="133">
        <f t="shared" si="25"/>
        <v>-1.6472168481726173</v>
      </c>
      <c r="W226" s="133">
        <f t="shared" si="26"/>
        <v>-1.6401765450654693</v>
      </c>
    </row>
    <row r="227" spans="18:23" x14ac:dyDescent="0.25">
      <c r="R227" s="133">
        <f t="shared" si="21"/>
        <v>-1.2666666666666666</v>
      </c>
      <c r="S227" s="136">
        <f t="shared" si="22"/>
        <v>-1.1449751329178421</v>
      </c>
      <c r="T227" s="133">
        <f t="shared" si="23"/>
        <v>-1.0007834888759646</v>
      </c>
      <c r="U227" s="133">
        <f t="shared" si="24"/>
        <v>-1.0011040578054389</v>
      </c>
      <c r="V227" s="133">
        <f t="shared" si="25"/>
        <v>-1.6472168481726173</v>
      </c>
      <c r="W227" s="133">
        <f t="shared" si="26"/>
        <v>-1.6401765450654693</v>
      </c>
    </row>
    <row r="228" spans="18:23" x14ac:dyDescent="0.25">
      <c r="R228" s="133">
        <f t="shared" si="21"/>
        <v>-1.2666666666666666</v>
      </c>
      <c r="S228" s="136">
        <f t="shared" si="22"/>
        <v>-1.1449751329178421</v>
      </c>
      <c r="T228" s="133">
        <f t="shared" si="23"/>
        <v>-1.0007834888759646</v>
      </c>
      <c r="U228" s="133">
        <f t="shared" si="24"/>
        <v>-1.0011040578054389</v>
      </c>
      <c r="V228" s="133">
        <f t="shared" si="25"/>
        <v>-1.6472168481726173</v>
      </c>
      <c r="W228" s="133">
        <f t="shared" si="26"/>
        <v>-1.6401765450654693</v>
      </c>
    </row>
    <row r="229" spans="18:23" x14ac:dyDescent="0.25">
      <c r="R229" s="133">
        <f t="shared" si="21"/>
        <v>-1.2666666666666666</v>
      </c>
      <c r="S229" s="136">
        <f t="shared" si="22"/>
        <v>-1.1449751329178421</v>
      </c>
      <c r="T229" s="133">
        <f t="shared" si="23"/>
        <v>-1.0007834888759646</v>
      </c>
      <c r="U229" s="133">
        <f t="shared" si="24"/>
        <v>-1.0011040578054389</v>
      </c>
      <c r="V229" s="133">
        <f t="shared" si="25"/>
        <v>-1.6472168481726173</v>
      </c>
      <c r="W229" s="133">
        <f t="shared" si="26"/>
        <v>-1.6401765450654693</v>
      </c>
    </row>
    <row r="230" spans="18:23" x14ac:dyDescent="0.25">
      <c r="R230" s="133">
        <f t="shared" si="21"/>
        <v>-1.2666666666666666</v>
      </c>
      <c r="S230" s="136">
        <f t="shared" si="22"/>
        <v>-1.1449751329178421</v>
      </c>
      <c r="T230" s="133">
        <f t="shared" si="23"/>
        <v>-1.0007834888759646</v>
      </c>
      <c r="U230" s="133">
        <f t="shared" si="24"/>
        <v>-1.0011040578054389</v>
      </c>
      <c r="V230" s="133">
        <f t="shared" si="25"/>
        <v>-1.6472168481726173</v>
      </c>
      <c r="W230" s="133">
        <f t="shared" si="26"/>
        <v>-1.6401765450654693</v>
      </c>
    </row>
    <row r="231" spans="18:23" x14ac:dyDescent="0.25">
      <c r="R231" s="133">
        <f t="shared" si="21"/>
        <v>-1.2666666666666666</v>
      </c>
      <c r="S231" s="136">
        <f t="shared" si="22"/>
        <v>-1.1449751329178421</v>
      </c>
      <c r="T231" s="133">
        <f t="shared" si="23"/>
        <v>-1.0007834888759646</v>
      </c>
      <c r="U231" s="133">
        <f t="shared" si="24"/>
        <v>-1.0011040578054389</v>
      </c>
      <c r="V231" s="133">
        <f t="shared" si="25"/>
        <v>-1.6472168481726173</v>
      </c>
      <c r="W231" s="133">
        <f t="shared" si="26"/>
        <v>-1.6401765450654693</v>
      </c>
    </row>
    <row r="232" spans="18:23" x14ac:dyDescent="0.25">
      <c r="R232" s="133">
        <f t="shared" si="21"/>
        <v>-1.2666666666666666</v>
      </c>
      <c r="S232" s="136">
        <f t="shared" si="22"/>
        <v>-1.1449751329178421</v>
      </c>
      <c r="T232" s="133">
        <f t="shared" si="23"/>
        <v>-1.0007834888759646</v>
      </c>
      <c r="U232" s="133">
        <f t="shared" si="24"/>
        <v>-1.0011040578054389</v>
      </c>
      <c r="V232" s="133">
        <f t="shared" si="25"/>
        <v>-1.6472168481726173</v>
      </c>
      <c r="W232" s="133">
        <f t="shared" si="26"/>
        <v>-1.6401765450654693</v>
      </c>
    </row>
    <row r="233" spans="18:23" x14ac:dyDescent="0.25">
      <c r="R233" s="133">
        <f t="shared" si="21"/>
        <v>-1.2666666666666666</v>
      </c>
      <c r="S233" s="136">
        <f t="shared" si="22"/>
        <v>-1.1449751329178421</v>
      </c>
      <c r="T233" s="133">
        <f t="shared" si="23"/>
        <v>-1.0007834888759646</v>
      </c>
      <c r="U233" s="133">
        <f t="shared" si="24"/>
        <v>-1.0011040578054389</v>
      </c>
      <c r="V233" s="133">
        <f t="shared" si="25"/>
        <v>-1.6472168481726173</v>
      </c>
      <c r="W233" s="133">
        <f t="shared" si="26"/>
        <v>-1.6401765450654693</v>
      </c>
    </row>
    <row r="234" spans="18:23" x14ac:dyDescent="0.25">
      <c r="R234" s="133">
        <f t="shared" si="21"/>
        <v>-1.2666666666666666</v>
      </c>
      <c r="S234" s="136">
        <f t="shared" si="22"/>
        <v>-1.1449751329178421</v>
      </c>
      <c r="T234" s="133">
        <f t="shared" si="23"/>
        <v>-1.0007834888759646</v>
      </c>
      <c r="U234" s="133">
        <f t="shared" si="24"/>
        <v>-1.0011040578054389</v>
      </c>
      <c r="V234" s="133">
        <f t="shared" si="25"/>
        <v>-1.6472168481726173</v>
      </c>
      <c r="W234" s="133">
        <f t="shared" si="26"/>
        <v>-1.6401765450654693</v>
      </c>
    </row>
    <row r="235" spans="18:23" x14ac:dyDescent="0.25">
      <c r="R235" s="133">
        <f t="shared" si="21"/>
        <v>-1.2666666666666666</v>
      </c>
      <c r="S235" s="136">
        <f t="shared" si="22"/>
        <v>-1.1449751329178421</v>
      </c>
      <c r="T235" s="133">
        <f t="shared" si="23"/>
        <v>-1.0007834888759646</v>
      </c>
      <c r="U235" s="133">
        <f t="shared" si="24"/>
        <v>-1.0011040578054389</v>
      </c>
      <c r="V235" s="133">
        <f t="shared" si="25"/>
        <v>-1.6472168481726173</v>
      </c>
      <c r="W235" s="133">
        <f t="shared" si="26"/>
        <v>-1.6401765450654693</v>
      </c>
    </row>
    <row r="236" spans="18:23" x14ac:dyDescent="0.25">
      <c r="R236" s="133">
        <f t="shared" si="21"/>
        <v>-1.2666666666666666</v>
      </c>
      <c r="S236" s="136">
        <f t="shared" si="22"/>
        <v>-1.1449751329178421</v>
      </c>
      <c r="T236" s="133">
        <f t="shared" si="23"/>
        <v>-1.0007834888759646</v>
      </c>
      <c r="U236" s="133">
        <f t="shared" si="24"/>
        <v>-1.0011040578054389</v>
      </c>
      <c r="V236" s="133">
        <f t="shared" si="25"/>
        <v>-1.6472168481726173</v>
      </c>
      <c r="W236" s="133">
        <f t="shared" si="26"/>
        <v>-1.6401765450654693</v>
      </c>
    </row>
    <row r="237" spans="18:23" x14ac:dyDescent="0.25">
      <c r="R237" s="133">
        <f t="shared" si="21"/>
        <v>-1.2666666666666666</v>
      </c>
      <c r="S237" s="136">
        <f t="shared" si="22"/>
        <v>-1.1449751329178421</v>
      </c>
      <c r="T237" s="133">
        <f t="shared" si="23"/>
        <v>-1.0007834888759646</v>
      </c>
      <c r="U237" s="133">
        <f t="shared" si="24"/>
        <v>-1.0011040578054389</v>
      </c>
      <c r="V237" s="133">
        <f t="shared" si="25"/>
        <v>-1.6472168481726173</v>
      </c>
      <c r="W237" s="133">
        <f t="shared" si="26"/>
        <v>-1.6401765450654693</v>
      </c>
    </row>
    <row r="238" spans="18:23" x14ac:dyDescent="0.25">
      <c r="R238" s="133">
        <f t="shared" si="21"/>
        <v>-1.2666666666666666</v>
      </c>
      <c r="S238" s="136">
        <f t="shared" si="22"/>
        <v>-1.1449751329178421</v>
      </c>
      <c r="T238" s="133">
        <f t="shared" si="23"/>
        <v>-1.0007834888759646</v>
      </c>
      <c r="U238" s="133">
        <f t="shared" si="24"/>
        <v>-1.0011040578054389</v>
      </c>
      <c r="V238" s="133">
        <f t="shared" si="25"/>
        <v>-1.6472168481726173</v>
      </c>
      <c r="W238" s="133">
        <f t="shared" si="26"/>
        <v>-1.6401765450654693</v>
      </c>
    </row>
    <row r="239" spans="18:23" x14ac:dyDescent="0.25">
      <c r="R239" s="133">
        <f t="shared" si="21"/>
        <v>-1.2666666666666666</v>
      </c>
      <c r="S239" s="136">
        <f t="shared" si="22"/>
        <v>-1.1449751329178421</v>
      </c>
      <c r="T239" s="133">
        <f t="shared" si="23"/>
        <v>-1.0007834888759646</v>
      </c>
      <c r="U239" s="133">
        <f t="shared" si="24"/>
        <v>-1.0011040578054389</v>
      </c>
      <c r="V239" s="133">
        <f t="shared" si="25"/>
        <v>-1.6472168481726173</v>
      </c>
      <c r="W239" s="133">
        <f t="shared" si="26"/>
        <v>-1.6401765450654693</v>
      </c>
    </row>
    <row r="240" spans="18:23" x14ac:dyDescent="0.25">
      <c r="R240" s="133">
        <f t="shared" si="21"/>
        <v>-1.2666666666666666</v>
      </c>
      <c r="S240" s="136">
        <f t="shared" si="22"/>
        <v>-1.1449751329178421</v>
      </c>
      <c r="T240" s="133">
        <f t="shared" si="23"/>
        <v>-1.0007834888759646</v>
      </c>
      <c r="U240" s="133">
        <f t="shared" si="24"/>
        <v>-1.0011040578054389</v>
      </c>
      <c r="V240" s="133">
        <f t="shared" si="25"/>
        <v>-1.6472168481726173</v>
      </c>
      <c r="W240" s="133">
        <f t="shared" si="26"/>
        <v>-1.6401765450654693</v>
      </c>
    </row>
    <row r="241" spans="18:23" x14ac:dyDescent="0.25">
      <c r="R241" s="133">
        <f t="shared" si="21"/>
        <v>-1.2666666666666666</v>
      </c>
      <c r="S241" s="136">
        <f t="shared" si="22"/>
        <v>-1.1449751329178421</v>
      </c>
      <c r="T241" s="133">
        <f t="shared" si="23"/>
        <v>-1.0007834888759646</v>
      </c>
      <c r="U241" s="133">
        <f t="shared" si="24"/>
        <v>-1.0011040578054389</v>
      </c>
      <c r="V241" s="133">
        <f t="shared" si="25"/>
        <v>-1.6472168481726173</v>
      </c>
      <c r="W241" s="133">
        <f t="shared" si="26"/>
        <v>-1.6401765450654693</v>
      </c>
    </row>
    <row r="242" spans="18:23" x14ac:dyDescent="0.25">
      <c r="R242" s="133">
        <f t="shared" si="21"/>
        <v>-1.2666666666666666</v>
      </c>
      <c r="S242" s="136">
        <f t="shared" si="22"/>
        <v>-1.1449751329178421</v>
      </c>
      <c r="T242" s="133">
        <f t="shared" si="23"/>
        <v>-1.0007834888759646</v>
      </c>
      <c r="U242" s="133">
        <f t="shared" si="24"/>
        <v>-1.0011040578054389</v>
      </c>
      <c r="V242" s="133">
        <f t="shared" si="25"/>
        <v>-1.6472168481726173</v>
      </c>
      <c r="W242" s="133">
        <f t="shared" si="26"/>
        <v>-1.6401765450654693</v>
      </c>
    </row>
    <row r="243" spans="18:23" x14ac:dyDescent="0.25">
      <c r="R243" s="133">
        <f t="shared" si="21"/>
        <v>-1.2666666666666666</v>
      </c>
      <c r="S243" s="136">
        <f t="shared" si="22"/>
        <v>-1.1449751329178421</v>
      </c>
      <c r="T243" s="133">
        <f t="shared" si="23"/>
        <v>-1.0007834888759646</v>
      </c>
      <c r="U243" s="133">
        <f t="shared" si="24"/>
        <v>-1.0011040578054389</v>
      </c>
      <c r="V243" s="133">
        <f t="shared" si="25"/>
        <v>-1.6472168481726173</v>
      </c>
      <c r="W243" s="133">
        <f t="shared" si="26"/>
        <v>-1.6401765450654693</v>
      </c>
    </row>
    <row r="244" spans="18:23" x14ac:dyDescent="0.25">
      <c r="R244" s="133">
        <f t="shared" si="21"/>
        <v>-1.2666666666666666</v>
      </c>
      <c r="S244" s="136">
        <f t="shared" si="22"/>
        <v>-1.1449751329178421</v>
      </c>
      <c r="T244" s="133">
        <f t="shared" si="23"/>
        <v>-1.0007834888759646</v>
      </c>
      <c r="U244" s="133">
        <f t="shared" si="24"/>
        <v>-1.0011040578054389</v>
      </c>
      <c r="V244" s="133">
        <f t="shared" si="25"/>
        <v>-1.6472168481726173</v>
      </c>
      <c r="W244" s="133">
        <f t="shared" si="26"/>
        <v>-1.6401765450654693</v>
      </c>
    </row>
    <row r="245" spans="18:23" x14ac:dyDescent="0.25">
      <c r="R245" s="133">
        <f t="shared" si="21"/>
        <v>-1.2666666666666666</v>
      </c>
      <c r="S245" s="136">
        <f t="shared" si="22"/>
        <v>-1.1449751329178421</v>
      </c>
      <c r="T245" s="133">
        <f t="shared" si="23"/>
        <v>-1.0007834888759646</v>
      </c>
      <c r="U245" s="133">
        <f t="shared" si="24"/>
        <v>-1.0011040578054389</v>
      </c>
      <c r="V245" s="133">
        <f t="shared" si="25"/>
        <v>-1.6472168481726173</v>
      </c>
      <c r="W245" s="133">
        <f t="shared" si="26"/>
        <v>-1.6401765450654693</v>
      </c>
    </row>
    <row r="246" spans="18:23" x14ac:dyDescent="0.25">
      <c r="R246" s="133">
        <f t="shared" si="21"/>
        <v>-1.2666666666666666</v>
      </c>
      <c r="S246" s="136">
        <f t="shared" si="22"/>
        <v>-1.1449751329178421</v>
      </c>
      <c r="T246" s="133">
        <f t="shared" si="23"/>
        <v>-1.0007834888759646</v>
      </c>
      <c r="U246" s="133">
        <f t="shared" si="24"/>
        <v>-1.0011040578054389</v>
      </c>
      <c r="V246" s="133">
        <f t="shared" si="25"/>
        <v>-1.6472168481726173</v>
      </c>
      <c r="W246" s="133">
        <f t="shared" si="26"/>
        <v>-1.6401765450654693</v>
      </c>
    </row>
    <row r="247" spans="18:23" x14ac:dyDescent="0.25">
      <c r="R247" s="133">
        <f t="shared" si="21"/>
        <v>-1.2666666666666666</v>
      </c>
      <c r="S247" s="136">
        <f t="shared" si="22"/>
        <v>-1.1449751329178421</v>
      </c>
      <c r="T247" s="133">
        <f t="shared" si="23"/>
        <v>-1.0007834888759646</v>
      </c>
      <c r="U247" s="133">
        <f t="shared" si="24"/>
        <v>-1.0011040578054389</v>
      </c>
      <c r="V247" s="133">
        <f t="shared" si="25"/>
        <v>-1.6472168481726173</v>
      </c>
      <c r="W247" s="133">
        <f t="shared" si="26"/>
        <v>-1.6401765450654693</v>
      </c>
    </row>
    <row r="248" spans="18:23" x14ac:dyDescent="0.25">
      <c r="R248" s="133">
        <f t="shared" si="21"/>
        <v>-1.2666666666666666</v>
      </c>
      <c r="S248" s="136">
        <f t="shared" si="22"/>
        <v>-1.1449751329178421</v>
      </c>
      <c r="T248" s="133">
        <f t="shared" si="23"/>
        <v>-1.0007834888759646</v>
      </c>
      <c r="U248" s="133">
        <f t="shared" si="24"/>
        <v>-1.0011040578054389</v>
      </c>
      <c r="V248" s="133">
        <f t="shared" si="25"/>
        <v>-1.6472168481726173</v>
      </c>
      <c r="W248" s="133">
        <f t="shared" si="26"/>
        <v>-1.6401765450654693</v>
      </c>
    </row>
    <row r="249" spans="18:23" x14ac:dyDescent="0.25">
      <c r="R249" s="133">
        <f t="shared" si="21"/>
        <v>-1.2666666666666666</v>
      </c>
      <c r="S249" s="136">
        <f t="shared" si="22"/>
        <v>-1.1449751329178421</v>
      </c>
      <c r="T249" s="133">
        <f t="shared" si="23"/>
        <v>-1.0007834888759646</v>
      </c>
      <c r="U249" s="133">
        <f t="shared" si="24"/>
        <v>-1.0011040578054389</v>
      </c>
      <c r="V249" s="133">
        <f t="shared" si="25"/>
        <v>-1.6472168481726173</v>
      </c>
      <c r="W249" s="133">
        <f t="shared" si="26"/>
        <v>-1.6401765450654693</v>
      </c>
    </row>
    <row r="250" spans="18:23" x14ac:dyDescent="0.25">
      <c r="R250" s="133">
        <f t="shared" si="21"/>
        <v>-1.2666666666666666</v>
      </c>
      <c r="S250" s="136">
        <f t="shared" si="22"/>
        <v>-1.1449751329178421</v>
      </c>
      <c r="T250" s="133">
        <f t="shared" si="23"/>
        <v>-1.0007834888759646</v>
      </c>
      <c r="U250" s="133">
        <f t="shared" si="24"/>
        <v>-1.0011040578054389</v>
      </c>
      <c r="V250" s="133">
        <f t="shared" si="25"/>
        <v>-1.6472168481726173</v>
      </c>
      <c r="W250" s="133">
        <f t="shared" si="26"/>
        <v>-1.6401765450654693</v>
      </c>
    </row>
    <row r="251" spans="18:23" x14ac:dyDescent="0.25">
      <c r="R251" s="133">
        <f t="shared" si="21"/>
        <v>-1.2666666666666666</v>
      </c>
      <c r="S251" s="136">
        <f t="shared" si="22"/>
        <v>-1.1449751329178421</v>
      </c>
      <c r="T251" s="133">
        <f t="shared" si="23"/>
        <v>-1.0007834888759646</v>
      </c>
      <c r="U251" s="133">
        <f t="shared" si="24"/>
        <v>-1.0011040578054389</v>
      </c>
      <c r="V251" s="133">
        <f t="shared" si="25"/>
        <v>-1.6472168481726173</v>
      </c>
      <c r="W251" s="133">
        <f t="shared" si="26"/>
        <v>-1.6401765450654693</v>
      </c>
    </row>
    <row r="252" spans="18:23" x14ac:dyDescent="0.25">
      <c r="R252" s="133">
        <f t="shared" si="21"/>
        <v>-1.2666666666666666</v>
      </c>
      <c r="S252" s="136">
        <f t="shared" si="22"/>
        <v>-1.1449751329178421</v>
      </c>
      <c r="T252" s="133">
        <f t="shared" si="23"/>
        <v>-1.0007834888759646</v>
      </c>
      <c r="U252" s="133">
        <f t="shared" si="24"/>
        <v>-1.0011040578054389</v>
      </c>
      <c r="V252" s="133">
        <f t="shared" si="25"/>
        <v>-1.6472168481726173</v>
      </c>
      <c r="W252" s="133">
        <f t="shared" si="26"/>
        <v>-1.6401765450654693</v>
      </c>
    </row>
    <row r="253" spans="18:23" x14ac:dyDescent="0.25">
      <c r="R253" s="133">
        <f t="shared" si="21"/>
        <v>-1.2666666666666666</v>
      </c>
      <c r="S253" s="136">
        <f t="shared" si="22"/>
        <v>-1.1449751329178421</v>
      </c>
      <c r="T253" s="133">
        <f t="shared" si="23"/>
        <v>-1.0007834888759646</v>
      </c>
      <c r="U253" s="133">
        <f t="shared" si="24"/>
        <v>-1.0011040578054389</v>
      </c>
      <c r="V253" s="133">
        <f t="shared" si="25"/>
        <v>-1.6472168481726173</v>
      </c>
      <c r="W253" s="133">
        <f t="shared" si="26"/>
        <v>-1.6401765450654693</v>
      </c>
    </row>
    <row r="254" spans="18:23" x14ac:dyDescent="0.25">
      <c r="R254" s="133">
        <f t="shared" si="21"/>
        <v>-1.2666666666666666</v>
      </c>
      <c r="S254" s="136">
        <f t="shared" si="22"/>
        <v>-1.1449751329178421</v>
      </c>
      <c r="T254" s="133">
        <f t="shared" si="23"/>
        <v>-1.0007834888759646</v>
      </c>
      <c r="U254" s="133">
        <f t="shared" si="24"/>
        <v>-1.0011040578054389</v>
      </c>
      <c r="V254" s="133">
        <f t="shared" si="25"/>
        <v>-1.6472168481726173</v>
      </c>
      <c r="W254" s="133">
        <f t="shared" si="26"/>
        <v>-1.6401765450654693</v>
      </c>
    </row>
    <row r="255" spans="18:23" x14ac:dyDescent="0.25">
      <c r="R255" s="133">
        <f t="shared" si="21"/>
        <v>-1.2666666666666666</v>
      </c>
      <c r="S255" s="136">
        <f t="shared" si="22"/>
        <v>-1.1449751329178421</v>
      </c>
      <c r="T255" s="133">
        <f t="shared" si="23"/>
        <v>-1.0007834888759646</v>
      </c>
      <c r="U255" s="133">
        <f t="shared" si="24"/>
        <v>-1.0011040578054389</v>
      </c>
      <c r="V255" s="133">
        <f t="shared" si="25"/>
        <v>-1.6472168481726173</v>
      </c>
      <c r="W255" s="133">
        <f t="shared" si="26"/>
        <v>-1.6401765450654693</v>
      </c>
    </row>
    <row r="256" spans="18:23" x14ac:dyDescent="0.25">
      <c r="R256" s="133">
        <f t="shared" si="21"/>
        <v>-1.2666666666666666</v>
      </c>
      <c r="S256" s="136">
        <f t="shared" si="22"/>
        <v>-1.1449751329178421</v>
      </c>
      <c r="T256" s="133">
        <f t="shared" si="23"/>
        <v>-1.0007834888759646</v>
      </c>
      <c r="U256" s="133">
        <f t="shared" si="24"/>
        <v>-1.0011040578054389</v>
      </c>
      <c r="V256" s="133">
        <f t="shared" si="25"/>
        <v>-1.6472168481726173</v>
      </c>
      <c r="W256" s="133">
        <f t="shared" si="26"/>
        <v>-1.6401765450654693</v>
      </c>
    </row>
    <row r="257" spans="18:23" x14ac:dyDescent="0.25">
      <c r="R257" s="133">
        <f t="shared" si="21"/>
        <v>-1.2666666666666666</v>
      </c>
      <c r="S257" s="136">
        <f t="shared" si="22"/>
        <v>-1.1449751329178421</v>
      </c>
      <c r="T257" s="133">
        <f t="shared" si="23"/>
        <v>-1.0007834888759646</v>
      </c>
      <c r="U257" s="133">
        <f t="shared" si="24"/>
        <v>-1.0011040578054389</v>
      </c>
      <c r="V257" s="133">
        <f t="shared" si="25"/>
        <v>-1.6472168481726173</v>
      </c>
      <c r="W257" s="133">
        <f t="shared" si="26"/>
        <v>-1.6401765450654693</v>
      </c>
    </row>
    <row r="258" spans="18:23" x14ac:dyDescent="0.25">
      <c r="R258" s="133">
        <f t="shared" si="21"/>
        <v>-1.2666666666666666</v>
      </c>
      <c r="S258" s="136">
        <f t="shared" si="22"/>
        <v>-1.1449751329178421</v>
      </c>
      <c r="T258" s="133">
        <f t="shared" si="23"/>
        <v>-1.0007834888759646</v>
      </c>
      <c r="U258" s="133">
        <f t="shared" si="24"/>
        <v>-1.0011040578054389</v>
      </c>
      <c r="V258" s="133">
        <f t="shared" si="25"/>
        <v>-1.6472168481726173</v>
      </c>
      <c r="W258" s="133">
        <f t="shared" si="26"/>
        <v>-1.6401765450654693</v>
      </c>
    </row>
    <row r="259" spans="18:23" x14ac:dyDescent="0.25">
      <c r="R259" s="133">
        <f t="shared" ref="R259:R322" si="27">2*((M259-Q$3)/(Q$5-Q$3))-1</f>
        <v>-1.2666666666666666</v>
      </c>
      <c r="S259" s="136">
        <f t="shared" ref="S259:S322" si="28">2*((H259-Q$8)/(Q$10-Q$8))-1</f>
        <v>-1.1449751329178421</v>
      </c>
      <c r="T259" s="133">
        <f t="shared" ref="T259:T322" si="29">2*((I259-Q$13)/(Q$15-Q$13))-1</f>
        <v>-1.0007834888759646</v>
      </c>
      <c r="U259" s="133">
        <f t="shared" ref="U259:U322" si="30">2*((J259-Q$18)/(Q$20-Q$18))-1</f>
        <v>-1.0011040578054389</v>
      </c>
      <c r="V259" s="133">
        <f t="shared" ref="V259:V322" si="31">2*((K259-Q$23)/(Q$25-Q$23))-1</f>
        <v>-1.6472168481726173</v>
      </c>
      <c r="W259" s="133">
        <f t="shared" ref="W259:W322" si="32">2*((L259-Q$28)/(Q$30-Q$28))-1</f>
        <v>-1.6401765450654693</v>
      </c>
    </row>
    <row r="260" spans="18:23" x14ac:dyDescent="0.25">
      <c r="R260" s="133">
        <f t="shared" si="27"/>
        <v>-1.2666666666666666</v>
      </c>
      <c r="S260" s="136">
        <f t="shared" si="28"/>
        <v>-1.1449751329178421</v>
      </c>
      <c r="T260" s="133">
        <f t="shared" si="29"/>
        <v>-1.0007834888759646</v>
      </c>
      <c r="U260" s="133">
        <f t="shared" si="30"/>
        <v>-1.0011040578054389</v>
      </c>
      <c r="V260" s="133">
        <f t="shared" si="31"/>
        <v>-1.6472168481726173</v>
      </c>
      <c r="W260" s="133">
        <f t="shared" si="32"/>
        <v>-1.6401765450654693</v>
      </c>
    </row>
    <row r="261" spans="18:23" x14ac:dyDescent="0.25">
      <c r="R261" s="133">
        <f t="shared" si="27"/>
        <v>-1.2666666666666666</v>
      </c>
      <c r="S261" s="136">
        <f t="shared" si="28"/>
        <v>-1.1449751329178421</v>
      </c>
      <c r="T261" s="133">
        <f t="shared" si="29"/>
        <v>-1.0007834888759646</v>
      </c>
      <c r="U261" s="133">
        <f t="shared" si="30"/>
        <v>-1.0011040578054389</v>
      </c>
      <c r="V261" s="133">
        <f t="shared" si="31"/>
        <v>-1.6472168481726173</v>
      </c>
      <c r="W261" s="133">
        <f t="shared" si="32"/>
        <v>-1.6401765450654693</v>
      </c>
    </row>
    <row r="262" spans="18:23" x14ac:dyDescent="0.25">
      <c r="R262" s="133">
        <f t="shared" si="27"/>
        <v>-1.2666666666666666</v>
      </c>
      <c r="S262" s="136">
        <f t="shared" si="28"/>
        <v>-1.1449751329178421</v>
      </c>
      <c r="T262" s="133">
        <f t="shared" si="29"/>
        <v>-1.0007834888759646</v>
      </c>
      <c r="U262" s="133">
        <f t="shared" si="30"/>
        <v>-1.0011040578054389</v>
      </c>
      <c r="V262" s="133">
        <f t="shared" si="31"/>
        <v>-1.6472168481726173</v>
      </c>
      <c r="W262" s="133">
        <f t="shared" si="32"/>
        <v>-1.6401765450654693</v>
      </c>
    </row>
    <row r="263" spans="18:23" x14ac:dyDescent="0.25">
      <c r="R263" s="133">
        <f t="shared" si="27"/>
        <v>-1.2666666666666666</v>
      </c>
      <c r="S263" s="136">
        <f t="shared" si="28"/>
        <v>-1.1449751329178421</v>
      </c>
      <c r="T263" s="133">
        <f t="shared" si="29"/>
        <v>-1.0007834888759646</v>
      </c>
      <c r="U263" s="133">
        <f t="shared" si="30"/>
        <v>-1.0011040578054389</v>
      </c>
      <c r="V263" s="133">
        <f t="shared" si="31"/>
        <v>-1.6472168481726173</v>
      </c>
      <c r="W263" s="133">
        <f t="shared" si="32"/>
        <v>-1.6401765450654693</v>
      </c>
    </row>
    <row r="264" spans="18:23" x14ac:dyDescent="0.25">
      <c r="R264" s="133">
        <f t="shared" si="27"/>
        <v>-1.2666666666666666</v>
      </c>
      <c r="S264" s="136">
        <f t="shared" si="28"/>
        <v>-1.1449751329178421</v>
      </c>
      <c r="T264" s="133">
        <f t="shared" si="29"/>
        <v>-1.0007834888759646</v>
      </c>
      <c r="U264" s="133">
        <f t="shared" si="30"/>
        <v>-1.0011040578054389</v>
      </c>
      <c r="V264" s="133">
        <f t="shared" si="31"/>
        <v>-1.6472168481726173</v>
      </c>
      <c r="W264" s="133">
        <f t="shared" si="32"/>
        <v>-1.6401765450654693</v>
      </c>
    </row>
    <row r="265" spans="18:23" x14ac:dyDescent="0.25">
      <c r="R265" s="133">
        <f t="shared" si="27"/>
        <v>-1.2666666666666666</v>
      </c>
      <c r="S265" s="136">
        <f t="shared" si="28"/>
        <v>-1.1449751329178421</v>
      </c>
      <c r="T265" s="133">
        <f t="shared" si="29"/>
        <v>-1.0007834888759646</v>
      </c>
      <c r="U265" s="133">
        <f t="shared" si="30"/>
        <v>-1.0011040578054389</v>
      </c>
      <c r="V265" s="133">
        <f t="shared" si="31"/>
        <v>-1.6472168481726173</v>
      </c>
      <c r="W265" s="133">
        <f t="shared" si="32"/>
        <v>-1.6401765450654693</v>
      </c>
    </row>
    <row r="266" spans="18:23" x14ac:dyDescent="0.25">
      <c r="R266" s="133">
        <f t="shared" si="27"/>
        <v>-1.2666666666666666</v>
      </c>
      <c r="S266" s="136">
        <f t="shared" si="28"/>
        <v>-1.1449751329178421</v>
      </c>
      <c r="T266" s="133">
        <f t="shared" si="29"/>
        <v>-1.0007834888759646</v>
      </c>
      <c r="U266" s="133">
        <f t="shared" si="30"/>
        <v>-1.0011040578054389</v>
      </c>
      <c r="V266" s="133">
        <f t="shared" si="31"/>
        <v>-1.6472168481726173</v>
      </c>
      <c r="W266" s="133">
        <f t="shared" si="32"/>
        <v>-1.6401765450654693</v>
      </c>
    </row>
    <row r="267" spans="18:23" x14ac:dyDescent="0.25">
      <c r="R267" s="133">
        <f t="shared" si="27"/>
        <v>-1.2666666666666666</v>
      </c>
      <c r="S267" s="136">
        <f t="shared" si="28"/>
        <v>-1.1449751329178421</v>
      </c>
      <c r="T267" s="133">
        <f t="shared" si="29"/>
        <v>-1.0007834888759646</v>
      </c>
      <c r="U267" s="133">
        <f t="shared" si="30"/>
        <v>-1.0011040578054389</v>
      </c>
      <c r="V267" s="133">
        <f t="shared" si="31"/>
        <v>-1.6472168481726173</v>
      </c>
      <c r="W267" s="133">
        <f t="shared" si="32"/>
        <v>-1.6401765450654693</v>
      </c>
    </row>
    <row r="268" spans="18:23" x14ac:dyDescent="0.25">
      <c r="R268" s="133">
        <f t="shared" si="27"/>
        <v>-1.2666666666666666</v>
      </c>
      <c r="S268" s="136">
        <f t="shared" si="28"/>
        <v>-1.1449751329178421</v>
      </c>
      <c r="T268" s="133">
        <f t="shared" si="29"/>
        <v>-1.0007834888759646</v>
      </c>
      <c r="U268" s="133">
        <f t="shared" si="30"/>
        <v>-1.0011040578054389</v>
      </c>
      <c r="V268" s="133">
        <f t="shared" si="31"/>
        <v>-1.6472168481726173</v>
      </c>
      <c r="W268" s="133">
        <f t="shared" si="32"/>
        <v>-1.6401765450654693</v>
      </c>
    </row>
    <row r="269" spans="18:23" x14ac:dyDescent="0.25">
      <c r="R269" s="133">
        <f t="shared" si="27"/>
        <v>-1.2666666666666666</v>
      </c>
      <c r="S269" s="136">
        <f t="shared" si="28"/>
        <v>-1.1449751329178421</v>
      </c>
      <c r="T269" s="133">
        <f t="shared" si="29"/>
        <v>-1.0007834888759646</v>
      </c>
      <c r="U269" s="133">
        <f t="shared" si="30"/>
        <v>-1.0011040578054389</v>
      </c>
      <c r="V269" s="133">
        <f t="shared" si="31"/>
        <v>-1.6472168481726173</v>
      </c>
      <c r="W269" s="133">
        <f t="shared" si="32"/>
        <v>-1.6401765450654693</v>
      </c>
    </row>
    <row r="270" spans="18:23" x14ac:dyDescent="0.25">
      <c r="R270" s="133">
        <f t="shared" si="27"/>
        <v>-1.2666666666666666</v>
      </c>
      <c r="S270" s="136">
        <f t="shared" si="28"/>
        <v>-1.1449751329178421</v>
      </c>
      <c r="T270" s="133">
        <f t="shared" si="29"/>
        <v>-1.0007834888759646</v>
      </c>
      <c r="U270" s="133">
        <f t="shared" si="30"/>
        <v>-1.0011040578054389</v>
      </c>
      <c r="V270" s="133">
        <f t="shared" si="31"/>
        <v>-1.6472168481726173</v>
      </c>
      <c r="W270" s="133">
        <f t="shared" si="32"/>
        <v>-1.6401765450654693</v>
      </c>
    </row>
    <row r="271" spans="18:23" x14ac:dyDescent="0.25">
      <c r="R271" s="133">
        <f t="shared" si="27"/>
        <v>-1.2666666666666666</v>
      </c>
      <c r="S271" s="136">
        <f t="shared" si="28"/>
        <v>-1.1449751329178421</v>
      </c>
      <c r="T271" s="133">
        <f t="shared" si="29"/>
        <v>-1.0007834888759646</v>
      </c>
      <c r="U271" s="133">
        <f t="shared" si="30"/>
        <v>-1.0011040578054389</v>
      </c>
      <c r="V271" s="133">
        <f t="shared" si="31"/>
        <v>-1.6472168481726173</v>
      </c>
      <c r="W271" s="133">
        <f t="shared" si="32"/>
        <v>-1.6401765450654693</v>
      </c>
    </row>
    <row r="272" spans="18:23" x14ac:dyDescent="0.25">
      <c r="R272" s="133">
        <f t="shared" si="27"/>
        <v>-1.2666666666666666</v>
      </c>
      <c r="S272" s="136">
        <f t="shared" si="28"/>
        <v>-1.1449751329178421</v>
      </c>
      <c r="T272" s="133">
        <f t="shared" si="29"/>
        <v>-1.0007834888759646</v>
      </c>
      <c r="U272" s="133">
        <f t="shared" si="30"/>
        <v>-1.0011040578054389</v>
      </c>
      <c r="V272" s="133">
        <f t="shared" si="31"/>
        <v>-1.6472168481726173</v>
      </c>
      <c r="W272" s="133">
        <f t="shared" si="32"/>
        <v>-1.6401765450654693</v>
      </c>
    </row>
    <row r="273" spans="18:23" x14ac:dyDescent="0.25">
      <c r="R273" s="133">
        <f t="shared" si="27"/>
        <v>-1.2666666666666666</v>
      </c>
      <c r="S273" s="136">
        <f t="shared" si="28"/>
        <v>-1.1449751329178421</v>
      </c>
      <c r="T273" s="133">
        <f t="shared" si="29"/>
        <v>-1.0007834888759646</v>
      </c>
      <c r="U273" s="133">
        <f t="shared" si="30"/>
        <v>-1.0011040578054389</v>
      </c>
      <c r="V273" s="133">
        <f t="shared" si="31"/>
        <v>-1.6472168481726173</v>
      </c>
      <c r="W273" s="133">
        <f t="shared" si="32"/>
        <v>-1.6401765450654693</v>
      </c>
    </row>
    <row r="274" spans="18:23" x14ac:dyDescent="0.25">
      <c r="R274" s="133">
        <f t="shared" si="27"/>
        <v>-1.2666666666666666</v>
      </c>
      <c r="S274" s="136">
        <f t="shared" si="28"/>
        <v>-1.1449751329178421</v>
      </c>
      <c r="T274" s="133">
        <f t="shared" si="29"/>
        <v>-1.0007834888759646</v>
      </c>
      <c r="U274" s="133">
        <f t="shared" si="30"/>
        <v>-1.0011040578054389</v>
      </c>
      <c r="V274" s="133">
        <f t="shared" si="31"/>
        <v>-1.6472168481726173</v>
      </c>
      <c r="W274" s="133">
        <f t="shared" si="32"/>
        <v>-1.6401765450654693</v>
      </c>
    </row>
    <row r="275" spans="18:23" x14ac:dyDescent="0.25">
      <c r="R275" s="133">
        <f t="shared" si="27"/>
        <v>-1.2666666666666666</v>
      </c>
      <c r="S275" s="136">
        <f t="shared" si="28"/>
        <v>-1.1449751329178421</v>
      </c>
      <c r="T275" s="133">
        <f t="shared" si="29"/>
        <v>-1.0007834888759646</v>
      </c>
      <c r="U275" s="133">
        <f t="shared" si="30"/>
        <v>-1.0011040578054389</v>
      </c>
      <c r="V275" s="133">
        <f t="shared" si="31"/>
        <v>-1.6472168481726173</v>
      </c>
      <c r="W275" s="133">
        <f t="shared" si="32"/>
        <v>-1.6401765450654693</v>
      </c>
    </row>
    <row r="276" spans="18:23" x14ac:dyDescent="0.25">
      <c r="R276" s="133">
        <f t="shared" si="27"/>
        <v>-1.2666666666666666</v>
      </c>
      <c r="S276" s="136">
        <f t="shared" si="28"/>
        <v>-1.1449751329178421</v>
      </c>
      <c r="T276" s="133">
        <f t="shared" si="29"/>
        <v>-1.0007834888759646</v>
      </c>
      <c r="U276" s="133">
        <f t="shared" si="30"/>
        <v>-1.0011040578054389</v>
      </c>
      <c r="V276" s="133">
        <f t="shared" si="31"/>
        <v>-1.6472168481726173</v>
      </c>
      <c r="W276" s="133">
        <f t="shared" si="32"/>
        <v>-1.6401765450654693</v>
      </c>
    </row>
    <row r="277" spans="18:23" x14ac:dyDescent="0.25">
      <c r="R277" s="133">
        <f t="shared" si="27"/>
        <v>-1.2666666666666666</v>
      </c>
      <c r="S277" s="136">
        <f t="shared" si="28"/>
        <v>-1.1449751329178421</v>
      </c>
      <c r="T277" s="133">
        <f t="shared" si="29"/>
        <v>-1.0007834888759646</v>
      </c>
      <c r="U277" s="133">
        <f t="shared" si="30"/>
        <v>-1.0011040578054389</v>
      </c>
      <c r="V277" s="133">
        <f t="shared" si="31"/>
        <v>-1.6472168481726173</v>
      </c>
      <c r="W277" s="133">
        <f t="shared" si="32"/>
        <v>-1.6401765450654693</v>
      </c>
    </row>
    <row r="278" spans="18:23" x14ac:dyDescent="0.25">
      <c r="R278" s="133">
        <f t="shared" si="27"/>
        <v>-1.2666666666666666</v>
      </c>
      <c r="S278" s="136">
        <f t="shared" si="28"/>
        <v>-1.1449751329178421</v>
      </c>
      <c r="T278" s="133">
        <f t="shared" si="29"/>
        <v>-1.0007834888759646</v>
      </c>
      <c r="U278" s="133">
        <f t="shared" si="30"/>
        <v>-1.0011040578054389</v>
      </c>
      <c r="V278" s="133">
        <f t="shared" si="31"/>
        <v>-1.6472168481726173</v>
      </c>
      <c r="W278" s="133">
        <f t="shared" si="32"/>
        <v>-1.6401765450654693</v>
      </c>
    </row>
    <row r="279" spans="18:23" x14ac:dyDescent="0.25">
      <c r="R279" s="133">
        <f t="shared" si="27"/>
        <v>-1.2666666666666666</v>
      </c>
      <c r="S279" s="136">
        <f t="shared" si="28"/>
        <v>-1.1449751329178421</v>
      </c>
      <c r="T279" s="133">
        <f t="shared" si="29"/>
        <v>-1.0007834888759646</v>
      </c>
      <c r="U279" s="133">
        <f t="shared" si="30"/>
        <v>-1.0011040578054389</v>
      </c>
      <c r="V279" s="133">
        <f t="shared" si="31"/>
        <v>-1.6472168481726173</v>
      </c>
      <c r="W279" s="133">
        <f t="shared" si="32"/>
        <v>-1.6401765450654693</v>
      </c>
    </row>
    <row r="280" spans="18:23" x14ac:dyDescent="0.25">
      <c r="R280" s="133">
        <f t="shared" si="27"/>
        <v>-1.2666666666666666</v>
      </c>
      <c r="S280" s="136">
        <f t="shared" si="28"/>
        <v>-1.1449751329178421</v>
      </c>
      <c r="T280" s="133">
        <f t="shared" si="29"/>
        <v>-1.0007834888759646</v>
      </c>
      <c r="U280" s="133">
        <f t="shared" si="30"/>
        <v>-1.0011040578054389</v>
      </c>
      <c r="V280" s="133">
        <f t="shared" si="31"/>
        <v>-1.6472168481726173</v>
      </c>
      <c r="W280" s="133">
        <f t="shared" si="32"/>
        <v>-1.6401765450654693</v>
      </c>
    </row>
    <row r="281" spans="18:23" x14ac:dyDescent="0.25">
      <c r="R281" s="133">
        <f t="shared" si="27"/>
        <v>-1.2666666666666666</v>
      </c>
      <c r="S281" s="136">
        <f t="shared" si="28"/>
        <v>-1.1449751329178421</v>
      </c>
      <c r="T281" s="133">
        <f t="shared" si="29"/>
        <v>-1.0007834888759646</v>
      </c>
      <c r="U281" s="133">
        <f t="shared" si="30"/>
        <v>-1.0011040578054389</v>
      </c>
      <c r="V281" s="133">
        <f t="shared" si="31"/>
        <v>-1.6472168481726173</v>
      </c>
      <c r="W281" s="133">
        <f t="shared" si="32"/>
        <v>-1.6401765450654693</v>
      </c>
    </row>
    <row r="282" spans="18:23" x14ac:dyDescent="0.25">
      <c r="R282" s="133">
        <f t="shared" si="27"/>
        <v>-1.2666666666666666</v>
      </c>
      <c r="S282" s="136">
        <f t="shared" si="28"/>
        <v>-1.1449751329178421</v>
      </c>
      <c r="T282" s="133">
        <f t="shared" si="29"/>
        <v>-1.0007834888759646</v>
      </c>
      <c r="U282" s="133">
        <f t="shared" si="30"/>
        <v>-1.0011040578054389</v>
      </c>
      <c r="V282" s="133">
        <f t="shared" si="31"/>
        <v>-1.6472168481726173</v>
      </c>
      <c r="W282" s="133">
        <f t="shared" si="32"/>
        <v>-1.6401765450654693</v>
      </c>
    </row>
    <row r="283" spans="18:23" x14ac:dyDescent="0.25">
      <c r="R283" s="133">
        <f t="shared" si="27"/>
        <v>-1.2666666666666666</v>
      </c>
      <c r="S283" s="136">
        <f t="shared" si="28"/>
        <v>-1.1449751329178421</v>
      </c>
      <c r="T283" s="133">
        <f t="shared" si="29"/>
        <v>-1.0007834888759646</v>
      </c>
      <c r="U283" s="133">
        <f t="shared" si="30"/>
        <v>-1.0011040578054389</v>
      </c>
      <c r="V283" s="133">
        <f t="shared" si="31"/>
        <v>-1.6472168481726173</v>
      </c>
      <c r="W283" s="133">
        <f t="shared" si="32"/>
        <v>-1.6401765450654693</v>
      </c>
    </row>
    <row r="284" spans="18:23" x14ac:dyDescent="0.25">
      <c r="R284" s="133">
        <f t="shared" si="27"/>
        <v>-1.2666666666666666</v>
      </c>
      <c r="S284" s="136">
        <f t="shared" si="28"/>
        <v>-1.1449751329178421</v>
      </c>
      <c r="T284" s="133">
        <f t="shared" si="29"/>
        <v>-1.0007834888759646</v>
      </c>
      <c r="U284" s="133">
        <f t="shared" si="30"/>
        <v>-1.0011040578054389</v>
      </c>
      <c r="V284" s="133">
        <f t="shared" si="31"/>
        <v>-1.6472168481726173</v>
      </c>
      <c r="W284" s="133">
        <f t="shared" si="32"/>
        <v>-1.6401765450654693</v>
      </c>
    </row>
    <row r="285" spans="18:23" x14ac:dyDescent="0.25">
      <c r="R285" s="133">
        <f t="shared" si="27"/>
        <v>-1.2666666666666666</v>
      </c>
      <c r="S285" s="136">
        <f t="shared" si="28"/>
        <v>-1.1449751329178421</v>
      </c>
      <c r="T285" s="133">
        <f t="shared" si="29"/>
        <v>-1.0007834888759646</v>
      </c>
      <c r="U285" s="133">
        <f t="shared" si="30"/>
        <v>-1.0011040578054389</v>
      </c>
      <c r="V285" s="133">
        <f t="shared" si="31"/>
        <v>-1.6472168481726173</v>
      </c>
      <c r="W285" s="133">
        <f t="shared" si="32"/>
        <v>-1.6401765450654693</v>
      </c>
    </row>
    <row r="286" spans="18:23" x14ac:dyDescent="0.25">
      <c r="R286" s="133">
        <f t="shared" si="27"/>
        <v>-1.2666666666666666</v>
      </c>
      <c r="S286" s="136">
        <f t="shared" si="28"/>
        <v>-1.1449751329178421</v>
      </c>
      <c r="T286" s="133">
        <f t="shared" si="29"/>
        <v>-1.0007834888759646</v>
      </c>
      <c r="U286" s="133">
        <f t="shared" si="30"/>
        <v>-1.0011040578054389</v>
      </c>
      <c r="V286" s="133">
        <f t="shared" si="31"/>
        <v>-1.6472168481726173</v>
      </c>
      <c r="W286" s="133">
        <f t="shared" si="32"/>
        <v>-1.6401765450654693</v>
      </c>
    </row>
    <row r="287" spans="18:23" x14ac:dyDescent="0.25">
      <c r="R287" s="133">
        <f t="shared" si="27"/>
        <v>-1.2666666666666666</v>
      </c>
      <c r="S287" s="136">
        <f t="shared" si="28"/>
        <v>-1.1449751329178421</v>
      </c>
      <c r="T287" s="133">
        <f t="shared" si="29"/>
        <v>-1.0007834888759646</v>
      </c>
      <c r="U287" s="133">
        <f t="shared" si="30"/>
        <v>-1.0011040578054389</v>
      </c>
      <c r="V287" s="133">
        <f t="shared" si="31"/>
        <v>-1.6472168481726173</v>
      </c>
      <c r="W287" s="133">
        <f t="shared" si="32"/>
        <v>-1.6401765450654693</v>
      </c>
    </row>
    <row r="288" spans="18:23" x14ac:dyDescent="0.25">
      <c r="R288" s="133">
        <f t="shared" si="27"/>
        <v>-1.2666666666666666</v>
      </c>
      <c r="S288" s="136">
        <f t="shared" si="28"/>
        <v>-1.1449751329178421</v>
      </c>
      <c r="T288" s="133">
        <f t="shared" si="29"/>
        <v>-1.0007834888759646</v>
      </c>
      <c r="U288" s="133">
        <f t="shared" si="30"/>
        <v>-1.0011040578054389</v>
      </c>
      <c r="V288" s="133">
        <f t="shared" si="31"/>
        <v>-1.6472168481726173</v>
      </c>
      <c r="W288" s="133">
        <f t="shared" si="32"/>
        <v>-1.6401765450654693</v>
      </c>
    </row>
    <row r="289" spans="18:23" x14ac:dyDescent="0.25">
      <c r="R289" s="133">
        <f t="shared" si="27"/>
        <v>-1.2666666666666666</v>
      </c>
      <c r="S289" s="136">
        <f t="shared" si="28"/>
        <v>-1.1449751329178421</v>
      </c>
      <c r="T289" s="133">
        <f t="shared" si="29"/>
        <v>-1.0007834888759646</v>
      </c>
      <c r="U289" s="133">
        <f t="shared" si="30"/>
        <v>-1.0011040578054389</v>
      </c>
      <c r="V289" s="133">
        <f t="shared" si="31"/>
        <v>-1.6472168481726173</v>
      </c>
      <c r="W289" s="133">
        <f t="shared" si="32"/>
        <v>-1.6401765450654693</v>
      </c>
    </row>
    <row r="290" spans="18:23" x14ac:dyDescent="0.25">
      <c r="R290" s="133">
        <f t="shared" si="27"/>
        <v>-1.2666666666666666</v>
      </c>
      <c r="S290" s="136">
        <f t="shared" si="28"/>
        <v>-1.1449751329178421</v>
      </c>
      <c r="T290" s="133">
        <f t="shared" si="29"/>
        <v>-1.0007834888759646</v>
      </c>
      <c r="U290" s="133">
        <f t="shared" si="30"/>
        <v>-1.0011040578054389</v>
      </c>
      <c r="V290" s="133">
        <f t="shared" si="31"/>
        <v>-1.6472168481726173</v>
      </c>
      <c r="W290" s="133">
        <f t="shared" si="32"/>
        <v>-1.6401765450654693</v>
      </c>
    </row>
    <row r="291" spans="18:23" x14ac:dyDescent="0.25">
      <c r="R291" s="133">
        <f t="shared" si="27"/>
        <v>-1.2666666666666666</v>
      </c>
      <c r="S291" s="136">
        <f t="shared" si="28"/>
        <v>-1.1449751329178421</v>
      </c>
      <c r="T291" s="133">
        <f t="shared" si="29"/>
        <v>-1.0007834888759646</v>
      </c>
      <c r="U291" s="133">
        <f t="shared" si="30"/>
        <v>-1.0011040578054389</v>
      </c>
      <c r="V291" s="133">
        <f t="shared" si="31"/>
        <v>-1.6472168481726173</v>
      </c>
      <c r="W291" s="133">
        <f t="shared" si="32"/>
        <v>-1.6401765450654693</v>
      </c>
    </row>
    <row r="292" spans="18:23" x14ac:dyDescent="0.25">
      <c r="R292" s="133">
        <f t="shared" si="27"/>
        <v>-1.2666666666666666</v>
      </c>
      <c r="S292" s="136">
        <f t="shared" si="28"/>
        <v>-1.1449751329178421</v>
      </c>
      <c r="T292" s="133">
        <f t="shared" si="29"/>
        <v>-1.0007834888759646</v>
      </c>
      <c r="U292" s="133">
        <f t="shared" si="30"/>
        <v>-1.0011040578054389</v>
      </c>
      <c r="V292" s="133">
        <f t="shared" si="31"/>
        <v>-1.6472168481726173</v>
      </c>
      <c r="W292" s="133">
        <f t="shared" si="32"/>
        <v>-1.6401765450654693</v>
      </c>
    </row>
    <row r="293" spans="18:23" x14ac:dyDescent="0.25">
      <c r="R293" s="133">
        <f t="shared" si="27"/>
        <v>-1.2666666666666666</v>
      </c>
      <c r="S293" s="136">
        <f t="shared" si="28"/>
        <v>-1.1449751329178421</v>
      </c>
      <c r="T293" s="133">
        <f t="shared" si="29"/>
        <v>-1.0007834888759646</v>
      </c>
      <c r="U293" s="133">
        <f t="shared" si="30"/>
        <v>-1.0011040578054389</v>
      </c>
      <c r="V293" s="133">
        <f t="shared" si="31"/>
        <v>-1.6472168481726173</v>
      </c>
      <c r="W293" s="133">
        <f t="shared" si="32"/>
        <v>-1.6401765450654693</v>
      </c>
    </row>
    <row r="294" spans="18:23" x14ac:dyDescent="0.25">
      <c r="R294" s="133">
        <f t="shared" si="27"/>
        <v>-1.2666666666666666</v>
      </c>
      <c r="S294" s="136">
        <f t="shared" si="28"/>
        <v>-1.1449751329178421</v>
      </c>
      <c r="T294" s="133">
        <f t="shared" si="29"/>
        <v>-1.0007834888759646</v>
      </c>
      <c r="U294" s="133">
        <f t="shared" si="30"/>
        <v>-1.0011040578054389</v>
      </c>
      <c r="V294" s="133">
        <f t="shared" si="31"/>
        <v>-1.6472168481726173</v>
      </c>
      <c r="W294" s="133">
        <f t="shared" si="32"/>
        <v>-1.6401765450654693</v>
      </c>
    </row>
    <row r="295" spans="18:23" x14ac:dyDescent="0.25">
      <c r="R295" s="133">
        <f t="shared" si="27"/>
        <v>-1.2666666666666666</v>
      </c>
      <c r="S295" s="136">
        <f t="shared" si="28"/>
        <v>-1.1449751329178421</v>
      </c>
      <c r="T295" s="133">
        <f t="shared" si="29"/>
        <v>-1.0007834888759646</v>
      </c>
      <c r="U295" s="133">
        <f t="shared" si="30"/>
        <v>-1.0011040578054389</v>
      </c>
      <c r="V295" s="133">
        <f t="shared" si="31"/>
        <v>-1.6472168481726173</v>
      </c>
      <c r="W295" s="133">
        <f t="shared" si="32"/>
        <v>-1.6401765450654693</v>
      </c>
    </row>
    <row r="296" spans="18:23" x14ac:dyDescent="0.25">
      <c r="R296" s="133">
        <f t="shared" si="27"/>
        <v>-1.2666666666666666</v>
      </c>
      <c r="S296" s="136">
        <f t="shared" si="28"/>
        <v>-1.1449751329178421</v>
      </c>
      <c r="T296" s="133">
        <f t="shared" si="29"/>
        <v>-1.0007834888759646</v>
      </c>
      <c r="U296" s="133">
        <f t="shared" si="30"/>
        <v>-1.0011040578054389</v>
      </c>
      <c r="V296" s="133">
        <f t="shared" si="31"/>
        <v>-1.6472168481726173</v>
      </c>
      <c r="W296" s="133">
        <f t="shared" si="32"/>
        <v>-1.6401765450654693</v>
      </c>
    </row>
    <row r="297" spans="18:23" x14ac:dyDescent="0.25">
      <c r="R297" s="133">
        <f t="shared" si="27"/>
        <v>-1.2666666666666666</v>
      </c>
      <c r="S297" s="136">
        <f t="shared" si="28"/>
        <v>-1.1449751329178421</v>
      </c>
      <c r="T297" s="133">
        <f t="shared" si="29"/>
        <v>-1.0007834888759646</v>
      </c>
      <c r="U297" s="133">
        <f t="shared" si="30"/>
        <v>-1.0011040578054389</v>
      </c>
      <c r="V297" s="133">
        <f t="shared" si="31"/>
        <v>-1.6472168481726173</v>
      </c>
      <c r="W297" s="133">
        <f t="shared" si="32"/>
        <v>-1.6401765450654693</v>
      </c>
    </row>
    <row r="298" spans="18:23" x14ac:dyDescent="0.25">
      <c r="R298" s="133">
        <f t="shared" si="27"/>
        <v>-1.2666666666666666</v>
      </c>
      <c r="S298" s="136">
        <f t="shared" si="28"/>
        <v>-1.1449751329178421</v>
      </c>
      <c r="T298" s="133">
        <f t="shared" si="29"/>
        <v>-1.0007834888759646</v>
      </c>
      <c r="U298" s="133">
        <f t="shared" si="30"/>
        <v>-1.0011040578054389</v>
      </c>
      <c r="V298" s="133">
        <f t="shared" si="31"/>
        <v>-1.6472168481726173</v>
      </c>
      <c r="W298" s="133">
        <f t="shared" si="32"/>
        <v>-1.6401765450654693</v>
      </c>
    </row>
    <row r="299" spans="18:23" x14ac:dyDescent="0.25">
      <c r="R299" s="133">
        <f t="shared" si="27"/>
        <v>-1.2666666666666666</v>
      </c>
      <c r="S299" s="136">
        <f t="shared" si="28"/>
        <v>-1.1449751329178421</v>
      </c>
      <c r="T299" s="133">
        <f t="shared" si="29"/>
        <v>-1.0007834888759646</v>
      </c>
      <c r="U299" s="133">
        <f t="shared" si="30"/>
        <v>-1.0011040578054389</v>
      </c>
      <c r="V299" s="133">
        <f t="shared" si="31"/>
        <v>-1.6472168481726173</v>
      </c>
      <c r="W299" s="133">
        <f t="shared" si="32"/>
        <v>-1.6401765450654693</v>
      </c>
    </row>
    <row r="300" spans="18:23" x14ac:dyDescent="0.25">
      <c r="R300" s="133">
        <f t="shared" si="27"/>
        <v>-1.2666666666666666</v>
      </c>
      <c r="S300" s="136">
        <f t="shared" si="28"/>
        <v>-1.1449751329178421</v>
      </c>
      <c r="T300" s="133">
        <f t="shared" si="29"/>
        <v>-1.0007834888759646</v>
      </c>
      <c r="U300" s="133">
        <f t="shared" si="30"/>
        <v>-1.0011040578054389</v>
      </c>
      <c r="V300" s="133">
        <f t="shared" si="31"/>
        <v>-1.6472168481726173</v>
      </c>
      <c r="W300" s="133">
        <f t="shared" si="32"/>
        <v>-1.6401765450654693</v>
      </c>
    </row>
    <row r="301" spans="18:23" x14ac:dyDescent="0.25">
      <c r="R301" s="133">
        <f t="shared" si="27"/>
        <v>-1.2666666666666666</v>
      </c>
      <c r="S301" s="136">
        <f t="shared" si="28"/>
        <v>-1.1449751329178421</v>
      </c>
      <c r="T301" s="133">
        <f t="shared" si="29"/>
        <v>-1.0007834888759646</v>
      </c>
      <c r="U301" s="133">
        <f t="shared" si="30"/>
        <v>-1.0011040578054389</v>
      </c>
      <c r="V301" s="133">
        <f t="shared" si="31"/>
        <v>-1.6472168481726173</v>
      </c>
      <c r="W301" s="133">
        <f t="shared" si="32"/>
        <v>-1.6401765450654693</v>
      </c>
    </row>
    <row r="302" spans="18:23" x14ac:dyDescent="0.25">
      <c r="R302" s="133">
        <f t="shared" si="27"/>
        <v>-1.2666666666666666</v>
      </c>
      <c r="S302" s="136">
        <f t="shared" si="28"/>
        <v>-1.1449751329178421</v>
      </c>
      <c r="T302" s="133">
        <f t="shared" si="29"/>
        <v>-1.0007834888759646</v>
      </c>
      <c r="U302" s="133">
        <f t="shared" si="30"/>
        <v>-1.0011040578054389</v>
      </c>
      <c r="V302" s="133">
        <f t="shared" si="31"/>
        <v>-1.6472168481726173</v>
      </c>
      <c r="W302" s="133">
        <f t="shared" si="32"/>
        <v>-1.6401765450654693</v>
      </c>
    </row>
    <row r="303" spans="18:23" x14ac:dyDescent="0.25">
      <c r="R303" s="133">
        <f t="shared" si="27"/>
        <v>-1.2666666666666666</v>
      </c>
      <c r="S303" s="136">
        <f t="shared" si="28"/>
        <v>-1.1449751329178421</v>
      </c>
      <c r="T303" s="133">
        <f t="shared" si="29"/>
        <v>-1.0007834888759646</v>
      </c>
      <c r="U303" s="133">
        <f t="shared" si="30"/>
        <v>-1.0011040578054389</v>
      </c>
      <c r="V303" s="133">
        <f t="shared" si="31"/>
        <v>-1.6472168481726173</v>
      </c>
      <c r="W303" s="133">
        <f t="shared" si="32"/>
        <v>-1.6401765450654693</v>
      </c>
    </row>
    <row r="304" spans="18:23" x14ac:dyDescent="0.25">
      <c r="R304" s="133">
        <f t="shared" si="27"/>
        <v>-1.2666666666666666</v>
      </c>
      <c r="S304" s="136">
        <f t="shared" si="28"/>
        <v>-1.1449751329178421</v>
      </c>
      <c r="T304" s="133">
        <f t="shared" si="29"/>
        <v>-1.0007834888759646</v>
      </c>
      <c r="U304" s="133">
        <f t="shared" si="30"/>
        <v>-1.0011040578054389</v>
      </c>
      <c r="V304" s="133">
        <f t="shared" si="31"/>
        <v>-1.6472168481726173</v>
      </c>
      <c r="W304" s="133">
        <f t="shared" si="32"/>
        <v>-1.6401765450654693</v>
      </c>
    </row>
    <row r="305" spans="18:23" x14ac:dyDescent="0.25">
      <c r="R305" s="133">
        <f t="shared" si="27"/>
        <v>-1.2666666666666666</v>
      </c>
      <c r="S305" s="136">
        <f t="shared" si="28"/>
        <v>-1.1449751329178421</v>
      </c>
      <c r="T305" s="133">
        <f t="shared" si="29"/>
        <v>-1.0007834888759646</v>
      </c>
      <c r="U305" s="133">
        <f t="shared" si="30"/>
        <v>-1.0011040578054389</v>
      </c>
      <c r="V305" s="133">
        <f t="shared" si="31"/>
        <v>-1.6472168481726173</v>
      </c>
      <c r="W305" s="133">
        <f t="shared" si="32"/>
        <v>-1.6401765450654693</v>
      </c>
    </row>
    <row r="306" spans="18:23" x14ac:dyDescent="0.25">
      <c r="R306" s="133">
        <f t="shared" si="27"/>
        <v>-1.2666666666666666</v>
      </c>
      <c r="S306" s="136">
        <f t="shared" si="28"/>
        <v>-1.1449751329178421</v>
      </c>
      <c r="T306" s="133">
        <f t="shared" si="29"/>
        <v>-1.0007834888759646</v>
      </c>
      <c r="U306" s="133">
        <f t="shared" si="30"/>
        <v>-1.0011040578054389</v>
      </c>
      <c r="V306" s="133">
        <f t="shared" si="31"/>
        <v>-1.6472168481726173</v>
      </c>
      <c r="W306" s="133">
        <f t="shared" si="32"/>
        <v>-1.6401765450654693</v>
      </c>
    </row>
    <row r="307" spans="18:23" x14ac:dyDescent="0.25">
      <c r="R307" s="133">
        <f t="shared" si="27"/>
        <v>-1.2666666666666666</v>
      </c>
      <c r="S307" s="136">
        <f t="shared" si="28"/>
        <v>-1.1449751329178421</v>
      </c>
      <c r="T307" s="133">
        <f t="shared" si="29"/>
        <v>-1.0007834888759646</v>
      </c>
      <c r="U307" s="133">
        <f t="shared" si="30"/>
        <v>-1.0011040578054389</v>
      </c>
      <c r="V307" s="133">
        <f t="shared" si="31"/>
        <v>-1.6472168481726173</v>
      </c>
      <c r="W307" s="133">
        <f t="shared" si="32"/>
        <v>-1.6401765450654693</v>
      </c>
    </row>
    <row r="308" spans="18:23" x14ac:dyDescent="0.25">
      <c r="R308" s="133">
        <f t="shared" si="27"/>
        <v>-1.2666666666666666</v>
      </c>
      <c r="S308" s="136">
        <f t="shared" si="28"/>
        <v>-1.1449751329178421</v>
      </c>
      <c r="T308" s="133">
        <f t="shared" si="29"/>
        <v>-1.0007834888759646</v>
      </c>
      <c r="U308" s="133">
        <f t="shared" si="30"/>
        <v>-1.0011040578054389</v>
      </c>
      <c r="V308" s="133">
        <f t="shared" si="31"/>
        <v>-1.6472168481726173</v>
      </c>
      <c r="W308" s="133">
        <f t="shared" si="32"/>
        <v>-1.6401765450654693</v>
      </c>
    </row>
    <row r="309" spans="18:23" x14ac:dyDescent="0.25">
      <c r="R309" s="133">
        <f t="shared" si="27"/>
        <v>-1.2666666666666666</v>
      </c>
      <c r="S309" s="136">
        <f t="shared" si="28"/>
        <v>-1.1449751329178421</v>
      </c>
      <c r="T309" s="133">
        <f t="shared" si="29"/>
        <v>-1.0007834888759646</v>
      </c>
      <c r="U309" s="133">
        <f t="shared" si="30"/>
        <v>-1.0011040578054389</v>
      </c>
      <c r="V309" s="133">
        <f t="shared" si="31"/>
        <v>-1.6472168481726173</v>
      </c>
      <c r="W309" s="133">
        <f t="shared" si="32"/>
        <v>-1.6401765450654693</v>
      </c>
    </row>
    <row r="310" spans="18:23" x14ac:dyDescent="0.25">
      <c r="R310" s="133">
        <f t="shared" si="27"/>
        <v>-1.2666666666666666</v>
      </c>
      <c r="S310" s="136">
        <f t="shared" si="28"/>
        <v>-1.1449751329178421</v>
      </c>
      <c r="T310" s="133">
        <f t="shared" si="29"/>
        <v>-1.0007834888759646</v>
      </c>
      <c r="U310" s="133">
        <f t="shared" si="30"/>
        <v>-1.0011040578054389</v>
      </c>
      <c r="V310" s="133">
        <f t="shared" si="31"/>
        <v>-1.6472168481726173</v>
      </c>
      <c r="W310" s="133">
        <f t="shared" si="32"/>
        <v>-1.6401765450654693</v>
      </c>
    </row>
    <row r="311" spans="18:23" x14ac:dyDescent="0.25">
      <c r="R311" s="133">
        <f t="shared" si="27"/>
        <v>-1.2666666666666666</v>
      </c>
      <c r="S311" s="136">
        <f t="shared" si="28"/>
        <v>-1.1449751329178421</v>
      </c>
      <c r="T311" s="133">
        <f t="shared" si="29"/>
        <v>-1.0007834888759646</v>
      </c>
      <c r="U311" s="133">
        <f t="shared" si="30"/>
        <v>-1.0011040578054389</v>
      </c>
      <c r="V311" s="133">
        <f t="shared" si="31"/>
        <v>-1.6472168481726173</v>
      </c>
      <c r="W311" s="133">
        <f t="shared" si="32"/>
        <v>-1.6401765450654693</v>
      </c>
    </row>
    <row r="312" spans="18:23" x14ac:dyDescent="0.25">
      <c r="R312" s="133">
        <f t="shared" si="27"/>
        <v>-1.2666666666666666</v>
      </c>
      <c r="S312" s="136">
        <f t="shared" si="28"/>
        <v>-1.1449751329178421</v>
      </c>
      <c r="T312" s="133">
        <f t="shared" si="29"/>
        <v>-1.0007834888759646</v>
      </c>
      <c r="U312" s="133">
        <f t="shared" si="30"/>
        <v>-1.0011040578054389</v>
      </c>
      <c r="V312" s="133">
        <f t="shared" si="31"/>
        <v>-1.6472168481726173</v>
      </c>
      <c r="W312" s="133">
        <f t="shared" si="32"/>
        <v>-1.6401765450654693</v>
      </c>
    </row>
    <row r="313" spans="18:23" x14ac:dyDescent="0.25">
      <c r="R313" s="133">
        <f t="shared" si="27"/>
        <v>-1.2666666666666666</v>
      </c>
      <c r="S313" s="136">
        <f t="shared" si="28"/>
        <v>-1.1449751329178421</v>
      </c>
      <c r="T313" s="133">
        <f t="shared" si="29"/>
        <v>-1.0007834888759646</v>
      </c>
      <c r="U313" s="133">
        <f t="shared" si="30"/>
        <v>-1.0011040578054389</v>
      </c>
      <c r="V313" s="133">
        <f t="shared" si="31"/>
        <v>-1.6472168481726173</v>
      </c>
      <c r="W313" s="133">
        <f t="shared" si="32"/>
        <v>-1.6401765450654693</v>
      </c>
    </row>
    <row r="314" spans="18:23" x14ac:dyDescent="0.25">
      <c r="R314" s="133">
        <f t="shared" si="27"/>
        <v>-1.2666666666666666</v>
      </c>
      <c r="S314" s="136">
        <f t="shared" si="28"/>
        <v>-1.1449751329178421</v>
      </c>
      <c r="T314" s="133">
        <f t="shared" si="29"/>
        <v>-1.0007834888759646</v>
      </c>
      <c r="U314" s="133">
        <f t="shared" si="30"/>
        <v>-1.0011040578054389</v>
      </c>
      <c r="V314" s="133">
        <f t="shared" si="31"/>
        <v>-1.6472168481726173</v>
      </c>
      <c r="W314" s="133">
        <f t="shared" si="32"/>
        <v>-1.6401765450654693</v>
      </c>
    </row>
    <row r="315" spans="18:23" x14ac:dyDescent="0.25">
      <c r="R315" s="133">
        <f t="shared" si="27"/>
        <v>-1.2666666666666666</v>
      </c>
      <c r="S315" s="136">
        <f t="shared" si="28"/>
        <v>-1.1449751329178421</v>
      </c>
      <c r="T315" s="133">
        <f t="shared" si="29"/>
        <v>-1.0007834888759646</v>
      </c>
      <c r="U315" s="133">
        <f t="shared" si="30"/>
        <v>-1.0011040578054389</v>
      </c>
      <c r="V315" s="133">
        <f t="shared" si="31"/>
        <v>-1.6472168481726173</v>
      </c>
      <c r="W315" s="133">
        <f t="shared" si="32"/>
        <v>-1.6401765450654693</v>
      </c>
    </row>
    <row r="316" spans="18:23" x14ac:dyDescent="0.25">
      <c r="R316" s="133">
        <f t="shared" si="27"/>
        <v>-1.2666666666666666</v>
      </c>
      <c r="S316" s="136">
        <f t="shared" si="28"/>
        <v>-1.1449751329178421</v>
      </c>
      <c r="T316" s="133">
        <f t="shared" si="29"/>
        <v>-1.0007834888759646</v>
      </c>
      <c r="U316" s="133">
        <f t="shared" si="30"/>
        <v>-1.0011040578054389</v>
      </c>
      <c r="V316" s="133">
        <f t="shared" si="31"/>
        <v>-1.6472168481726173</v>
      </c>
      <c r="W316" s="133">
        <f t="shared" si="32"/>
        <v>-1.6401765450654693</v>
      </c>
    </row>
    <row r="317" spans="18:23" x14ac:dyDescent="0.25">
      <c r="R317" s="133">
        <f t="shared" si="27"/>
        <v>-1.2666666666666666</v>
      </c>
      <c r="S317" s="136">
        <f t="shared" si="28"/>
        <v>-1.1449751329178421</v>
      </c>
      <c r="T317" s="133">
        <f t="shared" si="29"/>
        <v>-1.0007834888759646</v>
      </c>
      <c r="U317" s="133">
        <f t="shared" si="30"/>
        <v>-1.0011040578054389</v>
      </c>
      <c r="V317" s="133">
        <f t="shared" si="31"/>
        <v>-1.6472168481726173</v>
      </c>
      <c r="W317" s="133">
        <f t="shared" si="32"/>
        <v>-1.6401765450654693</v>
      </c>
    </row>
    <row r="318" spans="18:23" x14ac:dyDescent="0.25">
      <c r="R318" s="133">
        <f t="shared" si="27"/>
        <v>-1.2666666666666666</v>
      </c>
      <c r="S318" s="136">
        <f t="shared" si="28"/>
        <v>-1.1449751329178421</v>
      </c>
      <c r="T318" s="133">
        <f t="shared" si="29"/>
        <v>-1.0007834888759646</v>
      </c>
      <c r="U318" s="133">
        <f t="shared" si="30"/>
        <v>-1.0011040578054389</v>
      </c>
      <c r="V318" s="133">
        <f t="shared" si="31"/>
        <v>-1.6472168481726173</v>
      </c>
      <c r="W318" s="133">
        <f t="shared" si="32"/>
        <v>-1.6401765450654693</v>
      </c>
    </row>
    <row r="319" spans="18:23" x14ac:dyDescent="0.25">
      <c r="R319" s="133">
        <f t="shared" si="27"/>
        <v>-1.2666666666666666</v>
      </c>
      <c r="S319" s="136">
        <f t="shared" si="28"/>
        <v>-1.1449751329178421</v>
      </c>
      <c r="T319" s="133">
        <f t="shared" si="29"/>
        <v>-1.0007834888759646</v>
      </c>
      <c r="U319" s="133">
        <f t="shared" si="30"/>
        <v>-1.0011040578054389</v>
      </c>
      <c r="V319" s="133">
        <f t="shared" si="31"/>
        <v>-1.6472168481726173</v>
      </c>
      <c r="W319" s="133">
        <f t="shared" si="32"/>
        <v>-1.6401765450654693</v>
      </c>
    </row>
    <row r="320" spans="18:23" x14ac:dyDescent="0.25">
      <c r="R320" s="133">
        <f t="shared" si="27"/>
        <v>-1.2666666666666666</v>
      </c>
      <c r="S320" s="136">
        <f t="shared" si="28"/>
        <v>-1.1449751329178421</v>
      </c>
      <c r="T320" s="133">
        <f t="shared" si="29"/>
        <v>-1.0007834888759646</v>
      </c>
      <c r="U320" s="133">
        <f t="shared" si="30"/>
        <v>-1.0011040578054389</v>
      </c>
      <c r="V320" s="133">
        <f t="shared" si="31"/>
        <v>-1.6472168481726173</v>
      </c>
      <c r="W320" s="133">
        <f t="shared" si="32"/>
        <v>-1.6401765450654693</v>
      </c>
    </row>
    <row r="321" spans="18:23" x14ac:dyDescent="0.25">
      <c r="R321" s="133">
        <f t="shared" si="27"/>
        <v>-1.2666666666666666</v>
      </c>
      <c r="S321" s="136">
        <f t="shared" si="28"/>
        <v>-1.1449751329178421</v>
      </c>
      <c r="T321" s="133">
        <f t="shared" si="29"/>
        <v>-1.0007834888759646</v>
      </c>
      <c r="U321" s="133">
        <f t="shared" si="30"/>
        <v>-1.0011040578054389</v>
      </c>
      <c r="V321" s="133">
        <f t="shared" si="31"/>
        <v>-1.6472168481726173</v>
      </c>
      <c r="W321" s="133">
        <f t="shared" si="32"/>
        <v>-1.6401765450654693</v>
      </c>
    </row>
    <row r="322" spans="18:23" x14ac:dyDescent="0.25">
      <c r="R322" s="133">
        <f t="shared" si="27"/>
        <v>-1.2666666666666666</v>
      </c>
      <c r="S322" s="136">
        <f t="shared" si="28"/>
        <v>-1.1449751329178421</v>
      </c>
      <c r="T322" s="133">
        <f t="shared" si="29"/>
        <v>-1.0007834888759646</v>
      </c>
      <c r="U322" s="133">
        <f t="shared" si="30"/>
        <v>-1.0011040578054389</v>
      </c>
      <c r="V322" s="133">
        <f t="shared" si="31"/>
        <v>-1.6472168481726173</v>
      </c>
      <c r="W322" s="133">
        <f t="shared" si="32"/>
        <v>-1.6401765450654693</v>
      </c>
    </row>
    <row r="323" spans="18:23" x14ac:dyDescent="0.25">
      <c r="R323" s="133">
        <f t="shared" ref="R323:R361" si="33">2*((M323-Q$3)/(Q$5-Q$3))-1</f>
        <v>-1.2666666666666666</v>
      </c>
      <c r="S323" s="136">
        <f t="shared" ref="S323:S361" si="34">2*((H323-Q$8)/(Q$10-Q$8))-1</f>
        <v>-1.1449751329178421</v>
      </c>
      <c r="T323" s="133">
        <f t="shared" ref="T323:T361" si="35">2*((I323-Q$13)/(Q$15-Q$13))-1</f>
        <v>-1.0007834888759646</v>
      </c>
      <c r="U323" s="133">
        <f t="shared" ref="U323:U361" si="36">2*((J323-Q$18)/(Q$20-Q$18))-1</f>
        <v>-1.0011040578054389</v>
      </c>
      <c r="V323" s="133">
        <f t="shared" ref="V323:V361" si="37">2*((K323-Q$23)/(Q$25-Q$23))-1</f>
        <v>-1.6472168481726173</v>
      </c>
      <c r="W323" s="133">
        <f t="shared" ref="W323:W361" si="38">2*((L323-Q$28)/(Q$30-Q$28))-1</f>
        <v>-1.6401765450654693</v>
      </c>
    </row>
    <row r="324" spans="18:23" x14ac:dyDescent="0.25">
      <c r="R324" s="133">
        <f t="shared" si="33"/>
        <v>-1.2666666666666666</v>
      </c>
      <c r="S324" s="136">
        <f t="shared" si="34"/>
        <v>-1.1449751329178421</v>
      </c>
      <c r="T324" s="133">
        <f t="shared" si="35"/>
        <v>-1.0007834888759646</v>
      </c>
      <c r="U324" s="133">
        <f t="shared" si="36"/>
        <v>-1.0011040578054389</v>
      </c>
      <c r="V324" s="133">
        <f t="shared" si="37"/>
        <v>-1.6472168481726173</v>
      </c>
      <c r="W324" s="133">
        <f t="shared" si="38"/>
        <v>-1.6401765450654693</v>
      </c>
    </row>
    <row r="325" spans="18:23" x14ac:dyDescent="0.25">
      <c r="R325" s="133">
        <f t="shared" si="33"/>
        <v>-1.2666666666666666</v>
      </c>
      <c r="S325" s="136">
        <f t="shared" si="34"/>
        <v>-1.1449751329178421</v>
      </c>
      <c r="T325" s="133">
        <f t="shared" si="35"/>
        <v>-1.0007834888759646</v>
      </c>
      <c r="U325" s="133">
        <f t="shared" si="36"/>
        <v>-1.0011040578054389</v>
      </c>
      <c r="V325" s="133">
        <f t="shared" si="37"/>
        <v>-1.6472168481726173</v>
      </c>
      <c r="W325" s="133">
        <f t="shared" si="38"/>
        <v>-1.6401765450654693</v>
      </c>
    </row>
    <row r="326" spans="18:23" x14ac:dyDescent="0.25">
      <c r="R326" s="133">
        <f t="shared" si="33"/>
        <v>-1.2666666666666666</v>
      </c>
      <c r="S326" s="136">
        <f t="shared" si="34"/>
        <v>-1.1449751329178421</v>
      </c>
      <c r="T326" s="133">
        <f t="shared" si="35"/>
        <v>-1.0007834888759646</v>
      </c>
      <c r="U326" s="133">
        <f t="shared" si="36"/>
        <v>-1.0011040578054389</v>
      </c>
      <c r="V326" s="133">
        <f t="shared" si="37"/>
        <v>-1.6472168481726173</v>
      </c>
      <c r="W326" s="133">
        <f t="shared" si="38"/>
        <v>-1.6401765450654693</v>
      </c>
    </row>
    <row r="327" spans="18:23" x14ac:dyDescent="0.25">
      <c r="R327" s="133">
        <f t="shared" si="33"/>
        <v>-1.2666666666666666</v>
      </c>
      <c r="S327" s="136">
        <f t="shared" si="34"/>
        <v>-1.1449751329178421</v>
      </c>
      <c r="T327" s="133">
        <f t="shared" si="35"/>
        <v>-1.0007834888759646</v>
      </c>
      <c r="U327" s="133">
        <f t="shared" si="36"/>
        <v>-1.0011040578054389</v>
      </c>
      <c r="V327" s="133">
        <f t="shared" si="37"/>
        <v>-1.6472168481726173</v>
      </c>
      <c r="W327" s="133">
        <f t="shared" si="38"/>
        <v>-1.6401765450654693</v>
      </c>
    </row>
    <row r="328" spans="18:23" x14ac:dyDescent="0.25">
      <c r="R328" s="133">
        <f t="shared" si="33"/>
        <v>-1.2666666666666666</v>
      </c>
      <c r="S328" s="136">
        <f t="shared" si="34"/>
        <v>-1.1449751329178421</v>
      </c>
      <c r="T328" s="133">
        <f t="shared" si="35"/>
        <v>-1.0007834888759646</v>
      </c>
      <c r="U328" s="133">
        <f t="shared" si="36"/>
        <v>-1.0011040578054389</v>
      </c>
      <c r="V328" s="133">
        <f t="shared" si="37"/>
        <v>-1.6472168481726173</v>
      </c>
      <c r="W328" s="133">
        <f t="shared" si="38"/>
        <v>-1.6401765450654693</v>
      </c>
    </row>
    <row r="329" spans="18:23" x14ac:dyDescent="0.25">
      <c r="R329" s="133">
        <f t="shared" si="33"/>
        <v>-1.2666666666666666</v>
      </c>
      <c r="S329" s="136">
        <f t="shared" si="34"/>
        <v>-1.1449751329178421</v>
      </c>
      <c r="T329" s="133">
        <f t="shared" si="35"/>
        <v>-1.0007834888759646</v>
      </c>
      <c r="U329" s="133">
        <f t="shared" si="36"/>
        <v>-1.0011040578054389</v>
      </c>
      <c r="V329" s="133">
        <f t="shared" si="37"/>
        <v>-1.6472168481726173</v>
      </c>
      <c r="W329" s="133">
        <f t="shared" si="38"/>
        <v>-1.6401765450654693</v>
      </c>
    </row>
    <row r="330" spans="18:23" x14ac:dyDescent="0.25">
      <c r="R330" s="133">
        <f t="shared" si="33"/>
        <v>-1.2666666666666666</v>
      </c>
      <c r="S330" s="136">
        <f t="shared" si="34"/>
        <v>-1.1449751329178421</v>
      </c>
      <c r="T330" s="133">
        <f t="shared" si="35"/>
        <v>-1.0007834888759646</v>
      </c>
      <c r="U330" s="133">
        <f t="shared" si="36"/>
        <v>-1.0011040578054389</v>
      </c>
      <c r="V330" s="133">
        <f t="shared" si="37"/>
        <v>-1.6472168481726173</v>
      </c>
      <c r="W330" s="133">
        <f t="shared" si="38"/>
        <v>-1.6401765450654693</v>
      </c>
    </row>
    <row r="331" spans="18:23" x14ac:dyDescent="0.25">
      <c r="R331" s="133">
        <f t="shared" si="33"/>
        <v>-1.2666666666666666</v>
      </c>
      <c r="S331" s="136">
        <f t="shared" si="34"/>
        <v>-1.1449751329178421</v>
      </c>
      <c r="T331" s="133">
        <f t="shared" si="35"/>
        <v>-1.0007834888759646</v>
      </c>
      <c r="U331" s="133">
        <f t="shared" si="36"/>
        <v>-1.0011040578054389</v>
      </c>
      <c r="V331" s="133">
        <f t="shared" si="37"/>
        <v>-1.6472168481726173</v>
      </c>
      <c r="W331" s="133">
        <f t="shared" si="38"/>
        <v>-1.6401765450654693</v>
      </c>
    </row>
    <row r="332" spans="18:23" x14ac:dyDescent="0.25">
      <c r="R332" s="133">
        <f t="shared" si="33"/>
        <v>-1.2666666666666666</v>
      </c>
      <c r="S332" s="136">
        <f t="shared" si="34"/>
        <v>-1.1449751329178421</v>
      </c>
      <c r="T332" s="133">
        <f t="shared" si="35"/>
        <v>-1.0007834888759646</v>
      </c>
      <c r="U332" s="133">
        <f t="shared" si="36"/>
        <v>-1.0011040578054389</v>
      </c>
      <c r="V332" s="133">
        <f t="shared" si="37"/>
        <v>-1.6472168481726173</v>
      </c>
      <c r="W332" s="133">
        <f t="shared" si="38"/>
        <v>-1.6401765450654693</v>
      </c>
    </row>
    <row r="333" spans="18:23" x14ac:dyDescent="0.25">
      <c r="R333" s="133">
        <f t="shared" si="33"/>
        <v>-1.2666666666666666</v>
      </c>
      <c r="S333" s="136">
        <f t="shared" si="34"/>
        <v>-1.1449751329178421</v>
      </c>
      <c r="T333" s="133">
        <f t="shared" si="35"/>
        <v>-1.0007834888759646</v>
      </c>
      <c r="U333" s="133">
        <f t="shared" si="36"/>
        <v>-1.0011040578054389</v>
      </c>
      <c r="V333" s="133">
        <f t="shared" si="37"/>
        <v>-1.6472168481726173</v>
      </c>
      <c r="W333" s="133">
        <f t="shared" si="38"/>
        <v>-1.6401765450654693</v>
      </c>
    </row>
    <row r="334" spans="18:23" x14ac:dyDescent="0.25">
      <c r="R334" s="133">
        <f t="shared" si="33"/>
        <v>-1.2666666666666666</v>
      </c>
      <c r="S334" s="136">
        <f t="shared" si="34"/>
        <v>-1.1449751329178421</v>
      </c>
      <c r="T334" s="133">
        <f t="shared" si="35"/>
        <v>-1.0007834888759646</v>
      </c>
      <c r="U334" s="133">
        <f t="shared" si="36"/>
        <v>-1.0011040578054389</v>
      </c>
      <c r="V334" s="133">
        <f t="shared" si="37"/>
        <v>-1.6472168481726173</v>
      </c>
      <c r="W334" s="133">
        <f t="shared" si="38"/>
        <v>-1.6401765450654693</v>
      </c>
    </row>
    <row r="335" spans="18:23" x14ac:dyDescent="0.25">
      <c r="R335" s="133">
        <f t="shared" si="33"/>
        <v>-1.2666666666666666</v>
      </c>
      <c r="S335" s="136">
        <f t="shared" si="34"/>
        <v>-1.1449751329178421</v>
      </c>
      <c r="T335" s="133">
        <f t="shared" si="35"/>
        <v>-1.0007834888759646</v>
      </c>
      <c r="U335" s="133">
        <f t="shared" si="36"/>
        <v>-1.0011040578054389</v>
      </c>
      <c r="V335" s="133">
        <f t="shared" si="37"/>
        <v>-1.6472168481726173</v>
      </c>
      <c r="W335" s="133">
        <f t="shared" si="38"/>
        <v>-1.6401765450654693</v>
      </c>
    </row>
    <row r="336" spans="18:23" x14ac:dyDescent="0.25">
      <c r="R336" s="133">
        <f t="shared" si="33"/>
        <v>-1.2666666666666666</v>
      </c>
      <c r="S336" s="136">
        <f t="shared" si="34"/>
        <v>-1.1449751329178421</v>
      </c>
      <c r="T336" s="133">
        <f t="shared" si="35"/>
        <v>-1.0007834888759646</v>
      </c>
      <c r="U336" s="133">
        <f t="shared" si="36"/>
        <v>-1.0011040578054389</v>
      </c>
      <c r="V336" s="133">
        <f t="shared" si="37"/>
        <v>-1.6472168481726173</v>
      </c>
      <c r="W336" s="133">
        <f t="shared" si="38"/>
        <v>-1.6401765450654693</v>
      </c>
    </row>
    <row r="337" spans="18:23" x14ac:dyDescent="0.25">
      <c r="R337" s="133">
        <f t="shared" si="33"/>
        <v>-1.2666666666666666</v>
      </c>
      <c r="S337" s="136">
        <f t="shared" si="34"/>
        <v>-1.1449751329178421</v>
      </c>
      <c r="T337" s="133">
        <f t="shared" si="35"/>
        <v>-1.0007834888759646</v>
      </c>
      <c r="U337" s="133">
        <f t="shared" si="36"/>
        <v>-1.0011040578054389</v>
      </c>
      <c r="V337" s="133">
        <f t="shared" si="37"/>
        <v>-1.6472168481726173</v>
      </c>
      <c r="W337" s="133">
        <f t="shared" si="38"/>
        <v>-1.6401765450654693</v>
      </c>
    </row>
    <row r="338" spans="18:23" x14ac:dyDescent="0.25">
      <c r="R338" s="133">
        <f t="shared" si="33"/>
        <v>-1.2666666666666666</v>
      </c>
      <c r="S338" s="136">
        <f t="shared" si="34"/>
        <v>-1.1449751329178421</v>
      </c>
      <c r="T338" s="133">
        <f t="shared" si="35"/>
        <v>-1.0007834888759646</v>
      </c>
      <c r="U338" s="133">
        <f t="shared" si="36"/>
        <v>-1.0011040578054389</v>
      </c>
      <c r="V338" s="133">
        <f t="shared" si="37"/>
        <v>-1.6472168481726173</v>
      </c>
      <c r="W338" s="133">
        <f t="shared" si="38"/>
        <v>-1.6401765450654693</v>
      </c>
    </row>
    <row r="339" spans="18:23" x14ac:dyDescent="0.25">
      <c r="R339" s="133">
        <f t="shared" si="33"/>
        <v>-1.2666666666666666</v>
      </c>
      <c r="S339" s="136">
        <f t="shared" si="34"/>
        <v>-1.1449751329178421</v>
      </c>
      <c r="T339" s="133">
        <f t="shared" si="35"/>
        <v>-1.0007834888759646</v>
      </c>
      <c r="U339" s="133">
        <f t="shared" si="36"/>
        <v>-1.0011040578054389</v>
      </c>
      <c r="V339" s="133">
        <f t="shared" si="37"/>
        <v>-1.6472168481726173</v>
      </c>
      <c r="W339" s="133">
        <f t="shared" si="38"/>
        <v>-1.6401765450654693</v>
      </c>
    </row>
    <row r="340" spans="18:23" x14ac:dyDescent="0.25">
      <c r="R340" s="133">
        <f t="shared" si="33"/>
        <v>-1.2666666666666666</v>
      </c>
      <c r="S340" s="136">
        <f t="shared" si="34"/>
        <v>-1.1449751329178421</v>
      </c>
      <c r="T340" s="133">
        <f t="shared" si="35"/>
        <v>-1.0007834888759646</v>
      </c>
      <c r="U340" s="133">
        <f t="shared" si="36"/>
        <v>-1.0011040578054389</v>
      </c>
      <c r="V340" s="133">
        <f t="shared" si="37"/>
        <v>-1.6472168481726173</v>
      </c>
      <c r="W340" s="133">
        <f t="shared" si="38"/>
        <v>-1.6401765450654693</v>
      </c>
    </row>
    <row r="341" spans="18:23" x14ac:dyDescent="0.25">
      <c r="R341" s="133">
        <f t="shared" si="33"/>
        <v>-1.2666666666666666</v>
      </c>
      <c r="S341" s="136">
        <f t="shared" si="34"/>
        <v>-1.1449751329178421</v>
      </c>
      <c r="T341" s="133">
        <f t="shared" si="35"/>
        <v>-1.0007834888759646</v>
      </c>
      <c r="U341" s="133">
        <f t="shared" si="36"/>
        <v>-1.0011040578054389</v>
      </c>
      <c r="V341" s="133">
        <f t="shared" si="37"/>
        <v>-1.6472168481726173</v>
      </c>
      <c r="W341" s="133">
        <f t="shared" si="38"/>
        <v>-1.6401765450654693</v>
      </c>
    </row>
    <row r="342" spans="18:23" x14ac:dyDescent="0.25">
      <c r="R342" s="133">
        <f t="shared" si="33"/>
        <v>-1.2666666666666666</v>
      </c>
      <c r="S342" s="136">
        <f t="shared" si="34"/>
        <v>-1.1449751329178421</v>
      </c>
      <c r="T342" s="133">
        <f t="shared" si="35"/>
        <v>-1.0007834888759646</v>
      </c>
      <c r="U342" s="133">
        <f t="shared" si="36"/>
        <v>-1.0011040578054389</v>
      </c>
      <c r="V342" s="133">
        <f t="shared" si="37"/>
        <v>-1.6472168481726173</v>
      </c>
      <c r="W342" s="133">
        <f t="shared" si="38"/>
        <v>-1.6401765450654693</v>
      </c>
    </row>
    <row r="343" spans="18:23" x14ac:dyDescent="0.25">
      <c r="R343" s="133">
        <f t="shared" si="33"/>
        <v>-1.2666666666666666</v>
      </c>
      <c r="S343" s="136">
        <f t="shared" si="34"/>
        <v>-1.1449751329178421</v>
      </c>
      <c r="T343" s="133">
        <f t="shared" si="35"/>
        <v>-1.0007834888759646</v>
      </c>
      <c r="U343" s="133">
        <f t="shared" si="36"/>
        <v>-1.0011040578054389</v>
      </c>
      <c r="V343" s="133">
        <f t="shared" si="37"/>
        <v>-1.6472168481726173</v>
      </c>
      <c r="W343" s="133">
        <f t="shared" si="38"/>
        <v>-1.6401765450654693</v>
      </c>
    </row>
    <row r="344" spans="18:23" x14ac:dyDescent="0.25">
      <c r="R344" s="133">
        <f t="shared" si="33"/>
        <v>-1.2666666666666666</v>
      </c>
      <c r="S344" s="136">
        <f t="shared" si="34"/>
        <v>-1.1449751329178421</v>
      </c>
      <c r="T344" s="133">
        <f t="shared" si="35"/>
        <v>-1.0007834888759646</v>
      </c>
      <c r="U344" s="133">
        <f t="shared" si="36"/>
        <v>-1.0011040578054389</v>
      </c>
      <c r="V344" s="133">
        <f t="shared" si="37"/>
        <v>-1.6472168481726173</v>
      </c>
      <c r="W344" s="133">
        <f t="shared" si="38"/>
        <v>-1.6401765450654693</v>
      </c>
    </row>
    <row r="345" spans="18:23" x14ac:dyDescent="0.25">
      <c r="R345" s="133">
        <f t="shared" si="33"/>
        <v>-1.2666666666666666</v>
      </c>
      <c r="S345" s="136">
        <f t="shared" si="34"/>
        <v>-1.1449751329178421</v>
      </c>
      <c r="T345" s="133">
        <f t="shared" si="35"/>
        <v>-1.0007834888759646</v>
      </c>
      <c r="U345" s="133">
        <f t="shared" si="36"/>
        <v>-1.0011040578054389</v>
      </c>
      <c r="V345" s="133">
        <f t="shared" si="37"/>
        <v>-1.6472168481726173</v>
      </c>
      <c r="W345" s="133">
        <f t="shared" si="38"/>
        <v>-1.6401765450654693</v>
      </c>
    </row>
    <row r="346" spans="18:23" x14ac:dyDescent="0.25">
      <c r="R346" s="133">
        <f t="shared" si="33"/>
        <v>-1.2666666666666666</v>
      </c>
      <c r="S346" s="136">
        <f t="shared" si="34"/>
        <v>-1.1449751329178421</v>
      </c>
      <c r="T346" s="133">
        <f t="shared" si="35"/>
        <v>-1.0007834888759646</v>
      </c>
      <c r="U346" s="133">
        <f t="shared" si="36"/>
        <v>-1.0011040578054389</v>
      </c>
      <c r="V346" s="133">
        <f t="shared" si="37"/>
        <v>-1.6472168481726173</v>
      </c>
      <c r="W346" s="133">
        <f t="shared" si="38"/>
        <v>-1.6401765450654693</v>
      </c>
    </row>
    <row r="347" spans="18:23" x14ac:dyDescent="0.25">
      <c r="R347" s="133">
        <f t="shared" si="33"/>
        <v>-1.2666666666666666</v>
      </c>
      <c r="S347" s="136">
        <f t="shared" si="34"/>
        <v>-1.1449751329178421</v>
      </c>
      <c r="T347" s="133">
        <f t="shared" si="35"/>
        <v>-1.0007834888759646</v>
      </c>
      <c r="U347" s="133">
        <f t="shared" si="36"/>
        <v>-1.0011040578054389</v>
      </c>
      <c r="V347" s="133">
        <f t="shared" si="37"/>
        <v>-1.6472168481726173</v>
      </c>
      <c r="W347" s="133">
        <f t="shared" si="38"/>
        <v>-1.6401765450654693</v>
      </c>
    </row>
    <row r="348" spans="18:23" x14ac:dyDescent="0.25">
      <c r="R348" s="133">
        <f t="shared" si="33"/>
        <v>-1.2666666666666666</v>
      </c>
      <c r="S348" s="136">
        <f t="shared" si="34"/>
        <v>-1.1449751329178421</v>
      </c>
      <c r="T348" s="133">
        <f t="shared" si="35"/>
        <v>-1.0007834888759646</v>
      </c>
      <c r="U348" s="133">
        <f t="shared" si="36"/>
        <v>-1.0011040578054389</v>
      </c>
      <c r="V348" s="133">
        <f t="shared" si="37"/>
        <v>-1.6472168481726173</v>
      </c>
      <c r="W348" s="133">
        <f t="shared" si="38"/>
        <v>-1.6401765450654693</v>
      </c>
    </row>
    <row r="349" spans="18:23" x14ac:dyDescent="0.25">
      <c r="R349" s="133">
        <f t="shared" si="33"/>
        <v>-1.2666666666666666</v>
      </c>
      <c r="S349" s="136">
        <f t="shared" si="34"/>
        <v>-1.1449751329178421</v>
      </c>
      <c r="T349" s="133">
        <f t="shared" si="35"/>
        <v>-1.0007834888759646</v>
      </c>
      <c r="U349" s="133">
        <f t="shared" si="36"/>
        <v>-1.0011040578054389</v>
      </c>
      <c r="V349" s="133">
        <f t="shared" si="37"/>
        <v>-1.6472168481726173</v>
      </c>
      <c r="W349" s="133">
        <f t="shared" si="38"/>
        <v>-1.6401765450654693</v>
      </c>
    </row>
    <row r="350" spans="18:23" x14ac:dyDescent="0.25">
      <c r="R350" s="133">
        <f t="shared" si="33"/>
        <v>-1.2666666666666666</v>
      </c>
      <c r="S350" s="136">
        <f t="shared" si="34"/>
        <v>-1.1449751329178421</v>
      </c>
      <c r="T350" s="133">
        <f t="shared" si="35"/>
        <v>-1.0007834888759646</v>
      </c>
      <c r="U350" s="133">
        <f t="shared" si="36"/>
        <v>-1.0011040578054389</v>
      </c>
      <c r="V350" s="133">
        <f t="shared" si="37"/>
        <v>-1.6472168481726173</v>
      </c>
      <c r="W350" s="133">
        <f t="shared" si="38"/>
        <v>-1.6401765450654693</v>
      </c>
    </row>
    <row r="351" spans="18:23" x14ac:dyDescent="0.25">
      <c r="R351" s="133">
        <f t="shared" si="33"/>
        <v>-1.2666666666666666</v>
      </c>
      <c r="S351" s="136">
        <f t="shared" si="34"/>
        <v>-1.1449751329178421</v>
      </c>
      <c r="T351" s="133">
        <f t="shared" si="35"/>
        <v>-1.0007834888759646</v>
      </c>
      <c r="U351" s="133">
        <f t="shared" si="36"/>
        <v>-1.0011040578054389</v>
      </c>
      <c r="V351" s="133">
        <f t="shared" si="37"/>
        <v>-1.6472168481726173</v>
      </c>
      <c r="W351" s="133">
        <f t="shared" si="38"/>
        <v>-1.6401765450654693</v>
      </c>
    </row>
    <row r="352" spans="18:23" x14ac:dyDescent="0.25">
      <c r="R352" s="133">
        <f t="shared" si="33"/>
        <v>-1.2666666666666666</v>
      </c>
      <c r="S352" s="136">
        <f t="shared" si="34"/>
        <v>-1.1449751329178421</v>
      </c>
      <c r="T352" s="133">
        <f t="shared" si="35"/>
        <v>-1.0007834888759646</v>
      </c>
      <c r="U352" s="133">
        <f t="shared" si="36"/>
        <v>-1.0011040578054389</v>
      </c>
      <c r="V352" s="133">
        <f t="shared" si="37"/>
        <v>-1.6472168481726173</v>
      </c>
      <c r="W352" s="133">
        <f t="shared" si="38"/>
        <v>-1.6401765450654693</v>
      </c>
    </row>
    <row r="353" spans="18:23" x14ac:dyDescent="0.25">
      <c r="R353" s="133">
        <f t="shared" si="33"/>
        <v>-1.2666666666666666</v>
      </c>
      <c r="S353" s="136">
        <f t="shared" si="34"/>
        <v>-1.1449751329178421</v>
      </c>
      <c r="T353" s="133">
        <f t="shared" si="35"/>
        <v>-1.0007834888759646</v>
      </c>
      <c r="U353" s="133">
        <f t="shared" si="36"/>
        <v>-1.0011040578054389</v>
      </c>
      <c r="V353" s="133">
        <f t="shared" si="37"/>
        <v>-1.6472168481726173</v>
      </c>
      <c r="W353" s="133">
        <f t="shared" si="38"/>
        <v>-1.6401765450654693</v>
      </c>
    </row>
    <row r="354" spans="18:23" x14ac:dyDescent="0.25">
      <c r="R354" s="133">
        <f t="shared" si="33"/>
        <v>-1.2666666666666666</v>
      </c>
      <c r="S354" s="136">
        <f t="shared" si="34"/>
        <v>-1.1449751329178421</v>
      </c>
      <c r="T354" s="133">
        <f t="shared" si="35"/>
        <v>-1.0007834888759646</v>
      </c>
      <c r="U354" s="133">
        <f t="shared" si="36"/>
        <v>-1.0011040578054389</v>
      </c>
      <c r="V354" s="133">
        <f t="shared" si="37"/>
        <v>-1.6472168481726173</v>
      </c>
      <c r="W354" s="133">
        <f t="shared" si="38"/>
        <v>-1.6401765450654693</v>
      </c>
    </row>
    <row r="355" spans="18:23" x14ac:dyDescent="0.25">
      <c r="R355" s="133">
        <f t="shared" si="33"/>
        <v>-1.2666666666666666</v>
      </c>
      <c r="S355" s="136">
        <f t="shared" si="34"/>
        <v>-1.1449751329178421</v>
      </c>
      <c r="T355" s="133">
        <f t="shared" si="35"/>
        <v>-1.0007834888759646</v>
      </c>
      <c r="U355" s="133">
        <f t="shared" si="36"/>
        <v>-1.0011040578054389</v>
      </c>
      <c r="V355" s="133">
        <f t="shared" si="37"/>
        <v>-1.6472168481726173</v>
      </c>
      <c r="W355" s="133">
        <f t="shared" si="38"/>
        <v>-1.6401765450654693</v>
      </c>
    </row>
    <row r="356" spans="18:23" x14ac:dyDescent="0.25">
      <c r="R356" s="133">
        <f t="shared" si="33"/>
        <v>-1.2666666666666666</v>
      </c>
      <c r="S356" s="136">
        <f t="shared" si="34"/>
        <v>-1.1449751329178421</v>
      </c>
      <c r="T356" s="133">
        <f t="shared" si="35"/>
        <v>-1.0007834888759646</v>
      </c>
      <c r="U356" s="133">
        <f t="shared" si="36"/>
        <v>-1.0011040578054389</v>
      </c>
      <c r="V356" s="133">
        <f t="shared" si="37"/>
        <v>-1.6472168481726173</v>
      </c>
      <c r="W356" s="133">
        <f t="shared" si="38"/>
        <v>-1.6401765450654693</v>
      </c>
    </row>
    <row r="357" spans="18:23" x14ac:dyDescent="0.25">
      <c r="R357" s="133">
        <f t="shared" si="33"/>
        <v>-1.2666666666666666</v>
      </c>
      <c r="S357" s="136">
        <f t="shared" si="34"/>
        <v>-1.1449751329178421</v>
      </c>
      <c r="T357" s="133">
        <f t="shared" si="35"/>
        <v>-1.0007834888759646</v>
      </c>
      <c r="U357" s="133">
        <f t="shared" si="36"/>
        <v>-1.0011040578054389</v>
      </c>
      <c r="V357" s="133">
        <f t="shared" si="37"/>
        <v>-1.6472168481726173</v>
      </c>
      <c r="W357" s="133">
        <f t="shared" si="38"/>
        <v>-1.6401765450654693</v>
      </c>
    </row>
    <row r="358" spans="18:23" x14ac:dyDescent="0.25">
      <c r="R358" s="133">
        <f t="shared" si="33"/>
        <v>-1.2666666666666666</v>
      </c>
      <c r="S358" s="136">
        <f t="shared" si="34"/>
        <v>-1.1449751329178421</v>
      </c>
      <c r="T358" s="133">
        <f t="shared" si="35"/>
        <v>-1.0007834888759646</v>
      </c>
      <c r="U358" s="133">
        <f t="shared" si="36"/>
        <v>-1.0011040578054389</v>
      </c>
      <c r="V358" s="133">
        <f t="shared" si="37"/>
        <v>-1.6472168481726173</v>
      </c>
      <c r="W358" s="133">
        <f t="shared" si="38"/>
        <v>-1.6401765450654693</v>
      </c>
    </row>
    <row r="359" spans="18:23" x14ac:dyDescent="0.25">
      <c r="R359" s="133">
        <f t="shared" si="33"/>
        <v>-1.2666666666666666</v>
      </c>
      <c r="S359" s="136">
        <f t="shared" si="34"/>
        <v>-1.1449751329178421</v>
      </c>
      <c r="T359" s="133">
        <f t="shared" si="35"/>
        <v>-1.0007834888759646</v>
      </c>
      <c r="U359" s="133">
        <f t="shared" si="36"/>
        <v>-1.0011040578054389</v>
      </c>
      <c r="V359" s="133">
        <f t="shared" si="37"/>
        <v>-1.6472168481726173</v>
      </c>
      <c r="W359" s="133">
        <f t="shared" si="38"/>
        <v>-1.6401765450654693</v>
      </c>
    </row>
    <row r="360" spans="18:23" x14ac:dyDescent="0.25">
      <c r="R360" s="133">
        <f t="shared" si="33"/>
        <v>-1.2666666666666666</v>
      </c>
      <c r="S360" s="136">
        <f t="shared" si="34"/>
        <v>-1.1449751329178421</v>
      </c>
      <c r="T360" s="133">
        <f t="shared" si="35"/>
        <v>-1.0007834888759646</v>
      </c>
      <c r="U360" s="133">
        <f t="shared" si="36"/>
        <v>-1.0011040578054389</v>
      </c>
      <c r="V360" s="133">
        <f t="shared" si="37"/>
        <v>-1.6472168481726173</v>
      </c>
      <c r="W360" s="133">
        <f t="shared" si="38"/>
        <v>-1.6401765450654693</v>
      </c>
    </row>
    <row r="361" spans="18:23" x14ac:dyDescent="0.25">
      <c r="R361" s="133">
        <f t="shared" si="33"/>
        <v>-1.2666666666666666</v>
      </c>
      <c r="S361" s="136">
        <f t="shared" si="34"/>
        <v>-1.1449751329178421</v>
      </c>
      <c r="T361" s="133">
        <f t="shared" si="35"/>
        <v>-1.0007834888759646</v>
      </c>
      <c r="U361" s="133">
        <f t="shared" si="36"/>
        <v>-1.0011040578054389</v>
      </c>
      <c r="V361" s="133">
        <f t="shared" si="37"/>
        <v>-1.6472168481726173</v>
      </c>
      <c r="W361" s="133">
        <f t="shared" si="38"/>
        <v>-1.6401765450654693</v>
      </c>
    </row>
  </sheetData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0"/>
  <dimension ref="A1:X18"/>
  <sheetViews>
    <sheetView topLeftCell="B1" zoomScale="80" zoomScaleNormal="80" workbookViewId="0">
      <selection activeCell="P16" sqref="P16:P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2" width="9" style="138"/>
    <col min="13" max="13" width="11.875" style="138" bestFit="1" customWidth="1"/>
    <col min="14" max="14" width="10.75" style="138" bestFit="1" customWidth="1"/>
    <col min="15" max="15" width="10.75" style="138" customWidth="1"/>
    <col min="16" max="16" width="21.75" style="138" customWidth="1"/>
    <col min="17" max="17" width="9" style="138"/>
    <col min="18" max="18" width="13.5" style="138" customWidth="1"/>
    <col min="19" max="16384" width="9" style="138"/>
  </cols>
  <sheetData>
    <row r="1" spans="1:24" ht="15.75" thickBot="1" x14ac:dyDescent="0.3">
      <c r="A1" s="138" t="str">
        <f>County_PMIS_HMA_IRI_App2!A1</f>
        <v>Project Name</v>
      </c>
      <c r="B1" s="138" t="str">
        <f>County_PMIS_HMA_IRI_App2!B1</f>
        <v>COUNAME</v>
      </c>
      <c r="C1" s="139" t="str">
        <f>County_PMIS_HMA_IRI_App2!C1</f>
        <v>PROJECT_NO</v>
      </c>
      <c r="D1" s="140" t="str">
        <f>County_PMIS_HMA_IRI_App2!D1</f>
        <v>BPRJ</v>
      </c>
      <c r="E1" s="140" t="str">
        <f>County_PMIS_HMA_IRI_App2!E1</f>
        <v>EPRJ</v>
      </c>
      <c r="F1" s="140" t="str">
        <f>County_PMIS_HMA_IRI_App2!F1</f>
        <v>CONYR</v>
      </c>
      <c r="G1" s="140" t="str">
        <f>County_PMIS_HMA_IRI_App2!G1</f>
        <v>DATAYR</v>
      </c>
      <c r="H1" s="141" t="str">
        <f>County_PMIS_HMA_IRI_App2!H1</f>
        <v>RUTi 
(in)</v>
      </c>
      <c r="I1" s="141" t="str">
        <f>County_PMIS_HMA_IRI_App2!I1</f>
        <v>LCRACKi 
(ft/mile)</v>
      </c>
      <c r="J1" s="141" t="str">
        <f>County_PMIS_HMA_IRI_App2!J1</f>
        <v>TCRACKi 
(ft/mi)</v>
      </c>
      <c r="K1" s="140" t="str">
        <f>County_PMIS_HMA_IRI_App2!K1</f>
        <v>IRIi-2 
(in/mile)</v>
      </c>
      <c r="L1" s="140" t="str">
        <f>County_PMIS_HMA_IRI_App2!L1</f>
        <v>IRIi-1 
(in/mile)</v>
      </c>
      <c r="M1" s="141" t="s">
        <v>51</v>
      </c>
      <c r="N1" s="142" t="s">
        <v>53</v>
      </c>
      <c r="U1" s="138" t="s">
        <v>725</v>
      </c>
      <c r="V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IF(County_PMIS_HMA_IRI_App2!A2&lt;&gt;"",County_PMIS_HMA_IRI_App2!A2,"")</f>
        <v/>
      </c>
      <c r="B2" s="138" t="str">
        <f>IF(County_PMIS_HMA_IRI_App2!B2&lt;&gt;"",County_PMIS_HMA_IRI_App2!B2,"")</f>
        <v/>
      </c>
      <c r="C2" s="143" t="str">
        <f>IF(County_PMIS_HMA_IRI_App2!C2&lt;&gt;"",County_PMIS_HMA_IRI_App2!C2,"")</f>
        <v/>
      </c>
      <c r="D2" s="141" t="str">
        <f>IF(County_PMIS_HMA_IRI_App2!D2&lt;&gt;"",County_PMIS_HMA_IRI_App2!D2,"")</f>
        <v/>
      </c>
      <c r="E2" s="141" t="str">
        <f>IF(County_PMIS_HMA_IRI_App2!E2&lt;&gt;"",County_PMIS_HMA_IRI_App2!E2,"")</f>
        <v/>
      </c>
      <c r="F2" s="141" t="str">
        <f>IF(County_PMIS_HMA_IRI_App2!F2&lt;&gt;"",County_PMIS_HMA_IRI_App2!F2,"")</f>
        <v/>
      </c>
      <c r="G2" s="141" t="str">
        <f>IF(County_PMIS_HMA_IRI_App2!G2&lt;&gt;"",County_PMIS_HMA_IRI_App2!G2,"")</f>
        <v/>
      </c>
      <c r="H2" s="141">
        <f>County_PMIS_HMA_IRI_App2!H2</f>
        <v>0</v>
      </c>
      <c r="I2" s="141">
        <f>County_PMIS_HMA_IRI_App2!I2</f>
        <v>0</v>
      </c>
      <c r="J2" s="141">
        <f>County_PMIS_HMA_IRI_App2!J2</f>
        <v>0</v>
      </c>
      <c r="K2" s="140">
        <f>County_PMIS_HMA_IRI_App2!K2</f>
        <v>0</v>
      </c>
      <c r="L2" s="140">
        <f>County_PMIS_HMA_IRI_App2!L2</f>
        <v>0</v>
      </c>
      <c r="M2" s="141">
        <f>IFERROR(U2,0)</f>
        <v>0</v>
      </c>
      <c r="N2" s="144" t="str">
        <f>County_PMIS_HMA_IRI_App2!N2</f>
        <v/>
      </c>
      <c r="O2" s="141"/>
      <c r="P2" s="145" t="s">
        <v>65</v>
      </c>
      <c r="Q2" s="146" t="str">
        <f>IF(County_PMIS_HMA_IRI_App2!I18="","",County_PMIS_HMA_IRI_App2!I18)</f>
        <v/>
      </c>
      <c r="U2" s="138" t="e">
        <f>IF(G2&lt;&gt;"",G2-$F$2,U1+1)</f>
        <v>#VALUE!</v>
      </c>
      <c r="V2" s="138" t="str">
        <f>IF(G2="","",IF(G2&lt;&gt;"",G2-$F$2,V1+1))</f>
        <v/>
      </c>
      <c r="W2" s="138">
        <f>M2-2</f>
        <v>-2</v>
      </c>
      <c r="X2" s="138">
        <f>M2-1</f>
        <v>-1</v>
      </c>
    </row>
    <row r="3" spans="1:24" x14ac:dyDescent="0.25">
      <c r="A3" s="138" t="str">
        <f>IF(County_PMIS_HMA_IRI_App2!A3&lt;&gt;"",County_PMIS_HMA_IRI_App2!A3,"")</f>
        <v/>
      </c>
      <c r="B3" s="138" t="str">
        <f>IF(County_PMIS_HMA_IRI_App2!B3&lt;&gt;"",County_PMIS_HMA_IRI_App2!B3,"")</f>
        <v/>
      </c>
      <c r="C3" s="143" t="str">
        <f>IF(County_PMIS_HMA_IRI_App2!C3&lt;&gt;"",County_PMIS_HMA_IRI_App2!C3,"")</f>
        <v/>
      </c>
      <c r="D3" s="141" t="str">
        <f>IF(County_PMIS_HMA_IRI_App2!D3&lt;&gt;"",County_PMIS_HMA_IRI_App2!D3,"")</f>
        <v/>
      </c>
      <c r="E3" s="141" t="str">
        <f>IF(County_PMIS_HMA_IRI_App2!E3&lt;&gt;"",County_PMIS_HMA_IRI_App2!E3,"")</f>
        <v/>
      </c>
      <c r="F3" s="141" t="str">
        <f>IF(County_PMIS_HMA_IRI_App2!F3&lt;&gt;"",County_PMIS_HMA_IRI_App2!F3,"")</f>
        <v/>
      </c>
      <c r="G3" s="141" t="str">
        <f>IF(County_PMIS_HMA_IRI_App2!G3&lt;&gt;"",County_PMIS_HMA_IRI_App2!G3,"")</f>
        <v/>
      </c>
      <c r="H3" s="141">
        <f>County_PMIS_HMA_IRI_App2!H3</f>
        <v>0</v>
      </c>
      <c r="I3" s="141">
        <f>County_PMIS_HMA_IRI_App2!I3</f>
        <v>0</v>
      </c>
      <c r="J3" s="141">
        <f>County_PMIS_HMA_IRI_App2!J3</f>
        <v>0</v>
      </c>
      <c r="K3" s="141"/>
      <c r="L3" s="141"/>
      <c r="M3" s="141">
        <f t="shared" ref="M3:M16" si="0">IFERROR(U3,0)</f>
        <v>0</v>
      </c>
      <c r="N3" s="144" t="str">
        <f>County_PMIS_HMA_IRI_App2!N3</f>
        <v/>
      </c>
      <c r="P3" s="145" t="s">
        <v>66</v>
      </c>
      <c r="Q3" s="146" t="str">
        <f>IF(County_PMIS_HMA_IRI_App2!I19="","",County_PMIS_HMA_IRI_App2!I19)</f>
        <v/>
      </c>
      <c r="U3" s="138" t="e">
        <f t="shared" ref="U3:U16" si="1">IF(G3&lt;&gt;"",G3-$F$2,U2+1)</f>
        <v>#VALUE!</v>
      </c>
      <c r="V3" s="138" t="str">
        <f t="shared" ref="V3:V16" si="2">IF(G3="","",IF(G3&lt;&gt;"",G3-$F$2,V2+1))</f>
        <v/>
      </c>
    </row>
    <row r="4" spans="1:24" x14ac:dyDescent="0.25">
      <c r="A4" s="138" t="str">
        <f>IF(County_PMIS_HMA_IRI_App2!A4&lt;&gt;"",County_PMIS_HMA_IRI_App2!A4,"")</f>
        <v/>
      </c>
      <c r="B4" s="138" t="str">
        <f>IF(County_PMIS_HMA_IRI_App2!B4&lt;&gt;"",County_PMIS_HMA_IRI_App2!B4,"")</f>
        <v/>
      </c>
      <c r="C4" s="143" t="str">
        <f>IF(County_PMIS_HMA_IRI_App2!C4&lt;&gt;"",County_PMIS_HMA_IRI_App2!C4,"")</f>
        <v/>
      </c>
      <c r="D4" s="141" t="str">
        <f>IF(County_PMIS_HMA_IRI_App2!D4&lt;&gt;"",County_PMIS_HMA_IRI_App2!D4,"")</f>
        <v/>
      </c>
      <c r="E4" s="141" t="str">
        <f>IF(County_PMIS_HMA_IRI_App2!E4&lt;&gt;"",County_PMIS_HMA_IRI_App2!E4,"")</f>
        <v/>
      </c>
      <c r="F4" s="141" t="str">
        <f>IF(County_PMIS_HMA_IRI_App2!F4&lt;&gt;"",County_PMIS_HMA_IRI_App2!F4,"")</f>
        <v/>
      </c>
      <c r="G4" s="141" t="str">
        <f>IF(County_PMIS_HMA_IRI_App2!G4&lt;&gt;"",County_PMIS_HMA_IRI_App2!G4,"")</f>
        <v/>
      </c>
      <c r="H4" s="141">
        <f>County_PMIS_HMA_IRI_App2!H4</f>
        <v>0</v>
      </c>
      <c r="I4" s="141">
        <f>County_PMIS_HMA_IRI_App2!I4</f>
        <v>0</v>
      </c>
      <c r="J4" s="141">
        <f>County_PMIS_HMA_IRI_App2!J4</f>
        <v>0</v>
      </c>
      <c r="K4" s="141"/>
      <c r="L4" s="141"/>
      <c r="M4" s="141">
        <f t="shared" si="0"/>
        <v>0</v>
      </c>
      <c r="N4" s="144" t="str">
        <f>County_PMIS_HMA_IRI_App2!N4</f>
        <v/>
      </c>
      <c r="O4" s="141"/>
      <c r="P4" s="145" t="s">
        <v>67</v>
      </c>
      <c r="Q4" s="146" t="e">
        <f>LOOKUP(2,1/(V2:V16&lt;&gt;""),V2:V16)</f>
        <v>#N/A</v>
      </c>
      <c r="U4" s="138" t="e">
        <f t="shared" si="1"/>
        <v>#VALUE!</v>
      </c>
      <c r="V4" s="138" t="str">
        <f t="shared" si="2"/>
        <v/>
      </c>
    </row>
    <row r="5" spans="1:24" x14ac:dyDescent="0.25">
      <c r="A5" s="138" t="str">
        <f>IF(County_PMIS_HMA_IRI_App2!A5&lt;&gt;"",County_PMIS_HMA_IRI_App2!A5,"")</f>
        <v/>
      </c>
      <c r="B5" s="138" t="str">
        <f>IF(County_PMIS_HMA_IRI_App2!B5&lt;&gt;"",County_PMIS_HMA_IRI_App2!B5,"")</f>
        <v/>
      </c>
      <c r="C5" s="143" t="str">
        <f>IF(County_PMIS_HMA_IRI_App2!C5&lt;&gt;"",County_PMIS_HMA_IRI_App2!C5,"")</f>
        <v/>
      </c>
      <c r="D5" s="141" t="str">
        <f>IF(County_PMIS_HMA_IRI_App2!D5&lt;&gt;"",County_PMIS_HMA_IRI_App2!D5,"")</f>
        <v/>
      </c>
      <c r="E5" s="141" t="str">
        <f>IF(County_PMIS_HMA_IRI_App2!E5&lt;&gt;"",County_PMIS_HMA_IRI_App2!E5,"")</f>
        <v/>
      </c>
      <c r="F5" s="141" t="str">
        <f>IF(County_PMIS_HMA_IRI_App2!F5&lt;&gt;"",County_PMIS_HMA_IRI_App2!F5,"")</f>
        <v/>
      </c>
      <c r="G5" s="141" t="str">
        <f>IF(County_PMIS_HMA_IRI_App2!G5&lt;&gt;"",County_PMIS_HMA_IRI_App2!G5,"")</f>
        <v/>
      </c>
      <c r="H5" s="141">
        <f>County_PMIS_HMA_IRI_App2!H5</f>
        <v>0</v>
      </c>
      <c r="I5" s="141">
        <f>County_PMIS_HMA_IRI_App2!I5</f>
        <v>0</v>
      </c>
      <c r="J5" s="141">
        <f>County_PMIS_HMA_IRI_App2!J5</f>
        <v>0</v>
      </c>
      <c r="K5" s="141"/>
      <c r="L5" s="141"/>
      <c r="M5" s="141">
        <f t="shared" si="0"/>
        <v>0</v>
      </c>
      <c r="N5" s="144" t="str">
        <f>County_PMIS_HMA_IRI_App2!N5</f>
        <v/>
      </c>
      <c r="O5" s="141"/>
      <c r="P5" s="145" t="s">
        <v>68</v>
      </c>
      <c r="Q5" s="146" t="str">
        <f>IF(County_PMIS_HMA_IRI_App2!I20&lt;&gt;"",(County_PMIS_HMA_IRI_App2!I20-LOOKUP(2,1/(G2:G16&lt;&gt;""),G2:G16))+Q4,"")</f>
        <v/>
      </c>
      <c r="U5" s="138" t="e">
        <f t="shared" si="1"/>
        <v>#VALUE!</v>
      </c>
      <c r="V5" s="138" t="str">
        <f t="shared" si="2"/>
        <v/>
      </c>
    </row>
    <row r="6" spans="1:24" x14ac:dyDescent="0.25">
      <c r="A6" s="138" t="str">
        <f>IF(County_PMIS_HMA_IRI_App2!A6&lt;&gt;"",County_PMIS_HMA_IRI_App2!A6,"")</f>
        <v/>
      </c>
      <c r="B6" s="138" t="str">
        <f>IF(County_PMIS_HMA_IRI_App2!B6&lt;&gt;"",County_PMIS_HMA_IRI_App2!B6,"")</f>
        <v/>
      </c>
      <c r="C6" s="143" t="str">
        <f>IF(County_PMIS_HMA_IRI_App2!C6&lt;&gt;"",County_PMIS_HMA_IRI_App2!C6,"")</f>
        <v/>
      </c>
      <c r="D6" s="141" t="str">
        <f>IF(County_PMIS_HMA_IRI_App2!D6&lt;&gt;"",County_PMIS_HMA_IRI_App2!D6,"")</f>
        <v/>
      </c>
      <c r="E6" s="141" t="str">
        <f>IF(County_PMIS_HMA_IRI_App2!E6&lt;&gt;"",County_PMIS_HMA_IRI_App2!E6,"")</f>
        <v/>
      </c>
      <c r="F6" s="141" t="str">
        <f>IF(County_PMIS_HMA_IRI_App2!F6&lt;&gt;"",County_PMIS_HMA_IRI_App2!F6,"")</f>
        <v/>
      </c>
      <c r="G6" s="141" t="str">
        <f>IF(County_PMIS_HMA_IRI_App2!G6&lt;&gt;"",County_PMIS_HMA_IRI_App2!G6,"")</f>
        <v/>
      </c>
      <c r="H6" s="141">
        <f>County_PMIS_HMA_IRI_App2!H6</f>
        <v>0</v>
      </c>
      <c r="I6" s="141">
        <f>County_PMIS_HMA_IRI_App2!I6</f>
        <v>0</v>
      </c>
      <c r="J6" s="141">
        <f>County_PMIS_HMA_IRI_App2!J6</f>
        <v>0</v>
      </c>
      <c r="K6" s="141"/>
      <c r="L6" s="141"/>
      <c r="M6" s="141">
        <f t="shared" si="0"/>
        <v>0</v>
      </c>
      <c r="N6" s="144" t="str">
        <f>County_PMIS_HMA_IRI_App2!N6</f>
        <v/>
      </c>
      <c r="O6" s="141"/>
      <c r="P6" s="147" t="s">
        <v>69</v>
      </c>
      <c r="Q6" s="148"/>
      <c r="R6" s="148"/>
      <c r="S6" s="148"/>
      <c r="U6" s="138" t="e">
        <f t="shared" si="1"/>
        <v>#VALUE!</v>
      </c>
      <c r="V6" s="138" t="str">
        <f t="shared" si="2"/>
        <v/>
      </c>
    </row>
    <row r="7" spans="1:24" x14ac:dyDescent="0.25">
      <c r="A7" s="138" t="str">
        <f>IF(County_PMIS_HMA_IRI_App2!A7&lt;&gt;"",County_PMIS_HMA_IRI_App2!A7,"")</f>
        <v/>
      </c>
      <c r="B7" s="138" t="str">
        <f>IF(County_PMIS_HMA_IRI_App2!B7&lt;&gt;"",County_PMIS_HMA_IRI_App2!B7,"")</f>
        <v/>
      </c>
      <c r="C7" s="143" t="str">
        <f>IF(County_PMIS_HMA_IRI_App2!C7&lt;&gt;"",County_PMIS_HMA_IRI_App2!C7,"")</f>
        <v/>
      </c>
      <c r="D7" s="141" t="str">
        <f>IF(County_PMIS_HMA_IRI_App2!D7&lt;&gt;"",County_PMIS_HMA_IRI_App2!D7,"")</f>
        <v/>
      </c>
      <c r="E7" s="141" t="str">
        <f>IF(County_PMIS_HMA_IRI_App2!E7&lt;&gt;"",County_PMIS_HMA_IRI_App2!E7,"")</f>
        <v/>
      </c>
      <c r="F7" s="141" t="str">
        <f>IF(County_PMIS_HMA_IRI_App2!F7&lt;&gt;"",County_PMIS_HMA_IRI_App2!F7,"")</f>
        <v/>
      </c>
      <c r="G7" s="141" t="str">
        <f>IF(County_PMIS_HMA_IRI_App2!G7&lt;&gt;"",County_PMIS_HMA_IRI_App2!G7,"")</f>
        <v/>
      </c>
      <c r="H7" s="141">
        <f>County_PMIS_HMA_IRI_App2!H7</f>
        <v>0</v>
      </c>
      <c r="I7" s="141">
        <f>County_PMIS_HMA_IRI_App2!I7</f>
        <v>0</v>
      </c>
      <c r="J7" s="141">
        <f>County_PMIS_HMA_IRI_App2!J7</f>
        <v>0</v>
      </c>
      <c r="K7" s="141"/>
      <c r="L7" s="141"/>
      <c r="M7" s="141">
        <f t="shared" si="0"/>
        <v>0</v>
      </c>
      <c r="N7" s="144" t="str">
        <f>County_PMIS_HMA_IRI_App2!N7</f>
        <v/>
      </c>
      <c r="O7" s="141"/>
      <c r="P7" s="138" t="s">
        <v>70</v>
      </c>
      <c r="Q7" s="149" t="str">
        <f t="array" ref="Q7">IF(Q2="","",
IF(LOOKUP(2,1/(K2:L2&lt;&gt;""),K2:L2)&gt;Q2,"Entered IRI already exceeded threshold limit!",
IF(AND(Q2&lt;&gt;"",N16&gt;Q2),INDEX(M2:M16,MATCH(TRUE,$N$2:$N$16&gt;Q2,0)),"IRI predictions do not reach the threshold limit!")))</f>
        <v/>
      </c>
      <c r="U7" s="138" t="e">
        <f t="shared" si="1"/>
        <v>#VALUE!</v>
      </c>
      <c r="V7" s="138" t="str">
        <f t="shared" si="2"/>
        <v/>
      </c>
    </row>
    <row r="8" spans="1:24" x14ac:dyDescent="0.25">
      <c r="A8" s="138" t="str">
        <f>IF(County_PMIS_HMA_IRI_App2!A8&lt;&gt;"",County_PMIS_HMA_IRI_App2!A8,"")</f>
        <v/>
      </c>
      <c r="B8" s="138" t="str">
        <f>IF(County_PMIS_HMA_IRI_App2!B8&lt;&gt;"",County_PMIS_HMA_IRI_App2!B8,"")</f>
        <v/>
      </c>
      <c r="C8" s="143" t="str">
        <f>IF(County_PMIS_HMA_IRI_App2!C8&lt;&gt;"",County_PMIS_HMA_IRI_App2!C8,"")</f>
        <v/>
      </c>
      <c r="D8" s="141" t="str">
        <f>IF(County_PMIS_HMA_IRI_App2!D8&lt;&gt;"",County_PMIS_HMA_IRI_App2!D8,"")</f>
        <v/>
      </c>
      <c r="E8" s="141" t="str">
        <f>IF(County_PMIS_HMA_IRI_App2!E8&lt;&gt;"",County_PMIS_HMA_IRI_App2!E8,"")</f>
        <v/>
      </c>
      <c r="F8" s="141" t="str">
        <f>IF(County_PMIS_HMA_IRI_App2!F8&lt;&gt;"",County_PMIS_HMA_IRI_App2!F8,"")</f>
        <v/>
      </c>
      <c r="G8" s="141" t="str">
        <f>IF(County_PMIS_HMA_IRI_App2!G8&lt;&gt;"",County_PMIS_HMA_IRI_App2!G8,"")</f>
        <v/>
      </c>
      <c r="H8" s="141">
        <f>County_PMIS_HMA_IRI_App2!H8</f>
        <v>0</v>
      </c>
      <c r="I8" s="141">
        <f>County_PMIS_HMA_IRI_App2!I8</f>
        <v>0</v>
      </c>
      <c r="J8" s="141">
        <f>County_PMIS_HMA_IRI_App2!J8</f>
        <v>0</v>
      </c>
      <c r="K8" s="141"/>
      <c r="L8" s="141"/>
      <c r="M8" s="141">
        <f t="shared" si="0"/>
        <v>0</v>
      </c>
      <c r="N8" s="144" t="str">
        <f>County_PMIS_HMA_IRI_App2!N8</f>
        <v/>
      </c>
      <c r="O8" s="141"/>
      <c r="P8" s="138" t="s">
        <v>71</v>
      </c>
      <c r="Q8" s="150" t="str">
        <f>IF(ISTEXT(Q7),"",IF(Q5&lt;&gt;"",Q7-Q5,Q7-Q4))</f>
        <v/>
      </c>
      <c r="R8" s="151" t="str">
        <f>IF(Q8&lt;&gt;"",ROUND(Q8,1),"")</f>
        <v/>
      </c>
      <c r="U8" s="138" t="e">
        <f t="shared" si="1"/>
        <v>#VALUE!</v>
      </c>
      <c r="V8" s="138" t="str">
        <f t="shared" si="2"/>
        <v/>
      </c>
    </row>
    <row r="9" spans="1:24" ht="13.5" customHeight="1" x14ac:dyDescent="0.25">
      <c r="A9" s="138" t="str">
        <f>IF(County_PMIS_HMA_IRI_App2!A9&lt;&gt;"",County_PMIS_HMA_IRI_App2!A9,"")</f>
        <v/>
      </c>
      <c r="B9" s="138" t="str">
        <f>IF(County_PMIS_HMA_IRI_App2!B9&lt;&gt;"",County_PMIS_HMA_IRI_App2!B9,"")</f>
        <v/>
      </c>
      <c r="C9" s="143" t="str">
        <f>IF(County_PMIS_HMA_IRI_App2!C9&lt;&gt;"",County_PMIS_HMA_IRI_App2!C9,"")</f>
        <v/>
      </c>
      <c r="D9" s="141" t="str">
        <f>IF(County_PMIS_HMA_IRI_App2!D9&lt;&gt;"",County_PMIS_HMA_IRI_App2!D9,"")</f>
        <v/>
      </c>
      <c r="E9" s="141" t="str">
        <f>IF(County_PMIS_HMA_IRI_App2!E9&lt;&gt;"",County_PMIS_HMA_IRI_App2!E9,"")</f>
        <v/>
      </c>
      <c r="F9" s="141" t="str">
        <f>IF(County_PMIS_HMA_IRI_App2!F9&lt;&gt;"",County_PMIS_HMA_IRI_App2!F9,"")</f>
        <v/>
      </c>
      <c r="G9" s="141" t="str">
        <f>IF(County_PMIS_HMA_IRI_App2!G9&lt;&gt;"",County_PMIS_HMA_IRI_App2!G9,"")</f>
        <v/>
      </c>
      <c r="H9" s="141">
        <f>County_PMIS_HMA_IRI_App2!H9</f>
        <v>0</v>
      </c>
      <c r="I9" s="141">
        <f>County_PMIS_HMA_IRI_App2!I9</f>
        <v>0</v>
      </c>
      <c r="J9" s="141">
        <f>County_PMIS_HMA_IRI_App2!J9</f>
        <v>0</v>
      </c>
      <c r="K9" s="141"/>
      <c r="L9" s="141"/>
      <c r="M9" s="141">
        <f t="shared" si="0"/>
        <v>0</v>
      </c>
      <c r="N9" s="144" t="str">
        <f>County_PMIS_HMA_IRI_App2!N9</f>
        <v/>
      </c>
      <c r="O9" s="141"/>
      <c r="R9" s="152" t="str">
        <f>IF(ISTEXT(Q7),Q7,
IF(Q4=Q5,"RSL (at present year) ",
IF(Q5&lt;Q4,"RSL (at the last entered year) ",
IF(Q5&lt;&gt;"","RSL (at present year) ",
IF(Q5="","RSL (at the last entered year) ",
IF(AND(Q5&lt;Q3,Q5&gt;Q4),"RSL (at present year) "))))))</f>
        <v/>
      </c>
      <c r="U9" s="138" t="e">
        <f t="shared" si="1"/>
        <v>#VALUE!</v>
      </c>
      <c r="V9" s="138" t="str">
        <f t="shared" si="2"/>
        <v/>
      </c>
    </row>
    <row r="10" spans="1:24" x14ac:dyDescent="0.25">
      <c r="A10" s="138" t="str">
        <f>IF(County_PMIS_HMA_IRI_App2!A10&lt;&gt;"",County_PMIS_HMA_IRI_App2!A10,"")</f>
        <v/>
      </c>
      <c r="B10" s="138" t="str">
        <f>IF(County_PMIS_HMA_IRI_App2!B10&lt;&gt;"",County_PMIS_HMA_IRI_App2!B10,"")</f>
        <v/>
      </c>
      <c r="C10" s="143" t="str">
        <f>IF(County_PMIS_HMA_IRI_App2!C10&lt;&gt;"",County_PMIS_HMA_IRI_App2!C10,"")</f>
        <v/>
      </c>
      <c r="D10" s="141" t="str">
        <f>IF(County_PMIS_HMA_IRI_App2!D10&lt;&gt;"",County_PMIS_HMA_IRI_App2!D10,"")</f>
        <v/>
      </c>
      <c r="E10" s="141" t="str">
        <f>IF(County_PMIS_HMA_IRI_App2!E10&lt;&gt;"",County_PMIS_HMA_IRI_App2!E10,"")</f>
        <v/>
      </c>
      <c r="F10" s="141" t="str">
        <f>IF(County_PMIS_HMA_IRI_App2!F10&lt;&gt;"",County_PMIS_HMA_IRI_App2!F10,"")</f>
        <v/>
      </c>
      <c r="G10" s="141" t="str">
        <f>IF(County_PMIS_HMA_IRI_App2!G10&lt;&gt;"",County_PMIS_HMA_IRI_App2!G10,"")</f>
        <v/>
      </c>
      <c r="H10" s="141">
        <f>County_PMIS_HMA_IRI_App2!H10</f>
        <v>0</v>
      </c>
      <c r="I10" s="141">
        <f>County_PMIS_HMA_IRI_App2!I10</f>
        <v>0</v>
      </c>
      <c r="J10" s="141">
        <f>County_PMIS_HMA_IRI_App2!J10</f>
        <v>0</v>
      </c>
      <c r="K10" s="141"/>
      <c r="L10" s="141"/>
      <c r="M10" s="141">
        <f t="shared" si="0"/>
        <v>0</v>
      </c>
      <c r="N10" s="144" t="str">
        <f>County_PMIS_HMA_IRI_App2!N10</f>
        <v/>
      </c>
      <c r="O10" s="141" t="e">
        <v>#N/A</v>
      </c>
      <c r="R10" s="153"/>
      <c r="U10" s="138" t="e">
        <f t="shared" si="1"/>
        <v>#VALUE!</v>
      </c>
      <c r="V10" s="138" t="str">
        <f t="shared" si="2"/>
        <v/>
      </c>
    </row>
    <row r="11" spans="1:24" x14ac:dyDescent="0.25">
      <c r="A11" s="138" t="str">
        <f>IF(County_PMIS_HMA_IRI_App2!A11&lt;&gt;"",County_PMIS_HMA_IRI_App2!A11,"")</f>
        <v/>
      </c>
      <c r="B11" s="138" t="str">
        <f>IF(County_PMIS_HMA_IRI_App2!B11&lt;&gt;"",County_PMIS_HMA_IRI_App2!B11,"")</f>
        <v/>
      </c>
      <c r="C11" s="143" t="str">
        <f>IF(County_PMIS_HMA_IRI_App2!C11&lt;&gt;"",County_PMIS_HMA_IRI_App2!C11,"")</f>
        <v/>
      </c>
      <c r="D11" s="141" t="str">
        <f>IF(County_PMIS_HMA_IRI_App2!D11&lt;&gt;"",County_PMIS_HMA_IRI_App2!D11,"")</f>
        <v/>
      </c>
      <c r="E11" s="141" t="str">
        <f>IF(County_PMIS_HMA_IRI_App2!E11&lt;&gt;"",County_PMIS_HMA_IRI_App2!E11,"")</f>
        <v/>
      </c>
      <c r="F11" s="141" t="str">
        <f>IF(County_PMIS_HMA_IRI_App2!F11&lt;&gt;"",County_PMIS_HMA_IRI_App2!F11,"")</f>
        <v/>
      </c>
      <c r="G11" s="141" t="str">
        <f>IF(County_PMIS_HMA_IRI_App2!G11&lt;&gt;"",County_PMIS_HMA_IRI_App2!G11,"")</f>
        <v/>
      </c>
      <c r="H11" s="141">
        <f>County_PMIS_HMA_IRI_App2!H11</f>
        <v>0</v>
      </c>
      <c r="I11" s="141">
        <f>County_PMIS_HMA_IRI_App2!I11</f>
        <v>0</v>
      </c>
      <c r="J11" s="141">
        <f>County_PMIS_HMA_IRI_App2!J11</f>
        <v>0</v>
      </c>
      <c r="K11" s="141"/>
      <c r="L11" s="141"/>
      <c r="M11" s="141">
        <f t="shared" si="0"/>
        <v>0</v>
      </c>
      <c r="N11" s="144" t="str">
        <f>County_PMIS_HMA_IRI_App2!N11</f>
        <v/>
      </c>
      <c r="O11" s="141" t="s">
        <v>729</v>
      </c>
      <c r="P11" s="147" t="s">
        <v>72</v>
      </c>
      <c r="Q11" s="154"/>
      <c r="R11" s="154"/>
      <c r="S11" s="154"/>
      <c r="U11" s="138" t="e">
        <f t="shared" si="1"/>
        <v>#VALUE!</v>
      </c>
      <c r="V11" s="138" t="str">
        <f t="shared" si="2"/>
        <v/>
      </c>
    </row>
    <row r="12" spans="1:24" x14ac:dyDescent="0.25">
      <c r="A12" s="138" t="str">
        <f>IF(County_PMIS_HMA_IRI_App2!A12&lt;&gt;"",County_PMIS_HMA_IRI_App2!A12,"")</f>
        <v/>
      </c>
      <c r="B12" s="138" t="str">
        <f>IF(County_PMIS_HMA_IRI_App2!B12&lt;&gt;"",County_PMIS_HMA_IRI_App2!B12,"")</f>
        <v/>
      </c>
      <c r="C12" s="143" t="str">
        <f>IF(County_PMIS_HMA_IRI_App2!C12&lt;&gt;"",County_PMIS_HMA_IRI_App2!C12,"")</f>
        <v/>
      </c>
      <c r="D12" s="141" t="str">
        <f>IF(County_PMIS_HMA_IRI_App2!D12&lt;&gt;"",County_PMIS_HMA_IRI_App2!D12,"")</f>
        <v/>
      </c>
      <c r="E12" s="141" t="str">
        <f>IF(County_PMIS_HMA_IRI_App2!E12&lt;&gt;"",County_PMIS_HMA_IRI_App2!E12,"")</f>
        <v/>
      </c>
      <c r="F12" s="141" t="str">
        <f>IF(County_PMIS_HMA_IRI_App2!F12&lt;&gt;"",County_PMIS_HMA_IRI_App2!F12,"")</f>
        <v/>
      </c>
      <c r="G12" s="141" t="str">
        <f>IF(County_PMIS_HMA_IRI_App2!G12&lt;&gt;"",County_PMIS_HMA_IRI_App2!G12,"")</f>
        <v/>
      </c>
      <c r="H12" s="141">
        <f>County_PMIS_HMA_IRI_App2!H12</f>
        <v>0</v>
      </c>
      <c r="I12" s="141">
        <f>County_PMIS_HMA_IRI_App2!I12</f>
        <v>0</v>
      </c>
      <c r="J12" s="141">
        <f>County_PMIS_HMA_IRI_App2!J12</f>
        <v>0</v>
      </c>
      <c r="K12" s="141"/>
      <c r="L12" s="141"/>
      <c r="M12" s="141">
        <f t="shared" si="0"/>
        <v>0</v>
      </c>
      <c r="N12" s="144" t="str">
        <f>County_PMIS_HMA_IRI_App2!N12</f>
        <v/>
      </c>
      <c r="O12" s="141"/>
      <c r="P12" s="138" t="s">
        <v>73</v>
      </c>
      <c r="Q12" s="150" t="str">
        <f>IF(Q3&lt;&gt;"",IF(V2&gt;Q3,"Entered age  already exceeded design service life!",
IF(AND(Q5&lt;&gt;"",(Q5&lt;Q3)),Q3-MAX(Q4,Q5),
IF(AND(Q5&lt;&gt;"",(Q5&gt;Q3)),"Please enter smaller 'present year' value!",
IF(Q5="",(Q3-Q4))))),"")</f>
        <v/>
      </c>
      <c r="R12" s="151" t="str">
        <f>IF(ISTEXT(Q12),Q12,IF(Q12&lt;&gt;"",ROUND(Q12,1),""))</f>
        <v/>
      </c>
      <c r="U12" s="138" t="e">
        <f t="shared" si="1"/>
        <v>#VALUE!</v>
      </c>
      <c r="V12" s="138" t="str">
        <f t="shared" si="2"/>
        <v/>
      </c>
    </row>
    <row r="13" spans="1:24" x14ac:dyDescent="0.25">
      <c r="A13" s="138" t="str">
        <f>IF(County_PMIS_HMA_IRI_App2!A13&lt;&gt;"",County_PMIS_HMA_IRI_App2!A13,"")</f>
        <v/>
      </c>
      <c r="B13" s="138" t="str">
        <f>IF(County_PMIS_HMA_IRI_App2!B13&lt;&gt;"",County_PMIS_HMA_IRI_App2!B13,"")</f>
        <v/>
      </c>
      <c r="C13" s="143" t="str">
        <f>IF(County_PMIS_HMA_IRI_App2!C13&lt;&gt;"",County_PMIS_HMA_IRI_App2!C13,"")</f>
        <v/>
      </c>
      <c r="D13" s="141" t="str">
        <f>IF(County_PMIS_HMA_IRI_App2!D13&lt;&gt;"",County_PMIS_HMA_IRI_App2!D13,"")</f>
        <v/>
      </c>
      <c r="E13" s="141" t="str">
        <f>IF(County_PMIS_HMA_IRI_App2!E13&lt;&gt;"",County_PMIS_HMA_IRI_App2!E13,"")</f>
        <v/>
      </c>
      <c r="F13" s="141" t="str">
        <f>IF(County_PMIS_HMA_IRI_App2!F13&lt;&gt;"",County_PMIS_HMA_IRI_App2!F13,"")</f>
        <v/>
      </c>
      <c r="G13" s="141" t="str">
        <f>IF(County_PMIS_HMA_IRI_App2!G13&lt;&gt;"",County_PMIS_HMA_IRI_App2!G13,"")</f>
        <v/>
      </c>
      <c r="H13" s="141">
        <f>County_PMIS_HMA_IRI_App2!H13</f>
        <v>0</v>
      </c>
      <c r="I13" s="141">
        <f>County_PMIS_HMA_IRI_App2!I13</f>
        <v>0</v>
      </c>
      <c r="J13" s="141">
        <f>County_PMIS_HMA_IRI_App2!J13</f>
        <v>0</v>
      </c>
      <c r="K13" s="141"/>
      <c r="L13" s="141"/>
      <c r="M13" s="141">
        <f t="shared" si="0"/>
        <v>0</v>
      </c>
      <c r="N13" s="144" t="str">
        <f>County_PMIS_HMA_IRI_App2!N13</f>
        <v/>
      </c>
      <c r="O13" s="141"/>
      <c r="R13" s="155" t="str">
        <f>IF(ISTEXT(Q12),Q12,
IF(Q4=Q5,"RSL (at present year) ",
IF(Q5&lt;Q4,"RSL (at the last entered year) ",
IF(AND(Q4&lt;&gt;"",Q5=""),"RSL (at the last entered year) ",
IF(AND(Q5&lt;Q3,Q5&gt;Q4),"RSL (at present year) ",
IF(AND(Q5="",Q12=""),"",""))))))</f>
        <v/>
      </c>
      <c r="U13" s="138" t="e">
        <f t="shared" si="1"/>
        <v>#VALUE!</v>
      </c>
      <c r="V13" s="138" t="str">
        <f t="shared" si="2"/>
        <v/>
      </c>
    </row>
    <row r="14" spans="1:24" x14ac:dyDescent="0.25">
      <c r="A14" s="138" t="str">
        <f>IF(County_PMIS_HMA_IRI_App2!A14&lt;&gt;"",County_PMIS_HMA_IRI_App2!A14,"")</f>
        <v/>
      </c>
      <c r="B14" s="138" t="str">
        <f>IF(County_PMIS_HMA_IRI_App2!B14&lt;&gt;"",County_PMIS_HMA_IRI_App2!B14,"")</f>
        <v/>
      </c>
      <c r="C14" s="143" t="str">
        <f>IF(County_PMIS_HMA_IRI_App2!C14&lt;&gt;"",County_PMIS_HMA_IRI_App2!C14,"")</f>
        <v/>
      </c>
      <c r="D14" s="141" t="str">
        <f>IF(County_PMIS_HMA_IRI_App2!D14&lt;&gt;"",County_PMIS_HMA_IRI_App2!D14,"")</f>
        <v/>
      </c>
      <c r="E14" s="141" t="str">
        <f>IF(County_PMIS_HMA_IRI_App2!E14&lt;&gt;"",County_PMIS_HMA_IRI_App2!E14,"")</f>
        <v/>
      </c>
      <c r="F14" s="141" t="str">
        <f>IF(County_PMIS_HMA_IRI_App2!F14&lt;&gt;"",County_PMIS_HMA_IRI_App2!F14,"")</f>
        <v/>
      </c>
      <c r="G14" s="141" t="str">
        <f>IF(County_PMIS_HMA_IRI_App2!G14&lt;&gt;"",County_PMIS_HMA_IRI_App2!G14,"")</f>
        <v/>
      </c>
      <c r="H14" s="141">
        <f>County_PMIS_HMA_IRI_App2!H14</f>
        <v>0</v>
      </c>
      <c r="I14" s="141">
        <f>County_PMIS_HMA_IRI_App2!I14</f>
        <v>0</v>
      </c>
      <c r="J14" s="141">
        <f>County_PMIS_HMA_IRI_App2!J14</f>
        <v>0</v>
      </c>
      <c r="K14" s="141"/>
      <c r="L14" s="141"/>
      <c r="M14" s="141">
        <f t="shared" si="0"/>
        <v>0</v>
      </c>
      <c r="N14" s="144" t="str">
        <f>County_PMIS_HMA_IRI_App2!N14</f>
        <v/>
      </c>
      <c r="O14" s="141">
        <v>19</v>
      </c>
      <c r="P14" s="156" t="s">
        <v>71</v>
      </c>
      <c r="U14" s="138" t="e">
        <f t="shared" si="1"/>
        <v>#VALUE!</v>
      </c>
      <c r="V14" s="138" t="str">
        <f t="shared" si="2"/>
        <v/>
      </c>
    </row>
    <row r="15" spans="1:24" ht="15.75" customHeight="1" x14ac:dyDescent="0.25">
      <c r="A15" s="138" t="str">
        <f>IF(County_PMIS_HMA_IRI_App2!A15&lt;&gt;"",County_PMIS_HMA_IRI_App2!A15,"")</f>
        <v/>
      </c>
      <c r="B15" s="138" t="str">
        <f>IF(County_PMIS_HMA_IRI_App2!B15&lt;&gt;"",County_PMIS_HMA_IRI_App2!B15,"")</f>
        <v/>
      </c>
      <c r="C15" s="143" t="str">
        <f>IF(County_PMIS_HMA_IRI_App2!C15&lt;&gt;"",County_PMIS_HMA_IRI_App2!C15,"")</f>
        <v/>
      </c>
      <c r="D15" s="141" t="str">
        <f>IF(County_PMIS_HMA_IRI_App2!D15&lt;&gt;"",County_PMIS_HMA_IRI_App2!D15,"")</f>
        <v/>
      </c>
      <c r="E15" s="141" t="str">
        <f>IF(County_PMIS_HMA_IRI_App2!E15&lt;&gt;"",County_PMIS_HMA_IRI_App2!E15,"")</f>
        <v/>
      </c>
      <c r="F15" s="141" t="str">
        <f>IF(County_PMIS_HMA_IRI_App2!F15&lt;&gt;"",County_PMIS_HMA_IRI_App2!F15,"")</f>
        <v/>
      </c>
      <c r="G15" s="141" t="str">
        <f>IF(County_PMIS_HMA_IRI_App2!G15&lt;&gt;"",County_PMIS_HMA_IRI_App2!G15,"")</f>
        <v/>
      </c>
      <c r="H15" s="141">
        <f>County_PMIS_HMA_IRI_App2!H15</f>
        <v>0</v>
      </c>
      <c r="I15" s="141">
        <f>County_PMIS_HMA_IRI_App2!I15</f>
        <v>0</v>
      </c>
      <c r="J15" s="141">
        <f>County_PMIS_HMA_IRI_App2!J15</f>
        <v>0</v>
      </c>
      <c r="K15" s="141"/>
      <c r="L15" s="141"/>
      <c r="M15" s="141">
        <f t="shared" si="0"/>
        <v>0</v>
      </c>
      <c r="N15" s="144" t="str">
        <f>County_PMIS_HMA_IRI_App2!N15</f>
        <v/>
      </c>
      <c r="O15" s="141" t="s">
        <v>730</v>
      </c>
      <c r="P15" s="157" t="str">
        <f>IF(AND(R8&lt;&gt;"",R12&lt;&gt;""),MIN(R8,R12),
IF(AND(R8="",R9="Entered IRI already exceeded threshold limit!",R12&lt;&gt;""),"",
IF(AND(R8="",R12&lt;&gt;""),R12,
IF(AND(R8&lt;&gt;"",R12=""),R8,""))))</f>
        <v/>
      </c>
      <c r="U15" s="138" t="e">
        <f t="shared" si="1"/>
        <v>#VALUE!</v>
      </c>
      <c r="V15" s="138" t="str">
        <f t="shared" si="2"/>
        <v/>
      </c>
    </row>
    <row r="16" spans="1:24" ht="79.5" customHeight="1" thickBot="1" x14ac:dyDescent="0.3">
      <c r="A16" s="138" t="str">
        <f>IF(County_PMIS_HMA_IRI_App2!A16&lt;&gt;"",County_PMIS_HMA_IRI_App2!A16,"")</f>
        <v/>
      </c>
      <c r="B16" s="138" t="str">
        <f>IF(County_PMIS_HMA_IRI_App2!B16&lt;&gt;"",County_PMIS_HMA_IRI_App2!B16,"")</f>
        <v/>
      </c>
      <c r="C16" s="158" t="str">
        <f>IF(County_PMIS_HMA_IRI_App2!C16&lt;&gt;"",County_PMIS_HMA_IRI_App2!C16,"")</f>
        <v/>
      </c>
      <c r="D16" s="159" t="str">
        <f>IF(County_PMIS_HMA_IRI_App2!D16&lt;&gt;"",County_PMIS_HMA_IRI_App2!D16,"")</f>
        <v/>
      </c>
      <c r="E16" s="159" t="str">
        <f>IF(County_PMIS_HMA_IRI_App2!E16&lt;&gt;"",County_PMIS_HMA_IRI_App2!E16,"")</f>
        <v/>
      </c>
      <c r="F16" s="159" t="str">
        <f>IF(County_PMIS_HMA_IRI_App2!F16&lt;&gt;"",County_PMIS_HMA_IRI_App2!F16,"")</f>
        <v/>
      </c>
      <c r="G16" s="159" t="str">
        <f>IF(County_PMIS_HMA_IRI_App2!G16&lt;&gt;"",County_PMIS_HMA_IRI_App2!G16,"")</f>
        <v/>
      </c>
      <c r="H16" s="141">
        <f>County_PMIS_HMA_IRI_App2!H16</f>
        <v>0</v>
      </c>
      <c r="I16" s="141">
        <f>County_PMIS_HMA_IRI_App2!I16</f>
        <v>0</v>
      </c>
      <c r="J16" s="141">
        <f>County_PMIS_HMA_IRI_App2!J16</f>
        <v>0</v>
      </c>
      <c r="K16" s="141"/>
      <c r="L16" s="141"/>
      <c r="M16" s="141">
        <f t="shared" si="0"/>
        <v>0</v>
      </c>
      <c r="N16" s="160" t="str">
        <f>County_PMIS_HMA_IRI_App2!N16</f>
        <v/>
      </c>
      <c r="O16" s="141"/>
      <c r="P16" s="285" t="str">
        <f>IF(AND(Q2="",Q3=""),"RSL could not be calculated. Please enter more information!",
IF(AND(ISNUMBER(R12),Q7="Entered IRI already exceeded threshold limit!"),R9,
IF(AND(R12="",Q7="Entered IRI already exceeded threshold limit!"),R9,
IF(AND(ISNUMBER(R12),Q7="IRI predictions do not reach the threshold limit!"),(R9&amp;""&amp;CHAR(10)&amp;" Thus, "&amp;R13&amp;""&amp;"calculated based on the design life!"),
IF(AND(Q3="",Q7="IRI predictions do not reach the threshold limit!"),(Q7&amp;""&amp;CHAR(10)&amp;" Thus, RSL could not be calculated. Please enter more information!"),
IF(AND(ISNUMBER(R8),ISTEXT(Q12)),(R9&amp;""&amp;CHAR(10)&amp;"calculated based on the pavement performance"&amp;CHAR(10)&amp;Q12),
IF(Q12="Please enter smaller 'present year' value!",Q12,
IF(Q12="Entered age already exceeded design service life!",Q12,
IF(AND(P15=R8,P15=R12,ISNUMBER(P15)),R13&amp;""&amp;"calculated based on the design life and pavement performance",
IF(AND(R8&lt;&gt;"",P15=R8),R9&amp;""&amp;CHAR(10)&amp;"calculated based on the pavement performance",R13&amp;""&amp;"calculated based on the design life"))))))))))</f>
        <v>RSL could not be calculated. Please enter more information!</v>
      </c>
      <c r="Q16" s="138" t="s">
        <v>729</v>
      </c>
      <c r="U16" s="138" t="e">
        <f t="shared" si="1"/>
        <v>#VALUE!</v>
      </c>
      <c r="V16" s="138" t="str">
        <f t="shared" si="2"/>
        <v/>
      </c>
    </row>
    <row r="17" spans="16:16" x14ac:dyDescent="0.25">
      <c r="P17" s="286"/>
    </row>
    <row r="18" spans="16:16" x14ac:dyDescent="0.25">
      <c r="P18" s="286"/>
    </row>
  </sheetData>
  <mergeCells count="1">
    <mergeCell ref="P16:P18"/>
  </mergeCells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/>
  <dimension ref="A1:BA361"/>
  <sheetViews>
    <sheetView zoomScale="70" zoomScaleNormal="70" workbookViewId="0">
      <selection activeCell="N24" sqref="N24"/>
    </sheetView>
  </sheetViews>
  <sheetFormatPr defaultColWidth="7.75" defaultRowHeight="15" x14ac:dyDescent="0.25"/>
  <cols>
    <col min="1" max="8" width="7.75" style="133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County_HMA_IRI_App1!A1</f>
        <v>Project Name</v>
      </c>
      <c r="B1" s="133" t="str">
        <f>County_HMA_IRI_App1!B1</f>
        <v>COUNAME</v>
      </c>
      <c r="C1" s="133" t="str">
        <f>County_HMA_IRI_App1!C1</f>
        <v>PROJECT_NO</v>
      </c>
      <c r="D1" s="133" t="str">
        <f>County_HMA_IRI_App1!D1</f>
        <v>BPRJ</v>
      </c>
      <c r="E1" s="133" t="str">
        <f>County_HMA_IRI_App1!E1</f>
        <v>EPRJ</v>
      </c>
      <c r="F1" s="133" t="str">
        <f>County_HMA_IRI_App1!F1</f>
        <v>CONYR</v>
      </c>
      <c r="G1" s="133" t="str">
        <f>County_HMA_IRI_App1!G1</f>
        <v>DATAYR</v>
      </c>
      <c r="H1" s="133" t="str">
        <f>County_HMA_IRI_App1!H1</f>
        <v>Accumulated AADTs</v>
      </c>
      <c r="I1" s="133" t="str">
        <f>County_HMA_IRI_App1!I1</f>
        <v>HMA Thickness (in.)</v>
      </c>
      <c r="J1" s="133" t="str">
        <f>County_HMA_IRI_App1!J1</f>
        <v>IRIi-2 
(in/mile)</v>
      </c>
      <c r="K1" s="133" t="str">
        <f>County_HMA_IRI_App1!K1</f>
        <v>IRIi-1 
(in/mile)</v>
      </c>
      <c r="L1" s="133" t="str">
        <f>County_HMA_IRI_App1!L1</f>
        <v>Age
(years)</v>
      </c>
      <c r="M1" s="133" t="str">
        <f>County_HMA_IRI_App1!M1</f>
        <v>IRIi, 
(in/mile)</v>
      </c>
      <c r="O1" s="133" t="s">
        <v>703</v>
      </c>
      <c r="P1" s="134" t="s">
        <v>51</v>
      </c>
      <c r="Q1" s="133" t="s">
        <v>51</v>
      </c>
      <c r="R1" s="133" t="s">
        <v>704</v>
      </c>
      <c r="S1" s="133" t="s">
        <v>773</v>
      </c>
      <c r="T1" s="133" t="s">
        <v>706</v>
      </c>
      <c r="U1" s="133" t="s">
        <v>707</v>
      </c>
      <c r="Z1" s="134" t="s">
        <v>708</v>
      </c>
      <c r="AA1" s="133" t="s">
        <v>774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County_HMA_IRI_App1!A2</f>
        <v>0</v>
      </c>
      <c r="B2" s="133">
        <f>County_HMA_IRI_App1!B2</f>
        <v>0</v>
      </c>
      <c r="C2" s="133">
        <f>County_HMA_IRI_App1!C2</f>
        <v>0</v>
      </c>
      <c r="D2" s="133">
        <f>County_HMA_IRI_App1!D2</f>
        <v>0</v>
      </c>
      <c r="E2" s="133">
        <f>County_HMA_IRI_App1!E2</f>
        <v>0</v>
      </c>
      <c r="F2" s="133">
        <f>County_HMA_IRI_App1!F2</f>
        <v>0</v>
      </c>
      <c r="G2" s="133">
        <f>County_HMA_IRI_App1!G2</f>
        <v>0</v>
      </c>
      <c r="H2" s="133">
        <f>County_HMA_IRI_App1!H2</f>
        <v>0</v>
      </c>
      <c r="I2" s="133">
        <f>County_HMA_IRI_App1!I2</f>
        <v>0</v>
      </c>
      <c r="J2" s="133">
        <f>County_HMA_IRI_App1!J2</f>
        <v>0</v>
      </c>
      <c r="K2" s="133">
        <f>County_HMA_IRI_App1!K2</f>
        <v>0</v>
      </c>
      <c r="L2" s="133">
        <f>RSL_County_HMA_IRI_App1!L2</f>
        <v>0</v>
      </c>
      <c r="M2" s="133" t="str">
        <f>County_HMA_IRI_App1!M2</f>
        <v/>
      </c>
      <c r="N2" s="134" t="s">
        <v>775</v>
      </c>
      <c r="P2" s="133" t="s">
        <v>710</v>
      </c>
      <c r="Q2" s="133">
        <f>2*((L2-P$3)/(P$5-P$3))-1</f>
        <v>-1.25</v>
      </c>
      <c r="R2" s="136">
        <f>2*((H2-P$8)/(P$10-P$8))-1</f>
        <v>-1.0184863182941337</v>
      </c>
      <c r="S2" s="133">
        <f>2*((I2-P$13)/(P$15-P$13))-1</f>
        <v>-2.666666666666667</v>
      </c>
      <c r="T2" s="133">
        <f>2*((J2-P$18)/(P$20-P$18))-1</f>
        <v>-1.5167880103710678</v>
      </c>
      <c r="U2" s="133">
        <f>2*((K2-P$23)/(P$25-P$23))-1</f>
        <v>-1.6113535974240165</v>
      </c>
      <c r="Z2" s="133">
        <v>-1.7124299999999999</v>
      </c>
      <c r="AA2" s="133">
        <v>-0.201936</v>
      </c>
      <c r="AB2" s="133">
        <v>0.63161299999999998</v>
      </c>
      <c r="AC2" s="133">
        <v>2.6593399999999998</v>
      </c>
      <c r="AD2" s="133">
        <v>-4.9706400000000004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County_HMA_IRI_App1!A3</f>
        <v>0</v>
      </c>
      <c r="B3" s="133">
        <f>County_HMA_IRI_App1!B3</f>
        <v>0</v>
      </c>
      <c r="C3" s="133">
        <f>County_HMA_IRI_App1!C3</f>
        <v>0</v>
      </c>
      <c r="D3" s="133">
        <f>County_HMA_IRI_App1!D3</f>
        <v>0</v>
      </c>
      <c r="E3" s="133">
        <f>County_HMA_IRI_App1!E3</f>
        <v>0</v>
      </c>
      <c r="F3" s="133">
        <f>County_HMA_IRI_App1!F3</f>
        <v>0</v>
      </c>
      <c r="G3" s="133">
        <f>County_HMA_IRI_App1!G3</f>
        <v>0</v>
      </c>
      <c r="H3" s="133">
        <f>IF(County_HMA_IRI_App1!H3="",H2+H2*(County_HMA_IRI_App1!$I$22/100),County_HMA_IRI_App1!H3)</f>
        <v>0</v>
      </c>
      <c r="I3" s="133">
        <f>IF(County_HMA_IRI_App1!H3="",I2,County_HMA_IRI_App1!I3)</f>
        <v>0</v>
      </c>
      <c r="J3" s="133">
        <f>County_HMA_IRI_App1!J3</f>
        <v>0</v>
      </c>
      <c r="K3" s="133">
        <f>County_HMA_IRI_App1!K3</f>
        <v>0</v>
      </c>
      <c r="L3" s="133">
        <f>RSL_County_HMA_IRI_App1!L3</f>
        <v>0</v>
      </c>
      <c r="M3" s="133" t="str">
        <f>County_HMA_IRI_App1!M3</f>
        <v/>
      </c>
      <c r="N3" s="133">
        <v>45.935899999999997</v>
      </c>
      <c r="P3" s="133">
        <v>2</v>
      </c>
      <c r="Q3" s="133">
        <f t="shared" ref="Q3:Q66" si="0">2*((L3-P$3)/(P$5-P$3))-1</f>
        <v>-1.25</v>
      </c>
      <c r="R3" s="136">
        <f t="shared" ref="R3:R66" si="1">2*((H3-P$8)/(P$10-P$8))-1</f>
        <v>-1.0184863182941337</v>
      </c>
      <c r="S3" s="133">
        <f t="shared" ref="S3:S66" si="2">2*((I3-P$13)/(P$15-P$13))-1</f>
        <v>-2.666666666666667</v>
      </c>
      <c r="T3" s="133">
        <f t="shared" ref="T3:T66" si="3">2*((J3-P$18)/(P$20-P$18))-1</f>
        <v>-1.5167880103710678</v>
      </c>
      <c r="U3" s="133">
        <f t="shared" ref="U3:U66" si="4">2*((K3-P$23)/(P$25-P$23))-1</f>
        <v>-1.6113535974240165</v>
      </c>
      <c r="Z3" s="133">
        <v>2.1849500000000002</v>
      </c>
      <c r="AA3" s="133">
        <v>-0.53981400000000002</v>
      </c>
      <c r="AB3" s="133">
        <v>6.3676399999999994E-2</v>
      </c>
      <c r="AC3" s="133">
        <v>-1.9220900000000001</v>
      </c>
      <c r="AD3" s="133">
        <v>0.27493000000000001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County_HMA_IRI_App1!A4</f>
        <v>0</v>
      </c>
      <c r="B4" s="133">
        <f>County_HMA_IRI_App1!B4</f>
        <v>0</v>
      </c>
      <c r="C4" s="133">
        <f>County_HMA_IRI_App1!C4</f>
        <v>0</v>
      </c>
      <c r="D4" s="133">
        <f>County_HMA_IRI_App1!D4</f>
        <v>0</v>
      </c>
      <c r="E4" s="133">
        <f>County_HMA_IRI_App1!E4</f>
        <v>0</v>
      </c>
      <c r="F4" s="133">
        <f>County_HMA_IRI_App1!F4</f>
        <v>0</v>
      </c>
      <c r="G4" s="133">
        <f>County_HMA_IRI_App1!G4</f>
        <v>0</v>
      </c>
      <c r="H4" s="133">
        <f>IF(County_HMA_IRI_App1!H4="",H3+H3*(County_HMA_IRI_App1!$I$22/100),County_HMA_IRI_App1!H4)</f>
        <v>0</v>
      </c>
      <c r="I4" s="133">
        <f>IF(County_HMA_IRI_App1!H4="",I3,County_HMA_IRI_App1!I4)</f>
        <v>0</v>
      </c>
      <c r="J4" s="133">
        <f>County_HMA_IRI_App1!J4</f>
        <v>0</v>
      </c>
      <c r="K4" s="133">
        <f>County_HMA_IRI_App1!K4</f>
        <v>0</v>
      </c>
      <c r="L4" s="133">
        <f>RSL_County_HMA_IRI_App1!L4</f>
        <v>0</v>
      </c>
      <c r="M4" s="133" t="str">
        <f>County_HMA_IRI_App1!M4</f>
        <v/>
      </c>
      <c r="N4" s="134" t="s">
        <v>776</v>
      </c>
      <c r="P4" s="133" t="s">
        <v>712</v>
      </c>
      <c r="Q4" s="133">
        <f t="shared" si="0"/>
        <v>-1.25</v>
      </c>
      <c r="R4" s="136">
        <f t="shared" si="1"/>
        <v>-1.0184863182941337</v>
      </c>
      <c r="S4" s="133">
        <f t="shared" si="2"/>
        <v>-2.666666666666667</v>
      </c>
      <c r="T4" s="133">
        <f t="shared" si="3"/>
        <v>-1.5167880103710678</v>
      </c>
      <c r="U4" s="133">
        <f t="shared" si="4"/>
        <v>-1.6113535974240165</v>
      </c>
      <c r="Z4" s="133">
        <v>-5.7993199999999998</v>
      </c>
      <c r="AA4" s="133">
        <v>10.031499999999999</v>
      </c>
      <c r="AB4" s="133">
        <v>7.5075700000000003</v>
      </c>
      <c r="AC4" s="133">
        <v>11.835900000000001</v>
      </c>
      <c r="AD4" s="133">
        <v>9.9901599999999995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County_HMA_IRI_App1!A5</f>
        <v>0</v>
      </c>
      <c r="B5" s="133">
        <f>County_HMA_IRI_App1!B5</f>
        <v>0</v>
      </c>
      <c r="C5" s="133">
        <f>County_HMA_IRI_App1!C5</f>
        <v>0</v>
      </c>
      <c r="D5" s="133">
        <f>County_HMA_IRI_App1!D5</f>
        <v>0</v>
      </c>
      <c r="E5" s="133">
        <f>County_HMA_IRI_App1!E5</f>
        <v>0</v>
      </c>
      <c r="F5" s="133">
        <f>County_HMA_IRI_App1!F5</f>
        <v>0</v>
      </c>
      <c r="G5" s="133">
        <f>County_HMA_IRI_App1!G5</f>
        <v>0</v>
      </c>
      <c r="H5" s="133">
        <f>IF(County_HMA_IRI_App1!H5="",H4+H4*(County_HMA_IRI_App1!$I$22/100),County_HMA_IRI_App1!H5)</f>
        <v>0</v>
      </c>
      <c r="I5" s="133">
        <f>IF(County_HMA_IRI_App1!H5="",I4,County_HMA_IRI_App1!I5)</f>
        <v>0</v>
      </c>
      <c r="J5" s="133">
        <f>County_HMA_IRI_App1!J5</f>
        <v>0</v>
      </c>
      <c r="K5" s="133">
        <f>County_HMA_IRI_App1!K5</f>
        <v>0</v>
      </c>
      <c r="L5" s="133">
        <f>RSL_County_HMA_IRI_App1!L5</f>
        <v>0</v>
      </c>
      <c r="M5" s="133" t="str">
        <f>County_HMA_IRI_App1!M5</f>
        <v/>
      </c>
      <c r="N5" s="133">
        <v>190.07900000000001</v>
      </c>
      <c r="P5" s="133">
        <v>18</v>
      </c>
      <c r="Q5" s="133">
        <f t="shared" si="0"/>
        <v>-1.25</v>
      </c>
      <c r="R5" s="136">
        <f t="shared" si="1"/>
        <v>-1.0184863182941337</v>
      </c>
      <c r="S5" s="133">
        <f t="shared" si="2"/>
        <v>-2.666666666666667</v>
      </c>
      <c r="T5" s="133">
        <f t="shared" si="3"/>
        <v>-1.5167880103710678</v>
      </c>
      <c r="U5" s="133">
        <f t="shared" si="4"/>
        <v>-1.6113535974240165</v>
      </c>
      <c r="Z5" s="133">
        <v>0.20619399999999999</v>
      </c>
      <c r="AA5" s="133">
        <v>-0.39212000000000002</v>
      </c>
      <c r="AB5" s="133">
        <v>8.2034999999999997E-2</v>
      </c>
      <c r="AC5" s="133">
        <v>-0.20632900000000001</v>
      </c>
      <c r="AD5" s="133">
        <v>1.5366299999999999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County_HMA_IRI_App1!A6</f>
        <v>0</v>
      </c>
      <c r="B6" s="133">
        <f>County_HMA_IRI_App1!B6</f>
        <v>0</v>
      </c>
      <c r="C6" s="133">
        <f>County_HMA_IRI_App1!C6</f>
        <v>0</v>
      </c>
      <c r="D6" s="133">
        <f>County_HMA_IRI_App1!D6</f>
        <v>0</v>
      </c>
      <c r="E6" s="133">
        <f>County_HMA_IRI_App1!E6</f>
        <v>0</v>
      </c>
      <c r="F6" s="133">
        <f>County_HMA_IRI_App1!F6</f>
        <v>0</v>
      </c>
      <c r="G6" s="133">
        <f>County_HMA_IRI_App1!G6</f>
        <v>0</v>
      </c>
      <c r="H6" s="133">
        <f>IF(County_HMA_IRI_App1!H6="",H5+H5*(County_HMA_IRI_App1!$I$22/100),County_HMA_IRI_App1!H6)</f>
        <v>0</v>
      </c>
      <c r="I6" s="133">
        <f>IF(County_HMA_IRI_App1!H6="",I5,County_HMA_IRI_App1!I6)</f>
        <v>0</v>
      </c>
      <c r="J6" s="133">
        <f>County_HMA_IRI_App1!J6</f>
        <v>0</v>
      </c>
      <c r="K6" s="133">
        <f>County_HMA_IRI_App1!K6</f>
        <v>0</v>
      </c>
      <c r="L6" s="133">
        <f>RSL_County_HMA_IRI_App1!L6</f>
        <v>0</v>
      </c>
      <c r="M6" s="133" t="str">
        <f>County_HMA_IRI_App1!M6</f>
        <v/>
      </c>
      <c r="P6" s="134" t="s">
        <v>704</v>
      </c>
      <c r="Q6" s="133">
        <f t="shared" si="0"/>
        <v>-1.25</v>
      </c>
      <c r="R6" s="136">
        <f t="shared" si="1"/>
        <v>-1.0184863182941337</v>
      </c>
      <c r="S6" s="133">
        <f t="shared" si="2"/>
        <v>-2.666666666666667</v>
      </c>
      <c r="T6" s="133">
        <f t="shared" si="3"/>
        <v>-1.5167880103710678</v>
      </c>
      <c r="U6" s="133">
        <f t="shared" si="4"/>
        <v>-1.6113535974240165</v>
      </c>
      <c r="Z6" s="133">
        <v>0.45436399999999999</v>
      </c>
      <c r="AA6" s="133">
        <v>1.9417799999999999E-2</v>
      </c>
      <c r="AB6" s="133">
        <v>-3.0443499999999998E-2</v>
      </c>
      <c r="AC6" s="133">
        <v>-2.5236399999999999</v>
      </c>
      <c r="AD6" s="133">
        <v>4.4387600000000003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County_HMA_IRI_App1!A7</f>
        <v>0</v>
      </c>
      <c r="B7" s="133">
        <f>County_HMA_IRI_App1!B7</f>
        <v>0</v>
      </c>
      <c r="C7" s="133">
        <f>County_HMA_IRI_App1!C7</f>
        <v>0</v>
      </c>
      <c r="D7" s="133">
        <f>County_HMA_IRI_App1!D7</f>
        <v>0</v>
      </c>
      <c r="E7" s="133">
        <f>County_HMA_IRI_App1!E7</f>
        <v>0</v>
      </c>
      <c r="F7" s="133">
        <f>County_HMA_IRI_App1!F7</f>
        <v>0</v>
      </c>
      <c r="G7" s="133">
        <f>County_HMA_IRI_App1!G7</f>
        <v>0</v>
      </c>
      <c r="H7" s="133">
        <f>IF(County_HMA_IRI_App1!H7="",H6+H6*(County_HMA_IRI_App1!$I$22/100),County_HMA_IRI_App1!H7)</f>
        <v>0</v>
      </c>
      <c r="I7" s="133">
        <f>IF(County_HMA_IRI_App1!H7="",I6,County_HMA_IRI_App1!I7)</f>
        <v>0</v>
      </c>
      <c r="J7" s="133">
        <f>County_HMA_IRI_App1!J7</f>
        <v>0</v>
      </c>
      <c r="K7" s="133">
        <f>County_HMA_IRI_App1!K7</f>
        <v>0</v>
      </c>
      <c r="L7" s="133">
        <f>RSL_County_HMA_IRI_App1!L7</f>
        <v>0</v>
      </c>
      <c r="M7" s="133" t="str">
        <f>County_HMA_IRI_App1!M7</f>
        <v/>
      </c>
      <c r="P7" s="133" t="s">
        <v>710</v>
      </c>
      <c r="Q7" s="133">
        <f t="shared" si="0"/>
        <v>-1.25</v>
      </c>
      <c r="R7" s="136">
        <f t="shared" si="1"/>
        <v>-1.0184863182941337</v>
      </c>
      <c r="S7" s="133">
        <f t="shared" si="2"/>
        <v>-2.666666666666667</v>
      </c>
      <c r="T7" s="133">
        <f t="shared" si="3"/>
        <v>-1.5167880103710678</v>
      </c>
      <c r="U7" s="133">
        <f t="shared" si="4"/>
        <v>-1.6113535974240165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County_HMA_IRI_App1!A8</f>
        <v>0</v>
      </c>
      <c r="B8" s="133">
        <f>County_HMA_IRI_App1!B8</f>
        <v>0</v>
      </c>
      <c r="C8" s="133">
        <f>County_HMA_IRI_App1!C8</f>
        <v>0</v>
      </c>
      <c r="D8" s="133">
        <f>County_HMA_IRI_App1!D8</f>
        <v>0</v>
      </c>
      <c r="E8" s="133">
        <f>County_HMA_IRI_App1!E8</f>
        <v>0</v>
      </c>
      <c r="F8" s="133">
        <f>County_HMA_IRI_App1!F8</f>
        <v>0</v>
      </c>
      <c r="G8" s="133">
        <f>County_HMA_IRI_App1!G8</f>
        <v>0</v>
      </c>
      <c r="H8" s="133">
        <f>IF(County_HMA_IRI_App1!H8="",H7+H7*(County_HMA_IRI_App1!$I$22/100),County_HMA_IRI_App1!H8)</f>
        <v>0</v>
      </c>
      <c r="I8" s="133">
        <f>IF(County_HMA_IRI_App1!H8="",I7,County_HMA_IRI_App1!I8)</f>
        <v>0</v>
      </c>
      <c r="J8" s="133">
        <f>County_HMA_IRI_App1!J8</f>
        <v>0</v>
      </c>
      <c r="K8" s="133">
        <f>County_HMA_IRI_App1!K8</f>
        <v>0</v>
      </c>
      <c r="L8" s="133">
        <f>RSL_County_HMA_IRI_App1!L8</f>
        <v>0</v>
      </c>
      <c r="M8" s="133" t="str">
        <f>County_HMA_IRI_App1!M8</f>
        <v/>
      </c>
      <c r="P8" s="133">
        <v>1010</v>
      </c>
      <c r="Q8" s="133">
        <f t="shared" si="0"/>
        <v>-1.25</v>
      </c>
      <c r="R8" s="136">
        <f t="shared" si="1"/>
        <v>-1.0184863182941337</v>
      </c>
      <c r="S8" s="133">
        <f t="shared" si="2"/>
        <v>-2.666666666666667</v>
      </c>
      <c r="T8" s="133">
        <f t="shared" si="3"/>
        <v>-1.5167880103710678</v>
      </c>
      <c r="U8" s="133">
        <f t="shared" si="4"/>
        <v>-1.6113535974240165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County_HMA_IRI_App1!A9</f>
        <v>0</v>
      </c>
      <c r="B9" s="133">
        <f>County_HMA_IRI_App1!B9</f>
        <v>0</v>
      </c>
      <c r="C9" s="133">
        <f>County_HMA_IRI_App1!C9</f>
        <v>0</v>
      </c>
      <c r="D9" s="133">
        <f>County_HMA_IRI_App1!D9</f>
        <v>0</v>
      </c>
      <c r="E9" s="133">
        <f>County_HMA_IRI_App1!E9</f>
        <v>0</v>
      </c>
      <c r="F9" s="133">
        <f>County_HMA_IRI_App1!F9</f>
        <v>0</v>
      </c>
      <c r="G9" s="133">
        <f>County_HMA_IRI_App1!G9</f>
        <v>0</v>
      </c>
      <c r="H9" s="133">
        <f>IF(County_HMA_IRI_App1!H9="",H8+H8*(County_HMA_IRI_App1!$I$22/100),County_HMA_IRI_App1!H9)</f>
        <v>0</v>
      </c>
      <c r="I9" s="133">
        <f>IF(County_HMA_IRI_App1!H9="",I8,County_HMA_IRI_App1!I9)</f>
        <v>0</v>
      </c>
      <c r="J9" s="133">
        <f>County_HMA_IRI_App1!J9</f>
        <v>0</v>
      </c>
      <c r="K9" s="133">
        <f>County_HMA_IRI_App1!K9</f>
        <v>0</v>
      </c>
      <c r="L9" s="133">
        <f>RSL_County_HMA_IRI_App1!L9</f>
        <v>0</v>
      </c>
      <c r="M9" s="133" t="str">
        <f>County_HMA_IRI_App1!M9</f>
        <v/>
      </c>
      <c r="P9" s="133" t="s">
        <v>712</v>
      </c>
      <c r="Q9" s="133">
        <f t="shared" si="0"/>
        <v>-1.25</v>
      </c>
      <c r="R9" s="136">
        <f t="shared" si="1"/>
        <v>-1.0184863182941337</v>
      </c>
      <c r="S9" s="133">
        <f t="shared" si="2"/>
        <v>-2.666666666666667</v>
      </c>
      <c r="T9" s="133">
        <f t="shared" si="3"/>
        <v>-1.5167880103710678</v>
      </c>
      <c r="U9" s="133">
        <f t="shared" si="4"/>
        <v>-1.6113535974240165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County_HMA_IRI_App1!A10</f>
        <v>0</v>
      </c>
      <c r="B10" s="133">
        <f>County_HMA_IRI_App1!B10</f>
        <v>0</v>
      </c>
      <c r="C10" s="133">
        <f>County_HMA_IRI_App1!C10</f>
        <v>0</v>
      </c>
      <c r="D10" s="133">
        <f>County_HMA_IRI_App1!D10</f>
        <v>0</v>
      </c>
      <c r="E10" s="133">
        <f>County_HMA_IRI_App1!E10</f>
        <v>0</v>
      </c>
      <c r="F10" s="133">
        <f>County_HMA_IRI_App1!F10</f>
        <v>0</v>
      </c>
      <c r="G10" s="133">
        <f>County_HMA_IRI_App1!G10</f>
        <v>0</v>
      </c>
      <c r="H10" s="133">
        <f>IF(County_HMA_IRI_App1!H10="",H9+H9*(County_HMA_IRI_App1!$I$22/100),County_HMA_IRI_App1!H10)</f>
        <v>0</v>
      </c>
      <c r="I10" s="133">
        <f>IF(County_HMA_IRI_App1!H10="",I9,County_HMA_IRI_App1!I10)</f>
        <v>0</v>
      </c>
      <c r="J10" s="133">
        <f>County_HMA_IRI_App1!J10</f>
        <v>0</v>
      </c>
      <c r="K10" s="133">
        <f>County_HMA_IRI_App1!K10</f>
        <v>0</v>
      </c>
      <c r="L10" s="133">
        <f>RSL_County_HMA_IRI_App1!L10</f>
        <v>0</v>
      </c>
      <c r="M10" s="133" t="str">
        <f>County_HMA_IRI_App1!M10</f>
        <v/>
      </c>
      <c r="P10" s="136">
        <v>110280</v>
      </c>
      <c r="Q10" s="133">
        <f t="shared" si="0"/>
        <v>-1.25</v>
      </c>
      <c r="R10" s="136">
        <f t="shared" si="1"/>
        <v>-1.0184863182941337</v>
      </c>
      <c r="S10" s="133">
        <f t="shared" si="2"/>
        <v>-2.666666666666667</v>
      </c>
      <c r="T10" s="133">
        <f t="shared" si="3"/>
        <v>-1.5167880103710678</v>
      </c>
      <c r="U10" s="133">
        <f t="shared" si="4"/>
        <v>-1.6113535974240165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County_HMA_IRI_App1!A11</f>
        <v>0</v>
      </c>
      <c r="B11" s="133">
        <f>County_HMA_IRI_App1!B11</f>
        <v>0</v>
      </c>
      <c r="C11" s="133">
        <f>County_HMA_IRI_App1!C11</f>
        <v>0</v>
      </c>
      <c r="D11" s="133">
        <f>County_HMA_IRI_App1!D11</f>
        <v>0</v>
      </c>
      <c r="E11" s="133">
        <f>County_HMA_IRI_App1!E11</f>
        <v>0</v>
      </c>
      <c r="F11" s="133">
        <f>County_HMA_IRI_App1!F11</f>
        <v>0</v>
      </c>
      <c r="G11" s="133">
        <f>County_HMA_IRI_App1!G11</f>
        <v>0</v>
      </c>
      <c r="H11" s="133">
        <f>IF(County_HMA_IRI_App1!H11="",H10+H10*(County_HMA_IRI_App1!$I$22/100),County_HMA_IRI_App1!H11)</f>
        <v>0</v>
      </c>
      <c r="I11" s="133">
        <f>IF(County_HMA_IRI_App1!H11="",I10,County_HMA_IRI_App1!I11)</f>
        <v>0</v>
      </c>
      <c r="J11" s="133">
        <f>County_HMA_IRI_App1!J11</f>
        <v>0</v>
      </c>
      <c r="K11" s="133">
        <f>County_HMA_IRI_App1!K11</f>
        <v>0</v>
      </c>
      <c r="L11" s="133">
        <f>RSL_County_HMA_IRI_App1!L11</f>
        <v>0</v>
      </c>
      <c r="M11" s="133" t="str">
        <f>County_HMA_IRI_App1!M11</f>
        <v/>
      </c>
      <c r="P11" s="134" t="s">
        <v>777</v>
      </c>
      <c r="Q11" s="133">
        <f t="shared" si="0"/>
        <v>-1.25</v>
      </c>
      <c r="R11" s="136">
        <f t="shared" si="1"/>
        <v>-1.0184863182941337</v>
      </c>
      <c r="S11" s="133">
        <f t="shared" si="2"/>
        <v>-2.666666666666667</v>
      </c>
      <c r="T11" s="133">
        <f t="shared" si="3"/>
        <v>-1.5167880103710678</v>
      </c>
      <c r="U11" s="133">
        <f t="shared" si="4"/>
        <v>-1.6113535974240165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County_HMA_IRI_App1!A12</f>
        <v>0</v>
      </c>
      <c r="B12" s="133">
        <f>County_HMA_IRI_App1!B12</f>
        <v>0</v>
      </c>
      <c r="C12" s="133">
        <f>County_HMA_IRI_App1!C12</f>
        <v>0</v>
      </c>
      <c r="D12" s="133">
        <f>County_HMA_IRI_App1!D12</f>
        <v>0</v>
      </c>
      <c r="E12" s="133">
        <f>County_HMA_IRI_App1!E12</f>
        <v>0</v>
      </c>
      <c r="F12" s="133">
        <f>County_HMA_IRI_App1!F12</f>
        <v>0</v>
      </c>
      <c r="G12" s="133">
        <f>County_HMA_IRI_App1!G12</f>
        <v>0</v>
      </c>
      <c r="H12" s="133">
        <f>IF(County_HMA_IRI_App1!H12="",H11+H11*(County_HMA_IRI_App1!$I$22/100),County_HMA_IRI_App1!H12)</f>
        <v>0</v>
      </c>
      <c r="I12" s="133">
        <f>IF(County_HMA_IRI_App1!H12="",I11,County_HMA_IRI_App1!I12)</f>
        <v>0</v>
      </c>
      <c r="J12" s="133">
        <f>County_HMA_IRI_App1!J12</f>
        <v>0</v>
      </c>
      <c r="K12" s="133">
        <f>County_HMA_IRI_App1!K12</f>
        <v>0</v>
      </c>
      <c r="L12" s="133">
        <f>RSL_County_HMA_IRI_App1!L12</f>
        <v>0</v>
      </c>
      <c r="M12" s="133" t="str">
        <f>County_HMA_IRI_App1!M12</f>
        <v/>
      </c>
      <c r="P12" s="133" t="s">
        <v>710</v>
      </c>
      <c r="Q12" s="133">
        <f t="shared" si="0"/>
        <v>-1.25</v>
      </c>
      <c r="R12" s="136">
        <f t="shared" si="1"/>
        <v>-1.0184863182941337</v>
      </c>
      <c r="S12" s="133">
        <f t="shared" si="2"/>
        <v>-2.666666666666667</v>
      </c>
      <c r="T12" s="133">
        <f t="shared" si="3"/>
        <v>-1.5167880103710678</v>
      </c>
      <c r="U12" s="133">
        <f t="shared" si="4"/>
        <v>-1.6113535974240165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County_HMA_IRI_App1!A13</f>
        <v>0</v>
      </c>
      <c r="B13" s="133">
        <f>County_HMA_IRI_App1!B13</f>
        <v>0</v>
      </c>
      <c r="C13" s="133">
        <f>County_HMA_IRI_App1!C13</f>
        <v>0</v>
      </c>
      <c r="D13" s="133">
        <f>County_HMA_IRI_App1!D13</f>
        <v>0</v>
      </c>
      <c r="E13" s="133">
        <f>County_HMA_IRI_App1!E13</f>
        <v>0</v>
      </c>
      <c r="F13" s="133">
        <f>County_HMA_IRI_App1!F13</f>
        <v>0</v>
      </c>
      <c r="G13" s="133">
        <f>County_HMA_IRI_App1!G13</f>
        <v>0</v>
      </c>
      <c r="H13" s="133">
        <f>IF(County_HMA_IRI_App1!H13="",H12+H12*(County_HMA_IRI_App1!$I$22/100),County_HMA_IRI_App1!H13)</f>
        <v>0</v>
      </c>
      <c r="I13" s="133">
        <f>IF(County_HMA_IRI_App1!H13="",I12,County_HMA_IRI_App1!I13)</f>
        <v>0</v>
      </c>
      <c r="J13" s="133">
        <f>County_HMA_IRI_App1!J13</f>
        <v>0</v>
      </c>
      <c r="K13" s="133">
        <f>County_HMA_IRI_App1!K13</f>
        <v>0</v>
      </c>
      <c r="L13" s="133">
        <f>RSL_County_HMA_IRI_App1!L13</f>
        <v>0</v>
      </c>
      <c r="M13" s="133" t="str">
        <f>County_HMA_IRI_App1!M13</f>
        <v/>
      </c>
      <c r="P13" s="133">
        <v>7.5</v>
      </c>
      <c r="Q13" s="133">
        <f t="shared" si="0"/>
        <v>-1.25</v>
      </c>
      <c r="R13" s="136">
        <f t="shared" si="1"/>
        <v>-1.0184863182941337</v>
      </c>
      <c r="S13" s="133">
        <f t="shared" si="2"/>
        <v>-2.666666666666667</v>
      </c>
      <c r="T13" s="133">
        <f t="shared" si="3"/>
        <v>-1.5167880103710678</v>
      </c>
      <c r="U13" s="133">
        <f t="shared" si="4"/>
        <v>-1.6113535974240165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County_HMA_IRI_App1!A14</f>
        <v>0</v>
      </c>
      <c r="B14" s="133">
        <f>County_HMA_IRI_App1!B14</f>
        <v>0</v>
      </c>
      <c r="C14" s="133">
        <f>County_HMA_IRI_App1!C14</f>
        <v>0</v>
      </c>
      <c r="D14" s="133">
        <f>County_HMA_IRI_App1!D14</f>
        <v>0</v>
      </c>
      <c r="E14" s="133">
        <f>County_HMA_IRI_App1!E14</f>
        <v>0</v>
      </c>
      <c r="F14" s="133">
        <f>County_HMA_IRI_App1!F14</f>
        <v>0</v>
      </c>
      <c r="G14" s="133">
        <f>County_HMA_IRI_App1!G14</f>
        <v>0</v>
      </c>
      <c r="H14" s="133">
        <f>IF(County_HMA_IRI_App1!H14="",H13+H13*(County_HMA_IRI_App1!$I$22/100),County_HMA_IRI_App1!H14)</f>
        <v>0</v>
      </c>
      <c r="I14" s="133">
        <f>IF(County_HMA_IRI_App1!H14="",I13,County_HMA_IRI_App1!I14)</f>
        <v>0</v>
      </c>
      <c r="J14" s="133">
        <f>County_HMA_IRI_App1!J14</f>
        <v>0</v>
      </c>
      <c r="K14" s="133">
        <f>County_HMA_IRI_App1!K14</f>
        <v>0</v>
      </c>
      <c r="L14" s="133">
        <f>RSL_County_HMA_IRI_App1!L14</f>
        <v>0</v>
      </c>
      <c r="M14" s="133" t="str">
        <f>County_HMA_IRI_App1!M14</f>
        <v/>
      </c>
      <c r="P14" s="133" t="s">
        <v>712</v>
      </c>
      <c r="Q14" s="133">
        <f t="shared" si="0"/>
        <v>-1.25</v>
      </c>
      <c r="R14" s="136">
        <f t="shared" si="1"/>
        <v>-1.0184863182941337</v>
      </c>
      <c r="S14" s="133">
        <f t="shared" si="2"/>
        <v>-2.666666666666667</v>
      </c>
      <c r="T14" s="133">
        <f t="shared" si="3"/>
        <v>-1.5167880103710678</v>
      </c>
      <c r="U14" s="133">
        <f t="shared" si="4"/>
        <v>-1.6113535974240165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County_HMA_IRI_App1!A15</f>
        <v>0</v>
      </c>
      <c r="B15" s="133">
        <f>County_HMA_IRI_App1!B15</f>
        <v>0</v>
      </c>
      <c r="C15" s="133">
        <f>County_HMA_IRI_App1!C15</f>
        <v>0</v>
      </c>
      <c r="D15" s="133">
        <f>County_HMA_IRI_App1!D15</f>
        <v>0</v>
      </c>
      <c r="E15" s="133">
        <f>County_HMA_IRI_App1!E15</f>
        <v>0</v>
      </c>
      <c r="F15" s="133">
        <f>County_HMA_IRI_App1!F15</f>
        <v>0</v>
      </c>
      <c r="G15" s="133">
        <f>County_HMA_IRI_App1!G15</f>
        <v>0</v>
      </c>
      <c r="H15" s="133">
        <f>IF(County_HMA_IRI_App1!H15="",H14+H14*(County_HMA_IRI_App1!$I$22/100),County_HMA_IRI_App1!H15)</f>
        <v>0</v>
      </c>
      <c r="I15" s="133">
        <f>IF(County_HMA_IRI_App1!H15="",I14,County_HMA_IRI_App1!I15)</f>
        <v>0</v>
      </c>
      <c r="J15" s="133">
        <f>County_HMA_IRI_App1!J15</f>
        <v>0</v>
      </c>
      <c r="K15" s="133">
        <f>County_HMA_IRI_App1!K15</f>
        <v>0</v>
      </c>
      <c r="L15" s="133">
        <f>RSL_County_HMA_IRI_App1!L15</f>
        <v>0</v>
      </c>
      <c r="M15" s="133" t="str">
        <f>County_HMA_IRI_App1!M15</f>
        <v/>
      </c>
      <c r="P15" s="133">
        <v>16.5</v>
      </c>
      <c r="Q15" s="133">
        <f t="shared" si="0"/>
        <v>-1.25</v>
      </c>
      <c r="R15" s="136">
        <f t="shared" si="1"/>
        <v>-1.0184863182941337</v>
      </c>
      <c r="S15" s="133">
        <f t="shared" si="2"/>
        <v>-2.666666666666667</v>
      </c>
      <c r="T15" s="133">
        <f t="shared" si="3"/>
        <v>-1.5167880103710678</v>
      </c>
      <c r="U15" s="133">
        <f t="shared" si="4"/>
        <v>-1.6113535974240165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County_HMA_IRI_App1!A16</f>
        <v>0</v>
      </c>
      <c r="B16" s="133">
        <f>County_HMA_IRI_App1!B16</f>
        <v>0</v>
      </c>
      <c r="C16" s="133">
        <f>County_HMA_IRI_App1!C16</f>
        <v>0</v>
      </c>
      <c r="D16" s="133">
        <f>County_HMA_IRI_App1!D16</f>
        <v>0</v>
      </c>
      <c r="E16" s="133">
        <f>County_HMA_IRI_App1!E16</f>
        <v>0</v>
      </c>
      <c r="F16" s="133">
        <f>County_HMA_IRI_App1!F16</f>
        <v>0</v>
      </c>
      <c r="G16" s="133">
        <f>County_HMA_IRI_App1!G16</f>
        <v>0</v>
      </c>
      <c r="H16" s="133">
        <f>IF(County_HMA_IRI_App1!H16="",H15+H15*(County_HMA_IRI_App1!$I$22/100),County_HMA_IRI_App1!H16)</f>
        <v>0</v>
      </c>
      <c r="I16" s="133">
        <f>IF(County_HMA_IRI_App1!H16="",I15,County_HMA_IRI_App1!I16)</f>
        <v>0</v>
      </c>
      <c r="J16" s="133">
        <f>County_HMA_IRI_App1!J16</f>
        <v>0</v>
      </c>
      <c r="K16" s="133">
        <f>County_HMA_IRI_App1!K16</f>
        <v>0</v>
      </c>
      <c r="L16" s="133">
        <f>RSL_County_HMA_IRI_App1!L16</f>
        <v>0</v>
      </c>
      <c r="M16" s="133" t="str">
        <f>County_HMA_IRI_App1!M16</f>
        <v/>
      </c>
      <c r="P16" s="134" t="s">
        <v>706</v>
      </c>
      <c r="Q16" s="133">
        <f t="shared" si="0"/>
        <v>-1.25</v>
      </c>
      <c r="R16" s="136">
        <f t="shared" si="1"/>
        <v>-1.0184863182941337</v>
      </c>
      <c r="S16" s="133">
        <f t="shared" si="2"/>
        <v>-2.666666666666667</v>
      </c>
      <c r="T16" s="133">
        <f t="shared" si="3"/>
        <v>-1.5167880103710678</v>
      </c>
      <c r="U16" s="133">
        <f t="shared" si="4"/>
        <v>-1.6113535974240165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-1.25</v>
      </c>
      <c r="R17" s="136">
        <f t="shared" si="1"/>
        <v>-1.0184863182941337</v>
      </c>
      <c r="S17" s="133">
        <f t="shared" si="2"/>
        <v>-2.666666666666667</v>
      </c>
      <c r="T17" s="133">
        <f t="shared" si="3"/>
        <v>-1.5167880103710678</v>
      </c>
      <c r="U17" s="133">
        <f t="shared" si="4"/>
        <v>-1.6113535974240165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37.382300000000001</v>
      </c>
      <c r="Q18" s="133">
        <f t="shared" si="0"/>
        <v>-1.25</v>
      </c>
      <c r="R18" s="136">
        <f t="shared" si="1"/>
        <v>-1.0184863182941337</v>
      </c>
      <c r="S18" s="133">
        <f t="shared" si="2"/>
        <v>-2.666666666666667</v>
      </c>
      <c r="T18" s="133">
        <f t="shared" si="3"/>
        <v>-1.5167880103710678</v>
      </c>
      <c r="U18" s="133">
        <f t="shared" si="4"/>
        <v>-1.6113535974240165</v>
      </c>
      <c r="V18" s="133">
        <v>-1.191843</v>
      </c>
      <c r="W18" s="133">
        <f t="array" ref="W18:AR22">MMULT(Z2:AD6,TRANSPOSE(Q2:U23))</f>
        <v>4.6377088378372298</v>
      </c>
      <c r="X18" s="133">
        <v>4.6377088378372298</v>
      </c>
      <c r="Y18" s="133">
        <v>4.6377088378372298</v>
      </c>
      <c r="Z18" s="133">
        <v>4.6377088378372298</v>
      </c>
      <c r="AA18" s="133">
        <v>4.6377088378372298</v>
      </c>
      <c r="AB18" s="133">
        <v>4.6377088378372298</v>
      </c>
      <c r="AC18" s="133">
        <v>4.6377088378372298</v>
      </c>
      <c r="AD18" s="133">
        <v>4.6377088378372298</v>
      </c>
      <c r="AE18" s="133">
        <v>4.6377088378372298</v>
      </c>
      <c r="AF18" s="133">
        <v>4.6377088378372298</v>
      </c>
      <c r="AG18" s="133">
        <v>4.6377088378372298</v>
      </c>
      <c r="AH18" s="133">
        <v>4.6377088378372298</v>
      </c>
      <c r="AI18" s="133">
        <v>4.6377088378372298</v>
      </c>
      <c r="AJ18" s="133">
        <v>4.6377088378372298</v>
      </c>
      <c r="AK18" s="133">
        <v>4.6377088378372298</v>
      </c>
      <c r="AL18" s="133">
        <v>4.6377088378372298</v>
      </c>
      <c r="AM18" s="133">
        <v>4.6377088378372298</v>
      </c>
      <c r="AN18" s="133">
        <v>4.6377088378372298</v>
      </c>
      <c r="AO18" s="133">
        <v>4.6377088378372298</v>
      </c>
      <c r="AP18" s="133">
        <v>4.6377088378372298</v>
      </c>
      <c r="AQ18" s="133">
        <v>4.6377088378372298</v>
      </c>
      <c r="AR18" s="133">
        <v>4.6377088378372298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-1.25</v>
      </c>
      <c r="R19" s="136">
        <f t="shared" si="1"/>
        <v>-1.0184863182941337</v>
      </c>
      <c r="S19" s="133">
        <f t="shared" si="2"/>
        <v>-2.666666666666667</v>
      </c>
      <c r="T19" s="133">
        <f t="shared" si="3"/>
        <v>-1.5167880103710678</v>
      </c>
      <c r="U19" s="133">
        <f t="shared" si="4"/>
        <v>-1.6113535974240165</v>
      </c>
      <c r="V19" s="133">
        <v>-0.46645300000000001</v>
      </c>
      <c r="W19" s="133">
        <v>0.12119556240463647</v>
      </c>
      <c r="X19" s="133">
        <v>0.12119556240463647</v>
      </c>
      <c r="Y19" s="133">
        <v>0.12119556240463647</v>
      </c>
      <c r="Z19" s="133">
        <v>0.12119556240463647</v>
      </c>
      <c r="AA19" s="133">
        <v>0.12119556240463647</v>
      </c>
      <c r="AB19" s="133">
        <v>0.12119556240463647</v>
      </c>
      <c r="AC19" s="133">
        <v>0.12119556240463647</v>
      </c>
      <c r="AD19" s="133">
        <v>0.12119556240463647</v>
      </c>
      <c r="AE19" s="133">
        <v>0.12119556240463647</v>
      </c>
      <c r="AF19" s="133">
        <v>0.12119556240463647</v>
      </c>
      <c r="AG19" s="133">
        <v>0.12119556240463647</v>
      </c>
      <c r="AH19" s="133">
        <v>0.12119556240463647</v>
      </c>
      <c r="AI19" s="133">
        <v>0.12119556240463647</v>
      </c>
      <c r="AJ19" s="133">
        <v>0.12119556240463647</v>
      </c>
      <c r="AK19" s="133">
        <v>0.12119556240463647</v>
      </c>
      <c r="AL19" s="133">
        <v>0.12119556240463647</v>
      </c>
      <c r="AM19" s="133">
        <v>0.12119556240463647</v>
      </c>
      <c r="AN19" s="133">
        <v>0.12119556240463647</v>
      </c>
      <c r="AO19" s="133">
        <v>0.12119556240463647</v>
      </c>
      <c r="AP19" s="133">
        <v>0.12119556240463647</v>
      </c>
      <c r="AQ19" s="133">
        <v>0.12119556240463647</v>
      </c>
      <c r="AR19" s="133">
        <v>0.12119556240463647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182.054</v>
      </c>
      <c r="Q20" s="133">
        <f t="shared" si="0"/>
        <v>-1.25</v>
      </c>
      <c r="R20" s="136">
        <f t="shared" si="1"/>
        <v>-1.0184863182941337</v>
      </c>
      <c r="S20" s="133">
        <f t="shared" si="2"/>
        <v>-2.666666666666667</v>
      </c>
      <c r="T20" s="133">
        <f t="shared" si="3"/>
        <v>-1.5167880103710678</v>
      </c>
      <c r="U20" s="133">
        <f t="shared" si="4"/>
        <v>-1.6113535974240165</v>
      </c>
      <c r="V20" s="133">
        <v>8.628145</v>
      </c>
      <c r="W20" s="133">
        <v>-57.038213635426708</v>
      </c>
      <c r="X20" s="133">
        <v>-57.038213635426708</v>
      </c>
      <c r="Y20" s="133">
        <v>-57.038213635426708</v>
      </c>
      <c r="Z20" s="133">
        <v>-57.038213635426708</v>
      </c>
      <c r="AA20" s="133">
        <v>-57.038213635426708</v>
      </c>
      <c r="AB20" s="133">
        <v>-57.038213635426708</v>
      </c>
      <c r="AC20" s="133">
        <v>-57.038213635426708</v>
      </c>
      <c r="AD20" s="133">
        <v>-57.038213635426708</v>
      </c>
      <c r="AE20" s="133">
        <v>-57.038213635426708</v>
      </c>
      <c r="AF20" s="133">
        <v>-57.038213635426708</v>
      </c>
      <c r="AG20" s="133">
        <v>-57.038213635426708</v>
      </c>
      <c r="AH20" s="133">
        <v>-57.038213635426708</v>
      </c>
      <c r="AI20" s="133">
        <v>-57.038213635426708</v>
      </c>
      <c r="AJ20" s="133">
        <v>-57.038213635426708</v>
      </c>
      <c r="AK20" s="133">
        <v>-57.038213635426708</v>
      </c>
      <c r="AL20" s="133">
        <v>-57.038213635426708</v>
      </c>
      <c r="AM20" s="133">
        <v>-57.038213635426708</v>
      </c>
      <c r="AN20" s="133">
        <v>-57.038213635426708</v>
      </c>
      <c r="AO20" s="133">
        <v>-57.038213635426708</v>
      </c>
      <c r="AP20" s="133">
        <v>-57.038213635426708</v>
      </c>
      <c r="AQ20" s="133">
        <v>-57.038213635426708</v>
      </c>
      <c r="AR20" s="133">
        <v>-57.038213635426708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707</v>
      </c>
      <c r="Q21" s="133">
        <f t="shared" si="0"/>
        <v>-1.25</v>
      </c>
      <c r="R21" s="136">
        <f t="shared" si="1"/>
        <v>-1.0184863182941337</v>
      </c>
      <c r="S21" s="133">
        <f t="shared" si="2"/>
        <v>-2.666666666666667</v>
      </c>
      <c r="T21" s="133">
        <f t="shared" si="3"/>
        <v>-1.5167880103710678</v>
      </c>
      <c r="U21" s="133">
        <f t="shared" si="4"/>
        <v>-1.6113535974240165</v>
      </c>
      <c r="V21" s="133">
        <v>-0.613124</v>
      </c>
      <c r="W21" s="133">
        <v>-2.2402305698883187</v>
      </c>
      <c r="X21" s="133">
        <v>-2.2402305698883187</v>
      </c>
      <c r="Y21" s="133">
        <v>-2.2402305698883187</v>
      </c>
      <c r="Z21" s="133">
        <v>-2.2402305698883187</v>
      </c>
      <c r="AA21" s="133">
        <v>-2.2402305698883187</v>
      </c>
      <c r="AB21" s="133">
        <v>-2.2402305698883187</v>
      </c>
      <c r="AC21" s="133">
        <v>-2.2402305698883187</v>
      </c>
      <c r="AD21" s="133">
        <v>-2.2402305698883187</v>
      </c>
      <c r="AE21" s="133">
        <v>-2.2402305698883187</v>
      </c>
      <c r="AF21" s="133">
        <v>-2.2402305698883187</v>
      </c>
      <c r="AG21" s="133">
        <v>-2.2402305698883187</v>
      </c>
      <c r="AH21" s="133">
        <v>-2.2402305698883187</v>
      </c>
      <c r="AI21" s="133">
        <v>-2.2402305698883187</v>
      </c>
      <c r="AJ21" s="133">
        <v>-2.2402305698883187</v>
      </c>
      <c r="AK21" s="133">
        <v>-2.2402305698883187</v>
      </c>
      <c r="AL21" s="133">
        <v>-2.2402305698883187</v>
      </c>
      <c r="AM21" s="133">
        <v>-2.2402305698883187</v>
      </c>
      <c r="AN21" s="133">
        <v>-2.2402305698883187</v>
      </c>
      <c r="AO21" s="133">
        <v>-2.2402305698883187</v>
      </c>
      <c r="AP21" s="133">
        <v>-2.2402305698883187</v>
      </c>
      <c r="AQ21" s="133">
        <v>-2.2402305698883187</v>
      </c>
      <c r="AR21" s="133">
        <v>-2.2402305698883187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-1.25</v>
      </c>
      <c r="R22" s="136">
        <f t="shared" si="1"/>
        <v>-1.0184863182941337</v>
      </c>
      <c r="S22" s="133">
        <f t="shared" si="2"/>
        <v>-2.666666666666667</v>
      </c>
      <c r="T22" s="133">
        <f t="shared" si="3"/>
        <v>-1.5167880103710678</v>
      </c>
      <c r="U22" s="133">
        <f t="shared" si="4"/>
        <v>-1.6113535974240165</v>
      </c>
      <c r="V22" s="133">
        <v>2.2220469999999999</v>
      </c>
      <c r="W22" s="133">
        <v>-3.8311340965736917</v>
      </c>
      <c r="X22" s="133">
        <v>-3.8311340965736917</v>
      </c>
      <c r="Y22" s="133">
        <v>-3.8311340965736917</v>
      </c>
      <c r="Z22" s="133">
        <v>-3.8311340965736917</v>
      </c>
      <c r="AA22" s="133">
        <v>-3.8311340965736917</v>
      </c>
      <c r="AB22" s="133">
        <v>-3.8311340965736917</v>
      </c>
      <c r="AC22" s="133">
        <v>-3.8311340965736917</v>
      </c>
      <c r="AD22" s="133">
        <v>-3.8311340965736917</v>
      </c>
      <c r="AE22" s="133">
        <v>-3.8311340965736917</v>
      </c>
      <c r="AF22" s="133">
        <v>-3.8311340965736917</v>
      </c>
      <c r="AG22" s="133">
        <v>-3.8311340965736917</v>
      </c>
      <c r="AH22" s="133">
        <v>-3.8311340965736917</v>
      </c>
      <c r="AI22" s="133">
        <v>-3.8311340965736917</v>
      </c>
      <c r="AJ22" s="133">
        <v>-3.8311340965736917</v>
      </c>
      <c r="AK22" s="133">
        <v>-3.8311340965736917</v>
      </c>
      <c r="AL22" s="133">
        <v>-3.8311340965736917</v>
      </c>
      <c r="AM22" s="133">
        <v>-3.8311340965736917</v>
      </c>
      <c r="AN22" s="133">
        <v>-3.8311340965736917</v>
      </c>
      <c r="AO22" s="133">
        <v>-3.8311340965736917</v>
      </c>
      <c r="AP22" s="133">
        <v>-3.8311340965736917</v>
      </c>
      <c r="AQ22" s="133">
        <v>-3.8311340965736917</v>
      </c>
      <c r="AR22" s="133">
        <v>-3.8311340965736917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44.351900000000001</v>
      </c>
      <c r="Q23" s="133">
        <f t="shared" si="0"/>
        <v>-1.25</v>
      </c>
      <c r="R23" s="136">
        <f t="shared" si="1"/>
        <v>-1.0184863182941337</v>
      </c>
      <c r="S23" s="133">
        <f t="shared" si="2"/>
        <v>-2.666666666666667</v>
      </c>
      <c r="T23" s="133">
        <f t="shared" si="3"/>
        <v>-1.5167880103710678</v>
      </c>
      <c r="U23" s="133">
        <f t="shared" si="4"/>
        <v>-1.6113535974240165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-1.25</v>
      </c>
      <c r="R24" s="136">
        <f t="shared" si="1"/>
        <v>-1.0184863182941337</v>
      </c>
      <c r="S24" s="133">
        <f t="shared" si="2"/>
        <v>-2.666666666666667</v>
      </c>
      <c r="T24" s="133">
        <f t="shared" si="3"/>
        <v>-1.5167880103710678</v>
      </c>
      <c r="U24" s="133">
        <f t="shared" si="4"/>
        <v>-1.6113535974240165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189.446</v>
      </c>
      <c r="Q25" s="133">
        <f t="shared" si="0"/>
        <v>-1.25</v>
      </c>
      <c r="R25" s="136">
        <f t="shared" si="1"/>
        <v>-1.0184863182941337</v>
      </c>
      <c r="S25" s="133">
        <f t="shared" si="2"/>
        <v>-2.666666666666667</v>
      </c>
      <c r="T25" s="133">
        <f t="shared" si="3"/>
        <v>-1.5167880103710678</v>
      </c>
      <c r="U25" s="133">
        <f t="shared" si="4"/>
        <v>-1.6113535974240165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-1.25</v>
      </c>
      <c r="R26" s="136">
        <f t="shared" si="1"/>
        <v>-1.0184863182941337</v>
      </c>
      <c r="S26" s="133">
        <f t="shared" si="2"/>
        <v>-2.666666666666667</v>
      </c>
      <c r="T26" s="133">
        <f t="shared" si="3"/>
        <v>-1.5167880103710678</v>
      </c>
      <c r="U26" s="133">
        <f t="shared" si="4"/>
        <v>-1.6113535974240165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-1.25</v>
      </c>
      <c r="R27" s="136">
        <f t="shared" si="1"/>
        <v>-1.0184863182941337</v>
      </c>
      <c r="S27" s="133">
        <f t="shared" si="2"/>
        <v>-2.666666666666667</v>
      </c>
      <c r="T27" s="133">
        <f t="shared" si="3"/>
        <v>-1.5167880103710678</v>
      </c>
      <c r="U27" s="133">
        <f t="shared" si="4"/>
        <v>-1.6113535974240165</v>
      </c>
      <c r="W27" s="133">
        <f t="array" ref="W27:AR31">(V18:V22)+W18:AR22</f>
        <v>3.4458658378372298</v>
      </c>
      <c r="X27" s="133">
        <v>3.4458658378372298</v>
      </c>
      <c r="Y27" s="133">
        <v>3.4458658378372298</v>
      </c>
      <c r="Z27" s="133">
        <v>3.4458658378372298</v>
      </c>
      <c r="AA27" s="133">
        <v>3.4458658378372298</v>
      </c>
      <c r="AB27" s="133">
        <v>3.4458658378372298</v>
      </c>
      <c r="AC27" s="133">
        <v>3.4458658378372298</v>
      </c>
      <c r="AD27" s="133">
        <v>3.4458658378372298</v>
      </c>
      <c r="AE27" s="133">
        <v>3.4458658378372298</v>
      </c>
      <c r="AF27" s="133">
        <v>3.4458658378372298</v>
      </c>
      <c r="AG27" s="133">
        <v>3.4458658378372298</v>
      </c>
      <c r="AH27" s="133">
        <v>3.4458658378372298</v>
      </c>
      <c r="AI27" s="133">
        <v>3.4458658378372298</v>
      </c>
      <c r="AJ27" s="133">
        <v>3.4458658378372298</v>
      </c>
      <c r="AK27" s="133">
        <v>3.4458658378372298</v>
      </c>
      <c r="AL27" s="133">
        <v>3.4458658378372298</v>
      </c>
      <c r="AM27" s="133">
        <v>3.4458658378372298</v>
      </c>
      <c r="AN27" s="133">
        <v>3.4458658378372298</v>
      </c>
      <c r="AO27" s="133">
        <v>3.4458658378372298</v>
      </c>
      <c r="AP27" s="133">
        <v>3.4458658378372298</v>
      </c>
      <c r="AQ27" s="133">
        <v>3.4458658378372298</v>
      </c>
      <c r="AR27" s="133">
        <v>3.4458658378372298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-1.25</v>
      </c>
      <c r="R28" s="136">
        <f t="shared" si="1"/>
        <v>-1.0184863182941337</v>
      </c>
      <c r="S28" s="133">
        <f t="shared" si="2"/>
        <v>-2.666666666666667</v>
      </c>
      <c r="T28" s="133">
        <f t="shared" si="3"/>
        <v>-1.5167880103710678</v>
      </c>
      <c r="U28" s="133">
        <f t="shared" si="4"/>
        <v>-1.6113535974240165</v>
      </c>
      <c r="W28" s="133">
        <v>-0.34525743759536354</v>
      </c>
      <c r="X28" s="133">
        <v>-0.34525743759536354</v>
      </c>
      <c r="Y28" s="133">
        <v>-0.34525743759536354</v>
      </c>
      <c r="Z28" s="133">
        <v>-0.34525743759536354</v>
      </c>
      <c r="AA28" s="133">
        <v>-0.34525743759536354</v>
      </c>
      <c r="AB28" s="133">
        <v>-0.34525743759536354</v>
      </c>
      <c r="AC28" s="133">
        <v>-0.34525743759536354</v>
      </c>
      <c r="AD28" s="133">
        <v>-0.34525743759536354</v>
      </c>
      <c r="AE28" s="133">
        <v>-0.34525743759536354</v>
      </c>
      <c r="AF28" s="133">
        <v>-0.34525743759536354</v>
      </c>
      <c r="AG28" s="133">
        <v>-0.34525743759536354</v>
      </c>
      <c r="AH28" s="133">
        <v>-0.34525743759536354</v>
      </c>
      <c r="AI28" s="133">
        <v>-0.34525743759536354</v>
      </c>
      <c r="AJ28" s="133">
        <v>-0.34525743759536354</v>
      </c>
      <c r="AK28" s="133">
        <v>-0.34525743759536354</v>
      </c>
      <c r="AL28" s="133">
        <v>-0.34525743759536354</v>
      </c>
      <c r="AM28" s="133">
        <v>-0.34525743759536354</v>
      </c>
      <c r="AN28" s="133">
        <v>-0.34525743759536354</v>
      </c>
      <c r="AO28" s="133">
        <v>-0.34525743759536354</v>
      </c>
      <c r="AP28" s="133">
        <v>-0.34525743759536354</v>
      </c>
      <c r="AQ28" s="133">
        <v>-0.34525743759536354</v>
      </c>
      <c r="AR28" s="133">
        <v>-0.34525743759536354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-1.25</v>
      </c>
      <c r="R29" s="136">
        <f t="shared" si="1"/>
        <v>-1.0184863182941337</v>
      </c>
      <c r="S29" s="133">
        <f t="shared" si="2"/>
        <v>-2.666666666666667</v>
      </c>
      <c r="T29" s="133">
        <f t="shared" si="3"/>
        <v>-1.5167880103710678</v>
      </c>
      <c r="U29" s="133">
        <f t="shared" si="4"/>
        <v>-1.6113535974240165</v>
      </c>
      <c r="W29" s="133">
        <v>-48.410068635426711</v>
      </c>
      <c r="X29" s="133">
        <v>-48.410068635426711</v>
      </c>
      <c r="Y29" s="133">
        <v>-48.410068635426711</v>
      </c>
      <c r="Z29" s="133">
        <v>-48.410068635426711</v>
      </c>
      <c r="AA29" s="133">
        <v>-48.410068635426711</v>
      </c>
      <c r="AB29" s="133">
        <v>-48.410068635426711</v>
      </c>
      <c r="AC29" s="133">
        <v>-48.410068635426711</v>
      </c>
      <c r="AD29" s="133">
        <v>-48.410068635426711</v>
      </c>
      <c r="AE29" s="133">
        <v>-48.410068635426711</v>
      </c>
      <c r="AF29" s="133">
        <v>-48.410068635426711</v>
      </c>
      <c r="AG29" s="133">
        <v>-48.410068635426711</v>
      </c>
      <c r="AH29" s="133">
        <v>-48.410068635426711</v>
      </c>
      <c r="AI29" s="133">
        <v>-48.410068635426711</v>
      </c>
      <c r="AJ29" s="133">
        <v>-48.410068635426711</v>
      </c>
      <c r="AK29" s="133">
        <v>-48.410068635426711</v>
      </c>
      <c r="AL29" s="133">
        <v>-48.410068635426711</v>
      </c>
      <c r="AM29" s="133">
        <v>-48.410068635426711</v>
      </c>
      <c r="AN29" s="133">
        <v>-48.410068635426711</v>
      </c>
      <c r="AO29" s="133">
        <v>-48.410068635426711</v>
      </c>
      <c r="AP29" s="133">
        <v>-48.410068635426711</v>
      </c>
      <c r="AQ29" s="133">
        <v>-48.410068635426711</v>
      </c>
      <c r="AR29" s="133">
        <v>-48.410068635426711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-1.25</v>
      </c>
      <c r="R30" s="136">
        <f t="shared" si="1"/>
        <v>-1.0184863182941337</v>
      </c>
      <c r="S30" s="133">
        <f t="shared" si="2"/>
        <v>-2.666666666666667</v>
      </c>
      <c r="T30" s="133">
        <f t="shared" si="3"/>
        <v>-1.5167880103710678</v>
      </c>
      <c r="U30" s="133">
        <f t="shared" si="4"/>
        <v>-1.6113535974240165</v>
      </c>
      <c r="W30" s="133">
        <v>-2.8533545698883187</v>
      </c>
      <c r="X30" s="133">
        <v>-2.8533545698883187</v>
      </c>
      <c r="Y30" s="133">
        <v>-2.8533545698883187</v>
      </c>
      <c r="Z30" s="133">
        <v>-2.8533545698883187</v>
      </c>
      <c r="AA30" s="133">
        <v>-2.8533545698883187</v>
      </c>
      <c r="AB30" s="133">
        <v>-2.8533545698883187</v>
      </c>
      <c r="AC30" s="133">
        <v>-2.8533545698883187</v>
      </c>
      <c r="AD30" s="133">
        <v>-2.8533545698883187</v>
      </c>
      <c r="AE30" s="133">
        <v>-2.8533545698883187</v>
      </c>
      <c r="AF30" s="133">
        <v>-2.8533545698883187</v>
      </c>
      <c r="AG30" s="133">
        <v>-2.8533545698883187</v>
      </c>
      <c r="AH30" s="133">
        <v>-2.8533545698883187</v>
      </c>
      <c r="AI30" s="133">
        <v>-2.8533545698883187</v>
      </c>
      <c r="AJ30" s="133">
        <v>-2.8533545698883187</v>
      </c>
      <c r="AK30" s="133">
        <v>-2.8533545698883187</v>
      </c>
      <c r="AL30" s="133">
        <v>-2.8533545698883187</v>
      </c>
      <c r="AM30" s="133">
        <v>-2.8533545698883187</v>
      </c>
      <c r="AN30" s="133">
        <v>-2.8533545698883187</v>
      </c>
      <c r="AO30" s="133">
        <v>-2.8533545698883187</v>
      </c>
      <c r="AP30" s="133">
        <v>-2.8533545698883187</v>
      </c>
      <c r="AQ30" s="133">
        <v>-2.8533545698883187</v>
      </c>
      <c r="AR30" s="133">
        <v>-2.8533545698883187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-1.25</v>
      </c>
      <c r="R31" s="136">
        <f t="shared" si="1"/>
        <v>-1.0184863182941337</v>
      </c>
      <c r="S31" s="133">
        <f t="shared" si="2"/>
        <v>-2.666666666666667</v>
      </c>
      <c r="T31" s="133">
        <f t="shared" si="3"/>
        <v>-1.5167880103710678</v>
      </c>
      <c r="U31" s="133">
        <f t="shared" si="4"/>
        <v>-1.6113535974240165</v>
      </c>
      <c r="W31" s="133">
        <v>-1.6090870965736919</v>
      </c>
      <c r="X31" s="133">
        <v>-1.6090870965736919</v>
      </c>
      <c r="Y31" s="133">
        <v>-1.6090870965736919</v>
      </c>
      <c r="Z31" s="133">
        <v>-1.6090870965736919</v>
      </c>
      <c r="AA31" s="133">
        <v>-1.6090870965736919</v>
      </c>
      <c r="AB31" s="133">
        <v>-1.6090870965736919</v>
      </c>
      <c r="AC31" s="133">
        <v>-1.6090870965736919</v>
      </c>
      <c r="AD31" s="133">
        <v>-1.6090870965736919</v>
      </c>
      <c r="AE31" s="133">
        <v>-1.6090870965736919</v>
      </c>
      <c r="AF31" s="133">
        <v>-1.6090870965736919</v>
      </c>
      <c r="AG31" s="133">
        <v>-1.6090870965736919</v>
      </c>
      <c r="AH31" s="133">
        <v>-1.6090870965736919</v>
      </c>
      <c r="AI31" s="133">
        <v>-1.6090870965736919</v>
      </c>
      <c r="AJ31" s="133">
        <v>-1.6090870965736919</v>
      </c>
      <c r="AK31" s="133">
        <v>-1.6090870965736919</v>
      </c>
      <c r="AL31" s="133">
        <v>-1.6090870965736919</v>
      </c>
      <c r="AM31" s="133">
        <v>-1.6090870965736919</v>
      </c>
      <c r="AN31" s="133">
        <v>-1.6090870965736919</v>
      </c>
      <c r="AO31" s="133">
        <v>-1.6090870965736919</v>
      </c>
      <c r="AP31" s="133">
        <v>-1.6090870965736919</v>
      </c>
      <c r="AQ31" s="133">
        <v>-1.6090870965736919</v>
      </c>
      <c r="AR31" s="133">
        <v>-1.6090870965736919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-1.25</v>
      </c>
      <c r="R32" s="136">
        <f t="shared" si="1"/>
        <v>-1.0184863182941337</v>
      </c>
      <c r="S32" s="133">
        <f t="shared" si="2"/>
        <v>-2.666666666666667</v>
      </c>
      <c r="T32" s="133">
        <f t="shared" si="3"/>
        <v>-1.5167880103710678</v>
      </c>
      <c r="U32" s="133">
        <f t="shared" si="4"/>
        <v>-1.6113535974240165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-1.25</v>
      </c>
      <c r="R33" s="136">
        <f t="shared" si="1"/>
        <v>-1.0184863182941337</v>
      </c>
      <c r="S33" s="133">
        <f t="shared" si="2"/>
        <v>-2.666666666666667</v>
      </c>
      <c r="T33" s="133">
        <f t="shared" si="3"/>
        <v>-1.5167880103710678</v>
      </c>
      <c r="U33" s="133">
        <f t="shared" si="4"/>
        <v>-1.6113535974240165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-1.25</v>
      </c>
      <c r="R34" s="136">
        <f t="shared" si="1"/>
        <v>-1.0184863182941337</v>
      </c>
      <c r="S34" s="133">
        <f t="shared" si="2"/>
        <v>-2.666666666666667</v>
      </c>
      <c r="T34" s="133">
        <f t="shared" si="3"/>
        <v>-1.5167880103710678</v>
      </c>
      <c r="U34" s="133">
        <f t="shared" si="4"/>
        <v>-1.6113535974240165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-1.25</v>
      </c>
      <c r="R35" s="136">
        <f t="shared" si="1"/>
        <v>-1.0184863182941337</v>
      </c>
      <c r="S35" s="133">
        <f t="shared" si="2"/>
        <v>-2.666666666666667</v>
      </c>
      <c r="T35" s="133">
        <f t="shared" si="3"/>
        <v>-1.5167880103710678</v>
      </c>
      <c r="U35" s="133">
        <f t="shared" si="4"/>
        <v>-1.6113535974240165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-1.25</v>
      </c>
      <c r="R36" s="136">
        <f t="shared" si="1"/>
        <v>-1.0184863182941337</v>
      </c>
      <c r="S36" s="133">
        <f t="shared" si="2"/>
        <v>-2.666666666666667</v>
      </c>
      <c r="T36" s="133">
        <f t="shared" si="3"/>
        <v>-1.5167880103710678</v>
      </c>
      <c r="U36" s="133">
        <f t="shared" si="4"/>
        <v>-1.6113535974240165</v>
      </c>
      <c r="W36" s="133">
        <f>2/(1+EXP(-2*W27))-1</f>
        <v>0.99796975769676211</v>
      </c>
      <c r="X36" s="133">
        <f t="shared" ref="X36:AR40" si="5">2/(1+EXP(-2*X27))-1</f>
        <v>0.99796975769676211</v>
      </c>
      <c r="Y36" s="133">
        <f t="shared" si="5"/>
        <v>0.99796975769676211</v>
      </c>
      <c r="Z36" s="133">
        <f t="shared" si="5"/>
        <v>0.99796975769676211</v>
      </c>
      <c r="AA36" s="133">
        <f t="shared" si="5"/>
        <v>0.99796975769676211</v>
      </c>
      <c r="AB36" s="133">
        <f t="shared" si="5"/>
        <v>0.99796975769676211</v>
      </c>
      <c r="AC36" s="133">
        <f t="shared" si="5"/>
        <v>0.99796975769676211</v>
      </c>
      <c r="AD36" s="133">
        <f t="shared" si="5"/>
        <v>0.99796975769676211</v>
      </c>
      <c r="AE36" s="133">
        <f t="shared" si="5"/>
        <v>0.99796975769676211</v>
      </c>
      <c r="AF36" s="133">
        <f t="shared" si="5"/>
        <v>0.99796975769676211</v>
      </c>
      <c r="AG36" s="133">
        <f t="shared" si="5"/>
        <v>0.99796975769676211</v>
      </c>
      <c r="AH36" s="133">
        <f t="shared" si="5"/>
        <v>0.99796975769676211</v>
      </c>
      <c r="AI36" s="133">
        <f t="shared" si="5"/>
        <v>0.99796975769676211</v>
      </c>
      <c r="AJ36" s="133">
        <f t="shared" si="5"/>
        <v>0.99796975769676211</v>
      </c>
      <c r="AK36" s="133">
        <f t="shared" si="5"/>
        <v>0.99796975769676211</v>
      </c>
      <c r="AL36" s="133">
        <f t="shared" si="5"/>
        <v>0.99796975769676211</v>
      </c>
      <c r="AM36" s="133">
        <f t="shared" si="5"/>
        <v>0.99796975769676211</v>
      </c>
      <c r="AN36" s="133">
        <f t="shared" si="5"/>
        <v>0.99796975769676211</v>
      </c>
      <c r="AO36" s="133">
        <f t="shared" si="5"/>
        <v>0.99796975769676211</v>
      </c>
      <c r="AP36" s="133">
        <f t="shared" si="5"/>
        <v>0.99796975769676211</v>
      </c>
      <c r="AQ36" s="133">
        <f t="shared" si="5"/>
        <v>0.99796975769676211</v>
      </c>
      <c r="AR36" s="133">
        <f t="shared" si="5"/>
        <v>0.99796975769676211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-1.25</v>
      </c>
      <c r="R37" s="136">
        <f t="shared" si="1"/>
        <v>-1.0184863182941337</v>
      </c>
      <c r="S37" s="133">
        <f t="shared" si="2"/>
        <v>-2.666666666666667</v>
      </c>
      <c r="T37" s="133">
        <f t="shared" si="3"/>
        <v>-1.5167880103710678</v>
      </c>
      <c r="U37" s="133">
        <f t="shared" si="4"/>
        <v>-1.6113535974240165</v>
      </c>
      <c r="W37" s="133">
        <f t="shared" ref="W37:AL40" si="6">2/(1+EXP(-2*W28))-1</f>
        <v>-0.33216290702515383</v>
      </c>
      <c r="X37" s="133">
        <f t="shared" si="6"/>
        <v>-0.33216290702515383</v>
      </c>
      <c r="Y37" s="133">
        <f t="shared" si="6"/>
        <v>-0.33216290702515383</v>
      </c>
      <c r="Z37" s="133">
        <f t="shared" si="6"/>
        <v>-0.33216290702515383</v>
      </c>
      <c r="AA37" s="133">
        <f t="shared" si="6"/>
        <v>-0.33216290702515383</v>
      </c>
      <c r="AB37" s="133">
        <f t="shared" si="6"/>
        <v>-0.33216290702515383</v>
      </c>
      <c r="AC37" s="133">
        <f t="shared" si="6"/>
        <v>-0.33216290702515383</v>
      </c>
      <c r="AD37" s="133">
        <f t="shared" si="6"/>
        <v>-0.33216290702515383</v>
      </c>
      <c r="AE37" s="133">
        <f t="shared" si="6"/>
        <v>-0.33216290702515383</v>
      </c>
      <c r="AF37" s="133">
        <f t="shared" si="6"/>
        <v>-0.33216290702515383</v>
      </c>
      <c r="AG37" s="133">
        <f t="shared" si="6"/>
        <v>-0.33216290702515383</v>
      </c>
      <c r="AH37" s="133">
        <f t="shared" si="6"/>
        <v>-0.33216290702515383</v>
      </c>
      <c r="AI37" s="133">
        <f t="shared" si="6"/>
        <v>-0.33216290702515383</v>
      </c>
      <c r="AJ37" s="133">
        <f t="shared" si="6"/>
        <v>-0.33216290702515383</v>
      </c>
      <c r="AK37" s="133">
        <f t="shared" si="6"/>
        <v>-0.33216290702515383</v>
      </c>
      <c r="AL37" s="133">
        <f t="shared" si="6"/>
        <v>-0.33216290702515383</v>
      </c>
      <c r="AM37" s="133">
        <f t="shared" si="5"/>
        <v>-0.33216290702515383</v>
      </c>
      <c r="AN37" s="133">
        <f t="shared" si="5"/>
        <v>-0.33216290702515383</v>
      </c>
      <c r="AO37" s="133">
        <f t="shared" si="5"/>
        <v>-0.33216290702515383</v>
      </c>
      <c r="AP37" s="133">
        <f t="shared" si="5"/>
        <v>-0.33216290702515383</v>
      </c>
      <c r="AQ37" s="133">
        <f t="shared" si="5"/>
        <v>-0.33216290702515383</v>
      </c>
      <c r="AR37" s="133">
        <f t="shared" si="5"/>
        <v>-0.33216290702515383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-1.25</v>
      </c>
      <c r="R38" s="136">
        <f t="shared" si="1"/>
        <v>-1.0184863182941337</v>
      </c>
      <c r="S38" s="133">
        <f t="shared" si="2"/>
        <v>-2.666666666666667</v>
      </c>
      <c r="T38" s="133">
        <f t="shared" si="3"/>
        <v>-1.5167880103710678</v>
      </c>
      <c r="U38" s="133">
        <f t="shared" si="4"/>
        <v>-1.6113535974240165</v>
      </c>
      <c r="W38" s="133">
        <f t="shared" si="6"/>
        <v>-1</v>
      </c>
      <c r="X38" s="133">
        <f t="shared" si="5"/>
        <v>-1</v>
      </c>
      <c r="Y38" s="133">
        <f t="shared" si="5"/>
        <v>-1</v>
      </c>
      <c r="Z38" s="133">
        <f t="shared" si="5"/>
        <v>-1</v>
      </c>
      <c r="AA38" s="133">
        <f t="shared" si="5"/>
        <v>-1</v>
      </c>
      <c r="AB38" s="133">
        <f t="shared" si="5"/>
        <v>-1</v>
      </c>
      <c r="AC38" s="133">
        <f t="shared" si="5"/>
        <v>-1</v>
      </c>
      <c r="AD38" s="133">
        <f t="shared" si="5"/>
        <v>-1</v>
      </c>
      <c r="AE38" s="133">
        <f t="shared" si="5"/>
        <v>-1</v>
      </c>
      <c r="AF38" s="133">
        <f t="shared" si="5"/>
        <v>-1</v>
      </c>
      <c r="AG38" s="133">
        <f t="shared" si="5"/>
        <v>-1</v>
      </c>
      <c r="AH38" s="133">
        <f t="shared" si="5"/>
        <v>-1</v>
      </c>
      <c r="AI38" s="133">
        <f t="shared" si="5"/>
        <v>-1</v>
      </c>
      <c r="AJ38" s="133">
        <f t="shared" si="5"/>
        <v>-1</v>
      </c>
      <c r="AK38" s="133">
        <f t="shared" si="5"/>
        <v>-1</v>
      </c>
      <c r="AL38" s="133">
        <f t="shared" si="5"/>
        <v>-1</v>
      </c>
      <c r="AM38" s="133">
        <f t="shared" si="5"/>
        <v>-1</v>
      </c>
      <c r="AN38" s="133">
        <f t="shared" si="5"/>
        <v>-1</v>
      </c>
      <c r="AO38" s="133">
        <f t="shared" si="5"/>
        <v>-1</v>
      </c>
      <c r="AP38" s="133">
        <f t="shared" si="5"/>
        <v>-1</v>
      </c>
      <c r="AQ38" s="133">
        <f t="shared" si="5"/>
        <v>-1</v>
      </c>
      <c r="AR38" s="133">
        <f t="shared" si="5"/>
        <v>-1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-1.25</v>
      </c>
      <c r="R39" s="136">
        <f t="shared" si="1"/>
        <v>-1.0184863182941337</v>
      </c>
      <c r="S39" s="133">
        <f t="shared" si="2"/>
        <v>-2.666666666666667</v>
      </c>
      <c r="T39" s="133">
        <f t="shared" si="3"/>
        <v>-1.5167880103710678</v>
      </c>
      <c r="U39" s="133">
        <f t="shared" si="4"/>
        <v>-1.6113535974240165</v>
      </c>
      <c r="W39" s="133">
        <f t="shared" si="6"/>
        <v>-0.99337483525557901</v>
      </c>
      <c r="X39" s="133">
        <f t="shared" si="5"/>
        <v>-0.99337483525557901</v>
      </c>
      <c r="Y39" s="133">
        <f t="shared" si="5"/>
        <v>-0.99337483525557901</v>
      </c>
      <c r="Z39" s="133">
        <f t="shared" si="5"/>
        <v>-0.99337483525557901</v>
      </c>
      <c r="AA39" s="133">
        <f t="shared" si="5"/>
        <v>-0.99337483525557901</v>
      </c>
      <c r="AB39" s="133">
        <f t="shared" si="5"/>
        <v>-0.99337483525557901</v>
      </c>
      <c r="AC39" s="133">
        <f t="shared" si="5"/>
        <v>-0.99337483525557901</v>
      </c>
      <c r="AD39" s="133">
        <f t="shared" si="5"/>
        <v>-0.99337483525557901</v>
      </c>
      <c r="AE39" s="133">
        <f t="shared" si="5"/>
        <v>-0.99337483525557901</v>
      </c>
      <c r="AF39" s="133">
        <f t="shared" si="5"/>
        <v>-0.99337483525557901</v>
      </c>
      <c r="AG39" s="133">
        <f t="shared" si="5"/>
        <v>-0.99337483525557901</v>
      </c>
      <c r="AH39" s="133">
        <f t="shared" si="5"/>
        <v>-0.99337483525557901</v>
      </c>
      <c r="AI39" s="133">
        <f t="shared" si="5"/>
        <v>-0.99337483525557901</v>
      </c>
      <c r="AJ39" s="133">
        <f t="shared" si="5"/>
        <v>-0.99337483525557901</v>
      </c>
      <c r="AK39" s="133">
        <f t="shared" si="5"/>
        <v>-0.99337483525557901</v>
      </c>
      <c r="AL39" s="133">
        <f t="shared" si="5"/>
        <v>-0.99337483525557901</v>
      </c>
      <c r="AM39" s="133">
        <f t="shared" si="5"/>
        <v>-0.99337483525557901</v>
      </c>
      <c r="AN39" s="133">
        <f t="shared" si="5"/>
        <v>-0.99337483525557901</v>
      </c>
      <c r="AO39" s="133">
        <f t="shared" si="5"/>
        <v>-0.99337483525557901</v>
      </c>
      <c r="AP39" s="133">
        <f t="shared" si="5"/>
        <v>-0.99337483525557901</v>
      </c>
      <c r="AQ39" s="133">
        <f t="shared" si="5"/>
        <v>-0.99337483525557901</v>
      </c>
      <c r="AR39" s="133">
        <f t="shared" si="5"/>
        <v>-0.99337483525557901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-1.25</v>
      </c>
      <c r="R40" s="136">
        <f t="shared" si="1"/>
        <v>-1.0184863182941337</v>
      </c>
      <c r="S40" s="133">
        <f t="shared" si="2"/>
        <v>-2.666666666666667</v>
      </c>
      <c r="T40" s="133">
        <f t="shared" si="3"/>
        <v>-1.5167880103710678</v>
      </c>
      <c r="U40" s="133">
        <f t="shared" si="4"/>
        <v>-1.6113535974240165</v>
      </c>
      <c r="W40" s="133">
        <f t="shared" si="6"/>
        <v>-0.92302501043084073</v>
      </c>
      <c r="X40" s="133">
        <f t="shared" si="5"/>
        <v>-0.92302501043084073</v>
      </c>
      <c r="Y40" s="133">
        <f t="shared" si="5"/>
        <v>-0.92302501043084073</v>
      </c>
      <c r="Z40" s="133">
        <f t="shared" si="5"/>
        <v>-0.92302501043084073</v>
      </c>
      <c r="AA40" s="133">
        <f t="shared" si="5"/>
        <v>-0.92302501043084073</v>
      </c>
      <c r="AB40" s="133">
        <f t="shared" si="5"/>
        <v>-0.92302501043084073</v>
      </c>
      <c r="AC40" s="133">
        <f t="shared" si="5"/>
        <v>-0.92302501043084073</v>
      </c>
      <c r="AD40" s="133">
        <f t="shared" si="5"/>
        <v>-0.92302501043084073</v>
      </c>
      <c r="AE40" s="133">
        <f t="shared" si="5"/>
        <v>-0.92302501043084073</v>
      </c>
      <c r="AF40" s="133">
        <f t="shared" si="5"/>
        <v>-0.92302501043084073</v>
      </c>
      <c r="AG40" s="133">
        <f t="shared" si="5"/>
        <v>-0.92302501043084073</v>
      </c>
      <c r="AH40" s="133">
        <f t="shared" si="5"/>
        <v>-0.92302501043084073</v>
      </c>
      <c r="AI40" s="133">
        <f t="shared" si="5"/>
        <v>-0.92302501043084073</v>
      </c>
      <c r="AJ40" s="133">
        <f t="shared" si="5"/>
        <v>-0.92302501043084073</v>
      </c>
      <c r="AK40" s="133">
        <f t="shared" si="5"/>
        <v>-0.92302501043084073</v>
      </c>
      <c r="AL40" s="133">
        <f t="shared" si="5"/>
        <v>-0.92302501043084073</v>
      </c>
      <c r="AM40" s="133">
        <f t="shared" si="5"/>
        <v>-0.92302501043084073</v>
      </c>
      <c r="AN40" s="133">
        <f t="shared" si="5"/>
        <v>-0.92302501043084073</v>
      </c>
      <c r="AO40" s="133">
        <f t="shared" si="5"/>
        <v>-0.92302501043084073</v>
      </c>
      <c r="AP40" s="133">
        <f t="shared" si="5"/>
        <v>-0.92302501043084073</v>
      </c>
      <c r="AQ40" s="133">
        <f t="shared" si="5"/>
        <v>-0.92302501043084073</v>
      </c>
      <c r="AR40" s="133">
        <f t="shared" si="5"/>
        <v>-0.92302501043084073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-1.25</v>
      </c>
      <c r="R41" s="136">
        <f t="shared" si="1"/>
        <v>-1.0184863182941337</v>
      </c>
      <c r="S41" s="133">
        <f t="shared" si="2"/>
        <v>-2.666666666666667</v>
      </c>
      <c r="T41" s="133">
        <f t="shared" si="3"/>
        <v>-1.5167880103710678</v>
      </c>
      <c r="U41" s="133">
        <f t="shared" si="4"/>
        <v>-1.6113535974240165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-1.25</v>
      </c>
      <c r="R42" s="136">
        <f t="shared" si="1"/>
        <v>-1.0184863182941337</v>
      </c>
      <c r="S42" s="133">
        <f t="shared" si="2"/>
        <v>-2.666666666666667</v>
      </c>
      <c r="T42" s="133">
        <f t="shared" si="3"/>
        <v>-1.5167880103710678</v>
      </c>
      <c r="U42" s="133">
        <f t="shared" si="4"/>
        <v>-1.6113535974240165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-1.25</v>
      </c>
      <c r="R43" s="136">
        <f t="shared" si="1"/>
        <v>-1.0184863182941337</v>
      </c>
      <c r="S43" s="133">
        <f t="shared" si="2"/>
        <v>-2.666666666666667</v>
      </c>
      <c r="T43" s="133">
        <f t="shared" si="3"/>
        <v>-1.5167880103710678</v>
      </c>
      <c r="U43" s="133">
        <f t="shared" si="4"/>
        <v>-1.6113535974240165</v>
      </c>
      <c r="W43" s="133">
        <v>-0.14421999999999999</v>
      </c>
      <c r="X43" s="133">
        <v>-9.3731800000000004E-2</v>
      </c>
      <c r="Y43" s="133">
        <v>-0.12619900000000001</v>
      </c>
      <c r="Z43" s="133">
        <v>2.6732200000000001E-2</v>
      </c>
      <c r="AA43" s="133">
        <v>0.70771200000000001</v>
      </c>
      <c r="AB43" s="133">
        <v>0.40647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-1.25</v>
      </c>
      <c r="R44" s="136">
        <f t="shared" si="1"/>
        <v>-1.0184863182941337</v>
      </c>
      <c r="S44" s="133">
        <f t="shared" si="2"/>
        <v>-2.666666666666667</v>
      </c>
      <c r="T44" s="133">
        <f t="shared" si="3"/>
        <v>-1.5167880103710678</v>
      </c>
      <c r="U44" s="133">
        <f t="shared" si="4"/>
        <v>-1.6113535974240165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-1.25</v>
      </c>
      <c r="R45" s="136">
        <f t="shared" si="1"/>
        <v>-1.0184863182941337</v>
      </c>
      <c r="S45" s="133">
        <f t="shared" si="2"/>
        <v>-2.666666666666667</v>
      </c>
      <c r="T45" s="133">
        <f t="shared" si="3"/>
        <v>-1.5167880103710678</v>
      </c>
      <c r="U45" s="133">
        <f t="shared" si="4"/>
        <v>-1.6113535974240165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-1.25</v>
      </c>
      <c r="R46" s="136">
        <f t="shared" si="1"/>
        <v>-1.0184863182941337</v>
      </c>
      <c r="S46" s="133">
        <f t="shared" si="2"/>
        <v>-2.666666666666667</v>
      </c>
      <c r="T46" s="133">
        <f t="shared" si="3"/>
        <v>-1.5167880103710678</v>
      </c>
      <c r="U46" s="133">
        <f t="shared" si="4"/>
        <v>-1.6113535974240165</v>
      </c>
      <c r="W46" s="133">
        <f t="array" ref="W46:AR46">MMULT(X43:AB43,W36:AR40)</f>
        <v>-1.1565603424290343</v>
      </c>
      <c r="X46" s="133">
        <v>-1.1565603424290343</v>
      </c>
      <c r="Y46" s="133">
        <v>-1.1565603424290343</v>
      </c>
      <c r="Z46" s="133">
        <v>-1.1565603424290343</v>
      </c>
      <c r="AA46" s="133">
        <v>-1.1565603424290343</v>
      </c>
      <c r="AB46" s="133">
        <v>-1.1565603424290343</v>
      </c>
      <c r="AC46" s="133">
        <v>-1.1565603424290343</v>
      </c>
      <c r="AD46" s="133">
        <v>-1.1565603424290343</v>
      </c>
      <c r="AE46" s="133">
        <v>-1.1565603424290343</v>
      </c>
      <c r="AF46" s="133">
        <v>-1.1565603424290343</v>
      </c>
      <c r="AG46" s="133">
        <v>-1.1565603424290343</v>
      </c>
      <c r="AH46" s="133">
        <v>-1.1565603424290343</v>
      </c>
      <c r="AI46" s="133">
        <v>-1.1565603424290343</v>
      </c>
      <c r="AJ46" s="133">
        <v>-1.1565603424290343</v>
      </c>
      <c r="AK46" s="133">
        <v>-1.1565603424290343</v>
      </c>
      <c r="AL46" s="133">
        <v>-1.1565603424290343</v>
      </c>
      <c r="AM46" s="133">
        <v>-1.1565603424290343</v>
      </c>
      <c r="AN46" s="133">
        <v>-1.1565603424290343</v>
      </c>
      <c r="AO46" s="133">
        <v>-1.1565603424290343</v>
      </c>
      <c r="AP46" s="133">
        <v>-1.1565603424290343</v>
      </c>
      <c r="AQ46" s="133">
        <v>-1.1565603424290343</v>
      </c>
      <c r="AR46" s="133">
        <v>-1.1565603424290343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-1.25</v>
      </c>
      <c r="R47" s="136">
        <f t="shared" si="1"/>
        <v>-1.0184863182941337</v>
      </c>
      <c r="S47" s="133">
        <f t="shared" si="2"/>
        <v>-2.666666666666667</v>
      </c>
      <c r="T47" s="133">
        <f t="shared" si="3"/>
        <v>-1.5167880103710678</v>
      </c>
      <c r="U47" s="133">
        <f t="shared" si="4"/>
        <v>-1.6113535974240165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-1.25</v>
      </c>
      <c r="R48" s="136">
        <f t="shared" si="1"/>
        <v>-1.0184863182941337</v>
      </c>
      <c r="S48" s="133">
        <f t="shared" si="2"/>
        <v>-2.666666666666667</v>
      </c>
      <c r="T48" s="133">
        <f t="shared" si="3"/>
        <v>-1.5167880103710678</v>
      </c>
      <c r="U48" s="133">
        <f t="shared" si="4"/>
        <v>-1.6113535974240165</v>
      </c>
      <c r="W48" s="133">
        <f t="array" ref="W48:AR48">(W43)+W46:AR46</f>
        <v>-1.3007803424290343</v>
      </c>
      <c r="X48" s="133">
        <v>-1.3007803424290343</v>
      </c>
      <c r="Y48" s="133">
        <v>-1.3007803424290343</v>
      </c>
      <c r="Z48" s="133">
        <v>-1.3007803424290343</v>
      </c>
      <c r="AA48" s="133">
        <v>-1.3007803424290343</v>
      </c>
      <c r="AB48" s="133">
        <v>-1.3007803424290343</v>
      </c>
      <c r="AC48" s="133">
        <v>-1.3007803424290343</v>
      </c>
      <c r="AD48" s="133">
        <v>-1.3007803424290343</v>
      </c>
      <c r="AE48" s="133">
        <v>-1.3007803424290343</v>
      </c>
      <c r="AF48" s="133">
        <v>-1.3007803424290343</v>
      </c>
      <c r="AG48" s="133">
        <v>-1.3007803424290343</v>
      </c>
      <c r="AH48" s="133">
        <v>-1.3007803424290343</v>
      </c>
      <c r="AI48" s="133">
        <v>-1.3007803424290343</v>
      </c>
      <c r="AJ48" s="133">
        <v>-1.3007803424290343</v>
      </c>
      <c r="AK48" s="133">
        <v>-1.3007803424290343</v>
      </c>
      <c r="AL48" s="133">
        <v>-1.3007803424290343</v>
      </c>
      <c r="AM48" s="133">
        <v>-1.3007803424290343</v>
      </c>
      <c r="AN48" s="133">
        <v>-1.3007803424290343</v>
      </c>
      <c r="AO48" s="133">
        <v>-1.3007803424290343</v>
      </c>
      <c r="AP48" s="133">
        <v>-1.3007803424290343</v>
      </c>
      <c r="AQ48" s="133">
        <v>-1.3007803424290343</v>
      </c>
      <c r="AR48" s="133">
        <v>-1.3007803424290343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-1.25</v>
      </c>
      <c r="R49" s="136">
        <f t="shared" si="1"/>
        <v>-1.0184863182941337</v>
      </c>
      <c r="S49" s="133">
        <f t="shared" si="2"/>
        <v>-2.666666666666667</v>
      </c>
      <c r="T49" s="133">
        <f t="shared" si="3"/>
        <v>-1.5167880103710678</v>
      </c>
      <c r="U49" s="133">
        <f t="shared" si="4"/>
        <v>-1.6113535974240165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-1.25</v>
      </c>
      <c r="R50" s="136">
        <f t="shared" si="1"/>
        <v>-1.0184863182941337</v>
      </c>
      <c r="S50" s="133">
        <f t="shared" si="2"/>
        <v>-2.666666666666667</v>
      </c>
      <c r="T50" s="133">
        <f t="shared" si="3"/>
        <v>-1.5167880103710678</v>
      </c>
      <c r="U50" s="133">
        <f t="shared" si="4"/>
        <v>-1.6113535974240165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-1.25</v>
      </c>
      <c r="R51" s="136">
        <f t="shared" si="1"/>
        <v>-1.0184863182941337</v>
      </c>
      <c r="S51" s="133">
        <f t="shared" si="2"/>
        <v>-2.666666666666667</v>
      </c>
      <c r="T51" s="133">
        <f t="shared" si="3"/>
        <v>-1.5167880103710678</v>
      </c>
      <c r="U51" s="133">
        <f t="shared" si="4"/>
        <v>-1.6113535974240165</v>
      </c>
      <c r="W51" s="133">
        <f>(W48+1)*(($N$5-$N$3)/2)+$N$3</f>
        <v>24.258194511608728</v>
      </c>
      <c r="X51" s="133">
        <f t="shared" ref="X51:AR51" si="7">(X48+1)*(($N$5-$N$3)/2)+$N$3</f>
        <v>24.258194511608728</v>
      </c>
      <c r="Y51" s="133">
        <f t="shared" si="7"/>
        <v>24.258194511608728</v>
      </c>
      <c r="Z51" s="133">
        <f t="shared" si="7"/>
        <v>24.258194511608728</v>
      </c>
      <c r="AA51" s="133">
        <f t="shared" si="7"/>
        <v>24.258194511608728</v>
      </c>
      <c r="AB51" s="133">
        <f t="shared" si="7"/>
        <v>24.258194511608728</v>
      </c>
      <c r="AC51" s="133">
        <f t="shared" si="7"/>
        <v>24.258194511608728</v>
      </c>
      <c r="AD51" s="133">
        <f t="shared" si="7"/>
        <v>24.258194511608728</v>
      </c>
      <c r="AE51" s="133">
        <f t="shared" si="7"/>
        <v>24.258194511608728</v>
      </c>
      <c r="AF51" s="133">
        <f t="shared" si="7"/>
        <v>24.258194511608728</v>
      </c>
      <c r="AG51" s="133">
        <f t="shared" si="7"/>
        <v>24.258194511608728</v>
      </c>
      <c r="AH51" s="133">
        <f t="shared" si="7"/>
        <v>24.258194511608728</v>
      </c>
      <c r="AI51" s="133">
        <f t="shared" si="7"/>
        <v>24.258194511608728</v>
      </c>
      <c r="AJ51" s="133">
        <f t="shared" si="7"/>
        <v>24.258194511608728</v>
      </c>
      <c r="AK51" s="133">
        <f t="shared" si="7"/>
        <v>24.258194511608728</v>
      </c>
      <c r="AL51" s="133">
        <f t="shared" si="7"/>
        <v>24.258194511608728</v>
      </c>
      <c r="AM51" s="133">
        <f t="shared" si="7"/>
        <v>24.258194511608728</v>
      </c>
      <c r="AN51" s="133">
        <f t="shared" si="7"/>
        <v>24.258194511608728</v>
      </c>
      <c r="AO51" s="133">
        <f t="shared" si="7"/>
        <v>24.258194511608728</v>
      </c>
      <c r="AP51" s="133">
        <f t="shared" si="7"/>
        <v>24.258194511608728</v>
      </c>
      <c r="AQ51" s="133">
        <f t="shared" si="7"/>
        <v>24.258194511608728</v>
      </c>
      <c r="AR51" s="133">
        <f t="shared" si="7"/>
        <v>24.258194511608728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-1.25</v>
      </c>
      <c r="R52" s="136">
        <f t="shared" si="1"/>
        <v>-1.0184863182941337</v>
      </c>
      <c r="S52" s="133">
        <f t="shared" si="2"/>
        <v>-2.666666666666667</v>
      </c>
      <c r="T52" s="133">
        <f t="shared" si="3"/>
        <v>-1.5167880103710678</v>
      </c>
      <c r="U52" s="133">
        <f t="shared" si="4"/>
        <v>-1.6113535974240165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-1.25</v>
      </c>
      <c r="R53" s="136">
        <f t="shared" si="1"/>
        <v>-1.0184863182941337</v>
      </c>
      <c r="S53" s="133">
        <f t="shared" si="2"/>
        <v>-2.666666666666667</v>
      </c>
      <c r="T53" s="133">
        <f t="shared" si="3"/>
        <v>-1.5167880103710678</v>
      </c>
      <c r="U53" s="133">
        <f t="shared" si="4"/>
        <v>-1.6113535974240165</v>
      </c>
      <c r="W53" s="133">
        <f t="array" ref="W53:W184">TRANSPOSE($W$51:$CE$51)</f>
        <v>24.258194511608728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-1.25</v>
      </c>
      <c r="R54" s="136">
        <f t="shared" si="1"/>
        <v>-1.0184863182941337</v>
      </c>
      <c r="S54" s="133">
        <f t="shared" si="2"/>
        <v>-2.666666666666667</v>
      </c>
      <c r="T54" s="133">
        <f t="shared" si="3"/>
        <v>-1.5167880103710678</v>
      </c>
      <c r="U54" s="133">
        <f t="shared" si="4"/>
        <v>-1.6113535974240165</v>
      </c>
      <c r="W54" s="133">
        <v>24.258194511608728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-1.25</v>
      </c>
      <c r="R55" s="136">
        <f t="shared" si="1"/>
        <v>-1.0184863182941337</v>
      </c>
      <c r="S55" s="133">
        <f t="shared" si="2"/>
        <v>-2.666666666666667</v>
      </c>
      <c r="T55" s="133">
        <f t="shared" si="3"/>
        <v>-1.5167880103710678</v>
      </c>
      <c r="U55" s="133">
        <f t="shared" si="4"/>
        <v>-1.6113535974240165</v>
      </c>
      <c r="W55" s="133">
        <v>24.258194511608728</v>
      </c>
    </row>
    <row r="56" spans="17:53" x14ac:dyDescent="0.25">
      <c r="Q56" s="133">
        <f t="shared" si="0"/>
        <v>-1.25</v>
      </c>
      <c r="R56" s="136">
        <f t="shared" si="1"/>
        <v>-1.0184863182941337</v>
      </c>
      <c r="S56" s="133">
        <f t="shared" si="2"/>
        <v>-2.666666666666667</v>
      </c>
      <c r="T56" s="133">
        <f t="shared" si="3"/>
        <v>-1.5167880103710678</v>
      </c>
      <c r="U56" s="133">
        <f t="shared" si="4"/>
        <v>-1.6113535974240165</v>
      </c>
      <c r="W56" s="133">
        <v>24.258194511608728</v>
      </c>
    </row>
    <row r="57" spans="17:53" x14ac:dyDescent="0.25">
      <c r="Q57" s="133">
        <f t="shared" si="0"/>
        <v>-1.25</v>
      </c>
      <c r="R57" s="136">
        <f t="shared" si="1"/>
        <v>-1.0184863182941337</v>
      </c>
      <c r="S57" s="133">
        <f t="shared" si="2"/>
        <v>-2.666666666666667</v>
      </c>
      <c r="T57" s="133">
        <f t="shared" si="3"/>
        <v>-1.5167880103710678</v>
      </c>
      <c r="U57" s="133">
        <f t="shared" si="4"/>
        <v>-1.6113535974240165</v>
      </c>
      <c r="W57" s="133">
        <v>24.258194511608728</v>
      </c>
    </row>
    <row r="58" spans="17:53" x14ac:dyDescent="0.25">
      <c r="Q58" s="133">
        <f t="shared" si="0"/>
        <v>-1.25</v>
      </c>
      <c r="R58" s="136">
        <f t="shared" si="1"/>
        <v>-1.0184863182941337</v>
      </c>
      <c r="S58" s="133">
        <f t="shared" si="2"/>
        <v>-2.666666666666667</v>
      </c>
      <c r="T58" s="133">
        <f t="shared" si="3"/>
        <v>-1.5167880103710678</v>
      </c>
      <c r="U58" s="133">
        <f t="shared" si="4"/>
        <v>-1.6113535974240165</v>
      </c>
      <c r="W58" s="133">
        <v>24.258194511608728</v>
      </c>
    </row>
    <row r="59" spans="17:53" x14ac:dyDescent="0.25">
      <c r="Q59" s="133">
        <f t="shared" si="0"/>
        <v>-1.25</v>
      </c>
      <c r="R59" s="136">
        <f t="shared" si="1"/>
        <v>-1.0184863182941337</v>
      </c>
      <c r="S59" s="133">
        <f t="shared" si="2"/>
        <v>-2.666666666666667</v>
      </c>
      <c r="T59" s="133">
        <f t="shared" si="3"/>
        <v>-1.5167880103710678</v>
      </c>
      <c r="U59" s="133">
        <f t="shared" si="4"/>
        <v>-1.6113535974240165</v>
      </c>
      <c r="W59" s="133">
        <v>24.258194511608728</v>
      </c>
    </row>
    <row r="60" spans="17:53" x14ac:dyDescent="0.25">
      <c r="Q60" s="133">
        <f t="shared" si="0"/>
        <v>-1.25</v>
      </c>
      <c r="R60" s="136">
        <f t="shared" si="1"/>
        <v>-1.0184863182941337</v>
      </c>
      <c r="S60" s="133">
        <f t="shared" si="2"/>
        <v>-2.666666666666667</v>
      </c>
      <c r="T60" s="133">
        <f t="shared" si="3"/>
        <v>-1.5167880103710678</v>
      </c>
      <c r="U60" s="133">
        <f t="shared" si="4"/>
        <v>-1.6113535974240165</v>
      </c>
      <c r="W60" s="133">
        <v>24.258194511608728</v>
      </c>
    </row>
    <row r="61" spans="17:53" x14ac:dyDescent="0.25">
      <c r="Q61" s="133">
        <f t="shared" si="0"/>
        <v>-1.25</v>
      </c>
      <c r="R61" s="136">
        <f t="shared" si="1"/>
        <v>-1.0184863182941337</v>
      </c>
      <c r="S61" s="133">
        <f t="shared" si="2"/>
        <v>-2.666666666666667</v>
      </c>
      <c r="T61" s="133">
        <f t="shared" si="3"/>
        <v>-1.5167880103710678</v>
      </c>
      <c r="U61" s="133">
        <f t="shared" si="4"/>
        <v>-1.6113535974240165</v>
      </c>
      <c r="W61" s="133">
        <v>24.258194511608728</v>
      </c>
    </row>
    <row r="62" spans="17:53" x14ac:dyDescent="0.25">
      <c r="Q62" s="133">
        <f t="shared" si="0"/>
        <v>-1.25</v>
      </c>
      <c r="R62" s="136">
        <f t="shared" si="1"/>
        <v>-1.0184863182941337</v>
      </c>
      <c r="S62" s="133">
        <f t="shared" si="2"/>
        <v>-2.666666666666667</v>
      </c>
      <c r="T62" s="133">
        <f t="shared" si="3"/>
        <v>-1.5167880103710678</v>
      </c>
      <c r="U62" s="133">
        <f t="shared" si="4"/>
        <v>-1.6113535974240165</v>
      </c>
      <c r="W62" s="133">
        <v>24.258194511608728</v>
      </c>
    </row>
    <row r="63" spans="17:53" x14ac:dyDescent="0.25">
      <c r="Q63" s="133">
        <f t="shared" si="0"/>
        <v>-1.25</v>
      </c>
      <c r="R63" s="136">
        <f t="shared" si="1"/>
        <v>-1.0184863182941337</v>
      </c>
      <c r="S63" s="133">
        <f t="shared" si="2"/>
        <v>-2.666666666666667</v>
      </c>
      <c r="T63" s="133">
        <f t="shared" si="3"/>
        <v>-1.5167880103710678</v>
      </c>
      <c r="U63" s="133">
        <f t="shared" si="4"/>
        <v>-1.6113535974240165</v>
      </c>
      <c r="W63" s="133">
        <v>24.258194511608728</v>
      </c>
    </row>
    <row r="64" spans="17:53" x14ac:dyDescent="0.25">
      <c r="Q64" s="133">
        <f t="shared" si="0"/>
        <v>-1.25</v>
      </c>
      <c r="R64" s="136">
        <f t="shared" si="1"/>
        <v>-1.0184863182941337</v>
      </c>
      <c r="S64" s="133">
        <f t="shared" si="2"/>
        <v>-2.666666666666667</v>
      </c>
      <c r="T64" s="133">
        <f t="shared" si="3"/>
        <v>-1.5167880103710678</v>
      </c>
      <c r="U64" s="133">
        <f t="shared" si="4"/>
        <v>-1.6113535974240165</v>
      </c>
      <c r="W64" s="133">
        <v>24.258194511608728</v>
      </c>
    </row>
    <row r="65" spans="17:23" x14ac:dyDescent="0.25">
      <c r="Q65" s="133">
        <f t="shared" si="0"/>
        <v>-1.25</v>
      </c>
      <c r="R65" s="136">
        <f t="shared" si="1"/>
        <v>-1.0184863182941337</v>
      </c>
      <c r="S65" s="133">
        <f t="shared" si="2"/>
        <v>-2.666666666666667</v>
      </c>
      <c r="T65" s="133">
        <f t="shared" si="3"/>
        <v>-1.5167880103710678</v>
      </c>
      <c r="U65" s="133">
        <f t="shared" si="4"/>
        <v>-1.6113535974240165</v>
      </c>
      <c r="W65" s="133">
        <v>24.258194511608728</v>
      </c>
    </row>
    <row r="66" spans="17:23" x14ac:dyDescent="0.25">
      <c r="Q66" s="133">
        <f t="shared" si="0"/>
        <v>-1.25</v>
      </c>
      <c r="R66" s="136">
        <f t="shared" si="1"/>
        <v>-1.0184863182941337</v>
      </c>
      <c r="S66" s="133">
        <f t="shared" si="2"/>
        <v>-2.666666666666667</v>
      </c>
      <c r="T66" s="133">
        <f t="shared" si="3"/>
        <v>-1.5167880103710678</v>
      </c>
      <c r="U66" s="133">
        <f t="shared" si="4"/>
        <v>-1.6113535974240165</v>
      </c>
      <c r="W66" s="133">
        <v>24.258194511608728</v>
      </c>
    </row>
    <row r="67" spans="17:23" x14ac:dyDescent="0.25">
      <c r="Q67" s="133">
        <f t="shared" ref="Q67:Q130" si="8">2*((L67-P$3)/(P$5-P$3))-1</f>
        <v>-1.25</v>
      </c>
      <c r="R67" s="136">
        <f t="shared" ref="R67:R130" si="9">2*((H67-P$8)/(P$10-P$8))-1</f>
        <v>-1.0184863182941337</v>
      </c>
      <c r="S67" s="133">
        <f t="shared" ref="S67:S130" si="10">2*((I67-P$13)/(P$15-P$13))-1</f>
        <v>-2.666666666666667</v>
      </c>
      <c r="T67" s="133">
        <f t="shared" ref="T67:T130" si="11">2*((J67-P$18)/(P$20-P$18))-1</f>
        <v>-1.5167880103710678</v>
      </c>
      <c r="U67" s="133">
        <f t="shared" ref="U67:U130" si="12">2*((K67-P$23)/(P$25-P$23))-1</f>
        <v>-1.6113535974240165</v>
      </c>
      <c r="W67" s="133">
        <v>24.258194511608728</v>
      </c>
    </row>
    <row r="68" spans="17:23" x14ac:dyDescent="0.25">
      <c r="Q68" s="133">
        <f t="shared" si="8"/>
        <v>-1.25</v>
      </c>
      <c r="R68" s="136">
        <f t="shared" si="9"/>
        <v>-1.0184863182941337</v>
      </c>
      <c r="S68" s="133">
        <f t="shared" si="10"/>
        <v>-2.666666666666667</v>
      </c>
      <c r="T68" s="133">
        <f t="shared" si="11"/>
        <v>-1.5167880103710678</v>
      </c>
      <c r="U68" s="133">
        <f t="shared" si="12"/>
        <v>-1.6113535974240165</v>
      </c>
      <c r="W68" s="133">
        <v>24.258194511608728</v>
      </c>
    </row>
    <row r="69" spans="17:23" x14ac:dyDescent="0.25">
      <c r="Q69" s="133">
        <f t="shared" si="8"/>
        <v>-1.25</v>
      </c>
      <c r="R69" s="136">
        <f t="shared" si="9"/>
        <v>-1.0184863182941337</v>
      </c>
      <c r="S69" s="133">
        <f t="shared" si="10"/>
        <v>-2.666666666666667</v>
      </c>
      <c r="T69" s="133">
        <f t="shared" si="11"/>
        <v>-1.5167880103710678</v>
      </c>
      <c r="U69" s="133">
        <f t="shared" si="12"/>
        <v>-1.6113535974240165</v>
      </c>
      <c r="W69" s="133">
        <v>24.258194511608728</v>
      </c>
    </row>
    <row r="70" spans="17:23" x14ac:dyDescent="0.25">
      <c r="Q70" s="133">
        <f t="shared" si="8"/>
        <v>-1.25</v>
      </c>
      <c r="R70" s="136">
        <f t="shared" si="9"/>
        <v>-1.0184863182941337</v>
      </c>
      <c r="S70" s="133">
        <f t="shared" si="10"/>
        <v>-2.666666666666667</v>
      </c>
      <c r="T70" s="133">
        <f t="shared" si="11"/>
        <v>-1.5167880103710678</v>
      </c>
      <c r="U70" s="133">
        <f t="shared" si="12"/>
        <v>-1.6113535974240165</v>
      </c>
      <c r="W70" s="133">
        <v>24.258194511608728</v>
      </c>
    </row>
    <row r="71" spans="17:23" x14ac:dyDescent="0.25">
      <c r="Q71" s="133">
        <f t="shared" si="8"/>
        <v>-1.25</v>
      </c>
      <c r="R71" s="136">
        <f t="shared" si="9"/>
        <v>-1.0184863182941337</v>
      </c>
      <c r="S71" s="133">
        <f t="shared" si="10"/>
        <v>-2.666666666666667</v>
      </c>
      <c r="T71" s="133">
        <f t="shared" si="11"/>
        <v>-1.5167880103710678</v>
      </c>
      <c r="U71" s="133">
        <f t="shared" si="12"/>
        <v>-1.6113535974240165</v>
      </c>
      <c r="W71" s="133">
        <v>24.258194511608728</v>
      </c>
    </row>
    <row r="72" spans="17:23" x14ac:dyDescent="0.25">
      <c r="Q72" s="133">
        <f t="shared" si="8"/>
        <v>-1.25</v>
      </c>
      <c r="R72" s="136">
        <f t="shared" si="9"/>
        <v>-1.0184863182941337</v>
      </c>
      <c r="S72" s="133">
        <f t="shared" si="10"/>
        <v>-2.666666666666667</v>
      </c>
      <c r="T72" s="133">
        <f t="shared" si="11"/>
        <v>-1.5167880103710678</v>
      </c>
      <c r="U72" s="133">
        <f t="shared" si="12"/>
        <v>-1.6113535974240165</v>
      </c>
      <c r="W72" s="133">
        <v>24.258194511608728</v>
      </c>
    </row>
    <row r="73" spans="17:23" x14ac:dyDescent="0.25">
      <c r="Q73" s="133">
        <f t="shared" si="8"/>
        <v>-1.25</v>
      </c>
      <c r="R73" s="136">
        <f t="shared" si="9"/>
        <v>-1.0184863182941337</v>
      </c>
      <c r="S73" s="133">
        <f t="shared" si="10"/>
        <v>-2.666666666666667</v>
      </c>
      <c r="T73" s="133">
        <f t="shared" si="11"/>
        <v>-1.5167880103710678</v>
      </c>
      <c r="U73" s="133">
        <f t="shared" si="12"/>
        <v>-1.6113535974240165</v>
      </c>
      <c r="W73" s="133">
        <v>24.258194511608728</v>
      </c>
    </row>
    <row r="74" spans="17:23" x14ac:dyDescent="0.25">
      <c r="Q74" s="133">
        <f t="shared" si="8"/>
        <v>-1.25</v>
      </c>
      <c r="R74" s="136">
        <f t="shared" si="9"/>
        <v>-1.0184863182941337</v>
      </c>
      <c r="S74" s="133">
        <f t="shared" si="10"/>
        <v>-2.666666666666667</v>
      </c>
      <c r="T74" s="133">
        <f t="shared" si="11"/>
        <v>-1.5167880103710678</v>
      </c>
      <c r="U74" s="133">
        <f t="shared" si="12"/>
        <v>-1.6113535974240165</v>
      </c>
      <c r="W74" s="133">
        <v>24.258194511608728</v>
      </c>
    </row>
    <row r="75" spans="17:23" x14ac:dyDescent="0.25">
      <c r="Q75" s="133">
        <f t="shared" si="8"/>
        <v>-1.25</v>
      </c>
      <c r="R75" s="136">
        <f t="shared" si="9"/>
        <v>-1.0184863182941337</v>
      </c>
      <c r="S75" s="133">
        <f t="shared" si="10"/>
        <v>-2.666666666666667</v>
      </c>
      <c r="T75" s="133">
        <f t="shared" si="11"/>
        <v>-1.5167880103710678</v>
      </c>
      <c r="U75" s="133">
        <f t="shared" si="12"/>
        <v>-1.6113535974240165</v>
      </c>
      <c r="W75" s="133">
        <v>0</v>
      </c>
    </row>
    <row r="76" spans="17:23" x14ac:dyDescent="0.25">
      <c r="Q76" s="133">
        <f t="shared" si="8"/>
        <v>-1.25</v>
      </c>
      <c r="R76" s="136">
        <f t="shared" si="9"/>
        <v>-1.0184863182941337</v>
      </c>
      <c r="S76" s="133">
        <f t="shared" si="10"/>
        <v>-2.666666666666667</v>
      </c>
      <c r="T76" s="133">
        <f t="shared" si="11"/>
        <v>-1.5167880103710678</v>
      </c>
      <c r="U76" s="133">
        <f t="shared" si="12"/>
        <v>-1.6113535974240165</v>
      </c>
      <c r="W76" s="133">
        <v>0</v>
      </c>
    </row>
    <row r="77" spans="17:23" x14ac:dyDescent="0.25">
      <c r="Q77" s="133">
        <f t="shared" si="8"/>
        <v>-1.25</v>
      </c>
      <c r="R77" s="136">
        <f t="shared" si="9"/>
        <v>-1.0184863182941337</v>
      </c>
      <c r="S77" s="133">
        <f t="shared" si="10"/>
        <v>-2.666666666666667</v>
      </c>
      <c r="T77" s="133">
        <f t="shared" si="11"/>
        <v>-1.5167880103710678</v>
      </c>
      <c r="U77" s="133">
        <f t="shared" si="12"/>
        <v>-1.6113535974240165</v>
      </c>
      <c r="W77" s="133">
        <v>0</v>
      </c>
    </row>
    <row r="78" spans="17:23" x14ac:dyDescent="0.25">
      <c r="Q78" s="133">
        <f t="shared" si="8"/>
        <v>-1.25</v>
      </c>
      <c r="R78" s="136">
        <f t="shared" si="9"/>
        <v>-1.0184863182941337</v>
      </c>
      <c r="S78" s="133">
        <f t="shared" si="10"/>
        <v>-2.666666666666667</v>
      </c>
      <c r="T78" s="133">
        <f t="shared" si="11"/>
        <v>-1.5167880103710678</v>
      </c>
      <c r="U78" s="133">
        <f t="shared" si="12"/>
        <v>-1.6113535974240165</v>
      </c>
      <c r="W78" s="133">
        <v>0</v>
      </c>
    </row>
    <row r="79" spans="17:23" x14ac:dyDescent="0.25">
      <c r="Q79" s="133">
        <f t="shared" si="8"/>
        <v>-1.25</v>
      </c>
      <c r="R79" s="136">
        <f t="shared" si="9"/>
        <v>-1.0184863182941337</v>
      </c>
      <c r="S79" s="133">
        <f t="shared" si="10"/>
        <v>-2.666666666666667</v>
      </c>
      <c r="T79" s="133">
        <f t="shared" si="11"/>
        <v>-1.5167880103710678</v>
      </c>
      <c r="U79" s="133">
        <f t="shared" si="12"/>
        <v>-1.6113535974240165</v>
      </c>
      <c r="W79" s="133">
        <v>0</v>
      </c>
    </row>
    <row r="80" spans="17:23" x14ac:dyDescent="0.25">
      <c r="Q80" s="133">
        <f t="shared" si="8"/>
        <v>-1.25</v>
      </c>
      <c r="R80" s="136">
        <f t="shared" si="9"/>
        <v>-1.0184863182941337</v>
      </c>
      <c r="S80" s="133">
        <f t="shared" si="10"/>
        <v>-2.666666666666667</v>
      </c>
      <c r="T80" s="133">
        <f t="shared" si="11"/>
        <v>-1.5167880103710678</v>
      </c>
      <c r="U80" s="133">
        <f t="shared" si="12"/>
        <v>-1.6113535974240165</v>
      </c>
      <c r="W80" s="133">
        <v>0</v>
      </c>
    </row>
    <row r="81" spans="17:23" x14ac:dyDescent="0.25">
      <c r="Q81" s="133">
        <f t="shared" si="8"/>
        <v>-1.25</v>
      </c>
      <c r="R81" s="136">
        <f t="shared" si="9"/>
        <v>-1.0184863182941337</v>
      </c>
      <c r="S81" s="133">
        <f t="shared" si="10"/>
        <v>-2.666666666666667</v>
      </c>
      <c r="T81" s="133">
        <f t="shared" si="11"/>
        <v>-1.5167880103710678</v>
      </c>
      <c r="U81" s="133">
        <f t="shared" si="12"/>
        <v>-1.6113535974240165</v>
      </c>
      <c r="W81" s="133">
        <v>0</v>
      </c>
    </row>
    <row r="82" spans="17:23" x14ac:dyDescent="0.25">
      <c r="Q82" s="133">
        <f t="shared" si="8"/>
        <v>-1.25</v>
      </c>
      <c r="R82" s="136">
        <f t="shared" si="9"/>
        <v>-1.0184863182941337</v>
      </c>
      <c r="S82" s="133">
        <f t="shared" si="10"/>
        <v>-2.666666666666667</v>
      </c>
      <c r="T82" s="133">
        <f t="shared" si="11"/>
        <v>-1.5167880103710678</v>
      </c>
      <c r="U82" s="133">
        <f t="shared" si="12"/>
        <v>-1.6113535974240165</v>
      </c>
      <c r="W82" s="133">
        <v>0</v>
      </c>
    </row>
    <row r="83" spans="17:23" x14ac:dyDescent="0.25">
      <c r="Q83" s="133">
        <f t="shared" si="8"/>
        <v>-1.25</v>
      </c>
      <c r="R83" s="136">
        <f t="shared" si="9"/>
        <v>-1.0184863182941337</v>
      </c>
      <c r="S83" s="133">
        <f t="shared" si="10"/>
        <v>-2.666666666666667</v>
      </c>
      <c r="T83" s="133">
        <f t="shared" si="11"/>
        <v>-1.5167880103710678</v>
      </c>
      <c r="U83" s="133">
        <f t="shared" si="12"/>
        <v>-1.6113535974240165</v>
      </c>
      <c r="W83" s="133">
        <v>0</v>
      </c>
    </row>
    <row r="84" spans="17:23" x14ac:dyDescent="0.25">
      <c r="Q84" s="133">
        <f t="shared" si="8"/>
        <v>-1.25</v>
      </c>
      <c r="R84" s="136">
        <f t="shared" si="9"/>
        <v>-1.0184863182941337</v>
      </c>
      <c r="S84" s="133">
        <f t="shared" si="10"/>
        <v>-2.666666666666667</v>
      </c>
      <c r="T84" s="133">
        <f t="shared" si="11"/>
        <v>-1.5167880103710678</v>
      </c>
      <c r="U84" s="133">
        <f t="shared" si="12"/>
        <v>-1.6113535974240165</v>
      </c>
      <c r="W84" s="133">
        <v>0</v>
      </c>
    </row>
    <row r="85" spans="17:23" x14ac:dyDescent="0.25">
      <c r="Q85" s="133">
        <f t="shared" si="8"/>
        <v>-1.25</v>
      </c>
      <c r="R85" s="136">
        <f t="shared" si="9"/>
        <v>-1.0184863182941337</v>
      </c>
      <c r="S85" s="133">
        <f t="shared" si="10"/>
        <v>-2.666666666666667</v>
      </c>
      <c r="T85" s="133">
        <f t="shared" si="11"/>
        <v>-1.5167880103710678</v>
      </c>
      <c r="U85" s="133">
        <f t="shared" si="12"/>
        <v>-1.6113535974240165</v>
      </c>
      <c r="W85" s="133">
        <v>0</v>
      </c>
    </row>
    <row r="86" spans="17:23" x14ac:dyDescent="0.25">
      <c r="Q86" s="133">
        <f t="shared" si="8"/>
        <v>-1.25</v>
      </c>
      <c r="R86" s="136">
        <f t="shared" si="9"/>
        <v>-1.0184863182941337</v>
      </c>
      <c r="S86" s="133">
        <f t="shared" si="10"/>
        <v>-2.666666666666667</v>
      </c>
      <c r="T86" s="133">
        <f t="shared" si="11"/>
        <v>-1.5167880103710678</v>
      </c>
      <c r="U86" s="133">
        <f t="shared" si="12"/>
        <v>-1.6113535974240165</v>
      </c>
      <c r="W86" s="133">
        <v>0</v>
      </c>
    </row>
    <row r="87" spans="17:23" x14ac:dyDescent="0.25">
      <c r="Q87" s="133">
        <f t="shared" si="8"/>
        <v>-1.25</v>
      </c>
      <c r="R87" s="136">
        <f t="shared" si="9"/>
        <v>-1.0184863182941337</v>
      </c>
      <c r="S87" s="133">
        <f t="shared" si="10"/>
        <v>-2.666666666666667</v>
      </c>
      <c r="T87" s="133">
        <f t="shared" si="11"/>
        <v>-1.5167880103710678</v>
      </c>
      <c r="U87" s="133">
        <f t="shared" si="12"/>
        <v>-1.6113535974240165</v>
      </c>
      <c r="W87" s="133">
        <v>0</v>
      </c>
    </row>
    <row r="88" spans="17:23" x14ac:dyDescent="0.25">
      <c r="Q88" s="133">
        <f t="shared" si="8"/>
        <v>-1.25</v>
      </c>
      <c r="R88" s="136">
        <f t="shared" si="9"/>
        <v>-1.0184863182941337</v>
      </c>
      <c r="S88" s="133">
        <f t="shared" si="10"/>
        <v>-2.666666666666667</v>
      </c>
      <c r="T88" s="133">
        <f t="shared" si="11"/>
        <v>-1.5167880103710678</v>
      </c>
      <c r="U88" s="133">
        <f t="shared" si="12"/>
        <v>-1.6113535974240165</v>
      </c>
      <c r="W88" s="133">
        <v>0</v>
      </c>
    </row>
    <row r="89" spans="17:23" x14ac:dyDescent="0.25">
      <c r="Q89" s="133">
        <f t="shared" si="8"/>
        <v>-1.25</v>
      </c>
      <c r="R89" s="136">
        <f t="shared" si="9"/>
        <v>-1.0184863182941337</v>
      </c>
      <c r="S89" s="133">
        <f t="shared" si="10"/>
        <v>-2.666666666666667</v>
      </c>
      <c r="T89" s="133">
        <f t="shared" si="11"/>
        <v>-1.5167880103710678</v>
      </c>
      <c r="U89" s="133">
        <f t="shared" si="12"/>
        <v>-1.6113535974240165</v>
      </c>
      <c r="W89" s="133">
        <v>0</v>
      </c>
    </row>
    <row r="90" spans="17:23" x14ac:dyDescent="0.25">
      <c r="Q90" s="133">
        <f t="shared" si="8"/>
        <v>-1.25</v>
      </c>
      <c r="R90" s="136">
        <f t="shared" si="9"/>
        <v>-1.0184863182941337</v>
      </c>
      <c r="S90" s="133">
        <f t="shared" si="10"/>
        <v>-2.666666666666667</v>
      </c>
      <c r="T90" s="133">
        <f t="shared" si="11"/>
        <v>-1.5167880103710678</v>
      </c>
      <c r="U90" s="133">
        <f t="shared" si="12"/>
        <v>-1.6113535974240165</v>
      </c>
      <c r="W90" s="133">
        <v>0</v>
      </c>
    </row>
    <row r="91" spans="17:23" x14ac:dyDescent="0.25">
      <c r="Q91" s="133">
        <f t="shared" si="8"/>
        <v>-1.25</v>
      </c>
      <c r="R91" s="136">
        <f t="shared" si="9"/>
        <v>-1.0184863182941337</v>
      </c>
      <c r="S91" s="133">
        <f t="shared" si="10"/>
        <v>-2.666666666666667</v>
      </c>
      <c r="T91" s="133">
        <f t="shared" si="11"/>
        <v>-1.5167880103710678</v>
      </c>
      <c r="U91" s="133">
        <f t="shared" si="12"/>
        <v>-1.6113535974240165</v>
      </c>
      <c r="W91" s="133">
        <v>0</v>
      </c>
    </row>
    <row r="92" spans="17:23" x14ac:dyDescent="0.25">
      <c r="Q92" s="133">
        <f t="shared" si="8"/>
        <v>-1.25</v>
      </c>
      <c r="R92" s="136">
        <f t="shared" si="9"/>
        <v>-1.0184863182941337</v>
      </c>
      <c r="S92" s="133">
        <f t="shared" si="10"/>
        <v>-2.666666666666667</v>
      </c>
      <c r="T92" s="133">
        <f t="shared" si="11"/>
        <v>-1.5167880103710678</v>
      </c>
      <c r="U92" s="133">
        <f t="shared" si="12"/>
        <v>-1.6113535974240165</v>
      </c>
      <c r="W92" s="133">
        <v>0</v>
      </c>
    </row>
    <row r="93" spans="17:23" x14ac:dyDescent="0.25">
      <c r="Q93" s="133">
        <f t="shared" si="8"/>
        <v>-1.25</v>
      </c>
      <c r="R93" s="136">
        <f t="shared" si="9"/>
        <v>-1.0184863182941337</v>
      </c>
      <c r="S93" s="133">
        <f t="shared" si="10"/>
        <v>-2.666666666666667</v>
      </c>
      <c r="T93" s="133">
        <f t="shared" si="11"/>
        <v>-1.5167880103710678</v>
      </c>
      <c r="U93" s="133">
        <f t="shared" si="12"/>
        <v>-1.6113535974240165</v>
      </c>
      <c r="W93" s="133">
        <v>0</v>
      </c>
    </row>
    <row r="94" spans="17:23" x14ac:dyDescent="0.25">
      <c r="Q94" s="133">
        <f t="shared" si="8"/>
        <v>-1.25</v>
      </c>
      <c r="R94" s="136">
        <f t="shared" si="9"/>
        <v>-1.0184863182941337</v>
      </c>
      <c r="S94" s="133">
        <f t="shared" si="10"/>
        <v>-2.666666666666667</v>
      </c>
      <c r="T94" s="133">
        <f t="shared" si="11"/>
        <v>-1.5167880103710678</v>
      </c>
      <c r="U94" s="133">
        <f t="shared" si="12"/>
        <v>-1.6113535974240165</v>
      </c>
      <c r="W94" s="133">
        <v>0</v>
      </c>
    </row>
    <row r="95" spans="17:23" x14ac:dyDescent="0.25">
      <c r="Q95" s="133">
        <f t="shared" si="8"/>
        <v>-1.25</v>
      </c>
      <c r="R95" s="136">
        <f t="shared" si="9"/>
        <v>-1.0184863182941337</v>
      </c>
      <c r="S95" s="133">
        <f t="shared" si="10"/>
        <v>-2.666666666666667</v>
      </c>
      <c r="T95" s="133">
        <f t="shared" si="11"/>
        <v>-1.5167880103710678</v>
      </c>
      <c r="U95" s="133">
        <f t="shared" si="12"/>
        <v>-1.6113535974240165</v>
      </c>
      <c r="W95" s="133">
        <v>0</v>
      </c>
    </row>
    <row r="96" spans="17:23" x14ac:dyDescent="0.25">
      <c r="Q96" s="133">
        <f t="shared" si="8"/>
        <v>-1.25</v>
      </c>
      <c r="R96" s="136">
        <f t="shared" si="9"/>
        <v>-1.0184863182941337</v>
      </c>
      <c r="S96" s="133">
        <f t="shared" si="10"/>
        <v>-2.666666666666667</v>
      </c>
      <c r="T96" s="133">
        <f t="shared" si="11"/>
        <v>-1.5167880103710678</v>
      </c>
      <c r="U96" s="133">
        <f t="shared" si="12"/>
        <v>-1.6113535974240165</v>
      </c>
      <c r="W96" s="133">
        <v>0</v>
      </c>
    </row>
    <row r="97" spans="17:23" x14ac:dyDescent="0.25">
      <c r="Q97" s="133">
        <f t="shared" si="8"/>
        <v>-1.25</v>
      </c>
      <c r="R97" s="136">
        <f t="shared" si="9"/>
        <v>-1.0184863182941337</v>
      </c>
      <c r="S97" s="133">
        <f t="shared" si="10"/>
        <v>-2.666666666666667</v>
      </c>
      <c r="T97" s="133">
        <f t="shared" si="11"/>
        <v>-1.5167880103710678</v>
      </c>
      <c r="U97" s="133">
        <f t="shared" si="12"/>
        <v>-1.6113535974240165</v>
      </c>
      <c r="W97" s="133">
        <v>0</v>
      </c>
    </row>
    <row r="98" spans="17:23" x14ac:dyDescent="0.25">
      <c r="Q98" s="133">
        <f t="shared" si="8"/>
        <v>-1.25</v>
      </c>
      <c r="R98" s="136">
        <f t="shared" si="9"/>
        <v>-1.0184863182941337</v>
      </c>
      <c r="S98" s="133">
        <f t="shared" si="10"/>
        <v>-2.666666666666667</v>
      </c>
      <c r="T98" s="133">
        <f t="shared" si="11"/>
        <v>-1.5167880103710678</v>
      </c>
      <c r="U98" s="133">
        <f t="shared" si="12"/>
        <v>-1.6113535974240165</v>
      </c>
      <c r="W98" s="133">
        <v>0</v>
      </c>
    </row>
    <row r="99" spans="17:23" x14ac:dyDescent="0.25">
      <c r="Q99" s="133">
        <f t="shared" si="8"/>
        <v>-1.25</v>
      </c>
      <c r="R99" s="136">
        <f t="shared" si="9"/>
        <v>-1.0184863182941337</v>
      </c>
      <c r="S99" s="133">
        <f t="shared" si="10"/>
        <v>-2.666666666666667</v>
      </c>
      <c r="T99" s="133">
        <f t="shared" si="11"/>
        <v>-1.5167880103710678</v>
      </c>
      <c r="U99" s="133">
        <f t="shared" si="12"/>
        <v>-1.6113535974240165</v>
      </c>
      <c r="W99" s="133">
        <v>0</v>
      </c>
    </row>
    <row r="100" spans="17:23" x14ac:dyDescent="0.25">
      <c r="Q100" s="133">
        <f t="shared" si="8"/>
        <v>-1.25</v>
      </c>
      <c r="R100" s="136">
        <f t="shared" si="9"/>
        <v>-1.0184863182941337</v>
      </c>
      <c r="S100" s="133">
        <f t="shared" si="10"/>
        <v>-2.666666666666667</v>
      </c>
      <c r="T100" s="133">
        <f t="shared" si="11"/>
        <v>-1.5167880103710678</v>
      </c>
      <c r="U100" s="133">
        <f t="shared" si="12"/>
        <v>-1.6113535974240165</v>
      </c>
      <c r="W100" s="133">
        <v>0</v>
      </c>
    </row>
    <row r="101" spans="17:23" x14ac:dyDescent="0.25">
      <c r="Q101" s="133">
        <f t="shared" si="8"/>
        <v>-1.25</v>
      </c>
      <c r="R101" s="136">
        <f t="shared" si="9"/>
        <v>-1.0184863182941337</v>
      </c>
      <c r="S101" s="133">
        <f t="shared" si="10"/>
        <v>-2.666666666666667</v>
      </c>
      <c r="T101" s="133">
        <f t="shared" si="11"/>
        <v>-1.5167880103710678</v>
      </c>
      <c r="U101" s="133">
        <f t="shared" si="12"/>
        <v>-1.6113535974240165</v>
      </c>
      <c r="W101" s="133">
        <v>0</v>
      </c>
    </row>
    <row r="102" spans="17:23" x14ac:dyDescent="0.25">
      <c r="Q102" s="133">
        <f t="shared" si="8"/>
        <v>-1.25</v>
      </c>
      <c r="R102" s="136">
        <f t="shared" si="9"/>
        <v>-1.0184863182941337</v>
      </c>
      <c r="S102" s="133">
        <f t="shared" si="10"/>
        <v>-2.666666666666667</v>
      </c>
      <c r="T102" s="133">
        <f t="shared" si="11"/>
        <v>-1.5167880103710678</v>
      </c>
      <c r="U102" s="133">
        <f t="shared" si="12"/>
        <v>-1.6113535974240165</v>
      </c>
      <c r="W102" s="133">
        <v>0</v>
      </c>
    </row>
    <row r="103" spans="17:23" x14ac:dyDescent="0.25">
      <c r="Q103" s="133">
        <f t="shared" si="8"/>
        <v>-1.25</v>
      </c>
      <c r="R103" s="136">
        <f t="shared" si="9"/>
        <v>-1.0184863182941337</v>
      </c>
      <c r="S103" s="133">
        <f t="shared" si="10"/>
        <v>-2.666666666666667</v>
      </c>
      <c r="T103" s="133">
        <f t="shared" si="11"/>
        <v>-1.5167880103710678</v>
      </c>
      <c r="U103" s="133">
        <f t="shared" si="12"/>
        <v>-1.6113535974240165</v>
      </c>
      <c r="W103" s="133">
        <v>0</v>
      </c>
    </row>
    <row r="104" spans="17:23" x14ac:dyDescent="0.25">
      <c r="Q104" s="133">
        <f t="shared" si="8"/>
        <v>-1.25</v>
      </c>
      <c r="R104" s="136">
        <f t="shared" si="9"/>
        <v>-1.0184863182941337</v>
      </c>
      <c r="S104" s="133">
        <f t="shared" si="10"/>
        <v>-2.666666666666667</v>
      </c>
      <c r="T104" s="133">
        <f t="shared" si="11"/>
        <v>-1.5167880103710678</v>
      </c>
      <c r="U104" s="133">
        <f t="shared" si="12"/>
        <v>-1.6113535974240165</v>
      </c>
      <c r="W104" s="133">
        <v>0</v>
      </c>
    </row>
    <row r="105" spans="17:23" x14ac:dyDescent="0.25">
      <c r="Q105" s="133">
        <f t="shared" si="8"/>
        <v>-1.25</v>
      </c>
      <c r="R105" s="136">
        <f t="shared" si="9"/>
        <v>-1.0184863182941337</v>
      </c>
      <c r="S105" s="133">
        <f t="shared" si="10"/>
        <v>-2.666666666666667</v>
      </c>
      <c r="T105" s="133">
        <f t="shared" si="11"/>
        <v>-1.5167880103710678</v>
      </c>
      <c r="U105" s="133">
        <f t="shared" si="12"/>
        <v>-1.6113535974240165</v>
      </c>
      <c r="W105" s="133">
        <v>0</v>
      </c>
    </row>
    <row r="106" spans="17:23" x14ac:dyDescent="0.25">
      <c r="Q106" s="133">
        <f t="shared" si="8"/>
        <v>-1.25</v>
      </c>
      <c r="R106" s="136">
        <f t="shared" si="9"/>
        <v>-1.0184863182941337</v>
      </c>
      <c r="S106" s="133">
        <f t="shared" si="10"/>
        <v>-2.666666666666667</v>
      </c>
      <c r="T106" s="133">
        <f t="shared" si="11"/>
        <v>-1.5167880103710678</v>
      </c>
      <c r="U106" s="133">
        <f t="shared" si="12"/>
        <v>-1.6113535974240165</v>
      </c>
      <c r="W106" s="133">
        <v>0</v>
      </c>
    </row>
    <row r="107" spans="17:23" x14ac:dyDescent="0.25">
      <c r="Q107" s="133">
        <f t="shared" si="8"/>
        <v>-1.25</v>
      </c>
      <c r="R107" s="136">
        <f t="shared" si="9"/>
        <v>-1.0184863182941337</v>
      </c>
      <c r="S107" s="133">
        <f t="shared" si="10"/>
        <v>-2.666666666666667</v>
      </c>
      <c r="T107" s="133">
        <f t="shared" si="11"/>
        <v>-1.5167880103710678</v>
      </c>
      <c r="U107" s="133">
        <f t="shared" si="12"/>
        <v>-1.6113535974240165</v>
      </c>
      <c r="W107" s="133">
        <v>0</v>
      </c>
    </row>
    <row r="108" spans="17:23" x14ac:dyDescent="0.25">
      <c r="Q108" s="133">
        <f t="shared" si="8"/>
        <v>-1.25</v>
      </c>
      <c r="R108" s="136">
        <f t="shared" si="9"/>
        <v>-1.0184863182941337</v>
      </c>
      <c r="S108" s="133">
        <f t="shared" si="10"/>
        <v>-2.666666666666667</v>
      </c>
      <c r="T108" s="133">
        <f t="shared" si="11"/>
        <v>-1.5167880103710678</v>
      </c>
      <c r="U108" s="133">
        <f t="shared" si="12"/>
        <v>-1.6113535974240165</v>
      </c>
      <c r="W108" s="133">
        <v>0</v>
      </c>
    </row>
    <row r="109" spans="17:23" x14ac:dyDescent="0.25">
      <c r="Q109" s="133">
        <f t="shared" si="8"/>
        <v>-1.25</v>
      </c>
      <c r="R109" s="136">
        <f t="shared" si="9"/>
        <v>-1.0184863182941337</v>
      </c>
      <c r="S109" s="133">
        <f t="shared" si="10"/>
        <v>-2.666666666666667</v>
      </c>
      <c r="T109" s="133">
        <f t="shared" si="11"/>
        <v>-1.5167880103710678</v>
      </c>
      <c r="U109" s="133">
        <f t="shared" si="12"/>
        <v>-1.6113535974240165</v>
      </c>
      <c r="W109" s="133">
        <v>0</v>
      </c>
    </row>
    <row r="110" spans="17:23" x14ac:dyDescent="0.25">
      <c r="Q110" s="133">
        <f t="shared" si="8"/>
        <v>-1.25</v>
      </c>
      <c r="R110" s="136">
        <f t="shared" si="9"/>
        <v>-1.0184863182941337</v>
      </c>
      <c r="S110" s="133">
        <f t="shared" si="10"/>
        <v>-2.666666666666667</v>
      </c>
      <c r="T110" s="133">
        <f t="shared" si="11"/>
        <v>-1.5167880103710678</v>
      </c>
      <c r="U110" s="133">
        <f t="shared" si="12"/>
        <v>-1.6113535974240165</v>
      </c>
      <c r="W110" s="133">
        <v>0</v>
      </c>
    </row>
    <row r="111" spans="17:23" x14ac:dyDescent="0.25">
      <c r="Q111" s="133">
        <f t="shared" si="8"/>
        <v>-1.25</v>
      </c>
      <c r="R111" s="136">
        <f t="shared" si="9"/>
        <v>-1.0184863182941337</v>
      </c>
      <c r="S111" s="133">
        <f t="shared" si="10"/>
        <v>-2.666666666666667</v>
      </c>
      <c r="T111" s="133">
        <f t="shared" si="11"/>
        <v>-1.5167880103710678</v>
      </c>
      <c r="U111" s="133">
        <f t="shared" si="12"/>
        <v>-1.6113535974240165</v>
      </c>
      <c r="W111" s="133">
        <v>0</v>
      </c>
    </row>
    <row r="112" spans="17:23" x14ac:dyDescent="0.25">
      <c r="Q112" s="133">
        <f t="shared" si="8"/>
        <v>-1.25</v>
      </c>
      <c r="R112" s="136">
        <f t="shared" si="9"/>
        <v>-1.0184863182941337</v>
      </c>
      <c r="S112" s="133">
        <f t="shared" si="10"/>
        <v>-2.666666666666667</v>
      </c>
      <c r="T112" s="133">
        <f t="shared" si="11"/>
        <v>-1.5167880103710678</v>
      </c>
      <c r="U112" s="133">
        <f t="shared" si="12"/>
        <v>-1.6113535974240165</v>
      </c>
      <c r="W112" s="133">
        <v>0</v>
      </c>
    </row>
    <row r="113" spans="17:23" x14ac:dyDescent="0.25">
      <c r="Q113" s="133">
        <f t="shared" si="8"/>
        <v>-1.25</v>
      </c>
      <c r="R113" s="136">
        <f t="shared" si="9"/>
        <v>-1.0184863182941337</v>
      </c>
      <c r="S113" s="133">
        <f t="shared" si="10"/>
        <v>-2.666666666666667</v>
      </c>
      <c r="T113" s="133">
        <f t="shared" si="11"/>
        <v>-1.5167880103710678</v>
      </c>
      <c r="U113" s="133">
        <f t="shared" si="12"/>
        <v>-1.6113535974240165</v>
      </c>
      <c r="W113" s="133">
        <v>0</v>
      </c>
    </row>
    <row r="114" spans="17:23" x14ac:dyDescent="0.25">
      <c r="Q114" s="133">
        <f t="shared" si="8"/>
        <v>-1.25</v>
      </c>
      <c r="R114" s="136">
        <f t="shared" si="9"/>
        <v>-1.0184863182941337</v>
      </c>
      <c r="S114" s="133">
        <f t="shared" si="10"/>
        <v>-2.666666666666667</v>
      </c>
      <c r="T114" s="133">
        <f t="shared" si="11"/>
        <v>-1.5167880103710678</v>
      </c>
      <c r="U114" s="133">
        <f t="shared" si="12"/>
        <v>-1.6113535974240165</v>
      </c>
      <c r="W114" s="133" t="e">
        <v>#N/A</v>
      </c>
    </row>
    <row r="115" spans="17:23" x14ac:dyDescent="0.25">
      <c r="Q115" s="133">
        <f t="shared" si="8"/>
        <v>-1.25</v>
      </c>
      <c r="R115" s="136">
        <f t="shared" si="9"/>
        <v>-1.0184863182941337</v>
      </c>
      <c r="S115" s="133">
        <f t="shared" si="10"/>
        <v>-2.666666666666667</v>
      </c>
      <c r="T115" s="133">
        <f t="shared" si="11"/>
        <v>-1.5167880103710678</v>
      </c>
      <c r="U115" s="133">
        <f t="shared" si="12"/>
        <v>-1.6113535974240165</v>
      </c>
      <c r="W115" s="133" t="e">
        <v>#N/A</v>
      </c>
    </row>
    <row r="116" spans="17:23" x14ac:dyDescent="0.25">
      <c r="Q116" s="133">
        <f t="shared" si="8"/>
        <v>-1.25</v>
      </c>
      <c r="R116" s="136">
        <f t="shared" si="9"/>
        <v>-1.0184863182941337</v>
      </c>
      <c r="S116" s="133">
        <f t="shared" si="10"/>
        <v>-2.666666666666667</v>
      </c>
      <c r="T116" s="133">
        <f t="shared" si="11"/>
        <v>-1.5167880103710678</v>
      </c>
      <c r="U116" s="133">
        <f t="shared" si="12"/>
        <v>-1.6113535974240165</v>
      </c>
      <c r="W116" s="133" t="e">
        <v>#N/A</v>
      </c>
    </row>
    <row r="117" spans="17:23" x14ac:dyDescent="0.25">
      <c r="Q117" s="133">
        <f t="shared" si="8"/>
        <v>-1.25</v>
      </c>
      <c r="R117" s="136">
        <f t="shared" si="9"/>
        <v>-1.0184863182941337</v>
      </c>
      <c r="S117" s="133">
        <f t="shared" si="10"/>
        <v>-2.666666666666667</v>
      </c>
      <c r="T117" s="133">
        <f t="shared" si="11"/>
        <v>-1.5167880103710678</v>
      </c>
      <c r="U117" s="133">
        <f t="shared" si="12"/>
        <v>-1.6113535974240165</v>
      </c>
      <c r="W117" s="133" t="e">
        <v>#N/A</v>
      </c>
    </row>
    <row r="118" spans="17:23" x14ac:dyDescent="0.25">
      <c r="Q118" s="133">
        <f t="shared" si="8"/>
        <v>-1.25</v>
      </c>
      <c r="R118" s="136">
        <f t="shared" si="9"/>
        <v>-1.0184863182941337</v>
      </c>
      <c r="S118" s="133">
        <f t="shared" si="10"/>
        <v>-2.666666666666667</v>
      </c>
      <c r="T118" s="133">
        <f t="shared" si="11"/>
        <v>-1.5167880103710678</v>
      </c>
      <c r="U118" s="133">
        <f t="shared" si="12"/>
        <v>-1.6113535974240165</v>
      </c>
      <c r="W118" s="133" t="e">
        <v>#N/A</v>
      </c>
    </row>
    <row r="119" spans="17:23" x14ac:dyDescent="0.25">
      <c r="Q119" s="133">
        <f t="shared" si="8"/>
        <v>-1.25</v>
      </c>
      <c r="R119" s="136">
        <f t="shared" si="9"/>
        <v>-1.0184863182941337</v>
      </c>
      <c r="S119" s="133">
        <f t="shared" si="10"/>
        <v>-2.666666666666667</v>
      </c>
      <c r="T119" s="133">
        <f t="shared" si="11"/>
        <v>-1.5167880103710678</v>
      </c>
      <c r="U119" s="133">
        <f t="shared" si="12"/>
        <v>-1.6113535974240165</v>
      </c>
      <c r="W119" s="133" t="e">
        <v>#N/A</v>
      </c>
    </row>
    <row r="120" spans="17:23" x14ac:dyDescent="0.25">
      <c r="Q120" s="133">
        <f t="shared" si="8"/>
        <v>-1.25</v>
      </c>
      <c r="R120" s="136">
        <f t="shared" si="9"/>
        <v>-1.0184863182941337</v>
      </c>
      <c r="S120" s="133">
        <f t="shared" si="10"/>
        <v>-2.666666666666667</v>
      </c>
      <c r="T120" s="133">
        <f t="shared" si="11"/>
        <v>-1.5167880103710678</v>
      </c>
      <c r="U120" s="133">
        <f t="shared" si="12"/>
        <v>-1.6113535974240165</v>
      </c>
      <c r="W120" s="133" t="e">
        <v>#N/A</v>
      </c>
    </row>
    <row r="121" spans="17:23" x14ac:dyDescent="0.25">
      <c r="Q121" s="133">
        <f t="shared" si="8"/>
        <v>-1.25</v>
      </c>
      <c r="R121" s="136">
        <f t="shared" si="9"/>
        <v>-1.0184863182941337</v>
      </c>
      <c r="S121" s="133">
        <f t="shared" si="10"/>
        <v>-2.666666666666667</v>
      </c>
      <c r="T121" s="133">
        <f t="shared" si="11"/>
        <v>-1.5167880103710678</v>
      </c>
      <c r="U121" s="133">
        <f t="shared" si="12"/>
        <v>-1.6113535974240165</v>
      </c>
      <c r="W121" s="133" t="e">
        <v>#N/A</v>
      </c>
    </row>
    <row r="122" spans="17:23" x14ac:dyDescent="0.25">
      <c r="Q122" s="133">
        <f t="shared" si="8"/>
        <v>-1.25</v>
      </c>
      <c r="R122" s="136">
        <f t="shared" si="9"/>
        <v>-1.0184863182941337</v>
      </c>
      <c r="S122" s="133">
        <f t="shared" si="10"/>
        <v>-2.666666666666667</v>
      </c>
      <c r="T122" s="133">
        <f t="shared" si="11"/>
        <v>-1.5167880103710678</v>
      </c>
      <c r="U122" s="133">
        <f t="shared" si="12"/>
        <v>-1.6113535974240165</v>
      </c>
      <c r="W122" s="133" t="e">
        <v>#N/A</v>
      </c>
    </row>
    <row r="123" spans="17:23" x14ac:dyDescent="0.25">
      <c r="Q123" s="133">
        <f t="shared" si="8"/>
        <v>-1.25</v>
      </c>
      <c r="R123" s="136">
        <f t="shared" si="9"/>
        <v>-1.0184863182941337</v>
      </c>
      <c r="S123" s="133">
        <f t="shared" si="10"/>
        <v>-2.666666666666667</v>
      </c>
      <c r="T123" s="133">
        <f t="shared" si="11"/>
        <v>-1.5167880103710678</v>
      </c>
      <c r="U123" s="133">
        <f t="shared" si="12"/>
        <v>-1.6113535974240165</v>
      </c>
      <c r="W123" s="133" t="e">
        <v>#N/A</v>
      </c>
    </row>
    <row r="124" spans="17:23" x14ac:dyDescent="0.25">
      <c r="Q124" s="133">
        <f t="shared" si="8"/>
        <v>-1.25</v>
      </c>
      <c r="R124" s="136">
        <f t="shared" si="9"/>
        <v>-1.0184863182941337</v>
      </c>
      <c r="S124" s="133">
        <f t="shared" si="10"/>
        <v>-2.666666666666667</v>
      </c>
      <c r="T124" s="133">
        <f t="shared" si="11"/>
        <v>-1.5167880103710678</v>
      </c>
      <c r="U124" s="133">
        <f t="shared" si="12"/>
        <v>-1.6113535974240165</v>
      </c>
      <c r="W124" s="133" t="e">
        <v>#N/A</v>
      </c>
    </row>
    <row r="125" spans="17:23" x14ac:dyDescent="0.25">
      <c r="Q125" s="133">
        <f t="shared" si="8"/>
        <v>-1.25</v>
      </c>
      <c r="R125" s="136">
        <f t="shared" si="9"/>
        <v>-1.0184863182941337</v>
      </c>
      <c r="S125" s="133">
        <f t="shared" si="10"/>
        <v>-2.666666666666667</v>
      </c>
      <c r="T125" s="133">
        <f t="shared" si="11"/>
        <v>-1.5167880103710678</v>
      </c>
      <c r="U125" s="133">
        <f t="shared" si="12"/>
        <v>-1.6113535974240165</v>
      </c>
      <c r="W125" s="133" t="e">
        <v>#N/A</v>
      </c>
    </row>
    <row r="126" spans="17:23" x14ac:dyDescent="0.25">
      <c r="Q126" s="133">
        <f t="shared" si="8"/>
        <v>-1.25</v>
      </c>
      <c r="R126" s="136">
        <f t="shared" si="9"/>
        <v>-1.0184863182941337</v>
      </c>
      <c r="S126" s="133">
        <f t="shared" si="10"/>
        <v>-2.666666666666667</v>
      </c>
      <c r="T126" s="133">
        <f t="shared" si="11"/>
        <v>-1.5167880103710678</v>
      </c>
      <c r="U126" s="133">
        <f t="shared" si="12"/>
        <v>-1.6113535974240165</v>
      </c>
      <c r="W126" s="133" t="e">
        <v>#N/A</v>
      </c>
    </row>
    <row r="127" spans="17:23" x14ac:dyDescent="0.25">
      <c r="Q127" s="133">
        <f t="shared" si="8"/>
        <v>-1.25</v>
      </c>
      <c r="R127" s="136">
        <f t="shared" si="9"/>
        <v>-1.0184863182941337</v>
      </c>
      <c r="S127" s="133">
        <f t="shared" si="10"/>
        <v>-2.666666666666667</v>
      </c>
      <c r="T127" s="133">
        <f t="shared" si="11"/>
        <v>-1.5167880103710678</v>
      </c>
      <c r="U127" s="133">
        <f t="shared" si="12"/>
        <v>-1.6113535974240165</v>
      </c>
      <c r="W127" s="133" t="e">
        <v>#N/A</v>
      </c>
    </row>
    <row r="128" spans="17:23" x14ac:dyDescent="0.25">
      <c r="Q128" s="133">
        <f t="shared" si="8"/>
        <v>-1.25</v>
      </c>
      <c r="R128" s="136">
        <f t="shared" si="9"/>
        <v>-1.0184863182941337</v>
      </c>
      <c r="S128" s="133">
        <f t="shared" si="10"/>
        <v>-2.666666666666667</v>
      </c>
      <c r="T128" s="133">
        <f t="shared" si="11"/>
        <v>-1.5167880103710678</v>
      </c>
      <c r="U128" s="133">
        <f t="shared" si="12"/>
        <v>-1.6113535974240165</v>
      </c>
      <c r="W128" s="133" t="e">
        <v>#N/A</v>
      </c>
    </row>
    <row r="129" spans="17:23" x14ac:dyDescent="0.25">
      <c r="Q129" s="133">
        <f t="shared" si="8"/>
        <v>-1.25</v>
      </c>
      <c r="R129" s="136">
        <f t="shared" si="9"/>
        <v>-1.0184863182941337</v>
      </c>
      <c r="S129" s="133">
        <f t="shared" si="10"/>
        <v>-2.666666666666667</v>
      </c>
      <c r="T129" s="133">
        <f t="shared" si="11"/>
        <v>-1.5167880103710678</v>
      </c>
      <c r="U129" s="133">
        <f t="shared" si="12"/>
        <v>-1.6113535974240165</v>
      </c>
      <c r="W129" s="133" t="e">
        <v>#N/A</v>
      </c>
    </row>
    <row r="130" spans="17:23" x14ac:dyDescent="0.25">
      <c r="Q130" s="133">
        <f t="shared" si="8"/>
        <v>-1.25</v>
      </c>
      <c r="R130" s="136">
        <f t="shared" si="9"/>
        <v>-1.0184863182941337</v>
      </c>
      <c r="S130" s="133">
        <f t="shared" si="10"/>
        <v>-2.666666666666667</v>
      </c>
      <c r="T130" s="133">
        <f t="shared" si="11"/>
        <v>-1.5167880103710678</v>
      </c>
      <c r="U130" s="133">
        <f t="shared" si="12"/>
        <v>-1.6113535974240165</v>
      </c>
      <c r="W130" s="133" t="e">
        <v>#N/A</v>
      </c>
    </row>
    <row r="131" spans="17:23" x14ac:dyDescent="0.25">
      <c r="Q131" s="133">
        <f t="shared" ref="Q131:Q194" si="13">2*((L131-P$3)/(P$5-P$3))-1</f>
        <v>-1.25</v>
      </c>
      <c r="R131" s="136">
        <f t="shared" ref="R131:R194" si="14">2*((H131-P$8)/(P$10-P$8))-1</f>
        <v>-1.0184863182941337</v>
      </c>
      <c r="S131" s="133">
        <f t="shared" ref="S131:S194" si="15">2*((I131-P$13)/(P$15-P$13))-1</f>
        <v>-2.666666666666667</v>
      </c>
      <c r="T131" s="133">
        <f t="shared" ref="T131:T194" si="16">2*((J131-P$18)/(P$20-P$18))-1</f>
        <v>-1.5167880103710678</v>
      </c>
      <c r="U131" s="133">
        <f t="shared" ref="U131:U194" si="17">2*((K131-P$23)/(P$25-P$23))-1</f>
        <v>-1.6113535974240165</v>
      </c>
      <c r="W131" s="133" t="e">
        <v>#N/A</v>
      </c>
    </row>
    <row r="132" spans="17:23" x14ac:dyDescent="0.25">
      <c r="Q132" s="133">
        <f t="shared" si="13"/>
        <v>-1.25</v>
      </c>
      <c r="R132" s="136">
        <f t="shared" si="14"/>
        <v>-1.0184863182941337</v>
      </c>
      <c r="S132" s="133">
        <f t="shared" si="15"/>
        <v>-2.666666666666667</v>
      </c>
      <c r="T132" s="133">
        <f t="shared" si="16"/>
        <v>-1.5167880103710678</v>
      </c>
      <c r="U132" s="133">
        <f t="shared" si="17"/>
        <v>-1.6113535974240165</v>
      </c>
      <c r="W132" s="133" t="e">
        <v>#N/A</v>
      </c>
    </row>
    <row r="133" spans="17:23" x14ac:dyDescent="0.25">
      <c r="Q133" s="133">
        <f t="shared" si="13"/>
        <v>-1.25</v>
      </c>
      <c r="R133" s="136">
        <f t="shared" si="14"/>
        <v>-1.0184863182941337</v>
      </c>
      <c r="S133" s="133">
        <f t="shared" si="15"/>
        <v>-2.666666666666667</v>
      </c>
      <c r="T133" s="133">
        <f t="shared" si="16"/>
        <v>-1.5167880103710678</v>
      </c>
      <c r="U133" s="133">
        <f t="shared" si="17"/>
        <v>-1.6113535974240165</v>
      </c>
      <c r="W133" s="133" t="e">
        <v>#N/A</v>
      </c>
    </row>
    <row r="134" spans="17:23" x14ac:dyDescent="0.25">
      <c r="Q134" s="133">
        <f t="shared" si="13"/>
        <v>-1.25</v>
      </c>
      <c r="R134" s="136">
        <f t="shared" si="14"/>
        <v>-1.0184863182941337</v>
      </c>
      <c r="S134" s="133">
        <f t="shared" si="15"/>
        <v>-2.666666666666667</v>
      </c>
      <c r="T134" s="133">
        <f t="shared" si="16"/>
        <v>-1.5167880103710678</v>
      </c>
      <c r="U134" s="133">
        <f t="shared" si="17"/>
        <v>-1.6113535974240165</v>
      </c>
      <c r="W134" s="133" t="e">
        <v>#N/A</v>
      </c>
    </row>
    <row r="135" spans="17:23" x14ac:dyDescent="0.25">
      <c r="Q135" s="133">
        <f t="shared" si="13"/>
        <v>-1.25</v>
      </c>
      <c r="R135" s="136">
        <f t="shared" si="14"/>
        <v>-1.0184863182941337</v>
      </c>
      <c r="S135" s="133">
        <f t="shared" si="15"/>
        <v>-2.666666666666667</v>
      </c>
      <c r="T135" s="133">
        <f t="shared" si="16"/>
        <v>-1.5167880103710678</v>
      </c>
      <c r="U135" s="133">
        <f t="shared" si="17"/>
        <v>-1.6113535974240165</v>
      </c>
      <c r="W135" s="133" t="e">
        <v>#N/A</v>
      </c>
    </row>
    <row r="136" spans="17:23" x14ac:dyDescent="0.25">
      <c r="Q136" s="133">
        <f t="shared" si="13"/>
        <v>-1.25</v>
      </c>
      <c r="R136" s="136">
        <f t="shared" si="14"/>
        <v>-1.0184863182941337</v>
      </c>
      <c r="S136" s="133">
        <f t="shared" si="15"/>
        <v>-2.666666666666667</v>
      </c>
      <c r="T136" s="133">
        <f t="shared" si="16"/>
        <v>-1.5167880103710678</v>
      </c>
      <c r="U136" s="133">
        <f t="shared" si="17"/>
        <v>-1.6113535974240165</v>
      </c>
      <c r="W136" s="133" t="e">
        <v>#N/A</v>
      </c>
    </row>
    <row r="137" spans="17:23" x14ac:dyDescent="0.25">
      <c r="Q137" s="133">
        <f t="shared" si="13"/>
        <v>-1.25</v>
      </c>
      <c r="R137" s="136">
        <f t="shared" si="14"/>
        <v>-1.0184863182941337</v>
      </c>
      <c r="S137" s="133">
        <f t="shared" si="15"/>
        <v>-2.666666666666667</v>
      </c>
      <c r="T137" s="133">
        <f t="shared" si="16"/>
        <v>-1.5167880103710678</v>
      </c>
      <c r="U137" s="133">
        <f t="shared" si="17"/>
        <v>-1.6113535974240165</v>
      </c>
      <c r="W137" s="133" t="e">
        <v>#N/A</v>
      </c>
    </row>
    <row r="138" spans="17:23" x14ac:dyDescent="0.25">
      <c r="Q138" s="133">
        <f t="shared" si="13"/>
        <v>-1.25</v>
      </c>
      <c r="R138" s="136">
        <f t="shared" si="14"/>
        <v>-1.0184863182941337</v>
      </c>
      <c r="S138" s="133">
        <f t="shared" si="15"/>
        <v>-2.666666666666667</v>
      </c>
      <c r="T138" s="133">
        <f t="shared" si="16"/>
        <v>-1.5167880103710678</v>
      </c>
      <c r="U138" s="133">
        <f t="shared" si="17"/>
        <v>-1.6113535974240165</v>
      </c>
      <c r="W138" s="133" t="e">
        <v>#N/A</v>
      </c>
    </row>
    <row r="139" spans="17:23" x14ac:dyDescent="0.25">
      <c r="Q139" s="133">
        <f t="shared" si="13"/>
        <v>-1.25</v>
      </c>
      <c r="R139" s="136">
        <f t="shared" si="14"/>
        <v>-1.0184863182941337</v>
      </c>
      <c r="S139" s="133">
        <f t="shared" si="15"/>
        <v>-2.666666666666667</v>
      </c>
      <c r="T139" s="133">
        <f t="shared" si="16"/>
        <v>-1.5167880103710678</v>
      </c>
      <c r="U139" s="133">
        <f t="shared" si="17"/>
        <v>-1.6113535974240165</v>
      </c>
      <c r="W139" s="133" t="e">
        <v>#N/A</v>
      </c>
    </row>
    <row r="140" spans="17:23" x14ac:dyDescent="0.25">
      <c r="Q140" s="133">
        <f t="shared" si="13"/>
        <v>-1.25</v>
      </c>
      <c r="R140" s="136">
        <f t="shared" si="14"/>
        <v>-1.0184863182941337</v>
      </c>
      <c r="S140" s="133">
        <f t="shared" si="15"/>
        <v>-2.666666666666667</v>
      </c>
      <c r="T140" s="133">
        <f t="shared" si="16"/>
        <v>-1.5167880103710678</v>
      </c>
      <c r="U140" s="133">
        <f t="shared" si="17"/>
        <v>-1.6113535974240165</v>
      </c>
      <c r="W140" s="133" t="e">
        <v>#N/A</v>
      </c>
    </row>
    <row r="141" spans="17:23" x14ac:dyDescent="0.25">
      <c r="Q141" s="133">
        <f t="shared" si="13"/>
        <v>-1.25</v>
      </c>
      <c r="R141" s="136">
        <f t="shared" si="14"/>
        <v>-1.0184863182941337</v>
      </c>
      <c r="S141" s="133">
        <f t="shared" si="15"/>
        <v>-2.666666666666667</v>
      </c>
      <c r="T141" s="133">
        <f t="shared" si="16"/>
        <v>-1.5167880103710678</v>
      </c>
      <c r="U141" s="133">
        <f t="shared" si="17"/>
        <v>-1.6113535974240165</v>
      </c>
      <c r="W141" s="133" t="e">
        <v>#N/A</v>
      </c>
    </row>
    <row r="142" spans="17:23" x14ac:dyDescent="0.25">
      <c r="Q142" s="133">
        <f t="shared" si="13"/>
        <v>-1.25</v>
      </c>
      <c r="R142" s="136">
        <f t="shared" si="14"/>
        <v>-1.0184863182941337</v>
      </c>
      <c r="S142" s="133">
        <f t="shared" si="15"/>
        <v>-2.666666666666667</v>
      </c>
      <c r="T142" s="133">
        <f t="shared" si="16"/>
        <v>-1.5167880103710678</v>
      </c>
      <c r="U142" s="133">
        <f t="shared" si="17"/>
        <v>-1.6113535974240165</v>
      </c>
      <c r="W142" s="133" t="e">
        <v>#N/A</v>
      </c>
    </row>
    <row r="143" spans="17:23" x14ac:dyDescent="0.25">
      <c r="Q143" s="133">
        <f t="shared" si="13"/>
        <v>-1.25</v>
      </c>
      <c r="R143" s="136">
        <f t="shared" si="14"/>
        <v>-1.0184863182941337</v>
      </c>
      <c r="S143" s="133">
        <f t="shared" si="15"/>
        <v>-2.666666666666667</v>
      </c>
      <c r="T143" s="133">
        <f t="shared" si="16"/>
        <v>-1.5167880103710678</v>
      </c>
      <c r="U143" s="133">
        <f t="shared" si="17"/>
        <v>-1.6113535974240165</v>
      </c>
      <c r="W143" s="133" t="e">
        <v>#N/A</v>
      </c>
    </row>
    <row r="144" spans="17:23" x14ac:dyDescent="0.25">
      <c r="Q144" s="133">
        <f t="shared" si="13"/>
        <v>-1.25</v>
      </c>
      <c r="R144" s="136">
        <f t="shared" si="14"/>
        <v>-1.0184863182941337</v>
      </c>
      <c r="S144" s="133">
        <f t="shared" si="15"/>
        <v>-2.666666666666667</v>
      </c>
      <c r="T144" s="133">
        <f t="shared" si="16"/>
        <v>-1.5167880103710678</v>
      </c>
      <c r="U144" s="133">
        <f t="shared" si="17"/>
        <v>-1.6113535974240165</v>
      </c>
      <c r="W144" s="133" t="e">
        <v>#N/A</v>
      </c>
    </row>
    <row r="145" spans="17:23" x14ac:dyDescent="0.25">
      <c r="Q145" s="133">
        <f t="shared" si="13"/>
        <v>-1.25</v>
      </c>
      <c r="R145" s="136">
        <f t="shared" si="14"/>
        <v>-1.0184863182941337</v>
      </c>
      <c r="S145" s="133">
        <f t="shared" si="15"/>
        <v>-2.666666666666667</v>
      </c>
      <c r="T145" s="133">
        <f t="shared" si="16"/>
        <v>-1.5167880103710678</v>
      </c>
      <c r="U145" s="133">
        <f t="shared" si="17"/>
        <v>-1.6113535974240165</v>
      </c>
      <c r="W145" s="133" t="e">
        <v>#N/A</v>
      </c>
    </row>
    <row r="146" spans="17:23" x14ac:dyDescent="0.25">
      <c r="Q146" s="133">
        <f t="shared" si="13"/>
        <v>-1.25</v>
      </c>
      <c r="R146" s="136">
        <f t="shared" si="14"/>
        <v>-1.0184863182941337</v>
      </c>
      <c r="S146" s="133">
        <f t="shared" si="15"/>
        <v>-2.666666666666667</v>
      </c>
      <c r="T146" s="133">
        <f t="shared" si="16"/>
        <v>-1.5167880103710678</v>
      </c>
      <c r="U146" s="133">
        <f t="shared" si="17"/>
        <v>-1.6113535974240165</v>
      </c>
      <c r="W146" s="133" t="e">
        <v>#N/A</v>
      </c>
    </row>
    <row r="147" spans="17:23" x14ac:dyDescent="0.25">
      <c r="Q147" s="133">
        <f t="shared" si="13"/>
        <v>-1.25</v>
      </c>
      <c r="R147" s="136">
        <f t="shared" si="14"/>
        <v>-1.0184863182941337</v>
      </c>
      <c r="S147" s="133">
        <f t="shared" si="15"/>
        <v>-2.666666666666667</v>
      </c>
      <c r="T147" s="133">
        <f t="shared" si="16"/>
        <v>-1.5167880103710678</v>
      </c>
      <c r="U147" s="133">
        <f t="shared" si="17"/>
        <v>-1.6113535974240165</v>
      </c>
      <c r="W147" s="133" t="e">
        <v>#N/A</v>
      </c>
    </row>
    <row r="148" spans="17:23" x14ac:dyDescent="0.25">
      <c r="Q148" s="133">
        <f t="shared" si="13"/>
        <v>-1.25</v>
      </c>
      <c r="R148" s="136">
        <f t="shared" si="14"/>
        <v>-1.0184863182941337</v>
      </c>
      <c r="S148" s="133">
        <f t="shared" si="15"/>
        <v>-2.666666666666667</v>
      </c>
      <c r="T148" s="133">
        <f t="shared" si="16"/>
        <v>-1.5167880103710678</v>
      </c>
      <c r="U148" s="133">
        <f t="shared" si="17"/>
        <v>-1.6113535974240165</v>
      </c>
      <c r="W148" s="133" t="e">
        <v>#N/A</v>
      </c>
    </row>
    <row r="149" spans="17:23" x14ac:dyDescent="0.25">
      <c r="Q149" s="133">
        <f t="shared" si="13"/>
        <v>-1.25</v>
      </c>
      <c r="R149" s="136">
        <f t="shared" si="14"/>
        <v>-1.0184863182941337</v>
      </c>
      <c r="S149" s="133">
        <f t="shared" si="15"/>
        <v>-2.666666666666667</v>
      </c>
      <c r="T149" s="133">
        <f t="shared" si="16"/>
        <v>-1.5167880103710678</v>
      </c>
      <c r="U149" s="133">
        <f t="shared" si="17"/>
        <v>-1.6113535974240165</v>
      </c>
      <c r="W149" s="133" t="e">
        <v>#N/A</v>
      </c>
    </row>
    <row r="150" spans="17:23" x14ac:dyDescent="0.25">
      <c r="Q150" s="133">
        <f t="shared" si="13"/>
        <v>-1.25</v>
      </c>
      <c r="R150" s="136">
        <f t="shared" si="14"/>
        <v>-1.0184863182941337</v>
      </c>
      <c r="S150" s="133">
        <f t="shared" si="15"/>
        <v>-2.666666666666667</v>
      </c>
      <c r="T150" s="133">
        <f t="shared" si="16"/>
        <v>-1.5167880103710678</v>
      </c>
      <c r="U150" s="133">
        <f t="shared" si="17"/>
        <v>-1.6113535974240165</v>
      </c>
      <c r="W150" s="133" t="e">
        <v>#N/A</v>
      </c>
    </row>
    <row r="151" spans="17:23" x14ac:dyDescent="0.25">
      <c r="Q151" s="133">
        <f t="shared" si="13"/>
        <v>-1.25</v>
      </c>
      <c r="R151" s="136">
        <f t="shared" si="14"/>
        <v>-1.0184863182941337</v>
      </c>
      <c r="S151" s="133">
        <f t="shared" si="15"/>
        <v>-2.666666666666667</v>
      </c>
      <c r="T151" s="133">
        <f t="shared" si="16"/>
        <v>-1.5167880103710678</v>
      </c>
      <c r="U151" s="133">
        <f t="shared" si="17"/>
        <v>-1.6113535974240165</v>
      </c>
      <c r="W151" s="133" t="e">
        <v>#N/A</v>
      </c>
    </row>
    <row r="152" spans="17:23" x14ac:dyDescent="0.25">
      <c r="Q152" s="133">
        <f t="shared" si="13"/>
        <v>-1.25</v>
      </c>
      <c r="R152" s="136">
        <f t="shared" si="14"/>
        <v>-1.0184863182941337</v>
      </c>
      <c r="S152" s="133">
        <f t="shared" si="15"/>
        <v>-2.666666666666667</v>
      </c>
      <c r="T152" s="133">
        <f t="shared" si="16"/>
        <v>-1.5167880103710678</v>
      </c>
      <c r="U152" s="133">
        <f t="shared" si="17"/>
        <v>-1.6113535974240165</v>
      </c>
      <c r="W152" s="133" t="e">
        <v>#N/A</v>
      </c>
    </row>
    <row r="153" spans="17:23" x14ac:dyDescent="0.25">
      <c r="Q153" s="133">
        <f t="shared" si="13"/>
        <v>-1.25</v>
      </c>
      <c r="R153" s="136">
        <f t="shared" si="14"/>
        <v>-1.0184863182941337</v>
      </c>
      <c r="S153" s="133">
        <f t="shared" si="15"/>
        <v>-2.666666666666667</v>
      </c>
      <c r="T153" s="133">
        <f t="shared" si="16"/>
        <v>-1.5167880103710678</v>
      </c>
      <c r="U153" s="133">
        <f t="shared" si="17"/>
        <v>-1.6113535974240165</v>
      </c>
      <c r="W153" s="133" t="e">
        <v>#N/A</v>
      </c>
    </row>
    <row r="154" spans="17:23" x14ac:dyDescent="0.25">
      <c r="Q154" s="133">
        <f t="shared" si="13"/>
        <v>-1.25</v>
      </c>
      <c r="R154" s="136">
        <f t="shared" si="14"/>
        <v>-1.0184863182941337</v>
      </c>
      <c r="S154" s="133">
        <f t="shared" si="15"/>
        <v>-2.666666666666667</v>
      </c>
      <c r="T154" s="133">
        <f t="shared" si="16"/>
        <v>-1.5167880103710678</v>
      </c>
      <c r="U154" s="133">
        <f t="shared" si="17"/>
        <v>-1.6113535974240165</v>
      </c>
      <c r="W154" s="133" t="e">
        <v>#N/A</v>
      </c>
    </row>
    <row r="155" spans="17:23" x14ac:dyDescent="0.25">
      <c r="Q155" s="133">
        <f t="shared" si="13"/>
        <v>-1.25</v>
      </c>
      <c r="R155" s="136">
        <f t="shared" si="14"/>
        <v>-1.0184863182941337</v>
      </c>
      <c r="S155" s="133">
        <f t="shared" si="15"/>
        <v>-2.666666666666667</v>
      </c>
      <c r="T155" s="133">
        <f t="shared" si="16"/>
        <v>-1.5167880103710678</v>
      </c>
      <c r="U155" s="133">
        <f t="shared" si="17"/>
        <v>-1.6113535974240165</v>
      </c>
      <c r="W155" s="133" t="e">
        <v>#N/A</v>
      </c>
    </row>
    <row r="156" spans="17:23" x14ac:dyDescent="0.25">
      <c r="Q156" s="133">
        <f t="shared" si="13"/>
        <v>-1.25</v>
      </c>
      <c r="R156" s="136">
        <f t="shared" si="14"/>
        <v>-1.0184863182941337</v>
      </c>
      <c r="S156" s="133">
        <f t="shared" si="15"/>
        <v>-2.666666666666667</v>
      </c>
      <c r="T156" s="133">
        <f t="shared" si="16"/>
        <v>-1.5167880103710678</v>
      </c>
      <c r="U156" s="133">
        <f t="shared" si="17"/>
        <v>-1.6113535974240165</v>
      </c>
      <c r="W156" s="133" t="e">
        <v>#N/A</v>
      </c>
    </row>
    <row r="157" spans="17:23" x14ac:dyDescent="0.25">
      <c r="Q157" s="133">
        <f t="shared" si="13"/>
        <v>-1.25</v>
      </c>
      <c r="R157" s="136">
        <f t="shared" si="14"/>
        <v>-1.0184863182941337</v>
      </c>
      <c r="S157" s="133">
        <f t="shared" si="15"/>
        <v>-2.666666666666667</v>
      </c>
      <c r="T157" s="133">
        <f t="shared" si="16"/>
        <v>-1.5167880103710678</v>
      </c>
      <c r="U157" s="133">
        <f t="shared" si="17"/>
        <v>-1.6113535974240165</v>
      </c>
      <c r="W157" s="133" t="e">
        <v>#N/A</v>
      </c>
    </row>
    <row r="158" spans="17:23" x14ac:dyDescent="0.25">
      <c r="Q158" s="133">
        <f t="shared" si="13"/>
        <v>-1.25</v>
      </c>
      <c r="R158" s="136">
        <f t="shared" si="14"/>
        <v>-1.0184863182941337</v>
      </c>
      <c r="S158" s="133">
        <f t="shared" si="15"/>
        <v>-2.666666666666667</v>
      </c>
      <c r="T158" s="133">
        <f t="shared" si="16"/>
        <v>-1.5167880103710678</v>
      </c>
      <c r="U158" s="133">
        <f t="shared" si="17"/>
        <v>-1.6113535974240165</v>
      </c>
      <c r="W158" s="133" t="e">
        <v>#N/A</v>
      </c>
    </row>
    <row r="159" spans="17:23" x14ac:dyDescent="0.25">
      <c r="Q159" s="133">
        <f t="shared" si="13"/>
        <v>-1.25</v>
      </c>
      <c r="R159" s="136">
        <f t="shared" si="14"/>
        <v>-1.0184863182941337</v>
      </c>
      <c r="S159" s="133">
        <f t="shared" si="15"/>
        <v>-2.666666666666667</v>
      </c>
      <c r="T159" s="133">
        <f t="shared" si="16"/>
        <v>-1.5167880103710678</v>
      </c>
      <c r="U159" s="133">
        <f t="shared" si="17"/>
        <v>-1.6113535974240165</v>
      </c>
      <c r="W159" s="133" t="e">
        <v>#N/A</v>
      </c>
    </row>
    <row r="160" spans="17:23" x14ac:dyDescent="0.25">
      <c r="Q160" s="133">
        <f t="shared" si="13"/>
        <v>-1.25</v>
      </c>
      <c r="R160" s="136">
        <f t="shared" si="14"/>
        <v>-1.0184863182941337</v>
      </c>
      <c r="S160" s="133">
        <f t="shared" si="15"/>
        <v>-2.666666666666667</v>
      </c>
      <c r="T160" s="133">
        <f t="shared" si="16"/>
        <v>-1.5167880103710678</v>
      </c>
      <c r="U160" s="133">
        <f t="shared" si="17"/>
        <v>-1.6113535974240165</v>
      </c>
      <c r="W160" s="133" t="e">
        <v>#N/A</v>
      </c>
    </row>
    <row r="161" spans="17:23" x14ac:dyDescent="0.25">
      <c r="Q161" s="133">
        <f t="shared" si="13"/>
        <v>-1.25</v>
      </c>
      <c r="R161" s="136">
        <f t="shared" si="14"/>
        <v>-1.0184863182941337</v>
      </c>
      <c r="S161" s="133">
        <f t="shared" si="15"/>
        <v>-2.666666666666667</v>
      </c>
      <c r="T161" s="133">
        <f t="shared" si="16"/>
        <v>-1.5167880103710678</v>
      </c>
      <c r="U161" s="133">
        <f t="shared" si="17"/>
        <v>-1.6113535974240165</v>
      </c>
      <c r="W161" s="133" t="e">
        <v>#N/A</v>
      </c>
    </row>
    <row r="162" spans="17:23" x14ac:dyDescent="0.25">
      <c r="Q162" s="133">
        <f t="shared" si="13"/>
        <v>-1.25</v>
      </c>
      <c r="R162" s="136">
        <f t="shared" si="14"/>
        <v>-1.0184863182941337</v>
      </c>
      <c r="S162" s="133">
        <f t="shared" si="15"/>
        <v>-2.666666666666667</v>
      </c>
      <c r="T162" s="133">
        <f t="shared" si="16"/>
        <v>-1.5167880103710678</v>
      </c>
      <c r="U162" s="133">
        <f t="shared" si="17"/>
        <v>-1.6113535974240165</v>
      </c>
      <c r="W162" s="133" t="e">
        <v>#N/A</v>
      </c>
    </row>
    <row r="163" spans="17:23" x14ac:dyDescent="0.25">
      <c r="Q163" s="133">
        <f t="shared" si="13"/>
        <v>-1.25</v>
      </c>
      <c r="R163" s="136">
        <f t="shared" si="14"/>
        <v>-1.0184863182941337</v>
      </c>
      <c r="S163" s="133">
        <f t="shared" si="15"/>
        <v>-2.666666666666667</v>
      </c>
      <c r="T163" s="133">
        <f t="shared" si="16"/>
        <v>-1.5167880103710678</v>
      </c>
      <c r="U163" s="133">
        <f t="shared" si="17"/>
        <v>-1.6113535974240165</v>
      </c>
      <c r="W163" s="133" t="e">
        <v>#N/A</v>
      </c>
    </row>
    <row r="164" spans="17:23" x14ac:dyDescent="0.25">
      <c r="Q164" s="133">
        <f t="shared" si="13"/>
        <v>-1.25</v>
      </c>
      <c r="R164" s="136">
        <f t="shared" si="14"/>
        <v>-1.0184863182941337</v>
      </c>
      <c r="S164" s="133">
        <f t="shared" si="15"/>
        <v>-2.666666666666667</v>
      </c>
      <c r="T164" s="133">
        <f t="shared" si="16"/>
        <v>-1.5167880103710678</v>
      </c>
      <c r="U164" s="133">
        <f t="shared" si="17"/>
        <v>-1.6113535974240165</v>
      </c>
      <c r="W164" s="133" t="e">
        <v>#N/A</v>
      </c>
    </row>
    <row r="165" spans="17:23" x14ac:dyDescent="0.25">
      <c r="Q165" s="133">
        <f t="shared" si="13"/>
        <v>-1.25</v>
      </c>
      <c r="R165" s="136">
        <f t="shared" si="14"/>
        <v>-1.0184863182941337</v>
      </c>
      <c r="S165" s="133">
        <f t="shared" si="15"/>
        <v>-2.666666666666667</v>
      </c>
      <c r="T165" s="133">
        <f t="shared" si="16"/>
        <v>-1.5167880103710678</v>
      </c>
      <c r="U165" s="133">
        <f t="shared" si="17"/>
        <v>-1.6113535974240165</v>
      </c>
      <c r="W165" s="133" t="e">
        <v>#N/A</v>
      </c>
    </row>
    <row r="166" spans="17:23" x14ac:dyDescent="0.25">
      <c r="Q166" s="133">
        <f t="shared" si="13"/>
        <v>-1.25</v>
      </c>
      <c r="R166" s="136">
        <f t="shared" si="14"/>
        <v>-1.0184863182941337</v>
      </c>
      <c r="S166" s="133">
        <f t="shared" si="15"/>
        <v>-2.666666666666667</v>
      </c>
      <c r="T166" s="133">
        <f t="shared" si="16"/>
        <v>-1.5167880103710678</v>
      </c>
      <c r="U166" s="133">
        <f t="shared" si="17"/>
        <v>-1.6113535974240165</v>
      </c>
      <c r="W166" s="133" t="e">
        <v>#N/A</v>
      </c>
    </row>
    <row r="167" spans="17:23" x14ac:dyDescent="0.25">
      <c r="Q167" s="133">
        <f t="shared" si="13"/>
        <v>-1.25</v>
      </c>
      <c r="R167" s="136">
        <f t="shared" si="14"/>
        <v>-1.0184863182941337</v>
      </c>
      <c r="S167" s="133">
        <f t="shared" si="15"/>
        <v>-2.666666666666667</v>
      </c>
      <c r="T167" s="133">
        <f t="shared" si="16"/>
        <v>-1.5167880103710678</v>
      </c>
      <c r="U167" s="133">
        <f t="shared" si="17"/>
        <v>-1.6113535974240165</v>
      </c>
      <c r="W167" s="133" t="e">
        <v>#N/A</v>
      </c>
    </row>
    <row r="168" spans="17:23" x14ac:dyDescent="0.25">
      <c r="Q168" s="133">
        <f t="shared" si="13"/>
        <v>-1.25</v>
      </c>
      <c r="R168" s="136">
        <f t="shared" si="14"/>
        <v>-1.0184863182941337</v>
      </c>
      <c r="S168" s="133">
        <f t="shared" si="15"/>
        <v>-2.666666666666667</v>
      </c>
      <c r="T168" s="133">
        <f t="shared" si="16"/>
        <v>-1.5167880103710678</v>
      </c>
      <c r="U168" s="133">
        <f t="shared" si="17"/>
        <v>-1.6113535974240165</v>
      </c>
      <c r="W168" s="133" t="e">
        <v>#N/A</v>
      </c>
    </row>
    <row r="169" spans="17:23" x14ac:dyDescent="0.25">
      <c r="Q169" s="133">
        <f t="shared" si="13"/>
        <v>-1.25</v>
      </c>
      <c r="R169" s="136">
        <f t="shared" si="14"/>
        <v>-1.0184863182941337</v>
      </c>
      <c r="S169" s="133">
        <f t="shared" si="15"/>
        <v>-2.666666666666667</v>
      </c>
      <c r="T169" s="133">
        <f t="shared" si="16"/>
        <v>-1.5167880103710678</v>
      </c>
      <c r="U169" s="133">
        <f t="shared" si="17"/>
        <v>-1.6113535974240165</v>
      </c>
      <c r="W169" s="133" t="e">
        <v>#N/A</v>
      </c>
    </row>
    <row r="170" spans="17:23" x14ac:dyDescent="0.25">
      <c r="Q170" s="133">
        <f t="shared" si="13"/>
        <v>-1.25</v>
      </c>
      <c r="R170" s="136">
        <f t="shared" si="14"/>
        <v>-1.0184863182941337</v>
      </c>
      <c r="S170" s="133">
        <f t="shared" si="15"/>
        <v>-2.666666666666667</v>
      </c>
      <c r="T170" s="133">
        <f t="shared" si="16"/>
        <v>-1.5167880103710678</v>
      </c>
      <c r="U170" s="133">
        <f t="shared" si="17"/>
        <v>-1.6113535974240165</v>
      </c>
      <c r="W170" s="133" t="e">
        <v>#N/A</v>
      </c>
    </row>
    <row r="171" spans="17:23" x14ac:dyDescent="0.25">
      <c r="Q171" s="133">
        <f t="shared" si="13"/>
        <v>-1.25</v>
      </c>
      <c r="R171" s="136">
        <f t="shared" si="14"/>
        <v>-1.0184863182941337</v>
      </c>
      <c r="S171" s="133">
        <f t="shared" si="15"/>
        <v>-2.666666666666667</v>
      </c>
      <c r="T171" s="133">
        <f t="shared" si="16"/>
        <v>-1.5167880103710678</v>
      </c>
      <c r="U171" s="133">
        <f t="shared" si="17"/>
        <v>-1.6113535974240165</v>
      </c>
      <c r="W171" s="133" t="e">
        <v>#N/A</v>
      </c>
    </row>
    <row r="172" spans="17:23" x14ac:dyDescent="0.25">
      <c r="Q172" s="133">
        <f t="shared" si="13"/>
        <v>-1.25</v>
      </c>
      <c r="R172" s="136">
        <f t="shared" si="14"/>
        <v>-1.0184863182941337</v>
      </c>
      <c r="S172" s="133">
        <f t="shared" si="15"/>
        <v>-2.666666666666667</v>
      </c>
      <c r="T172" s="133">
        <f t="shared" si="16"/>
        <v>-1.5167880103710678</v>
      </c>
      <c r="U172" s="133">
        <f t="shared" si="17"/>
        <v>-1.6113535974240165</v>
      </c>
      <c r="W172" s="133" t="e">
        <v>#N/A</v>
      </c>
    </row>
    <row r="173" spans="17:23" x14ac:dyDescent="0.25">
      <c r="Q173" s="133">
        <f t="shared" si="13"/>
        <v>-1.25</v>
      </c>
      <c r="R173" s="136">
        <f t="shared" si="14"/>
        <v>-1.0184863182941337</v>
      </c>
      <c r="S173" s="133">
        <f t="shared" si="15"/>
        <v>-2.666666666666667</v>
      </c>
      <c r="T173" s="133">
        <f t="shared" si="16"/>
        <v>-1.5167880103710678</v>
      </c>
      <c r="U173" s="133">
        <f t="shared" si="17"/>
        <v>-1.6113535974240165</v>
      </c>
      <c r="W173" s="133" t="e">
        <v>#N/A</v>
      </c>
    </row>
    <row r="174" spans="17:23" x14ac:dyDescent="0.25">
      <c r="Q174" s="133">
        <f t="shared" si="13"/>
        <v>-1.25</v>
      </c>
      <c r="R174" s="136">
        <f t="shared" si="14"/>
        <v>-1.0184863182941337</v>
      </c>
      <c r="S174" s="133">
        <f t="shared" si="15"/>
        <v>-2.666666666666667</v>
      </c>
      <c r="T174" s="133">
        <f t="shared" si="16"/>
        <v>-1.5167880103710678</v>
      </c>
      <c r="U174" s="133">
        <f t="shared" si="17"/>
        <v>-1.6113535974240165</v>
      </c>
      <c r="W174" s="133" t="e">
        <v>#N/A</v>
      </c>
    </row>
    <row r="175" spans="17:23" x14ac:dyDescent="0.25">
      <c r="Q175" s="133">
        <f t="shared" si="13"/>
        <v>-1.25</v>
      </c>
      <c r="R175" s="136">
        <f t="shared" si="14"/>
        <v>-1.0184863182941337</v>
      </c>
      <c r="S175" s="133">
        <f t="shared" si="15"/>
        <v>-2.666666666666667</v>
      </c>
      <c r="T175" s="133">
        <f t="shared" si="16"/>
        <v>-1.5167880103710678</v>
      </c>
      <c r="U175" s="133">
        <f t="shared" si="17"/>
        <v>-1.6113535974240165</v>
      </c>
      <c r="W175" s="133" t="e">
        <v>#N/A</v>
      </c>
    </row>
    <row r="176" spans="17:23" x14ac:dyDescent="0.25">
      <c r="Q176" s="133">
        <f t="shared" si="13"/>
        <v>-1.25</v>
      </c>
      <c r="R176" s="136">
        <f t="shared" si="14"/>
        <v>-1.0184863182941337</v>
      </c>
      <c r="S176" s="133">
        <f t="shared" si="15"/>
        <v>-2.666666666666667</v>
      </c>
      <c r="T176" s="133">
        <f t="shared" si="16"/>
        <v>-1.5167880103710678</v>
      </c>
      <c r="U176" s="133">
        <f t="shared" si="17"/>
        <v>-1.6113535974240165</v>
      </c>
      <c r="W176" s="133" t="e">
        <v>#N/A</v>
      </c>
    </row>
    <row r="177" spans="17:23" x14ac:dyDescent="0.25">
      <c r="Q177" s="133">
        <f t="shared" si="13"/>
        <v>-1.25</v>
      </c>
      <c r="R177" s="136">
        <f t="shared" si="14"/>
        <v>-1.0184863182941337</v>
      </c>
      <c r="S177" s="133">
        <f t="shared" si="15"/>
        <v>-2.666666666666667</v>
      </c>
      <c r="T177" s="133">
        <f t="shared" si="16"/>
        <v>-1.5167880103710678</v>
      </c>
      <c r="U177" s="133">
        <f t="shared" si="17"/>
        <v>-1.6113535974240165</v>
      </c>
      <c r="W177" s="133" t="e">
        <v>#N/A</v>
      </c>
    </row>
    <row r="178" spans="17:23" x14ac:dyDescent="0.25">
      <c r="Q178" s="133">
        <f t="shared" si="13"/>
        <v>-1.25</v>
      </c>
      <c r="R178" s="136">
        <f t="shared" si="14"/>
        <v>-1.0184863182941337</v>
      </c>
      <c r="S178" s="133">
        <f t="shared" si="15"/>
        <v>-2.666666666666667</v>
      </c>
      <c r="T178" s="133">
        <f t="shared" si="16"/>
        <v>-1.5167880103710678</v>
      </c>
      <c r="U178" s="133">
        <f t="shared" si="17"/>
        <v>-1.6113535974240165</v>
      </c>
      <c r="W178" s="133" t="e">
        <v>#N/A</v>
      </c>
    </row>
    <row r="179" spans="17:23" x14ac:dyDescent="0.25">
      <c r="Q179" s="133">
        <f t="shared" si="13"/>
        <v>-1.25</v>
      </c>
      <c r="R179" s="136">
        <f t="shared" si="14"/>
        <v>-1.0184863182941337</v>
      </c>
      <c r="S179" s="133">
        <f t="shared" si="15"/>
        <v>-2.666666666666667</v>
      </c>
      <c r="T179" s="133">
        <f t="shared" si="16"/>
        <v>-1.5167880103710678</v>
      </c>
      <c r="U179" s="133">
        <f t="shared" si="17"/>
        <v>-1.6113535974240165</v>
      </c>
      <c r="W179" s="133" t="e">
        <v>#N/A</v>
      </c>
    </row>
    <row r="180" spans="17:23" x14ac:dyDescent="0.25">
      <c r="Q180" s="133">
        <f t="shared" si="13"/>
        <v>-1.25</v>
      </c>
      <c r="R180" s="136">
        <f t="shared" si="14"/>
        <v>-1.0184863182941337</v>
      </c>
      <c r="S180" s="133">
        <f t="shared" si="15"/>
        <v>-2.666666666666667</v>
      </c>
      <c r="T180" s="133">
        <f t="shared" si="16"/>
        <v>-1.5167880103710678</v>
      </c>
      <c r="U180" s="133">
        <f t="shared" si="17"/>
        <v>-1.6113535974240165</v>
      </c>
      <c r="W180" s="133" t="e">
        <v>#N/A</v>
      </c>
    </row>
    <row r="181" spans="17:23" x14ac:dyDescent="0.25">
      <c r="Q181" s="133">
        <f t="shared" si="13"/>
        <v>-1.25</v>
      </c>
      <c r="R181" s="136">
        <f t="shared" si="14"/>
        <v>-1.0184863182941337</v>
      </c>
      <c r="S181" s="133">
        <f t="shared" si="15"/>
        <v>-2.666666666666667</v>
      </c>
      <c r="T181" s="133">
        <f t="shared" si="16"/>
        <v>-1.5167880103710678</v>
      </c>
      <c r="U181" s="133">
        <f t="shared" si="17"/>
        <v>-1.6113535974240165</v>
      </c>
      <c r="W181" s="133" t="e">
        <v>#N/A</v>
      </c>
    </row>
    <row r="182" spans="17:23" x14ac:dyDescent="0.25">
      <c r="Q182" s="133">
        <f t="shared" si="13"/>
        <v>-1.25</v>
      </c>
      <c r="R182" s="136">
        <f t="shared" si="14"/>
        <v>-1.0184863182941337</v>
      </c>
      <c r="S182" s="133">
        <f t="shared" si="15"/>
        <v>-2.666666666666667</v>
      </c>
      <c r="T182" s="133">
        <f t="shared" si="16"/>
        <v>-1.5167880103710678</v>
      </c>
      <c r="U182" s="133">
        <f t="shared" si="17"/>
        <v>-1.6113535974240165</v>
      </c>
      <c r="W182" s="133" t="e">
        <v>#N/A</v>
      </c>
    </row>
    <row r="183" spans="17:23" x14ac:dyDescent="0.25">
      <c r="Q183" s="133">
        <f t="shared" si="13"/>
        <v>-1.25</v>
      </c>
      <c r="R183" s="136">
        <f t="shared" si="14"/>
        <v>-1.0184863182941337</v>
      </c>
      <c r="S183" s="133">
        <f t="shared" si="15"/>
        <v>-2.666666666666667</v>
      </c>
      <c r="T183" s="133">
        <f t="shared" si="16"/>
        <v>-1.5167880103710678</v>
      </c>
      <c r="U183" s="133">
        <f t="shared" si="17"/>
        <v>-1.6113535974240165</v>
      </c>
      <c r="W183" s="133" t="e">
        <v>#N/A</v>
      </c>
    </row>
    <row r="184" spans="17:23" x14ac:dyDescent="0.25">
      <c r="Q184" s="133">
        <f t="shared" si="13"/>
        <v>-1.25</v>
      </c>
      <c r="R184" s="136">
        <f t="shared" si="14"/>
        <v>-1.0184863182941337</v>
      </c>
      <c r="S184" s="133">
        <f t="shared" si="15"/>
        <v>-2.666666666666667</v>
      </c>
      <c r="T184" s="133">
        <f t="shared" si="16"/>
        <v>-1.5167880103710678</v>
      </c>
      <c r="U184" s="133">
        <f t="shared" si="17"/>
        <v>-1.6113535974240165</v>
      </c>
      <c r="W184" s="133" t="e">
        <v>#N/A</v>
      </c>
    </row>
    <row r="185" spans="17:23" x14ac:dyDescent="0.25">
      <c r="Q185" s="133">
        <f t="shared" si="13"/>
        <v>-1.25</v>
      </c>
      <c r="R185" s="136">
        <f t="shared" si="14"/>
        <v>-1.0184863182941337</v>
      </c>
      <c r="S185" s="133">
        <f t="shared" si="15"/>
        <v>-2.666666666666667</v>
      </c>
      <c r="T185" s="133">
        <f t="shared" si="16"/>
        <v>-1.5167880103710678</v>
      </c>
      <c r="U185" s="133">
        <f t="shared" si="17"/>
        <v>-1.6113535974240165</v>
      </c>
    </row>
    <row r="186" spans="17:23" x14ac:dyDescent="0.25">
      <c r="Q186" s="133">
        <f t="shared" si="13"/>
        <v>-1.25</v>
      </c>
      <c r="R186" s="136">
        <f t="shared" si="14"/>
        <v>-1.0184863182941337</v>
      </c>
      <c r="S186" s="133">
        <f t="shared" si="15"/>
        <v>-2.666666666666667</v>
      </c>
      <c r="T186" s="133">
        <f t="shared" si="16"/>
        <v>-1.5167880103710678</v>
      </c>
      <c r="U186" s="133">
        <f t="shared" si="17"/>
        <v>-1.6113535974240165</v>
      </c>
    </row>
    <row r="187" spans="17:23" x14ac:dyDescent="0.25">
      <c r="Q187" s="133">
        <f t="shared" si="13"/>
        <v>-1.25</v>
      </c>
      <c r="R187" s="136">
        <f t="shared" si="14"/>
        <v>-1.0184863182941337</v>
      </c>
      <c r="S187" s="133">
        <f t="shared" si="15"/>
        <v>-2.666666666666667</v>
      </c>
      <c r="T187" s="133">
        <f t="shared" si="16"/>
        <v>-1.5167880103710678</v>
      </c>
      <c r="U187" s="133">
        <f t="shared" si="17"/>
        <v>-1.6113535974240165</v>
      </c>
    </row>
    <row r="188" spans="17:23" x14ac:dyDescent="0.25">
      <c r="Q188" s="133">
        <f t="shared" si="13"/>
        <v>-1.25</v>
      </c>
      <c r="R188" s="136">
        <f t="shared" si="14"/>
        <v>-1.0184863182941337</v>
      </c>
      <c r="S188" s="133">
        <f t="shared" si="15"/>
        <v>-2.666666666666667</v>
      </c>
      <c r="T188" s="133">
        <f t="shared" si="16"/>
        <v>-1.5167880103710678</v>
      </c>
      <c r="U188" s="133">
        <f t="shared" si="17"/>
        <v>-1.6113535974240165</v>
      </c>
    </row>
    <row r="189" spans="17:23" x14ac:dyDescent="0.25">
      <c r="Q189" s="133">
        <f t="shared" si="13"/>
        <v>-1.25</v>
      </c>
      <c r="R189" s="136">
        <f t="shared" si="14"/>
        <v>-1.0184863182941337</v>
      </c>
      <c r="S189" s="133">
        <f t="shared" si="15"/>
        <v>-2.666666666666667</v>
      </c>
      <c r="T189" s="133">
        <f t="shared" si="16"/>
        <v>-1.5167880103710678</v>
      </c>
      <c r="U189" s="133">
        <f t="shared" si="17"/>
        <v>-1.6113535974240165</v>
      </c>
    </row>
    <row r="190" spans="17:23" x14ac:dyDescent="0.25">
      <c r="Q190" s="133">
        <f t="shared" si="13"/>
        <v>-1.25</v>
      </c>
      <c r="R190" s="136">
        <f t="shared" si="14"/>
        <v>-1.0184863182941337</v>
      </c>
      <c r="S190" s="133">
        <f t="shared" si="15"/>
        <v>-2.666666666666667</v>
      </c>
      <c r="T190" s="133">
        <f t="shared" si="16"/>
        <v>-1.5167880103710678</v>
      </c>
      <c r="U190" s="133">
        <f t="shared" si="17"/>
        <v>-1.6113535974240165</v>
      </c>
    </row>
    <row r="191" spans="17:23" x14ac:dyDescent="0.25">
      <c r="Q191" s="133">
        <f t="shared" si="13"/>
        <v>-1.25</v>
      </c>
      <c r="R191" s="136">
        <f t="shared" si="14"/>
        <v>-1.0184863182941337</v>
      </c>
      <c r="S191" s="133">
        <f t="shared" si="15"/>
        <v>-2.666666666666667</v>
      </c>
      <c r="T191" s="133">
        <f t="shared" si="16"/>
        <v>-1.5167880103710678</v>
      </c>
      <c r="U191" s="133">
        <f t="shared" si="17"/>
        <v>-1.6113535974240165</v>
      </c>
    </row>
    <row r="192" spans="17:23" x14ac:dyDescent="0.25">
      <c r="Q192" s="133">
        <f t="shared" si="13"/>
        <v>-1.25</v>
      </c>
      <c r="R192" s="136">
        <f t="shared" si="14"/>
        <v>-1.0184863182941337</v>
      </c>
      <c r="S192" s="133">
        <f t="shared" si="15"/>
        <v>-2.666666666666667</v>
      </c>
      <c r="T192" s="133">
        <f t="shared" si="16"/>
        <v>-1.5167880103710678</v>
      </c>
      <c r="U192" s="133">
        <f t="shared" si="17"/>
        <v>-1.6113535974240165</v>
      </c>
    </row>
    <row r="193" spans="17:21" x14ac:dyDescent="0.25">
      <c r="Q193" s="133">
        <f t="shared" si="13"/>
        <v>-1.25</v>
      </c>
      <c r="R193" s="136">
        <f t="shared" si="14"/>
        <v>-1.0184863182941337</v>
      </c>
      <c r="S193" s="133">
        <f t="shared" si="15"/>
        <v>-2.666666666666667</v>
      </c>
      <c r="T193" s="133">
        <f t="shared" si="16"/>
        <v>-1.5167880103710678</v>
      </c>
      <c r="U193" s="133">
        <f t="shared" si="17"/>
        <v>-1.6113535974240165</v>
      </c>
    </row>
    <row r="194" spans="17:21" x14ac:dyDescent="0.25">
      <c r="Q194" s="133">
        <f t="shared" si="13"/>
        <v>-1.25</v>
      </c>
      <c r="R194" s="136">
        <f t="shared" si="14"/>
        <v>-1.0184863182941337</v>
      </c>
      <c r="S194" s="133">
        <f t="shared" si="15"/>
        <v>-2.666666666666667</v>
      </c>
      <c r="T194" s="133">
        <f t="shared" si="16"/>
        <v>-1.5167880103710678</v>
      </c>
      <c r="U194" s="133">
        <f t="shared" si="17"/>
        <v>-1.6113535974240165</v>
      </c>
    </row>
    <row r="195" spans="17:21" x14ac:dyDescent="0.25">
      <c r="Q195" s="133">
        <f t="shared" ref="Q195:Q258" si="18">2*((L195-P$3)/(P$5-P$3))-1</f>
        <v>-1.25</v>
      </c>
      <c r="R195" s="136">
        <f t="shared" ref="R195:R258" si="19">2*((H195-P$8)/(P$10-P$8))-1</f>
        <v>-1.0184863182941337</v>
      </c>
      <c r="S195" s="133">
        <f t="shared" ref="S195:S258" si="20">2*((I195-P$13)/(P$15-P$13))-1</f>
        <v>-2.666666666666667</v>
      </c>
      <c r="T195" s="133">
        <f t="shared" ref="T195:T258" si="21">2*((J195-P$18)/(P$20-P$18))-1</f>
        <v>-1.5167880103710678</v>
      </c>
      <c r="U195" s="133">
        <f t="shared" ref="U195:U258" si="22">2*((K195-P$23)/(P$25-P$23))-1</f>
        <v>-1.6113535974240165</v>
      </c>
    </row>
    <row r="196" spans="17:21" x14ac:dyDescent="0.25">
      <c r="Q196" s="133">
        <f t="shared" si="18"/>
        <v>-1.25</v>
      </c>
      <c r="R196" s="136">
        <f t="shared" si="19"/>
        <v>-1.0184863182941337</v>
      </c>
      <c r="S196" s="133">
        <f t="shared" si="20"/>
        <v>-2.666666666666667</v>
      </c>
      <c r="T196" s="133">
        <f t="shared" si="21"/>
        <v>-1.5167880103710678</v>
      </c>
      <c r="U196" s="133">
        <f t="shared" si="22"/>
        <v>-1.6113535974240165</v>
      </c>
    </row>
    <row r="197" spans="17:21" x14ac:dyDescent="0.25">
      <c r="Q197" s="133">
        <f t="shared" si="18"/>
        <v>-1.25</v>
      </c>
      <c r="R197" s="136">
        <f t="shared" si="19"/>
        <v>-1.0184863182941337</v>
      </c>
      <c r="S197" s="133">
        <f t="shared" si="20"/>
        <v>-2.666666666666667</v>
      </c>
      <c r="T197" s="133">
        <f t="shared" si="21"/>
        <v>-1.5167880103710678</v>
      </c>
      <c r="U197" s="133">
        <f t="shared" si="22"/>
        <v>-1.6113535974240165</v>
      </c>
    </row>
    <row r="198" spans="17:21" x14ac:dyDescent="0.25">
      <c r="Q198" s="133">
        <f t="shared" si="18"/>
        <v>-1.25</v>
      </c>
      <c r="R198" s="136">
        <f t="shared" si="19"/>
        <v>-1.0184863182941337</v>
      </c>
      <c r="S198" s="133">
        <f t="shared" si="20"/>
        <v>-2.666666666666667</v>
      </c>
      <c r="T198" s="133">
        <f t="shared" si="21"/>
        <v>-1.5167880103710678</v>
      </c>
      <c r="U198" s="133">
        <f t="shared" si="22"/>
        <v>-1.6113535974240165</v>
      </c>
    </row>
    <row r="199" spans="17:21" x14ac:dyDescent="0.25">
      <c r="Q199" s="133">
        <f t="shared" si="18"/>
        <v>-1.25</v>
      </c>
      <c r="R199" s="136">
        <f t="shared" si="19"/>
        <v>-1.0184863182941337</v>
      </c>
      <c r="S199" s="133">
        <f t="shared" si="20"/>
        <v>-2.666666666666667</v>
      </c>
      <c r="T199" s="133">
        <f t="shared" si="21"/>
        <v>-1.5167880103710678</v>
      </c>
      <c r="U199" s="133">
        <f t="shared" si="22"/>
        <v>-1.6113535974240165</v>
      </c>
    </row>
    <row r="200" spans="17:21" x14ac:dyDescent="0.25">
      <c r="Q200" s="133">
        <f t="shared" si="18"/>
        <v>-1.25</v>
      </c>
      <c r="R200" s="136">
        <f t="shared" si="19"/>
        <v>-1.0184863182941337</v>
      </c>
      <c r="S200" s="133">
        <f t="shared" si="20"/>
        <v>-2.666666666666667</v>
      </c>
      <c r="T200" s="133">
        <f t="shared" si="21"/>
        <v>-1.5167880103710678</v>
      </c>
      <c r="U200" s="133">
        <f t="shared" si="22"/>
        <v>-1.6113535974240165</v>
      </c>
    </row>
    <row r="201" spans="17:21" x14ac:dyDescent="0.25">
      <c r="Q201" s="133">
        <f t="shared" si="18"/>
        <v>-1.25</v>
      </c>
      <c r="R201" s="136">
        <f t="shared" si="19"/>
        <v>-1.0184863182941337</v>
      </c>
      <c r="S201" s="133">
        <f t="shared" si="20"/>
        <v>-2.666666666666667</v>
      </c>
      <c r="T201" s="133">
        <f t="shared" si="21"/>
        <v>-1.5167880103710678</v>
      </c>
      <c r="U201" s="133">
        <f t="shared" si="22"/>
        <v>-1.6113535974240165</v>
      </c>
    </row>
    <row r="202" spans="17:21" x14ac:dyDescent="0.25">
      <c r="Q202" s="133">
        <f t="shared" si="18"/>
        <v>-1.25</v>
      </c>
      <c r="R202" s="136">
        <f t="shared" si="19"/>
        <v>-1.0184863182941337</v>
      </c>
      <c r="S202" s="133">
        <f t="shared" si="20"/>
        <v>-2.666666666666667</v>
      </c>
      <c r="T202" s="133">
        <f t="shared" si="21"/>
        <v>-1.5167880103710678</v>
      </c>
      <c r="U202" s="133">
        <f t="shared" si="22"/>
        <v>-1.6113535974240165</v>
      </c>
    </row>
    <row r="203" spans="17:21" x14ac:dyDescent="0.25">
      <c r="Q203" s="133">
        <f t="shared" si="18"/>
        <v>-1.25</v>
      </c>
      <c r="R203" s="136">
        <f t="shared" si="19"/>
        <v>-1.0184863182941337</v>
      </c>
      <c r="S203" s="133">
        <f t="shared" si="20"/>
        <v>-2.666666666666667</v>
      </c>
      <c r="T203" s="133">
        <f t="shared" si="21"/>
        <v>-1.5167880103710678</v>
      </c>
      <c r="U203" s="133">
        <f t="shared" si="22"/>
        <v>-1.6113535974240165</v>
      </c>
    </row>
    <row r="204" spans="17:21" x14ac:dyDescent="0.25">
      <c r="Q204" s="133">
        <f t="shared" si="18"/>
        <v>-1.25</v>
      </c>
      <c r="R204" s="136">
        <f t="shared" si="19"/>
        <v>-1.0184863182941337</v>
      </c>
      <c r="S204" s="133">
        <f t="shared" si="20"/>
        <v>-2.666666666666667</v>
      </c>
      <c r="T204" s="133">
        <f t="shared" si="21"/>
        <v>-1.5167880103710678</v>
      </c>
      <c r="U204" s="133">
        <f t="shared" si="22"/>
        <v>-1.6113535974240165</v>
      </c>
    </row>
    <row r="205" spans="17:21" x14ac:dyDescent="0.25">
      <c r="Q205" s="133">
        <f t="shared" si="18"/>
        <v>-1.25</v>
      </c>
      <c r="R205" s="136">
        <f t="shared" si="19"/>
        <v>-1.0184863182941337</v>
      </c>
      <c r="S205" s="133">
        <f t="shared" si="20"/>
        <v>-2.666666666666667</v>
      </c>
      <c r="T205" s="133">
        <f t="shared" si="21"/>
        <v>-1.5167880103710678</v>
      </c>
      <c r="U205" s="133">
        <f t="shared" si="22"/>
        <v>-1.6113535974240165</v>
      </c>
    </row>
    <row r="206" spans="17:21" x14ac:dyDescent="0.25">
      <c r="Q206" s="133">
        <f t="shared" si="18"/>
        <v>-1.25</v>
      </c>
      <c r="R206" s="136">
        <f t="shared" si="19"/>
        <v>-1.0184863182941337</v>
      </c>
      <c r="S206" s="133">
        <f t="shared" si="20"/>
        <v>-2.666666666666667</v>
      </c>
      <c r="T206" s="133">
        <f t="shared" si="21"/>
        <v>-1.5167880103710678</v>
      </c>
      <c r="U206" s="133">
        <f t="shared" si="22"/>
        <v>-1.6113535974240165</v>
      </c>
    </row>
    <row r="207" spans="17:21" x14ac:dyDescent="0.25">
      <c r="Q207" s="133">
        <f t="shared" si="18"/>
        <v>-1.25</v>
      </c>
      <c r="R207" s="136">
        <f t="shared" si="19"/>
        <v>-1.0184863182941337</v>
      </c>
      <c r="S207" s="133">
        <f t="shared" si="20"/>
        <v>-2.666666666666667</v>
      </c>
      <c r="T207" s="133">
        <f t="shared" si="21"/>
        <v>-1.5167880103710678</v>
      </c>
      <c r="U207" s="133">
        <f t="shared" si="22"/>
        <v>-1.6113535974240165</v>
      </c>
    </row>
    <row r="208" spans="17:21" x14ac:dyDescent="0.25">
      <c r="Q208" s="133">
        <f t="shared" si="18"/>
        <v>-1.25</v>
      </c>
      <c r="R208" s="136">
        <f t="shared" si="19"/>
        <v>-1.0184863182941337</v>
      </c>
      <c r="S208" s="133">
        <f t="shared" si="20"/>
        <v>-2.666666666666667</v>
      </c>
      <c r="T208" s="133">
        <f t="shared" si="21"/>
        <v>-1.5167880103710678</v>
      </c>
      <c r="U208" s="133">
        <f t="shared" si="22"/>
        <v>-1.6113535974240165</v>
      </c>
    </row>
    <row r="209" spans="17:21" x14ac:dyDescent="0.25">
      <c r="Q209" s="133">
        <f t="shared" si="18"/>
        <v>-1.25</v>
      </c>
      <c r="R209" s="136">
        <f t="shared" si="19"/>
        <v>-1.0184863182941337</v>
      </c>
      <c r="S209" s="133">
        <f t="shared" si="20"/>
        <v>-2.666666666666667</v>
      </c>
      <c r="T209" s="133">
        <f t="shared" si="21"/>
        <v>-1.5167880103710678</v>
      </c>
      <c r="U209" s="133">
        <f t="shared" si="22"/>
        <v>-1.6113535974240165</v>
      </c>
    </row>
    <row r="210" spans="17:21" x14ac:dyDescent="0.25">
      <c r="Q210" s="133">
        <f t="shared" si="18"/>
        <v>-1.25</v>
      </c>
      <c r="R210" s="136">
        <f t="shared" si="19"/>
        <v>-1.0184863182941337</v>
      </c>
      <c r="S210" s="133">
        <f t="shared" si="20"/>
        <v>-2.666666666666667</v>
      </c>
      <c r="T210" s="133">
        <f t="shared" si="21"/>
        <v>-1.5167880103710678</v>
      </c>
      <c r="U210" s="133">
        <f t="shared" si="22"/>
        <v>-1.6113535974240165</v>
      </c>
    </row>
    <row r="211" spans="17:21" x14ac:dyDescent="0.25">
      <c r="Q211" s="133">
        <f t="shared" si="18"/>
        <v>-1.25</v>
      </c>
      <c r="R211" s="136">
        <f t="shared" si="19"/>
        <v>-1.0184863182941337</v>
      </c>
      <c r="S211" s="133">
        <f t="shared" si="20"/>
        <v>-2.666666666666667</v>
      </c>
      <c r="T211" s="133">
        <f t="shared" si="21"/>
        <v>-1.5167880103710678</v>
      </c>
      <c r="U211" s="133">
        <f t="shared" si="22"/>
        <v>-1.6113535974240165</v>
      </c>
    </row>
    <row r="212" spans="17:21" x14ac:dyDescent="0.25">
      <c r="Q212" s="133">
        <f t="shared" si="18"/>
        <v>-1.25</v>
      </c>
      <c r="R212" s="136">
        <f t="shared" si="19"/>
        <v>-1.0184863182941337</v>
      </c>
      <c r="S212" s="133">
        <f t="shared" si="20"/>
        <v>-2.666666666666667</v>
      </c>
      <c r="T212" s="133">
        <f t="shared" si="21"/>
        <v>-1.5167880103710678</v>
      </c>
      <c r="U212" s="133">
        <f t="shared" si="22"/>
        <v>-1.6113535974240165</v>
      </c>
    </row>
    <row r="213" spans="17:21" x14ac:dyDescent="0.25">
      <c r="Q213" s="133">
        <f t="shared" si="18"/>
        <v>-1.25</v>
      </c>
      <c r="R213" s="136">
        <f t="shared" si="19"/>
        <v>-1.0184863182941337</v>
      </c>
      <c r="S213" s="133">
        <f t="shared" si="20"/>
        <v>-2.666666666666667</v>
      </c>
      <c r="T213" s="133">
        <f t="shared" si="21"/>
        <v>-1.5167880103710678</v>
      </c>
      <c r="U213" s="133">
        <f t="shared" si="22"/>
        <v>-1.6113535974240165</v>
      </c>
    </row>
    <row r="214" spans="17:21" x14ac:dyDescent="0.25">
      <c r="Q214" s="133">
        <f t="shared" si="18"/>
        <v>-1.25</v>
      </c>
      <c r="R214" s="136">
        <f t="shared" si="19"/>
        <v>-1.0184863182941337</v>
      </c>
      <c r="S214" s="133">
        <f t="shared" si="20"/>
        <v>-2.666666666666667</v>
      </c>
      <c r="T214" s="133">
        <f t="shared" si="21"/>
        <v>-1.5167880103710678</v>
      </c>
      <c r="U214" s="133">
        <f t="shared" si="22"/>
        <v>-1.6113535974240165</v>
      </c>
    </row>
    <row r="215" spans="17:21" x14ac:dyDescent="0.25">
      <c r="Q215" s="133">
        <f t="shared" si="18"/>
        <v>-1.25</v>
      </c>
      <c r="R215" s="136">
        <f t="shared" si="19"/>
        <v>-1.0184863182941337</v>
      </c>
      <c r="S215" s="133">
        <f t="shared" si="20"/>
        <v>-2.666666666666667</v>
      </c>
      <c r="T215" s="133">
        <f t="shared" si="21"/>
        <v>-1.5167880103710678</v>
      </c>
      <c r="U215" s="133">
        <f t="shared" si="22"/>
        <v>-1.6113535974240165</v>
      </c>
    </row>
    <row r="216" spans="17:21" x14ac:dyDescent="0.25">
      <c r="Q216" s="133">
        <f t="shared" si="18"/>
        <v>-1.25</v>
      </c>
      <c r="R216" s="136">
        <f t="shared" si="19"/>
        <v>-1.0184863182941337</v>
      </c>
      <c r="S216" s="133">
        <f t="shared" si="20"/>
        <v>-2.666666666666667</v>
      </c>
      <c r="T216" s="133">
        <f t="shared" si="21"/>
        <v>-1.5167880103710678</v>
      </c>
      <c r="U216" s="133">
        <f t="shared" si="22"/>
        <v>-1.6113535974240165</v>
      </c>
    </row>
    <row r="217" spans="17:21" x14ac:dyDescent="0.25">
      <c r="Q217" s="133">
        <f t="shared" si="18"/>
        <v>-1.25</v>
      </c>
      <c r="R217" s="136">
        <f t="shared" si="19"/>
        <v>-1.0184863182941337</v>
      </c>
      <c r="S217" s="133">
        <f t="shared" si="20"/>
        <v>-2.666666666666667</v>
      </c>
      <c r="T217" s="133">
        <f t="shared" si="21"/>
        <v>-1.5167880103710678</v>
      </c>
      <c r="U217" s="133">
        <f t="shared" si="22"/>
        <v>-1.6113535974240165</v>
      </c>
    </row>
    <row r="218" spans="17:21" x14ac:dyDescent="0.25">
      <c r="Q218" s="133">
        <f t="shared" si="18"/>
        <v>-1.25</v>
      </c>
      <c r="R218" s="136">
        <f t="shared" si="19"/>
        <v>-1.0184863182941337</v>
      </c>
      <c r="S218" s="133">
        <f t="shared" si="20"/>
        <v>-2.666666666666667</v>
      </c>
      <c r="T218" s="133">
        <f t="shared" si="21"/>
        <v>-1.5167880103710678</v>
      </c>
      <c r="U218" s="133">
        <f t="shared" si="22"/>
        <v>-1.6113535974240165</v>
      </c>
    </row>
    <row r="219" spans="17:21" x14ac:dyDescent="0.25">
      <c r="Q219" s="133">
        <f t="shared" si="18"/>
        <v>-1.25</v>
      </c>
      <c r="R219" s="136">
        <f t="shared" si="19"/>
        <v>-1.0184863182941337</v>
      </c>
      <c r="S219" s="133">
        <f t="shared" si="20"/>
        <v>-2.666666666666667</v>
      </c>
      <c r="T219" s="133">
        <f t="shared" si="21"/>
        <v>-1.5167880103710678</v>
      </c>
      <c r="U219" s="133">
        <f t="shared" si="22"/>
        <v>-1.6113535974240165</v>
      </c>
    </row>
    <row r="220" spans="17:21" x14ac:dyDescent="0.25">
      <c r="Q220" s="133">
        <f t="shared" si="18"/>
        <v>-1.25</v>
      </c>
      <c r="R220" s="136">
        <f t="shared" si="19"/>
        <v>-1.0184863182941337</v>
      </c>
      <c r="S220" s="133">
        <f t="shared" si="20"/>
        <v>-2.666666666666667</v>
      </c>
      <c r="T220" s="133">
        <f t="shared" si="21"/>
        <v>-1.5167880103710678</v>
      </c>
      <c r="U220" s="133">
        <f t="shared" si="22"/>
        <v>-1.6113535974240165</v>
      </c>
    </row>
    <row r="221" spans="17:21" x14ac:dyDescent="0.25">
      <c r="Q221" s="133">
        <f t="shared" si="18"/>
        <v>-1.25</v>
      </c>
      <c r="R221" s="136">
        <f t="shared" si="19"/>
        <v>-1.0184863182941337</v>
      </c>
      <c r="S221" s="133">
        <f t="shared" si="20"/>
        <v>-2.666666666666667</v>
      </c>
      <c r="T221" s="133">
        <f t="shared" si="21"/>
        <v>-1.5167880103710678</v>
      </c>
      <c r="U221" s="133">
        <f t="shared" si="22"/>
        <v>-1.6113535974240165</v>
      </c>
    </row>
    <row r="222" spans="17:21" x14ac:dyDescent="0.25">
      <c r="Q222" s="133">
        <f t="shared" si="18"/>
        <v>-1.25</v>
      </c>
      <c r="R222" s="136">
        <f t="shared" si="19"/>
        <v>-1.0184863182941337</v>
      </c>
      <c r="S222" s="133">
        <f t="shared" si="20"/>
        <v>-2.666666666666667</v>
      </c>
      <c r="T222" s="133">
        <f t="shared" si="21"/>
        <v>-1.5167880103710678</v>
      </c>
      <c r="U222" s="133">
        <f t="shared" si="22"/>
        <v>-1.6113535974240165</v>
      </c>
    </row>
    <row r="223" spans="17:21" x14ac:dyDescent="0.25">
      <c r="Q223" s="133">
        <f t="shared" si="18"/>
        <v>-1.25</v>
      </c>
      <c r="R223" s="136">
        <f t="shared" si="19"/>
        <v>-1.0184863182941337</v>
      </c>
      <c r="S223" s="133">
        <f t="shared" si="20"/>
        <v>-2.666666666666667</v>
      </c>
      <c r="T223" s="133">
        <f t="shared" si="21"/>
        <v>-1.5167880103710678</v>
      </c>
      <c r="U223" s="133">
        <f t="shared" si="22"/>
        <v>-1.6113535974240165</v>
      </c>
    </row>
    <row r="224" spans="17:21" x14ac:dyDescent="0.25">
      <c r="Q224" s="133">
        <f t="shared" si="18"/>
        <v>-1.25</v>
      </c>
      <c r="R224" s="136">
        <f t="shared" si="19"/>
        <v>-1.0184863182941337</v>
      </c>
      <c r="S224" s="133">
        <f t="shared" si="20"/>
        <v>-2.666666666666667</v>
      </c>
      <c r="T224" s="133">
        <f t="shared" si="21"/>
        <v>-1.5167880103710678</v>
      </c>
      <c r="U224" s="133">
        <f t="shared" si="22"/>
        <v>-1.6113535974240165</v>
      </c>
    </row>
    <row r="225" spans="17:21" x14ac:dyDescent="0.25">
      <c r="Q225" s="133">
        <f t="shared" si="18"/>
        <v>-1.25</v>
      </c>
      <c r="R225" s="136">
        <f t="shared" si="19"/>
        <v>-1.0184863182941337</v>
      </c>
      <c r="S225" s="133">
        <f t="shared" si="20"/>
        <v>-2.666666666666667</v>
      </c>
      <c r="T225" s="133">
        <f t="shared" si="21"/>
        <v>-1.5167880103710678</v>
      </c>
      <c r="U225" s="133">
        <f t="shared" si="22"/>
        <v>-1.6113535974240165</v>
      </c>
    </row>
    <row r="226" spans="17:21" x14ac:dyDescent="0.25">
      <c r="Q226" s="133">
        <f t="shared" si="18"/>
        <v>-1.25</v>
      </c>
      <c r="R226" s="136">
        <f t="shared" si="19"/>
        <v>-1.0184863182941337</v>
      </c>
      <c r="S226" s="133">
        <f t="shared" si="20"/>
        <v>-2.666666666666667</v>
      </c>
      <c r="T226" s="133">
        <f t="shared" si="21"/>
        <v>-1.5167880103710678</v>
      </c>
      <c r="U226" s="133">
        <f t="shared" si="22"/>
        <v>-1.6113535974240165</v>
      </c>
    </row>
    <row r="227" spans="17:21" x14ac:dyDescent="0.25">
      <c r="Q227" s="133">
        <f t="shared" si="18"/>
        <v>-1.25</v>
      </c>
      <c r="R227" s="136">
        <f t="shared" si="19"/>
        <v>-1.0184863182941337</v>
      </c>
      <c r="S227" s="133">
        <f t="shared" si="20"/>
        <v>-2.666666666666667</v>
      </c>
      <c r="T227" s="133">
        <f t="shared" si="21"/>
        <v>-1.5167880103710678</v>
      </c>
      <c r="U227" s="133">
        <f t="shared" si="22"/>
        <v>-1.6113535974240165</v>
      </c>
    </row>
    <row r="228" spans="17:21" x14ac:dyDescent="0.25">
      <c r="Q228" s="133">
        <f t="shared" si="18"/>
        <v>-1.25</v>
      </c>
      <c r="R228" s="136">
        <f t="shared" si="19"/>
        <v>-1.0184863182941337</v>
      </c>
      <c r="S228" s="133">
        <f t="shared" si="20"/>
        <v>-2.666666666666667</v>
      </c>
      <c r="T228" s="133">
        <f t="shared" si="21"/>
        <v>-1.5167880103710678</v>
      </c>
      <c r="U228" s="133">
        <f t="shared" si="22"/>
        <v>-1.6113535974240165</v>
      </c>
    </row>
    <row r="229" spans="17:21" x14ac:dyDescent="0.25">
      <c r="Q229" s="133">
        <f t="shared" si="18"/>
        <v>-1.25</v>
      </c>
      <c r="R229" s="136">
        <f t="shared" si="19"/>
        <v>-1.0184863182941337</v>
      </c>
      <c r="S229" s="133">
        <f t="shared" si="20"/>
        <v>-2.666666666666667</v>
      </c>
      <c r="T229" s="133">
        <f t="shared" si="21"/>
        <v>-1.5167880103710678</v>
      </c>
      <c r="U229" s="133">
        <f t="shared" si="22"/>
        <v>-1.6113535974240165</v>
      </c>
    </row>
    <row r="230" spans="17:21" x14ac:dyDescent="0.25">
      <c r="Q230" s="133">
        <f t="shared" si="18"/>
        <v>-1.25</v>
      </c>
      <c r="R230" s="136">
        <f t="shared" si="19"/>
        <v>-1.0184863182941337</v>
      </c>
      <c r="S230" s="133">
        <f t="shared" si="20"/>
        <v>-2.666666666666667</v>
      </c>
      <c r="T230" s="133">
        <f t="shared" si="21"/>
        <v>-1.5167880103710678</v>
      </c>
      <c r="U230" s="133">
        <f t="shared" si="22"/>
        <v>-1.6113535974240165</v>
      </c>
    </row>
    <row r="231" spans="17:21" x14ac:dyDescent="0.25">
      <c r="Q231" s="133">
        <f t="shared" si="18"/>
        <v>-1.25</v>
      </c>
      <c r="R231" s="136">
        <f t="shared" si="19"/>
        <v>-1.0184863182941337</v>
      </c>
      <c r="S231" s="133">
        <f t="shared" si="20"/>
        <v>-2.666666666666667</v>
      </c>
      <c r="T231" s="133">
        <f t="shared" si="21"/>
        <v>-1.5167880103710678</v>
      </c>
      <c r="U231" s="133">
        <f t="shared" si="22"/>
        <v>-1.6113535974240165</v>
      </c>
    </row>
    <row r="232" spans="17:21" x14ac:dyDescent="0.25">
      <c r="Q232" s="133">
        <f t="shared" si="18"/>
        <v>-1.25</v>
      </c>
      <c r="R232" s="136">
        <f t="shared" si="19"/>
        <v>-1.0184863182941337</v>
      </c>
      <c r="S232" s="133">
        <f t="shared" si="20"/>
        <v>-2.666666666666667</v>
      </c>
      <c r="T232" s="133">
        <f t="shared" si="21"/>
        <v>-1.5167880103710678</v>
      </c>
      <c r="U232" s="133">
        <f t="shared" si="22"/>
        <v>-1.6113535974240165</v>
      </c>
    </row>
    <row r="233" spans="17:21" x14ac:dyDescent="0.25">
      <c r="Q233" s="133">
        <f t="shared" si="18"/>
        <v>-1.25</v>
      </c>
      <c r="R233" s="136">
        <f t="shared" si="19"/>
        <v>-1.0184863182941337</v>
      </c>
      <c r="S233" s="133">
        <f t="shared" si="20"/>
        <v>-2.666666666666667</v>
      </c>
      <c r="T233" s="133">
        <f t="shared" si="21"/>
        <v>-1.5167880103710678</v>
      </c>
      <c r="U233" s="133">
        <f t="shared" si="22"/>
        <v>-1.6113535974240165</v>
      </c>
    </row>
    <row r="234" spans="17:21" x14ac:dyDescent="0.25">
      <c r="Q234" s="133">
        <f t="shared" si="18"/>
        <v>-1.25</v>
      </c>
      <c r="R234" s="136">
        <f t="shared" si="19"/>
        <v>-1.0184863182941337</v>
      </c>
      <c r="S234" s="133">
        <f t="shared" si="20"/>
        <v>-2.666666666666667</v>
      </c>
      <c r="T234" s="133">
        <f t="shared" si="21"/>
        <v>-1.5167880103710678</v>
      </c>
      <c r="U234" s="133">
        <f t="shared" si="22"/>
        <v>-1.6113535974240165</v>
      </c>
    </row>
    <row r="235" spans="17:21" x14ac:dyDescent="0.25">
      <c r="Q235" s="133">
        <f t="shared" si="18"/>
        <v>-1.25</v>
      </c>
      <c r="R235" s="136">
        <f t="shared" si="19"/>
        <v>-1.0184863182941337</v>
      </c>
      <c r="S235" s="133">
        <f t="shared" si="20"/>
        <v>-2.666666666666667</v>
      </c>
      <c r="T235" s="133">
        <f t="shared" si="21"/>
        <v>-1.5167880103710678</v>
      </c>
      <c r="U235" s="133">
        <f t="shared" si="22"/>
        <v>-1.6113535974240165</v>
      </c>
    </row>
    <row r="236" spans="17:21" x14ac:dyDescent="0.25">
      <c r="Q236" s="133">
        <f t="shared" si="18"/>
        <v>-1.25</v>
      </c>
      <c r="R236" s="136">
        <f t="shared" si="19"/>
        <v>-1.0184863182941337</v>
      </c>
      <c r="S236" s="133">
        <f t="shared" si="20"/>
        <v>-2.666666666666667</v>
      </c>
      <c r="T236" s="133">
        <f t="shared" si="21"/>
        <v>-1.5167880103710678</v>
      </c>
      <c r="U236" s="133">
        <f t="shared" si="22"/>
        <v>-1.6113535974240165</v>
      </c>
    </row>
    <row r="237" spans="17:21" x14ac:dyDescent="0.25">
      <c r="Q237" s="133">
        <f t="shared" si="18"/>
        <v>-1.25</v>
      </c>
      <c r="R237" s="136">
        <f t="shared" si="19"/>
        <v>-1.0184863182941337</v>
      </c>
      <c r="S237" s="133">
        <f t="shared" si="20"/>
        <v>-2.666666666666667</v>
      </c>
      <c r="T237" s="133">
        <f t="shared" si="21"/>
        <v>-1.5167880103710678</v>
      </c>
      <c r="U237" s="133">
        <f t="shared" si="22"/>
        <v>-1.6113535974240165</v>
      </c>
    </row>
    <row r="238" spans="17:21" x14ac:dyDescent="0.25">
      <c r="Q238" s="133">
        <f t="shared" si="18"/>
        <v>-1.25</v>
      </c>
      <c r="R238" s="136">
        <f t="shared" si="19"/>
        <v>-1.0184863182941337</v>
      </c>
      <c r="S238" s="133">
        <f t="shared" si="20"/>
        <v>-2.666666666666667</v>
      </c>
      <c r="T238" s="133">
        <f t="shared" si="21"/>
        <v>-1.5167880103710678</v>
      </c>
      <c r="U238" s="133">
        <f t="shared" si="22"/>
        <v>-1.6113535974240165</v>
      </c>
    </row>
    <row r="239" spans="17:21" x14ac:dyDescent="0.25">
      <c r="Q239" s="133">
        <f t="shared" si="18"/>
        <v>-1.25</v>
      </c>
      <c r="R239" s="136">
        <f t="shared" si="19"/>
        <v>-1.0184863182941337</v>
      </c>
      <c r="S239" s="133">
        <f t="shared" si="20"/>
        <v>-2.666666666666667</v>
      </c>
      <c r="T239" s="133">
        <f t="shared" si="21"/>
        <v>-1.5167880103710678</v>
      </c>
      <c r="U239" s="133">
        <f t="shared" si="22"/>
        <v>-1.6113535974240165</v>
      </c>
    </row>
    <row r="240" spans="17:21" x14ac:dyDescent="0.25">
      <c r="Q240" s="133">
        <f t="shared" si="18"/>
        <v>-1.25</v>
      </c>
      <c r="R240" s="136">
        <f t="shared" si="19"/>
        <v>-1.0184863182941337</v>
      </c>
      <c r="S240" s="133">
        <f t="shared" si="20"/>
        <v>-2.666666666666667</v>
      </c>
      <c r="T240" s="133">
        <f t="shared" si="21"/>
        <v>-1.5167880103710678</v>
      </c>
      <c r="U240" s="133">
        <f t="shared" si="22"/>
        <v>-1.6113535974240165</v>
      </c>
    </row>
    <row r="241" spans="17:21" x14ac:dyDescent="0.25">
      <c r="Q241" s="133">
        <f t="shared" si="18"/>
        <v>-1.25</v>
      </c>
      <c r="R241" s="136">
        <f t="shared" si="19"/>
        <v>-1.0184863182941337</v>
      </c>
      <c r="S241" s="133">
        <f t="shared" si="20"/>
        <v>-2.666666666666667</v>
      </c>
      <c r="T241" s="133">
        <f t="shared" si="21"/>
        <v>-1.5167880103710678</v>
      </c>
      <c r="U241" s="133">
        <f t="shared" si="22"/>
        <v>-1.6113535974240165</v>
      </c>
    </row>
    <row r="242" spans="17:21" x14ac:dyDescent="0.25">
      <c r="Q242" s="133">
        <f t="shared" si="18"/>
        <v>-1.25</v>
      </c>
      <c r="R242" s="136">
        <f t="shared" si="19"/>
        <v>-1.0184863182941337</v>
      </c>
      <c r="S242" s="133">
        <f t="shared" si="20"/>
        <v>-2.666666666666667</v>
      </c>
      <c r="T242" s="133">
        <f t="shared" si="21"/>
        <v>-1.5167880103710678</v>
      </c>
      <c r="U242" s="133">
        <f t="shared" si="22"/>
        <v>-1.6113535974240165</v>
      </c>
    </row>
    <row r="243" spans="17:21" x14ac:dyDescent="0.25">
      <c r="Q243" s="133">
        <f t="shared" si="18"/>
        <v>-1.25</v>
      </c>
      <c r="R243" s="136">
        <f t="shared" si="19"/>
        <v>-1.0184863182941337</v>
      </c>
      <c r="S243" s="133">
        <f t="shared" si="20"/>
        <v>-2.666666666666667</v>
      </c>
      <c r="T243" s="133">
        <f t="shared" si="21"/>
        <v>-1.5167880103710678</v>
      </c>
      <c r="U243" s="133">
        <f t="shared" si="22"/>
        <v>-1.6113535974240165</v>
      </c>
    </row>
    <row r="244" spans="17:21" x14ac:dyDescent="0.25">
      <c r="Q244" s="133">
        <f t="shared" si="18"/>
        <v>-1.25</v>
      </c>
      <c r="R244" s="136">
        <f t="shared" si="19"/>
        <v>-1.0184863182941337</v>
      </c>
      <c r="S244" s="133">
        <f t="shared" si="20"/>
        <v>-2.666666666666667</v>
      </c>
      <c r="T244" s="133">
        <f t="shared" si="21"/>
        <v>-1.5167880103710678</v>
      </c>
      <c r="U244" s="133">
        <f t="shared" si="22"/>
        <v>-1.6113535974240165</v>
      </c>
    </row>
    <row r="245" spans="17:21" x14ac:dyDescent="0.25">
      <c r="Q245" s="133">
        <f t="shared" si="18"/>
        <v>-1.25</v>
      </c>
      <c r="R245" s="136">
        <f t="shared" si="19"/>
        <v>-1.0184863182941337</v>
      </c>
      <c r="S245" s="133">
        <f t="shared" si="20"/>
        <v>-2.666666666666667</v>
      </c>
      <c r="T245" s="133">
        <f t="shared" si="21"/>
        <v>-1.5167880103710678</v>
      </c>
      <c r="U245" s="133">
        <f t="shared" si="22"/>
        <v>-1.6113535974240165</v>
      </c>
    </row>
    <row r="246" spans="17:21" x14ac:dyDescent="0.25">
      <c r="Q246" s="133">
        <f t="shared" si="18"/>
        <v>-1.25</v>
      </c>
      <c r="R246" s="136">
        <f t="shared" si="19"/>
        <v>-1.0184863182941337</v>
      </c>
      <c r="S246" s="133">
        <f t="shared" si="20"/>
        <v>-2.666666666666667</v>
      </c>
      <c r="T246" s="133">
        <f t="shared" si="21"/>
        <v>-1.5167880103710678</v>
      </c>
      <c r="U246" s="133">
        <f t="shared" si="22"/>
        <v>-1.6113535974240165</v>
      </c>
    </row>
    <row r="247" spans="17:21" x14ac:dyDescent="0.25">
      <c r="Q247" s="133">
        <f t="shared" si="18"/>
        <v>-1.25</v>
      </c>
      <c r="R247" s="136">
        <f t="shared" si="19"/>
        <v>-1.0184863182941337</v>
      </c>
      <c r="S247" s="133">
        <f t="shared" si="20"/>
        <v>-2.666666666666667</v>
      </c>
      <c r="T247" s="133">
        <f t="shared" si="21"/>
        <v>-1.5167880103710678</v>
      </c>
      <c r="U247" s="133">
        <f t="shared" si="22"/>
        <v>-1.6113535974240165</v>
      </c>
    </row>
    <row r="248" spans="17:21" x14ac:dyDescent="0.25">
      <c r="Q248" s="133">
        <f t="shared" si="18"/>
        <v>-1.25</v>
      </c>
      <c r="R248" s="136">
        <f t="shared" si="19"/>
        <v>-1.0184863182941337</v>
      </c>
      <c r="S248" s="133">
        <f t="shared" si="20"/>
        <v>-2.666666666666667</v>
      </c>
      <c r="T248" s="133">
        <f t="shared" si="21"/>
        <v>-1.5167880103710678</v>
      </c>
      <c r="U248" s="133">
        <f t="shared" si="22"/>
        <v>-1.6113535974240165</v>
      </c>
    </row>
    <row r="249" spans="17:21" x14ac:dyDescent="0.25">
      <c r="Q249" s="133">
        <f t="shared" si="18"/>
        <v>-1.25</v>
      </c>
      <c r="R249" s="136">
        <f t="shared" si="19"/>
        <v>-1.0184863182941337</v>
      </c>
      <c r="S249" s="133">
        <f t="shared" si="20"/>
        <v>-2.666666666666667</v>
      </c>
      <c r="T249" s="133">
        <f t="shared" si="21"/>
        <v>-1.5167880103710678</v>
      </c>
      <c r="U249" s="133">
        <f t="shared" si="22"/>
        <v>-1.6113535974240165</v>
      </c>
    </row>
    <row r="250" spans="17:21" x14ac:dyDescent="0.25">
      <c r="Q250" s="133">
        <f t="shared" si="18"/>
        <v>-1.25</v>
      </c>
      <c r="R250" s="136">
        <f t="shared" si="19"/>
        <v>-1.0184863182941337</v>
      </c>
      <c r="S250" s="133">
        <f t="shared" si="20"/>
        <v>-2.666666666666667</v>
      </c>
      <c r="T250" s="133">
        <f t="shared" si="21"/>
        <v>-1.5167880103710678</v>
      </c>
      <c r="U250" s="133">
        <f t="shared" si="22"/>
        <v>-1.6113535974240165</v>
      </c>
    </row>
    <row r="251" spans="17:21" x14ac:dyDescent="0.25">
      <c r="Q251" s="133">
        <f t="shared" si="18"/>
        <v>-1.25</v>
      </c>
      <c r="R251" s="136">
        <f t="shared" si="19"/>
        <v>-1.0184863182941337</v>
      </c>
      <c r="S251" s="133">
        <f t="shared" si="20"/>
        <v>-2.666666666666667</v>
      </c>
      <c r="T251" s="133">
        <f t="shared" si="21"/>
        <v>-1.5167880103710678</v>
      </c>
      <c r="U251" s="133">
        <f t="shared" si="22"/>
        <v>-1.6113535974240165</v>
      </c>
    </row>
    <row r="252" spans="17:21" x14ac:dyDescent="0.25">
      <c r="Q252" s="133">
        <f t="shared" si="18"/>
        <v>-1.25</v>
      </c>
      <c r="R252" s="136">
        <f t="shared" si="19"/>
        <v>-1.0184863182941337</v>
      </c>
      <c r="S252" s="133">
        <f t="shared" si="20"/>
        <v>-2.666666666666667</v>
      </c>
      <c r="T252" s="133">
        <f t="shared" si="21"/>
        <v>-1.5167880103710678</v>
      </c>
      <c r="U252" s="133">
        <f t="shared" si="22"/>
        <v>-1.6113535974240165</v>
      </c>
    </row>
    <row r="253" spans="17:21" x14ac:dyDescent="0.25">
      <c r="Q253" s="133">
        <f t="shared" si="18"/>
        <v>-1.25</v>
      </c>
      <c r="R253" s="136">
        <f t="shared" si="19"/>
        <v>-1.0184863182941337</v>
      </c>
      <c r="S253" s="133">
        <f t="shared" si="20"/>
        <v>-2.666666666666667</v>
      </c>
      <c r="T253" s="133">
        <f t="shared" si="21"/>
        <v>-1.5167880103710678</v>
      </c>
      <c r="U253" s="133">
        <f t="shared" si="22"/>
        <v>-1.6113535974240165</v>
      </c>
    </row>
    <row r="254" spans="17:21" x14ac:dyDescent="0.25">
      <c r="Q254" s="133">
        <f t="shared" si="18"/>
        <v>-1.25</v>
      </c>
      <c r="R254" s="136">
        <f t="shared" si="19"/>
        <v>-1.0184863182941337</v>
      </c>
      <c r="S254" s="133">
        <f t="shared" si="20"/>
        <v>-2.666666666666667</v>
      </c>
      <c r="T254" s="133">
        <f t="shared" si="21"/>
        <v>-1.5167880103710678</v>
      </c>
      <c r="U254" s="133">
        <f t="shared" si="22"/>
        <v>-1.6113535974240165</v>
      </c>
    </row>
    <row r="255" spans="17:21" x14ac:dyDescent="0.25">
      <c r="Q255" s="133">
        <f t="shared" si="18"/>
        <v>-1.25</v>
      </c>
      <c r="R255" s="136">
        <f t="shared" si="19"/>
        <v>-1.0184863182941337</v>
      </c>
      <c r="S255" s="133">
        <f t="shared" si="20"/>
        <v>-2.666666666666667</v>
      </c>
      <c r="T255" s="133">
        <f t="shared" si="21"/>
        <v>-1.5167880103710678</v>
      </c>
      <c r="U255" s="133">
        <f t="shared" si="22"/>
        <v>-1.6113535974240165</v>
      </c>
    </row>
    <row r="256" spans="17:21" x14ac:dyDescent="0.25">
      <c r="Q256" s="133">
        <f t="shared" si="18"/>
        <v>-1.25</v>
      </c>
      <c r="R256" s="136">
        <f t="shared" si="19"/>
        <v>-1.0184863182941337</v>
      </c>
      <c r="S256" s="133">
        <f t="shared" si="20"/>
        <v>-2.666666666666667</v>
      </c>
      <c r="T256" s="133">
        <f t="shared" si="21"/>
        <v>-1.5167880103710678</v>
      </c>
      <c r="U256" s="133">
        <f t="shared" si="22"/>
        <v>-1.6113535974240165</v>
      </c>
    </row>
    <row r="257" spans="17:21" x14ac:dyDescent="0.25">
      <c r="Q257" s="133">
        <f t="shared" si="18"/>
        <v>-1.25</v>
      </c>
      <c r="R257" s="136">
        <f t="shared" si="19"/>
        <v>-1.0184863182941337</v>
      </c>
      <c r="S257" s="133">
        <f t="shared" si="20"/>
        <v>-2.666666666666667</v>
      </c>
      <c r="T257" s="133">
        <f t="shared" si="21"/>
        <v>-1.5167880103710678</v>
      </c>
      <c r="U257" s="133">
        <f t="shared" si="22"/>
        <v>-1.6113535974240165</v>
      </c>
    </row>
    <row r="258" spans="17:21" x14ac:dyDescent="0.25">
      <c r="Q258" s="133">
        <f t="shared" si="18"/>
        <v>-1.25</v>
      </c>
      <c r="R258" s="136">
        <f t="shared" si="19"/>
        <v>-1.0184863182941337</v>
      </c>
      <c r="S258" s="133">
        <f t="shared" si="20"/>
        <v>-2.666666666666667</v>
      </c>
      <c r="T258" s="133">
        <f t="shared" si="21"/>
        <v>-1.5167880103710678</v>
      </c>
      <c r="U258" s="133">
        <f t="shared" si="22"/>
        <v>-1.6113535974240165</v>
      </c>
    </row>
    <row r="259" spans="17:21" x14ac:dyDescent="0.25">
      <c r="Q259" s="133">
        <f t="shared" ref="Q259:Q322" si="23">2*((L259-P$3)/(P$5-P$3))-1</f>
        <v>-1.25</v>
      </c>
      <c r="R259" s="136">
        <f t="shared" ref="R259:R322" si="24">2*((H259-P$8)/(P$10-P$8))-1</f>
        <v>-1.0184863182941337</v>
      </c>
      <c r="S259" s="133">
        <f t="shared" ref="S259:S322" si="25">2*((I259-P$13)/(P$15-P$13))-1</f>
        <v>-2.666666666666667</v>
      </c>
      <c r="T259" s="133">
        <f t="shared" ref="T259:T322" si="26">2*((J259-P$18)/(P$20-P$18))-1</f>
        <v>-1.5167880103710678</v>
      </c>
      <c r="U259" s="133">
        <f t="shared" ref="U259:U322" si="27">2*((K259-P$23)/(P$25-P$23))-1</f>
        <v>-1.6113535974240165</v>
      </c>
    </row>
    <row r="260" spans="17:21" x14ac:dyDescent="0.25">
      <c r="Q260" s="133">
        <f t="shared" si="23"/>
        <v>-1.25</v>
      </c>
      <c r="R260" s="136">
        <f t="shared" si="24"/>
        <v>-1.0184863182941337</v>
      </c>
      <c r="S260" s="133">
        <f t="shared" si="25"/>
        <v>-2.666666666666667</v>
      </c>
      <c r="T260" s="133">
        <f t="shared" si="26"/>
        <v>-1.5167880103710678</v>
      </c>
      <c r="U260" s="133">
        <f t="shared" si="27"/>
        <v>-1.6113535974240165</v>
      </c>
    </row>
    <row r="261" spans="17:21" x14ac:dyDescent="0.25">
      <c r="Q261" s="133">
        <f t="shared" si="23"/>
        <v>-1.25</v>
      </c>
      <c r="R261" s="136">
        <f t="shared" si="24"/>
        <v>-1.0184863182941337</v>
      </c>
      <c r="S261" s="133">
        <f t="shared" si="25"/>
        <v>-2.666666666666667</v>
      </c>
      <c r="T261" s="133">
        <f t="shared" si="26"/>
        <v>-1.5167880103710678</v>
      </c>
      <c r="U261" s="133">
        <f t="shared" si="27"/>
        <v>-1.6113535974240165</v>
      </c>
    </row>
    <row r="262" spans="17:21" x14ac:dyDescent="0.25">
      <c r="Q262" s="133">
        <f t="shared" si="23"/>
        <v>-1.25</v>
      </c>
      <c r="R262" s="136">
        <f t="shared" si="24"/>
        <v>-1.0184863182941337</v>
      </c>
      <c r="S262" s="133">
        <f t="shared" si="25"/>
        <v>-2.666666666666667</v>
      </c>
      <c r="T262" s="133">
        <f t="shared" si="26"/>
        <v>-1.5167880103710678</v>
      </c>
      <c r="U262" s="133">
        <f t="shared" si="27"/>
        <v>-1.6113535974240165</v>
      </c>
    </row>
    <row r="263" spans="17:21" x14ac:dyDescent="0.25">
      <c r="Q263" s="133">
        <f t="shared" si="23"/>
        <v>-1.25</v>
      </c>
      <c r="R263" s="136">
        <f t="shared" si="24"/>
        <v>-1.0184863182941337</v>
      </c>
      <c r="S263" s="133">
        <f t="shared" si="25"/>
        <v>-2.666666666666667</v>
      </c>
      <c r="T263" s="133">
        <f t="shared" si="26"/>
        <v>-1.5167880103710678</v>
      </c>
      <c r="U263" s="133">
        <f t="shared" si="27"/>
        <v>-1.6113535974240165</v>
      </c>
    </row>
    <row r="264" spans="17:21" x14ac:dyDescent="0.25">
      <c r="Q264" s="133">
        <f t="shared" si="23"/>
        <v>-1.25</v>
      </c>
      <c r="R264" s="136">
        <f t="shared" si="24"/>
        <v>-1.0184863182941337</v>
      </c>
      <c r="S264" s="133">
        <f t="shared" si="25"/>
        <v>-2.666666666666667</v>
      </c>
      <c r="T264" s="133">
        <f t="shared" si="26"/>
        <v>-1.5167880103710678</v>
      </c>
      <c r="U264" s="133">
        <f t="shared" si="27"/>
        <v>-1.6113535974240165</v>
      </c>
    </row>
    <row r="265" spans="17:21" x14ac:dyDescent="0.25">
      <c r="Q265" s="133">
        <f t="shared" si="23"/>
        <v>-1.25</v>
      </c>
      <c r="R265" s="136">
        <f t="shared" si="24"/>
        <v>-1.0184863182941337</v>
      </c>
      <c r="S265" s="133">
        <f t="shared" si="25"/>
        <v>-2.666666666666667</v>
      </c>
      <c r="T265" s="133">
        <f t="shared" si="26"/>
        <v>-1.5167880103710678</v>
      </c>
      <c r="U265" s="133">
        <f t="shared" si="27"/>
        <v>-1.6113535974240165</v>
      </c>
    </row>
    <row r="266" spans="17:21" x14ac:dyDescent="0.25">
      <c r="Q266" s="133">
        <f t="shared" si="23"/>
        <v>-1.25</v>
      </c>
      <c r="R266" s="136">
        <f t="shared" si="24"/>
        <v>-1.0184863182941337</v>
      </c>
      <c r="S266" s="133">
        <f t="shared" si="25"/>
        <v>-2.666666666666667</v>
      </c>
      <c r="T266" s="133">
        <f t="shared" si="26"/>
        <v>-1.5167880103710678</v>
      </c>
      <c r="U266" s="133">
        <f t="shared" si="27"/>
        <v>-1.6113535974240165</v>
      </c>
    </row>
    <row r="267" spans="17:21" x14ac:dyDescent="0.25">
      <c r="Q267" s="133">
        <f t="shared" si="23"/>
        <v>-1.25</v>
      </c>
      <c r="R267" s="136">
        <f t="shared" si="24"/>
        <v>-1.0184863182941337</v>
      </c>
      <c r="S267" s="133">
        <f t="shared" si="25"/>
        <v>-2.666666666666667</v>
      </c>
      <c r="T267" s="133">
        <f t="shared" si="26"/>
        <v>-1.5167880103710678</v>
      </c>
      <c r="U267" s="133">
        <f t="shared" si="27"/>
        <v>-1.6113535974240165</v>
      </c>
    </row>
    <row r="268" spans="17:21" x14ac:dyDescent="0.25">
      <c r="Q268" s="133">
        <f t="shared" si="23"/>
        <v>-1.25</v>
      </c>
      <c r="R268" s="136">
        <f t="shared" si="24"/>
        <v>-1.0184863182941337</v>
      </c>
      <c r="S268" s="133">
        <f t="shared" si="25"/>
        <v>-2.666666666666667</v>
      </c>
      <c r="T268" s="133">
        <f t="shared" si="26"/>
        <v>-1.5167880103710678</v>
      </c>
      <c r="U268" s="133">
        <f t="shared" si="27"/>
        <v>-1.6113535974240165</v>
      </c>
    </row>
    <row r="269" spans="17:21" x14ac:dyDescent="0.25">
      <c r="Q269" s="133">
        <f t="shared" si="23"/>
        <v>-1.25</v>
      </c>
      <c r="R269" s="136">
        <f t="shared" si="24"/>
        <v>-1.0184863182941337</v>
      </c>
      <c r="S269" s="133">
        <f t="shared" si="25"/>
        <v>-2.666666666666667</v>
      </c>
      <c r="T269" s="133">
        <f t="shared" si="26"/>
        <v>-1.5167880103710678</v>
      </c>
      <c r="U269" s="133">
        <f t="shared" si="27"/>
        <v>-1.6113535974240165</v>
      </c>
    </row>
    <row r="270" spans="17:21" x14ac:dyDescent="0.25">
      <c r="Q270" s="133">
        <f t="shared" si="23"/>
        <v>-1.25</v>
      </c>
      <c r="R270" s="136">
        <f t="shared" si="24"/>
        <v>-1.0184863182941337</v>
      </c>
      <c r="S270" s="133">
        <f t="shared" si="25"/>
        <v>-2.666666666666667</v>
      </c>
      <c r="T270" s="133">
        <f t="shared" si="26"/>
        <v>-1.5167880103710678</v>
      </c>
      <c r="U270" s="133">
        <f t="shared" si="27"/>
        <v>-1.6113535974240165</v>
      </c>
    </row>
    <row r="271" spans="17:21" x14ac:dyDescent="0.25">
      <c r="Q271" s="133">
        <f t="shared" si="23"/>
        <v>-1.25</v>
      </c>
      <c r="R271" s="136">
        <f t="shared" si="24"/>
        <v>-1.0184863182941337</v>
      </c>
      <c r="S271" s="133">
        <f t="shared" si="25"/>
        <v>-2.666666666666667</v>
      </c>
      <c r="T271" s="133">
        <f t="shared" si="26"/>
        <v>-1.5167880103710678</v>
      </c>
      <c r="U271" s="133">
        <f t="shared" si="27"/>
        <v>-1.6113535974240165</v>
      </c>
    </row>
    <row r="272" spans="17:21" x14ac:dyDescent="0.25">
      <c r="Q272" s="133">
        <f t="shared" si="23"/>
        <v>-1.25</v>
      </c>
      <c r="R272" s="136">
        <f t="shared" si="24"/>
        <v>-1.0184863182941337</v>
      </c>
      <c r="S272" s="133">
        <f t="shared" si="25"/>
        <v>-2.666666666666667</v>
      </c>
      <c r="T272" s="133">
        <f t="shared" si="26"/>
        <v>-1.5167880103710678</v>
      </c>
      <c r="U272" s="133">
        <f t="shared" si="27"/>
        <v>-1.6113535974240165</v>
      </c>
    </row>
    <row r="273" spans="17:21" x14ac:dyDescent="0.25">
      <c r="Q273" s="133">
        <f t="shared" si="23"/>
        <v>-1.25</v>
      </c>
      <c r="R273" s="136">
        <f t="shared" si="24"/>
        <v>-1.0184863182941337</v>
      </c>
      <c r="S273" s="133">
        <f t="shared" si="25"/>
        <v>-2.666666666666667</v>
      </c>
      <c r="T273" s="133">
        <f t="shared" si="26"/>
        <v>-1.5167880103710678</v>
      </c>
      <c r="U273" s="133">
        <f t="shared" si="27"/>
        <v>-1.6113535974240165</v>
      </c>
    </row>
    <row r="274" spans="17:21" x14ac:dyDescent="0.25">
      <c r="Q274" s="133">
        <f t="shared" si="23"/>
        <v>-1.25</v>
      </c>
      <c r="R274" s="136">
        <f t="shared" si="24"/>
        <v>-1.0184863182941337</v>
      </c>
      <c r="S274" s="133">
        <f t="shared" si="25"/>
        <v>-2.666666666666667</v>
      </c>
      <c r="T274" s="133">
        <f t="shared" si="26"/>
        <v>-1.5167880103710678</v>
      </c>
      <c r="U274" s="133">
        <f t="shared" si="27"/>
        <v>-1.6113535974240165</v>
      </c>
    </row>
    <row r="275" spans="17:21" x14ac:dyDescent="0.25">
      <c r="Q275" s="133">
        <f t="shared" si="23"/>
        <v>-1.25</v>
      </c>
      <c r="R275" s="136">
        <f t="shared" si="24"/>
        <v>-1.0184863182941337</v>
      </c>
      <c r="S275" s="133">
        <f t="shared" si="25"/>
        <v>-2.666666666666667</v>
      </c>
      <c r="T275" s="133">
        <f t="shared" si="26"/>
        <v>-1.5167880103710678</v>
      </c>
      <c r="U275" s="133">
        <f t="shared" si="27"/>
        <v>-1.6113535974240165</v>
      </c>
    </row>
    <row r="276" spans="17:21" x14ac:dyDescent="0.25">
      <c r="Q276" s="133">
        <f t="shared" si="23"/>
        <v>-1.25</v>
      </c>
      <c r="R276" s="136">
        <f t="shared" si="24"/>
        <v>-1.0184863182941337</v>
      </c>
      <c r="S276" s="133">
        <f t="shared" si="25"/>
        <v>-2.666666666666667</v>
      </c>
      <c r="T276" s="133">
        <f t="shared" si="26"/>
        <v>-1.5167880103710678</v>
      </c>
      <c r="U276" s="133">
        <f t="shared" si="27"/>
        <v>-1.6113535974240165</v>
      </c>
    </row>
    <row r="277" spans="17:21" x14ac:dyDescent="0.25">
      <c r="Q277" s="133">
        <f t="shared" si="23"/>
        <v>-1.25</v>
      </c>
      <c r="R277" s="136">
        <f t="shared" si="24"/>
        <v>-1.0184863182941337</v>
      </c>
      <c r="S277" s="133">
        <f t="shared" si="25"/>
        <v>-2.666666666666667</v>
      </c>
      <c r="T277" s="133">
        <f t="shared" si="26"/>
        <v>-1.5167880103710678</v>
      </c>
      <c r="U277" s="133">
        <f t="shared" si="27"/>
        <v>-1.6113535974240165</v>
      </c>
    </row>
    <row r="278" spans="17:21" x14ac:dyDescent="0.25">
      <c r="Q278" s="133">
        <f t="shared" si="23"/>
        <v>-1.25</v>
      </c>
      <c r="R278" s="136">
        <f t="shared" si="24"/>
        <v>-1.0184863182941337</v>
      </c>
      <c r="S278" s="133">
        <f t="shared" si="25"/>
        <v>-2.666666666666667</v>
      </c>
      <c r="T278" s="133">
        <f t="shared" si="26"/>
        <v>-1.5167880103710678</v>
      </c>
      <c r="U278" s="133">
        <f t="shared" si="27"/>
        <v>-1.6113535974240165</v>
      </c>
    </row>
    <row r="279" spans="17:21" x14ac:dyDescent="0.25">
      <c r="Q279" s="133">
        <f t="shared" si="23"/>
        <v>-1.25</v>
      </c>
      <c r="R279" s="136">
        <f t="shared" si="24"/>
        <v>-1.0184863182941337</v>
      </c>
      <c r="S279" s="133">
        <f t="shared" si="25"/>
        <v>-2.666666666666667</v>
      </c>
      <c r="T279" s="133">
        <f t="shared" si="26"/>
        <v>-1.5167880103710678</v>
      </c>
      <c r="U279" s="133">
        <f t="shared" si="27"/>
        <v>-1.6113535974240165</v>
      </c>
    </row>
    <row r="280" spans="17:21" x14ac:dyDescent="0.25">
      <c r="Q280" s="133">
        <f t="shared" si="23"/>
        <v>-1.25</v>
      </c>
      <c r="R280" s="136">
        <f t="shared" si="24"/>
        <v>-1.0184863182941337</v>
      </c>
      <c r="S280" s="133">
        <f t="shared" si="25"/>
        <v>-2.666666666666667</v>
      </c>
      <c r="T280" s="133">
        <f t="shared" si="26"/>
        <v>-1.5167880103710678</v>
      </c>
      <c r="U280" s="133">
        <f t="shared" si="27"/>
        <v>-1.6113535974240165</v>
      </c>
    </row>
    <row r="281" spans="17:21" x14ac:dyDescent="0.25">
      <c r="Q281" s="133">
        <f t="shared" si="23"/>
        <v>-1.25</v>
      </c>
      <c r="R281" s="136">
        <f t="shared" si="24"/>
        <v>-1.0184863182941337</v>
      </c>
      <c r="S281" s="133">
        <f t="shared" si="25"/>
        <v>-2.666666666666667</v>
      </c>
      <c r="T281" s="133">
        <f t="shared" si="26"/>
        <v>-1.5167880103710678</v>
      </c>
      <c r="U281" s="133">
        <f t="shared" si="27"/>
        <v>-1.6113535974240165</v>
      </c>
    </row>
    <row r="282" spans="17:21" x14ac:dyDescent="0.25">
      <c r="Q282" s="133">
        <f t="shared" si="23"/>
        <v>-1.25</v>
      </c>
      <c r="R282" s="136">
        <f t="shared" si="24"/>
        <v>-1.0184863182941337</v>
      </c>
      <c r="S282" s="133">
        <f t="shared" si="25"/>
        <v>-2.666666666666667</v>
      </c>
      <c r="T282" s="133">
        <f t="shared" si="26"/>
        <v>-1.5167880103710678</v>
      </c>
      <c r="U282" s="133">
        <f t="shared" si="27"/>
        <v>-1.6113535974240165</v>
      </c>
    </row>
    <row r="283" spans="17:21" x14ac:dyDescent="0.25">
      <c r="Q283" s="133">
        <f t="shared" si="23"/>
        <v>-1.25</v>
      </c>
      <c r="R283" s="136">
        <f t="shared" si="24"/>
        <v>-1.0184863182941337</v>
      </c>
      <c r="S283" s="133">
        <f t="shared" si="25"/>
        <v>-2.666666666666667</v>
      </c>
      <c r="T283" s="133">
        <f t="shared" si="26"/>
        <v>-1.5167880103710678</v>
      </c>
      <c r="U283" s="133">
        <f t="shared" si="27"/>
        <v>-1.6113535974240165</v>
      </c>
    </row>
    <row r="284" spans="17:21" x14ac:dyDescent="0.25">
      <c r="Q284" s="133">
        <f t="shared" si="23"/>
        <v>-1.25</v>
      </c>
      <c r="R284" s="136">
        <f t="shared" si="24"/>
        <v>-1.0184863182941337</v>
      </c>
      <c r="S284" s="133">
        <f t="shared" si="25"/>
        <v>-2.666666666666667</v>
      </c>
      <c r="T284" s="133">
        <f t="shared" si="26"/>
        <v>-1.5167880103710678</v>
      </c>
      <c r="U284" s="133">
        <f t="shared" si="27"/>
        <v>-1.6113535974240165</v>
      </c>
    </row>
    <row r="285" spans="17:21" x14ac:dyDescent="0.25">
      <c r="Q285" s="133">
        <f t="shared" si="23"/>
        <v>-1.25</v>
      </c>
      <c r="R285" s="136">
        <f t="shared" si="24"/>
        <v>-1.0184863182941337</v>
      </c>
      <c r="S285" s="133">
        <f t="shared" si="25"/>
        <v>-2.666666666666667</v>
      </c>
      <c r="T285" s="133">
        <f t="shared" si="26"/>
        <v>-1.5167880103710678</v>
      </c>
      <c r="U285" s="133">
        <f t="shared" si="27"/>
        <v>-1.6113535974240165</v>
      </c>
    </row>
    <row r="286" spans="17:21" x14ac:dyDescent="0.25">
      <c r="Q286" s="133">
        <f t="shared" si="23"/>
        <v>-1.25</v>
      </c>
      <c r="R286" s="136">
        <f t="shared" si="24"/>
        <v>-1.0184863182941337</v>
      </c>
      <c r="S286" s="133">
        <f t="shared" si="25"/>
        <v>-2.666666666666667</v>
      </c>
      <c r="T286" s="133">
        <f t="shared" si="26"/>
        <v>-1.5167880103710678</v>
      </c>
      <c r="U286" s="133">
        <f t="shared" si="27"/>
        <v>-1.6113535974240165</v>
      </c>
    </row>
    <row r="287" spans="17:21" x14ac:dyDescent="0.25">
      <c r="Q287" s="133">
        <f t="shared" si="23"/>
        <v>-1.25</v>
      </c>
      <c r="R287" s="136">
        <f t="shared" si="24"/>
        <v>-1.0184863182941337</v>
      </c>
      <c r="S287" s="133">
        <f t="shared" si="25"/>
        <v>-2.666666666666667</v>
      </c>
      <c r="T287" s="133">
        <f t="shared" si="26"/>
        <v>-1.5167880103710678</v>
      </c>
      <c r="U287" s="133">
        <f t="shared" si="27"/>
        <v>-1.6113535974240165</v>
      </c>
    </row>
    <row r="288" spans="17:21" x14ac:dyDescent="0.25">
      <c r="Q288" s="133">
        <f t="shared" si="23"/>
        <v>-1.25</v>
      </c>
      <c r="R288" s="136">
        <f t="shared" si="24"/>
        <v>-1.0184863182941337</v>
      </c>
      <c r="S288" s="133">
        <f t="shared" si="25"/>
        <v>-2.666666666666667</v>
      </c>
      <c r="T288" s="133">
        <f t="shared" si="26"/>
        <v>-1.5167880103710678</v>
      </c>
      <c r="U288" s="133">
        <f t="shared" si="27"/>
        <v>-1.6113535974240165</v>
      </c>
    </row>
    <row r="289" spans="17:21" x14ac:dyDescent="0.25">
      <c r="Q289" s="133">
        <f t="shared" si="23"/>
        <v>-1.25</v>
      </c>
      <c r="R289" s="136">
        <f t="shared" si="24"/>
        <v>-1.0184863182941337</v>
      </c>
      <c r="S289" s="133">
        <f t="shared" si="25"/>
        <v>-2.666666666666667</v>
      </c>
      <c r="T289" s="133">
        <f t="shared" si="26"/>
        <v>-1.5167880103710678</v>
      </c>
      <c r="U289" s="133">
        <f t="shared" si="27"/>
        <v>-1.6113535974240165</v>
      </c>
    </row>
    <row r="290" spans="17:21" x14ac:dyDescent="0.25">
      <c r="Q290" s="133">
        <f t="shared" si="23"/>
        <v>-1.25</v>
      </c>
      <c r="R290" s="136">
        <f t="shared" si="24"/>
        <v>-1.0184863182941337</v>
      </c>
      <c r="S290" s="133">
        <f t="shared" si="25"/>
        <v>-2.666666666666667</v>
      </c>
      <c r="T290" s="133">
        <f t="shared" si="26"/>
        <v>-1.5167880103710678</v>
      </c>
      <c r="U290" s="133">
        <f t="shared" si="27"/>
        <v>-1.6113535974240165</v>
      </c>
    </row>
    <row r="291" spans="17:21" x14ac:dyDescent="0.25">
      <c r="Q291" s="133">
        <f t="shared" si="23"/>
        <v>-1.25</v>
      </c>
      <c r="R291" s="136">
        <f t="shared" si="24"/>
        <v>-1.0184863182941337</v>
      </c>
      <c r="S291" s="133">
        <f t="shared" si="25"/>
        <v>-2.666666666666667</v>
      </c>
      <c r="T291" s="133">
        <f t="shared" si="26"/>
        <v>-1.5167880103710678</v>
      </c>
      <c r="U291" s="133">
        <f t="shared" si="27"/>
        <v>-1.6113535974240165</v>
      </c>
    </row>
    <row r="292" spans="17:21" x14ac:dyDescent="0.25">
      <c r="Q292" s="133">
        <f t="shared" si="23"/>
        <v>-1.25</v>
      </c>
      <c r="R292" s="136">
        <f t="shared" si="24"/>
        <v>-1.0184863182941337</v>
      </c>
      <c r="S292" s="133">
        <f t="shared" si="25"/>
        <v>-2.666666666666667</v>
      </c>
      <c r="T292" s="133">
        <f t="shared" si="26"/>
        <v>-1.5167880103710678</v>
      </c>
      <c r="U292" s="133">
        <f t="shared" si="27"/>
        <v>-1.6113535974240165</v>
      </c>
    </row>
    <row r="293" spans="17:21" x14ac:dyDescent="0.25">
      <c r="Q293" s="133">
        <f t="shared" si="23"/>
        <v>-1.25</v>
      </c>
      <c r="R293" s="136">
        <f t="shared" si="24"/>
        <v>-1.0184863182941337</v>
      </c>
      <c r="S293" s="133">
        <f t="shared" si="25"/>
        <v>-2.666666666666667</v>
      </c>
      <c r="T293" s="133">
        <f t="shared" si="26"/>
        <v>-1.5167880103710678</v>
      </c>
      <c r="U293" s="133">
        <f t="shared" si="27"/>
        <v>-1.6113535974240165</v>
      </c>
    </row>
    <row r="294" spans="17:21" x14ac:dyDescent="0.25">
      <c r="Q294" s="133">
        <f t="shared" si="23"/>
        <v>-1.25</v>
      </c>
      <c r="R294" s="136">
        <f t="shared" si="24"/>
        <v>-1.0184863182941337</v>
      </c>
      <c r="S294" s="133">
        <f t="shared" si="25"/>
        <v>-2.666666666666667</v>
      </c>
      <c r="T294" s="133">
        <f t="shared" si="26"/>
        <v>-1.5167880103710678</v>
      </c>
      <c r="U294" s="133">
        <f t="shared" si="27"/>
        <v>-1.6113535974240165</v>
      </c>
    </row>
    <row r="295" spans="17:21" x14ac:dyDescent="0.25">
      <c r="Q295" s="133">
        <f t="shared" si="23"/>
        <v>-1.25</v>
      </c>
      <c r="R295" s="136">
        <f t="shared" si="24"/>
        <v>-1.0184863182941337</v>
      </c>
      <c r="S295" s="133">
        <f t="shared" si="25"/>
        <v>-2.666666666666667</v>
      </c>
      <c r="T295" s="133">
        <f t="shared" si="26"/>
        <v>-1.5167880103710678</v>
      </c>
      <c r="U295" s="133">
        <f t="shared" si="27"/>
        <v>-1.6113535974240165</v>
      </c>
    </row>
    <row r="296" spans="17:21" x14ac:dyDescent="0.25">
      <c r="Q296" s="133">
        <f t="shared" si="23"/>
        <v>-1.25</v>
      </c>
      <c r="R296" s="136">
        <f t="shared" si="24"/>
        <v>-1.0184863182941337</v>
      </c>
      <c r="S296" s="133">
        <f t="shared" si="25"/>
        <v>-2.666666666666667</v>
      </c>
      <c r="T296" s="133">
        <f t="shared" si="26"/>
        <v>-1.5167880103710678</v>
      </c>
      <c r="U296" s="133">
        <f t="shared" si="27"/>
        <v>-1.6113535974240165</v>
      </c>
    </row>
    <row r="297" spans="17:21" x14ac:dyDescent="0.25">
      <c r="Q297" s="133">
        <f t="shared" si="23"/>
        <v>-1.25</v>
      </c>
      <c r="R297" s="136">
        <f t="shared" si="24"/>
        <v>-1.0184863182941337</v>
      </c>
      <c r="S297" s="133">
        <f t="shared" si="25"/>
        <v>-2.666666666666667</v>
      </c>
      <c r="T297" s="133">
        <f t="shared" si="26"/>
        <v>-1.5167880103710678</v>
      </c>
      <c r="U297" s="133">
        <f t="shared" si="27"/>
        <v>-1.6113535974240165</v>
      </c>
    </row>
    <row r="298" spans="17:21" x14ac:dyDescent="0.25">
      <c r="Q298" s="133">
        <f t="shared" si="23"/>
        <v>-1.25</v>
      </c>
      <c r="R298" s="136">
        <f t="shared" si="24"/>
        <v>-1.0184863182941337</v>
      </c>
      <c r="S298" s="133">
        <f t="shared" si="25"/>
        <v>-2.666666666666667</v>
      </c>
      <c r="T298" s="133">
        <f t="shared" si="26"/>
        <v>-1.5167880103710678</v>
      </c>
      <c r="U298" s="133">
        <f t="shared" si="27"/>
        <v>-1.6113535974240165</v>
      </c>
    </row>
    <row r="299" spans="17:21" x14ac:dyDescent="0.25">
      <c r="Q299" s="133">
        <f t="shared" si="23"/>
        <v>-1.25</v>
      </c>
      <c r="R299" s="136">
        <f t="shared" si="24"/>
        <v>-1.0184863182941337</v>
      </c>
      <c r="S299" s="133">
        <f t="shared" si="25"/>
        <v>-2.666666666666667</v>
      </c>
      <c r="T299" s="133">
        <f t="shared" si="26"/>
        <v>-1.5167880103710678</v>
      </c>
      <c r="U299" s="133">
        <f t="shared" si="27"/>
        <v>-1.6113535974240165</v>
      </c>
    </row>
    <row r="300" spans="17:21" x14ac:dyDescent="0.25">
      <c r="Q300" s="133">
        <f t="shared" si="23"/>
        <v>-1.25</v>
      </c>
      <c r="R300" s="136">
        <f t="shared" si="24"/>
        <v>-1.0184863182941337</v>
      </c>
      <c r="S300" s="133">
        <f t="shared" si="25"/>
        <v>-2.666666666666667</v>
      </c>
      <c r="T300" s="133">
        <f t="shared" si="26"/>
        <v>-1.5167880103710678</v>
      </c>
      <c r="U300" s="133">
        <f t="shared" si="27"/>
        <v>-1.6113535974240165</v>
      </c>
    </row>
    <row r="301" spans="17:21" x14ac:dyDescent="0.25">
      <c r="Q301" s="133">
        <f t="shared" si="23"/>
        <v>-1.25</v>
      </c>
      <c r="R301" s="136">
        <f t="shared" si="24"/>
        <v>-1.0184863182941337</v>
      </c>
      <c r="S301" s="133">
        <f t="shared" si="25"/>
        <v>-2.666666666666667</v>
      </c>
      <c r="T301" s="133">
        <f t="shared" si="26"/>
        <v>-1.5167880103710678</v>
      </c>
      <c r="U301" s="133">
        <f t="shared" si="27"/>
        <v>-1.6113535974240165</v>
      </c>
    </row>
    <row r="302" spans="17:21" x14ac:dyDescent="0.25">
      <c r="Q302" s="133">
        <f t="shared" si="23"/>
        <v>-1.25</v>
      </c>
      <c r="R302" s="136">
        <f t="shared" si="24"/>
        <v>-1.0184863182941337</v>
      </c>
      <c r="S302" s="133">
        <f t="shared" si="25"/>
        <v>-2.666666666666667</v>
      </c>
      <c r="T302" s="133">
        <f t="shared" si="26"/>
        <v>-1.5167880103710678</v>
      </c>
      <c r="U302" s="133">
        <f t="shared" si="27"/>
        <v>-1.6113535974240165</v>
      </c>
    </row>
    <row r="303" spans="17:21" x14ac:dyDescent="0.25">
      <c r="Q303" s="133">
        <f t="shared" si="23"/>
        <v>-1.25</v>
      </c>
      <c r="R303" s="136">
        <f t="shared" si="24"/>
        <v>-1.0184863182941337</v>
      </c>
      <c r="S303" s="133">
        <f t="shared" si="25"/>
        <v>-2.666666666666667</v>
      </c>
      <c r="T303" s="133">
        <f t="shared" si="26"/>
        <v>-1.5167880103710678</v>
      </c>
      <c r="U303" s="133">
        <f t="shared" si="27"/>
        <v>-1.6113535974240165</v>
      </c>
    </row>
    <row r="304" spans="17:21" x14ac:dyDescent="0.25">
      <c r="Q304" s="133">
        <f t="shared" si="23"/>
        <v>-1.25</v>
      </c>
      <c r="R304" s="136">
        <f t="shared" si="24"/>
        <v>-1.0184863182941337</v>
      </c>
      <c r="S304" s="133">
        <f t="shared" si="25"/>
        <v>-2.666666666666667</v>
      </c>
      <c r="T304" s="133">
        <f t="shared" si="26"/>
        <v>-1.5167880103710678</v>
      </c>
      <c r="U304" s="133">
        <f t="shared" si="27"/>
        <v>-1.6113535974240165</v>
      </c>
    </row>
    <row r="305" spans="17:21" x14ac:dyDescent="0.25">
      <c r="Q305" s="133">
        <f t="shared" si="23"/>
        <v>-1.25</v>
      </c>
      <c r="R305" s="136">
        <f t="shared" si="24"/>
        <v>-1.0184863182941337</v>
      </c>
      <c r="S305" s="133">
        <f t="shared" si="25"/>
        <v>-2.666666666666667</v>
      </c>
      <c r="T305" s="133">
        <f t="shared" si="26"/>
        <v>-1.5167880103710678</v>
      </c>
      <c r="U305" s="133">
        <f t="shared" si="27"/>
        <v>-1.6113535974240165</v>
      </c>
    </row>
    <row r="306" spans="17:21" x14ac:dyDescent="0.25">
      <c r="Q306" s="133">
        <f t="shared" si="23"/>
        <v>-1.25</v>
      </c>
      <c r="R306" s="136">
        <f t="shared" si="24"/>
        <v>-1.0184863182941337</v>
      </c>
      <c r="S306" s="133">
        <f t="shared" si="25"/>
        <v>-2.666666666666667</v>
      </c>
      <c r="T306" s="133">
        <f t="shared" si="26"/>
        <v>-1.5167880103710678</v>
      </c>
      <c r="U306" s="133">
        <f t="shared" si="27"/>
        <v>-1.6113535974240165</v>
      </c>
    </row>
    <row r="307" spans="17:21" x14ac:dyDescent="0.25">
      <c r="Q307" s="133">
        <f t="shared" si="23"/>
        <v>-1.25</v>
      </c>
      <c r="R307" s="136">
        <f t="shared" si="24"/>
        <v>-1.0184863182941337</v>
      </c>
      <c r="S307" s="133">
        <f t="shared" si="25"/>
        <v>-2.666666666666667</v>
      </c>
      <c r="T307" s="133">
        <f t="shared" si="26"/>
        <v>-1.5167880103710678</v>
      </c>
      <c r="U307" s="133">
        <f t="shared" si="27"/>
        <v>-1.6113535974240165</v>
      </c>
    </row>
    <row r="308" spans="17:21" x14ac:dyDescent="0.25">
      <c r="Q308" s="133">
        <f t="shared" si="23"/>
        <v>-1.25</v>
      </c>
      <c r="R308" s="136">
        <f t="shared" si="24"/>
        <v>-1.0184863182941337</v>
      </c>
      <c r="S308" s="133">
        <f t="shared" si="25"/>
        <v>-2.666666666666667</v>
      </c>
      <c r="T308" s="133">
        <f t="shared" si="26"/>
        <v>-1.5167880103710678</v>
      </c>
      <c r="U308" s="133">
        <f t="shared" si="27"/>
        <v>-1.6113535974240165</v>
      </c>
    </row>
    <row r="309" spans="17:21" x14ac:dyDescent="0.25">
      <c r="Q309" s="133">
        <f t="shared" si="23"/>
        <v>-1.25</v>
      </c>
      <c r="R309" s="136">
        <f t="shared" si="24"/>
        <v>-1.0184863182941337</v>
      </c>
      <c r="S309" s="133">
        <f t="shared" si="25"/>
        <v>-2.666666666666667</v>
      </c>
      <c r="T309" s="133">
        <f t="shared" si="26"/>
        <v>-1.5167880103710678</v>
      </c>
      <c r="U309" s="133">
        <f t="shared" si="27"/>
        <v>-1.6113535974240165</v>
      </c>
    </row>
    <row r="310" spans="17:21" x14ac:dyDescent="0.25">
      <c r="Q310" s="133">
        <f t="shared" si="23"/>
        <v>-1.25</v>
      </c>
      <c r="R310" s="136">
        <f t="shared" si="24"/>
        <v>-1.0184863182941337</v>
      </c>
      <c r="S310" s="133">
        <f t="shared" si="25"/>
        <v>-2.666666666666667</v>
      </c>
      <c r="T310" s="133">
        <f t="shared" si="26"/>
        <v>-1.5167880103710678</v>
      </c>
      <c r="U310" s="133">
        <f t="shared" si="27"/>
        <v>-1.6113535974240165</v>
      </c>
    </row>
    <row r="311" spans="17:21" x14ac:dyDescent="0.25">
      <c r="Q311" s="133">
        <f t="shared" si="23"/>
        <v>-1.25</v>
      </c>
      <c r="R311" s="136">
        <f t="shared" si="24"/>
        <v>-1.0184863182941337</v>
      </c>
      <c r="S311" s="133">
        <f t="shared" si="25"/>
        <v>-2.666666666666667</v>
      </c>
      <c r="T311" s="133">
        <f t="shared" si="26"/>
        <v>-1.5167880103710678</v>
      </c>
      <c r="U311" s="133">
        <f t="shared" si="27"/>
        <v>-1.6113535974240165</v>
      </c>
    </row>
    <row r="312" spans="17:21" x14ac:dyDescent="0.25">
      <c r="Q312" s="133">
        <f t="shared" si="23"/>
        <v>-1.25</v>
      </c>
      <c r="R312" s="136">
        <f t="shared" si="24"/>
        <v>-1.0184863182941337</v>
      </c>
      <c r="S312" s="133">
        <f t="shared" si="25"/>
        <v>-2.666666666666667</v>
      </c>
      <c r="T312" s="133">
        <f t="shared" si="26"/>
        <v>-1.5167880103710678</v>
      </c>
      <c r="U312" s="133">
        <f t="shared" si="27"/>
        <v>-1.6113535974240165</v>
      </c>
    </row>
    <row r="313" spans="17:21" x14ac:dyDescent="0.25">
      <c r="Q313" s="133">
        <f t="shared" si="23"/>
        <v>-1.25</v>
      </c>
      <c r="R313" s="136">
        <f t="shared" si="24"/>
        <v>-1.0184863182941337</v>
      </c>
      <c r="S313" s="133">
        <f t="shared" si="25"/>
        <v>-2.666666666666667</v>
      </c>
      <c r="T313" s="133">
        <f t="shared" si="26"/>
        <v>-1.5167880103710678</v>
      </c>
      <c r="U313" s="133">
        <f t="shared" si="27"/>
        <v>-1.6113535974240165</v>
      </c>
    </row>
    <row r="314" spans="17:21" x14ac:dyDescent="0.25">
      <c r="Q314" s="133">
        <f t="shared" si="23"/>
        <v>-1.25</v>
      </c>
      <c r="R314" s="136">
        <f t="shared" si="24"/>
        <v>-1.0184863182941337</v>
      </c>
      <c r="S314" s="133">
        <f t="shared" si="25"/>
        <v>-2.666666666666667</v>
      </c>
      <c r="T314" s="133">
        <f t="shared" si="26"/>
        <v>-1.5167880103710678</v>
      </c>
      <c r="U314" s="133">
        <f t="shared" si="27"/>
        <v>-1.6113535974240165</v>
      </c>
    </row>
    <row r="315" spans="17:21" x14ac:dyDescent="0.25">
      <c r="Q315" s="133">
        <f t="shared" si="23"/>
        <v>-1.25</v>
      </c>
      <c r="R315" s="136">
        <f t="shared" si="24"/>
        <v>-1.0184863182941337</v>
      </c>
      <c r="S315" s="133">
        <f t="shared" si="25"/>
        <v>-2.666666666666667</v>
      </c>
      <c r="T315" s="133">
        <f t="shared" si="26"/>
        <v>-1.5167880103710678</v>
      </c>
      <c r="U315" s="133">
        <f t="shared" si="27"/>
        <v>-1.6113535974240165</v>
      </c>
    </row>
    <row r="316" spans="17:21" x14ac:dyDescent="0.25">
      <c r="Q316" s="133">
        <f t="shared" si="23"/>
        <v>-1.25</v>
      </c>
      <c r="R316" s="136">
        <f t="shared" si="24"/>
        <v>-1.0184863182941337</v>
      </c>
      <c r="S316" s="133">
        <f t="shared" si="25"/>
        <v>-2.666666666666667</v>
      </c>
      <c r="T316" s="133">
        <f t="shared" si="26"/>
        <v>-1.5167880103710678</v>
      </c>
      <c r="U316" s="133">
        <f t="shared" si="27"/>
        <v>-1.6113535974240165</v>
      </c>
    </row>
    <row r="317" spans="17:21" x14ac:dyDescent="0.25">
      <c r="Q317" s="133">
        <f t="shared" si="23"/>
        <v>-1.25</v>
      </c>
      <c r="R317" s="136">
        <f t="shared" si="24"/>
        <v>-1.0184863182941337</v>
      </c>
      <c r="S317" s="133">
        <f t="shared" si="25"/>
        <v>-2.666666666666667</v>
      </c>
      <c r="T317" s="133">
        <f t="shared" si="26"/>
        <v>-1.5167880103710678</v>
      </c>
      <c r="U317" s="133">
        <f t="shared" si="27"/>
        <v>-1.6113535974240165</v>
      </c>
    </row>
    <row r="318" spans="17:21" x14ac:dyDescent="0.25">
      <c r="Q318" s="133">
        <f t="shared" si="23"/>
        <v>-1.25</v>
      </c>
      <c r="R318" s="136">
        <f t="shared" si="24"/>
        <v>-1.0184863182941337</v>
      </c>
      <c r="S318" s="133">
        <f t="shared" si="25"/>
        <v>-2.666666666666667</v>
      </c>
      <c r="T318" s="133">
        <f t="shared" si="26"/>
        <v>-1.5167880103710678</v>
      </c>
      <c r="U318" s="133">
        <f t="shared" si="27"/>
        <v>-1.6113535974240165</v>
      </c>
    </row>
    <row r="319" spans="17:21" x14ac:dyDescent="0.25">
      <c r="Q319" s="133">
        <f t="shared" si="23"/>
        <v>-1.25</v>
      </c>
      <c r="R319" s="136">
        <f t="shared" si="24"/>
        <v>-1.0184863182941337</v>
      </c>
      <c r="S319" s="133">
        <f t="shared" si="25"/>
        <v>-2.666666666666667</v>
      </c>
      <c r="T319" s="133">
        <f t="shared" si="26"/>
        <v>-1.5167880103710678</v>
      </c>
      <c r="U319" s="133">
        <f t="shared" si="27"/>
        <v>-1.6113535974240165</v>
      </c>
    </row>
    <row r="320" spans="17:21" x14ac:dyDescent="0.25">
      <c r="Q320" s="133">
        <f t="shared" si="23"/>
        <v>-1.25</v>
      </c>
      <c r="R320" s="136">
        <f t="shared" si="24"/>
        <v>-1.0184863182941337</v>
      </c>
      <c r="S320" s="133">
        <f t="shared" si="25"/>
        <v>-2.666666666666667</v>
      </c>
      <c r="T320" s="133">
        <f t="shared" si="26"/>
        <v>-1.5167880103710678</v>
      </c>
      <c r="U320" s="133">
        <f t="shared" si="27"/>
        <v>-1.6113535974240165</v>
      </c>
    </row>
    <row r="321" spans="17:21" x14ac:dyDescent="0.25">
      <c r="Q321" s="133">
        <f t="shared" si="23"/>
        <v>-1.25</v>
      </c>
      <c r="R321" s="136">
        <f t="shared" si="24"/>
        <v>-1.0184863182941337</v>
      </c>
      <c r="S321" s="133">
        <f t="shared" si="25"/>
        <v>-2.666666666666667</v>
      </c>
      <c r="T321" s="133">
        <f t="shared" si="26"/>
        <v>-1.5167880103710678</v>
      </c>
      <c r="U321" s="133">
        <f t="shared" si="27"/>
        <v>-1.6113535974240165</v>
      </c>
    </row>
    <row r="322" spans="17:21" x14ac:dyDescent="0.25">
      <c r="Q322" s="133">
        <f t="shared" si="23"/>
        <v>-1.25</v>
      </c>
      <c r="R322" s="136">
        <f t="shared" si="24"/>
        <v>-1.0184863182941337</v>
      </c>
      <c r="S322" s="133">
        <f t="shared" si="25"/>
        <v>-2.666666666666667</v>
      </c>
      <c r="T322" s="133">
        <f t="shared" si="26"/>
        <v>-1.5167880103710678</v>
      </c>
      <c r="U322" s="133">
        <f t="shared" si="27"/>
        <v>-1.6113535974240165</v>
      </c>
    </row>
    <row r="323" spans="17:21" x14ac:dyDescent="0.25">
      <c r="Q323" s="133">
        <f t="shared" ref="Q323:Q361" si="28">2*((L323-P$3)/(P$5-P$3))-1</f>
        <v>-1.25</v>
      </c>
      <c r="R323" s="136">
        <f t="shared" ref="R323:R361" si="29">2*((H323-P$8)/(P$10-P$8))-1</f>
        <v>-1.0184863182941337</v>
      </c>
      <c r="S323" s="133">
        <f t="shared" ref="S323:S361" si="30">2*((I323-P$13)/(P$15-P$13))-1</f>
        <v>-2.666666666666667</v>
      </c>
      <c r="T323" s="133">
        <f t="shared" ref="T323:T361" si="31">2*((J323-P$18)/(P$20-P$18))-1</f>
        <v>-1.5167880103710678</v>
      </c>
      <c r="U323" s="133">
        <f t="shared" ref="U323:U361" si="32">2*((K323-P$23)/(P$25-P$23))-1</f>
        <v>-1.6113535974240165</v>
      </c>
    </row>
    <row r="324" spans="17:21" x14ac:dyDescent="0.25">
      <c r="Q324" s="133">
        <f t="shared" si="28"/>
        <v>-1.25</v>
      </c>
      <c r="R324" s="136">
        <f t="shared" si="29"/>
        <v>-1.0184863182941337</v>
      </c>
      <c r="S324" s="133">
        <f t="shared" si="30"/>
        <v>-2.666666666666667</v>
      </c>
      <c r="T324" s="133">
        <f t="shared" si="31"/>
        <v>-1.5167880103710678</v>
      </c>
      <c r="U324" s="133">
        <f t="shared" si="32"/>
        <v>-1.6113535974240165</v>
      </c>
    </row>
    <row r="325" spans="17:21" x14ac:dyDescent="0.25">
      <c r="Q325" s="133">
        <f t="shared" si="28"/>
        <v>-1.25</v>
      </c>
      <c r="R325" s="136">
        <f t="shared" si="29"/>
        <v>-1.0184863182941337</v>
      </c>
      <c r="S325" s="133">
        <f t="shared" si="30"/>
        <v>-2.666666666666667</v>
      </c>
      <c r="T325" s="133">
        <f t="shared" si="31"/>
        <v>-1.5167880103710678</v>
      </c>
      <c r="U325" s="133">
        <f t="shared" si="32"/>
        <v>-1.6113535974240165</v>
      </c>
    </row>
    <row r="326" spans="17:21" x14ac:dyDescent="0.25">
      <c r="Q326" s="133">
        <f t="shared" si="28"/>
        <v>-1.25</v>
      </c>
      <c r="R326" s="136">
        <f t="shared" si="29"/>
        <v>-1.0184863182941337</v>
      </c>
      <c r="S326" s="133">
        <f t="shared" si="30"/>
        <v>-2.666666666666667</v>
      </c>
      <c r="T326" s="133">
        <f t="shared" si="31"/>
        <v>-1.5167880103710678</v>
      </c>
      <c r="U326" s="133">
        <f t="shared" si="32"/>
        <v>-1.6113535974240165</v>
      </c>
    </row>
    <row r="327" spans="17:21" x14ac:dyDescent="0.25">
      <c r="Q327" s="133">
        <f t="shared" si="28"/>
        <v>-1.25</v>
      </c>
      <c r="R327" s="136">
        <f t="shared" si="29"/>
        <v>-1.0184863182941337</v>
      </c>
      <c r="S327" s="133">
        <f t="shared" si="30"/>
        <v>-2.666666666666667</v>
      </c>
      <c r="T327" s="133">
        <f t="shared" si="31"/>
        <v>-1.5167880103710678</v>
      </c>
      <c r="U327" s="133">
        <f t="shared" si="32"/>
        <v>-1.6113535974240165</v>
      </c>
    </row>
    <row r="328" spans="17:21" x14ac:dyDescent="0.25">
      <c r="Q328" s="133">
        <f t="shared" si="28"/>
        <v>-1.25</v>
      </c>
      <c r="R328" s="136">
        <f t="shared" si="29"/>
        <v>-1.0184863182941337</v>
      </c>
      <c r="S328" s="133">
        <f t="shared" si="30"/>
        <v>-2.666666666666667</v>
      </c>
      <c r="T328" s="133">
        <f t="shared" si="31"/>
        <v>-1.5167880103710678</v>
      </c>
      <c r="U328" s="133">
        <f t="shared" si="32"/>
        <v>-1.6113535974240165</v>
      </c>
    </row>
    <row r="329" spans="17:21" x14ac:dyDescent="0.25">
      <c r="Q329" s="133">
        <f t="shared" si="28"/>
        <v>-1.25</v>
      </c>
      <c r="R329" s="136">
        <f t="shared" si="29"/>
        <v>-1.0184863182941337</v>
      </c>
      <c r="S329" s="133">
        <f t="shared" si="30"/>
        <v>-2.666666666666667</v>
      </c>
      <c r="T329" s="133">
        <f t="shared" si="31"/>
        <v>-1.5167880103710678</v>
      </c>
      <c r="U329" s="133">
        <f t="shared" si="32"/>
        <v>-1.6113535974240165</v>
      </c>
    </row>
    <row r="330" spans="17:21" x14ac:dyDescent="0.25">
      <c r="Q330" s="133">
        <f t="shared" si="28"/>
        <v>-1.25</v>
      </c>
      <c r="R330" s="136">
        <f t="shared" si="29"/>
        <v>-1.0184863182941337</v>
      </c>
      <c r="S330" s="133">
        <f t="shared" si="30"/>
        <v>-2.666666666666667</v>
      </c>
      <c r="T330" s="133">
        <f t="shared" si="31"/>
        <v>-1.5167880103710678</v>
      </c>
      <c r="U330" s="133">
        <f t="shared" si="32"/>
        <v>-1.6113535974240165</v>
      </c>
    </row>
    <row r="331" spans="17:21" x14ac:dyDescent="0.25">
      <c r="Q331" s="133">
        <f t="shared" si="28"/>
        <v>-1.25</v>
      </c>
      <c r="R331" s="136">
        <f t="shared" si="29"/>
        <v>-1.0184863182941337</v>
      </c>
      <c r="S331" s="133">
        <f t="shared" si="30"/>
        <v>-2.666666666666667</v>
      </c>
      <c r="T331" s="133">
        <f t="shared" si="31"/>
        <v>-1.5167880103710678</v>
      </c>
      <c r="U331" s="133">
        <f t="shared" si="32"/>
        <v>-1.6113535974240165</v>
      </c>
    </row>
    <row r="332" spans="17:21" x14ac:dyDescent="0.25">
      <c r="Q332" s="133">
        <f t="shared" si="28"/>
        <v>-1.25</v>
      </c>
      <c r="R332" s="136">
        <f t="shared" si="29"/>
        <v>-1.0184863182941337</v>
      </c>
      <c r="S332" s="133">
        <f t="shared" si="30"/>
        <v>-2.666666666666667</v>
      </c>
      <c r="T332" s="133">
        <f t="shared" si="31"/>
        <v>-1.5167880103710678</v>
      </c>
      <c r="U332" s="133">
        <f t="shared" si="32"/>
        <v>-1.6113535974240165</v>
      </c>
    </row>
    <row r="333" spans="17:21" x14ac:dyDescent="0.25">
      <c r="Q333" s="133">
        <f t="shared" si="28"/>
        <v>-1.25</v>
      </c>
      <c r="R333" s="136">
        <f t="shared" si="29"/>
        <v>-1.0184863182941337</v>
      </c>
      <c r="S333" s="133">
        <f t="shared" si="30"/>
        <v>-2.666666666666667</v>
      </c>
      <c r="T333" s="133">
        <f t="shared" si="31"/>
        <v>-1.5167880103710678</v>
      </c>
      <c r="U333" s="133">
        <f t="shared" si="32"/>
        <v>-1.6113535974240165</v>
      </c>
    </row>
    <row r="334" spans="17:21" x14ac:dyDescent="0.25">
      <c r="Q334" s="133">
        <f t="shared" si="28"/>
        <v>-1.25</v>
      </c>
      <c r="R334" s="136">
        <f t="shared" si="29"/>
        <v>-1.0184863182941337</v>
      </c>
      <c r="S334" s="133">
        <f t="shared" si="30"/>
        <v>-2.666666666666667</v>
      </c>
      <c r="T334" s="133">
        <f t="shared" si="31"/>
        <v>-1.5167880103710678</v>
      </c>
      <c r="U334" s="133">
        <f t="shared" si="32"/>
        <v>-1.6113535974240165</v>
      </c>
    </row>
    <row r="335" spans="17:21" x14ac:dyDescent="0.25">
      <c r="Q335" s="133">
        <f t="shared" si="28"/>
        <v>-1.25</v>
      </c>
      <c r="R335" s="136">
        <f t="shared" si="29"/>
        <v>-1.0184863182941337</v>
      </c>
      <c r="S335" s="133">
        <f t="shared" si="30"/>
        <v>-2.666666666666667</v>
      </c>
      <c r="T335" s="133">
        <f t="shared" si="31"/>
        <v>-1.5167880103710678</v>
      </c>
      <c r="U335" s="133">
        <f t="shared" si="32"/>
        <v>-1.6113535974240165</v>
      </c>
    </row>
    <row r="336" spans="17:21" x14ac:dyDescent="0.25">
      <c r="Q336" s="133">
        <f t="shared" si="28"/>
        <v>-1.25</v>
      </c>
      <c r="R336" s="136">
        <f t="shared" si="29"/>
        <v>-1.0184863182941337</v>
      </c>
      <c r="S336" s="133">
        <f t="shared" si="30"/>
        <v>-2.666666666666667</v>
      </c>
      <c r="T336" s="133">
        <f t="shared" si="31"/>
        <v>-1.5167880103710678</v>
      </c>
      <c r="U336" s="133">
        <f t="shared" si="32"/>
        <v>-1.6113535974240165</v>
      </c>
    </row>
    <row r="337" spans="17:21" x14ac:dyDescent="0.25">
      <c r="Q337" s="133">
        <f t="shared" si="28"/>
        <v>-1.25</v>
      </c>
      <c r="R337" s="136">
        <f t="shared" si="29"/>
        <v>-1.0184863182941337</v>
      </c>
      <c r="S337" s="133">
        <f t="shared" si="30"/>
        <v>-2.666666666666667</v>
      </c>
      <c r="T337" s="133">
        <f t="shared" si="31"/>
        <v>-1.5167880103710678</v>
      </c>
      <c r="U337" s="133">
        <f t="shared" si="32"/>
        <v>-1.6113535974240165</v>
      </c>
    </row>
    <row r="338" spans="17:21" x14ac:dyDescent="0.25">
      <c r="Q338" s="133">
        <f t="shared" si="28"/>
        <v>-1.25</v>
      </c>
      <c r="R338" s="136">
        <f t="shared" si="29"/>
        <v>-1.0184863182941337</v>
      </c>
      <c r="S338" s="133">
        <f t="shared" si="30"/>
        <v>-2.666666666666667</v>
      </c>
      <c r="T338" s="133">
        <f t="shared" si="31"/>
        <v>-1.5167880103710678</v>
      </c>
      <c r="U338" s="133">
        <f t="shared" si="32"/>
        <v>-1.6113535974240165</v>
      </c>
    </row>
    <row r="339" spans="17:21" x14ac:dyDescent="0.25">
      <c r="Q339" s="133">
        <f t="shared" si="28"/>
        <v>-1.25</v>
      </c>
      <c r="R339" s="136">
        <f t="shared" si="29"/>
        <v>-1.0184863182941337</v>
      </c>
      <c r="S339" s="133">
        <f t="shared" si="30"/>
        <v>-2.666666666666667</v>
      </c>
      <c r="T339" s="133">
        <f t="shared" si="31"/>
        <v>-1.5167880103710678</v>
      </c>
      <c r="U339" s="133">
        <f t="shared" si="32"/>
        <v>-1.6113535974240165</v>
      </c>
    </row>
    <row r="340" spans="17:21" x14ac:dyDescent="0.25">
      <c r="Q340" s="133">
        <f t="shared" si="28"/>
        <v>-1.25</v>
      </c>
      <c r="R340" s="136">
        <f t="shared" si="29"/>
        <v>-1.0184863182941337</v>
      </c>
      <c r="S340" s="133">
        <f t="shared" si="30"/>
        <v>-2.666666666666667</v>
      </c>
      <c r="T340" s="133">
        <f t="shared" si="31"/>
        <v>-1.5167880103710678</v>
      </c>
      <c r="U340" s="133">
        <f t="shared" si="32"/>
        <v>-1.6113535974240165</v>
      </c>
    </row>
    <row r="341" spans="17:21" x14ac:dyDescent="0.25">
      <c r="Q341" s="133">
        <f t="shared" si="28"/>
        <v>-1.25</v>
      </c>
      <c r="R341" s="136">
        <f t="shared" si="29"/>
        <v>-1.0184863182941337</v>
      </c>
      <c r="S341" s="133">
        <f t="shared" si="30"/>
        <v>-2.666666666666667</v>
      </c>
      <c r="T341" s="133">
        <f t="shared" si="31"/>
        <v>-1.5167880103710678</v>
      </c>
      <c r="U341" s="133">
        <f t="shared" si="32"/>
        <v>-1.6113535974240165</v>
      </c>
    </row>
    <row r="342" spans="17:21" x14ac:dyDescent="0.25">
      <c r="Q342" s="133">
        <f t="shared" si="28"/>
        <v>-1.25</v>
      </c>
      <c r="R342" s="136">
        <f t="shared" si="29"/>
        <v>-1.0184863182941337</v>
      </c>
      <c r="S342" s="133">
        <f t="shared" si="30"/>
        <v>-2.666666666666667</v>
      </c>
      <c r="T342" s="133">
        <f t="shared" si="31"/>
        <v>-1.5167880103710678</v>
      </c>
      <c r="U342" s="133">
        <f t="shared" si="32"/>
        <v>-1.6113535974240165</v>
      </c>
    </row>
    <row r="343" spans="17:21" x14ac:dyDescent="0.25">
      <c r="Q343" s="133">
        <f t="shared" si="28"/>
        <v>-1.25</v>
      </c>
      <c r="R343" s="136">
        <f t="shared" si="29"/>
        <v>-1.0184863182941337</v>
      </c>
      <c r="S343" s="133">
        <f t="shared" si="30"/>
        <v>-2.666666666666667</v>
      </c>
      <c r="T343" s="133">
        <f t="shared" si="31"/>
        <v>-1.5167880103710678</v>
      </c>
      <c r="U343" s="133">
        <f t="shared" si="32"/>
        <v>-1.6113535974240165</v>
      </c>
    </row>
    <row r="344" spans="17:21" x14ac:dyDescent="0.25">
      <c r="Q344" s="133">
        <f t="shared" si="28"/>
        <v>-1.25</v>
      </c>
      <c r="R344" s="136">
        <f t="shared" si="29"/>
        <v>-1.0184863182941337</v>
      </c>
      <c r="S344" s="133">
        <f t="shared" si="30"/>
        <v>-2.666666666666667</v>
      </c>
      <c r="T344" s="133">
        <f t="shared" si="31"/>
        <v>-1.5167880103710678</v>
      </c>
      <c r="U344" s="133">
        <f t="shared" si="32"/>
        <v>-1.6113535974240165</v>
      </c>
    </row>
    <row r="345" spans="17:21" x14ac:dyDescent="0.25">
      <c r="Q345" s="133">
        <f t="shared" si="28"/>
        <v>-1.25</v>
      </c>
      <c r="R345" s="136">
        <f t="shared" si="29"/>
        <v>-1.0184863182941337</v>
      </c>
      <c r="S345" s="133">
        <f t="shared" si="30"/>
        <v>-2.666666666666667</v>
      </c>
      <c r="T345" s="133">
        <f t="shared" si="31"/>
        <v>-1.5167880103710678</v>
      </c>
      <c r="U345" s="133">
        <f t="shared" si="32"/>
        <v>-1.6113535974240165</v>
      </c>
    </row>
    <row r="346" spans="17:21" x14ac:dyDescent="0.25">
      <c r="Q346" s="133">
        <f t="shared" si="28"/>
        <v>-1.25</v>
      </c>
      <c r="R346" s="136">
        <f t="shared" si="29"/>
        <v>-1.0184863182941337</v>
      </c>
      <c r="S346" s="133">
        <f t="shared" si="30"/>
        <v>-2.666666666666667</v>
      </c>
      <c r="T346" s="133">
        <f t="shared" si="31"/>
        <v>-1.5167880103710678</v>
      </c>
      <c r="U346" s="133">
        <f t="shared" si="32"/>
        <v>-1.6113535974240165</v>
      </c>
    </row>
    <row r="347" spans="17:21" x14ac:dyDescent="0.25">
      <c r="Q347" s="133">
        <f t="shared" si="28"/>
        <v>-1.25</v>
      </c>
      <c r="R347" s="136">
        <f t="shared" si="29"/>
        <v>-1.0184863182941337</v>
      </c>
      <c r="S347" s="133">
        <f t="shared" si="30"/>
        <v>-2.666666666666667</v>
      </c>
      <c r="T347" s="133">
        <f t="shared" si="31"/>
        <v>-1.5167880103710678</v>
      </c>
      <c r="U347" s="133">
        <f t="shared" si="32"/>
        <v>-1.6113535974240165</v>
      </c>
    </row>
    <row r="348" spans="17:21" x14ac:dyDescent="0.25">
      <c r="Q348" s="133">
        <f t="shared" si="28"/>
        <v>-1.25</v>
      </c>
      <c r="R348" s="136">
        <f t="shared" si="29"/>
        <v>-1.0184863182941337</v>
      </c>
      <c r="S348" s="133">
        <f t="shared" si="30"/>
        <v>-2.666666666666667</v>
      </c>
      <c r="T348" s="133">
        <f t="shared" si="31"/>
        <v>-1.5167880103710678</v>
      </c>
      <c r="U348" s="133">
        <f t="shared" si="32"/>
        <v>-1.6113535974240165</v>
      </c>
    </row>
    <row r="349" spans="17:21" x14ac:dyDescent="0.25">
      <c r="Q349" s="133">
        <f t="shared" si="28"/>
        <v>-1.25</v>
      </c>
      <c r="R349" s="136">
        <f t="shared" si="29"/>
        <v>-1.0184863182941337</v>
      </c>
      <c r="S349" s="133">
        <f t="shared" si="30"/>
        <v>-2.666666666666667</v>
      </c>
      <c r="T349" s="133">
        <f t="shared" si="31"/>
        <v>-1.5167880103710678</v>
      </c>
      <c r="U349" s="133">
        <f t="shared" si="32"/>
        <v>-1.6113535974240165</v>
      </c>
    </row>
    <row r="350" spans="17:21" x14ac:dyDescent="0.25">
      <c r="Q350" s="133">
        <f t="shared" si="28"/>
        <v>-1.25</v>
      </c>
      <c r="R350" s="136">
        <f t="shared" si="29"/>
        <v>-1.0184863182941337</v>
      </c>
      <c r="S350" s="133">
        <f t="shared" si="30"/>
        <v>-2.666666666666667</v>
      </c>
      <c r="T350" s="133">
        <f t="shared" si="31"/>
        <v>-1.5167880103710678</v>
      </c>
      <c r="U350" s="133">
        <f t="shared" si="32"/>
        <v>-1.6113535974240165</v>
      </c>
    </row>
    <row r="351" spans="17:21" x14ac:dyDescent="0.25">
      <c r="Q351" s="133">
        <f t="shared" si="28"/>
        <v>-1.25</v>
      </c>
      <c r="R351" s="136">
        <f t="shared" si="29"/>
        <v>-1.0184863182941337</v>
      </c>
      <c r="S351" s="133">
        <f t="shared" si="30"/>
        <v>-2.666666666666667</v>
      </c>
      <c r="T351" s="133">
        <f t="shared" si="31"/>
        <v>-1.5167880103710678</v>
      </c>
      <c r="U351" s="133">
        <f t="shared" si="32"/>
        <v>-1.6113535974240165</v>
      </c>
    </row>
    <row r="352" spans="17:21" x14ac:dyDescent="0.25">
      <c r="Q352" s="133">
        <f t="shared" si="28"/>
        <v>-1.25</v>
      </c>
      <c r="R352" s="136">
        <f t="shared" si="29"/>
        <v>-1.0184863182941337</v>
      </c>
      <c r="S352" s="133">
        <f t="shared" si="30"/>
        <v>-2.666666666666667</v>
      </c>
      <c r="T352" s="133">
        <f t="shared" si="31"/>
        <v>-1.5167880103710678</v>
      </c>
      <c r="U352" s="133">
        <f t="shared" si="32"/>
        <v>-1.6113535974240165</v>
      </c>
    </row>
    <row r="353" spans="17:21" x14ac:dyDescent="0.25">
      <c r="Q353" s="133">
        <f t="shared" si="28"/>
        <v>-1.25</v>
      </c>
      <c r="R353" s="136">
        <f t="shared" si="29"/>
        <v>-1.0184863182941337</v>
      </c>
      <c r="S353" s="133">
        <f t="shared" si="30"/>
        <v>-2.666666666666667</v>
      </c>
      <c r="T353" s="133">
        <f t="shared" si="31"/>
        <v>-1.5167880103710678</v>
      </c>
      <c r="U353" s="133">
        <f t="shared" si="32"/>
        <v>-1.6113535974240165</v>
      </c>
    </row>
    <row r="354" spans="17:21" x14ac:dyDescent="0.25">
      <c r="Q354" s="133">
        <f t="shared" si="28"/>
        <v>-1.25</v>
      </c>
      <c r="R354" s="136">
        <f t="shared" si="29"/>
        <v>-1.0184863182941337</v>
      </c>
      <c r="S354" s="133">
        <f t="shared" si="30"/>
        <v>-2.666666666666667</v>
      </c>
      <c r="T354" s="133">
        <f t="shared" si="31"/>
        <v>-1.5167880103710678</v>
      </c>
      <c r="U354" s="133">
        <f t="shared" si="32"/>
        <v>-1.6113535974240165</v>
      </c>
    </row>
    <row r="355" spans="17:21" x14ac:dyDescent="0.25">
      <c r="Q355" s="133">
        <f t="shared" si="28"/>
        <v>-1.25</v>
      </c>
      <c r="R355" s="136">
        <f t="shared" si="29"/>
        <v>-1.0184863182941337</v>
      </c>
      <c r="S355" s="133">
        <f t="shared" si="30"/>
        <v>-2.666666666666667</v>
      </c>
      <c r="T355" s="133">
        <f t="shared" si="31"/>
        <v>-1.5167880103710678</v>
      </c>
      <c r="U355" s="133">
        <f t="shared" si="32"/>
        <v>-1.6113535974240165</v>
      </c>
    </row>
    <row r="356" spans="17:21" x14ac:dyDescent="0.25">
      <c r="Q356" s="133">
        <f t="shared" si="28"/>
        <v>-1.25</v>
      </c>
      <c r="R356" s="136">
        <f t="shared" si="29"/>
        <v>-1.0184863182941337</v>
      </c>
      <c r="S356" s="133">
        <f t="shared" si="30"/>
        <v>-2.666666666666667</v>
      </c>
      <c r="T356" s="133">
        <f t="shared" si="31"/>
        <v>-1.5167880103710678</v>
      </c>
      <c r="U356" s="133">
        <f t="shared" si="32"/>
        <v>-1.6113535974240165</v>
      </c>
    </row>
    <row r="357" spans="17:21" x14ac:dyDescent="0.25">
      <c r="Q357" s="133">
        <f t="shared" si="28"/>
        <v>-1.25</v>
      </c>
      <c r="R357" s="136">
        <f t="shared" si="29"/>
        <v>-1.0184863182941337</v>
      </c>
      <c r="S357" s="133">
        <f t="shared" si="30"/>
        <v>-2.666666666666667</v>
      </c>
      <c r="T357" s="133">
        <f t="shared" si="31"/>
        <v>-1.5167880103710678</v>
      </c>
      <c r="U357" s="133">
        <f t="shared" si="32"/>
        <v>-1.6113535974240165</v>
      </c>
    </row>
    <row r="358" spans="17:21" x14ac:dyDescent="0.25">
      <c r="Q358" s="133">
        <f t="shared" si="28"/>
        <v>-1.25</v>
      </c>
      <c r="R358" s="136">
        <f t="shared" si="29"/>
        <v>-1.0184863182941337</v>
      </c>
      <c r="S358" s="133">
        <f t="shared" si="30"/>
        <v>-2.666666666666667</v>
      </c>
      <c r="T358" s="133">
        <f t="shared" si="31"/>
        <v>-1.5167880103710678</v>
      </c>
      <c r="U358" s="133">
        <f t="shared" si="32"/>
        <v>-1.6113535974240165</v>
      </c>
    </row>
    <row r="359" spans="17:21" x14ac:dyDescent="0.25">
      <c r="Q359" s="133">
        <f t="shared" si="28"/>
        <v>-1.25</v>
      </c>
      <c r="R359" s="136">
        <f t="shared" si="29"/>
        <v>-1.0184863182941337</v>
      </c>
      <c r="S359" s="133">
        <f t="shared" si="30"/>
        <v>-2.666666666666667</v>
      </c>
      <c r="T359" s="133">
        <f t="shared" si="31"/>
        <v>-1.5167880103710678</v>
      </c>
      <c r="U359" s="133">
        <f t="shared" si="32"/>
        <v>-1.6113535974240165</v>
      </c>
    </row>
    <row r="360" spans="17:21" x14ac:dyDescent="0.25">
      <c r="Q360" s="133">
        <f t="shared" si="28"/>
        <v>-1.25</v>
      </c>
      <c r="R360" s="136">
        <f t="shared" si="29"/>
        <v>-1.0184863182941337</v>
      </c>
      <c r="S360" s="133">
        <f t="shared" si="30"/>
        <v>-2.666666666666667</v>
      </c>
      <c r="T360" s="133">
        <f t="shared" si="31"/>
        <v>-1.5167880103710678</v>
      </c>
      <c r="U360" s="133">
        <f t="shared" si="32"/>
        <v>-1.6113535974240165</v>
      </c>
    </row>
    <row r="361" spans="17:21" x14ac:dyDescent="0.25">
      <c r="Q361" s="133">
        <f t="shared" si="28"/>
        <v>-1.25</v>
      </c>
      <c r="R361" s="136">
        <f t="shared" si="29"/>
        <v>-1.0184863182941337</v>
      </c>
      <c r="S361" s="133">
        <f t="shared" si="30"/>
        <v>-2.666666666666667</v>
      </c>
      <c r="T361" s="133">
        <f t="shared" si="31"/>
        <v>-1.5167880103710678</v>
      </c>
      <c r="U361" s="133">
        <f t="shared" si="32"/>
        <v>-1.6113535974240165</v>
      </c>
    </row>
  </sheetData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7"/>
  <dimension ref="A1:X18"/>
  <sheetViews>
    <sheetView topLeftCell="H1" zoomScale="80" zoomScaleNormal="8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10.75" style="138" customWidth="1"/>
    <col min="15" max="15" width="21.75" style="138" customWidth="1"/>
    <col min="16" max="16" width="9" style="138"/>
    <col min="17" max="17" width="41.125" style="138" bestFit="1" customWidth="1"/>
    <col min="18" max="16384" width="9" style="138"/>
  </cols>
  <sheetData>
    <row r="1" spans="1:24" ht="15.75" thickBot="1" x14ac:dyDescent="0.3">
      <c r="A1" s="138" t="str">
        <f>County_HMA_IRI_App1!A1</f>
        <v>Project Name</v>
      </c>
      <c r="B1" s="138" t="str">
        <f>County_HMA_IRI_App1!B1</f>
        <v>COUNAME</v>
      </c>
      <c r="C1" s="139" t="str">
        <f>County_HMA_IRI_App1!C1</f>
        <v>PROJECT_NO</v>
      </c>
      <c r="D1" s="140" t="str">
        <f>County_HMA_IRI_App1!D1</f>
        <v>BPRJ</v>
      </c>
      <c r="E1" s="140" t="str">
        <f>County_HMA_IRI_App1!E1</f>
        <v>EPRJ</v>
      </c>
      <c r="F1" s="140" t="str">
        <f>County_HMA_IRI_App1!F1</f>
        <v>CONYR</v>
      </c>
      <c r="G1" s="140" t="str">
        <f>County_HMA_IRI_App1!G1</f>
        <v>DATAYR</v>
      </c>
      <c r="H1" s="141" t="str">
        <f>County_HMA_IRI_App1!H1</f>
        <v>Accumulated AADTs</v>
      </c>
      <c r="I1" s="141" t="str">
        <f>County_HMA_IRI_App1!I1</f>
        <v>HMA Thickness (in.)</v>
      </c>
      <c r="J1" s="140" t="str">
        <f>County_HMA_IRI_App1!J1</f>
        <v>IRIi-2 
(in/mile)</v>
      </c>
      <c r="K1" s="140" t="str">
        <f>County_HMA_IRI_App1!K1</f>
        <v>IRIi-1 
(in/mile)</v>
      </c>
      <c r="L1" s="141" t="s">
        <v>51</v>
      </c>
      <c r="M1" s="142" t="s">
        <v>53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IF(County_HMA_IRI_App1!A2&lt;&gt;"",County_HMA_IRI_App1!A2,"")</f>
        <v/>
      </c>
      <c r="B2" s="138" t="str">
        <f>IF(County_HMA_IRI_App1!B2&lt;&gt;"",County_HMA_IRI_App1!B2,"")</f>
        <v/>
      </c>
      <c r="C2" s="143" t="str">
        <f>IF(County_HMA_IRI_App1!C2&lt;&gt;"",County_HMA_IRI_App1!C2,"")</f>
        <v/>
      </c>
      <c r="D2" s="141" t="str">
        <f>IF(County_HMA_IRI_App1!D2&lt;&gt;"",County_HMA_IRI_App1!D2,"")</f>
        <v/>
      </c>
      <c r="E2" s="141" t="str">
        <f>IF(County_HMA_IRI_App1!E2&lt;&gt;"",County_HMA_IRI_App1!E2,"")</f>
        <v/>
      </c>
      <c r="F2" s="141" t="str">
        <f>IF(County_HMA_IRI_App1!F2&lt;&gt;"",County_HMA_IRI_App1!F2,"")</f>
        <v/>
      </c>
      <c r="G2" s="141" t="str">
        <f>IF(County_HMA_IRI_App1!G2&lt;&gt;"",County_HMA_IRI_App1!G2,"")</f>
        <v/>
      </c>
      <c r="H2" s="141">
        <f>County_HMA_IRI_App1!H2</f>
        <v>0</v>
      </c>
      <c r="I2" s="141">
        <f>County_HMA_IRI_App1!I2</f>
        <v>0</v>
      </c>
      <c r="J2" s="140">
        <f>County_HMA_IRI_App1!J2</f>
        <v>0</v>
      </c>
      <c r="K2" s="140">
        <f>County_HMA_IRI_App1!K2</f>
        <v>0</v>
      </c>
      <c r="L2" s="141">
        <f>IFERROR(T2,0)</f>
        <v>0</v>
      </c>
      <c r="M2" s="144" t="str">
        <f>County_HMA_IRI_App1!M2</f>
        <v/>
      </c>
      <c r="N2" s="141"/>
      <c r="O2" s="145" t="s">
        <v>65</v>
      </c>
      <c r="P2" s="146" t="str">
        <f>IF(County_HMA_IRI_App1!I18="","",County_HMA_IRI_App1!I18)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IF(County_HMA_IRI_App1!A3&lt;&gt;"",County_HMA_IRI_App1!A3,"")</f>
        <v/>
      </c>
      <c r="B3" s="138" t="str">
        <f>IF(County_HMA_IRI_App1!B3&lt;&gt;"",County_HMA_IRI_App1!B3,"")</f>
        <v/>
      </c>
      <c r="C3" s="143" t="str">
        <f>IF(County_HMA_IRI_App1!C3&lt;&gt;"",County_HMA_IRI_App1!C3,"")</f>
        <v/>
      </c>
      <c r="D3" s="141" t="str">
        <f>IF(County_HMA_IRI_App1!D3&lt;&gt;"",County_HMA_IRI_App1!D3,"")</f>
        <v/>
      </c>
      <c r="E3" s="141" t="str">
        <f>IF(County_HMA_IRI_App1!E3&lt;&gt;"",County_HMA_IRI_App1!E3,"")</f>
        <v/>
      </c>
      <c r="F3" s="141" t="str">
        <f>IF(County_HMA_IRI_App1!F3&lt;&gt;"",County_HMA_IRI_App1!F3,"")</f>
        <v/>
      </c>
      <c r="G3" s="141" t="str">
        <f>IF(County_HMA_IRI_App1!G3&lt;&gt;"",County_HMA_IRI_App1!G3,"")</f>
        <v/>
      </c>
      <c r="H3" s="141">
        <f>County_HMA_IRI_App1!H3</f>
        <v>0</v>
      </c>
      <c r="I3" s="141">
        <f>County_HMA_IRI_App1!I3</f>
        <v>0</v>
      </c>
      <c r="J3" s="141"/>
      <c r="K3" s="141"/>
      <c r="L3" s="141">
        <f t="shared" ref="L3:L16" si="0">IFERROR(T3,0)</f>
        <v>0</v>
      </c>
      <c r="M3" s="144" t="str">
        <f>County_HMA_IRI_App1!M3</f>
        <v/>
      </c>
      <c r="O3" s="145" t="s">
        <v>66</v>
      </c>
      <c r="P3" s="146" t="str">
        <f>IF(County_HMA_IRI_App1!I19="","",County_HMA_IRI_App1!I19)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IF(County_HMA_IRI_App1!A4&lt;&gt;"",County_HMA_IRI_App1!A4,"")</f>
        <v/>
      </c>
      <c r="B4" s="138" t="str">
        <f>IF(County_HMA_IRI_App1!B4&lt;&gt;"",County_HMA_IRI_App1!B4,"")</f>
        <v/>
      </c>
      <c r="C4" s="143" t="str">
        <f>IF(County_HMA_IRI_App1!C4&lt;&gt;"",County_HMA_IRI_App1!C4,"")</f>
        <v/>
      </c>
      <c r="D4" s="141" t="str">
        <f>IF(County_HMA_IRI_App1!D4&lt;&gt;"",County_HMA_IRI_App1!D4,"")</f>
        <v/>
      </c>
      <c r="E4" s="141" t="str">
        <f>IF(County_HMA_IRI_App1!E4&lt;&gt;"",County_HMA_IRI_App1!E4,"")</f>
        <v/>
      </c>
      <c r="F4" s="141" t="str">
        <f>IF(County_HMA_IRI_App1!F4&lt;&gt;"",County_HMA_IRI_App1!F4,"")</f>
        <v/>
      </c>
      <c r="G4" s="141" t="str">
        <f>IF(County_HMA_IRI_App1!G4&lt;&gt;"",County_HMA_IRI_App1!G4,"")</f>
        <v/>
      </c>
      <c r="H4" s="141">
        <f>County_HMA_IRI_App1!H4</f>
        <v>0</v>
      </c>
      <c r="I4" s="141">
        <f>County_HMA_IRI_App1!I4</f>
        <v>0</v>
      </c>
      <c r="J4" s="141"/>
      <c r="K4" s="141"/>
      <c r="L4" s="141">
        <f t="shared" si="0"/>
        <v>0</v>
      </c>
      <c r="M4" s="144" t="str">
        <f>County_HMA_IRI_App1!M4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IF(County_HMA_IRI_App1!A5&lt;&gt;"",County_HMA_IRI_App1!A5,"")</f>
        <v/>
      </c>
      <c r="B5" s="138" t="str">
        <f>IF(County_HMA_IRI_App1!B5&lt;&gt;"",County_HMA_IRI_App1!B5,"")</f>
        <v/>
      </c>
      <c r="C5" s="143" t="str">
        <f>IF(County_HMA_IRI_App1!C5&lt;&gt;"",County_HMA_IRI_App1!C5,"")</f>
        <v/>
      </c>
      <c r="D5" s="141" t="str">
        <f>IF(County_HMA_IRI_App1!D5&lt;&gt;"",County_HMA_IRI_App1!D5,"")</f>
        <v/>
      </c>
      <c r="E5" s="141" t="str">
        <f>IF(County_HMA_IRI_App1!E5&lt;&gt;"",County_HMA_IRI_App1!E5,"")</f>
        <v/>
      </c>
      <c r="F5" s="141" t="str">
        <f>IF(County_HMA_IRI_App1!F5&lt;&gt;"",County_HMA_IRI_App1!F5,"")</f>
        <v/>
      </c>
      <c r="G5" s="141" t="str">
        <f>IF(County_HMA_IRI_App1!G5&lt;&gt;"",County_HMA_IRI_App1!G5,"")</f>
        <v/>
      </c>
      <c r="H5" s="141">
        <f>County_HMA_IRI_App1!H5</f>
        <v>0</v>
      </c>
      <c r="I5" s="141">
        <f>County_HMA_IRI_App1!I5</f>
        <v>0</v>
      </c>
      <c r="J5" s="141"/>
      <c r="K5" s="141"/>
      <c r="L5" s="141">
        <f t="shared" si="0"/>
        <v>0</v>
      </c>
      <c r="M5" s="144" t="str">
        <f>County_HMA_IRI_App1!M5</f>
        <v/>
      </c>
      <c r="N5" s="141"/>
      <c r="O5" s="145" t="s">
        <v>68</v>
      </c>
      <c r="P5" s="146" t="str">
        <f>IF(County_HMA_IRI_App1!I20&lt;&gt;"",(County_HMA_IRI_App1!I20-LOOKUP(2,1/(G2:G16&lt;&gt;""),G2:G16))+P4,"")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IF(County_HMA_IRI_App1!A6&lt;&gt;"",County_HMA_IRI_App1!A6,"")</f>
        <v/>
      </c>
      <c r="B6" s="138" t="str">
        <f>IF(County_HMA_IRI_App1!B6&lt;&gt;"",County_HMA_IRI_App1!B6,"")</f>
        <v/>
      </c>
      <c r="C6" s="143" t="str">
        <f>IF(County_HMA_IRI_App1!C6&lt;&gt;"",County_HMA_IRI_App1!C6,"")</f>
        <v/>
      </c>
      <c r="D6" s="141" t="str">
        <f>IF(County_HMA_IRI_App1!D6&lt;&gt;"",County_HMA_IRI_App1!D6,"")</f>
        <v/>
      </c>
      <c r="E6" s="141" t="str">
        <f>IF(County_HMA_IRI_App1!E6&lt;&gt;"",County_HMA_IRI_App1!E6,"")</f>
        <v/>
      </c>
      <c r="F6" s="141" t="str">
        <f>IF(County_HMA_IRI_App1!F6&lt;&gt;"",County_HMA_IRI_App1!F6,"")</f>
        <v/>
      </c>
      <c r="G6" s="141" t="str">
        <f>IF(County_HMA_IRI_App1!G6&lt;&gt;"",County_HMA_IRI_App1!G6,"")</f>
        <v/>
      </c>
      <c r="H6" s="141">
        <f>County_HMA_IRI_App1!H6</f>
        <v>0</v>
      </c>
      <c r="I6" s="141">
        <f>County_HMA_IRI_App1!I6</f>
        <v>0</v>
      </c>
      <c r="J6" s="141"/>
      <c r="K6" s="141"/>
      <c r="L6" s="141">
        <f t="shared" si="0"/>
        <v>0</v>
      </c>
      <c r="M6" s="144" t="str">
        <f>County_HMA_IRI_App1!M6</f>
        <v/>
      </c>
      <c r="N6" s="141"/>
      <c r="O6" s="147" t="s">
        <v>69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IF(County_HMA_IRI_App1!A7&lt;&gt;"",County_HMA_IRI_App1!A7,"")</f>
        <v/>
      </c>
      <c r="B7" s="138" t="str">
        <f>IF(County_HMA_IRI_App1!B7&lt;&gt;"",County_HMA_IRI_App1!B7,"")</f>
        <v/>
      </c>
      <c r="C7" s="143" t="str">
        <f>IF(County_HMA_IRI_App1!C7&lt;&gt;"",County_HMA_IRI_App1!C7,"")</f>
        <v/>
      </c>
      <c r="D7" s="141" t="str">
        <f>IF(County_HMA_IRI_App1!D7&lt;&gt;"",County_HMA_IRI_App1!D7,"")</f>
        <v/>
      </c>
      <c r="E7" s="141" t="str">
        <f>IF(County_HMA_IRI_App1!E7&lt;&gt;"",County_HMA_IRI_App1!E7,"")</f>
        <v/>
      </c>
      <c r="F7" s="141" t="str">
        <f>IF(County_HMA_IRI_App1!F7&lt;&gt;"",County_HMA_IRI_App1!F7,"")</f>
        <v/>
      </c>
      <c r="G7" s="141" t="str">
        <f>IF(County_HMA_IRI_App1!G7&lt;&gt;"",County_HMA_IRI_App1!G7,"")</f>
        <v/>
      </c>
      <c r="H7" s="141">
        <f>County_HMA_IRI_App1!H7</f>
        <v>0</v>
      </c>
      <c r="I7" s="141">
        <f>County_HMA_IRI_App1!I7</f>
        <v>0</v>
      </c>
      <c r="J7" s="141"/>
      <c r="K7" s="141"/>
      <c r="L7" s="141">
        <f t="shared" si="0"/>
        <v>0</v>
      </c>
      <c r="M7" s="144" t="str">
        <f>County_HMA_IRI_App1!M7</f>
        <v/>
      </c>
      <c r="N7" s="141"/>
      <c r="O7" s="138" t="s">
        <v>70</v>
      </c>
      <c r="P7" s="149" t="str">
        <f t="array" ref="P7">IF(P2="","",
IF(LOOKUP(2,1/(J2:K2&lt;&gt;""),J2:K2)&gt;P2,"Entered IRI already exceeded threshold limit!",
IF(AND(P2&lt;&gt;"",M16&gt;P2),INDEX(L2:L16,MATCH(TRUE,$M$2:$M$16&gt;P2,0)),"IRI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IF(County_HMA_IRI_App1!A8&lt;&gt;"",County_HMA_IRI_App1!A8,"")</f>
        <v/>
      </c>
      <c r="B8" s="138" t="str">
        <f>IF(County_HMA_IRI_App1!B8&lt;&gt;"",County_HMA_IRI_App1!B8,"")</f>
        <v/>
      </c>
      <c r="C8" s="143" t="str">
        <f>IF(County_HMA_IRI_App1!C8&lt;&gt;"",County_HMA_IRI_App1!C8,"")</f>
        <v/>
      </c>
      <c r="D8" s="141" t="str">
        <f>IF(County_HMA_IRI_App1!D8&lt;&gt;"",County_HMA_IRI_App1!D8,"")</f>
        <v/>
      </c>
      <c r="E8" s="141" t="str">
        <f>IF(County_HMA_IRI_App1!E8&lt;&gt;"",County_HMA_IRI_App1!E8,"")</f>
        <v/>
      </c>
      <c r="F8" s="141" t="str">
        <f>IF(County_HMA_IRI_App1!F8&lt;&gt;"",County_HMA_IRI_App1!F8,"")</f>
        <v/>
      </c>
      <c r="G8" s="141" t="str">
        <f>IF(County_HMA_IRI_App1!G8&lt;&gt;"",County_HMA_IRI_App1!G8,"")</f>
        <v/>
      </c>
      <c r="H8" s="141">
        <f>County_HMA_IRI_App1!H8</f>
        <v>0</v>
      </c>
      <c r="I8" s="141">
        <f>County_HMA_IRI_App1!I8</f>
        <v>0</v>
      </c>
      <c r="J8" s="141"/>
      <c r="K8" s="141"/>
      <c r="L8" s="141">
        <f t="shared" si="0"/>
        <v>0</v>
      </c>
      <c r="M8" s="144" t="str">
        <f>County_HMA_IRI_App1!M8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IF(County_HMA_IRI_App1!A9&lt;&gt;"",County_HMA_IRI_App1!A9,"")</f>
        <v/>
      </c>
      <c r="B9" s="138" t="str">
        <f>IF(County_HMA_IRI_App1!B9&lt;&gt;"",County_HMA_IRI_App1!B9,"")</f>
        <v/>
      </c>
      <c r="C9" s="143" t="str">
        <f>IF(County_HMA_IRI_App1!C9&lt;&gt;"",County_HMA_IRI_App1!C9,"")</f>
        <v/>
      </c>
      <c r="D9" s="141" t="str">
        <f>IF(County_HMA_IRI_App1!D9&lt;&gt;"",County_HMA_IRI_App1!D9,"")</f>
        <v/>
      </c>
      <c r="E9" s="141" t="str">
        <f>IF(County_HMA_IRI_App1!E9&lt;&gt;"",County_HMA_IRI_App1!E9,"")</f>
        <v/>
      </c>
      <c r="F9" s="141" t="str">
        <f>IF(County_HMA_IRI_App1!F9&lt;&gt;"",County_HMA_IRI_App1!F9,"")</f>
        <v/>
      </c>
      <c r="G9" s="141" t="str">
        <f>IF(County_HMA_IRI_App1!G9&lt;&gt;"",County_HMA_IRI_App1!G9,"")</f>
        <v/>
      </c>
      <c r="H9" s="141">
        <f>County_HMA_IRI_App1!H9</f>
        <v>0</v>
      </c>
      <c r="I9" s="141">
        <f>County_HMA_IRI_App1!I9</f>
        <v>0</v>
      </c>
      <c r="J9" s="141"/>
      <c r="K9" s="141"/>
      <c r="L9" s="141">
        <f t="shared" si="0"/>
        <v>0</v>
      </c>
      <c r="M9" s="144" t="str">
        <f>County_HMA_IRI_App1!M9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IF(County_HMA_IRI_App1!A10&lt;&gt;"",County_HMA_IRI_App1!A10,"")</f>
        <v/>
      </c>
      <c r="B10" s="138" t="str">
        <f>IF(County_HMA_IRI_App1!B10&lt;&gt;"",County_HMA_IRI_App1!B10,"")</f>
        <v/>
      </c>
      <c r="C10" s="143" t="str">
        <f>IF(County_HMA_IRI_App1!C10&lt;&gt;"",County_HMA_IRI_App1!C10,"")</f>
        <v/>
      </c>
      <c r="D10" s="141" t="str">
        <f>IF(County_HMA_IRI_App1!D10&lt;&gt;"",County_HMA_IRI_App1!D10,"")</f>
        <v/>
      </c>
      <c r="E10" s="141" t="str">
        <f>IF(County_HMA_IRI_App1!E10&lt;&gt;"",County_HMA_IRI_App1!E10,"")</f>
        <v/>
      </c>
      <c r="F10" s="141" t="str">
        <f>IF(County_HMA_IRI_App1!F10&lt;&gt;"",County_HMA_IRI_App1!F10,"")</f>
        <v/>
      </c>
      <c r="G10" s="141" t="str">
        <f>IF(County_HMA_IRI_App1!G10&lt;&gt;"",County_HMA_IRI_App1!G10,"")</f>
        <v/>
      </c>
      <c r="H10" s="141">
        <f>County_HMA_IRI_App1!H10</f>
        <v>0</v>
      </c>
      <c r="I10" s="141">
        <f>County_HMA_IRI_App1!I10</f>
        <v>0</v>
      </c>
      <c r="J10" s="141"/>
      <c r="K10" s="141"/>
      <c r="L10" s="141">
        <f t="shared" si="0"/>
        <v>0</v>
      </c>
      <c r="M10" s="144" t="str">
        <f>County_HMA_IRI_App1!M10</f>
        <v/>
      </c>
      <c r="N10" s="141" t="e">
        <v>#N/A</v>
      </c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IF(County_HMA_IRI_App1!A11&lt;&gt;"",County_HMA_IRI_App1!A11,"")</f>
        <v/>
      </c>
      <c r="B11" s="138" t="str">
        <f>IF(County_HMA_IRI_App1!B11&lt;&gt;"",County_HMA_IRI_App1!B11,"")</f>
        <v/>
      </c>
      <c r="C11" s="143" t="str">
        <f>IF(County_HMA_IRI_App1!C11&lt;&gt;"",County_HMA_IRI_App1!C11,"")</f>
        <v/>
      </c>
      <c r="D11" s="141" t="str">
        <f>IF(County_HMA_IRI_App1!D11&lt;&gt;"",County_HMA_IRI_App1!D11,"")</f>
        <v/>
      </c>
      <c r="E11" s="141" t="str">
        <f>IF(County_HMA_IRI_App1!E11&lt;&gt;"",County_HMA_IRI_App1!E11,"")</f>
        <v/>
      </c>
      <c r="F11" s="141" t="str">
        <f>IF(County_HMA_IRI_App1!F11&lt;&gt;"",County_HMA_IRI_App1!F11,"")</f>
        <v/>
      </c>
      <c r="G11" s="141" t="str">
        <f>IF(County_HMA_IRI_App1!G11&lt;&gt;"",County_HMA_IRI_App1!G11,"")</f>
        <v/>
      </c>
      <c r="H11" s="141">
        <f>County_HMA_IRI_App1!H11</f>
        <v>0</v>
      </c>
      <c r="I11" s="141">
        <f>County_HMA_IRI_App1!I11</f>
        <v>0</v>
      </c>
      <c r="J11" s="141"/>
      <c r="K11" s="141"/>
      <c r="L11" s="141">
        <f t="shared" si="0"/>
        <v>0</v>
      </c>
      <c r="M11" s="144" t="str">
        <f>County_HMA_IRI_App1!M11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IF(County_HMA_IRI_App1!A12&lt;&gt;"",County_HMA_IRI_App1!A12,"")</f>
        <v/>
      </c>
      <c r="B12" s="138" t="str">
        <f>IF(County_HMA_IRI_App1!B12&lt;&gt;"",County_HMA_IRI_App1!B12,"")</f>
        <v/>
      </c>
      <c r="C12" s="143" t="str">
        <f>IF(County_HMA_IRI_App1!C12&lt;&gt;"",County_HMA_IRI_App1!C12,"")</f>
        <v/>
      </c>
      <c r="D12" s="141" t="str">
        <f>IF(County_HMA_IRI_App1!D12&lt;&gt;"",County_HMA_IRI_App1!D12,"")</f>
        <v/>
      </c>
      <c r="E12" s="141" t="str">
        <f>IF(County_HMA_IRI_App1!E12&lt;&gt;"",County_HMA_IRI_App1!E12,"")</f>
        <v/>
      </c>
      <c r="F12" s="141" t="str">
        <f>IF(County_HMA_IRI_App1!F12&lt;&gt;"",County_HMA_IRI_App1!F12,"")</f>
        <v/>
      </c>
      <c r="G12" s="141" t="str">
        <f>IF(County_HMA_IRI_App1!G12&lt;&gt;"",County_HMA_IRI_App1!G12,"")</f>
        <v/>
      </c>
      <c r="H12" s="141">
        <f>County_HMA_IRI_App1!H12</f>
        <v>0</v>
      </c>
      <c r="I12" s="141">
        <f>County_HMA_IRI_App1!I12</f>
        <v>0</v>
      </c>
      <c r="J12" s="141"/>
      <c r="K12" s="141"/>
      <c r="L12" s="141">
        <f t="shared" si="0"/>
        <v>0</v>
      </c>
      <c r="M12" s="144" t="str">
        <f>County_HMA_IRI_App1!M12</f>
        <v/>
      </c>
      <c r="N12" s="141"/>
      <c r="O12" s="138" t="s">
        <v>73</v>
      </c>
      <c r="P12" s="150" t="str">
        <f>IF(P3&lt;&gt;"",IF(U2&gt;P3,"Entered age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IF(County_HMA_IRI_App1!A13&lt;&gt;"",County_HMA_IRI_App1!A13,"")</f>
        <v/>
      </c>
      <c r="B13" s="138" t="str">
        <f>IF(County_HMA_IRI_App1!B13&lt;&gt;"",County_HMA_IRI_App1!B13,"")</f>
        <v/>
      </c>
      <c r="C13" s="143" t="str">
        <f>IF(County_HMA_IRI_App1!C13&lt;&gt;"",County_HMA_IRI_App1!C13,"")</f>
        <v/>
      </c>
      <c r="D13" s="141" t="str">
        <f>IF(County_HMA_IRI_App1!D13&lt;&gt;"",County_HMA_IRI_App1!D13,"")</f>
        <v/>
      </c>
      <c r="E13" s="141" t="str">
        <f>IF(County_HMA_IRI_App1!E13&lt;&gt;"",County_HMA_IRI_App1!E13,"")</f>
        <v/>
      </c>
      <c r="F13" s="141" t="str">
        <f>IF(County_HMA_IRI_App1!F13&lt;&gt;"",County_HMA_IRI_App1!F13,"")</f>
        <v/>
      </c>
      <c r="G13" s="141" t="str">
        <f>IF(County_HMA_IRI_App1!G13&lt;&gt;"",County_HMA_IRI_App1!G13,"")</f>
        <v/>
      </c>
      <c r="H13" s="141">
        <f>County_HMA_IRI_App1!H13</f>
        <v>0</v>
      </c>
      <c r="I13" s="141">
        <f>County_HMA_IRI_App1!I13</f>
        <v>0</v>
      </c>
      <c r="J13" s="141"/>
      <c r="K13" s="141"/>
      <c r="L13" s="141">
        <f t="shared" si="0"/>
        <v>0</v>
      </c>
      <c r="M13" s="144" t="str">
        <f>County_HMA_IRI_App1!M13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IF(County_HMA_IRI_App1!A14&lt;&gt;"",County_HMA_IRI_App1!A14,"")</f>
        <v/>
      </c>
      <c r="B14" s="138" t="str">
        <f>IF(County_HMA_IRI_App1!B14&lt;&gt;"",County_HMA_IRI_App1!B14,"")</f>
        <v/>
      </c>
      <c r="C14" s="143" t="str">
        <f>IF(County_HMA_IRI_App1!C14&lt;&gt;"",County_HMA_IRI_App1!C14,"")</f>
        <v/>
      </c>
      <c r="D14" s="141" t="str">
        <f>IF(County_HMA_IRI_App1!D14&lt;&gt;"",County_HMA_IRI_App1!D14,"")</f>
        <v/>
      </c>
      <c r="E14" s="141" t="str">
        <f>IF(County_HMA_IRI_App1!E14&lt;&gt;"",County_HMA_IRI_App1!E14,"")</f>
        <v/>
      </c>
      <c r="F14" s="141" t="str">
        <f>IF(County_HMA_IRI_App1!F14&lt;&gt;"",County_HMA_IRI_App1!F14,"")</f>
        <v/>
      </c>
      <c r="G14" s="141" t="str">
        <f>IF(County_HMA_IRI_App1!G14&lt;&gt;"",County_HMA_IRI_App1!G14,"")</f>
        <v/>
      </c>
      <c r="H14" s="141">
        <f>County_HMA_IRI_App1!H14</f>
        <v>0</v>
      </c>
      <c r="I14" s="141">
        <f>County_HMA_IRI_App1!I14</f>
        <v>0</v>
      </c>
      <c r="J14" s="141"/>
      <c r="K14" s="141"/>
      <c r="L14" s="141">
        <f t="shared" si="0"/>
        <v>0</v>
      </c>
      <c r="M14" s="144" t="str">
        <f>County_HMA_IRI_App1!M14</f>
        <v/>
      </c>
      <c r="N14" s="141">
        <v>19</v>
      </c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IF(County_HMA_IRI_App1!A15&lt;&gt;"",County_HMA_IRI_App1!A15,"")</f>
        <v/>
      </c>
      <c r="B15" s="138" t="str">
        <f>IF(County_HMA_IRI_App1!B15&lt;&gt;"",County_HMA_IRI_App1!B15,"")</f>
        <v/>
      </c>
      <c r="C15" s="143" t="str">
        <f>IF(County_HMA_IRI_App1!C15&lt;&gt;"",County_HMA_IRI_App1!C15,"")</f>
        <v/>
      </c>
      <c r="D15" s="141" t="str">
        <f>IF(County_HMA_IRI_App1!D15&lt;&gt;"",County_HMA_IRI_App1!D15,"")</f>
        <v/>
      </c>
      <c r="E15" s="141" t="str">
        <f>IF(County_HMA_IRI_App1!E15&lt;&gt;"",County_HMA_IRI_App1!E15,"")</f>
        <v/>
      </c>
      <c r="F15" s="141" t="str">
        <f>IF(County_HMA_IRI_App1!F15&lt;&gt;"",County_HMA_IRI_App1!F15,"")</f>
        <v/>
      </c>
      <c r="G15" s="141" t="str">
        <f>IF(County_HMA_IRI_App1!G15&lt;&gt;"",County_HMA_IRI_App1!G15,"")</f>
        <v/>
      </c>
      <c r="H15" s="141">
        <f>County_HMA_IRI_App1!H15</f>
        <v>0</v>
      </c>
      <c r="I15" s="141">
        <f>County_HMA_IRI_App1!I15</f>
        <v>0</v>
      </c>
      <c r="J15" s="141"/>
      <c r="K15" s="141"/>
      <c r="L15" s="141">
        <f t="shared" si="0"/>
        <v>0</v>
      </c>
      <c r="M15" s="144" t="str">
        <f>County_HMA_IRI_App1!M15</f>
        <v/>
      </c>
      <c r="N15" s="141" t="s">
        <v>730</v>
      </c>
      <c r="O15" s="157" t="str">
        <f>IF(AND(Q8&lt;&gt;"",Q12&lt;&gt;""),MIN(Q8,Q12),
IF(AND(Q8="",Q9="Entered IRI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IF(County_HMA_IRI_App1!A16&lt;&gt;"",County_HMA_IRI_App1!A16,"")</f>
        <v/>
      </c>
      <c r="B16" s="138" t="str">
        <f>IF(County_HMA_IRI_App1!B16&lt;&gt;"",County_HMA_IRI_App1!B16,"")</f>
        <v/>
      </c>
      <c r="C16" s="158" t="str">
        <f>IF(County_HMA_IRI_App1!C16&lt;&gt;"",County_HMA_IRI_App1!C16,"")</f>
        <v/>
      </c>
      <c r="D16" s="159" t="str">
        <f>IF(County_HMA_IRI_App1!D16&lt;&gt;"",County_HMA_IRI_App1!D16,"")</f>
        <v/>
      </c>
      <c r="E16" s="159" t="str">
        <f>IF(County_HMA_IRI_App1!E16&lt;&gt;"",County_HMA_IRI_App1!E16,"")</f>
        <v/>
      </c>
      <c r="F16" s="159" t="str">
        <f>IF(County_HMA_IRI_App1!F16&lt;&gt;"",County_HMA_IRI_App1!F16,"")</f>
        <v/>
      </c>
      <c r="G16" s="159" t="str">
        <f>IF(County_HMA_IRI_App1!G16&lt;&gt;"",County_HMA_IRI_App1!G16,"")</f>
        <v/>
      </c>
      <c r="H16" s="141">
        <f>County_HMA_IRI_App1!H16</f>
        <v>0</v>
      </c>
      <c r="I16" s="141">
        <f>County_HMA_IRI_App1!I16</f>
        <v>0</v>
      </c>
      <c r="J16" s="141"/>
      <c r="K16" s="141"/>
      <c r="L16" s="141">
        <f t="shared" si="0"/>
        <v>0</v>
      </c>
      <c r="M16" s="160" t="str">
        <f>County_HMA_IRI_App1!M16</f>
        <v/>
      </c>
      <c r="N16" s="141"/>
      <c r="O16" s="285" t="str">
        <f>IF(AND(P2="",P3=""),"RSL could not be calculated. Please enter more information!",
IF(AND(ISNUMBER(Q12),P7="Entered IRI already exceeded threshold limit!"),Q9,
IF(AND(Q12="",P7="Entered IRI already exceeded threshold limit!"),Q9,
IF(AND(ISNUMBER(Q12),P7="IRI predictions do not reach the threshold limit!"),(Q9&amp;""&amp;CHAR(10)&amp;" Thus, "&amp;Q13&amp;""&amp;"calculated based on the design life!"),
IF(AND(P3="",P7="IRI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/>
  <dimension ref="A1:BA361"/>
  <sheetViews>
    <sheetView topLeftCell="G1" zoomScale="70" zoomScaleNormal="70" workbookViewId="0">
      <selection activeCell="O16" sqref="O16:O18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6" width="13" style="133" bestFit="1" customWidth="1"/>
    <col min="17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PMIS_JPCP_TCrack!A1</f>
        <v>Project Name</v>
      </c>
      <c r="B1" s="133" t="str">
        <f>PMIS_JPCP_TCrack!B1</f>
        <v>COUNAME</v>
      </c>
      <c r="C1" s="133" t="str">
        <f>PMIS_JPCP_TCrack!C1</f>
        <v>PROJECT_NO</v>
      </c>
      <c r="D1" s="133" t="str">
        <f>PMIS_JPCP_TCrack!D1</f>
        <v>BPRJ</v>
      </c>
      <c r="E1" s="133" t="str">
        <f>PMIS_JPCP_TCrack!E1</f>
        <v>EPRJ</v>
      </c>
      <c r="F1" s="133" t="str">
        <f>PMIS_JPCP_TCrack!F1</f>
        <v>CONYR</v>
      </c>
      <c r="G1" s="133" t="str">
        <f>PMIS_JPCP_TCrack!G1</f>
        <v>DATAYR</v>
      </c>
      <c r="H1" s="133" t="str">
        <f>PMIS_JPCP_TCrack!H1</f>
        <v>Accumulated ESALs</v>
      </c>
      <c r="I1" s="133" t="str">
        <f>PMIS_JPCP_TCrack!I1</f>
        <v>PCC Thickness (in.)</v>
      </c>
      <c r="J1" s="133" t="str">
        <f>PMIS_JPCP_TCrack!J1</f>
        <v>TCRACKi-2 
(% Slab Cracked)</v>
      </c>
      <c r="K1" s="133" t="str">
        <f>PMIS_JPCP_TCrack!K1</f>
        <v>TCRACKi-1 
(% Slab Cracked)</v>
      </c>
      <c r="L1" s="133" t="str">
        <f>PMIS_JPCP_TCrack!L1</f>
        <v>Age
(years)</v>
      </c>
      <c r="M1" s="133" t="str">
        <f>PMIS_JPCP_TCrack!M1</f>
        <v>TCRACKi 
(% Slab Cracked)</v>
      </c>
      <c r="O1" s="133" t="s">
        <v>703</v>
      </c>
      <c r="P1" s="134" t="s">
        <v>51</v>
      </c>
      <c r="Q1" s="133" t="s">
        <v>51</v>
      </c>
      <c r="R1" s="133" t="s">
        <v>765</v>
      </c>
      <c r="S1" s="133" t="s">
        <v>705</v>
      </c>
      <c r="T1" s="133" t="s">
        <v>766</v>
      </c>
      <c r="U1" s="133" t="s">
        <v>767</v>
      </c>
      <c r="Z1" s="134" t="s">
        <v>708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PMIS_JPCP_TCrack!A2</f>
        <v>0</v>
      </c>
      <c r="B2" s="133">
        <f>PMIS_JPCP_TCrack!B2</f>
        <v>0</v>
      </c>
      <c r="C2" s="133">
        <f>PMIS_JPCP_TCrack!C2</f>
        <v>0</v>
      </c>
      <c r="D2" s="133">
        <f>PMIS_JPCP_TCrack!D2</f>
        <v>0</v>
      </c>
      <c r="E2" s="133">
        <f>PMIS_JPCP_TCrack!E2</f>
        <v>0</v>
      </c>
      <c r="F2" s="133">
        <f>PMIS_JPCP_TCrack!F2</f>
        <v>0</v>
      </c>
      <c r="G2" s="133">
        <f>PMIS_JPCP_TCrack!G2</f>
        <v>0</v>
      </c>
      <c r="H2" s="133">
        <f>PMIS_JPCP_TCrack!H2</f>
        <v>0</v>
      </c>
      <c r="I2" s="133">
        <f>PMIS_JPCP_TCrack!I2</f>
        <v>0</v>
      </c>
      <c r="J2" s="133">
        <f>PMIS_JPCP_TCrack!J2</f>
        <v>0</v>
      </c>
      <c r="K2" s="133">
        <f>PMIS_JPCP_TCrack!K2</f>
        <v>0</v>
      </c>
      <c r="L2" s="133">
        <f>RSL_PMIS_JPCP_TCrack!L2</f>
        <v>0</v>
      </c>
      <c r="M2" s="133" t="str">
        <f>PMIS_JPCP_TCrack!M2</f>
        <v/>
      </c>
      <c r="N2" s="134" t="s">
        <v>768</v>
      </c>
      <c r="P2" s="133" t="s">
        <v>710</v>
      </c>
      <c r="Q2" s="133">
        <f>2*((L2-P$3)/(P$5-P$3))-1</f>
        <v>-1.1904761904761905</v>
      </c>
      <c r="R2" s="136">
        <f>2*((H2-P$8)/(P$10-P$8))-1</f>
        <v>-1.0139456435876086</v>
      </c>
      <c r="S2" s="133">
        <f>2*((I2-P$13)/(P$15-P$13))-1</f>
        <v>-7.0506329113924062</v>
      </c>
      <c r="T2" s="133">
        <f>2*((J2-P$18)/(P$20-P$18))-1</f>
        <v>-1</v>
      </c>
      <c r="U2" s="133">
        <f>2*((K2-P$23)/(P$25-P$23))-1</f>
        <v>-1.000706963591375</v>
      </c>
      <c r="Z2" s="133">
        <v>-0.75950102908926598</v>
      </c>
      <c r="AA2" s="133">
        <v>0.169449232568013</v>
      </c>
      <c r="AB2" s="133">
        <v>8.8027195025969202E-2</v>
      </c>
      <c r="AC2" s="133">
        <v>-0.76323488109621096</v>
      </c>
      <c r="AD2" s="133">
        <v>0.47496091606673002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PMIS_JPCP_TCrack!A3</f>
        <v>0</v>
      </c>
      <c r="B3" s="133">
        <f>PMIS_JPCP_TCrack!B3</f>
        <v>0</v>
      </c>
      <c r="C3" s="133">
        <f>PMIS_JPCP_TCrack!C3</f>
        <v>0</v>
      </c>
      <c r="D3" s="133">
        <f>PMIS_JPCP_TCrack!D3</f>
        <v>0</v>
      </c>
      <c r="E3" s="133">
        <f>PMIS_JPCP_TCrack!E3</f>
        <v>0</v>
      </c>
      <c r="F3" s="133">
        <f>PMIS_JPCP_TCrack!F3</f>
        <v>0</v>
      </c>
      <c r="G3" s="133">
        <f>PMIS_JPCP_TCrack!G3</f>
        <v>0</v>
      </c>
      <c r="H3" s="133">
        <f>IF(PMIS_JPCP_TCrack!H3="",H2+H2*(PMIS_JPCP_TCrack!$I$22/100),PMIS_JPCP_TCrack!H3)</f>
        <v>0</v>
      </c>
      <c r="I3" s="133">
        <f>IF(PMIS_JPCP_TCrack!H3="",I2,PMIS_JPCP_TCrack!I3)</f>
        <v>0</v>
      </c>
      <c r="J3" s="133">
        <f>PMIS_JPCP_TCrack!J3</f>
        <v>0</v>
      </c>
      <c r="K3" s="133">
        <f>PMIS_JPCP_TCrack!K3</f>
        <v>0</v>
      </c>
      <c r="L3" s="133">
        <f>RSL_PMIS_JPCP_TCrack!L3</f>
        <v>0</v>
      </c>
      <c r="M3" s="133" t="str">
        <f>PMIS_JPCP_TCrack!M3</f>
        <v/>
      </c>
      <c r="N3" s="133">
        <v>6.0960199999999999E-2</v>
      </c>
      <c r="P3" s="133">
        <v>2</v>
      </c>
      <c r="Q3" s="133">
        <f t="shared" ref="Q3:Q66" si="0">2*((L3-P$3)/(P$5-P$3))-1</f>
        <v>-1.1904761904761905</v>
      </c>
      <c r="R3" s="136">
        <f t="shared" ref="R3:R66" si="1">2*((H3-P$8)/(P$10-P$8))-1</f>
        <v>-1.0139456435876086</v>
      </c>
      <c r="S3" s="133">
        <f t="shared" ref="S3:S66" si="2">2*((I3-P$13)/(P$15-P$13))-1</f>
        <v>-7.0506329113924062</v>
      </c>
      <c r="T3" s="133">
        <f t="shared" ref="T3:T66" si="3">2*((J3-P$18)/(P$20-P$18))-1</f>
        <v>-1</v>
      </c>
      <c r="U3" s="133">
        <f t="shared" ref="U3:U66" si="4">2*((K3-P$23)/(P$25-P$23))-1</f>
        <v>-1.000706963591375</v>
      </c>
      <c r="Z3" s="133">
        <v>-0.25951515654774598</v>
      </c>
      <c r="AA3" s="133">
        <v>-0.193075911245086</v>
      </c>
      <c r="AB3" s="133">
        <v>-2.2843325560997801E-2</v>
      </c>
      <c r="AC3" s="133">
        <v>-1.3806023213472001</v>
      </c>
      <c r="AD3" s="133">
        <v>-2.1914215710763001</v>
      </c>
      <c r="AG3" s="133" t="s">
        <v>769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PMIS_JPCP_TCrack!A4</f>
        <v>0</v>
      </c>
      <c r="B4" s="133">
        <f>PMIS_JPCP_TCrack!B4</f>
        <v>0</v>
      </c>
      <c r="C4" s="133">
        <f>PMIS_JPCP_TCrack!C4</f>
        <v>0</v>
      </c>
      <c r="D4" s="133">
        <f>PMIS_JPCP_TCrack!D4</f>
        <v>0</v>
      </c>
      <c r="E4" s="133">
        <f>PMIS_JPCP_TCrack!E4</f>
        <v>0</v>
      </c>
      <c r="F4" s="133">
        <f>PMIS_JPCP_TCrack!F4</f>
        <v>0</v>
      </c>
      <c r="G4" s="133">
        <f>PMIS_JPCP_TCrack!G4</f>
        <v>0</v>
      </c>
      <c r="H4" s="133">
        <f>IF(PMIS_JPCP_TCrack!H4="",H3+H3*(PMIS_JPCP_TCrack!$I$22/100),PMIS_JPCP_TCrack!H4)</f>
        <v>0</v>
      </c>
      <c r="I4" s="133">
        <f>IF(PMIS_JPCP_TCrack!H4="",I3,PMIS_JPCP_TCrack!I4)</f>
        <v>0</v>
      </c>
      <c r="J4" s="133">
        <f>PMIS_JPCP_TCrack!J4</f>
        <v>0</v>
      </c>
      <c r="K4" s="133">
        <f>PMIS_JPCP_TCrack!K4</f>
        <v>0</v>
      </c>
      <c r="L4" s="133">
        <f>RSL_PMIS_JPCP_TCrack!L4</f>
        <v>0</v>
      </c>
      <c r="M4" s="133" t="str">
        <f>PMIS_JPCP_TCrack!M4</f>
        <v/>
      </c>
      <c r="N4" s="134" t="s">
        <v>754</v>
      </c>
      <c r="P4" s="133" t="s">
        <v>712</v>
      </c>
      <c r="Q4" s="133">
        <f t="shared" si="0"/>
        <v>-1.1904761904761905</v>
      </c>
      <c r="R4" s="136">
        <f t="shared" si="1"/>
        <v>-1.0139456435876086</v>
      </c>
      <c r="S4" s="133">
        <f t="shared" si="2"/>
        <v>-7.0506329113924062</v>
      </c>
      <c r="T4" s="133">
        <f t="shared" si="3"/>
        <v>-1</v>
      </c>
      <c r="U4" s="133">
        <f t="shared" si="4"/>
        <v>-1.000706963591375</v>
      </c>
      <c r="Z4" s="133">
        <v>2.5953805797421702E-2</v>
      </c>
      <c r="AA4" s="133">
        <v>-5.1002624077459199E-3</v>
      </c>
      <c r="AB4" s="133">
        <v>-5.7398039130820699E-3</v>
      </c>
      <c r="AC4" s="133">
        <v>0.36809747670577098</v>
      </c>
      <c r="AD4" s="133">
        <v>-1.4690285614674199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PMIS_JPCP_TCrack!A5</f>
        <v>0</v>
      </c>
      <c r="B5" s="133">
        <f>PMIS_JPCP_TCrack!B5</f>
        <v>0</v>
      </c>
      <c r="C5" s="133">
        <f>PMIS_JPCP_TCrack!C5</f>
        <v>0</v>
      </c>
      <c r="D5" s="133">
        <f>PMIS_JPCP_TCrack!D5</f>
        <v>0</v>
      </c>
      <c r="E5" s="133">
        <f>PMIS_JPCP_TCrack!E5</f>
        <v>0</v>
      </c>
      <c r="F5" s="133">
        <f>PMIS_JPCP_TCrack!F5</f>
        <v>0</v>
      </c>
      <c r="G5" s="133">
        <f>PMIS_JPCP_TCrack!G5</f>
        <v>0</v>
      </c>
      <c r="H5" s="133">
        <f>IF(PMIS_JPCP_TCrack!H5="",H4+H4*(PMIS_JPCP_TCrack!$I$22/100),PMIS_JPCP_TCrack!H5)</f>
        <v>0</v>
      </c>
      <c r="I5" s="133">
        <f>IF(PMIS_JPCP_TCrack!H5="",I4,PMIS_JPCP_TCrack!I5)</f>
        <v>0</v>
      </c>
      <c r="J5" s="133">
        <f>PMIS_JPCP_TCrack!J5</f>
        <v>0</v>
      </c>
      <c r="K5" s="133">
        <f>PMIS_JPCP_TCrack!K5</f>
        <v>0</v>
      </c>
      <c r="L5" s="133">
        <f>RSL_PMIS_JPCP_TCrack!L5</f>
        <v>0</v>
      </c>
      <c r="M5" s="133" t="str">
        <f>PMIS_JPCP_TCrack!M5</f>
        <v/>
      </c>
      <c r="N5" s="133">
        <v>100.584</v>
      </c>
      <c r="P5" s="133">
        <v>23</v>
      </c>
      <c r="Q5" s="133">
        <f t="shared" si="0"/>
        <v>-1.1904761904761905</v>
      </c>
      <c r="R5" s="136">
        <f t="shared" si="1"/>
        <v>-1.0139456435876086</v>
      </c>
      <c r="S5" s="133">
        <f t="shared" si="2"/>
        <v>-7.0506329113924062</v>
      </c>
      <c r="T5" s="133">
        <f t="shared" si="3"/>
        <v>-1</v>
      </c>
      <c r="U5" s="133">
        <f t="shared" si="4"/>
        <v>-1.000706963591375</v>
      </c>
      <c r="Z5" s="133">
        <v>0.360568778141859</v>
      </c>
      <c r="AA5" s="133">
        <v>-0.75852956660382798</v>
      </c>
      <c r="AB5" s="133">
        <v>0.92964658139437994</v>
      </c>
      <c r="AC5" s="133">
        <v>0.28405012764649001</v>
      </c>
      <c r="AD5" s="133">
        <v>-1.57870900063881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PMIS_JPCP_TCrack!A6</f>
        <v>0</v>
      </c>
      <c r="B6" s="133">
        <f>PMIS_JPCP_TCrack!B6</f>
        <v>0</v>
      </c>
      <c r="C6" s="133">
        <f>PMIS_JPCP_TCrack!C6</f>
        <v>0</v>
      </c>
      <c r="D6" s="133">
        <f>PMIS_JPCP_TCrack!D6</f>
        <v>0</v>
      </c>
      <c r="E6" s="133">
        <f>PMIS_JPCP_TCrack!E6</f>
        <v>0</v>
      </c>
      <c r="F6" s="133">
        <f>PMIS_JPCP_TCrack!F6</f>
        <v>0</v>
      </c>
      <c r="G6" s="133">
        <f>PMIS_JPCP_TCrack!G6</f>
        <v>0</v>
      </c>
      <c r="H6" s="133">
        <f>IF(PMIS_JPCP_TCrack!H6="",H5+H5*(PMIS_JPCP_TCrack!$I$22/100),PMIS_JPCP_TCrack!H6)</f>
        <v>0</v>
      </c>
      <c r="I6" s="133">
        <f>IF(PMIS_JPCP_TCrack!H6="",I5,PMIS_JPCP_TCrack!I6)</f>
        <v>0</v>
      </c>
      <c r="J6" s="133">
        <f>PMIS_JPCP_TCrack!J6</f>
        <v>0</v>
      </c>
      <c r="K6" s="133">
        <f>PMIS_JPCP_TCrack!K6</f>
        <v>0</v>
      </c>
      <c r="L6" s="133">
        <f>RSL_PMIS_JPCP_TCrack!L6</f>
        <v>0</v>
      </c>
      <c r="M6" s="133" t="str">
        <f>PMIS_JPCP_TCrack!M6</f>
        <v/>
      </c>
      <c r="P6" s="134" t="s">
        <v>742</v>
      </c>
      <c r="Q6" s="133">
        <f t="shared" si="0"/>
        <v>-1.1904761904761905</v>
      </c>
      <c r="R6" s="136">
        <f t="shared" si="1"/>
        <v>-1.0139456435876086</v>
      </c>
      <c r="S6" s="133">
        <f t="shared" si="2"/>
        <v>-7.0506329113924062</v>
      </c>
      <c r="T6" s="133">
        <f t="shared" si="3"/>
        <v>-1</v>
      </c>
      <c r="U6" s="133">
        <f t="shared" si="4"/>
        <v>-1.000706963591375</v>
      </c>
      <c r="Z6" s="133">
        <v>1.1388409802575501</v>
      </c>
      <c r="AA6" s="133">
        <v>0.97547833415795904</v>
      </c>
      <c r="AB6" s="133">
        <v>-4.5996728806255001E-2</v>
      </c>
      <c r="AC6" s="133">
        <v>-1.0781375385280401</v>
      </c>
      <c r="AD6" s="133">
        <v>-0.242056064464687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PMIS_JPCP_TCrack!A7</f>
        <v>0</v>
      </c>
      <c r="B7" s="133">
        <f>PMIS_JPCP_TCrack!B7</f>
        <v>0</v>
      </c>
      <c r="C7" s="133">
        <f>PMIS_JPCP_TCrack!C7</f>
        <v>0</v>
      </c>
      <c r="D7" s="133">
        <f>PMIS_JPCP_TCrack!D7</f>
        <v>0</v>
      </c>
      <c r="E7" s="133">
        <f>PMIS_JPCP_TCrack!E7</f>
        <v>0</v>
      </c>
      <c r="F7" s="133">
        <f>PMIS_JPCP_TCrack!F7</f>
        <v>0</v>
      </c>
      <c r="G7" s="133">
        <f>PMIS_JPCP_TCrack!G7</f>
        <v>0</v>
      </c>
      <c r="H7" s="133">
        <f>IF(PMIS_JPCP_TCrack!H7="",H6+H6*(PMIS_JPCP_TCrack!$I$22/100),PMIS_JPCP_TCrack!H7)</f>
        <v>0</v>
      </c>
      <c r="I7" s="133">
        <f>IF(PMIS_JPCP_TCrack!H7="",I6,PMIS_JPCP_TCrack!I7)</f>
        <v>0</v>
      </c>
      <c r="J7" s="133">
        <f>PMIS_JPCP_TCrack!J7</f>
        <v>0</v>
      </c>
      <c r="K7" s="133">
        <f>PMIS_JPCP_TCrack!K7</f>
        <v>0</v>
      </c>
      <c r="L7" s="133">
        <f>RSL_PMIS_JPCP_TCrack!L7</f>
        <v>0</v>
      </c>
      <c r="M7" s="133" t="str">
        <f>PMIS_JPCP_TCrack!M7</f>
        <v/>
      </c>
      <c r="P7" s="133" t="s">
        <v>710</v>
      </c>
      <c r="Q7" s="133">
        <f t="shared" si="0"/>
        <v>-1.1904761904761905</v>
      </c>
      <c r="R7" s="136">
        <f t="shared" si="1"/>
        <v>-1.0139456435876086</v>
      </c>
      <c r="S7" s="133">
        <f t="shared" si="2"/>
        <v>-7.0506329113924062</v>
      </c>
      <c r="T7" s="133">
        <f t="shared" si="3"/>
        <v>-1</v>
      </c>
      <c r="U7" s="133">
        <f t="shared" si="4"/>
        <v>-1.000706963591375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PMIS_JPCP_TCrack!A8</f>
        <v>0</v>
      </c>
      <c r="B8" s="133">
        <f>PMIS_JPCP_TCrack!B8</f>
        <v>0</v>
      </c>
      <c r="C8" s="133">
        <f>PMIS_JPCP_TCrack!C8</f>
        <v>0</v>
      </c>
      <c r="D8" s="133">
        <f>PMIS_JPCP_TCrack!D8</f>
        <v>0</v>
      </c>
      <c r="E8" s="133">
        <f>PMIS_JPCP_TCrack!E8</f>
        <v>0</v>
      </c>
      <c r="F8" s="133">
        <f>PMIS_JPCP_TCrack!F8</f>
        <v>0</v>
      </c>
      <c r="G8" s="133">
        <f>PMIS_JPCP_TCrack!G8</f>
        <v>0</v>
      </c>
      <c r="H8" s="133">
        <f>IF(PMIS_JPCP_TCrack!H8="",H7+H7*(PMIS_JPCP_TCrack!$I$22/100),PMIS_JPCP_TCrack!H8)</f>
        <v>0</v>
      </c>
      <c r="I8" s="133">
        <f>IF(PMIS_JPCP_TCrack!H8="",I7,PMIS_JPCP_TCrack!I8)</f>
        <v>0</v>
      </c>
      <c r="J8" s="133">
        <f>PMIS_JPCP_TCrack!J8</f>
        <v>0</v>
      </c>
      <c r="K8" s="133">
        <f>PMIS_JPCP_TCrack!K8</f>
        <v>0</v>
      </c>
      <c r="L8" s="133">
        <f>RSL_PMIS_JPCP_TCrack!L8</f>
        <v>0</v>
      </c>
      <c r="M8" s="133" t="str">
        <f>PMIS_JPCP_TCrack!M8</f>
        <v/>
      </c>
      <c r="P8" s="133">
        <v>1013276.5</v>
      </c>
      <c r="Q8" s="133">
        <f t="shared" si="0"/>
        <v>-1.1904761904761905</v>
      </c>
      <c r="R8" s="136">
        <f t="shared" si="1"/>
        <v>-1.0139456435876086</v>
      </c>
      <c r="S8" s="133">
        <f t="shared" si="2"/>
        <v>-7.0506329113924062</v>
      </c>
      <c r="T8" s="133">
        <f t="shared" si="3"/>
        <v>-1</v>
      </c>
      <c r="U8" s="133">
        <f t="shared" si="4"/>
        <v>-1.000706963591375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PMIS_JPCP_TCrack!A9</f>
        <v>0</v>
      </c>
      <c r="B9" s="133">
        <f>PMIS_JPCP_TCrack!B9</f>
        <v>0</v>
      </c>
      <c r="C9" s="133">
        <f>PMIS_JPCP_TCrack!C9</f>
        <v>0</v>
      </c>
      <c r="D9" s="133">
        <f>PMIS_JPCP_TCrack!D9</f>
        <v>0</v>
      </c>
      <c r="E9" s="133">
        <f>PMIS_JPCP_TCrack!E9</f>
        <v>0</v>
      </c>
      <c r="F9" s="133">
        <f>PMIS_JPCP_TCrack!F9</f>
        <v>0</v>
      </c>
      <c r="G9" s="133">
        <f>PMIS_JPCP_TCrack!G9</f>
        <v>0</v>
      </c>
      <c r="H9" s="133">
        <f>IF(PMIS_JPCP_TCrack!H9="",H8+H8*(PMIS_JPCP_TCrack!$I$22/100),PMIS_JPCP_TCrack!H9)</f>
        <v>0</v>
      </c>
      <c r="I9" s="133">
        <f>IF(PMIS_JPCP_TCrack!H9="",I8,PMIS_JPCP_TCrack!I9)</f>
        <v>0</v>
      </c>
      <c r="J9" s="133">
        <f>PMIS_JPCP_TCrack!J9</f>
        <v>0</v>
      </c>
      <c r="K9" s="133">
        <f>PMIS_JPCP_TCrack!K9</f>
        <v>0</v>
      </c>
      <c r="L9" s="133">
        <f>RSL_PMIS_JPCP_TCrack!L9</f>
        <v>0</v>
      </c>
      <c r="M9" s="133" t="str">
        <f>PMIS_JPCP_TCrack!M9</f>
        <v/>
      </c>
      <c r="P9" s="133" t="s">
        <v>712</v>
      </c>
      <c r="Q9" s="133">
        <f t="shared" si="0"/>
        <v>-1.1904761904761905</v>
      </c>
      <c r="R9" s="136">
        <f t="shared" si="1"/>
        <v>-1.0139456435876086</v>
      </c>
      <c r="S9" s="133">
        <f t="shared" si="2"/>
        <v>-7.0506329113924062</v>
      </c>
      <c r="T9" s="133">
        <f t="shared" si="3"/>
        <v>-1</v>
      </c>
      <c r="U9" s="133">
        <f t="shared" si="4"/>
        <v>-1.000706963591375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PMIS_JPCP_TCrack!A10</f>
        <v>0</v>
      </c>
      <c r="B10" s="133">
        <f>PMIS_JPCP_TCrack!B10</f>
        <v>0</v>
      </c>
      <c r="C10" s="133">
        <f>PMIS_JPCP_TCrack!C10</f>
        <v>0</v>
      </c>
      <c r="D10" s="133">
        <f>PMIS_JPCP_TCrack!D10</f>
        <v>0</v>
      </c>
      <c r="E10" s="133">
        <f>PMIS_JPCP_TCrack!E10</f>
        <v>0</v>
      </c>
      <c r="F10" s="133">
        <f>PMIS_JPCP_TCrack!F10</f>
        <v>0</v>
      </c>
      <c r="G10" s="133">
        <f>PMIS_JPCP_TCrack!G10</f>
        <v>0</v>
      </c>
      <c r="H10" s="133">
        <f>IF(PMIS_JPCP_TCrack!H10="",H9+H9*(PMIS_JPCP_TCrack!$I$22/100),PMIS_JPCP_TCrack!H10)</f>
        <v>0</v>
      </c>
      <c r="I10" s="133">
        <f>IF(PMIS_JPCP_TCrack!H10="",I9,PMIS_JPCP_TCrack!I10)</f>
        <v>0</v>
      </c>
      <c r="J10" s="133">
        <f>PMIS_JPCP_TCrack!J10</f>
        <v>0</v>
      </c>
      <c r="K10" s="133">
        <f>PMIS_JPCP_TCrack!K10</f>
        <v>0</v>
      </c>
      <c r="L10" s="133">
        <f>RSL_PMIS_JPCP_TCrack!L10</f>
        <v>0</v>
      </c>
      <c r="M10" s="133" t="str">
        <f>PMIS_JPCP_TCrack!M10</f>
        <v/>
      </c>
      <c r="P10" s="136">
        <v>146331274</v>
      </c>
      <c r="Q10" s="133">
        <f t="shared" si="0"/>
        <v>-1.1904761904761905</v>
      </c>
      <c r="R10" s="136">
        <f t="shared" si="1"/>
        <v>-1.0139456435876086</v>
      </c>
      <c r="S10" s="133">
        <f t="shared" si="2"/>
        <v>-7.0506329113924062</v>
      </c>
      <c r="T10" s="133">
        <f t="shared" si="3"/>
        <v>-1</v>
      </c>
      <c r="U10" s="133">
        <f t="shared" si="4"/>
        <v>-1.000706963591375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PMIS_JPCP_TCrack!A11</f>
        <v>0</v>
      </c>
      <c r="B11" s="133">
        <f>PMIS_JPCP_TCrack!B11</f>
        <v>0</v>
      </c>
      <c r="C11" s="133">
        <f>PMIS_JPCP_TCrack!C11</f>
        <v>0</v>
      </c>
      <c r="D11" s="133">
        <f>PMIS_JPCP_TCrack!D11</f>
        <v>0</v>
      </c>
      <c r="E11" s="133">
        <f>PMIS_JPCP_TCrack!E11</f>
        <v>0</v>
      </c>
      <c r="F11" s="133">
        <f>PMIS_JPCP_TCrack!F11</f>
        <v>0</v>
      </c>
      <c r="G11" s="133">
        <f>PMIS_JPCP_TCrack!G11</f>
        <v>0</v>
      </c>
      <c r="H11" s="133">
        <f>IF(PMIS_JPCP_TCrack!H11="",H10+H10*(PMIS_JPCP_TCrack!$I$22/100),PMIS_JPCP_TCrack!H11)</f>
        <v>0</v>
      </c>
      <c r="I11" s="133">
        <f>IF(PMIS_JPCP_TCrack!H11="",I10,PMIS_JPCP_TCrack!I11)</f>
        <v>0</v>
      </c>
      <c r="J11" s="133">
        <f>PMIS_JPCP_TCrack!J11</f>
        <v>0</v>
      </c>
      <c r="K11" s="133">
        <f>PMIS_JPCP_TCrack!K11</f>
        <v>0</v>
      </c>
      <c r="L11" s="133">
        <f>RSL_PMIS_JPCP_TCrack!L11</f>
        <v>0</v>
      </c>
      <c r="M11" s="133" t="str">
        <f>PMIS_JPCP_TCrack!M11</f>
        <v/>
      </c>
      <c r="P11" s="134" t="s">
        <v>714</v>
      </c>
      <c r="Q11" s="133">
        <f t="shared" si="0"/>
        <v>-1.1904761904761905</v>
      </c>
      <c r="R11" s="136">
        <f t="shared" si="1"/>
        <v>-1.0139456435876086</v>
      </c>
      <c r="S11" s="133">
        <f t="shared" si="2"/>
        <v>-7.0506329113924062</v>
      </c>
      <c r="T11" s="133">
        <f t="shared" si="3"/>
        <v>-1</v>
      </c>
      <c r="U11" s="133">
        <f t="shared" si="4"/>
        <v>-1.000706963591375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PMIS_JPCP_TCrack!A12</f>
        <v>0</v>
      </c>
      <c r="B12" s="133">
        <f>PMIS_JPCP_TCrack!B12</f>
        <v>0</v>
      </c>
      <c r="C12" s="133">
        <f>PMIS_JPCP_TCrack!C12</f>
        <v>0</v>
      </c>
      <c r="D12" s="133">
        <f>PMIS_JPCP_TCrack!D12</f>
        <v>0</v>
      </c>
      <c r="E12" s="133">
        <f>PMIS_JPCP_TCrack!E12</f>
        <v>0</v>
      </c>
      <c r="F12" s="133">
        <f>PMIS_JPCP_TCrack!F12</f>
        <v>0</v>
      </c>
      <c r="G12" s="133">
        <f>PMIS_JPCP_TCrack!G12</f>
        <v>0</v>
      </c>
      <c r="H12" s="133">
        <f>IF(PMIS_JPCP_TCrack!H12="",H11+H11*(PMIS_JPCP_TCrack!$I$22/100),PMIS_JPCP_TCrack!H12)</f>
        <v>0</v>
      </c>
      <c r="I12" s="133">
        <f>IF(PMIS_JPCP_TCrack!H12="",I11,PMIS_JPCP_TCrack!I12)</f>
        <v>0</v>
      </c>
      <c r="J12" s="133">
        <f>PMIS_JPCP_TCrack!J12</f>
        <v>0</v>
      </c>
      <c r="K12" s="133">
        <f>PMIS_JPCP_TCrack!K12</f>
        <v>0</v>
      </c>
      <c r="L12" s="133">
        <f>RSL_PMIS_JPCP_TCrack!L12</f>
        <v>0</v>
      </c>
      <c r="M12" s="133" t="str">
        <f>PMIS_JPCP_TCrack!M12</f>
        <v/>
      </c>
      <c r="P12" s="133" t="s">
        <v>710</v>
      </c>
      <c r="Q12" s="133">
        <f t="shared" si="0"/>
        <v>-1.1904761904761905</v>
      </c>
      <c r="R12" s="136">
        <f t="shared" si="1"/>
        <v>-1.0139456435876086</v>
      </c>
      <c r="S12" s="133">
        <f t="shared" si="2"/>
        <v>-7.0506329113924062</v>
      </c>
      <c r="T12" s="133">
        <f t="shared" si="3"/>
        <v>-1</v>
      </c>
      <c r="U12" s="133">
        <f t="shared" si="4"/>
        <v>-1.000706963591375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PMIS_JPCP_TCrack!A13</f>
        <v>0</v>
      </c>
      <c r="B13" s="133">
        <f>PMIS_JPCP_TCrack!B13</f>
        <v>0</v>
      </c>
      <c r="C13" s="133">
        <f>PMIS_JPCP_TCrack!C13</f>
        <v>0</v>
      </c>
      <c r="D13" s="133">
        <f>PMIS_JPCP_TCrack!D13</f>
        <v>0</v>
      </c>
      <c r="E13" s="133">
        <f>PMIS_JPCP_TCrack!E13</f>
        <v>0</v>
      </c>
      <c r="F13" s="133">
        <f>PMIS_JPCP_TCrack!F13</f>
        <v>0</v>
      </c>
      <c r="G13" s="133">
        <f>PMIS_JPCP_TCrack!G13</f>
        <v>0</v>
      </c>
      <c r="H13" s="133">
        <f>IF(PMIS_JPCP_TCrack!H13="",H12+H12*(PMIS_JPCP_TCrack!$I$22/100),PMIS_JPCP_TCrack!H13)</f>
        <v>0</v>
      </c>
      <c r="I13" s="133">
        <f>IF(PMIS_JPCP_TCrack!H13="",I12,PMIS_JPCP_TCrack!I13)</f>
        <v>0</v>
      </c>
      <c r="J13" s="133">
        <f>PMIS_JPCP_TCrack!J13</f>
        <v>0</v>
      </c>
      <c r="K13" s="133">
        <f>PMIS_JPCP_TCrack!K13</f>
        <v>0</v>
      </c>
      <c r="L13" s="133">
        <f>RSL_PMIS_JPCP_TCrack!L13</f>
        <v>0</v>
      </c>
      <c r="M13" s="133" t="str">
        <f>PMIS_JPCP_TCrack!M13</f>
        <v/>
      </c>
      <c r="P13" s="133">
        <v>9.4094488188976388</v>
      </c>
      <c r="Q13" s="133">
        <f t="shared" si="0"/>
        <v>-1.1904761904761905</v>
      </c>
      <c r="R13" s="136">
        <f t="shared" si="1"/>
        <v>-1.0139456435876086</v>
      </c>
      <c r="S13" s="133">
        <f t="shared" si="2"/>
        <v>-7.0506329113924062</v>
      </c>
      <c r="T13" s="133">
        <f t="shared" si="3"/>
        <v>-1</v>
      </c>
      <c r="U13" s="133">
        <f t="shared" si="4"/>
        <v>-1.000706963591375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PMIS_JPCP_TCrack!A14</f>
        <v>0</v>
      </c>
      <c r="B14" s="133">
        <f>PMIS_JPCP_TCrack!B14</f>
        <v>0</v>
      </c>
      <c r="C14" s="133">
        <f>PMIS_JPCP_TCrack!C14</f>
        <v>0</v>
      </c>
      <c r="D14" s="133">
        <f>PMIS_JPCP_TCrack!D14</f>
        <v>0</v>
      </c>
      <c r="E14" s="133">
        <f>PMIS_JPCP_TCrack!E14</f>
        <v>0</v>
      </c>
      <c r="F14" s="133">
        <f>PMIS_JPCP_TCrack!F14</f>
        <v>0</v>
      </c>
      <c r="G14" s="133">
        <f>PMIS_JPCP_TCrack!G14</f>
        <v>0</v>
      </c>
      <c r="H14" s="133">
        <f>IF(PMIS_JPCP_TCrack!H14="",H13+H13*(PMIS_JPCP_TCrack!$I$22/100),PMIS_JPCP_TCrack!H14)</f>
        <v>0</v>
      </c>
      <c r="I14" s="133">
        <f>IF(PMIS_JPCP_TCrack!H14="",I13,PMIS_JPCP_TCrack!I14)</f>
        <v>0</v>
      </c>
      <c r="J14" s="133">
        <f>PMIS_JPCP_TCrack!J14</f>
        <v>0</v>
      </c>
      <c r="K14" s="133">
        <f>PMIS_JPCP_TCrack!K14</f>
        <v>0</v>
      </c>
      <c r="L14" s="133">
        <f>RSL_PMIS_JPCP_TCrack!L14</f>
        <v>0</v>
      </c>
      <c r="M14" s="133" t="str">
        <f>PMIS_JPCP_TCrack!M14</f>
        <v/>
      </c>
      <c r="P14" s="133" t="s">
        <v>712</v>
      </c>
      <c r="Q14" s="133">
        <f t="shared" si="0"/>
        <v>-1.1904761904761905</v>
      </c>
      <c r="R14" s="136">
        <f t="shared" si="1"/>
        <v>-1.0139456435876086</v>
      </c>
      <c r="S14" s="133">
        <f t="shared" si="2"/>
        <v>-7.0506329113924062</v>
      </c>
      <c r="T14" s="133">
        <f t="shared" si="3"/>
        <v>-1</v>
      </c>
      <c r="U14" s="133">
        <f t="shared" si="4"/>
        <v>-1.000706963591375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PMIS_JPCP_TCrack!A15</f>
        <v>0</v>
      </c>
      <c r="B15" s="133">
        <f>PMIS_JPCP_TCrack!B15</f>
        <v>0</v>
      </c>
      <c r="C15" s="133">
        <f>PMIS_JPCP_TCrack!C15</f>
        <v>0</v>
      </c>
      <c r="D15" s="133">
        <f>PMIS_JPCP_TCrack!D15</f>
        <v>0</v>
      </c>
      <c r="E15" s="133">
        <f>PMIS_JPCP_TCrack!E15</f>
        <v>0</v>
      </c>
      <c r="F15" s="133">
        <f>PMIS_JPCP_TCrack!F15</f>
        <v>0</v>
      </c>
      <c r="G15" s="133">
        <f>PMIS_JPCP_TCrack!G15</f>
        <v>0</v>
      </c>
      <c r="H15" s="133">
        <f>IF(PMIS_JPCP_TCrack!H15="",H14+H14*(PMIS_JPCP_TCrack!$I$22/100),PMIS_JPCP_TCrack!H15)</f>
        <v>0</v>
      </c>
      <c r="I15" s="133">
        <f>IF(PMIS_JPCP_TCrack!H15="",I14,PMIS_JPCP_TCrack!I15)</f>
        <v>0</v>
      </c>
      <c r="J15" s="133">
        <f>PMIS_JPCP_TCrack!J15</f>
        <v>0</v>
      </c>
      <c r="K15" s="133">
        <f>PMIS_JPCP_TCrack!K15</f>
        <v>0</v>
      </c>
      <c r="L15" s="133">
        <f>RSL_PMIS_JPCP_TCrack!L15</f>
        <v>0</v>
      </c>
      <c r="M15" s="133" t="str">
        <f>PMIS_JPCP_TCrack!M15</f>
        <v/>
      </c>
      <c r="P15" s="133">
        <v>12.51968503937008</v>
      </c>
      <c r="Q15" s="133">
        <f t="shared" si="0"/>
        <v>-1.1904761904761905</v>
      </c>
      <c r="R15" s="136">
        <f t="shared" si="1"/>
        <v>-1.0139456435876086</v>
      </c>
      <c r="S15" s="133">
        <f t="shared" si="2"/>
        <v>-7.0506329113924062</v>
      </c>
      <c r="T15" s="133">
        <f t="shared" si="3"/>
        <v>-1</v>
      </c>
      <c r="U15" s="133">
        <f t="shared" si="4"/>
        <v>-1.000706963591375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PMIS_JPCP_TCrack!A16</f>
        <v>0</v>
      </c>
      <c r="B16" s="133">
        <f>PMIS_JPCP_TCrack!B16</f>
        <v>0</v>
      </c>
      <c r="C16" s="133">
        <f>PMIS_JPCP_TCrack!C16</f>
        <v>0</v>
      </c>
      <c r="D16" s="133">
        <f>PMIS_JPCP_TCrack!D16</f>
        <v>0</v>
      </c>
      <c r="E16" s="133">
        <f>PMIS_JPCP_TCrack!E16</f>
        <v>0</v>
      </c>
      <c r="F16" s="133">
        <f>PMIS_JPCP_TCrack!F16</f>
        <v>0</v>
      </c>
      <c r="G16" s="133">
        <f>PMIS_JPCP_TCrack!G16</f>
        <v>0</v>
      </c>
      <c r="H16" s="133">
        <f>IF(PMIS_JPCP_TCrack!H16="",H15+H15*(PMIS_JPCP_TCrack!$I$22/100),PMIS_JPCP_TCrack!H16)</f>
        <v>0</v>
      </c>
      <c r="I16" s="133">
        <f>IF(PMIS_JPCP_TCrack!H16="",I15,PMIS_JPCP_TCrack!I16)</f>
        <v>0</v>
      </c>
      <c r="J16" s="133">
        <f>PMIS_JPCP_TCrack!J16</f>
        <v>0</v>
      </c>
      <c r="K16" s="133">
        <f>PMIS_JPCP_TCrack!K16</f>
        <v>0</v>
      </c>
      <c r="L16" s="133">
        <f>RSL_PMIS_JPCP_TCrack!L16</f>
        <v>0</v>
      </c>
      <c r="M16" s="133" t="str">
        <f>PMIS_JPCP_TCrack!M16</f>
        <v/>
      </c>
      <c r="P16" s="134" t="s">
        <v>770</v>
      </c>
      <c r="Q16" s="133">
        <f t="shared" si="0"/>
        <v>-1.1904761904761905</v>
      </c>
      <c r="R16" s="136">
        <f t="shared" si="1"/>
        <v>-1.0139456435876086</v>
      </c>
      <c r="S16" s="133">
        <f t="shared" si="2"/>
        <v>-7.0506329113924062</v>
      </c>
      <c r="T16" s="133">
        <f t="shared" si="3"/>
        <v>-1</v>
      </c>
      <c r="U16" s="133">
        <f t="shared" si="4"/>
        <v>-1.000706963591375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-1.1904761904761905</v>
      </c>
      <c r="R17" s="136">
        <f t="shared" si="1"/>
        <v>-1.0139456435876086</v>
      </c>
      <c r="S17" s="133">
        <f t="shared" si="2"/>
        <v>-7.0506329113924062</v>
      </c>
      <c r="T17" s="133">
        <f t="shared" si="3"/>
        <v>-1</v>
      </c>
      <c r="U17" s="133">
        <f t="shared" si="4"/>
        <v>-1.000706963591375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-1.1904761904761905</v>
      </c>
      <c r="R18" s="136">
        <f t="shared" si="1"/>
        <v>-1.0139456435876086</v>
      </c>
      <c r="S18" s="133">
        <f t="shared" si="2"/>
        <v>-7.0506329113924062</v>
      </c>
      <c r="T18" s="133">
        <f t="shared" si="3"/>
        <v>-1</v>
      </c>
      <c r="U18" s="133">
        <f t="shared" si="4"/>
        <v>-1.000706963591375</v>
      </c>
      <c r="V18" s="133">
        <v>2.4991737436493402</v>
      </c>
      <c r="W18" s="133">
        <f t="array" ref="W18:AR22">MMULT(Z2:AD6,TRANSPOSE(Q2:U23))</f>
        <v>0.39964632720817461</v>
      </c>
      <c r="X18" s="133">
        <v>0.39964632720817461</v>
      </c>
      <c r="Y18" s="133">
        <v>0.39964632720817461</v>
      </c>
      <c r="Z18" s="133">
        <v>0.39964632720817461</v>
      </c>
      <c r="AA18" s="133">
        <v>0.39964632720817461</v>
      </c>
      <c r="AB18" s="133">
        <v>0.39964632720817461</v>
      </c>
      <c r="AC18" s="133">
        <v>0.39964632720817461</v>
      </c>
      <c r="AD18" s="133">
        <v>0.39964632720817461</v>
      </c>
      <c r="AE18" s="133">
        <v>0.39964632720817461</v>
      </c>
      <c r="AF18" s="133">
        <v>0.39964632720817461</v>
      </c>
      <c r="AG18" s="133">
        <v>0.39964632720817461</v>
      </c>
      <c r="AH18" s="133">
        <v>0.39964632720817461</v>
      </c>
      <c r="AI18" s="133">
        <v>0.39964632720817461</v>
      </c>
      <c r="AJ18" s="133">
        <v>0.39964632720817461</v>
      </c>
      <c r="AK18" s="133">
        <v>0.39964632720817461</v>
      </c>
      <c r="AL18" s="133">
        <v>0.39964632720817461</v>
      </c>
      <c r="AM18" s="133">
        <v>0.39964632720817461</v>
      </c>
      <c r="AN18" s="133">
        <v>0.39964632720817461</v>
      </c>
      <c r="AO18" s="133">
        <v>0.39964632720817461</v>
      </c>
      <c r="AP18" s="133">
        <v>0.39964632720817461</v>
      </c>
      <c r="AQ18" s="133">
        <v>0.39964632720817461</v>
      </c>
      <c r="AR18" s="133">
        <v>0.39964632720817461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-1.1904761904761905</v>
      </c>
      <c r="R19" s="136">
        <f t="shared" si="1"/>
        <v>-1.0139456435876086</v>
      </c>
      <c r="S19" s="133">
        <f t="shared" si="2"/>
        <v>-7.0506329113924062</v>
      </c>
      <c r="T19" s="133">
        <f t="shared" si="3"/>
        <v>-1</v>
      </c>
      <c r="U19" s="133">
        <f t="shared" si="4"/>
        <v>-1.000706963591375</v>
      </c>
      <c r="V19" s="133">
        <v>-0.53852428607013203</v>
      </c>
      <c r="W19" s="133">
        <v>4.2393481447200827</v>
      </c>
      <c r="X19" s="133">
        <v>4.2393481447200827</v>
      </c>
      <c r="Y19" s="133">
        <v>4.2393481447200827</v>
      </c>
      <c r="Z19" s="133">
        <v>4.2393481447200827</v>
      </c>
      <c r="AA19" s="133">
        <v>4.2393481447200827</v>
      </c>
      <c r="AB19" s="133">
        <v>4.2393481447200827</v>
      </c>
      <c r="AC19" s="133">
        <v>4.2393481447200827</v>
      </c>
      <c r="AD19" s="133">
        <v>4.2393481447200827</v>
      </c>
      <c r="AE19" s="133">
        <v>4.2393481447200827</v>
      </c>
      <c r="AF19" s="133">
        <v>4.2393481447200827</v>
      </c>
      <c r="AG19" s="133">
        <v>4.2393481447200827</v>
      </c>
      <c r="AH19" s="133">
        <v>4.2393481447200827</v>
      </c>
      <c r="AI19" s="133">
        <v>4.2393481447200827</v>
      </c>
      <c r="AJ19" s="133">
        <v>4.2393481447200827</v>
      </c>
      <c r="AK19" s="133">
        <v>4.2393481447200827</v>
      </c>
      <c r="AL19" s="133">
        <v>4.2393481447200827</v>
      </c>
      <c r="AM19" s="133">
        <v>4.2393481447200827</v>
      </c>
      <c r="AN19" s="133">
        <v>4.2393481447200827</v>
      </c>
      <c r="AO19" s="133">
        <v>4.2393481447200827</v>
      </c>
      <c r="AP19" s="133">
        <v>4.2393481447200827</v>
      </c>
      <c r="AQ19" s="133">
        <v>4.2393481447200827</v>
      </c>
      <c r="AR19" s="133">
        <v>4.2393481447200827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80.467442689807157</v>
      </c>
      <c r="Q20" s="133">
        <f t="shared" si="0"/>
        <v>-1.1904761904761905</v>
      </c>
      <c r="R20" s="136">
        <f t="shared" si="1"/>
        <v>-1.0139456435876086</v>
      </c>
      <c r="S20" s="133">
        <f t="shared" si="2"/>
        <v>-7.0506329113924062</v>
      </c>
      <c r="T20" s="133">
        <f t="shared" si="3"/>
        <v>-1</v>
      </c>
      <c r="U20" s="133">
        <f t="shared" si="4"/>
        <v>-1.000706963591375</v>
      </c>
      <c r="V20" s="133">
        <v>-0.83068293097774104</v>
      </c>
      <c r="W20" s="133">
        <v>1.1167128858392259</v>
      </c>
      <c r="X20" s="133">
        <v>1.1167128858392259</v>
      </c>
      <c r="Y20" s="133">
        <v>1.1167128858392259</v>
      </c>
      <c r="Z20" s="133">
        <v>1.1167128858392259</v>
      </c>
      <c r="AA20" s="133">
        <v>1.1167128858392259</v>
      </c>
      <c r="AB20" s="133">
        <v>1.1167128858392259</v>
      </c>
      <c r="AC20" s="133">
        <v>1.1167128858392259</v>
      </c>
      <c r="AD20" s="133">
        <v>1.1167128858392259</v>
      </c>
      <c r="AE20" s="133">
        <v>1.1167128858392259</v>
      </c>
      <c r="AF20" s="133">
        <v>1.1167128858392259</v>
      </c>
      <c r="AG20" s="133">
        <v>1.1167128858392259</v>
      </c>
      <c r="AH20" s="133">
        <v>1.1167128858392259</v>
      </c>
      <c r="AI20" s="133">
        <v>1.1167128858392259</v>
      </c>
      <c r="AJ20" s="133">
        <v>1.1167128858392259</v>
      </c>
      <c r="AK20" s="133">
        <v>1.1167128858392259</v>
      </c>
      <c r="AL20" s="133">
        <v>1.1167128858392259</v>
      </c>
      <c r="AM20" s="133">
        <v>1.1167128858392259</v>
      </c>
      <c r="AN20" s="133">
        <v>1.1167128858392259</v>
      </c>
      <c r="AO20" s="133">
        <v>1.1167128858392259</v>
      </c>
      <c r="AP20" s="133">
        <v>1.1167128858392259</v>
      </c>
      <c r="AQ20" s="133">
        <v>1.1167128858392259</v>
      </c>
      <c r="AR20" s="133">
        <v>1.1167128858392259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771</v>
      </c>
      <c r="Q21" s="133">
        <f t="shared" si="0"/>
        <v>-1.1904761904761905</v>
      </c>
      <c r="R21" s="136">
        <f t="shared" si="1"/>
        <v>-1.0139456435876086</v>
      </c>
      <c r="S21" s="133">
        <f t="shared" si="2"/>
        <v>-7.0506329113924062</v>
      </c>
      <c r="T21" s="133">
        <f t="shared" si="3"/>
        <v>-1</v>
      </c>
      <c r="U21" s="133">
        <f t="shared" si="4"/>
        <v>-1.000706963591375</v>
      </c>
      <c r="V21" s="133">
        <v>1.5837432306985799</v>
      </c>
      <c r="W21" s="133">
        <v>-4.9189626157821342</v>
      </c>
      <c r="X21" s="133">
        <v>-4.9189626157821342</v>
      </c>
      <c r="Y21" s="133">
        <v>-4.9189626157821342</v>
      </c>
      <c r="Z21" s="133">
        <v>-4.9189626157821342</v>
      </c>
      <c r="AA21" s="133">
        <v>-4.9189626157821342</v>
      </c>
      <c r="AB21" s="133">
        <v>-4.9189626157821342</v>
      </c>
      <c r="AC21" s="133">
        <v>-4.9189626157821342</v>
      </c>
      <c r="AD21" s="133">
        <v>-4.9189626157821342</v>
      </c>
      <c r="AE21" s="133">
        <v>-4.9189626157821342</v>
      </c>
      <c r="AF21" s="133">
        <v>-4.9189626157821342</v>
      </c>
      <c r="AG21" s="133">
        <v>-4.9189626157821342</v>
      </c>
      <c r="AH21" s="133">
        <v>-4.9189626157821342</v>
      </c>
      <c r="AI21" s="133">
        <v>-4.9189626157821342</v>
      </c>
      <c r="AJ21" s="133">
        <v>-4.9189626157821342</v>
      </c>
      <c r="AK21" s="133">
        <v>-4.9189626157821342</v>
      </c>
      <c r="AL21" s="133">
        <v>-4.9189626157821342</v>
      </c>
      <c r="AM21" s="133">
        <v>-4.9189626157821342</v>
      </c>
      <c r="AN21" s="133">
        <v>-4.9189626157821342</v>
      </c>
      <c r="AO21" s="133">
        <v>-4.9189626157821342</v>
      </c>
      <c r="AP21" s="133">
        <v>-4.9189626157821342</v>
      </c>
      <c r="AQ21" s="133">
        <v>-4.9189626157821342</v>
      </c>
      <c r="AR21" s="133">
        <v>-4.9189626157821342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-1.1904761904761905</v>
      </c>
      <c r="R22" s="136">
        <f t="shared" si="1"/>
        <v>-1.0139456435876086</v>
      </c>
      <c r="S22" s="133">
        <f t="shared" si="2"/>
        <v>-7.0506329113924062</v>
      </c>
      <c r="T22" s="133">
        <f t="shared" si="3"/>
        <v>-1</v>
      </c>
      <c r="U22" s="133">
        <f t="shared" si="4"/>
        <v>-1.000706963591375</v>
      </c>
      <c r="V22" s="133">
        <v>1.97507864099865</v>
      </c>
      <c r="W22" s="133">
        <v>-0.70017430131359126</v>
      </c>
      <c r="X22" s="133">
        <v>-0.70017430131359126</v>
      </c>
      <c r="Y22" s="133">
        <v>-0.70017430131359126</v>
      </c>
      <c r="Z22" s="133">
        <v>-0.70017430131359126</v>
      </c>
      <c r="AA22" s="133">
        <v>-0.70017430131359126</v>
      </c>
      <c r="AB22" s="133">
        <v>-0.70017430131359126</v>
      </c>
      <c r="AC22" s="133">
        <v>-0.70017430131359126</v>
      </c>
      <c r="AD22" s="133">
        <v>-0.70017430131359126</v>
      </c>
      <c r="AE22" s="133">
        <v>-0.70017430131359126</v>
      </c>
      <c r="AF22" s="133">
        <v>-0.70017430131359126</v>
      </c>
      <c r="AG22" s="133">
        <v>-0.70017430131359126</v>
      </c>
      <c r="AH22" s="133">
        <v>-0.70017430131359126</v>
      </c>
      <c r="AI22" s="133">
        <v>-0.70017430131359126</v>
      </c>
      <c r="AJ22" s="133">
        <v>-0.70017430131359126</v>
      </c>
      <c r="AK22" s="133">
        <v>-0.70017430131359126</v>
      </c>
      <c r="AL22" s="133">
        <v>-0.70017430131359126</v>
      </c>
      <c r="AM22" s="133">
        <v>-0.70017430131359126</v>
      </c>
      <c r="AN22" s="133">
        <v>-0.70017430131359126</v>
      </c>
      <c r="AO22" s="133">
        <v>-0.70017430131359126</v>
      </c>
      <c r="AP22" s="133">
        <v>-0.70017430131359126</v>
      </c>
      <c r="AQ22" s="133">
        <v>-0.70017430131359126</v>
      </c>
      <c r="AR22" s="133">
        <v>-0.70017430131359126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3.048009192795726E-2</v>
      </c>
      <c r="Q23" s="133">
        <f t="shared" si="0"/>
        <v>-1.1904761904761905</v>
      </c>
      <c r="R23" s="136">
        <f t="shared" si="1"/>
        <v>-1.0139456435876086</v>
      </c>
      <c r="S23" s="133">
        <f t="shared" si="2"/>
        <v>-7.0506329113924062</v>
      </c>
      <c r="T23" s="133">
        <f t="shared" si="3"/>
        <v>-1</v>
      </c>
      <c r="U23" s="133">
        <f t="shared" si="4"/>
        <v>-1.000706963591375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-1.1904761904761905</v>
      </c>
      <c r="R24" s="136">
        <f t="shared" si="1"/>
        <v>-1.0139456435876086</v>
      </c>
      <c r="S24" s="133">
        <f t="shared" si="2"/>
        <v>-7.0506329113924062</v>
      </c>
      <c r="T24" s="133">
        <f t="shared" si="3"/>
        <v>-1</v>
      </c>
      <c r="U24" s="133">
        <f t="shared" si="4"/>
        <v>-1.000706963591375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86.258660156119021</v>
      </c>
      <c r="Q25" s="133">
        <f t="shared" si="0"/>
        <v>-1.1904761904761905</v>
      </c>
      <c r="R25" s="136">
        <f t="shared" si="1"/>
        <v>-1.0139456435876086</v>
      </c>
      <c r="S25" s="133">
        <f t="shared" si="2"/>
        <v>-7.0506329113924062</v>
      </c>
      <c r="T25" s="133">
        <f t="shared" si="3"/>
        <v>-1</v>
      </c>
      <c r="U25" s="133">
        <f t="shared" si="4"/>
        <v>-1.000706963591375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-1.1904761904761905</v>
      </c>
      <c r="R26" s="136">
        <f t="shared" si="1"/>
        <v>-1.0139456435876086</v>
      </c>
      <c r="S26" s="133">
        <f t="shared" si="2"/>
        <v>-7.0506329113924062</v>
      </c>
      <c r="T26" s="133">
        <f t="shared" si="3"/>
        <v>-1</v>
      </c>
      <c r="U26" s="133">
        <f t="shared" si="4"/>
        <v>-1.000706963591375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-1.1904761904761905</v>
      </c>
      <c r="R27" s="136">
        <f t="shared" si="1"/>
        <v>-1.0139456435876086</v>
      </c>
      <c r="S27" s="133">
        <f t="shared" si="2"/>
        <v>-7.0506329113924062</v>
      </c>
      <c r="T27" s="133">
        <f t="shared" si="3"/>
        <v>-1</v>
      </c>
      <c r="U27" s="133">
        <f t="shared" si="4"/>
        <v>-1.000706963591375</v>
      </c>
      <c r="W27" s="133">
        <f t="array" ref="W27:AR31">(V18:V22)+W18:AR22</f>
        <v>2.8988200708575147</v>
      </c>
      <c r="X27" s="133">
        <v>2.8988200708575147</v>
      </c>
      <c r="Y27" s="133">
        <v>2.8988200708575147</v>
      </c>
      <c r="Z27" s="133">
        <v>2.8988200708575147</v>
      </c>
      <c r="AA27" s="133">
        <v>2.8988200708575147</v>
      </c>
      <c r="AB27" s="133">
        <v>2.8988200708575147</v>
      </c>
      <c r="AC27" s="133">
        <v>2.8988200708575147</v>
      </c>
      <c r="AD27" s="133">
        <v>2.8988200708575147</v>
      </c>
      <c r="AE27" s="133">
        <v>2.8988200708575147</v>
      </c>
      <c r="AF27" s="133">
        <v>2.8988200708575147</v>
      </c>
      <c r="AG27" s="133">
        <v>2.8988200708575147</v>
      </c>
      <c r="AH27" s="133">
        <v>2.8988200708575147</v>
      </c>
      <c r="AI27" s="133">
        <v>2.8988200708575147</v>
      </c>
      <c r="AJ27" s="133">
        <v>2.8988200708575147</v>
      </c>
      <c r="AK27" s="133">
        <v>2.8988200708575147</v>
      </c>
      <c r="AL27" s="133">
        <v>2.8988200708575147</v>
      </c>
      <c r="AM27" s="133">
        <v>2.8988200708575147</v>
      </c>
      <c r="AN27" s="133">
        <v>2.8988200708575147</v>
      </c>
      <c r="AO27" s="133">
        <v>2.8988200708575147</v>
      </c>
      <c r="AP27" s="133">
        <v>2.8988200708575147</v>
      </c>
      <c r="AQ27" s="133">
        <v>2.8988200708575147</v>
      </c>
      <c r="AR27" s="133">
        <v>2.8988200708575147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-1.1904761904761905</v>
      </c>
      <c r="R28" s="136">
        <f t="shared" si="1"/>
        <v>-1.0139456435876086</v>
      </c>
      <c r="S28" s="133">
        <f t="shared" si="2"/>
        <v>-7.0506329113924062</v>
      </c>
      <c r="T28" s="133">
        <f t="shared" si="3"/>
        <v>-1</v>
      </c>
      <c r="U28" s="133">
        <f t="shared" si="4"/>
        <v>-1.000706963591375</v>
      </c>
      <c r="W28" s="133">
        <v>3.7008238586499509</v>
      </c>
      <c r="X28" s="133">
        <v>3.7008238586499509</v>
      </c>
      <c r="Y28" s="133">
        <v>3.7008238586499509</v>
      </c>
      <c r="Z28" s="133">
        <v>3.7008238586499509</v>
      </c>
      <c r="AA28" s="133">
        <v>3.7008238586499509</v>
      </c>
      <c r="AB28" s="133">
        <v>3.7008238586499509</v>
      </c>
      <c r="AC28" s="133">
        <v>3.7008238586499509</v>
      </c>
      <c r="AD28" s="133">
        <v>3.7008238586499509</v>
      </c>
      <c r="AE28" s="133">
        <v>3.7008238586499509</v>
      </c>
      <c r="AF28" s="133">
        <v>3.7008238586499509</v>
      </c>
      <c r="AG28" s="133">
        <v>3.7008238586499509</v>
      </c>
      <c r="AH28" s="133">
        <v>3.7008238586499509</v>
      </c>
      <c r="AI28" s="133">
        <v>3.7008238586499509</v>
      </c>
      <c r="AJ28" s="133">
        <v>3.7008238586499509</v>
      </c>
      <c r="AK28" s="133">
        <v>3.7008238586499509</v>
      </c>
      <c r="AL28" s="133">
        <v>3.7008238586499509</v>
      </c>
      <c r="AM28" s="133">
        <v>3.7008238586499509</v>
      </c>
      <c r="AN28" s="133">
        <v>3.7008238586499509</v>
      </c>
      <c r="AO28" s="133">
        <v>3.7008238586499509</v>
      </c>
      <c r="AP28" s="133">
        <v>3.7008238586499509</v>
      </c>
      <c r="AQ28" s="133">
        <v>3.7008238586499509</v>
      </c>
      <c r="AR28" s="133">
        <v>3.7008238586499509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-1.1904761904761905</v>
      </c>
      <c r="R29" s="136">
        <f t="shared" si="1"/>
        <v>-1.0139456435876086</v>
      </c>
      <c r="S29" s="133">
        <f t="shared" si="2"/>
        <v>-7.0506329113924062</v>
      </c>
      <c r="T29" s="133">
        <f t="shared" si="3"/>
        <v>-1</v>
      </c>
      <c r="U29" s="133">
        <f t="shared" si="4"/>
        <v>-1.000706963591375</v>
      </c>
      <c r="W29" s="133">
        <v>0.28602995486148486</v>
      </c>
      <c r="X29" s="133">
        <v>0.28602995486148486</v>
      </c>
      <c r="Y29" s="133">
        <v>0.28602995486148486</v>
      </c>
      <c r="Z29" s="133">
        <v>0.28602995486148486</v>
      </c>
      <c r="AA29" s="133">
        <v>0.28602995486148486</v>
      </c>
      <c r="AB29" s="133">
        <v>0.28602995486148486</v>
      </c>
      <c r="AC29" s="133">
        <v>0.28602995486148486</v>
      </c>
      <c r="AD29" s="133">
        <v>0.28602995486148486</v>
      </c>
      <c r="AE29" s="133">
        <v>0.28602995486148486</v>
      </c>
      <c r="AF29" s="133">
        <v>0.28602995486148486</v>
      </c>
      <c r="AG29" s="133">
        <v>0.28602995486148486</v>
      </c>
      <c r="AH29" s="133">
        <v>0.28602995486148486</v>
      </c>
      <c r="AI29" s="133">
        <v>0.28602995486148486</v>
      </c>
      <c r="AJ29" s="133">
        <v>0.28602995486148486</v>
      </c>
      <c r="AK29" s="133">
        <v>0.28602995486148486</v>
      </c>
      <c r="AL29" s="133">
        <v>0.28602995486148486</v>
      </c>
      <c r="AM29" s="133">
        <v>0.28602995486148486</v>
      </c>
      <c r="AN29" s="133">
        <v>0.28602995486148486</v>
      </c>
      <c r="AO29" s="133">
        <v>0.28602995486148486</v>
      </c>
      <c r="AP29" s="133">
        <v>0.28602995486148486</v>
      </c>
      <c r="AQ29" s="133">
        <v>0.28602995486148486</v>
      </c>
      <c r="AR29" s="133">
        <v>0.28602995486148486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-1.1904761904761905</v>
      </c>
      <c r="R30" s="136">
        <f t="shared" si="1"/>
        <v>-1.0139456435876086</v>
      </c>
      <c r="S30" s="133">
        <f t="shared" si="2"/>
        <v>-7.0506329113924062</v>
      </c>
      <c r="T30" s="133">
        <f t="shared" si="3"/>
        <v>-1</v>
      </c>
      <c r="U30" s="133">
        <f t="shared" si="4"/>
        <v>-1.000706963591375</v>
      </c>
      <c r="W30" s="133">
        <v>-3.3352193850835543</v>
      </c>
      <c r="X30" s="133">
        <v>-3.3352193850835543</v>
      </c>
      <c r="Y30" s="133">
        <v>-3.3352193850835543</v>
      </c>
      <c r="Z30" s="133">
        <v>-3.3352193850835543</v>
      </c>
      <c r="AA30" s="133">
        <v>-3.3352193850835543</v>
      </c>
      <c r="AB30" s="133">
        <v>-3.3352193850835543</v>
      </c>
      <c r="AC30" s="133">
        <v>-3.3352193850835543</v>
      </c>
      <c r="AD30" s="133">
        <v>-3.3352193850835543</v>
      </c>
      <c r="AE30" s="133">
        <v>-3.3352193850835543</v>
      </c>
      <c r="AF30" s="133">
        <v>-3.3352193850835543</v>
      </c>
      <c r="AG30" s="133">
        <v>-3.3352193850835543</v>
      </c>
      <c r="AH30" s="133">
        <v>-3.3352193850835543</v>
      </c>
      <c r="AI30" s="133">
        <v>-3.3352193850835543</v>
      </c>
      <c r="AJ30" s="133">
        <v>-3.3352193850835543</v>
      </c>
      <c r="AK30" s="133">
        <v>-3.3352193850835543</v>
      </c>
      <c r="AL30" s="133">
        <v>-3.3352193850835543</v>
      </c>
      <c r="AM30" s="133">
        <v>-3.3352193850835543</v>
      </c>
      <c r="AN30" s="133">
        <v>-3.3352193850835543</v>
      </c>
      <c r="AO30" s="133">
        <v>-3.3352193850835543</v>
      </c>
      <c r="AP30" s="133">
        <v>-3.3352193850835543</v>
      </c>
      <c r="AQ30" s="133">
        <v>-3.3352193850835543</v>
      </c>
      <c r="AR30" s="133">
        <v>-3.3352193850835543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-1.1904761904761905</v>
      </c>
      <c r="R31" s="136">
        <f t="shared" si="1"/>
        <v>-1.0139456435876086</v>
      </c>
      <c r="S31" s="133">
        <f t="shared" si="2"/>
        <v>-7.0506329113924062</v>
      </c>
      <c r="T31" s="133">
        <f t="shared" si="3"/>
        <v>-1</v>
      </c>
      <c r="U31" s="133">
        <f t="shared" si="4"/>
        <v>-1.000706963591375</v>
      </c>
      <c r="W31" s="133">
        <v>1.2749043396850588</v>
      </c>
      <c r="X31" s="133">
        <v>1.2749043396850588</v>
      </c>
      <c r="Y31" s="133">
        <v>1.2749043396850588</v>
      </c>
      <c r="Z31" s="133">
        <v>1.2749043396850588</v>
      </c>
      <c r="AA31" s="133">
        <v>1.2749043396850588</v>
      </c>
      <c r="AB31" s="133">
        <v>1.2749043396850588</v>
      </c>
      <c r="AC31" s="133">
        <v>1.2749043396850588</v>
      </c>
      <c r="AD31" s="133">
        <v>1.2749043396850588</v>
      </c>
      <c r="AE31" s="133">
        <v>1.2749043396850588</v>
      </c>
      <c r="AF31" s="133">
        <v>1.2749043396850588</v>
      </c>
      <c r="AG31" s="133">
        <v>1.2749043396850588</v>
      </c>
      <c r="AH31" s="133">
        <v>1.2749043396850588</v>
      </c>
      <c r="AI31" s="133">
        <v>1.2749043396850588</v>
      </c>
      <c r="AJ31" s="133">
        <v>1.2749043396850588</v>
      </c>
      <c r="AK31" s="133">
        <v>1.2749043396850588</v>
      </c>
      <c r="AL31" s="133">
        <v>1.2749043396850588</v>
      </c>
      <c r="AM31" s="133">
        <v>1.2749043396850588</v>
      </c>
      <c r="AN31" s="133">
        <v>1.2749043396850588</v>
      </c>
      <c r="AO31" s="133">
        <v>1.2749043396850588</v>
      </c>
      <c r="AP31" s="133">
        <v>1.2749043396850588</v>
      </c>
      <c r="AQ31" s="133">
        <v>1.2749043396850588</v>
      </c>
      <c r="AR31" s="133">
        <v>1.2749043396850588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-1.1904761904761905</v>
      </c>
      <c r="R32" s="136">
        <f t="shared" si="1"/>
        <v>-1.0139456435876086</v>
      </c>
      <c r="S32" s="133">
        <f t="shared" si="2"/>
        <v>-7.0506329113924062</v>
      </c>
      <c r="T32" s="133">
        <f t="shared" si="3"/>
        <v>-1</v>
      </c>
      <c r="U32" s="133">
        <f t="shared" si="4"/>
        <v>-1.000706963591375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-1.1904761904761905</v>
      </c>
      <c r="R33" s="136">
        <f t="shared" si="1"/>
        <v>-1.0139456435876086</v>
      </c>
      <c r="S33" s="133">
        <f t="shared" si="2"/>
        <v>-7.0506329113924062</v>
      </c>
      <c r="T33" s="133">
        <f t="shared" si="3"/>
        <v>-1</v>
      </c>
      <c r="U33" s="133">
        <f t="shared" si="4"/>
        <v>-1.000706963591375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-1.1904761904761905</v>
      </c>
      <c r="R34" s="136">
        <f t="shared" si="1"/>
        <v>-1.0139456435876086</v>
      </c>
      <c r="S34" s="133">
        <f t="shared" si="2"/>
        <v>-7.0506329113924062</v>
      </c>
      <c r="T34" s="133">
        <f t="shared" si="3"/>
        <v>-1</v>
      </c>
      <c r="U34" s="133">
        <f t="shared" si="4"/>
        <v>-1.000706963591375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-1.1904761904761905</v>
      </c>
      <c r="R35" s="136">
        <f t="shared" si="1"/>
        <v>-1.0139456435876086</v>
      </c>
      <c r="S35" s="133">
        <f t="shared" si="2"/>
        <v>-7.0506329113924062</v>
      </c>
      <c r="T35" s="133">
        <f t="shared" si="3"/>
        <v>-1</v>
      </c>
      <c r="U35" s="133">
        <f t="shared" si="4"/>
        <v>-1.000706963591375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-1.1904761904761905</v>
      </c>
      <c r="R36" s="136">
        <f t="shared" si="1"/>
        <v>-1.0139456435876086</v>
      </c>
      <c r="S36" s="133">
        <f t="shared" si="2"/>
        <v>-7.0506329113924062</v>
      </c>
      <c r="T36" s="133">
        <f t="shared" si="3"/>
        <v>-1</v>
      </c>
      <c r="U36" s="133">
        <f t="shared" si="4"/>
        <v>-1.000706963591375</v>
      </c>
      <c r="W36" s="133">
        <f>2/(1+EXP(-2*W27))-1</f>
        <v>0.99394894761121111</v>
      </c>
      <c r="X36" s="133">
        <f t="shared" ref="X36:AR40" si="5">2/(1+EXP(-2*X27))-1</f>
        <v>0.99394894761121111</v>
      </c>
      <c r="Y36" s="133">
        <f t="shared" si="5"/>
        <v>0.99394894761121111</v>
      </c>
      <c r="Z36" s="133">
        <f t="shared" si="5"/>
        <v>0.99394894761121111</v>
      </c>
      <c r="AA36" s="133">
        <f t="shared" si="5"/>
        <v>0.99394894761121111</v>
      </c>
      <c r="AB36" s="133">
        <f t="shared" si="5"/>
        <v>0.99394894761121111</v>
      </c>
      <c r="AC36" s="133">
        <f t="shared" si="5"/>
        <v>0.99394894761121111</v>
      </c>
      <c r="AD36" s="133">
        <f t="shared" si="5"/>
        <v>0.99394894761121111</v>
      </c>
      <c r="AE36" s="133">
        <f t="shared" si="5"/>
        <v>0.99394894761121111</v>
      </c>
      <c r="AF36" s="133">
        <f t="shared" si="5"/>
        <v>0.99394894761121111</v>
      </c>
      <c r="AG36" s="133">
        <f t="shared" si="5"/>
        <v>0.99394894761121111</v>
      </c>
      <c r="AH36" s="133">
        <f t="shared" si="5"/>
        <v>0.99394894761121111</v>
      </c>
      <c r="AI36" s="133">
        <f t="shared" si="5"/>
        <v>0.99394894761121111</v>
      </c>
      <c r="AJ36" s="133">
        <f t="shared" si="5"/>
        <v>0.99394894761121111</v>
      </c>
      <c r="AK36" s="133">
        <f t="shared" si="5"/>
        <v>0.99394894761121111</v>
      </c>
      <c r="AL36" s="133">
        <f t="shared" si="5"/>
        <v>0.99394894761121111</v>
      </c>
      <c r="AM36" s="133">
        <f t="shared" si="5"/>
        <v>0.99394894761121111</v>
      </c>
      <c r="AN36" s="133">
        <f t="shared" si="5"/>
        <v>0.99394894761121111</v>
      </c>
      <c r="AO36" s="133">
        <f t="shared" si="5"/>
        <v>0.99394894761121111</v>
      </c>
      <c r="AP36" s="133">
        <f t="shared" si="5"/>
        <v>0.99394894761121111</v>
      </c>
      <c r="AQ36" s="133">
        <f t="shared" si="5"/>
        <v>0.99394894761121111</v>
      </c>
      <c r="AR36" s="133">
        <f t="shared" si="5"/>
        <v>0.99394894761121111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-1.1904761904761905</v>
      </c>
      <c r="R37" s="136">
        <f t="shared" si="1"/>
        <v>-1.0139456435876086</v>
      </c>
      <c r="S37" s="133">
        <f t="shared" si="2"/>
        <v>-7.0506329113924062</v>
      </c>
      <c r="T37" s="133">
        <f t="shared" si="3"/>
        <v>-1</v>
      </c>
      <c r="U37" s="133">
        <f t="shared" si="4"/>
        <v>-1.000706963591375</v>
      </c>
      <c r="W37" s="133">
        <f t="shared" ref="W37:AL40" si="6">2/(1+EXP(-2*W28))-1</f>
        <v>0.99878025150976368</v>
      </c>
      <c r="X37" s="133">
        <f t="shared" si="6"/>
        <v>0.99878025150976368</v>
      </c>
      <c r="Y37" s="133">
        <f t="shared" si="6"/>
        <v>0.99878025150976368</v>
      </c>
      <c r="Z37" s="133">
        <f t="shared" si="6"/>
        <v>0.99878025150976368</v>
      </c>
      <c r="AA37" s="133">
        <f t="shared" si="6"/>
        <v>0.99878025150976368</v>
      </c>
      <c r="AB37" s="133">
        <f t="shared" si="6"/>
        <v>0.99878025150976368</v>
      </c>
      <c r="AC37" s="133">
        <f t="shared" si="6"/>
        <v>0.99878025150976368</v>
      </c>
      <c r="AD37" s="133">
        <f t="shared" si="6"/>
        <v>0.99878025150976368</v>
      </c>
      <c r="AE37" s="133">
        <f t="shared" si="6"/>
        <v>0.99878025150976368</v>
      </c>
      <c r="AF37" s="133">
        <f t="shared" si="6"/>
        <v>0.99878025150976368</v>
      </c>
      <c r="AG37" s="133">
        <f t="shared" si="6"/>
        <v>0.99878025150976368</v>
      </c>
      <c r="AH37" s="133">
        <f t="shared" si="6"/>
        <v>0.99878025150976368</v>
      </c>
      <c r="AI37" s="133">
        <f t="shared" si="6"/>
        <v>0.99878025150976368</v>
      </c>
      <c r="AJ37" s="133">
        <f t="shared" si="6"/>
        <v>0.99878025150976368</v>
      </c>
      <c r="AK37" s="133">
        <f t="shared" si="6"/>
        <v>0.99878025150976368</v>
      </c>
      <c r="AL37" s="133">
        <f t="shared" si="6"/>
        <v>0.99878025150976368</v>
      </c>
      <c r="AM37" s="133">
        <f t="shared" si="5"/>
        <v>0.99878025150976368</v>
      </c>
      <c r="AN37" s="133">
        <f t="shared" si="5"/>
        <v>0.99878025150976368</v>
      </c>
      <c r="AO37" s="133">
        <f t="shared" si="5"/>
        <v>0.99878025150976368</v>
      </c>
      <c r="AP37" s="133">
        <f t="shared" si="5"/>
        <v>0.99878025150976368</v>
      </c>
      <c r="AQ37" s="133">
        <f t="shared" si="5"/>
        <v>0.99878025150976368</v>
      </c>
      <c r="AR37" s="133">
        <f t="shared" si="5"/>
        <v>0.99878025150976368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-1.1904761904761905</v>
      </c>
      <c r="R38" s="136">
        <f t="shared" si="1"/>
        <v>-1.0139456435876086</v>
      </c>
      <c r="S38" s="133">
        <f t="shared" si="2"/>
        <v>-7.0506329113924062</v>
      </c>
      <c r="T38" s="133">
        <f t="shared" si="3"/>
        <v>-1</v>
      </c>
      <c r="U38" s="133">
        <f t="shared" si="4"/>
        <v>-1.000706963591375</v>
      </c>
      <c r="W38" s="133">
        <f t="shared" si="6"/>
        <v>0.27847670514930245</v>
      </c>
      <c r="X38" s="133">
        <f t="shared" si="5"/>
        <v>0.27847670514930245</v>
      </c>
      <c r="Y38" s="133">
        <f t="shared" si="5"/>
        <v>0.27847670514930245</v>
      </c>
      <c r="Z38" s="133">
        <f t="shared" si="5"/>
        <v>0.27847670514930245</v>
      </c>
      <c r="AA38" s="133">
        <f t="shared" si="5"/>
        <v>0.27847670514930245</v>
      </c>
      <c r="AB38" s="133">
        <f t="shared" si="5"/>
        <v>0.27847670514930245</v>
      </c>
      <c r="AC38" s="133">
        <f t="shared" si="5"/>
        <v>0.27847670514930245</v>
      </c>
      <c r="AD38" s="133">
        <f t="shared" si="5"/>
        <v>0.27847670514930245</v>
      </c>
      <c r="AE38" s="133">
        <f t="shared" si="5"/>
        <v>0.27847670514930245</v>
      </c>
      <c r="AF38" s="133">
        <f t="shared" si="5"/>
        <v>0.27847670514930245</v>
      </c>
      <c r="AG38" s="133">
        <f t="shared" si="5"/>
        <v>0.27847670514930245</v>
      </c>
      <c r="AH38" s="133">
        <f t="shared" si="5"/>
        <v>0.27847670514930245</v>
      </c>
      <c r="AI38" s="133">
        <f t="shared" si="5"/>
        <v>0.27847670514930245</v>
      </c>
      <c r="AJ38" s="133">
        <f t="shared" si="5"/>
        <v>0.27847670514930245</v>
      </c>
      <c r="AK38" s="133">
        <f t="shared" si="5"/>
        <v>0.27847670514930245</v>
      </c>
      <c r="AL38" s="133">
        <f t="shared" si="5"/>
        <v>0.27847670514930245</v>
      </c>
      <c r="AM38" s="133">
        <f t="shared" si="5"/>
        <v>0.27847670514930245</v>
      </c>
      <c r="AN38" s="133">
        <f t="shared" si="5"/>
        <v>0.27847670514930245</v>
      </c>
      <c r="AO38" s="133">
        <f t="shared" si="5"/>
        <v>0.27847670514930245</v>
      </c>
      <c r="AP38" s="133">
        <f t="shared" si="5"/>
        <v>0.27847670514930245</v>
      </c>
      <c r="AQ38" s="133">
        <f t="shared" si="5"/>
        <v>0.27847670514930245</v>
      </c>
      <c r="AR38" s="133">
        <f t="shared" si="5"/>
        <v>0.27847670514930245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-1.1904761904761905</v>
      </c>
      <c r="R39" s="136">
        <f t="shared" si="1"/>
        <v>-1.0139456435876086</v>
      </c>
      <c r="S39" s="133">
        <f t="shared" si="2"/>
        <v>-7.0506329113924062</v>
      </c>
      <c r="T39" s="133">
        <f t="shared" si="3"/>
        <v>-1</v>
      </c>
      <c r="U39" s="133">
        <f t="shared" si="4"/>
        <v>-1.000706963591375</v>
      </c>
      <c r="W39" s="133">
        <f t="shared" si="6"/>
        <v>-0.99746752610251987</v>
      </c>
      <c r="X39" s="133">
        <f t="shared" si="5"/>
        <v>-0.99746752610251987</v>
      </c>
      <c r="Y39" s="133">
        <f t="shared" si="5"/>
        <v>-0.99746752610251987</v>
      </c>
      <c r="Z39" s="133">
        <f t="shared" si="5"/>
        <v>-0.99746752610251987</v>
      </c>
      <c r="AA39" s="133">
        <f t="shared" si="5"/>
        <v>-0.99746752610251987</v>
      </c>
      <c r="AB39" s="133">
        <f t="shared" si="5"/>
        <v>-0.99746752610251987</v>
      </c>
      <c r="AC39" s="133">
        <f t="shared" si="5"/>
        <v>-0.99746752610251987</v>
      </c>
      <c r="AD39" s="133">
        <f t="shared" si="5"/>
        <v>-0.99746752610251987</v>
      </c>
      <c r="AE39" s="133">
        <f t="shared" si="5"/>
        <v>-0.99746752610251987</v>
      </c>
      <c r="AF39" s="133">
        <f t="shared" si="5"/>
        <v>-0.99746752610251987</v>
      </c>
      <c r="AG39" s="133">
        <f t="shared" si="5"/>
        <v>-0.99746752610251987</v>
      </c>
      <c r="AH39" s="133">
        <f t="shared" si="5"/>
        <v>-0.99746752610251987</v>
      </c>
      <c r="AI39" s="133">
        <f t="shared" si="5"/>
        <v>-0.99746752610251987</v>
      </c>
      <c r="AJ39" s="133">
        <f t="shared" si="5"/>
        <v>-0.99746752610251987</v>
      </c>
      <c r="AK39" s="133">
        <f t="shared" si="5"/>
        <v>-0.99746752610251987</v>
      </c>
      <c r="AL39" s="133">
        <f t="shared" si="5"/>
        <v>-0.99746752610251987</v>
      </c>
      <c r="AM39" s="133">
        <f t="shared" si="5"/>
        <v>-0.99746752610251987</v>
      </c>
      <c r="AN39" s="133">
        <f t="shared" si="5"/>
        <v>-0.99746752610251987</v>
      </c>
      <c r="AO39" s="133">
        <f t="shared" si="5"/>
        <v>-0.99746752610251987</v>
      </c>
      <c r="AP39" s="133">
        <f t="shared" si="5"/>
        <v>-0.99746752610251987</v>
      </c>
      <c r="AQ39" s="133">
        <f t="shared" si="5"/>
        <v>-0.99746752610251987</v>
      </c>
      <c r="AR39" s="133">
        <f t="shared" si="5"/>
        <v>-0.99746752610251987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-1.1904761904761905</v>
      </c>
      <c r="R40" s="136">
        <f t="shared" si="1"/>
        <v>-1.0139456435876086</v>
      </c>
      <c r="S40" s="133">
        <f t="shared" si="2"/>
        <v>-7.0506329113924062</v>
      </c>
      <c r="T40" s="133">
        <f t="shared" si="3"/>
        <v>-1</v>
      </c>
      <c r="U40" s="133">
        <f t="shared" si="4"/>
        <v>-1.000706963591375</v>
      </c>
      <c r="W40" s="133">
        <f t="shared" si="6"/>
        <v>0.85512132099379135</v>
      </c>
      <c r="X40" s="133">
        <f t="shared" si="5"/>
        <v>0.85512132099379135</v>
      </c>
      <c r="Y40" s="133">
        <f t="shared" si="5"/>
        <v>0.85512132099379135</v>
      </c>
      <c r="Z40" s="133">
        <f t="shared" si="5"/>
        <v>0.85512132099379135</v>
      </c>
      <c r="AA40" s="133">
        <f t="shared" si="5"/>
        <v>0.85512132099379135</v>
      </c>
      <c r="AB40" s="133">
        <f t="shared" si="5"/>
        <v>0.85512132099379135</v>
      </c>
      <c r="AC40" s="133">
        <f t="shared" si="5"/>
        <v>0.85512132099379135</v>
      </c>
      <c r="AD40" s="133">
        <f t="shared" si="5"/>
        <v>0.85512132099379135</v>
      </c>
      <c r="AE40" s="133">
        <f t="shared" si="5"/>
        <v>0.85512132099379135</v>
      </c>
      <c r="AF40" s="133">
        <f t="shared" si="5"/>
        <v>0.85512132099379135</v>
      </c>
      <c r="AG40" s="133">
        <f t="shared" si="5"/>
        <v>0.85512132099379135</v>
      </c>
      <c r="AH40" s="133">
        <f t="shared" si="5"/>
        <v>0.85512132099379135</v>
      </c>
      <c r="AI40" s="133">
        <f t="shared" si="5"/>
        <v>0.85512132099379135</v>
      </c>
      <c r="AJ40" s="133">
        <f t="shared" si="5"/>
        <v>0.85512132099379135</v>
      </c>
      <c r="AK40" s="133">
        <f t="shared" si="5"/>
        <v>0.85512132099379135</v>
      </c>
      <c r="AL40" s="133">
        <f t="shared" si="5"/>
        <v>0.85512132099379135</v>
      </c>
      <c r="AM40" s="133">
        <f t="shared" si="5"/>
        <v>0.85512132099379135</v>
      </c>
      <c r="AN40" s="133">
        <f t="shared" si="5"/>
        <v>0.85512132099379135</v>
      </c>
      <c r="AO40" s="133">
        <f t="shared" si="5"/>
        <v>0.85512132099379135</v>
      </c>
      <c r="AP40" s="133">
        <f t="shared" si="5"/>
        <v>0.85512132099379135</v>
      </c>
      <c r="AQ40" s="133">
        <f t="shared" si="5"/>
        <v>0.85512132099379135</v>
      </c>
      <c r="AR40" s="133">
        <f t="shared" si="5"/>
        <v>0.85512132099379135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-1.1904761904761905</v>
      </c>
      <c r="R41" s="136">
        <f t="shared" si="1"/>
        <v>-1.0139456435876086</v>
      </c>
      <c r="S41" s="133">
        <f t="shared" si="2"/>
        <v>-7.0506329113924062</v>
      </c>
      <c r="T41" s="133">
        <f t="shared" si="3"/>
        <v>-1</v>
      </c>
      <c r="U41" s="133">
        <f t="shared" si="4"/>
        <v>-1.000706963591375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-1.1904761904761905</v>
      </c>
      <c r="R42" s="136">
        <f t="shared" si="1"/>
        <v>-1.0139456435876086</v>
      </c>
      <c r="S42" s="133">
        <f t="shared" si="2"/>
        <v>-7.0506329113924062</v>
      </c>
      <c r="T42" s="133">
        <f t="shared" si="3"/>
        <v>-1</v>
      </c>
      <c r="U42" s="133">
        <f t="shared" si="4"/>
        <v>-1.000706963591375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-1.1904761904761905</v>
      </c>
      <c r="R43" s="136">
        <f t="shared" si="1"/>
        <v>-1.0139456435876086</v>
      </c>
      <c r="S43" s="133">
        <f t="shared" si="2"/>
        <v>-7.0506329113924062</v>
      </c>
      <c r="T43" s="133">
        <f t="shared" si="3"/>
        <v>-1</v>
      </c>
      <c r="U43" s="133">
        <f t="shared" si="4"/>
        <v>-1.000706963591375</v>
      </c>
      <c r="W43" s="133">
        <v>0.123001885148343</v>
      </c>
      <c r="X43" s="133">
        <v>-9.1209605865729404E-2</v>
      </c>
      <c r="Y43" s="133">
        <v>-0.104770626156713</v>
      </c>
      <c r="Z43" s="133">
        <v>-0.85000354530472899</v>
      </c>
      <c r="AA43" s="133">
        <v>-0.94517041116701495</v>
      </c>
      <c r="AB43" s="133">
        <v>0.257042296184334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-1.1904761904761905</v>
      </c>
      <c r="R44" s="136">
        <f t="shared" si="1"/>
        <v>-1.0139456435876086</v>
      </c>
      <c r="S44" s="133">
        <f t="shared" si="2"/>
        <v>-7.0506329113924062</v>
      </c>
      <c r="T44" s="133">
        <f t="shared" si="3"/>
        <v>-1</v>
      </c>
      <c r="U44" s="133">
        <f t="shared" si="4"/>
        <v>-1.000706963591375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-1.1904761904761905</v>
      </c>
      <c r="R45" s="136">
        <f t="shared" si="1"/>
        <v>-1.0139456435876086</v>
      </c>
      <c r="S45" s="133">
        <f t="shared" si="2"/>
        <v>-7.0506329113924062</v>
      </c>
      <c r="T45" s="133">
        <f t="shared" si="3"/>
        <v>-1</v>
      </c>
      <c r="U45" s="133">
        <f t="shared" si="4"/>
        <v>-1.000706963591375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-1.1904761904761905</v>
      </c>
      <c r="R46" s="136">
        <f t="shared" si="1"/>
        <v>-1.0139456435876086</v>
      </c>
      <c r="S46" s="133">
        <f t="shared" si="2"/>
        <v>-7.0506329113924062</v>
      </c>
      <c r="T46" s="133">
        <f t="shared" si="3"/>
        <v>-1</v>
      </c>
      <c r="U46" s="133">
        <f t="shared" si="4"/>
        <v>-1.000706963591375</v>
      </c>
      <c r="W46" s="133">
        <f t="array" ref="W46:AR46">MMULT(X43:AB43,W36:AR40)</f>
        <v>0.73057242886888996</v>
      </c>
      <c r="X46" s="133">
        <v>0.73057242886888996</v>
      </c>
      <c r="Y46" s="133">
        <v>0.73057242886888996</v>
      </c>
      <c r="Z46" s="133">
        <v>0.73057242886888996</v>
      </c>
      <c r="AA46" s="133">
        <v>0.73057242886888996</v>
      </c>
      <c r="AB46" s="133">
        <v>0.73057242886888996</v>
      </c>
      <c r="AC46" s="133">
        <v>0.73057242886888996</v>
      </c>
      <c r="AD46" s="133">
        <v>0.73057242886888996</v>
      </c>
      <c r="AE46" s="133">
        <v>0.73057242886888996</v>
      </c>
      <c r="AF46" s="133">
        <v>0.73057242886888996</v>
      </c>
      <c r="AG46" s="133">
        <v>0.73057242886888996</v>
      </c>
      <c r="AH46" s="133">
        <v>0.73057242886888996</v>
      </c>
      <c r="AI46" s="133">
        <v>0.73057242886888996</v>
      </c>
      <c r="AJ46" s="133">
        <v>0.73057242886888996</v>
      </c>
      <c r="AK46" s="133">
        <v>0.73057242886888996</v>
      </c>
      <c r="AL46" s="133">
        <v>0.73057242886888996</v>
      </c>
      <c r="AM46" s="133">
        <v>0.73057242886888996</v>
      </c>
      <c r="AN46" s="133">
        <v>0.73057242886888996</v>
      </c>
      <c r="AO46" s="133">
        <v>0.73057242886888996</v>
      </c>
      <c r="AP46" s="133">
        <v>0.73057242886888996</v>
      </c>
      <c r="AQ46" s="133">
        <v>0.73057242886888996</v>
      </c>
      <c r="AR46" s="133">
        <v>0.73057242886888996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-1.1904761904761905</v>
      </c>
      <c r="R47" s="136">
        <f t="shared" si="1"/>
        <v>-1.0139456435876086</v>
      </c>
      <c r="S47" s="133">
        <f t="shared" si="2"/>
        <v>-7.0506329113924062</v>
      </c>
      <c r="T47" s="133">
        <f t="shared" si="3"/>
        <v>-1</v>
      </c>
      <c r="U47" s="133">
        <f t="shared" si="4"/>
        <v>-1.000706963591375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-1.1904761904761905</v>
      </c>
      <c r="R48" s="136">
        <f t="shared" si="1"/>
        <v>-1.0139456435876086</v>
      </c>
      <c r="S48" s="133">
        <f t="shared" si="2"/>
        <v>-7.0506329113924062</v>
      </c>
      <c r="T48" s="133">
        <f t="shared" si="3"/>
        <v>-1</v>
      </c>
      <c r="U48" s="133">
        <f t="shared" si="4"/>
        <v>-1.000706963591375</v>
      </c>
      <c r="W48" s="133">
        <f t="array" ref="W48:AR48">(W43)+W46:AR46</f>
        <v>0.85357431401723294</v>
      </c>
      <c r="X48" s="133">
        <v>0.85357431401723294</v>
      </c>
      <c r="Y48" s="133">
        <v>0.85357431401723294</v>
      </c>
      <c r="Z48" s="133">
        <v>0.85357431401723294</v>
      </c>
      <c r="AA48" s="133">
        <v>0.85357431401723294</v>
      </c>
      <c r="AB48" s="133">
        <v>0.85357431401723294</v>
      </c>
      <c r="AC48" s="133">
        <v>0.85357431401723294</v>
      </c>
      <c r="AD48" s="133">
        <v>0.85357431401723294</v>
      </c>
      <c r="AE48" s="133">
        <v>0.85357431401723294</v>
      </c>
      <c r="AF48" s="133">
        <v>0.85357431401723294</v>
      </c>
      <c r="AG48" s="133">
        <v>0.85357431401723294</v>
      </c>
      <c r="AH48" s="133">
        <v>0.85357431401723294</v>
      </c>
      <c r="AI48" s="133">
        <v>0.85357431401723294</v>
      </c>
      <c r="AJ48" s="133">
        <v>0.85357431401723294</v>
      </c>
      <c r="AK48" s="133">
        <v>0.85357431401723294</v>
      </c>
      <c r="AL48" s="133">
        <v>0.85357431401723294</v>
      </c>
      <c r="AM48" s="133">
        <v>0.85357431401723294</v>
      </c>
      <c r="AN48" s="133">
        <v>0.85357431401723294</v>
      </c>
      <c r="AO48" s="133">
        <v>0.85357431401723294</v>
      </c>
      <c r="AP48" s="133">
        <v>0.85357431401723294</v>
      </c>
      <c r="AQ48" s="133">
        <v>0.85357431401723294</v>
      </c>
      <c r="AR48" s="133">
        <v>0.85357431401723294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-1.1904761904761905</v>
      </c>
      <c r="R49" s="136">
        <f t="shared" si="1"/>
        <v>-1.0139456435876086</v>
      </c>
      <c r="S49" s="133">
        <f t="shared" si="2"/>
        <v>-7.0506329113924062</v>
      </c>
      <c r="T49" s="133">
        <f t="shared" si="3"/>
        <v>-1</v>
      </c>
      <c r="U49" s="133">
        <f t="shared" si="4"/>
        <v>-1.000706963591375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-1.1904761904761905</v>
      </c>
      <c r="R50" s="136">
        <f t="shared" si="1"/>
        <v>-1.0139456435876086</v>
      </c>
      <c r="S50" s="133">
        <f t="shared" si="2"/>
        <v>-7.0506329113924062</v>
      </c>
      <c r="T50" s="133">
        <f t="shared" si="3"/>
        <v>-1</v>
      </c>
      <c r="U50" s="133">
        <f t="shared" si="4"/>
        <v>-1.000706963591375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-1.1904761904761905</v>
      </c>
      <c r="R51" s="136">
        <f t="shared" si="1"/>
        <v>-1.0139456435876086</v>
      </c>
      <c r="S51" s="133">
        <f t="shared" si="2"/>
        <v>-7.0506329113924062</v>
      </c>
      <c r="T51" s="133">
        <f t="shared" si="3"/>
        <v>-1</v>
      </c>
      <c r="U51" s="133">
        <f t="shared" si="4"/>
        <v>-1.000706963591375</v>
      </c>
      <c r="W51" s="133">
        <f>(W48+1)*(($N$5-$N$3)/2)+$N$3</f>
        <v>93.224422470106006</v>
      </c>
      <c r="X51" s="133">
        <f t="shared" ref="X51:AR51" si="7">(X48+1)*(($N$5-$N$3)/2)+$N$3</f>
        <v>93.224422470106006</v>
      </c>
      <c r="Y51" s="133">
        <f t="shared" si="7"/>
        <v>93.224422470106006</v>
      </c>
      <c r="Z51" s="133">
        <f t="shared" si="7"/>
        <v>93.224422470106006</v>
      </c>
      <c r="AA51" s="133">
        <f t="shared" si="7"/>
        <v>93.224422470106006</v>
      </c>
      <c r="AB51" s="133">
        <f t="shared" si="7"/>
        <v>93.224422470106006</v>
      </c>
      <c r="AC51" s="133">
        <f t="shared" si="7"/>
        <v>93.224422470106006</v>
      </c>
      <c r="AD51" s="133">
        <f t="shared" si="7"/>
        <v>93.224422470106006</v>
      </c>
      <c r="AE51" s="133">
        <f t="shared" si="7"/>
        <v>93.224422470106006</v>
      </c>
      <c r="AF51" s="133">
        <f t="shared" si="7"/>
        <v>93.224422470106006</v>
      </c>
      <c r="AG51" s="133">
        <f t="shared" si="7"/>
        <v>93.224422470106006</v>
      </c>
      <c r="AH51" s="133">
        <f t="shared" si="7"/>
        <v>93.224422470106006</v>
      </c>
      <c r="AI51" s="133">
        <f t="shared" si="7"/>
        <v>93.224422470106006</v>
      </c>
      <c r="AJ51" s="133">
        <f t="shared" si="7"/>
        <v>93.224422470106006</v>
      </c>
      <c r="AK51" s="133">
        <f t="shared" si="7"/>
        <v>93.224422470106006</v>
      </c>
      <c r="AL51" s="133">
        <f t="shared" si="7"/>
        <v>93.224422470106006</v>
      </c>
      <c r="AM51" s="133">
        <f t="shared" si="7"/>
        <v>93.224422470106006</v>
      </c>
      <c r="AN51" s="133">
        <f t="shared" si="7"/>
        <v>93.224422470106006</v>
      </c>
      <c r="AO51" s="133">
        <f t="shared" si="7"/>
        <v>93.224422470106006</v>
      </c>
      <c r="AP51" s="133">
        <f t="shared" si="7"/>
        <v>93.224422470106006</v>
      </c>
      <c r="AQ51" s="133">
        <f t="shared" si="7"/>
        <v>93.224422470106006</v>
      </c>
      <c r="AR51" s="133">
        <f t="shared" si="7"/>
        <v>93.224422470106006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-1.1904761904761905</v>
      </c>
      <c r="R52" s="136">
        <f t="shared" si="1"/>
        <v>-1.0139456435876086</v>
      </c>
      <c r="S52" s="133">
        <f t="shared" si="2"/>
        <v>-7.0506329113924062</v>
      </c>
      <c r="T52" s="133">
        <f t="shared" si="3"/>
        <v>-1</v>
      </c>
      <c r="U52" s="133">
        <f t="shared" si="4"/>
        <v>-1.000706963591375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-1.1904761904761905</v>
      </c>
      <c r="R53" s="136">
        <f t="shared" si="1"/>
        <v>-1.0139456435876086</v>
      </c>
      <c r="S53" s="133">
        <f t="shared" si="2"/>
        <v>-7.0506329113924062</v>
      </c>
      <c r="T53" s="133">
        <f t="shared" si="3"/>
        <v>-1</v>
      </c>
      <c r="U53" s="133">
        <f t="shared" si="4"/>
        <v>-1.000706963591375</v>
      </c>
      <c r="W53" s="133">
        <f t="array" ref="W53:W184">TRANSPOSE($W$51:$CE$51)</f>
        <v>93.224422470106006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-1.1904761904761905</v>
      </c>
      <c r="R54" s="136">
        <f t="shared" si="1"/>
        <v>-1.0139456435876086</v>
      </c>
      <c r="S54" s="133">
        <f t="shared" si="2"/>
        <v>-7.0506329113924062</v>
      </c>
      <c r="T54" s="133">
        <f t="shared" si="3"/>
        <v>-1</v>
      </c>
      <c r="U54" s="133">
        <f t="shared" si="4"/>
        <v>-1.000706963591375</v>
      </c>
      <c r="W54" s="133">
        <v>93.224422470106006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-1.1904761904761905</v>
      </c>
      <c r="R55" s="136">
        <f t="shared" si="1"/>
        <v>-1.0139456435876086</v>
      </c>
      <c r="S55" s="133">
        <f t="shared" si="2"/>
        <v>-7.0506329113924062</v>
      </c>
      <c r="T55" s="133">
        <f t="shared" si="3"/>
        <v>-1</v>
      </c>
      <c r="U55" s="133">
        <f t="shared" si="4"/>
        <v>-1.000706963591375</v>
      </c>
      <c r="W55" s="133">
        <v>93.224422470106006</v>
      </c>
    </row>
    <row r="56" spans="17:53" x14ac:dyDescent="0.25">
      <c r="Q56" s="133">
        <f t="shared" si="0"/>
        <v>-1.1904761904761905</v>
      </c>
      <c r="R56" s="136">
        <f t="shared" si="1"/>
        <v>-1.0139456435876086</v>
      </c>
      <c r="S56" s="133">
        <f t="shared" si="2"/>
        <v>-7.0506329113924062</v>
      </c>
      <c r="T56" s="133">
        <f t="shared" si="3"/>
        <v>-1</v>
      </c>
      <c r="U56" s="133">
        <f t="shared" si="4"/>
        <v>-1.000706963591375</v>
      </c>
      <c r="W56" s="133">
        <v>93.224422470106006</v>
      </c>
    </row>
    <row r="57" spans="17:53" x14ac:dyDescent="0.25">
      <c r="Q57" s="133">
        <f t="shared" si="0"/>
        <v>-1.1904761904761905</v>
      </c>
      <c r="R57" s="136">
        <f t="shared" si="1"/>
        <v>-1.0139456435876086</v>
      </c>
      <c r="S57" s="133">
        <f t="shared" si="2"/>
        <v>-7.0506329113924062</v>
      </c>
      <c r="T57" s="133">
        <f t="shared" si="3"/>
        <v>-1</v>
      </c>
      <c r="U57" s="133">
        <f t="shared" si="4"/>
        <v>-1.000706963591375</v>
      </c>
      <c r="W57" s="133">
        <v>93.224422470106006</v>
      </c>
    </row>
    <row r="58" spans="17:53" x14ac:dyDescent="0.25">
      <c r="Q58" s="133">
        <f t="shared" si="0"/>
        <v>-1.1904761904761905</v>
      </c>
      <c r="R58" s="136">
        <f t="shared" si="1"/>
        <v>-1.0139456435876086</v>
      </c>
      <c r="S58" s="133">
        <f t="shared" si="2"/>
        <v>-7.0506329113924062</v>
      </c>
      <c r="T58" s="133">
        <f t="shared" si="3"/>
        <v>-1</v>
      </c>
      <c r="U58" s="133">
        <f t="shared" si="4"/>
        <v>-1.000706963591375</v>
      </c>
      <c r="W58" s="133">
        <v>93.224422470106006</v>
      </c>
    </row>
    <row r="59" spans="17:53" x14ac:dyDescent="0.25">
      <c r="Q59" s="133">
        <f t="shared" si="0"/>
        <v>-1.1904761904761905</v>
      </c>
      <c r="R59" s="136">
        <f t="shared" si="1"/>
        <v>-1.0139456435876086</v>
      </c>
      <c r="S59" s="133">
        <f t="shared" si="2"/>
        <v>-7.0506329113924062</v>
      </c>
      <c r="T59" s="133">
        <f t="shared" si="3"/>
        <v>-1</v>
      </c>
      <c r="U59" s="133">
        <f t="shared" si="4"/>
        <v>-1.000706963591375</v>
      </c>
      <c r="W59" s="133">
        <v>93.224422470106006</v>
      </c>
    </row>
    <row r="60" spans="17:53" x14ac:dyDescent="0.25">
      <c r="Q60" s="133">
        <f t="shared" si="0"/>
        <v>-1.1904761904761905</v>
      </c>
      <c r="R60" s="136">
        <f t="shared" si="1"/>
        <v>-1.0139456435876086</v>
      </c>
      <c r="S60" s="133">
        <f t="shared" si="2"/>
        <v>-7.0506329113924062</v>
      </c>
      <c r="T60" s="133">
        <f t="shared" si="3"/>
        <v>-1</v>
      </c>
      <c r="U60" s="133">
        <f t="shared" si="4"/>
        <v>-1.000706963591375</v>
      </c>
      <c r="W60" s="133">
        <v>93.224422470106006</v>
      </c>
    </row>
    <row r="61" spans="17:53" x14ac:dyDescent="0.25">
      <c r="Q61" s="133">
        <f t="shared" si="0"/>
        <v>-1.1904761904761905</v>
      </c>
      <c r="R61" s="136">
        <f t="shared" si="1"/>
        <v>-1.0139456435876086</v>
      </c>
      <c r="S61" s="133">
        <f t="shared" si="2"/>
        <v>-7.0506329113924062</v>
      </c>
      <c r="T61" s="133">
        <f t="shared" si="3"/>
        <v>-1</v>
      </c>
      <c r="U61" s="133">
        <f t="shared" si="4"/>
        <v>-1.000706963591375</v>
      </c>
      <c r="W61" s="133">
        <v>93.224422470106006</v>
      </c>
    </row>
    <row r="62" spans="17:53" x14ac:dyDescent="0.25">
      <c r="Q62" s="133">
        <f t="shared" si="0"/>
        <v>-1.1904761904761905</v>
      </c>
      <c r="R62" s="136">
        <f t="shared" si="1"/>
        <v>-1.0139456435876086</v>
      </c>
      <c r="S62" s="133">
        <f t="shared" si="2"/>
        <v>-7.0506329113924062</v>
      </c>
      <c r="T62" s="133">
        <f t="shared" si="3"/>
        <v>-1</v>
      </c>
      <c r="U62" s="133">
        <f t="shared" si="4"/>
        <v>-1.000706963591375</v>
      </c>
      <c r="W62" s="133">
        <v>93.224422470106006</v>
      </c>
    </row>
    <row r="63" spans="17:53" x14ac:dyDescent="0.25">
      <c r="Q63" s="133">
        <f t="shared" si="0"/>
        <v>-1.1904761904761905</v>
      </c>
      <c r="R63" s="136">
        <f t="shared" si="1"/>
        <v>-1.0139456435876086</v>
      </c>
      <c r="S63" s="133">
        <f t="shared" si="2"/>
        <v>-7.0506329113924062</v>
      </c>
      <c r="T63" s="133">
        <f t="shared" si="3"/>
        <v>-1</v>
      </c>
      <c r="U63" s="133">
        <f t="shared" si="4"/>
        <v>-1.000706963591375</v>
      </c>
      <c r="W63" s="133">
        <v>93.224422470106006</v>
      </c>
    </row>
    <row r="64" spans="17:53" x14ac:dyDescent="0.25">
      <c r="Q64" s="133">
        <f t="shared" si="0"/>
        <v>-1.1904761904761905</v>
      </c>
      <c r="R64" s="136">
        <f t="shared" si="1"/>
        <v>-1.0139456435876086</v>
      </c>
      <c r="S64" s="133">
        <f t="shared" si="2"/>
        <v>-7.0506329113924062</v>
      </c>
      <c r="T64" s="133">
        <f t="shared" si="3"/>
        <v>-1</v>
      </c>
      <c r="U64" s="133">
        <f t="shared" si="4"/>
        <v>-1.000706963591375</v>
      </c>
      <c r="W64" s="133">
        <v>93.224422470106006</v>
      </c>
    </row>
    <row r="65" spans="17:23" x14ac:dyDescent="0.25">
      <c r="Q65" s="133">
        <f t="shared" si="0"/>
        <v>-1.1904761904761905</v>
      </c>
      <c r="R65" s="136">
        <f t="shared" si="1"/>
        <v>-1.0139456435876086</v>
      </c>
      <c r="S65" s="133">
        <f t="shared" si="2"/>
        <v>-7.0506329113924062</v>
      </c>
      <c r="T65" s="133">
        <f t="shared" si="3"/>
        <v>-1</v>
      </c>
      <c r="U65" s="133">
        <f t="shared" si="4"/>
        <v>-1.000706963591375</v>
      </c>
      <c r="W65" s="133">
        <v>93.224422470106006</v>
      </c>
    </row>
    <row r="66" spans="17:23" x14ac:dyDescent="0.25">
      <c r="Q66" s="133">
        <f t="shared" si="0"/>
        <v>-1.1904761904761905</v>
      </c>
      <c r="R66" s="136">
        <f t="shared" si="1"/>
        <v>-1.0139456435876086</v>
      </c>
      <c r="S66" s="133">
        <f t="shared" si="2"/>
        <v>-7.0506329113924062</v>
      </c>
      <c r="T66" s="133">
        <f t="shared" si="3"/>
        <v>-1</v>
      </c>
      <c r="U66" s="133">
        <f t="shared" si="4"/>
        <v>-1.000706963591375</v>
      </c>
      <c r="W66" s="133">
        <v>93.224422470106006</v>
      </c>
    </row>
    <row r="67" spans="17:23" x14ac:dyDescent="0.25">
      <c r="Q67" s="133">
        <f t="shared" ref="Q67:Q130" si="8">2*((L67-P$3)/(P$5-P$3))-1</f>
        <v>-1.1904761904761905</v>
      </c>
      <c r="R67" s="136">
        <f t="shared" ref="R67:R130" si="9">2*((H67-P$8)/(P$10-P$8))-1</f>
        <v>-1.0139456435876086</v>
      </c>
      <c r="S67" s="133">
        <f t="shared" ref="S67:S130" si="10">2*((I67-P$13)/(P$15-P$13))-1</f>
        <v>-7.0506329113924062</v>
      </c>
      <c r="T67" s="133">
        <f t="shared" ref="T67:T130" si="11">2*((J67-P$18)/(P$20-P$18))-1</f>
        <v>-1</v>
      </c>
      <c r="U67" s="133">
        <f t="shared" ref="U67:U130" si="12">2*((K67-P$23)/(P$25-P$23))-1</f>
        <v>-1.000706963591375</v>
      </c>
      <c r="W67" s="133">
        <v>93.224422470106006</v>
      </c>
    </row>
    <row r="68" spans="17:23" x14ac:dyDescent="0.25">
      <c r="Q68" s="133">
        <f t="shared" si="8"/>
        <v>-1.1904761904761905</v>
      </c>
      <c r="R68" s="136">
        <f t="shared" si="9"/>
        <v>-1.0139456435876086</v>
      </c>
      <c r="S68" s="133">
        <f t="shared" si="10"/>
        <v>-7.0506329113924062</v>
      </c>
      <c r="T68" s="133">
        <f t="shared" si="11"/>
        <v>-1</v>
      </c>
      <c r="U68" s="133">
        <f t="shared" si="12"/>
        <v>-1.000706963591375</v>
      </c>
      <c r="W68" s="133">
        <v>93.224422470106006</v>
      </c>
    </row>
    <row r="69" spans="17:23" x14ac:dyDescent="0.25">
      <c r="Q69" s="133">
        <f t="shared" si="8"/>
        <v>-1.1904761904761905</v>
      </c>
      <c r="R69" s="136">
        <f t="shared" si="9"/>
        <v>-1.0139456435876086</v>
      </c>
      <c r="S69" s="133">
        <f t="shared" si="10"/>
        <v>-7.0506329113924062</v>
      </c>
      <c r="T69" s="133">
        <f t="shared" si="11"/>
        <v>-1</v>
      </c>
      <c r="U69" s="133">
        <f t="shared" si="12"/>
        <v>-1.000706963591375</v>
      </c>
      <c r="W69" s="133">
        <v>93.224422470106006</v>
      </c>
    </row>
    <row r="70" spans="17:23" x14ac:dyDescent="0.25">
      <c r="Q70" s="133">
        <f t="shared" si="8"/>
        <v>-1.1904761904761905</v>
      </c>
      <c r="R70" s="136">
        <f t="shared" si="9"/>
        <v>-1.0139456435876086</v>
      </c>
      <c r="S70" s="133">
        <f t="shared" si="10"/>
        <v>-7.0506329113924062</v>
      </c>
      <c r="T70" s="133">
        <f t="shared" si="11"/>
        <v>-1</v>
      </c>
      <c r="U70" s="133">
        <f t="shared" si="12"/>
        <v>-1.000706963591375</v>
      </c>
      <c r="W70" s="133">
        <v>93.224422470106006</v>
      </c>
    </row>
    <row r="71" spans="17:23" x14ac:dyDescent="0.25">
      <c r="Q71" s="133">
        <f t="shared" si="8"/>
        <v>-1.1904761904761905</v>
      </c>
      <c r="R71" s="136">
        <f t="shared" si="9"/>
        <v>-1.0139456435876086</v>
      </c>
      <c r="S71" s="133">
        <f t="shared" si="10"/>
        <v>-7.0506329113924062</v>
      </c>
      <c r="T71" s="133">
        <f t="shared" si="11"/>
        <v>-1</v>
      </c>
      <c r="U71" s="133">
        <f t="shared" si="12"/>
        <v>-1.000706963591375</v>
      </c>
      <c r="W71" s="133">
        <v>93.224422470106006</v>
      </c>
    </row>
    <row r="72" spans="17:23" x14ac:dyDescent="0.25">
      <c r="Q72" s="133">
        <f t="shared" si="8"/>
        <v>-1.1904761904761905</v>
      </c>
      <c r="R72" s="136">
        <f t="shared" si="9"/>
        <v>-1.0139456435876086</v>
      </c>
      <c r="S72" s="133">
        <f t="shared" si="10"/>
        <v>-7.0506329113924062</v>
      </c>
      <c r="T72" s="133">
        <f t="shared" si="11"/>
        <v>-1</v>
      </c>
      <c r="U72" s="133">
        <f t="shared" si="12"/>
        <v>-1.000706963591375</v>
      </c>
      <c r="W72" s="133">
        <v>93.224422470106006</v>
      </c>
    </row>
    <row r="73" spans="17:23" x14ac:dyDescent="0.25">
      <c r="Q73" s="133">
        <f t="shared" si="8"/>
        <v>-1.1904761904761905</v>
      </c>
      <c r="R73" s="136">
        <f t="shared" si="9"/>
        <v>-1.0139456435876086</v>
      </c>
      <c r="S73" s="133">
        <f t="shared" si="10"/>
        <v>-7.0506329113924062</v>
      </c>
      <c r="T73" s="133">
        <f t="shared" si="11"/>
        <v>-1</v>
      </c>
      <c r="U73" s="133">
        <f t="shared" si="12"/>
        <v>-1.000706963591375</v>
      </c>
      <c r="W73" s="133">
        <v>93.224422470106006</v>
      </c>
    </row>
    <row r="74" spans="17:23" x14ac:dyDescent="0.25">
      <c r="Q74" s="133">
        <f t="shared" si="8"/>
        <v>-1.1904761904761905</v>
      </c>
      <c r="R74" s="136">
        <f t="shared" si="9"/>
        <v>-1.0139456435876086</v>
      </c>
      <c r="S74" s="133">
        <f t="shared" si="10"/>
        <v>-7.0506329113924062</v>
      </c>
      <c r="T74" s="133">
        <f t="shared" si="11"/>
        <v>-1</v>
      </c>
      <c r="U74" s="133">
        <f t="shared" si="12"/>
        <v>-1.000706963591375</v>
      </c>
      <c r="W74" s="133">
        <v>93.224422470106006</v>
      </c>
    </row>
    <row r="75" spans="17:23" x14ac:dyDescent="0.25">
      <c r="Q75" s="133">
        <f t="shared" si="8"/>
        <v>-1.1904761904761905</v>
      </c>
      <c r="R75" s="136">
        <f t="shared" si="9"/>
        <v>-1.0139456435876086</v>
      </c>
      <c r="S75" s="133">
        <f t="shared" si="10"/>
        <v>-7.0506329113924062</v>
      </c>
      <c r="T75" s="133">
        <f t="shared" si="11"/>
        <v>-1</v>
      </c>
      <c r="U75" s="133">
        <f t="shared" si="12"/>
        <v>-1.000706963591375</v>
      </c>
      <c r="W75" s="133">
        <v>0</v>
      </c>
    </row>
    <row r="76" spans="17:23" x14ac:dyDescent="0.25">
      <c r="Q76" s="133">
        <f t="shared" si="8"/>
        <v>-1.1904761904761905</v>
      </c>
      <c r="R76" s="136">
        <f t="shared" si="9"/>
        <v>-1.0139456435876086</v>
      </c>
      <c r="S76" s="133">
        <f t="shared" si="10"/>
        <v>-7.0506329113924062</v>
      </c>
      <c r="T76" s="133">
        <f t="shared" si="11"/>
        <v>-1</v>
      </c>
      <c r="U76" s="133">
        <f t="shared" si="12"/>
        <v>-1.000706963591375</v>
      </c>
      <c r="W76" s="133">
        <v>0</v>
      </c>
    </row>
    <row r="77" spans="17:23" x14ac:dyDescent="0.25">
      <c r="Q77" s="133">
        <f t="shared" si="8"/>
        <v>-1.1904761904761905</v>
      </c>
      <c r="R77" s="136">
        <f t="shared" si="9"/>
        <v>-1.0139456435876086</v>
      </c>
      <c r="S77" s="133">
        <f t="shared" si="10"/>
        <v>-7.0506329113924062</v>
      </c>
      <c r="T77" s="133">
        <f t="shared" si="11"/>
        <v>-1</v>
      </c>
      <c r="U77" s="133">
        <f t="shared" si="12"/>
        <v>-1.000706963591375</v>
      </c>
      <c r="W77" s="133">
        <v>0</v>
      </c>
    </row>
    <row r="78" spans="17:23" x14ac:dyDescent="0.25">
      <c r="Q78" s="133">
        <f t="shared" si="8"/>
        <v>-1.1904761904761905</v>
      </c>
      <c r="R78" s="136">
        <f t="shared" si="9"/>
        <v>-1.0139456435876086</v>
      </c>
      <c r="S78" s="133">
        <f t="shared" si="10"/>
        <v>-7.0506329113924062</v>
      </c>
      <c r="T78" s="133">
        <f t="shared" si="11"/>
        <v>-1</v>
      </c>
      <c r="U78" s="133">
        <f t="shared" si="12"/>
        <v>-1.000706963591375</v>
      </c>
      <c r="W78" s="133">
        <v>0</v>
      </c>
    </row>
    <row r="79" spans="17:23" x14ac:dyDescent="0.25">
      <c r="Q79" s="133">
        <f t="shared" si="8"/>
        <v>-1.1904761904761905</v>
      </c>
      <c r="R79" s="136">
        <f t="shared" si="9"/>
        <v>-1.0139456435876086</v>
      </c>
      <c r="S79" s="133">
        <f t="shared" si="10"/>
        <v>-7.0506329113924062</v>
      </c>
      <c r="T79" s="133">
        <f t="shared" si="11"/>
        <v>-1</v>
      </c>
      <c r="U79" s="133">
        <f t="shared" si="12"/>
        <v>-1.000706963591375</v>
      </c>
      <c r="W79" s="133">
        <v>0</v>
      </c>
    </row>
    <row r="80" spans="17:23" x14ac:dyDescent="0.25">
      <c r="Q80" s="133">
        <f t="shared" si="8"/>
        <v>-1.1904761904761905</v>
      </c>
      <c r="R80" s="136">
        <f t="shared" si="9"/>
        <v>-1.0139456435876086</v>
      </c>
      <c r="S80" s="133">
        <f t="shared" si="10"/>
        <v>-7.0506329113924062</v>
      </c>
      <c r="T80" s="133">
        <f t="shared" si="11"/>
        <v>-1</v>
      </c>
      <c r="U80" s="133">
        <f t="shared" si="12"/>
        <v>-1.000706963591375</v>
      </c>
      <c r="W80" s="133">
        <v>0</v>
      </c>
    </row>
    <row r="81" spans="17:23" x14ac:dyDescent="0.25">
      <c r="Q81" s="133">
        <f t="shared" si="8"/>
        <v>-1.1904761904761905</v>
      </c>
      <c r="R81" s="136">
        <f t="shared" si="9"/>
        <v>-1.0139456435876086</v>
      </c>
      <c r="S81" s="133">
        <f t="shared" si="10"/>
        <v>-7.0506329113924062</v>
      </c>
      <c r="T81" s="133">
        <f t="shared" si="11"/>
        <v>-1</v>
      </c>
      <c r="U81" s="133">
        <f t="shared" si="12"/>
        <v>-1.000706963591375</v>
      </c>
      <c r="W81" s="133">
        <v>0</v>
      </c>
    </row>
    <row r="82" spans="17:23" x14ac:dyDescent="0.25">
      <c r="Q82" s="133">
        <f t="shared" si="8"/>
        <v>-1.1904761904761905</v>
      </c>
      <c r="R82" s="136">
        <f t="shared" si="9"/>
        <v>-1.0139456435876086</v>
      </c>
      <c r="S82" s="133">
        <f t="shared" si="10"/>
        <v>-7.0506329113924062</v>
      </c>
      <c r="T82" s="133">
        <f t="shared" si="11"/>
        <v>-1</v>
      </c>
      <c r="U82" s="133">
        <f t="shared" si="12"/>
        <v>-1.000706963591375</v>
      </c>
      <c r="W82" s="133">
        <v>0</v>
      </c>
    </row>
    <row r="83" spans="17:23" x14ac:dyDescent="0.25">
      <c r="Q83" s="133">
        <f t="shared" si="8"/>
        <v>-1.1904761904761905</v>
      </c>
      <c r="R83" s="136">
        <f t="shared" si="9"/>
        <v>-1.0139456435876086</v>
      </c>
      <c r="S83" s="133">
        <f t="shared" si="10"/>
        <v>-7.0506329113924062</v>
      </c>
      <c r="T83" s="133">
        <f t="shared" si="11"/>
        <v>-1</v>
      </c>
      <c r="U83" s="133">
        <f t="shared" si="12"/>
        <v>-1.000706963591375</v>
      </c>
      <c r="W83" s="133">
        <v>0</v>
      </c>
    </row>
    <row r="84" spans="17:23" x14ac:dyDescent="0.25">
      <c r="Q84" s="133">
        <f t="shared" si="8"/>
        <v>-1.1904761904761905</v>
      </c>
      <c r="R84" s="136">
        <f t="shared" si="9"/>
        <v>-1.0139456435876086</v>
      </c>
      <c r="S84" s="133">
        <f t="shared" si="10"/>
        <v>-7.0506329113924062</v>
      </c>
      <c r="T84" s="133">
        <f t="shared" si="11"/>
        <v>-1</v>
      </c>
      <c r="U84" s="133">
        <f t="shared" si="12"/>
        <v>-1.000706963591375</v>
      </c>
      <c r="W84" s="133">
        <v>0</v>
      </c>
    </row>
    <row r="85" spans="17:23" x14ac:dyDescent="0.25">
      <c r="Q85" s="133">
        <f t="shared" si="8"/>
        <v>-1.1904761904761905</v>
      </c>
      <c r="R85" s="136">
        <f t="shared" si="9"/>
        <v>-1.0139456435876086</v>
      </c>
      <c r="S85" s="133">
        <f t="shared" si="10"/>
        <v>-7.0506329113924062</v>
      </c>
      <c r="T85" s="133">
        <f t="shared" si="11"/>
        <v>-1</v>
      </c>
      <c r="U85" s="133">
        <f t="shared" si="12"/>
        <v>-1.000706963591375</v>
      </c>
      <c r="W85" s="133">
        <v>0</v>
      </c>
    </row>
    <row r="86" spans="17:23" x14ac:dyDescent="0.25">
      <c r="Q86" s="133">
        <f t="shared" si="8"/>
        <v>-1.1904761904761905</v>
      </c>
      <c r="R86" s="136">
        <f t="shared" si="9"/>
        <v>-1.0139456435876086</v>
      </c>
      <c r="S86" s="133">
        <f t="shared" si="10"/>
        <v>-7.0506329113924062</v>
      </c>
      <c r="T86" s="133">
        <f t="shared" si="11"/>
        <v>-1</v>
      </c>
      <c r="U86" s="133">
        <f t="shared" si="12"/>
        <v>-1.000706963591375</v>
      </c>
      <c r="W86" s="133">
        <v>0</v>
      </c>
    </row>
    <row r="87" spans="17:23" x14ac:dyDescent="0.25">
      <c r="Q87" s="133">
        <f t="shared" si="8"/>
        <v>-1.1904761904761905</v>
      </c>
      <c r="R87" s="136">
        <f t="shared" si="9"/>
        <v>-1.0139456435876086</v>
      </c>
      <c r="S87" s="133">
        <f t="shared" si="10"/>
        <v>-7.0506329113924062</v>
      </c>
      <c r="T87" s="133">
        <f t="shared" si="11"/>
        <v>-1</v>
      </c>
      <c r="U87" s="133">
        <f t="shared" si="12"/>
        <v>-1.000706963591375</v>
      </c>
      <c r="W87" s="133">
        <v>0</v>
      </c>
    </row>
    <row r="88" spans="17:23" x14ac:dyDescent="0.25">
      <c r="Q88" s="133">
        <f t="shared" si="8"/>
        <v>-1.1904761904761905</v>
      </c>
      <c r="R88" s="136">
        <f t="shared" si="9"/>
        <v>-1.0139456435876086</v>
      </c>
      <c r="S88" s="133">
        <f t="shared" si="10"/>
        <v>-7.0506329113924062</v>
      </c>
      <c r="T88" s="133">
        <f t="shared" si="11"/>
        <v>-1</v>
      </c>
      <c r="U88" s="133">
        <f t="shared" si="12"/>
        <v>-1.000706963591375</v>
      </c>
      <c r="W88" s="133">
        <v>0</v>
      </c>
    </row>
    <row r="89" spans="17:23" x14ac:dyDescent="0.25">
      <c r="Q89" s="133">
        <f t="shared" si="8"/>
        <v>-1.1904761904761905</v>
      </c>
      <c r="R89" s="136">
        <f t="shared" si="9"/>
        <v>-1.0139456435876086</v>
      </c>
      <c r="S89" s="133">
        <f t="shared" si="10"/>
        <v>-7.0506329113924062</v>
      </c>
      <c r="T89" s="133">
        <f t="shared" si="11"/>
        <v>-1</v>
      </c>
      <c r="U89" s="133">
        <f t="shared" si="12"/>
        <v>-1.000706963591375</v>
      </c>
      <c r="W89" s="133">
        <v>0</v>
      </c>
    </row>
    <row r="90" spans="17:23" x14ac:dyDescent="0.25">
      <c r="Q90" s="133">
        <f t="shared" si="8"/>
        <v>-1.1904761904761905</v>
      </c>
      <c r="R90" s="136">
        <f t="shared" si="9"/>
        <v>-1.0139456435876086</v>
      </c>
      <c r="S90" s="133">
        <f t="shared" si="10"/>
        <v>-7.0506329113924062</v>
      </c>
      <c r="T90" s="133">
        <f t="shared" si="11"/>
        <v>-1</v>
      </c>
      <c r="U90" s="133">
        <f t="shared" si="12"/>
        <v>-1.000706963591375</v>
      </c>
      <c r="W90" s="133">
        <v>0</v>
      </c>
    </row>
    <row r="91" spans="17:23" x14ac:dyDescent="0.25">
      <c r="Q91" s="133">
        <f t="shared" si="8"/>
        <v>-1.1904761904761905</v>
      </c>
      <c r="R91" s="136">
        <f t="shared" si="9"/>
        <v>-1.0139456435876086</v>
      </c>
      <c r="S91" s="133">
        <f t="shared" si="10"/>
        <v>-7.0506329113924062</v>
      </c>
      <c r="T91" s="133">
        <f t="shared" si="11"/>
        <v>-1</v>
      </c>
      <c r="U91" s="133">
        <f t="shared" si="12"/>
        <v>-1.000706963591375</v>
      </c>
      <c r="W91" s="133">
        <v>0</v>
      </c>
    </row>
    <row r="92" spans="17:23" x14ac:dyDescent="0.25">
      <c r="Q92" s="133">
        <f t="shared" si="8"/>
        <v>-1.1904761904761905</v>
      </c>
      <c r="R92" s="136">
        <f t="shared" si="9"/>
        <v>-1.0139456435876086</v>
      </c>
      <c r="S92" s="133">
        <f t="shared" si="10"/>
        <v>-7.0506329113924062</v>
      </c>
      <c r="T92" s="133">
        <f t="shared" si="11"/>
        <v>-1</v>
      </c>
      <c r="U92" s="133">
        <f t="shared" si="12"/>
        <v>-1.000706963591375</v>
      </c>
      <c r="W92" s="133">
        <v>0</v>
      </c>
    </row>
    <row r="93" spans="17:23" x14ac:dyDescent="0.25">
      <c r="Q93" s="133">
        <f t="shared" si="8"/>
        <v>-1.1904761904761905</v>
      </c>
      <c r="R93" s="136">
        <f t="shared" si="9"/>
        <v>-1.0139456435876086</v>
      </c>
      <c r="S93" s="133">
        <f t="shared" si="10"/>
        <v>-7.0506329113924062</v>
      </c>
      <c r="T93" s="133">
        <f t="shared" si="11"/>
        <v>-1</v>
      </c>
      <c r="U93" s="133">
        <f t="shared" si="12"/>
        <v>-1.000706963591375</v>
      </c>
      <c r="W93" s="133">
        <v>0</v>
      </c>
    </row>
    <row r="94" spans="17:23" x14ac:dyDescent="0.25">
      <c r="Q94" s="133">
        <f t="shared" si="8"/>
        <v>-1.1904761904761905</v>
      </c>
      <c r="R94" s="136">
        <f t="shared" si="9"/>
        <v>-1.0139456435876086</v>
      </c>
      <c r="S94" s="133">
        <f t="shared" si="10"/>
        <v>-7.0506329113924062</v>
      </c>
      <c r="T94" s="133">
        <f t="shared" si="11"/>
        <v>-1</v>
      </c>
      <c r="U94" s="133">
        <f t="shared" si="12"/>
        <v>-1.000706963591375</v>
      </c>
      <c r="W94" s="133">
        <v>0</v>
      </c>
    </row>
    <row r="95" spans="17:23" x14ac:dyDescent="0.25">
      <c r="Q95" s="133">
        <f t="shared" si="8"/>
        <v>-1.1904761904761905</v>
      </c>
      <c r="R95" s="136">
        <f t="shared" si="9"/>
        <v>-1.0139456435876086</v>
      </c>
      <c r="S95" s="133">
        <f t="shared" si="10"/>
        <v>-7.0506329113924062</v>
      </c>
      <c r="T95" s="133">
        <f t="shared" si="11"/>
        <v>-1</v>
      </c>
      <c r="U95" s="133">
        <f t="shared" si="12"/>
        <v>-1.000706963591375</v>
      </c>
      <c r="W95" s="133">
        <v>0</v>
      </c>
    </row>
    <row r="96" spans="17:23" x14ac:dyDescent="0.25">
      <c r="Q96" s="133">
        <f t="shared" si="8"/>
        <v>-1.1904761904761905</v>
      </c>
      <c r="R96" s="136">
        <f t="shared" si="9"/>
        <v>-1.0139456435876086</v>
      </c>
      <c r="S96" s="133">
        <f t="shared" si="10"/>
        <v>-7.0506329113924062</v>
      </c>
      <c r="T96" s="133">
        <f t="shared" si="11"/>
        <v>-1</v>
      </c>
      <c r="U96" s="133">
        <f t="shared" si="12"/>
        <v>-1.000706963591375</v>
      </c>
      <c r="W96" s="133">
        <v>0</v>
      </c>
    </row>
    <row r="97" spans="17:23" x14ac:dyDescent="0.25">
      <c r="Q97" s="133">
        <f t="shared" si="8"/>
        <v>-1.1904761904761905</v>
      </c>
      <c r="R97" s="136">
        <f t="shared" si="9"/>
        <v>-1.0139456435876086</v>
      </c>
      <c r="S97" s="133">
        <f t="shared" si="10"/>
        <v>-7.0506329113924062</v>
      </c>
      <c r="T97" s="133">
        <f t="shared" si="11"/>
        <v>-1</v>
      </c>
      <c r="U97" s="133">
        <f t="shared" si="12"/>
        <v>-1.000706963591375</v>
      </c>
      <c r="W97" s="133">
        <v>0</v>
      </c>
    </row>
    <row r="98" spans="17:23" x14ac:dyDescent="0.25">
      <c r="Q98" s="133">
        <f t="shared" si="8"/>
        <v>-1.1904761904761905</v>
      </c>
      <c r="R98" s="136">
        <f t="shared" si="9"/>
        <v>-1.0139456435876086</v>
      </c>
      <c r="S98" s="133">
        <f t="shared" si="10"/>
        <v>-7.0506329113924062</v>
      </c>
      <c r="T98" s="133">
        <f t="shared" si="11"/>
        <v>-1</v>
      </c>
      <c r="U98" s="133">
        <f t="shared" si="12"/>
        <v>-1.000706963591375</v>
      </c>
      <c r="W98" s="133">
        <v>0</v>
      </c>
    </row>
    <row r="99" spans="17:23" x14ac:dyDescent="0.25">
      <c r="Q99" s="133">
        <f t="shared" si="8"/>
        <v>-1.1904761904761905</v>
      </c>
      <c r="R99" s="136">
        <f t="shared" si="9"/>
        <v>-1.0139456435876086</v>
      </c>
      <c r="S99" s="133">
        <f t="shared" si="10"/>
        <v>-7.0506329113924062</v>
      </c>
      <c r="T99" s="133">
        <f t="shared" si="11"/>
        <v>-1</v>
      </c>
      <c r="U99" s="133">
        <f t="shared" si="12"/>
        <v>-1.000706963591375</v>
      </c>
      <c r="W99" s="133">
        <v>0</v>
      </c>
    </row>
    <row r="100" spans="17:23" x14ac:dyDescent="0.25">
      <c r="Q100" s="133">
        <f t="shared" si="8"/>
        <v>-1.1904761904761905</v>
      </c>
      <c r="R100" s="136">
        <f t="shared" si="9"/>
        <v>-1.0139456435876086</v>
      </c>
      <c r="S100" s="133">
        <f t="shared" si="10"/>
        <v>-7.0506329113924062</v>
      </c>
      <c r="T100" s="133">
        <f t="shared" si="11"/>
        <v>-1</v>
      </c>
      <c r="U100" s="133">
        <f t="shared" si="12"/>
        <v>-1.000706963591375</v>
      </c>
      <c r="W100" s="133">
        <v>0</v>
      </c>
    </row>
    <row r="101" spans="17:23" x14ac:dyDescent="0.25">
      <c r="Q101" s="133">
        <f t="shared" si="8"/>
        <v>-1.1904761904761905</v>
      </c>
      <c r="R101" s="136">
        <f t="shared" si="9"/>
        <v>-1.0139456435876086</v>
      </c>
      <c r="S101" s="133">
        <f t="shared" si="10"/>
        <v>-7.0506329113924062</v>
      </c>
      <c r="T101" s="133">
        <f t="shared" si="11"/>
        <v>-1</v>
      </c>
      <c r="U101" s="133">
        <f t="shared" si="12"/>
        <v>-1.000706963591375</v>
      </c>
      <c r="W101" s="133">
        <v>0</v>
      </c>
    </row>
    <row r="102" spans="17:23" x14ac:dyDescent="0.25">
      <c r="Q102" s="133">
        <f t="shared" si="8"/>
        <v>-1.1904761904761905</v>
      </c>
      <c r="R102" s="136">
        <f t="shared" si="9"/>
        <v>-1.0139456435876086</v>
      </c>
      <c r="S102" s="133">
        <f t="shared" si="10"/>
        <v>-7.0506329113924062</v>
      </c>
      <c r="T102" s="133">
        <f t="shared" si="11"/>
        <v>-1</v>
      </c>
      <c r="U102" s="133">
        <f t="shared" si="12"/>
        <v>-1.000706963591375</v>
      </c>
      <c r="W102" s="133">
        <v>0</v>
      </c>
    </row>
    <row r="103" spans="17:23" x14ac:dyDescent="0.25">
      <c r="Q103" s="133">
        <f t="shared" si="8"/>
        <v>-1.1904761904761905</v>
      </c>
      <c r="R103" s="136">
        <f t="shared" si="9"/>
        <v>-1.0139456435876086</v>
      </c>
      <c r="S103" s="133">
        <f t="shared" si="10"/>
        <v>-7.0506329113924062</v>
      </c>
      <c r="T103" s="133">
        <f t="shared" si="11"/>
        <v>-1</v>
      </c>
      <c r="U103" s="133">
        <f t="shared" si="12"/>
        <v>-1.000706963591375</v>
      </c>
      <c r="W103" s="133">
        <v>0</v>
      </c>
    </row>
    <row r="104" spans="17:23" x14ac:dyDescent="0.25">
      <c r="Q104" s="133">
        <f t="shared" si="8"/>
        <v>-1.1904761904761905</v>
      </c>
      <c r="R104" s="136">
        <f t="shared" si="9"/>
        <v>-1.0139456435876086</v>
      </c>
      <c r="S104" s="133">
        <f t="shared" si="10"/>
        <v>-7.0506329113924062</v>
      </c>
      <c r="T104" s="133">
        <f t="shared" si="11"/>
        <v>-1</v>
      </c>
      <c r="U104" s="133">
        <f t="shared" si="12"/>
        <v>-1.000706963591375</v>
      </c>
      <c r="W104" s="133">
        <v>0</v>
      </c>
    </row>
    <row r="105" spans="17:23" x14ac:dyDescent="0.25">
      <c r="Q105" s="133">
        <f t="shared" si="8"/>
        <v>-1.1904761904761905</v>
      </c>
      <c r="R105" s="136">
        <f t="shared" si="9"/>
        <v>-1.0139456435876086</v>
      </c>
      <c r="S105" s="133">
        <f t="shared" si="10"/>
        <v>-7.0506329113924062</v>
      </c>
      <c r="T105" s="133">
        <f t="shared" si="11"/>
        <v>-1</v>
      </c>
      <c r="U105" s="133">
        <f t="shared" si="12"/>
        <v>-1.000706963591375</v>
      </c>
      <c r="W105" s="133">
        <v>0</v>
      </c>
    </row>
    <row r="106" spans="17:23" x14ac:dyDescent="0.25">
      <c r="Q106" s="133">
        <f t="shared" si="8"/>
        <v>-1.1904761904761905</v>
      </c>
      <c r="R106" s="136">
        <f t="shared" si="9"/>
        <v>-1.0139456435876086</v>
      </c>
      <c r="S106" s="133">
        <f t="shared" si="10"/>
        <v>-7.0506329113924062</v>
      </c>
      <c r="T106" s="133">
        <f t="shared" si="11"/>
        <v>-1</v>
      </c>
      <c r="U106" s="133">
        <f t="shared" si="12"/>
        <v>-1.000706963591375</v>
      </c>
      <c r="W106" s="133">
        <v>0</v>
      </c>
    </row>
    <row r="107" spans="17:23" x14ac:dyDescent="0.25">
      <c r="Q107" s="133">
        <f t="shared" si="8"/>
        <v>-1.1904761904761905</v>
      </c>
      <c r="R107" s="136">
        <f t="shared" si="9"/>
        <v>-1.0139456435876086</v>
      </c>
      <c r="S107" s="133">
        <f t="shared" si="10"/>
        <v>-7.0506329113924062</v>
      </c>
      <c r="T107" s="133">
        <f t="shared" si="11"/>
        <v>-1</v>
      </c>
      <c r="U107" s="133">
        <f t="shared" si="12"/>
        <v>-1.000706963591375</v>
      </c>
      <c r="W107" s="133">
        <v>0</v>
      </c>
    </row>
    <row r="108" spans="17:23" x14ac:dyDescent="0.25">
      <c r="Q108" s="133">
        <f t="shared" si="8"/>
        <v>-1.1904761904761905</v>
      </c>
      <c r="R108" s="136">
        <f t="shared" si="9"/>
        <v>-1.0139456435876086</v>
      </c>
      <c r="S108" s="133">
        <f t="shared" si="10"/>
        <v>-7.0506329113924062</v>
      </c>
      <c r="T108" s="133">
        <f t="shared" si="11"/>
        <v>-1</v>
      </c>
      <c r="U108" s="133">
        <f t="shared" si="12"/>
        <v>-1.000706963591375</v>
      </c>
      <c r="W108" s="133">
        <v>0</v>
      </c>
    </row>
    <row r="109" spans="17:23" x14ac:dyDescent="0.25">
      <c r="Q109" s="133">
        <f t="shared" si="8"/>
        <v>-1.1904761904761905</v>
      </c>
      <c r="R109" s="136">
        <f t="shared" si="9"/>
        <v>-1.0139456435876086</v>
      </c>
      <c r="S109" s="133">
        <f t="shared" si="10"/>
        <v>-7.0506329113924062</v>
      </c>
      <c r="T109" s="133">
        <f t="shared" si="11"/>
        <v>-1</v>
      </c>
      <c r="U109" s="133">
        <f t="shared" si="12"/>
        <v>-1.000706963591375</v>
      </c>
      <c r="W109" s="133">
        <v>0</v>
      </c>
    </row>
    <row r="110" spans="17:23" x14ac:dyDescent="0.25">
      <c r="Q110" s="133">
        <f t="shared" si="8"/>
        <v>-1.1904761904761905</v>
      </c>
      <c r="R110" s="136">
        <f t="shared" si="9"/>
        <v>-1.0139456435876086</v>
      </c>
      <c r="S110" s="133">
        <f t="shared" si="10"/>
        <v>-7.0506329113924062</v>
      </c>
      <c r="T110" s="133">
        <f t="shared" si="11"/>
        <v>-1</v>
      </c>
      <c r="U110" s="133">
        <f t="shared" si="12"/>
        <v>-1.000706963591375</v>
      </c>
      <c r="W110" s="133">
        <v>0</v>
      </c>
    </row>
    <row r="111" spans="17:23" x14ac:dyDescent="0.25">
      <c r="Q111" s="133">
        <f t="shared" si="8"/>
        <v>-1.1904761904761905</v>
      </c>
      <c r="R111" s="136">
        <f t="shared" si="9"/>
        <v>-1.0139456435876086</v>
      </c>
      <c r="S111" s="133">
        <f t="shared" si="10"/>
        <v>-7.0506329113924062</v>
      </c>
      <c r="T111" s="133">
        <f t="shared" si="11"/>
        <v>-1</v>
      </c>
      <c r="U111" s="133">
        <f t="shared" si="12"/>
        <v>-1.000706963591375</v>
      </c>
      <c r="W111" s="133">
        <v>0</v>
      </c>
    </row>
    <row r="112" spans="17:23" x14ac:dyDescent="0.25">
      <c r="Q112" s="133">
        <f t="shared" si="8"/>
        <v>-1.1904761904761905</v>
      </c>
      <c r="R112" s="136">
        <f t="shared" si="9"/>
        <v>-1.0139456435876086</v>
      </c>
      <c r="S112" s="133">
        <f t="shared" si="10"/>
        <v>-7.0506329113924062</v>
      </c>
      <c r="T112" s="133">
        <f t="shared" si="11"/>
        <v>-1</v>
      </c>
      <c r="U112" s="133">
        <f t="shared" si="12"/>
        <v>-1.000706963591375</v>
      </c>
      <c r="W112" s="133">
        <v>0</v>
      </c>
    </row>
    <row r="113" spans="17:23" x14ac:dyDescent="0.25">
      <c r="Q113" s="133">
        <f t="shared" si="8"/>
        <v>-1.1904761904761905</v>
      </c>
      <c r="R113" s="136">
        <f t="shared" si="9"/>
        <v>-1.0139456435876086</v>
      </c>
      <c r="S113" s="133">
        <f t="shared" si="10"/>
        <v>-7.0506329113924062</v>
      </c>
      <c r="T113" s="133">
        <f t="shared" si="11"/>
        <v>-1</v>
      </c>
      <c r="U113" s="133">
        <f t="shared" si="12"/>
        <v>-1.000706963591375</v>
      </c>
      <c r="W113" s="133">
        <v>0</v>
      </c>
    </row>
    <row r="114" spans="17:23" x14ac:dyDescent="0.25">
      <c r="Q114" s="133">
        <f t="shared" si="8"/>
        <v>-1.1904761904761905</v>
      </c>
      <c r="R114" s="136">
        <f t="shared" si="9"/>
        <v>-1.0139456435876086</v>
      </c>
      <c r="S114" s="133">
        <f t="shared" si="10"/>
        <v>-7.0506329113924062</v>
      </c>
      <c r="T114" s="133">
        <f t="shared" si="11"/>
        <v>-1</v>
      </c>
      <c r="U114" s="133">
        <f t="shared" si="12"/>
        <v>-1.000706963591375</v>
      </c>
      <c r="W114" s="133" t="e">
        <v>#N/A</v>
      </c>
    </row>
    <row r="115" spans="17:23" x14ac:dyDescent="0.25">
      <c r="Q115" s="133">
        <f t="shared" si="8"/>
        <v>-1.1904761904761905</v>
      </c>
      <c r="R115" s="136">
        <f t="shared" si="9"/>
        <v>-1.0139456435876086</v>
      </c>
      <c r="S115" s="133">
        <f t="shared" si="10"/>
        <v>-7.0506329113924062</v>
      </c>
      <c r="T115" s="133">
        <f t="shared" si="11"/>
        <v>-1</v>
      </c>
      <c r="U115" s="133">
        <f t="shared" si="12"/>
        <v>-1.000706963591375</v>
      </c>
      <c r="W115" s="133" t="e">
        <v>#N/A</v>
      </c>
    </row>
    <row r="116" spans="17:23" x14ac:dyDescent="0.25">
      <c r="Q116" s="133">
        <f t="shared" si="8"/>
        <v>-1.1904761904761905</v>
      </c>
      <c r="R116" s="136">
        <f t="shared" si="9"/>
        <v>-1.0139456435876086</v>
      </c>
      <c r="S116" s="133">
        <f t="shared" si="10"/>
        <v>-7.0506329113924062</v>
      </c>
      <c r="T116" s="133">
        <f t="shared" si="11"/>
        <v>-1</v>
      </c>
      <c r="U116" s="133">
        <f t="shared" si="12"/>
        <v>-1.000706963591375</v>
      </c>
      <c r="W116" s="133" t="e">
        <v>#N/A</v>
      </c>
    </row>
    <row r="117" spans="17:23" x14ac:dyDescent="0.25">
      <c r="Q117" s="133">
        <f t="shared" si="8"/>
        <v>-1.1904761904761905</v>
      </c>
      <c r="R117" s="136">
        <f t="shared" si="9"/>
        <v>-1.0139456435876086</v>
      </c>
      <c r="S117" s="133">
        <f t="shared" si="10"/>
        <v>-7.0506329113924062</v>
      </c>
      <c r="T117" s="133">
        <f t="shared" si="11"/>
        <v>-1</v>
      </c>
      <c r="U117" s="133">
        <f t="shared" si="12"/>
        <v>-1.000706963591375</v>
      </c>
      <c r="W117" s="133" t="e">
        <v>#N/A</v>
      </c>
    </row>
    <row r="118" spans="17:23" x14ac:dyDescent="0.25">
      <c r="Q118" s="133">
        <f t="shared" si="8"/>
        <v>-1.1904761904761905</v>
      </c>
      <c r="R118" s="136">
        <f t="shared" si="9"/>
        <v>-1.0139456435876086</v>
      </c>
      <c r="S118" s="133">
        <f t="shared" si="10"/>
        <v>-7.0506329113924062</v>
      </c>
      <c r="T118" s="133">
        <f t="shared" si="11"/>
        <v>-1</v>
      </c>
      <c r="U118" s="133">
        <f t="shared" si="12"/>
        <v>-1.000706963591375</v>
      </c>
      <c r="W118" s="133" t="e">
        <v>#N/A</v>
      </c>
    </row>
    <row r="119" spans="17:23" x14ac:dyDescent="0.25">
      <c r="Q119" s="133">
        <f t="shared" si="8"/>
        <v>-1.1904761904761905</v>
      </c>
      <c r="R119" s="136">
        <f t="shared" si="9"/>
        <v>-1.0139456435876086</v>
      </c>
      <c r="S119" s="133">
        <f t="shared" si="10"/>
        <v>-7.0506329113924062</v>
      </c>
      <c r="T119" s="133">
        <f t="shared" si="11"/>
        <v>-1</v>
      </c>
      <c r="U119" s="133">
        <f t="shared" si="12"/>
        <v>-1.000706963591375</v>
      </c>
      <c r="W119" s="133" t="e">
        <v>#N/A</v>
      </c>
    </row>
    <row r="120" spans="17:23" x14ac:dyDescent="0.25">
      <c r="Q120" s="133">
        <f t="shared" si="8"/>
        <v>-1.1904761904761905</v>
      </c>
      <c r="R120" s="136">
        <f t="shared" si="9"/>
        <v>-1.0139456435876086</v>
      </c>
      <c r="S120" s="133">
        <f t="shared" si="10"/>
        <v>-7.0506329113924062</v>
      </c>
      <c r="T120" s="133">
        <f t="shared" si="11"/>
        <v>-1</v>
      </c>
      <c r="U120" s="133">
        <f t="shared" si="12"/>
        <v>-1.000706963591375</v>
      </c>
      <c r="W120" s="133" t="e">
        <v>#N/A</v>
      </c>
    </row>
    <row r="121" spans="17:23" x14ac:dyDescent="0.25">
      <c r="Q121" s="133">
        <f t="shared" si="8"/>
        <v>-1.1904761904761905</v>
      </c>
      <c r="R121" s="136">
        <f t="shared" si="9"/>
        <v>-1.0139456435876086</v>
      </c>
      <c r="S121" s="133">
        <f t="shared" si="10"/>
        <v>-7.0506329113924062</v>
      </c>
      <c r="T121" s="133">
        <f t="shared" si="11"/>
        <v>-1</v>
      </c>
      <c r="U121" s="133">
        <f t="shared" si="12"/>
        <v>-1.000706963591375</v>
      </c>
      <c r="W121" s="133" t="e">
        <v>#N/A</v>
      </c>
    </row>
    <row r="122" spans="17:23" x14ac:dyDescent="0.25">
      <c r="Q122" s="133">
        <f t="shared" si="8"/>
        <v>-1.1904761904761905</v>
      </c>
      <c r="R122" s="136">
        <f t="shared" si="9"/>
        <v>-1.0139456435876086</v>
      </c>
      <c r="S122" s="133">
        <f t="shared" si="10"/>
        <v>-7.0506329113924062</v>
      </c>
      <c r="T122" s="133">
        <f t="shared" si="11"/>
        <v>-1</v>
      </c>
      <c r="U122" s="133">
        <f t="shared" si="12"/>
        <v>-1.000706963591375</v>
      </c>
      <c r="W122" s="133" t="e">
        <v>#N/A</v>
      </c>
    </row>
    <row r="123" spans="17:23" x14ac:dyDescent="0.25">
      <c r="Q123" s="133">
        <f t="shared" si="8"/>
        <v>-1.1904761904761905</v>
      </c>
      <c r="R123" s="136">
        <f t="shared" si="9"/>
        <v>-1.0139456435876086</v>
      </c>
      <c r="S123" s="133">
        <f t="shared" si="10"/>
        <v>-7.0506329113924062</v>
      </c>
      <c r="T123" s="133">
        <f t="shared" si="11"/>
        <v>-1</v>
      </c>
      <c r="U123" s="133">
        <f t="shared" si="12"/>
        <v>-1.000706963591375</v>
      </c>
      <c r="W123" s="133" t="e">
        <v>#N/A</v>
      </c>
    </row>
    <row r="124" spans="17:23" x14ac:dyDescent="0.25">
      <c r="Q124" s="133">
        <f t="shared" si="8"/>
        <v>-1.1904761904761905</v>
      </c>
      <c r="R124" s="136">
        <f t="shared" si="9"/>
        <v>-1.0139456435876086</v>
      </c>
      <c r="S124" s="133">
        <f t="shared" si="10"/>
        <v>-7.0506329113924062</v>
      </c>
      <c r="T124" s="133">
        <f t="shared" si="11"/>
        <v>-1</v>
      </c>
      <c r="U124" s="133">
        <f t="shared" si="12"/>
        <v>-1.000706963591375</v>
      </c>
      <c r="W124" s="133" t="e">
        <v>#N/A</v>
      </c>
    </row>
    <row r="125" spans="17:23" x14ac:dyDescent="0.25">
      <c r="Q125" s="133">
        <f t="shared" si="8"/>
        <v>-1.1904761904761905</v>
      </c>
      <c r="R125" s="136">
        <f t="shared" si="9"/>
        <v>-1.0139456435876086</v>
      </c>
      <c r="S125" s="133">
        <f t="shared" si="10"/>
        <v>-7.0506329113924062</v>
      </c>
      <c r="T125" s="133">
        <f t="shared" si="11"/>
        <v>-1</v>
      </c>
      <c r="U125" s="133">
        <f t="shared" si="12"/>
        <v>-1.000706963591375</v>
      </c>
      <c r="W125" s="133" t="e">
        <v>#N/A</v>
      </c>
    </row>
    <row r="126" spans="17:23" x14ac:dyDescent="0.25">
      <c r="Q126" s="133">
        <f t="shared" si="8"/>
        <v>-1.1904761904761905</v>
      </c>
      <c r="R126" s="136">
        <f t="shared" si="9"/>
        <v>-1.0139456435876086</v>
      </c>
      <c r="S126" s="133">
        <f t="shared" si="10"/>
        <v>-7.0506329113924062</v>
      </c>
      <c r="T126" s="133">
        <f t="shared" si="11"/>
        <v>-1</v>
      </c>
      <c r="U126" s="133">
        <f t="shared" si="12"/>
        <v>-1.000706963591375</v>
      </c>
      <c r="W126" s="133" t="e">
        <v>#N/A</v>
      </c>
    </row>
    <row r="127" spans="17:23" x14ac:dyDescent="0.25">
      <c r="Q127" s="133">
        <f t="shared" si="8"/>
        <v>-1.1904761904761905</v>
      </c>
      <c r="R127" s="136">
        <f t="shared" si="9"/>
        <v>-1.0139456435876086</v>
      </c>
      <c r="S127" s="133">
        <f t="shared" si="10"/>
        <v>-7.0506329113924062</v>
      </c>
      <c r="T127" s="133">
        <f t="shared" si="11"/>
        <v>-1</v>
      </c>
      <c r="U127" s="133">
        <f t="shared" si="12"/>
        <v>-1.000706963591375</v>
      </c>
      <c r="W127" s="133" t="e">
        <v>#N/A</v>
      </c>
    </row>
    <row r="128" spans="17:23" x14ac:dyDescent="0.25">
      <c r="Q128" s="133">
        <f t="shared" si="8"/>
        <v>-1.1904761904761905</v>
      </c>
      <c r="R128" s="136">
        <f t="shared" si="9"/>
        <v>-1.0139456435876086</v>
      </c>
      <c r="S128" s="133">
        <f t="shared" si="10"/>
        <v>-7.0506329113924062</v>
      </c>
      <c r="T128" s="133">
        <f t="shared" si="11"/>
        <v>-1</v>
      </c>
      <c r="U128" s="133">
        <f t="shared" si="12"/>
        <v>-1.000706963591375</v>
      </c>
      <c r="W128" s="133" t="e">
        <v>#N/A</v>
      </c>
    </row>
    <row r="129" spans="17:23" x14ac:dyDescent="0.25">
      <c r="Q129" s="133">
        <f t="shared" si="8"/>
        <v>-1.1904761904761905</v>
      </c>
      <c r="R129" s="136">
        <f t="shared" si="9"/>
        <v>-1.0139456435876086</v>
      </c>
      <c r="S129" s="133">
        <f t="shared" si="10"/>
        <v>-7.0506329113924062</v>
      </c>
      <c r="T129" s="133">
        <f t="shared" si="11"/>
        <v>-1</v>
      </c>
      <c r="U129" s="133">
        <f t="shared" si="12"/>
        <v>-1.000706963591375</v>
      </c>
      <c r="W129" s="133" t="e">
        <v>#N/A</v>
      </c>
    </row>
    <row r="130" spans="17:23" x14ac:dyDescent="0.25">
      <c r="Q130" s="133">
        <f t="shared" si="8"/>
        <v>-1.1904761904761905</v>
      </c>
      <c r="R130" s="136">
        <f t="shared" si="9"/>
        <v>-1.0139456435876086</v>
      </c>
      <c r="S130" s="133">
        <f t="shared" si="10"/>
        <v>-7.0506329113924062</v>
      </c>
      <c r="T130" s="133">
        <f t="shared" si="11"/>
        <v>-1</v>
      </c>
      <c r="U130" s="133">
        <f t="shared" si="12"/>
        <v>-1.000706963591375</v>
      </c>
      <c r="W130" s="133" t="e">
        <v>#N/A</v>
      </c>
    </row>
    <row r="131" spans="17:23" x14ac:dyDescent="0.25">
      <c r="Q131" s="133">
        <f t="shared" ref="Q131:Q194" si="13">2*((L131-P$3)/(P$5-P$3))-1</f>
        <v>-1.1904761904761905</v>
      </c>
      <c r="R131" s="136">
        <f t="shared" ref="R131:R194" si="14">2*((H131-P$8)/(P$10-P$8))-1</f>
        <v>-1.0139456435876086</v>
      </c>
      <c r="S131" s="133">
        <f t="shared" ref="S131:S194" si="15">2*((I131-P$13)/(P$15-P$13))-1</f>
        <v>-7.0506329113924062</v>
      </c>
      <c r="T131" s="133">
        <f t="shared" ref="T131:T194" si="16">2*((J131-P$18)/(P$20-P$18))-1</f>
        <v>-1</v>
      </c>
      <c r="U131" s="133">
        <f t="shared" ref="U131:U194" si="17">2*((K131-P$23)/(P$25-P$23))-1</f>
        <v>-1.000706963591375</v>
      </c>
      <c r="W131" s="133" t="e">
        <v>#N/A</v>
      </c>
    </row>
    <row r="132" spans="17:23" x14ac:dyDescent="0.25">
      <c r="Q132" s="133">
        <f t="shared" si="13"/>
        <v>-1.1904761904761905</v>
      </c>
      <c r="R132" s="136">
        <f t="shared" si="14"/>
        <v>-1.0139456435876086</v>
      </c>
      <c r="S132" s="133">
        <f t="shared" si="15"/>
        <v>-7.0506329113924062</v>
      </c>
      <c r="T132" s="133">
        <f t="shared" si="16"/>
        <v>-1</v>
      </c>
      <c r="U132" s="133">
        <f t="shared" si="17"/>
        <v>-1.000706963591375</v>
      </c>
      <c r="W132" s="133" t="e">
        <v>#N/A</v>
      </c>
    </row>
    <row r="133" spans="17:23" x14ac:dyDescent="0.25">
      <c r="Q133" s="133">
        <f t="shared" si="13"/>
        <v>-1.1904761904761905</v>
      </c>
      <c r="R133" s="136">
        <f t="shared" si="14"/>
        <v>-1.0139456435876086</v>
      </c>
      <c r="S133" s="133">
        <f t="shared" si="15"/>
        <v>-7.0506329113924062</v>
      </c>
      <c r="T133" s="133">
        <f t="shared" si="16"/>
        <v>-1</v>
      </c>
      <c r="U133" s="133">
        <f t="shared" si="17"/>
        <v>-1.000706963591375</v>
      </c>
      <c r="W133" s="133" t="e">
        <v>#N/A</v>
      </c>
    </row>
    <row r="134" spans="17:23" x14ac:dyDescent="0.25">
      <c r="Q134" s="133">
        <f t="shared" si="13"/>
        <v>-1.1904761904761905</v>
      </c>
      <c r="R134" s="136">
        <f t="shared" si="14"/>
        <v>-1.0139456435876086</v>
      </c>
      <c r="S134" s="133">
        <f t="shared" si="15"/>
        <v>-7.0506329113924062</v>
      </c>
      <c r="T134" s="133">
        <f t="shared" si="16"/>
        <v>-1</v>
      </c>
      <c r="U134" s="133">
        <f t="shared" si="17"/>
        <v>-1.000706963591375</v>
      </c>
      <c r="W134" s="133" t="e">
        <v>#N/A</v>
      </c>
    </row>
    <row r="135" spans="17:23" x14ac:dyDescent="0.25">
      <c r="Q135" s="133">
        <f t="shared" si="13"/>
        <v>-1.1904761904761905</v>
      </c>
      <c r="R135" s="136">
        <f t="shared" si="14"/>
        <v>-1.0139456435876086</v>
      </c>
      <c r="S135" s="133">
        <f t="shared" si="15"/>
        <v>-7.0506329113924062</v>
      </c>
      <c r="T135" s="133">
        <f t="shared" si="16"/>
        <v>-1</v>
      </c>
      <c r="U135" s="133">
        <f t="shared" si="17"/>
        <v>-1.000706963591375</v>
      </c>
      <c r="W135" s="133" t="e">
        <v>#N/A</v>
      </c>
    </row>
    <row r="136" spans="17:23" x14ac:dyDescent="0.25">
      <c r="Q136" s="133">
        <f t="shared" si="13"/>
        <v>-1.1904761904761905</v>
      </c>
      <c r="R136" s="136">
        <f t="shared" si="14"/>
        <v>-1.0139456435876086</v>
      </c>
      <c r="S136" s="133">
        <f t="shared" si="15"/>
        <v>-7.0506329113924062</v>
      </c>
      <c r="T136" s="133">
        <f t="shared" si="16"/>
        <v>-1</v>
      </c>
      <c r="U136" s="133">
        <f t="shared" si="17"/>
        <v>-1.000706963591375</v>
      </c>
      <c r="W136" s="133" t="e">
        <v>#N/A</v>
      </c>
    </row>
    <row r="137" spans="17:23" x14ac:dyDescent="0.25">
      <c r="Q137" s="133">
        <f t="shared" si="13"/>
        <v>-1.1904761904761905</v>
      </c>
      <c r="R137" s="136">
        <f t="shared" si="14"/>
        <v>-1.0139456435876086</v>
      </c>
      <c r="S137" s="133">
        <f t="shared" si="15"/>
        <v>-7.0506329113924062</v>
      </c>
      <c r="T137" s="133">
        <f t="shared" si="16"/>
        <v>-1</v>
      </c>
      <c r="U137" s="133">
        <f t="shared" si="17"/>
        <v>-1.000706963591375</v>
      </c>
      <c r="W137" s="133" t="e">
        <v>#N/A</v>
      </c>
    </row>
    <row r="138" spans="17:23" x14ac:dyDescent="0.25">
      <c r="Q138" s="133">
        <f t="shared" si="13"/>
        <v>-1.1904761904761905</v>
      </c>
      <c r="R138" s="136">
        <f t="shared" si="14"/>
        <v>-1.0139456435876086</v>
      </c>
      <c r="S138" s="133">
        <f t="shared" si="15"/>
        <v>-7.0506329113924062</v>
      </c>
      <c r="T138" s="133">
        <f t="shared" si="16"/>
        <v>-1</v>
      </c>
      <c r="U138" s="133">
        <f t="shared" si="17"/>
        <v>-1.000706963591375</v>
      </c>
      <c r="W138" s="133" t="e">
        <v>#N/A</v>
      </c>
    </row>
    <row r="139" spans="17:23" x14ac:dyDescent="0.25">
      <c r="Q139" s="133">
        <f t="shared" si="13"/>
        <v>-1.1904761904761905</v>
      </c>
      <c r="R139" s="136">
        <f t="shared" si="14"/>
        <v>-1.0139456435876086</v>
      </c>
      <c r="S139" s="133">
        <f t="shared" si="15"/>
        <v>-7.0506329113924062</v>
      </c>
      <c r="T139" s="133">
        <f t="shared" si="16"/>
        <v>-1</v>
      </c>
      <c r="U139" s="133">
        <f t="shared" si="17"/>
        <v>-1.000706963591375</v>
      </c>
      <c r="W139" s="133" t="e">
        <v>#N/A</v>
      </c>
    </row>
    <row r="140" spans="17:23" x14ac:dyDescent="0.25">
      <c r="Q140" s="133">
        <f t="shared" si="13"/>
        <v>-1.1904761904761905</v>
      </c>
      <c r="R140" s="136">
        <f t="shared" si="14"/>
        <v>-1.0139456435876086</v>
      </c>
      <c r="S140" s="133">
        <f t="shared" si="15"/>
        <v>-7.0506329113924062</v>
      </c>
      <c r="T140" s="133">
        <f t="shared" si="16"/>
        <v>-1</v>
      </c>
      <c r="U140" s="133">
        <f t="shared" si="17"/>
        <v>-1.000706963591375</v>
      </c>
      <c r="W140" s="133" t="e">
        <v>#N/A</v>
      </c>
    </row>
    <row r="141" spans="17:23" x14ac:dyDescent="0.25">
      <c r="Q141" s="133">
        <f t="shared" si="13"/>
        <v>-1.1904761904761905</v>
      </c>
      <c r="R141" s="136">
        <f t="shared" si="14"/>
        <v>-1.0139456435876086</v>
      </c>
      <c r="S141" s="133">
        <f t="shared" si="15"/>
        <v>-7.0506329113924062</v>
      </c>
      <c r="T141" s="133">
        <f t="shared" si="16"/>
        <v>-1</v>
      </c>
      <c r="U141" s="133">
        <f t="shared" si="17"/>
        <v>-1.000706963591375</v>
      </c>
      <c r="W141" s="133" t="e">
        <v>#N/A</v>
      </c>
    </row>
    <row r="142" spans="17:23" x14ac:dyDescent="0.25">
      <c r="Q142" s="133">
        <f t="shared" si="13"/>
        <v>-1.1904761904761905</v>
      </c>
      <c r="R142" s="136">
        <f t="shared" si="14"/>
        <v>-1.0139456435876086</v>
      </c>
      <c r="S142" s="133">
        <f t="shared" si="15"/>
        <v>-7.0506329113924062</v>
      </c>
      <c r="T142" s="133">
        <f t="shared" si="16"/>
        <v>-1</v>
      </c>
      <c r="U142" s="133">
        <f t="shared" si="17"/>
        <v>-1.000706963591375</v>
      </c>
      <c r="W142" s="133" t="e">
        <v>#N/A</v>
      </c>
    </row>
    <row r="143" spans="17:23" x14ac:dyDescent="0.25">
      <c r="Q143" s="133">
        <f t="shared" si="13"/>
        <v>-1.1904761904761905</v>
      </c>
      <c r="R143" s="136">
        <f t="shared" si="14"/>
        <v>-1.0139456435876086</v>
      </c>
      <c r="S143" s="133">
        <f t="shared" si="15"/>
        <v>-7.0506329113924062</v>
      </c>
      <c r="T143" s="133">
        <f t="shared" si="16"/>
        <v>-1</v>
      </c>
      <c r="U143" s="133">
        <f t="shared" si="17"/>
        <v>-1.000706963591375</v>
      </c>
      <c r="W143" s="133" t="e">
        <v>#N/A</v>
      </c>
    </row>
    <row r="144" spans="17:23" x14ac:dyDescent="0.25">
      <c r="Q144" s="133">
        <f t="shared" si="13"/>
        <v>-1.1904761904761905</v>
      </c>
      <c r="R144" s="136">
        <f t="shared" si="14"/>
        <v>-1.0139456435876086</v>
      </c>
      <c r="S144" s="133">
        <f t="shared" si="15"/>
        <v>-7.0506329113924062</v>
      </c>
      <c r="T144" s="133">
        <f t="shared" si="16"/>
        <v>-1</v>
      </c>
      <c r="U144" s="133">
        <f t="shared" si="17"/>
        <v>-1.000706963591375</v>
      </c>
      <c r="W144" s="133" t="e">
        <v>#N/A</v>
      </c>
    </row>
    <row r="145" spans="17:23" x14ac:dyDescent="0.25">
      <c r="Q145" s="133">
        <f t="shared" si="13"/>
        <v>-1.1904761904761905</v>
      </c>
      <c r="R145" s="136">
        <f t="shared" si="14"/>
        <v>-1.0139456435876086</v>
      </c>
      <c r="S145" s="133">
        <f t="shared" si="15"/>
        <v>-7.0506329113924062</v>
      </c>
      <c r="T145" s="133">
        <f t="shared" si="16"/>
        <v>-1</v>
      </c>
      <c r="U145" s="133">
        <f t="shared" si="17"/>
        <v>-1.000706963591375</v>
      </c>
      <c r="W145" s="133" t="e">
        <v>#N/A</v>
      </c>
    </row>
    <row r="146" spans="17:23" x14ac:dyDescent="0.25">
      <c r="Q146" s="133">
        <f t="shared" si="13"/>
        <v>-1.1904761904761905</v>
      </c>
      <c r="R146" s="136">
        <f t="shared" si="14"/>
        <v>-1.0139456435876086</v>
      </c>
      <c r="S146" s="133">
        <f t="shared" si="15"/>
        <v>-7.0506329113924062</v>
      </c>
      <c r="T146" s="133">
        <f t="shared" si="16"/>
        <v>-1</v>
      </c>
      <c r="U146" s="133">
        <f t="shared" si="17"/>
        <v>-1.000706963591375</v>
      </c>
      <c r="W146" s="133" t="e">
        <v>#N/A</v>
      </c>
    </row>
    <row r="147" spans="17:23" x14ac:dyDescent="0.25">
      <c r="Q147" s="133">
        <f t="shared" si="13"/>
        <v>-1.1904761904761905</v>
      </c>
      <c r="R147" s="136">
        <f t="shared" si="14"/>
        <v>-1.0139456435876086</v>
      </c>
      <c r="S147" s="133">
        <f t="shared" si="15"/>
        <v>-7.0506329113924062</v>
      </c>
      <c r="T147" s="133">
        <f t="shared" si="16"/>
        <v>-1</v>
      </c>
      <c r="U147" s="133">
        <f t="shared" si="17"/>
        <v>-1.000706963591375</v>
      </c>
      <c r="W147" s="133" t="e">
        <v>#N/A</v>
      </c>
    </row>
    <row r="148" spans="17:23" x14ac:dyDescent="0.25">
      <c r="Q148" s="133">
        <f t="shared" si="13"/>
        <v>-1.1904761904761905</v>
      </c>
      <c r="R148" s="136">
        <f t="shared" si="14"/>
        <v>-1.0139456435876086</v>
      </c>
      <c r="S148" s="133">
        <f t="shared" si="15"/>
        <v>-7.0506329113924062</v>
      </c>
      <c r="T148" s="133">
        <f t="shared" si="16"/>
        <v>-1</v>
      </c>
      <c r="U148" s="133">
        <f t="shared" si="17"/>
        <v>-1.000706963591375</v>
      </c>
      <c r="W148" s="133" t="e">
        <v>#N/A</v>
      </c>
    </row>
    <row r="149" spans="17:23" x14ac:dyDescent="0.25">
      <c r="Q149" s="133">
        <f t="shared" si="13"/>
        <v>-1.1904761904761905</v>
      </c>
      <c r="R149" s="136">
        <f t="shared" si="14"/>
        <v>-1.0139456435876086</v>
      </c>
      <c r="S149" s="133">
        <f t="shared" si="15"/>
        <v>-7.0506329113924062</v>
      </c>
      <c r="T149" s="133">
        <f t="shared" si="16"/>
        <v>-1</v>
      </c>
      <c r="U149" s="133">
        <f t="shared" si="17"/>
        <v>-1.000706963591375</v>
      </c>
      <c r="W149" s="133" t="e">
        <v>#N/A</v>
      </c>
    </row>
    <row r="150" spans="17:23" x14ac:dyDescent="0.25">
      <c r="Q150" s="133">
        <f t="shared" si="13"/>
        <v>-1.1904761904761905</v>
      </c>
      <c r="R150" s="136">
        <f t="shared" si="14"/>
        <v>-1.0139456435876086</v>
      </c>
      <c r="S150" s="133">
        <f t="shared" si="15"/>
        <v>-7.0506329113924062</v>
      </c>
      <c r="T150" s="133">
        <f t="shared" si="16"/>
        <v>-1</v>
      </c>
      <c r="U150" s="133">
        <f t="shared" si="17"/>
        <v>-1.000706963591375</v>
      </c>
      <c r="W150" s="133" t="e">
        <v>#N/A</v>
      </c>
    </row>
    <row r="151" spans="17:23" x14ac:dyDescent="0.25">
      <c r="Q151" s="133">
        <f t="shared" si="13"/>
        <v>-1.1904761904761905</v>
      </c>
      <c r="R151" s="136">
        <f t="shared" si="14"/>
        <v>-1.0139456435876086</v>
      </c>
      <c r="S151" s="133">
        <f t="shared" si="15"/>
        <v>-7.0506329113924062</v>
      </c>
      <c r="T151" s="133">
        <f t="shared" si="16"/>
        <v>-1</v>
      </c>
      <c r="U151" s="133">
        <f t="shared" si="17"/>
        <v>-1.000706963591375</v>
      </c>
      <c r="W151" s="133" t="e">
        <v>#N/A</v>
      </c>
    </row>
    <row r="152" spans="17:23" x14ac:dyDescent="0.25">
      <c r="Q152" s="133">
        <f t="shared" si="13"/>
        <v>-1.1904761904761905</v>
      </c>
      <c r="R152" s="136">
        <f t="shared" si="14"/>
        <v>-1.0139456435876086</v>
      </c>
      <c r="S152" s="133">
        <f t="shared" si="15"/>
        <v>-7.0506329113924062</v>
      </c>
      <c r="T152" s="133">
        <f t="shared" si="16"/>
        <v>-1</v>
      </c>
      <c r="U152" s="133">
        <f t="shared" si="17"/>
        <v>-1.000706963591375</v>
      </c>
      <c r="W152" s="133" t="e">
        <v>#N/A</v>
      </c>
    </row>
    <row r="153" spans="17:23" x14ac:dyDescent="0.25">
      <c r="Q153" s="133">
        <f t="shared" si="13"/>
        <v>-1.1904761904761905</v>
      </c>
      <c r="R153" s="136">
        <f t="shared" si="14"/>
        <v>-1.0139456435876086</v>
      </c>
      <c r="S153" s="133">
        <f t="shared" si="15"/>
        <v>-7.0506329113924062</v>
      </c>
      <c r="T153" s="133">
        <f t="shared" si="16"/>
        <v>-1</v>
      </c>
      <c r="U153" s="133">
        <f t="shared" si="17"/>
        <v>-1.000706963591375</v>
      </c>
      <c r="W153" s="133" t="e">
        <v>#N/A</v>
      </c>
    </row>
    <row r="154" spans="17:23" x14ac:dyDescent="0.25">
      <c r="Q154" s="133">
        <f t="shared" si="13"/>
        <v>-1.1904761904761905</v>
      </c>
      <c r="R154" s="136">
        <f t="shared" si="14"/>
        <v>-1.0139456435876086</v>
      </c>
      <c r="S154" s="133">
        <f t="shared" si="15"/>
        <v>-7.0506329113924062</v>
      </c>
      <c r="T154" s="133">
        <f t="shared" si="16"/>
        <v>-1</v>
      </c>
      <c r="U154" s="133">
        <f t="shared" si="17"/>
        <v>-1.000706963591375</v>
      </c>
      <c r="W154" s="133" t="e">
        <v>#N/A</v>
      </c>
    </row>
    <row r="155" spans="17:23" x14ac:dyDescent="0.25">
      <c r="Q155" s="133">
        <f t="shared" si="13"/>
        <v>-1.1904761904761905</v>
      </c>
      <c r="R155" s="136">
        <f t="shared" si="14"/>
        <v>-1.0139456435876086</v>
      </c>
      <c r="S155" s="133">
        <f t="shared" si="15"/>
        <v>-7.0506329113924062</v>
      </c>
      <c r="T155" s="133">
        <f t="shared" si="16"/>
        <v>-1</v>
      </c>
      <c r="U155" s="133">
        <f t="shared" si="17"/>
        <v>-1.000706963591375</v>
      </c>
      <c r="W155" s="133" t="e">
        <v>#N/A</v>
      </c>
    </row>
    <row r="156" spans="17:23" x14ac:dyDescent="0.25">
      <c r="Q156" s="133">
        <f t="shared" si="13"/>
        <v>-1.1904761904761905</v>
      </c>
      <c r="R156" s="136">
        <f t="shared" si="14"/>
        <v>-1.0139456435876086</v>
      </c>
      <c r="S156" s="133">
        <f t="shared" si="15"/>
        <v>-7.0506329113924062</v>
      </c>
      <c r="T156" s="133">
        <f t="shared" si="16"/>
        <v>-1</v>
      </c>
      <c r="U156" s="133">
        <f t="shared" si="17"/>
        <v>-1.000706963591375</v>
      </c>
      <c r="W156" s="133" t="e">
        <v>#N/A</v>
      </c>
    </row>
    <row r="157" spans="17:23" x14ac:dyDescent="0.25">
      <c r="Q157" s="133">
        <f t="shared" si="13"/>
        <v>-1.1904761904761905</v>
      </c>
      <c r="R157" s="136">
        <f t="shared" si="14"/>
        <v>-1.0139456435876086</v>
      </c>
      <c r="S157" s="133">
        <f t="shared" si="15"/>
        <v>-7.0506329113924062</v>
      </c>
      <c r="T157" s="133">
        <f t="shared" si="16"/>
        <v>-1</v>
      </c>
      <c r="U157" s="133">
        <f t="shared" si="17"/>
        <v>-1.000706963591375</v>
      </c>
      <c r="W157" s="133" t="e">
        <v>#N/A</v>
      </c>
    </row>
    <row r="158" spans="17:23" x14ac:dyDescent="0.25">
      <c r="Q158" s="133">
        <f t="shared" si="13"/>
        <v>-1.1904761904761905</v>
      </c>
      <c r="R158" s="136">
        <f t="shared" si="14"/>
        <v>-1.0139456435876086</v>
      </c>
      <c r="S158" s="133">
        <f t="shared" si="15"/>
        <v>-7.0506329113924062</v>
      </c>
      <c r="T158" s="133">
        <f t="shared" si="16"/>
        <v>-1</v>
      </c>
      <c r="U158" s="133">
        <f t="shared" si="17"/>
        <v>-1.000706963591375</v>
      </c>
      <c r="W158" s="133" t="e">
        <v>#N/A</v>
      </c>
    </row>
    <row r="159" spans="17:23" x14ac:dyDescent="0.25">
      <c r="Q159" s="133">
        <f t="shared" si="13"/>
        <v>-1.1904761904761905</v>
      </c>
      <c r="R159" s="136">
        <f t="shared" si="14"/>
        <v>-1.0139456435876086</v>
      </c>
      <c r="S159" s="133">
        <f t="shared" si="15"/>
        <v>-7.0506329113924062</v>
      </c>
      <c r="T159" s="133">
        <f t="shared" si="16"/>
        <v>-1</v>
      </c>
      <c r="U159" s="133">
        <f t="shared" si="17"/>
        <v>-1.000706963591375</v>
      </c>
      <c r="W159" s="133" t="e">
        <v>#N/A</v>
      </c>
    </row>
    <row r="160" spans="17:23" x14ac:dyDescent="0.25">
      <c r="Q160" s="133">
        <f t="shared" si="13"/>
        <v>-1.1904761904761905</v>
      </c>
      <c r="R160" s="136">
        <f t="shared" si="14"/>
        <v>-1.0139456435876086</v>
      </c>
      <c r="S160" s="133">
        <f t="shared" si="15"/>
        <v>-7.0506329113924062</v>
      </c>
      <c r="T160" s="133">
        <f t="shared" si="16"/>
        <v>-1</v>
      </c>
      <c r="U160" s="133">
        <f t="shared" si="17"/>
        <v>-1.000706963591375</v>
      </c>
      <c r="W160" s="133" t="e">
        <v>#N/A</v>
      </c>
    </row>
    <row r="161" spans="17:23" x14ac:dyDescent="0.25">
      <c r="Q161" s="133">
        <f t="shared" si="13"/>
        <v>-1.1904761904761905</v>
      </c>
      <c r="R161" s="136">
        <f t="shared" si="14"/>
        <v>-1.0139456435876086</v>
      </c>
      <c r="S161" s="133">
        <f t="shared" si="15"/>
        <v>-7.0506329113924062</v>
      </c>
      <c r="T161" s="133">
        <f t="shared" si="16"/>
        <v>-1</v>
      </c>
      <c r="U161" s="133">
        <f t="shared" si="17"/>
        <v>-1.000706963591375</v>
      </c>
      <c r="W161" s="133" t="e">
        <v>#N/A</v>
      </c>
    </row>
    <row r="162" spans="17:23" x14ac:dyDescent="0.25">
      <c r="Q162" s="133">
        <f t="shared" si="13"/>
        <v>-1.1904761904761905</v>
      </c>
      <c r="R162" s="136">
        <f t="shared" si="14"/>
        <v>-1.0139456435876086</v>
      </c>
      <c r="S162" s="133">
        <f t="shared" si="15"/>
        <v>-7.0506329113924062</v>
      </c>
      <c r="T162" s="133">
        <f t="shared" si="16"/>
        <v>-1</v>
      </c>
      <c r="U162" s="133">
        <f t="shared" si="17"/>
        <v>-1.000706963591375</v>
      </c>
      <c r="W162" s="133" t="e">
        <v>#N/A</v>
      </c>
    </row>
    <row r="163" spans="17:23" x14ac:dyDescent="0.25">
      <c r="Q163" s="133">
        <f t="shared" si="13"/>
        <v>-1.1904761904761905</v>
      </c>
      <c r="R163" s="136">
        <f t="shared" si="14"/>
        <v>-1.0139456435876086</v>
      </c>
      <c r="S163" s="133">
        <f t="shared" si="15"/>
        <v>-7.0506329113924062</v>
      </c>
      <c r="T163" s="133">
        <f t="shared" si="16"/>
        <v>-1</v>
      </c>
      <c r="U163" s="133">
        <f t="shared" si="17"/>
        <v>-1.000706963591375</v>
      </c>
      <c r="W163" s="133" t="e">
        <v>#N/A</v>
      </c>
    </row>
    <row r="164" spans="17:23" x14ac:dyDescent="0.25">
      <c r="Q164" s="133">
        <f t="shared" si="13"/>
        <v>-1.1904761904761905</v>
      </c>
      <c r="R164" s="136">
        <f t="shared" si="14"/>
        <v>-1.0139456435876086</v>
      </c>
      <c r="S164" s="133">
        <f t="shared" si="15"/>
        <v>-7.0506329113924062</v>
      </c>
      <c r="T164" s="133">
        <f t="shared" si="16"/>
        <v>-1</v>
      </c>
      <c r="U164" s="133">
        <f t="shared" si="17"/>
        <v>-1.000706963591375</v>
      </c>
      <c r="W164" s="133" t="e">
        <v>#N/A</v>
      </c>
    </row>
    <row r="165" spans="17:23" x14ac:dyDescent="0.25">
      <c r="Q165" s="133">
        <f t="shared" si="13"/>
        <v>-1.1904761904761905</v>
      </c>
      <c r="R165" s="136">
        <f t="shared" si="14"/>
        <v>-1.0139456435876086</v>
      </c>
      <c r="S165" s="133">
        <f t="shared" si="15"/>
        <v>-7.0506329113924062</v>
      </c>
      <c r="T165" s="133">
        <f t="shared" si="16"/>
        <v>-1</v>
      </c>
      <c r="U165" s="133">
        <f t="shared" si="17"/>
        <v>-1.000706963591375</v>
      </c>
      <c r="W165" s="133" t="e">
        <v>#N/A</v>
      </c>
    </row>
    <row r="166" spans="17:23" x14ac:dyDescent="0.25">
      <c r="Q166" s="133">
        <f t="shared" si="13"/>
        <v>-1.1904761904761905</v>
      </c>
      <c r="R166" s="136">
        <f t="shared" si="14"/>
        <v>-1.0139456435876086</v>
      </c>
      <c r="S166" s="133">
        <f t="shared" si="15"/>
        <v>-7.0506329113924062</v>
      </c>
      <c r="T166" s="133">
        <f t="shared" si="16"/>
        <v>-1</v>
      </c>
      <c r="U166" s="133">
        <f t="shared" si="17"/>
        <v>-1.000706963591375</v>
      </c>
      <c r="W166" s="133" t="e">
        <v>#N/A</v>
      </c>
    </row>
    <row r="167" spans="17:23" x14ac:dyDescent="0.25">
      <c r="Q167" s="133">
        <f t="shared" si="13"/>
        <v>-1.1904761904761905</v>
      </c>
      <c r="R167" s="136">
        <f t="shared" si="14"/>
        <v>-1.0139456435876086</v>
      </c>
      <c r="S167" s="133">
        <f t="shared" si="15"/>
        <v>-7.0506329113924062</v>
      </c>
      <c r="T167" s="133">
        <f t="shared" si="16"/>
        <v>-1</v>
      </c>
      <c r="U167" s="133">
        <f t="shared" si="17"/>
        <v>-1.000706963591375</v>
      </c>
      <c r="W167" s="133" t="e">
        <v>#N/A</v>
      </c>
    </row>
    <row r="168" spans="17:23" x14ac:dyDescent="0.25">
      <c r="Q168" s="133">
        <f t="shared" si="13"/>
        <v>-1.1904761904761905</v>
      </c>
      <c r="R168" s="136">
        <f t="shared" si="14"/>
        <v>-1.0139456435876086</v>
      </c>
      <c r="S168" s="133">
        <f t="shared" si="15"/>
        <v>-7.0506329113924062</v>
      </c>
      <c r="T168" s="133">
        <f t="shared" si="16"/>
        <v>-1</v>
      </c>
      <c r="U168" s="133">
        <f t="shared" si="17"/>
        <v>-1.000706963591375</v>
      </c>
      <c r="W168" s="133" t="e">
        <v>#N/A</v>
      </c>
    </row>
    <row r="169" spans="17:23" x14ac:dyDescent="0.25">
      <c r="Q169" s="133">
        <f t="shared" si="13"/>
        <v>-1.1904761904761905</v>
      </c>
      <c r="R169" s="136">
        <f t="shared" si="14"/>
        <v>-1.0139456435876086</v>
      </c>
      <c r="S169" s="133">
        <f t="shared" si="15"/>
        <v>-7.0506329113924062</v>
      </c>
      <c r="T169" s="133">
        <f t="shared" si="16"/>
        <v>-1</v>
      </c>
      <c r="U169" s="133">
        <f t="shared" si="17"/>
        <v>-1.000706963591375</v>
      </c>
      <c r="W169" s="133" t="e">
        <v>#N/A</v>
      </c>
    </row>
    <row r="170" spans="17:23" x14ac:dyDescent="0.25">
      <c r="Q170" s="133">
        <f t="shared" si="13"/>
        <v>-1.1904761904761905</v>
      </c>
      <c r="R170" s="136">
        <f t="shared" si="14"/>
        <v>-1.0139456435876086</v>
      </c>
      <c r="S170" s="133">
        <f t="shared" si="15"/>
        <v>-7.0506329113924062</v>
      </c>
      <c r="T170" s="133">
        <f t="shared" si="16"/>
        <v>-1</v>
      </c>
      <c r="U170" s="133">
        <f t="shared" si="17"/>
        <v>-1.000706963591375</v>
      </c>
      <c r="W170" s="133" t="e">
        <v>#N/A</v>
      </c>
    </row>
    <row r="171" spans="17:23" x14ac:dyDescent="0.25">
      <c r="Q171" s="133">
        <f t="shared" si="13"/>
        <v>-1.1904761904761905</v>
      </c>
      <c r="R171" s="136">
        <f t="shared" si="14"/>
        <v>-1.0139456435876086</v>
      </c>
      <c r="S171" s="133">
        <f t="shared" si="15"/>
        <v>-7.0506329113924062</v>
      </c>
      <c r="T171" s="133">
        <f t="shared" si="16"/>
        <v>-1</v>
      </c>
      <c r="U171" s="133">
        <f t="shared" si="17"/>
        <v>-1.000706963591375</v>
      </c>
      <c r="W171" s="133" t="e">
        <v>#N/A</v>
      </c>
    </row>
    <row r="172" spans="17:23" x14ac:dyDescent="0.25">
      <c r="Q172" s="133">
        <f t="shared" si="13"/>
        <v>-1.1904761904761905</v>
      </c>
      <c r="R172" s="136">
        <f t="shared" si="14"/>
        <v>-1.0139456435876086</v>
      </c>
      <c r="S172" s="133">
        <f t="shared" si="15"/>
        <v>-7.0506329113924062</v>
      </c>
      <c r="T172" s="133">
        <f t="shared" si="16"/>
        <v>-1</v>
      </c>
      <c r="U172" s="133">
        <f t="shared" si="17"/>
        <v>-1.000706963591375</v>
      </c>
      <c r="W172" s="133" t="e">
        <v>#N/A</v>
      </c>
    </row>
    <row r="173" spans="17:23" x14ac:dyDescent="0.25">
      <c r="Q173" s="133">
        <f t="shared" si="13"/>
        <v>-1.1904761904761905</v>
      </c>
      <c r="R173" s="136">
        <f t="shared" si="14"/>
        <v>-1.0139456435876086</v>
      </c>
      <c r="S173" s="133">
        <f t="shared" si="15"/>
        <v>-7.0506329113924062</v>
      </c>
      <c r="T173" s="133">
        <f t="shared" si="16"/>
        <v>-1</v>
      </c>
      <c r="U173" s="133">
        <f t="shared" si="17"/>
        <v>-1.000706963591375</v>
      </c>
      <c r="W173" s="133" t="e">
        <v>#N/A</v>
      </c>
    </row>
    <row r="174" spans="17:23" x14ac:dyDescent="0.25">
      <c r="Q174" s="133">
        <f t="shared" si="13"/>
        <v>-1.1904761904761905</v>
      </c>
      <c r="R174" s="136">
        <f t="shared" si="14"/>
        <v>-1.0139456435876086</v>
      </c>
      <c r="S174" s="133">
        <f t="shared" si="15"/>
        <v>-7.0506329113924062</v>
      </c>
      <c r="T174" s="133">
        <f t="shared" si="16"/>
        <v>-1</v>
      </c>
      <c r="U174" s="133">
        <f t="shared" si="17"/>
        <v>-1.000706963591375</v>
      </c>
      <c r="W174" s="133" t="e">
        <v>#N/A</v>
      </c>
    </row>
    <row r="175" spans="17:23" x14ac:dyDescent="0.25">
      <c r="Q175" s="133">
        <f t="shared" si="13"/>
        <v>-1.1904761904761905</v>
      </c>
      <c r="R175" s="136">
        <f t="shared" si="14"/>
        <v>-1.0139456435876086</v>
      </c>
      <c r="S175" s="133">
        <f t="shared" si="15"/>
        <v>-7.0506329113924062</v>
      </c>
      <c r="T175" s="133">
        <f t="shared" si="16"/>
        <v>-1</v>
      </c>
      <c r="U175" s="133">
        <f t="shared" si="17"/>
        <v>-1.000706963591375</v>
      </c>
      <c r="W175" s="133" t="e">
        <v>#N/A</v>
      </c>
    </row>
    <row r="176" spans="17:23" x14ac:dyDescent="0.25">
      <c r="Q176" s="133">
        <f t="shared" si="13"/>
        <v>-1.1904761904761905</v>
      </c>
      <c r="R176" s="136">
        <f t="shared" si="14"/>
        <v>-1.0139456435876086</v>
      </c>
      <c r="S176" s="133">
        <f t="shared" si="15"/>
        <v>-7.0506329113924062</v>
      </c>
      <c r="T176" s="133">
        <f t="shared" si="16"/>
        <v>-1</v>
      </c>
      <c r="U176" s="133">
        <f t="shared" si="17"/>
        <v>-1.000706963591375</v>
      </c>
      <c r="W176" s="133" t="e">
        <v>#N/A</v>
      </c>
    </row>
    <row r="177" spans="17:23" x14ac:dyDescent="0.25">
      <c r="Q177" s="133">
        <f t="shared" si="13"/>
        <v>-1.1904761904761905</v>
      </c>
      <c r="R177" s="136">
        <f t="shared" si="14"/>
        <v>-1.0139456435876086</v>
      </c>
      <c r="S177" s="133">
        <f t="shared" si="15"/>
        <v>-7.0506329113924062</v>
      </c>
      <c r="T177" s="133">
        <f t="shared" si="16"/>
        <v>-1</v>
      </c>
      <c r="U177" s="133">
        <f t="shared" si="17"/>
        <v>-1.000706963591375</v>
      </c>
      <c r="W177" s="133" t="e">
        <v>#N/A</v>
      </c>
    </row>
    <row r="178" spans="17:23" x14ac:dyDescent="0.25">
      <c r="Q178" s="133">
        <f t="shared" si="13"/>
        <v>-1.1904761904761905</v>
      </c>
      <c r="R178" s="136">
        <f t="shared" si="14"/>
        <v>-1.0139456435876086</v>
      </c>
      <c r="S178" s="133">
        <f t="shared" si="15"/>
        <v>-7.0506329113924062</v>
      </c>
      <c r="T178" s="133">
        <f t="shared" si="16"/>
        <v>-1</v>
      </c>
      <c r="U178" s="133">
        <f t="shared" si="17"/>
        <v>-1.000706963591375</v>
      </c>
      <c r="W178" s="133" t="e">
        <v>#N/A</v>
      </c>
    </row>
    <row r="179" spans="17:23" x14ac:dyDescent="0.25">
      <c r="Q179" s="133">
        <f t="shared" si="13"/>
        <v>-1.1904761904761905</v>
      </c>
      <c r="R179" s="136">
        <f t="shared" si="14"/>
        <v>-1.0139456435876086</v>
      </c>
      <c r="S179" s="133">
        <f t="shared" si="15"/>
        <v>-7.0506329113924062</v>
      </c>
      <c r="T179" s="133">
        <f t="shared" si="16"/>
        <v>-1</v>
      </c>
      <c r="U179" s="133">
        <f t="shared" si="17"/>
        <v>-1.000706963591375</v>
      </c>
      <c r="W179" s="133" t="e">
        <v>#N/A</v>
      </c>
    </row>
    <row r="180" spans="17:23" x14ac:dyDescent="0.25">
      <c r="Q180" s="133">
        <f t="shared" si="13"/>
        <v>-1.1904761904761905</v>
      </c>
      <c r="R180" s="136">
        <f t="shared" si="14"/>
        <v>-1.0139456435876086</v>
      </c>
      <c r="S180" s="133">
        <f t="shared" si="15"/>
        <v>-7.0506329113924062</v>
      </c>
      <c r="T180" s="133">
        <f t="shared" si="16"/>
        <v>-1</v>
      </c>
      <c r="U180" s="133">
        <f t="shared" si="17"/>
        <v>-1.000706963591375</v>
      </c>
      <c r="W180" s="133" t="e">
        <v>#N/A</v>
      </c>
    </row>
    <row r="181" spans="17:23" x14ac:dyDescent="0.25">
      <c r="Q181" s="133">
        <f t="shared" si="13"/>
        <v>-1.1904761904761905</v>
      </c>
      <c r="R181" s="136">
        <f t="shared" si="14"/>
        <v>-1.0139456435876086</v>
      </c>
      <c r="S181" s="133">
        <f t="shared" si="15"/>
        <v>-7.0506329113924062</v>
      </c>
      <c r="T181" s="133">
        <f t="shared" si="16"/>
        <v>-1</v>
      </c>
      <c r="U181" s="133">
        <f t="shared" si="17"/>
        <v>-1.000706963591375</v>
      </c>
      <c r="W181" s="133" t="e">
        <v>#N/A</v>
      </c>
    </row>
    <row r="182" spans="17:23" x14ac:dyDescent="0.25">
      <c r="Q182" s="133">
        <f t="shared" si="13"/>
        <v>-1.1904761904761905</v>
      </c>
      <c r="R182" s="136">
        <f t="shared" si="14"/>
        <v>-1.0139456435876086</v>
      </c>
      <c r="S182" s="133">
        <f t="shared" si="15"/>
        <v>-7.0506329113924062</v>
      </c>
      <c r="T182" s="133">
        <f t="shared" si="16"/>
        <v>-1</v>
      </c>
      <c r="U182" s="133">
        <f t="shared" si="17"/>
        <v>-1.000706963591375</v>
      </c>
      <c r="W182" s="133" t="e">
        <v>#N/A</v>
      </c>
    </row>
    <row r="183" spans="17:23" x14ac:dyDescent="0.25">
      <c r="Q183" s="133">
        <f t="shared" si="13"/>
        <v>-1.1904761904761905</v>
      </c>
      <c r="R183" s="136">
        <f t="shared" si="14"/>
        <v>-1.0139456435876086</v>
      </c>
      <c r="S183" s="133">
        <f t="shared" si="15"/>
        <v>-7.0506329113924062</v>
      </c>
      <c r="T183" s="133">
        <f t="shared" si="16"/>
        <v>-1</v>
      </c>
      <c r="U183" s="133">
        <f t="shared" si="17"/>
        <v>-1.000706963591375</v>
      </c>
      <c r="W183" s="133" t="e">
        <v>#N/A</v>
      </c>
    </row>
    <row r="184" spans="17:23" x14ac:dyDescent="0.25">
      <c r="Q184" s="133">
        <f t="shared" si="13"/>
        <v>-1.1904761904761905</v>
      </c>
      <c r="R184" s="136">
        <f t="shared" si="14"/>
        <v>-1.0139456435876086</v>
      </c>
      <c r="S184" s="133">
        <f t="shared" si="15"/>
        <v>-7.0506329113924062</v>
      </c>
      <c r="T184" s="133">
        <f t="shared" si="16"/>
        <v>-1</v>
      </c>
      <c r="U184" s="133">
        <f t="shared" si="17"/>
        <v>-1.000706963591375</v>
      </c>
      <c r="W184" s="133" t="e">
        <v>#N/A</v>
      </c>
    </row>
    <row r="185" spans="17:23" x14ac:dyDescent="0.25">
      <c r="Q185" s="133">
        <f t="shared" si="13"/>
        <v>-1.1904761904761905</v>
      </c>
      <c r="R185" s="136">
        <f t="shared" si="14"/>
        <v>-1.0139456435876086</v>
      </c>
      <c r="S185" s="133">
        <f t="shared" si="15"/>
        <v>-7.0506329113924062</v>
      </c>
      <c r="T185" s="133">
        <f t="shared" si="16"/>
        <v>-1</v>
      </c>
      <c r="U185" s="133">
        <f t="shared" si="17"/>
        <v>-1.000706963591375</v>
      </c>
    </row>
    <row r="186" spans="17:23" x14ac:dyDescent="0.25">
      <c r="Q186" s="133">
        <f t="shared" si="13"/>
        <v>-1.1904761904761905</v>
      </c>
      <c r="R186" s="136">
        <f t="shared" si="14"/>
        <v>-1.0139456435876086</v>
      </c>
      <c r="S186" s="133">
        <f t="shared" si="15"/>
        <v>-7.0506329113924062</v>
      </c>
      <c r="T186" s="133">
        <f t="shared" si="16"/>
        <v>-1</v>
      </c>
      <c r="U186" s="133">
        <f t="shared" si="17"/>
        <v>-1.000706963591375</v>
      </c>
    </row>
    <row r="187" spans="17:23" x14ac:dyDescent="0.25">
      <c r="Q187" s="133">
        <f t="shared" si="13"/>
        <v>-1.1904761904761905</v>
      </c>
      <c r="R187" s="136">
        <f t="shared" si="14"/>
        <v>-1.0139456435876086</v>
      </c>
      <c r="S187" s="133">
        <f t="shared" si="15"/>
        <v>-7.0506329113924062</v>
      </c>
      <c r="T187" s="133">
        <f t="shared" si="16"/>
        <v>-1</v>
      </c>
      <c r="U187" s="133">
        <f t="shared" si="17"/>
        <v>-1.000706963591375</v>
      </c>
    </row>
    <row r="188" spans="17:23" x14ac:dyDescent="0.25">
      <c r="Q188" s="133">
        <f t="shared" si="13"/>
        <v>-1.1904761904761905</v>
      </c>
      <c r="R188" s="136">
        <f t="shared" si="14"/>
        <v>-1.0139456435876086</v>
      </c>
      <c r="S188" s="133">
        <f t="shared" si="15"/>
        <v>-7.0506329113924062</v>
      </c>
      <c r="T188" s="133">
        <f t="shared" si="16"/>
        <v>-1</v>
      </c>
      <c r="U188" s="133">
        <f t="shared" si="17"/>
        <v>-1.000706963591375</v>
      </c>
    </row>
    <row r="189" spans="17:23" x14ac:dyDescent="0.25">
      <c r="Q189" s="133">
        <f t="shared" si="13"/>
        <v>-1.1904761904761905</v>
      </c>
      <c r="R189" s="136">
        <f t="shared" si="14"/>
        <v>-1.0139456435876086</v>
      </c>
      <c r="S189" s="133">
        <f t="shared" si="15"/>
        <v>-7.0506329113924062</v>
      </c>
      <c r="T189" s="133">
        <f t="shared" si="16"/>
        <v>-1</v>
      </c>
      <c r="U189" s="133">
        <f t="shared" si="17"/>
        <v>-1.000706963591375</v>
      </c>
    </row>
    <row r="190" spans="17:23" x14ac:dyDescent="0.25">
      <c r="Q190" s="133">
        <f t="shared" si="13"/>
        <v>-1.1904761904761905</v>
      </c>
      <c r="R190" s="136">
        <f t="shared" si="14"/>
        <v>-1.0139456435876086</v>
      </c>
      <c r="S190" s="133">
        <f t="shared" si="15"/>
        <v>-7.0506329113924062</v>
      </c>
      <c r="T190" s="133">
        <f t="shared" si="16"/>
        <v>-1</v>
      </c>
      <c r="U190" s="133">
        <f t="shared" si="17"/>
        <v>-1.000706963591375</v>
      </c>
    </row>
    <row r="191" spans="17:23" x14ac:dyDescent="0.25">
      <c r="Q191" s="133">
        <f t="shared" si="13"/>
        <v>-1.1904761904761905</v>
      </c>
      <c r="R191" s="136">
        <f t="shared" si="14"/>
        <v>-1.0139456435876086</v>
      </c>
      <c r="S191" s="133">
        <f t="shared" si="15"/>
        <v>-7.0506329113924062</v>
      </c>
      <c r="T191" s="133">
        <f t="shared" si="16"/>
        <v>-1</v>
      </c>
      <c r="U191" s="133">
        <f t="shared" si="17"/>
        <v>-1.000706963591375</v>
      </c>
    </row>
    <row r="192" spans="17:23" x14ac:dyDescent="0.25">
      <c r="Q192" s="133">
        <f t="shared" si="13"/>
        <v>-1.1904761904761905</v>
      </c>
      <c r="R192" s="136">
        <f t="shared" si="14"/>
        <v>-1.0139456435876086</v>
      </c>
      <c r="S192" s="133">
        <f t="shared" si="15"/>
        <v>-7.0506329113924062</v>
      </c>
      <c r="T192" s="133">
        <f t="shared" si="16"/>
        <v>-1</v>
      </c>
      <c r="U192" s="133">
        <f t="shared" si="17"/>
        <v>-1.000706963591375</v>
      </c>
    </row>
    <row r="193" spans="17:21" x14ac:dyDescent="0.25">
      <c r="Q193" s="133">
        <f t="shared" si="13"/>
        <v>-1.1904761904761905</v>
      </c>
      <c r="R193" s="136">
        <f t="shared" si="14"/>
        <v>-1.0139456435876086</v>
      </c>
      <c r="S193" s="133">
        <f t="shared" si="15"/>
        <v>-7.0506329113924062</v>
      </c>
      <c r="T193" s="133">
        <f t="shared" si="16"/>
        <v>-1</v>
      </c>
      <c r="U193" s="133">
        <f t="shared" si="17"/>
        <v>-1.000706963591375</v>
      </c>
    </row>
    <row r="194" spans="17:21" x14ac:dyDescent="0.25">
      <c r="Q194" s="133">
        <f t="shared" si="13"/>
        <v>-1.1904761904761905</v>
      </c>
      <c r="R194" s="136">
        <f t="shared" si="14"/>
        <v>-1.0139456435876086</v>
      </c>
      <c r="S194" s="133">
        <f t="shared" si="15"/>
        <v>-7.0506329113924062</v>
      </c>
      <c r="T194" s="133">
        <f t="shared" si="16"/>
        <v>-1</v>
      </c>
      <c r="U194" s="133">
        <f t="shared" si="17"/>
        <v>-1.000706963591375</v>
      </c>
    </row>
    <row r="195" spans="17:21" x14ac:dyDescent="0.25">
      <c r="Q195" s="133">
        <f t="shared" ref="Q195:Q258" si="18">2*((L195-P$3)/(P$5-P$3))-1</f>
        <v>-1.1904761904761905</v>
      </c>
      <c r="R195" s="136">
        <f t="shared" ref="R195:R258" si="19">2*((H195-P$8)/(P$10-P$8))-1</f>
        <v>-1.0139456435876086</v>
      </c>
      <c r="S195" s="133">
        <f t="shared" ref="S195:S258" si="20">2*((I195-P$13)/(P$15-P$13))-1</f>
        <v>-7.0506329113924062</v>
      </c>
      <c r="T195" s="133">
        <f t="shared" ref="T195:T258" si="21">2*((J195-P$18)/(P$20-P$18))-1</f>
        <v>-1</v>
      </c>
      <c r="U195" s="133">
        <f t="shared" ref="U195:U258" si="22">2*((K195-P$23)/(P$25-P$23))-1</f>
        <v>-1.000706963591375</v>
      </c>
    </row>
    <row r="196" spans="17:21" x14ac:dyDescent="0.25">
      <c r="Q196" s="133">
        <f t="shared" si="18"/>
        <v>-1.1904761904761905</v>
      </c>
      <c r="R196" s="136">
        <f t="shared" si="19"/>
        <v>-1.0139456435876086</v>
      </c>
      <c r="S196" s="133">
        <f t="shared" si="20"/>
        <v>-7.0506329113924062</v>
      </c>
      <c r="T196" s="133">
        <f t="shared" si="21"/>
        <v>-1</v>
      </c>
      <c r="U196" s="133">
        <f t="shared" si="22"/>
        <v>-1.000706963591375</v>
      </c>
    </row>
    <row r="197" spans="17:21" x14ac:dyDescent="0.25">
      <c r="Q197" s="133">
        <f t="shared" si="18"/>
        <v>-1.1904761904761905</v>
      </c>
      <c r="R197" s="136">
        <f t="shared" si="19"/>
        <v>-1.0139456435876086</v>
      </c>
      <c r="S197" s="133">
        <f t="shared" si="20"/>
        <v>-7.0506329113924062</v>
      </c>
      <c r="T197" s="133">
        <f t="shared" si="21"/>
        <v>-1</v>
      </c>
      <c r="U197" s="133">
        <f t="shared" si="22"/>
        <v>-1.000706963591375</v>
      </c>
    </row>
    <row r="198" spans="17:21" x14ac:dyDescent="0.25">
      <c r="Q198" s="133">
        <f t="shared" si="18"/>
        <v>-1.1904761904761905</v>
      </c>
      <c r="R198" s="136">
        <f t="shared" si="19"/>
        <v>-1.0139456435876086</v>
      </c>
      <c r="S198" s="133">
        <f t="shared" si="20"/>
        <v>-7.0506329113924062</v>
      </c>
      <c r="T198" s="133">
        <f t="shared" si="21"/>
        <v>-1</v>
      </c>
      <c r="U198" s="133">
        <f t="shared" si="22"/>
        <v>-1.000706963591375</v>
      </c>
    </row>
    <row r="199" spans="17:21" x14ac:dyDescent="0.25">
      <c r="Q199" s="133">
        <f t="shared" si="18"/>
        <v>-1.1904761904761905</v>
      </c>
      <c r="R199" s="136">
        <f t="shared" si="19"/>
        <v>-1.0139456435876086</v>
      </c>
      <c r="S199" s="133">
        <f t="shared" si="20"/>
        <v>-7.0506329113924062</v>
      </c>
      <c r="T199" s="133">
        <f t="shared" si="21"/>
        <v>-1</v>
      </c>
      <c r="U199" s="133">
        <f t="shared" si="22"/>
        <v>-1.000706963591375</v>
      </c>
    </row>
    <row r="200" spans="17:21" x14ac:dyDescent="0.25">
      <c r="Q200" s="133">
        <f t="shared" si="18"/>
        <v>-1.1904761904761905</v>
      </c>
      <c r="R200" s="136">
        <f t="shared" si="19"/>
        <v>-1.0139456435876086</v>
      </c>
      <c r="S200" s="133">
        <f t="shared" si="20"/>
        <v>-7.0506329113924062</v>
      </c>
      <c r="T200" s="133">
        <f t="shared" si="21"/>
        <v>-1</v>
      </c>
      <c r="U200" s="133">
        <f t="shared" si="22"/>
        <v>-1.000706963591375</v>
      </c>
    </row>
    <row r="201" spans="17:21" x14ac:dyDescent="0.25">
      <c r="Q201" s="133">
        <f t="shared" si="18"/>
        <v>-1.1904761904761905</v>
      </c>
      <c r="R201" s="136">
        <f t="shared" si="19"/>
        <v>-1.0139456435876086</v>
      </c>
      <c r="S201" s="133">
        <f t="shared" si="20"/>
        <v>-7.0506329113924062</v>
      </c>
      <c r="T201" s="133">
        <f t="shared" si="21"/>
        <v>-1</v>
      </c>
      <c r="U201" s="133">
        <f t="shared" si="22"/>
        <v>-1.000706963591375</v>
      </c>
    </row>
    <row r="202" spans="17:21" x14ac:dyDescent="0.25">
      <c r="Q202" s="133">
        <f t="shared" si="18"/>
        <v>-1.1904761904761905</v>
      </c>
      <c r="R202" s="136">
        <f t="shared" si="19"/>
        <v>-1.0139456435876086</v>
      </c>
      <c r="S202" s="133">
        <f t="shared" si="20"/>
        <v>-7.0506329113924062</v>
      </c>
      <c r="T202" s="133">
        <f t="shared" si="21"/>
        <v>-1</v>
      </c>
      <c r="U202" s="133">
        <f t="shared" si="22"/>
        <v>-1.000706963591375</v>
      </c>
    </row>
    <row r="203" spans="17:21" x14ac:dyDescent="0.25">
      <c r="Q203" s="133">
        <f t="shared" si="18"/>
        <v>-1.1904761904761905</v>
      </c>
      <c r="R203" s="136">
        <f t="shared" si="19"/>
        <v>-1.0139456435876086</v>
      </c>
      <c r="S203" s="133">
        <f t="shared" si="20"/>
        <v>-7.0506329113924062</v>
      </c>
      <c r="T203" s="133">
        <f t="shared" si="21"/>
        <v>-1</v>
      </c>
      <c r="U203" s="133">
        <f t="shared" si="22"/>
        <v>-1.000706963591375</v>
      </c>
    </row>
    <row r="204" spans="17:21" x14ac:dyDescent="0.25">
      <c r="Q204" s="133">
        <f t="shared" si="18"/>
        <v>-1.1904761904761905</v>
      </c>
      <c r="R204" s="136">
        <f t="shared" si="19"/>
        <v>-1.0139456435876086</v>
      </c>
      <c r="S204" s="133">
        <f t="shared" si="20"/>
        <v>-7.0506329113924062</v>
      </c>
      <c r="T204" s="133">
        <f t="shared" si="21"/>
        <v>-1</v>
      </c>
      <c r="U204" s="133">
        <f t="shared" si="22"/>
        <v>-1.000706963591375</v>
      </c>
    </row>
    <row r="205" spans="17:21" x14ac:dyDescent="0.25">
      <c r="Q205" s="133">
        <f t="shared" si="18"/>
        <v>-1.1904761904761905</v>
      </c>
      <c r="R205" s="136">
        <f t="shared" si="19"/>
        <v>-1.0139456435876086</v>
      </c>
      <c r="S205" s="133">
        <f t="shared" si="20"/>
        <v>-7.0506329113924062</v>
      </c>
      <c r="T205" s="133">
        <f t="shared" si="21"/>
        <v>-1</v>
      </c>
      <c r="U205" s="133">
        <f t="shared" si="22"/>
        <v>-1.000706963591375</v>
      </c>
    </row>
    <row r="206" spans="17:21" x14ac:dyDescent="0.25">
      <c r="Q206" s="133">
        <f t="shared" si="18"/>
        <v>-1.1904761904761905</v>
      </c>
      <c r="R206" s="136">
        <f t="shared" si="19"/>
        <v>-1.0139456435876086</v>
      </c>
      <c r="S206" s="133">
        <f t="shared" si="20"/>
        <v>-7.0506329113924062</v>
      </c>
      <c r="T206" s="133">
        <f t="shared" si="21"/>
        <v>-1</v>
      </c>
      <c r="U206" s="133">
        <f t="shared" si="22"/>
        <v>-1.000706963591375</v>
      </c>
    </row>
    <row r="207" spans="17:21" x14ac:dyDescent="0.25">
      <c r="Q207" s="133">
        <f t="shared" si="18"/>
        <v>-1.1904761904761905</v>
      </c>
      <c r="R207" s="136">
        <f t="shared" si="19"/>
        <v>-1.0139456435876086</v>
      </c>
      <c r="S207" s="133">
        <f t="shared" si="20"/>
        <v>-7.0506329113924062</v>
      </c>
      <c r="T207" s="133">
        <f t="shared" si="21"/>
        <v>-1</v>
      </c>
      <c r="U207" s="133">
        <f t="shared" si="22"/>
        <v>-1.000706963591375</v>
      </c>
    </row>
    <row r="208" spans="17:21" x14ac:dyDescent="0.25">
      <c r="Q208" s="133">
        <f t="shared" si="18"/>
        <v>-1.1904761904761905</v>
      </c>
      <c r="R208" s="136">
        <f t="shared" si="19"/>
        <v>-1.0139456435876086</v>
      </c>
      <c r="S208" s="133">
        <f t="shared" si="20"/>
        <v>-7.0506329113924062</v>
      </c>
      <c r="T208" s="133">
        <f t="shared" si="21"/>
        <v>-1</v>
      </c>
      <c r="U208" s="133">
        <f t="shared" si="22"/>
        <v>-1.000706963591375</v>
      </c>
    </row>
    <row r="209" spans="17:21" x14ac:dyDescent="0.25">
      <c r="Q209" s="133">
        <f t="shared" si="18"/>
        <v>-1.1904761904761905</v>
      </c>
      <c r="R209" s="136">
        <f t="shared" si="19"/>
        <v>-1.0139456435876086</v>
      </c>
      <c r="S209" s="133">
        <f t="shared" si="20"/>
        <v>-7.0506329113924062</v>
      </c>
      <c r="T209" s="133">
        <f t="shared" si="21"/>
        <v>-1</v>
      </c>
      <c r="U209" s="133">
        <f t="shared" si="22"/>
        <v>-1.000706963591375</v>
      </c>
    </row>
    <row r="210" spans="17:21" x14ac:dyDescent="0.25">
      <c r="Q210" s="133">
        <f t="shared" si="18"/>
        <v>-1.1904761904761905</v>
      </c>
      <c r="R210" s="136">
        <f t="shared" si="19"/>
        <v>-1.0139456435876086</v>
      </c>
      <c r="S210" s="133">
        <f t="shared" si="20"/>
        <v>-7.0506329113924062</v>
      </c>
      <c r="T210" s="133">
        <f t="shared" si="21"/>
        <v>-1</v>
      </c>
      <c r="U210" s="133">
        <f t="shared" si="22"/>
        <v>-1.000706963591375</v>
      </c>
    </row>
    <row r="211" spans="17:21" x14ac:dyDescent="0.25">
      <c r="Q211" s="133">
        <f t="shared" si="18"/>
        <v>-1.1904761904761905</v>
      </c>
      <c r="R211" s="136">
        <f t="shared" si="19"/>
        <v>-1.0139456435876086</v>
      </c>
      <c r="S211" s="133">
        <f t="shared" si="20"/>
        <v>-7.0506329113924062</v>
      </c>
      <c r="T211" s="133">
        <f t="shared" si="21"/>
        <v>-1</v>
      </c>
      <c r="U211" s="133">
        <f t="shared" si="22"/>
        <v>-1.000706963591375</v>
      </c>
    </row>
    <row r="212" spans="17:21" x14ac:dyDescent="0.25">
      <c r="Q212" s="133">
        <f t="shared" si="18"/>
        <v>-1.1904761904761905</v>
      </c>
      <c r="R212" s="136">
        <f t="shared" si="19"/>
        <v>-1.0139456435876086</v>
      </c>
      <c r="S212" s="133">
        <f t="shared" si="20"/>
        <v>-7.0506329113924062</v>
      </c>
      <c r="T212" s="133">
        <f t="shared" si="21"/>
        <v>-1</v>
      </c>
      <c r="U212" s="133">
        <f t="shared" si="22"/>
        <v>-1.000706963591375</v>
      </c>
    </row>
    <row r="213" spans="17:21" x14ac:dyDescent="0.25">
      <c r="Q213" s="133">
        <f t="shared" si="18"/>
        <v>-1.1904761904761905</v>
      </c>
      <c r="R213" s="136">
        <f t="shared" si="19"/>
        <v>-1.0139456435876086</v>
      </c>
      <c r="S213" s="133">
        <f t="shared" si="20"/>
        <v>-7.0506329113924062</v>
      </c>
      <c r="T213" s="133">
        <f t="shared" si="21"/>
        <v>-1</v>
      </c>
      <c r="U213" s="133">
        <f t="shared" si="22"/>
        <v>-1.000706963591375</v>
      </c>
    </row>
    <row r="214" spans="17:21" x14ac:dyDescent="0.25">
      <c r="Q214" s="133">
        <f t="shared" si="18"/>
        <v>-1.1904761904761905</v>
      </c>
      <c r="R214" s="136">
        <f t="shared" si="19"/>
        <v>-1.0139456435876086</v>
      </c>
      <c r="S214" s="133">
        <f t="shared" si="20"/>
        <v>-7.0506329113924062</v>
      </c>
      <c r="T214" s="133">
        <f t="shared" si="21"/>
        <v>-1</v>
      </c>
      <c r="U214" s="133">
        <f t="shared" si="22"/>
        <v>-1.000706963591375</v>
      </c>
    </row>
    <row r="215" spans="17:21" x14ac:dyDescent="0.25">
      <c r="Q215" s="133">
        <f t="shared" si="18"/>
        <v>-1.1904761904761905</v>
      </c>
      <c r="R215" s="136">
        <f t="shared" si="19"/>
        <v>-1.0139456435876086</v>
      </c>
      <c r="S215" s="133">
        <f t="shared" si="20"/>
        <v>-7.0506329113924062</v>
      </c>
      <c r="T215" s="133">
        <f t="shared" si="21"/>
        <v>-1</v>
      </c>
      <c r="U215" s="133">
        <f t="shared" si="22"/>
        <v>-1.000706963591375</v>
      </c>
    </row>
    <row r="216" spans="17:21" x14ac:dyDescent="0.25">
      <c r="Q216" s="133">
        <f t="shared" si="18"/>
        <v>-1.1904761904761905</v>
      </c>
      <c r="R216" s="136">
        <f t="shared" si="19"/>
        <v>-1.0139456435876086</v>
      </c>
      <c r="S216" s="133">
        <f t="shared" si="20"/>
        <v>-7.0506329113924062</v>
      </c>
      <c r="T216" s="133">
        <f t="shared" si="21"/>
        <v>-1</v>
      </c>
      <c r="U216" s="133">
        <f t="shared" si="22"/>
        <v>-1.000706963591375</v>
      </c>
    </row>
    <row r="217" spans="17:21" x14ac:dyDescent="0.25">
      <c r="Q217" s="133">
        <f t="shared" si="18"/>
        <v>-1.1904761904761905</v>
      </c>
      <c r="R217" s="136">
        <f t="shared" si="19"/>
        <v>-1.0139456435876086</v>
      </c>
      <c r="S217" s="133">
        <f t="shared" si="20"/>
        <v>-7.0506329113924062</v>
      </c>
      <c r="T217" s="133">
        <f t="shared" si="21"/>
        <v>-1</v>
      </c>
      <c r="U217" s="133">
        <f t="shared" si="22"/>
        <v>-1.000706963591375</v>
      </c>
    </row>
    <row r="218" spans="17:21" x14ac:dyDescent="0.25">
      <c r="Q218" s="133">
        <f t="shared" si="18"/>
        <v>-1.1904761904761905</v>
      </c>
      <c r="R218" s="136">
        <f t="shared" si="19"/>
        <v>-1.0139456435876086</v>
      </c>
      <c r="S218" s="133">
        <f t="shared" si="20"/>
        <v>-7.0506329113924062</v>
      </c>
      <c r="T218" s="133">
        <f t="shared" si="21"/>
        <v>-1</v>
      </c>
      <c r="U218" s="133">
        <f t="shared" si="22"/>
        <v>-1.000706963591375</v>
      </c>
    </row>
    <row r="219" spans="17:21" x14ac:dyDescent="0.25">
      <c r="Q219" s="133">
        <f t="shared" si="18"/>
        <v>-1.1904761904761905</v>
      </c>
      <c r="R219" s="136">
        <f t="shared" si="19"/>
        <v>-1.0139456435876086</v>
      </c>
      <c r="S219" s="133">
        <f t="shared" si="20"/>
        <v>-7.0506329113924062</v>
      </c>
      <c r="T219" s="133">
        <f t="shared" si="21"/>
        <v>-1</v>
      </c>
      <c r="U219" s="133">
        <f t="shared" si="22"/>
        <v>-1.000706963591375</v>
      </c>
    </row>
    <row r="220" spans="17:21" x14ac:dyDescent="0.25">
      <c r="Q220" s="133">
        <f t="shared" si="18"/>
        <v>-1.1904761904761905</v>
      </c>
      <c r="R220" s="136">
        <f t="shared" si="19"/>
        <v>-1.0139456435876086</v>
      </c>
      <c r="S220" s="133">
        <f t="shared" si="20"/>
        <v>-7.0506329113924062</v>
      </c>
      <c r="T220" s="133">
        <f t="shared" si="21"/>
        <v>-1</v>
      </c>
      <c r="U220" s="133">
        <f t="shared" si="22"/>
        <v>-1.000706963591375</v>
      </c>
    </row>
    <row r="221" spans="17:21" x14ac:dyDescent="0.25">
      <c r="Q221" s="133">
        <f t="shared" si="18"/>
        <v>-1.1904761904761905</v>
      </c>
      <c r="R221" s="136">
        <f t="shared" si="19"/>
        <v>-1.0139456435876086</v>
      </c>
      <c r="S221" s="133">
        <f t="shared" si="20"/>
        <v>-7.0506329113924062</v>
      </c>
      <c r="T221" s="133">
        <f t="shared" si="21"/>
        <v>-1</v>
      </c>
      <c r="U221" s="133">
        <f t="shared" si="22"/>
        <v>-1.000706963591375</v>
      </c>
    </row>
    <row r="222" spans="17:21" x14ac:dyDescent="0.25">
      <c r="Q222" s="133">
        <f t="shared" si="18"/>
        <v>-1.1904761904761905</v>
      </c>
      <c r="R222" s="136">
        <f t="shared" si="19"/>
        <v>-1.0139456435876086</v>
      </c>
      <c r="S222" s="133">
        <f t="shared" si="20"/>
        <v>-7.0506329113924062</v>
      </c>
      <c r="T222" s="133">
        <f t="shared" si="21"/>
        <v>-1</v>
      </c>
      <c r="U222" s="133">
        <f t="shared" si="22"/>
        <v>-1.000706963591375</v>
      </c>
    </row>
    <row r="223" spans="17:21" x14ac:dyDescent="0.25">
      <c r="Q223" s="133">
        <f t="shared" si="18"/>
        <v>-1.1904761904761905</v>
      </c>
      <c r="R223" s="136">
        <f t="shared" si="19"/>
        <v>-1.0139456435876086</v>
      </c>
      <c r="S223" s="133">
        <f t="shared" si="20"/>
        <v>-7.0506329113924062</v>
      </c>
      <c r="T223" s="133">
        <f t="shared" si="21"/>
        <v>-1</v>
      </c>
      <c r="U223" s="133">
        <f t="shared" si="22"/>
        <v>-1.000706963591375</v>
      </c>
    </row>
    <row r="224" spans="17:21" x14ac:dyDescent="0.25">
      <c r="Q224" s="133">
        <f t="shared" si="18"/>
        <v>-1.1904761904761905</v>
      </c>
      <c r="R224" s="136">
        <f t="shared" si="19"/>
        <v>-1.0139456435876086</v>
      </c>
      <c r="S224" s="133">
        <f t="shared" si="20"/>
        <v>-7.0506329113924062</v>
      </c>
      <c r="T224" s="133">
        <f t="shared" si="21"/>
        <v>-1</v>
      </c>
      <c r="U224" s="133">
        <f t="shared" si="22"/>
        <v>-1.000706963591375</v>
      </c>
    </row>
    <row r="225" spans="17:21" x14ac:dyDescent="0.25">
      <c r="Q225" s="133">
        <f t="shared" si="18"/>
        <v>-1.1904761904761905</v>
      </c>
      <c r="R225" s="136">
        <f t="shared" si="19"/>
        <v>-1.0139456435876086</v>
      </c>
      <c r="S225" s="133">
        <f t="shared" si="20"/>
        <v>-7.0506329113924062</v>
      </c>
      <c r="T225" s="133">
        <f t="shared" si="21"/>
        <v>-1</v>
      </c>
      <c r="U225" s="133">
        <f t="shared" si="22"/>
        <v>-1.000706963591375</v>
      </c>
    </row>
    <row r="226" spans="17:21" x14ac:dyDescent="0.25">
      <c r="Q226" s="133">
        <f t="shared" si="18"/>
        <v>-1.1904761904761905</v>
      </c>
      <c r="R226" s="136">
        <f t="shared" si="19"/>
        <v>-1.0139456435876086</v>
      </c>
      <c r="S226" s="133">
        <f t="shared" si="20"/>
        <v>-7.0506329113924062</v>
      </c>
      <c r="T226" s="133">
        <f t="shared" si="21"/>
        <v>-1</v>
      </c>
      <c r="U226" s="133">
        <f t="shared" si="22"/>
        <v>-1.000706963591375</v>
      </c>
    </row>
    <row r="227" spans="17:21" x14ac:dyDescent="0.25">
      <c r="Q227" s="133">
        <f t="shared" si="18"/>
        <v>-1.1904761904761905</v>
      </c>
      <c r="R227" s="136">
        <f t="shared" si="19"/>
        <v>-1.0139456435876086</v>
      </c>
      <c r="S227" s="133">
        <f t="shared" si="20"/>
        <v>-7.0506329113924062</v>
      </c>
      <c r="T227" s="133">
        <f t="shared" si="21"/>
        <v>-1</v>
      </c>
      <c r="U227" s="133">
        <f t="shared" si="22"/>
        <v>-1.000706963591375</v>
      </c>
    </row>
    <row r="228" spans="17:21" x14ac:dyDescent="0.25">
      <c r="Q228" s="133">
        <f t="shared" si="18"/>
        <v>-1.1904761904761905</v>
      </c>
      <c r="R228" s="136">
        <f t="shared" si="19"/>
        <v>-1.0139456435876086</v>
      </c>
      <c r="S228" s="133">
        <f t="shared" si="20"/>
        <v>-7.0506329113924062</v>
      </c>
      <c r="T228" s="133">
        <f t="shared" si="21"/>
        <v>-1</v>
      </c>
      <c r="U228" s="133">
        <f t="shared" si="22"/>
        <v>-1.000706963591375</v>
      </c>
    </row>
    <row r="229" spans="17:21" x14ac:dyDescent="0.25">
      <c r="Q229" s="133">
        <f t="shared" si="18"/>
        <v>-1.1904761904761905</v>
      </c>
      <c r="R229" s="136">
        <f t="shared" si="19"/>
        <v>-1.0139456435876086</v>
      </c>
      <c r="S229" s="133">
        <f t="shared" si="20"/>
        <v>-7.0506329113924062</v>
      </c>
      <c r="T229" s="133">
        <f t="shared" si="21"/>
        <v>-1</v>
      </c>
      <c r="U229" s="133">
        <f t="shared" si="22"/>
        <v>-1.000706963591375</v>
      </c>
    </row>
    <row r="230" spans="17:21" x14ac:dyDescent="0.25">
      <c r="Q230" s="133">
        <f t="shared" si="18"/>
        <v>-1.1904761904761905</v>
      </c>
      <c r="R230" s="136">
        <f t="shared" si="19"/>
        <v>-1.0139456435876086</v>
      </c>
      <c r="S230" s="133">
        <f t="shared" si="20"/>
        <v>-7.0506329113924062</v>
      </c>
      <c r="T230" s="133">
        <f t="shared" si="21"/>
        <v>-1</v>
      </c>
      <c r="U230" s="133">
        <f t="shared" si="22"/>
        <v>-1.000706963591375</v>
      </c>
    </row>
    <row r="231" spans="17:21" x14ac:dyDescent="0.25">
      <c r="Q231" s="133">
        <f t="shared" si="18"/>
        <v>-1.1904761904761905</v>
      </c>
      <c r="R231" s="136">
        <f t="shared" si="19"/>
        <v>-1.0139456435876086</v>
      </c>
      <c r="S231" s="133">
        <f t="shared" si="20"/>
        <v>-7.0506329113924062</v>
      </c>
      <c r="T231" s="133">
        <f t="shared" si="21"/>
        <v>-1</v>
      </c>
      <c r="U231" s="133">
        <f t="shared" si="22"/>
        <v>-1.000706963591375</v>
      </c>
    </row>
    <row r="232" spans="17:21" x14ac:dyDescent="0.25">
      <c r="Q232" s="133">
        <f t="shared" si="18"/>
        <v>-1.1904761904761905</v>
      </c>
      <c r="R232" s="136">
        <f t="shared" si="19"/>
        <v>-1.0139456435876086</v>
      </c>
      <c r="S232" s="133">
        <f t="shared" si="20"/>
        <v>-7.0506329113924062</v>
      </c>
      <c r="T232" s="133">
        <f t="shared" si="21"/>
        <v>-1</v>
      </c>
      <c r="U232" s="133">
        <f t="shared" si="22"/>
        <v>-1.000706963591375</v>
      </c>
    </row>
    <row r="233" spans="17:21" x14ac:dyDescent="0.25">
      <c r="Q233" s="133">
        <f t="shared" si="18"/>
        <v>-1.1904761904761905</v>
      </c>
      <c r="R233" s="136">
        <f t="shared" si="19"/>
        <v>-1.0139456435876086</v>
      </c>
      <c r="S233" s="133">
        <f t="shared" si="20"/>
        <v>-7.0506329113924062</v>
      </c>
      <c r="T233" s="133">
        <f t="shared" si="21"/>
        <v>-1</v>
      </c>
      <c r="U233" s="133">
        <f t="shared" si="22"/>
        <v>-1.000706963591375</v>
      </c>
    </row>
    <row r="234" spans="17:21" x14ac:dyDescent="0.25">
      <c r="Q234" s="133">
        <f t="shared" si="18"/>
        <v>-1.1904761904761905</v>
      </c>
      <c r="R234" s="136">
        <f t="shared" si="19"/>
        <v>-1.0139456435876086</v>
      </c>
      <c r="S234" s="133">
        <f t="shared" si="20"/>
        <v>-7.0506329113924062</v>
      </c>
      <c r="T234" s="133">
        <f t="shared" si="21"/>
        <v>-1</v>
      </c>
      <c r="U234" s="133">
        <f t="shared" si="22"/>
        <v>-1.000706963591375</v>
      </c>
    </row>
    <row r="235" spans="17:21" x14ac:dyDescent="0.25">
      <c r="Q235" s="133">
        <f t="shared" si="18"/>
        <v>-1.1904761904761905</v>
      </c>
      <c r="R235" s="136">
        <f t="shared" si="19"/>
        <v>-1.0139456435876086</v>
      </c>
      <c r="S235" s="133">
        <f t="shared" si="20"/>
        <v>-7.0506329113924062</v>
      </c>
      <c r="T235" s="133">
        <f t="shared" si="21"/>
        <v>-1</v>
      </c>
      <c r="U235" s="133">
        <f t="shared" si="22"/>
        <v>-1.000706963591375</v>
      </c>
    </row>
    <row r="236" spans="17:21" x14ac:dyDescent="0.25">
      <c r="Q236" s="133">
        <f t="shared" si="18"/>
        <v>-1.1904761904761905</v>
      </c>
      <c r="R236" s="136">
        <f t="shared" si="19"/>
        <v>-1.0139456435876086</v>
      </c>
      <c r="S236" s="133">
        <f t="shared" si="20"/>
        <v>-7.0506329113924062</v>
      </c>
      <c r="T236" s="133">
        <f t="shared" si="21"/>
        <v>-1</v>
      </c>
      <c r="U236" s="133">
        <f t="shared" si="22"/>
        <v>-1.000706963591375</v>
      </c>
    </row>
    <row r="237" spans="17:21" x14ac:dyDescent="0.25">
      <c r="Q237" s="133">
        <f t="shared" si="18"/>
        <v>-1.1904761904761905</v>
      </c>
      <c r="R237" s="136">
        <f t="shared" si="19"/>
        <v>-1.0139456435876086</v>
      </c>
      <c r="S237" s="133">
        <f t="shared" si="20"/>
        <v>-7.0506329113924062</v>
      </c>
      <c r="T237" s="133">
        <f t="shared" si="21"/>
        <v>-1</v>
      </c>
      <c r="U237" s="133">
        <f t="shared" si="22"/>
        <v>-1.000706963591375</v>
      </c>
    </row>
    <row r="238" spans="17:21" x14ac:dyDescent="0.25">
      <c r="Q238" s="133">
        <f t="shared" si="18"/>
        <v>-1.1904761904761905</v>
      </c>
      <c r="R238" s="136">
        <f t="shared" si="19"/>
        <v>-1.0139456435876086</v>
      </c>
      <c r="S238" s="133">
        <f t="shared" si="20"/>
        <v>-7.0506329113924062</v>
      </c>
      <c r="T238" s="133">
        <f t="shared" si="21"/>
        <v>-1</v>
      </c>
      <c r="U238" s="133">
        <f t="shared" si="22"/>
        <v>-1.000706963591375</v>
      </c>
    </row>
    <row r="239" spans="17:21" x14ac:dyDescent="0.25">
      <c r="Q239" s="133">
        <f t="shared" si="18"/>
        <v>-1.1904761904761905</v>
      </c>
      <c r="R239" s="136">
        <f t="shared" si="19"/>
        <v>-1.0139456435876086</v>
      </c>
      <c r="S239" s="133">
        <f t="shared" si="20"/>
        <v>-7.0506329113924062</v>
      </c>
      <c r="T239" s="133">
        <f t="shared" si="21"/>
        <v>-1</v>
      </c>
      <c r="U239" s="133">
        <f t="shared" si="22"/>
        <v>-1.000706963591375</v>
      </c>
    </row>
    <row r="240" spans="17:21" x14ac:dyDescent="0.25">
      <c r="Q240" s="133">
        <f t="shared" si="18"/>
        <v>-1.1904761904761905</v>
      </c>
      <c r="R240" s="136">
        <f t="shared" si="19"/>
        <v>-1.0139456435876086</v>
      </c>
      <c r="S240" s="133">
        <f t="shared" si="20"/>
        <v>-7.0506329113924062</v>
      </c>
      <c r="T240" s="133">
        <f t="shared" si="21"/>
        <v>-1</v>
      </c>
      <c r="U240" s="133">
        <f t="shared" si="22"/>
        <v>-1.000706963591375</v>
      </c>
    </row>
    <row r="241" spans="17:21" x14ac:dyDescent="0.25">
      <c r="Q241" s="133">
        <f t="shared" si="18"/>
        <v>-1.1904761904761905</v>
      </c>
      <c r="R241" s="136">
        <f t="shared" si="19"/>
        <v>-1.0139456435876086</v>
      </c>
      <c r="S241" s="133">
        <f t="shared" si="20"/>
        <v>-7.0506329113924062</v>
      </c>
      <c r="T241" s="133">
        <f t="shared" si="21"/>
        <v>-1</v>
      </c>
      <c r="U241" s="133">
        <f t="shared" si="22"/>
        <v>-1.000706963591375</v>
      </c>
    </row>
    <row r="242" spans="17:21" x14ac:dyDescent="0.25">
      <c r="Q242" s="133">
        <f t="shared" si="18"/>
        <v>-1.1904761904761905</v>
      </c>
      <c r="R242" s="136">
        <f t="shared" si="19"/>
        <v>-1.0139456435876086</v>
      </c>
      <c r="S242" s="133">
        <f t="shared" si="20"/>
        <v>-7.0506329113924062</v>
      </c>
      <c r="T242" s="133">
        <f t="shared" si="21"/>
        <v>-1</v>
      </c>
      <c r="U242" s="133">
        <f t="shared" si="22"/>
        <v>-1.000706963591375</v>
      </c>
    </row>
    <row r="243" spans="17:21" x14ac:dyDescent="0.25">
      <c r="Q243" s="133">
        <f t="shared" si="18"/>
        <v>-1.1904761904761905</v>
      </c>
      <c r="R243" s="136">
        <f t="shared" si="19"/>
        <v>-1.0139456435876086</v>
      </c>
      <c r="S243" s="133">
        <f t="shared" si="20"/>
        <v>-7.0506329113924062</v>
      </c>
      <c r="T243" s="133">
        <f t="shared" si="21"/>
        <v>-1</v>
      </c>
      <c r="U243" s="133">
        <f t="shared" si="22"/>
        <v>-1.000706963591375</v>
      </c>
    </row>
    <row r="244" spans="17:21" x14ac:dyDescent="0.25">
      <c r="Q244" s="133">
        <f t="shared" si="18"/>
        <v>-1.1904761904761905</v>
      </c>
      <c r="R244" s="136">
        <f t="shared" si="19"/>
        <v>-1.0139456435876086</v>
      </c>
      <c r="S244" s="133">
        <f t="shared" si="20"/>
        <v>-7.0506329113924062</v>
      </c>
      <c r="T244" s="133">
        <f t="shared" si="21"/>
        <v>-1</v>
      </c>
      <c r="U244" s="133">
        <f t="shared" si="22"/>
        <v>-1.000706963591375</v>
      </c>
    </row>
    <row r="245" spans="17:21" x14ac:dyDescent="0.25">
      <c r="Q245" s="133">
        <f t="shared" si="18"/>
        <v>-1.1904761904761905</v>
      </c>
      <c r="R245" s="136">
        <f t="shared" si="19"/>
        <v>-1.0139456435876086</v>
      </c>
      <c r="S245" s="133">
        <f t="shared" si="20"/>
        <v>-7.0506329113924062</v>
      </c>
      <c r="T245" s="133">
        <f t="shared" si="21"/>
        <v>-1</v>
      </c>
      <c r="U245" s="133">
        <f t="shared" si="22"/>
        <v>-1.000706963591375</v>
      </c>
    </row>
    <row r="246" spans="17:21" x14ac:dyDescent="0.25">
      <c r="Q246" s="133">
        <f t="shared" si="18"/>
        <v>-1.1904761904761905</v>
      </c>
      <c r="R246" s="136">
        <f t="shared" si="19"/>
        <v>-1.0139456435876086</v>
      </c>
      <c r="S246" s="133">
        <f t="shared" si="20"/>
        <v>-7.0506329113924062</v>
      </c>
      <c r="T246" s="133">
        <f t="shared" si="21"/>
        <v>-1</v>
      </c>
      <c r="U246" s="133">
        <f t="shared" si="22"/>
        <v>-1.000706963591375</v>
      </c>
    </row>
    <row r="247" spans="17:21" x14ac:dyDescent="0.25">
      <c r="Q247" s="133">
        <f t="shared" si="18"/>
        <v>-1.1904761904761905</v>
      </c>
      <c r="R247" s="136">
        <f t="shared" si="19"/>
        <v>-1.0139456435876086</v>
      </c>
      <c r="S247" s="133">
        <f t="shared" si="20"/>
        <v>-7.0506329113924062</v>
      </c>
      <c r="T247" s="133">
        <f t="shared" si="21"/>
        <v>-1</v>
      </c>
      <c r="U247" s="133">
        <f t="shared" si="22"/>
        <v>-1.000706963591375</v>
      </c>
    </row>
    <row r="248" spans="17:21" x14ac:dyDescent="0.25">
      <c r="Q248" s="133">
        <f t="shared" si="18"/>
        <v>-1.1904761904761905</v>
      </c>
      <c r="R248" s="136">
        <f t="shared" si="19"/>
        <v>-1.0139456435876086</v>
      </c>
      <c r="S248" s="133">
        <f t="shared" si="20"/>
        <v>-7.0506329113924062</v>
      </c>
      <c r="T248" s="133">
        <f t="shared" si="21"/>
        <v>-1</v>
      </c>
      <c r="U248" s="133">
        <f t="shared" si="22"/>
        <v>-1.000706963591375</v>
      </c>
    </row>
    <row r="249" spans="17:21" x14ac:dyDescent="0.25">
      <c r="Q249" s="133">
        <f t="shared" si="18"/>
        <v>-1.1904761904761905</v>
      </c>
      <c r="R249" s="136">
        <f t="shared" si="19"/>
        <v>-1.0139456435876086</v>
      </c>
      <c r="S249" s="133">
        <f t="shared" si="20"/>
        <v>-7.0506329113924062</v>
      </c>
      <c r="T249" s="133">
        <f t="shared" si="21"/>
        <v>-1</v>
      </c>
      <c r="U249" s="133">
        <f t="shared" si="22"/>
        <v>-1.000706963591375</v>
      </c>
    </row>
    <row r="250" spans="17:21" x14ac:dyDescent="0.25">
      <c r="Q250" s="133">
        <f t="shared" si="18"/>
        <v>-1.1904761904761905</v>
      </c>
      <c r="R250" s="136">
        <f t="shared" si="19"/>
        <v>-1.0139456435876086</v>
      </c>
      <c r="S250" s="133">
        <f t="shared" si="20"/>
        <v>-7.0506329113924062</v>
      </c>
      <c r="T250" s="133">
        <f t="shared" si="21"/>
        <v>-1</v>
      </c>
      <c r="U250" s="133">
        <f t="shared" si="22"/>
        <v>-1.000706963591375</v>
      </c>
    </row>
    <row r="251" spans="17:21" x14ac:dyDescent="0.25">
      <c r="Q251" s="133">
        <f t="shared" si="18"/>
        <v>-1.1904761904761905</v>
      </c>
      <c r="R251" s="136">
        <f t="shared" si="19"/>
        <v>-1.0139456435876086</v>
      </c>
      <c r="S251" s="133">
        <f t="shared" si="20"/>
        <v>-7.0506329113924062</v>
      </c>
      <c r="T251" s="133">
        <f t="shared" si="21"/>
        <v>-1</v>
      </c>
      <c r="U251" s="133">
        <f t="shared" si="22"/>
        <v>-1.000706963591375</v>
      </c>
    </row>
    <row r="252" spans="17:21" x14ac:dyDescent="0.25">
      <c r="Q252" s="133">
        <f t="shared" si="18"/>
        <v>-1.1904761904761905</v>
      </c>
      <c r="R252" s="136">
        <f t="shared" si="19"/>
        <v>-1.0139456435876086</v>
      </c>
      <c r="S252" s="133">
        <f t="shared" si="20"/>
        <v>-7.0506329113924062</v>
      </c>
      <c r="T252" s="133">
        <f t="shared" si="21"/>
        <v>-1</v>
      </c>
      <c r="U252" s="133">
        <f t="shared" si="22"/>
        <v>-1.000706963591375</v>
      </c>
    </row>
    <row r="253" spans="17:21" x14ac:dyDescent="0.25">
      <c r="Q253" s="133">
        <f t="shared" si="18"/>
        <v>-1.1904761904761905</v>
      </c>
      <c r="R253" s="136">
        <f t="shared" si="19"/>
        <v>-1.0139456435876086</v>
      </c>
      <c r="S253" s="133">
        <f t="shared" si="20"/>
        <v>-7.0506329113924062</v>
      </c>
      <c r="T253" s="133">
        <f t="shared" si="21"/>
        <v>-1</v>
      </c>
      <c r="U253" s="133">
        <f t="shared" si="22"/>
        <v>-1.000706963591375</v>
      </c>
    </row>
    <row r="254" spans="17:21" x14ac:dyDescent="0.25">
      <c r="Q254" s="133">
        <f t="shared" si="18"/>
        <v>-1.1904761904761905</v>
      </c>
      <c r="R254" s="136">
        <f t="shared" si="19"/>
        <v>-1.0139456435876086</v>
      </c>
      <c r="S254" s="133">
        <f t="shared" si="20"/>
        <v>-7.0506329113924062</v>
      </c>
      <c r="T254" s="133">
        <f t="shared" si="21"/>
        <v>-1</v>
      </c>
      <c r="U254" s="133">
        <f t="shared" si="22"/>
        <v>-1.000706963591375</v>
      </c>
    </row>
    <row r="255" spans="17:21" x14ac:dyDescent="0.25">
      <c r="Q255" s="133">
        <f t="shared" si="18"/>
        <v>-1.1904761904761905</v>
      </c>
      <c r="R255" s="136">
        <f t="shared" si="19"/>
        <v>-1.0139456435876086</v>
      </c>
      <c r="S255" s="133">
        <f t="shared" si="20"/>
        <v>-7.0506329113924062</v>
      </c>
      <c r="T255" s="133">
        <f t="shared" si="21"/>
        <v>-1</v>
      </c>
      <c r="U255" s="133">
        <f t="shared" si="22"/>
        <v>-1.000706963591375</v>
      </c>
    </row>
    <row r="256" spans="17:21" x14ac:dyDescent="0.25">
      <c r="Q256" s="133">
        <f t="shared" si="18"/>
        <v>-1.1904761904761905</v>
      </c>
      <c r="R256" s="136">
        <f t="shared" si="19"/>
        <v>-1.0139456435876086</v>
      </c>
      <c r="S256" s="133">
        <f t="shared" si="20"/>
        <v>-7.0506329113924062</v>
      </c>
      <c r="T256" s="133">
        <f t="shared" si="21"/>
        <v>-1</v>
      </c>
      <c r="U256" s="133">
        <f t="shared" si="22"/>
        <v>-1.000706963591375</v>
      </c>
    </row>
    <row r="257" spans="17:21" x14ac:dyDescent="0.25">
      <c r="Q257" s="133">
        <f t="shared" si="18"/>
        <v>-1.1904761904761905</v>
      </c>
      <c r="R257" s="136">
        <f t="shared" si="19"/>
        <v>-1.0139456435876086</v>
      </c>
      <c r="S257" s="133">
        <f t="shared" si="20"/>
        <v>-7.0506329113924062</v>
      </c>
      <c r="T257" s="133">
        <f t="shared" si="21"/>
        <v>-1</v>
      </c>
      <c r="U257" s="133">
        <f t="shared" si="22"/>
        <v>-1.000706963591375</v>
      </c>
    </row>
    <row r="258" spans="17:21" x14ac:dyDescent="0.25">
      <c r="Q258" s="133">
        <f t="shared" si="18"/>
        <v>-1.1904761904761905</v>
      </c>
      <c r="R258" s="136">
        <f t="shared" si="19"/>
        <v>-1.0139456435876086</v>
      </c>
      <c r="S258" s="133">
        <f t="shared" si="20"/>
        <v>-7.0506329113924062</v>
      </c>
      <c r="T258" s="133">
        <f t="shared" si="21"/>
        <v>-1</v>
      </c>
      <c r="U258" s="133">
        <f t="shared" si="22"/>
        <v>-1.000706963591375</v>
      </c>
    </row>
    <row r="259" spans="17:21" x14ac:dyDescent="0.25">
      <c r="Q259" s="133">
        <f t="shared" ref="Q259:Q322" si="23">2*((L259-P$3)/(P$5-P$3))-1</f>
        <v>-1.1904761904761905</v>
      </c>
      <c r="R259" s="136">
        <f t="shared" ref="R259:R322" si="24">2*((H259-P$8)/(P$10-P$8))-1</f>
        <v>-1.0139456435876086</v>
      </c>
      <c r="S259" s="133">
        <f t="shared" ref="S259:S322" si="25">2*((I259-P$13)/(P$15-P$13))-1</f>
        <v>-7.0506329113924062</v>
      </c>
      <c r="T259" s="133">
        <f t="shared" ref="T259:T322" si="26">2*((J259-P$18)/(P$20-P$18))-1</f>
        <v>-1</v>
      </c>
      <c r="U259" s="133">
        <f t="shared" ref="U259:U322" si="27">2*((K259-P$23)/(P$25-P$23))-1</f>
        <v>-1.000706963591375</v>
      </c>
    </row>
    <row r="260" spans="17:21" x14ac:dyDescent="0.25">
      <c r="Q260" s="133">
        <f t="shared" si="23"/>
        <v>-1.1904761904761905</v>
      </c>
      <c r="R260" s="136">
        <f t="shared" si="24"/>
        <v>-1.0139456435876086</v>
      </c>
      <c r="S260" s="133">
        <f t="shared" si="25"/>
        <v>-7.0506329113924062</v>
      </c>
      <c r="T260" s="133">
        <f t="shared" si="26"/>
        <v>-1</v>
      </c>
      <c r="U260" s="133">
        <f t="shared" si="27"/>
        <v>-1.000706963591375</v>
      </c>
    </row>
    <row r="261" spans="17:21" x14ac:dyDescent="0.25">
      <c r="Q261" s="133">
        <f t="shared" si="23"/>
        <v>-1.1904761904761905</v>
      </c>
      <c r="R261" s="136">
        <f t="shared" si="24"/>
        <v>-1.0139456435876086</v>
      </c>
      <c r="S261" s="133">
        <f t="shared" si="25"/>
        <v>-7.0506329113924062</v>
      </c>
      <c r="T261" s="133">
        <f t="shared" si="26"/>
        <v>-1</v>
      </c>
      <c r="U261" s="133">
        <f t="shared" si="27"/>
        <v>-1.000706963591375</v>
      </c>
    </row>
    <row r="262" spans="17:21" x14ac:dyDescent="0.25">
      <c r="Q262" s="133">
        <f t="shared" si="23"/>
        <v>-1.1904761904761905</v>
      </c>
      <c r="R262" s="136">
        <f t="shared" si="24"/>
        <v>-1.0139456435876086</v>
      </c>
      <c r="S262" s="133">
        <f t="shared" si="25"/>
        <v>-7.0506329113924062</v>
      </c>
      <c r="T262" s="133">
        <f t="shared" si="26"/>
        <v>-1</v>
      </c>
      <c r="U262" s="133">
        <f t="shared" si="27"/>
        <v>-1.000706963591375</v>
      </c>
    </row>
    <row r="263" spans="17:21" x14ac:dyDescent="0.25">
      <c r="Q263" s="133">
        <f t="shared" si="23"/>
        <v>-1.1904761904761905</v>
      </c>
      <c r="R263" s="136">
        <f t="shared" si="24"/>
        <v>-1.0139456435876086</v>
      </c>
      <c r="S263" s="133">
        <f t="shared" si="25"/>
        <v>-7.0506329113924062</v>
      </c>
      <c r="T263" s="133">
        <f t="shared" si="26"/>
        <v>-1</v>
      </c>
      <c r="U263" s="133">
        <f t="shared" si="27"/>
        <v>-1.000706963591375</v>
      </c>
    </row>
    <row r="264" spans="17:21" x14ac:dyDescent="0.25">
      <c r="Q264" s="133">
        <f t="shared" si="23"/>
        <v>-1.1904761904761905</v>
      </c>
      <c r="R264" s="136">
        <f t="shared" si="24"/>
        <v>-1.0139456435876086</v>
      </c>
      <c r="S264" s="133">
        <f t="shared" si="25"/>
        <v>-7.0506329113924062</v>
      </c>
      <c r="T264" s="133">
        <f t="shared" si="26"/>
        <v>-1</v>
      </c>
      <c r="U264" s="133">
        <f t="shared" si="27"/>
        <v>-1.000706963591375</v>
      </c>
    </row>
    <row r="265" spans="17:21" x14ac:dyDescent="0.25">
      <c r="Q265" s="133">
        <f t="shared" si="23"/>
        <v>-1.1904761904761905</v>
      </c>
      <c r="R265" s="136">
        <f t="shared" si="24"/>
        <v>-1.0139456435876086</v>
      </c>
      <c r="S265" s="133">
        <f t="shared" si="25"/>
        <v>-7.0506329113924062</v>
      </c>
      <c r="T265" s="133">
        <f t="shared" si="26"/>
        <v>-1</v>
      </c>
      <c r="U265" s="133">
        <f t="shared" si="27"/>
        <v>-1.000706963591375</v>
      </c>
    </row>
    <row r="266" spans="17:21" x14ac:dyDescent="0.25">
      <c r="Q266" s="133">
        <f t="shared" si="23"/>
        <v>-1.1904761904761905</v>
      </c>
      <c r="R266" s="136">
        <f t="shared" si="24"/>
        <v>-1.0139456435876086</v>
      </c>
      <c r="S266" s="133">
        <f t="shared" si="25"/>
        <v>-7.0506329113924062</v>
      </c>
      <c r="T266" s="133">
        <f t="shared" si="26"/>
        <v>-1</v>
      </c>
      <c r="U266" s="133">
        <f t="shared" si="27"/>
        <v>-1.000706963591375</v>
      </c>
    </row>
    <row r="267" spans="17:21" x14ac:dyDescent="0.25">
      <c r="Q267" s="133">
        <f t="shared" si="23"/>
        <v>-1.1904761904761905</v>
      </c>
      <c r="R267" s="136">
        <f t="shared" si="24"/>
        <v>-1.0139456435876086</v>
      </c>
      <c r="S267" s="133">
        <f t="shared" si="25"/>
        <v>-7.0506329113924062</v>
      </c>
      <c r="T267" s="133">
        <f t="shared" si="26"/>
        <v>-1</v>
      </c>
      <c r="U267" s="133">
        <f t="shared" si="27"/>
        <v>-1.000706963591375</v>
      </c>
    </row>
    <row r="268" spans="17:21" x14ac:dyDescent="0.25">
      <c r="Q268" s="133">
        <f t="shared" si="23"/>
        <v>-1.1904761904761905</v>
      </c>
      <c r="R268" s="136">
        <f t="shared" si="24"/>
        <v>-1.0139456435876086</v>
      </c>
      <c r="S268" s="133">
        <f t="shared" si="25"/>
        <v>-7.0506329113924062</v>
      </c>
      <c r="T268" s="133">
        <f t="shared" si="26"/>
        <v>-1</v>
      </c>
      <c r="U268" s="133">
        <f t="shared" si="27"/>
        <v>-1.000706963591375</v>
      </c>
    </row>
    <row r="269" spans="17:21" x14ac:dyDescent="0.25">
      <c r="Q269" s="133">
        <f t="shared" si="23"/>
        <v>-1.1904761904761905</v>
      </c>
      <c r="R269" s="136">
        <f t="shared" si="24"/>
        <v>-1.0139456435876086</v>
      </c>
      <c r="S269" s="133">
        <f t="shared" si="25"/>
        <v>-7.0506329113924062</v>
      </c>
      <c r="T269" s="133">
        <f t="shared" si="26"/>
        <v>-1</v>
      </c>
      <c r="U269" s="133">
        <f t="shared" si="27"/>
        <v>-1.000706963591375</v>
      </c>
    </row>
    <row r="270" spans="17:21" x14ac:dyDescent="0.25">
      <c r="Q270" s="133">
        <f t="shared" si="23"/>
        <v>-1.1904761904761905</v>
      </c>
      <c r="R270" s="136">
        <f t="shared" si="24"/>
        <v>-1.0139456435876086</v>
      </c>
      <c r="S270" s="133">
        <f t="shared" si="25"/>
        <v>-7.0506329113924062</v>
      </c>
      <c r="T270" s="133">
        <f t="shared" si="26"/>
        <v>-1</v>
      </c>
      <c r="U270" s="133">
        <f t="shared" si="27"/>
        <v>-1.000706963591375</v>
      </c>
    </row>
    <row r="271" spans="17:21" x14ac:dyDescent="0.25">
      <c r="Q271" s="133">
        <f t="shared" si="23"/>
        <v>-1.1904761904761905</v>
      </c>
      <c r="R271" s="136">
        <f t="shared" si="24"/>
        <v>-1.0139456435876086</v>
      </c>
      <c r="S271" s="133">
        <f t="shared" si="25"/>
        <v>-7.0506329113924062</v>
      </c>
      <c r="T271" s="133">
        <f t="shared" si="26"/>
        <v>-1</v>
      </c>
      <c r="U271" s="133">
        <f t="shared" si="27"/>
        <v>-1.000706963591375</v>
      </c>
    </row>
    <row r="272" spans="17:21" x14ac:dyDescent="0.25">
      <c r="Q272" s="133">
        <f t="shared" si="23"/>
        <v>-1.1904761904761905</v>
      </c>
      <c r="R272" s="136">
        <f t="shared" si="24"/>
        <v>-1.0139456435876086</v>
      </c>
      <c r="S272" s="133">
        <f t="shared" si="25"/>
        <v>-7.0506329113924062</v>
      </c>
      <c r="T272" s="133">
        <f t="shared" si="26"/>
        <v>-1</v>
      </c>
      <c r="U272" s="133">
        <f t="shared" si="27"/>
        <v>-1.000706963591375</v>
      </c>
    </row>
    <row r="273" spans="17:21" x14ac:dyDescent="0.25">
      <c r="Q273" s="133">
        <f t="shared" si="23"/>
        <v>-1.1904761904761905</v>
      </c>
      <c r="R273" s="136">
        <f t="shared" si="24"/>
        <v>-1.0139456435876086</v>
      </c>
      <c r="S273" s="133">
        <f t="shared" si="25"/>
        <v>-7.0506329113924062</v>
      </c>
      <c r="T273" s="133">
        <f t="shared" si="26"/>
        <v>-1</v>
      </c>
      <c r="U273" s="133">
        <f t="shared" si="27"/>
        <v>-1.000706963591375</v>
      </c>
    </row>
    <row r="274" spans="17:21" x14ac:dyDescent="0.25">
      <c r="Q274" s="133">
        <f t="shared" si="23"/>
        <v>-1.1904761904761905</v>
      </c>
      <c r="R274" s="136">
        <f t="shared" si="24"/>
        <v>-1.0139456435876086</v>
      </c>
      <c r="S274" s="133">
        <f t="shared" si="25"/>
        <v>-7.0506329113924062</v>
      </c>
      <c r="T274" s="133">
        <f t="shared" si="26"/>
        <v>-1</v>
      </c>
      <c r="U274" s="133">
        <f t="shared" si="27"/>
        <v>-1.000706963591375</v>
      </c>
    </row>
    <row r="275" spans="17:21" x14ac:dyDescent="0.25">
      <c r="Q275" s="133">
        <f t="shared" si="23"/>
        <v>-1.1904761904761905</v>
      </c>
      <c r="R275" s="136">
        <f t="shared" si="24"/>
        <v>-1.0139456435876086</v>
      </c>
      <c r="S275" s="133">
        <f t="shared" si="25"/>
        <v>-7.0506329113924062</v>
      </c>
      <c r="T275" s="133">
        <f t="shared" si="26"/>
        <v>-1</v>
      </c>
      <c r="U275" s="133">
        <f t="shared" si="27"/>
        <v>-1.000706963591375</v>
      </c>
    </row>
    <row r="276" spans="17:21" x14ac:dyDescent="0.25">
      <c r="Q276" s="133">
        <f t="shared" si="23"/>
        <v>-1.1904761904761905</v>
      </c>
      <c r="R276" s="136">
        <f t="shared" si="24"/>
        <v>-1.0139456435876086</v>
      </c>
      <c r="S276" s="133">
        <f t="shared" si="25"/>
        <v>-7.0506329113924062</v>
      </c>
      <c r="T276" s="133">
        <f t="shared" si="26"/>
        <v>-1</v>
      </c>
      <c r="U276" s="133">
        <f t="shared" si="27"/>
        <v>-1.000706963591375</v>
      </c>
    </row>
    <row r="277" spans="17:21" x14ac:dyDescent="0.25">
      <c r="Q277" s="133">
        <f t="shared" si="23"/>
        <v>-1.1904761904761905</v>
      </c>
      <c r="R277" s="136">
        <f t="shared" si="24"/>
        <v>-1.0139456435876086</v>
      </c>
      <c r="S277" s="133">
        <f t="shared" si="25"/>
        <v>-7.0506329113924062</v>
      </c>
      <c r="T277" s="133">
        <f t="shared" si="26"/>
        <v>-1</v>
      </c>
      <c r="U277" s="133">
        <f t="shared" si="27"/>
        <v>-1.000706963591375</v>
      </c>
    </row>
    <row r="278" spans="17:21" x14ac:dyDescent="0.25">
      <c r="Q278" s="133">
        <f t="shared" si="23"/>
        <v>-1.1904761904761905</v>
      </c>
      <c r="R278" s="136">
        <f t="shared" si="24"/>
        <v>-1.0139456435876086</v>
      </c>
      <c r="S278" s="133">
        <f t="shared" si="25"/>
        <v>-7.0506329113924062</v>
      </c>
      <c r="T278" s="133">
        <f t="shared" si="26"/>
        <v>-1</v>
      </c>
      <c r="U278" s="133">
        <f t="shared" si="27"/>
        <v>-1.000706963591375</v>
      </c>
    </row>
    <row r="279" spans="17:21" x14ac:dyDescent="0.25">
      <c r="Q279" s="133">
        <f t="shared" si="23"/>
        <v>-1.1904761904761905</v>
      </c>
      <c r="R279" s="136">
        <f t="shared" si="24"/>
        <v>-1.0139456435876086</v>
      </c>
      <c r="S279" s="133">
        <f t="shared" si="25"/>
        <v>-7.0506329113924062</v>
      </c>
      <c r="T279" s="133">
        <f t="shared" si="26"/>
        <v>-1</v>
      </c>
      <c r="U279" s="133">
        <f t="shared" si="27"/>
        <v>-1.000706963591375</v>
      </c>
    </row>
    <row r="280" spans="17:21" x14ac:dyDescent="0.25">
      <c r="Q280" s="133">
        <f t="shared" si="23"/>
        <v>-1.1904761904761905</v>
      </c>
      <c r="R280" s="136">
        <f t="shared" si="24"/>
        <v>-1.0139456435876086</v>
      </c>
      <c r="S280" s="133">
        <f t="shared" si="25"/>
        <v>-7.0506329113924062</v>
      </c>
      <c r="T280" s="133">
        <f t="shared" si="26"/>
        <v>-1</v>
      </c>
      <c r="U280" s="133">
        <f t="shared" si="27"/>
        <v>-1.000706963591375</v>
      </c>
    </row>
    <row r="281" spans="17:21" x14ac:dyDescent="0.25">
      <c r="Q281" s="133">
        <f t="shared" si="23"/>
        <v>-1.1904761904761905</v>
      </c>
      <c r="R281" s="136">
        <f t="shared" si="24"/>
        <v>-1.0139456435876086</v>
      </c>
      <c r="S281" s="133">
        <f t="shared" si="25"/>
        <v>-7.0506329113924062</v>
      </c>
      <c r="T281" s="133">
        <f t="shared" si="26"/>
        <v>-1</v>
      </c>
      <c r="U281" s="133">
        <f t="shared" si="27"/>
        <v>-1.000706963591375</v>
      </c>
    </row>
    <row r="282" spans="17:21" x14ac:dyDescent="0.25">
      <c r="Q282" s="133">
        <f t="shared" si="23"/>
        <v>-1.1904761904761905</v>
      </c>
      <c r="R282" s="136">
        <f t="shared" si="24"/>
        <v>-1.0139456435876086</v>
      </c>
      <c r="S282" s="133">
        <f t="shared" si="25"/>
        <v>-7.0506329113924062</v>
      </c>
      <c r="T282" s="133">
        <f t="shared" si="26"/>
        <v>-1</v>
      </c>
      <c r="U282" s="133">
        <f t="shared" si="27"/>
        <v>-1.000706963591375</v>
      </c>
    </row>
    <row r="283" spans="17:21" x14ac:dyDescent="0.25">
      <c r="Q283" s="133">
        <f t="shared" si="23"/>
        <v>-1.1904761904761905</v>
      </c>
      <c r="R283" s="136">
        <f t="shared" si="24"/>
        <v>-1.0139456435876086</v>
      </c>
      <c r="S283" s="133">
        <f t="shared" si="25"/>
        <v>-7.0506329113924062</v>
      </c>
      <c r="T283" s="133">
        <f t="shared" si="26"/>
        <v>-1</v>
      </c>
      <c r="U283" s="133">
        <f t="shared" si="27"/>
        <v>-1.000706963591375</v>
      </c>
    </row>
    <row r="284" spans="17:21" x14ac:dyDescent="0.25">
      <c r="Q284" s="133">
        <f t="shared" si="23"/>
        <v>-1.1904761904761905</v>
      </c>
      <c r="R284" s="136">
        <f t="shared" si="24"/>
        <v>-1.0139456435876086</v>
      </c>
      <c r="S284" s="133">
        <f t="shared" si="25"/>
        <v>-7.0506329113924062</v>
      </c>
      <c r="T284" s="133">
        <f t="shared" si="26"/>
        <v>-1</v>
      </c>
      <c r="U284" s="133">
        <f t="shared" si="27"/>
        <v>-1.000706963591375</v>
      </c>
    </row>
    <row r="285" spans="17:21" x14ac:dyDescent="0.25">
      <c r="Q285" s="133">
        <f t="shared" si="23"/>
        <v>-1.1904761904761905</v>
      </c>
      <c r="R285" s="136">
        <f t="shared" si="24"/>
        <v>-1.0139456435876086</v>
      </c>
      <c r="S285" s="133">
        <f t="shared" si="25"/>
        <v>-7.0506329113924062</v>
      </c>
      <c r="T285" s="133">
        <f t="shared" si="26"/>
        <v>-1</v>
      </c>
      <c r="U285" s="133">
        <f t="shared" si="27"/>
        <v>-1.000706963591375</v>
      </c>
    </row>
    <row r="286" spans="17:21" x14ac:dyDescent="0.25">
      <c r="Q286" s="133">
        <f t="shared" si="23"/>
        <v>-1.1904761904761905</v>
      </c>
      <c r="R286" s="136">
        <f t="shared" si="24"/>
        <v>-1.0139456435876086</v>
      </c>
      <c r="S286" s="133">
        <f t="shared" si="25"/>
        <v>-7.0506329113924062</v>
      </c>
      <c r="T286" s="133">
        <f t="shared" si="26"/>
        <v>-1</v>
      </c>
      <c r="U286" s="133">
        <f t="shared" si="27"/>
        <v>-1.000706963591375</v>
      </c>
    </row>
    <row r="287" spans="17:21" x14ac:dyDescent="0.25">
      <c r="Q287" s="133">
        <f t="shared" si="23"/>
        <v>-1.1904761904761905</v>
      </c>
      <c r="R287" s="136">
        <f t="shared" si="24"/>
        <v>-1.0139456435876086</v>
      </c>
      <c r="S287" s="133">
        <f t="shared" si="25"/>
        <v>-7.0506329113924062</v>
      </c>
      <c r="T287" s="133">
        <f t="shared" si="26"/>
        <v>-1</v>
      </c>
      <c r="U287" s="133">
        <f t="shared" si="27"/>
        <v>-1.000706963591375</v>
      </c>
    </row>
    <row r="288" spans="17:21" x14ac:dyDescent="0.25">
      <c r="Q288" s="133">
        <f t="shared" si="23"/>
        <v>-1.1904761904761905</v>
      </c>
      <c r="R288" s="136">
        <f t="shared" si="24"/>
        <v>-1.0139456435876086</v>
      </c>
      <c r="S288" s="133">
        <f t="shared" si="25"/>
        <v>-7.0506329113924062</v>
      </c>
      <c r="T288" s="133">
        <f t="shared" si="26"/>
        <v>-1</v>
      </c>
      <c r="U288" s="133">
        <f t="shared" si="27"/>
        <v>-1.000706963591375</v>
      </c>
    </row>
    <row r="289" spans="17:21" x14ac:dyDescent="0.25">
      <c r="Q289" s="133">
        <f t="shared" si="23"/>
        <v>-1.1904761904761905</v>
      </c>
      <c r="R289" s="136">
        <f t="shared" si="24"/>
        <v>-1.0139456435876086</v>
      </c>
      <c r="S289" s="133">
        <f t="shared" si="25"/>
        <v>-7.0506329113924062</v>
      </c>
      <c r="T289" s="133">
        <f t="shared" si="26"/>
        <v>-1</v>
      </c>
      <c r="U289" s="133">
        <f t="shared" si="27"/>
        <v>-1.000706963591375</v>
      </c>
    </row>
    <row r="290" spans="17:21" x14ac:dyDescent="0.25">
      <c r="Q290" s="133">
        <f t="shared" si="23"/>
        <v>-1.1904761904761905</v>
      </c>
      <c r="R290" s="136">
        <f t="shared" si="24"/>
        <v>-1.0139456435876086</v>
      </c>
      <c r="S290" s="133">
        <f t="shared" si="25"/>
        <v>-7.0506329113924062</v>
      </c>
      <c r="T290" s="133">
        <f t="shared" si="26"/>
        <v>-1</v>
      </c>
      <c r="U290" s="133">
        <f t="shared" si="27"/>
        <v>-1.000706963591375</v>
      </c>
    </row>
    <row r="291" spans="17:21" x14ac:dyDescent="0.25">
      <c r="Q291" s="133">
        <f t="shared" si="23"/>
        <v>-1.1904761904761905</v>
      </c>
      <c r="R291" s="136">
        <f t="shared" si="24"/>
        <v>-1.0139456435876086</v>
      </c>
      <c r="S291" s="133">
        <f t="shared" si="25"/>
        <v>-7.0506329113924062</v>
      </c>
      <c r="T291" s="133">
        <f t="shared" si="26"/>
        <v>-1</v>
      </c>
      <c r="U291" s="133">
        <f t="shared" si="27"/>
        <v>-1.000706963591375</v>
      </c>
    </row>
    <row r="292" spans="17:21" x14ac:dyDescent="0.25">
      <c r="Q292" s="133">
        <f t="shared" si="23"/>
        <v>-1.1904761904761905</v>
      </c>
      <c r="R292" s="136">
        <f t="shared" si="24"/>
        <v>-1.0139456435876086</v>
      </c>
      <c r="S292" s="133">
        <f t="shared" si="25"/>
        <v>-7.0506329113924062</v>
      </c>
      <c r="T292" s="133">
        <f t="shared" si="26"/>
        <v>-1</v>
      </c>
      <c r="U292" s="133">
        <f t="shared" si="27"/>
        <v>-1.000706963591375</v>
      </c>
    </row>
    <row r="293" spans="17:21" x14ac:dyDescent="0.25">
      <c r="Q293" s="133">
        <f t="shared" si="23"/>
        <v>-1.1904761904761905</v>
      </c>
      <c r="R293" s="136">
        <f t="shared" si="24"/>
        <v>-1.0139456435876086</v>
      </c>
      <c r="S293" s="133">
        <f t="shared" si="25"/>
        <v>-7.0506329113924062</v>
      </c>
      <c r="T293" s="133">
        <f t="shared" si="26"/>
        <v>-1</v>
      </c>
      <c r="U293" s="133">
        <f t="shared" si="27"/>
        <v>-1.000706963591375</v>
      </c>
    </row>
    <row r="294" spans="17:21" x14ac:dyDescent="0.25">
      <c r="Q294" s="133">
        <f t="shared" si="23"/>
        <v>-1.1904761904761905</v>
      </c>
      <c r="R294" s="136">
        <f t="shared" si="24"/>
        <v>-1.0139456435876086</v>
      </c>
      <c r="S294" s="133">
        <f t="shared" si="25"/>
        <v>-7.0506329113924062</v>
      </c>
      <c r="T294" s="133">
        <f t="shared" si="26"/>
        <v>-1</v>
      </c>
      <c r="U294" s="133">
        <f t="shared" si="27"/>
        <v>-1.000706963591375</v>
      </c>
    </row>
    <row r="295" spans="17:21" x14ac:dyDescent="0.25">
      <c r="Q295" s="133">
        <f t="shared" si="23"/>
        <v>-1.1904761904761905</v>
      </c>
      <c r="R295" s="136">
        <f t="shared" si="24"/>
        <v>-1.0139456435876086</v>
      </c>
      <c r="S295" s="133">
        <f t="shared" si="25"/>
        <v>-7.0506329113924062</v>
      </c>
      <c r="T295" s="133">
        <f t="shared" si="26"/>
        <v>-1</v>
      </c>
      <c r="U295" s="133">
        <f t="shared" si="27"/>
        <v>-1.000706963591375</v>
      </c>
    </row>
    <row r="296" spans="17:21" x14ac:dyDescent="0.25">
      <c r="Q296" s="133">
        <f t="shared" si="23"/>
        <v>-1.1904761904761905</v>
      </c>
      <c r="R296" s="136">
        <f t="shared" si="24"/>
        <v>-1.0139456435876086</v>
      </c>
      <c r="S296" s="133">
        <f t="shared" si="25"/>
        <v>-7.0506329113924062</v>
      </c>
      <c r="T296" s="133">
        <f t="shared" si="26"/>
        <v>-1</v>
      </c>
      <c r="U296" s="133">
        <f t="shared" si="27"/>
        <v>-1.000706963591375</v>
      </c>
    </row>
    <row r="297" spans="17:21" x14ac:dyDescent="0.25">
      <c r="Q297" s="133">
        <f t="shared" si="23"/>
        <v>-1.1904761904761905</v>
      </c>
      <c r="R297" s="136">
        <f t="shared" si="24"/>
        <v>-1.0139456435876086</v>
      </c>
      <c r="S297" s="133">
        <f t="shared" si="25"/>
        <v>-7.0506329113924062</v>
      </c>
      <c r="T297" s="133">
        <f t="shared" si="26"/>
        <v>-1</v>
      </c>
      <c r="U297" s="133">
        <f t="shared" si="27"/>
        <v>-1.000706963591375</v>
      </c>
    </row>
    <row r="298" spans="17:21" x14ac:dyDescent="0.25">
      <c r="Q298" s="133">
        <f t="shared" si="23"/>
        <v>-1.1904761904761905</v>
      </c>
      <c r="R298" s="136">
        <f t="shared" si="24"/>
        <v>-1.0139456435876086</v>
      </c>
      <c r="S298" s="133">
        <f t="shared" si="25"/>
        <v>-7.0506329113924062</v>
      </c>
      <c r="T298" s="133">
        <f t="shared" si="26"/>
        <v>-1</v>
      </c>
      <c r="U298" s="133">
        <f t="shared" si="27"/>
        <v>-1.000706963591375</v>
      </c>
    </row>
    <row r="299" spans="17:21" x14ac:dyDescent="0.25">
      <c r="Q299" s="133">
        <f t="shared" si="23"/>
        <v>-1.1904761904761905</v>
      </c>
      <c r="R299" s="136">
        <f t="shared" si="24"/>
        <v>-1.0139456435876086</v>
      </c>
      <c r="S299" s="133">
        <f t="shared" si="25"/>
        <v>-7.0506329113924062</v>
      </c>
      <c r="T299" s="133">
        <f t="shared" si="26"/>
        <v>-1</v>
      </c>
      <c r="U299" s="133">
        <f t="shared" si="27"/>
        <v>-1.000706963591375</v>
      </c>
    </row>
    <row r="300" spans="17:21" x14ac:dyDescent="0.25">
      <c r="Q300" s="133">
        <f t="shared" si="23"/>
        <v>-1.1904761904761905</v>
      </c>
      <c r="R300" s="136">
        <f t="shared" si="24"/>
        <v>-1.0139456435876086</v>
      </c>
      <c r="S300" s="133">
        <f t="shared" si="25"/>
        <v>-7.0506329113924062</v>
      </c>
      <c r="T300" s="133">
        <f t="shared" si="26"/>
        <v>-1</v>
      </c>
      <c r="U300" s="133">
        <f t="shared" si="27"/>
        <v>-1.000706963591375</v>
      </c>
    </row>
    <row r="301" spans="17:21" x14ac:dyDescent="0.25">
      <c r="Q301" s="133">
        <f t="shared" si="23"/>
        <v>-1.1904761904761905</v>
      </c>
      <c r="R301" s="136">
        <f t="shared" si="24"/>
        <v>-1.0139456435876086</v>
      </c>
      <c r="S301" s="133">
        <f t="shared" si="25"/>
        <v>-7.0506329113924062</v>
      </c>
      <c r="T301" s="133">
        <f t="shared" si="26"/>
        <v>-1</v>
      </c>
      <c r="U301" s="133">
        <f t="shared" si="27"/>
        <v>-1.000706963591375</v>
      </c>
    </row>
    <row r="302" spans="17:21" x14ac:dyDescent="0.25">
      <c r="Q302" s="133">
        <f t="shared" si="23"/>
        <v>-1.1904761904761905</v>
      </c>
      <c r="R302" s="136">
        <f t="shared" si="24"/>
        <v>-1.0139456435876086</v>
      </c>
      <c r="S302" s="133">
        <f t="shared" si="25"/>
        <v>-7.0506329113924062</v>
      </c>
      <c r="T302" s="133">
        <f t="shared" si="26"/>
        <v>-1</v>
      </c>
      <c r="U302" s="133">
        <f t="shared" si="27"/>
        <v>-1.000706963591375</v>
      </c>
    </row>
    <row r="303" spans="17:21" x14ac:dyDescent="0.25">
      <c r="Q303" s="133">
        <f t="shared" si="23"/>
        <v>-1.1904761904761905</v>
      </c>
      <c r="R303" s="136">
        <f t="shared" si="24"/>
        <v>-1.0139456435876086</v>
      </c>
      <c r="S303" s="133">
        <f t="shared" si="25"/>
        <v>-7.0506329113924062</v>
      </c>
      <c r="T303" s="133">
        <f t="shared" si="26"/>
        <v>-1</v>
      </c>
      <c r="U303" s="133">
        <f t="shared" si="27"/>
        <v>-1.000706963591375</v>
      </c>
    </row>
    <row r="304" spans="17:21" x14ac:dyDescent="0.25">
      <c r="Q304" s="133">
        <f t="shared" si="23"/>
        <v>-1.1904761904761905</v>
      </c>
      <c r="R304" s="136">
        <f t="shared" si="24"/>
        <v>-1.0139456435876086</v>
      </c>
      <c r="S304" s="133">
        <f t="shared" si="25"/>
        <v>-7.0506329113924062</v>
      </c>
      <c r="T304" s="133">
        <f t="shared" si="26"/>
        <v>-1</v>
      </c>
      <c r="U304" s="133">
        <f t="shared" si="27"/>
        <v>-1.000706963591375</v>
      </c>
    </row>
    <row r="305" spans="17:21" x14ac:dyDescent="0.25">
      <c r="Q305" s="133">
        <f t="shared" si="23"/>
        <v>-1.1904761904761905</v>
      </c>
      <c r="R305" s="136">
        <f t="shared" si="24"/>
        <v>-1.0139456435876086</v>
      </c>
      <c r="S305" s="133">
        <f t="shared" si="25"/>
        <v>-7.0506329113924062</v>
      </c>
      <c r="T305" s="133">
        <f t="shared" si="26"/>
        <v>-1</v>
      </c>
      <c r="U305" s="133">
        <f t="shared" si="27"/>
        <v>-1.000706963591375</v>
      </c>
    </row>
    <row r="306" spans="17:21" x14ac:dyDescent="0.25">
      <c r="Q306" s="133">
        <f t="shared" si="23"/>
        <v>-1.1904761904761905</v>
      </c>
      <c r="R306" s="136">
        <f t="shared" si="24"/>
        <v>-1.0139456435876086</v>
      </c>
      <c r="S306" s="133">
        <f t="shared" si="25"/>
        <v>-7.0506329113924062</v>
      </c>
      <c r="T306" s="133">
        <f t="shared" si="26"/>
        <v>-1</v>
      </c>
      <c r="U306" s="133">
        <f t="shared" si="27"/>
        <v>-1.000706963591375</v>
      </c>
    </row>
    <row r="307" spans="17:21" x14ac:dyDescent="0.25">
      <c r="Q307" s="133">
        <f t="shared" si="23"/>
        <v>-1.1904761904761905</v>
      </c>
      <c r="R307" s="136">
        <f t="shared" si="24"/>
        <v>-1.0139456435876086</v>
      </c>
      <c r="S307" s="133">
        <f t="shared" si="25"/>
        <v>-7.0506329113924062</v>
      </c>
      <c r="T307" s="133">
        <f t="shared" si="26"/>
        <v>-1</v>
      </c>
      <c r="U307" s="133">
        <f t="shared" si="27"/>
        <v>-1.000706963591375</v>
      </c>
    </row>
    <row r="308" spans="17:21" x14ac:dyDescent="0.25">
      <c r="Q308" s="133">
        <f t="shared" si="23"/>
        <v>-1.1904761904761905</v>
      </c>
      <c r="R308" s="136">
        <f t="shared" si="24"/>
        <v>-1.0139456435876086</v>
      </c>
      <c r="S308" s="133">
        <f t="shared" si="25"/>
        <v>-7.0506329113924062</v>
      </c>
      <c r="T308" s="133">
        <f t="shared" si="26"/>
        <v>-1</v>
      </c>
      <c r="U308" s="133">
        <f t="shared" si="27"/>
        <v>-1.000706963591375</v>
      </c>
    </row>
    <row r="309" spans="17:21" x14ac:dyDescent="0.25">
      <c r="Q309" s="133">
        <f t="shared" si="23"/>
        <v>-1.1904761904761905</v>
      </c>
      <c r="R309" s="136">
        <f t="shared" si="24"/>
        <v>-1.0139456435876086</v>
      </c>
      <c r="S309" s="133">
        <f t="shared" si="25"/>
        <v>-7.0506329113924062</v>
      </c>
      <c r="T309" s="133">
        <f t="shared" si="26"/>
        <v>-1</v>
      </c>
      <c r="U309" s="133">
        <f t="shared" si="27"/>
        <v>-1.000706963591375</v>
      </c>
    </row>
    <row r="310" spans="17:21" x14ac:dyDescent="0.25">
      <c r="Q310" s="133">
        <f t="shared" si="23"/>
        <v>-1.1904761904761905</v>
      </c>
      <c r="R310" s="136">
        <f t="shared" si="24"/>
        <v>-1.0139456435876086</v>
      </c>
      <c r="S310" s="133">
        <f t="shared" si="25"/>
        <v>-7.0506329113924062</v>
      </c>
      <c r="T310" s="133">
        <f t="shared" si="26"/>
        <v>-1</v>
      </c>
      <c r="U310" s="133">
        <f t="shared" si="27"/>
        <v>-1.000706963591375</v>
      </c>
    </row>
    <row r="311" spans="17:21" x14ac:dyDescent="0.25">
      <c r="Q311" s="133">
        <f t="shared" si="23"/>
        <v>-1.1904761904761905</v>
      </c>
      <c r="R311" s="136">
        <f t="shared" si="24"/>
        <v>-1.0139456435876086</v>
      </c>
      <c r="S311" s="133">
        <f t="shared" si="25"/>
        <v>-7.0506329113924062</v>
      </c>
      <c r="T311" s="133">
        <f t="shared" si="26"/>
        <v>-1</v>
      </c>
      <c r="U311" s="133">
        <f t="shared" si="27"/>
        <v>-1.000706963591375</v>
      </c>
    </row>
    <row r="312" spans="17:21" x14ac:dyDescent="0.25">
      <c r="Q312" s="133">
        <f t="shared" si="23"/>
        <v>-1.1904761904761905</v>
      </c>
      <c r="R312" s="136">
        <f t="shared" si="24"/>
        <v>-1.0139456435876086</v>
      </c>
      <c r="S312" s="133">
        <f t="shared" si="25"/>
        <v>-7.0506329113924062</v>
      </c>
      <c r="T312" s="133">
        <f t="shared" si="26"/>
        <v>-1</v>
      </c>
      <c r="U312" s="133">
        <f t="shared" si="27"/>
        <v>-1.000706963591375</v>
      </c>
    </row>
    <row r="313" spans="17:21" x14ac:dyDescent="0.25">
      <c r="Q313" s="133">
        <f t="shared" si="23"/>
        <v>-1.1904761904761905</v>
      </c>
      <c r="R313" s="136">
        <f t="shared" si="24"/>
        <v>-1.0139456435876086</v>
      </c>
      <c r="S313" s="133">
        <f t="shared" si="25"/>
        <v>-7.0506329113924062</v>
      </c>
      <c r="T313" s="133">
        <f t="shared" si="26"/>
        <v>-1</v>
      </c>
      <c r="U313" s="133">
        <f t="shared" si="27"/>
        <v>-1.000706963591375</v>
      </c>
    </row>
    <row r="314" spans="17:21" x14ac:dyDescent="0.25">
      <c r="Q314" s="133">
        <f t="shared" si="23"/>
        <v>-1.1904761904761905</v>
      </c>
      <c r="R314" s="136">
        <f t="shared" si="24"/>
        <v>-1.0139456435876086</v>
      </c>
      <c r="S314" s="133">
        <f t="shared" si="25"/>
        <v>-7.0506329113924062</v>
      </c>
      <c r="T314" s="133">
        <f t="shared" si="26"/>
        <v>-1</v>
      </c>
      <c r="U314" s="133">
        <f t="shared" si="27"/>
        <v>-1.000706963591375</v>
      </c>
    </row>
    <row r="315" spans="17:21" x14ac:dyDescent="0.25">
      <c r="Q315" s="133">
        <f t="shared" si="23"/>
        <v>-1.1904761904761905</v>
      </c>
      <c r="R315" s="136">
        <f t="shared" si="24"/>
        <v>-1.0139456435876086</v>
      </c>
      <c r="S315" s="133">
        <f t="shared" si="25"/>
        <v>-7.0506329113924062</v>
      </c>
      <c r="T315" s="133">
        <f t="shared" si="26"/>
        <v>-1</v>
      </c>
      <c r="U315" s="133">
        <f t="shared" si="27"/>
        <v>-1.000706963591375</v>
      </c>
    </row>
    <row r="316" spans="17:21" x14ac:dyDescent="0.25">
      <c r="Q316" s="133">
        <f t="shared" si="23"/>
        <v>-1.1904761904761905</v>
      </c>
      <c r="R316" s="136">
        <f t="shared" si="24"/>
        <v>-1.0139456435876086</v>
      </c>
      <c r="S316" s="133">
        <f t="shared" si="25"/>
        <v>-7.0506329113924062</v>
      </c>
      <c r="T316" s="133">
        <f t="shared" si="26"/>
        <v>-1</v>
      </c>
      <c r="U316" s="133">
        <f t="shared" si="27"/>
        <v>-1.000706963591375</v>
      </c>
    </row>
    <row r="317" spans="17:21" x14ac:dyDescent="0.25">
      <c r="Q317" s="133">
        <f t="shared" si="23"/>
        <v>-1.1904761904761905</v>
      </c>
      <c r="R317" s="136">
        <f t="shared" si="24"/>
        <v>-1.0139456435876086</v>
      </c>
      <c r="S317" s="133">
        <f t="shared" si="25"/>
        <v>-7.0506329113924062</v>
      </c>
      <c r="T317" s="133">
        <f t="shared" si="26"/>
        <v>-1</v>
      </c>
      <c r="U317" s="133">
        <f t="shared" si="27"/>
        <v>-1.000706963591375</v>
      </c>
    </row>
    <row r="318" spans="17:21" x14ac:dyDescent="0.25">
      <c r="Q318" s="133">
        <f t="shared" si="23"/>
        <v>-1.1904761904761905</v>
      </c>
      <c r="R318" s="136">
        <f t="shared" si="24"/>
        <v>-1.0139456435876086</v>
      </c>
      <c r="S318" s="133">
        <f t="shared" si="25"/>
        <v>-7.0506329113924062</v>
      </c>
      <c r="T318" s="133">
        <f t="shared" si="26"/>
        <v>-1</v>
      </c>
      <c r="U318" s="133">
        <f t="shared" si="27"/>
        <v>-1.000706963591375</v>
      </c>
    </row>
    <row r="319" spans="17:21" x14ac:dyDescent="0.25">
      <c r="Q319" s="133">
        <f t="shared" si="23"/>
        <v>-1.1904761904761905</v>
      </c>
      <c r="R319" s="136">
        <f t="shared" si="24"/>
        <v>-1.0139456435876086</v>
      </c>
      <c r="S319" s="133">
        <f t="shared" si="25"/>
        <v>-7.0506329113924062</v>
      </c>
      <c r="T319" s="133">
        <f t="shared" si="26"/>
        <v>-1</v>
      </c>
      <c r="U319" s="133">
        <f t="shared" si="27"/>
        <v>-1.000706963591375</v>
      </c>
    </row>
    <row r="320" spans="17:21" x14ac:dyDescent="0.25">
      <c r="Q320" s="133">
        <f t="shared" si="23"/>
        <v>-1.1904761904761905</v>
      </c>
      <c r="R320" s="136">
        <f t="shared" si="24"/>
        <v>-1.0139456435876086</v>
      </c>
      <c r="S320" s="133">
        <f t="shared" si="25"/>
        <v>-7.0506329113924062</v>
      </c>
      <c r="T320" s="133">
        <f t="shared" si="26"/>
        <v>-1</v>
      </c>
      <c r="U320" s="133">
        <f t="shared" si="27"/>
        <v>-1.000706963591375</v>
      </c>
    </row>
    <row r="321" spans="17:21" x14ac:dyDescent="0.25">
      <c r="Q321" s="133">
        <f t="shared" si="23"/>
        <v>-1.1904761904761905</v>
      </c>
      <c r="R321" s="136">
        <f t="shared" si="24"/>
        <v>-1.0139456435876086</v>
      </c>
      <c r="S321" s="133">
        <f t="shared" si="25"/>
        <v>-7.0506329113924062</v>
      </c>
      <c r="T321" s="133">
        <f t="shared" si="26"/>
        <v>-1</v>
      </c>
      <c r="U321" s="133">
        <f t="shared" si="27"/>
        <v>-1.000706963591375</v>
      </c>
    </row>
    <row r="322" spans="17:21" x14ac:dyDescent="0.25">
      <c r="Q322" s="133">
        <f t="shared" si="23"/>
        <v>-1.1904761904761905</v>
      </c>
      <c r="R322" s="136">
        <f t="shared" si="24"/>
        <v>-1.0139456435876086</v>
      </c>
      <c r="S322" s="133">
        <f t="shared" si="25"/>
        <v>-7.0506329113924062</v>
      </c>
      <c r="T322" s="133">
        <f t="shared" si="26"/>
        <v>-1</v>
      </c>
      <c r="U322" s="133">
        <f t="shared" si="27"/>
        <v>-1.000706963591375</v>
      </c>
    </row>
    <row r="323" spans="17:21" x14ac:dyDescent="0.25">
      <c r="Q323" s="133">
        <f t="shared" ref="Q323:Q361" si="28">2*((L323-P$3)/(P$5-P$3))-1</f>
        <v>-1.1904761904761905</v>
      </c>
      <c r="R323" s="136">
        <f t="shared" ref="R323:R361" si="29">2*((H323-P$8)/(P$10-P$8))-1</f>
        <v>-1.0139456435876086</v>
      </c>
      <c r="S323" s="133">
        <f t="shared" ref="S323:S361" si="30">2*((I323-P$13)/(P$15-P$13))-1</f>
        <v>-7.0506329113924062</v>
      </c>
      <c r="T323" s="133">
        <f t="shared" ref="T323:T361" si="31">2*((J323-P$18)/(P$20-P$18))-1</f>
        <v>-1</v>
      </c>
      <c r="U323" s="133">
        <f t="shared" ref="U323:U361" si="32">2*((K323-P$23)/(P$25-P$23))-1</f>
        <v>-1.000706963591375</v>
      </c>
    </row>
    <row r="324" spans="17:21" x14ac:dyDescent="0.25">
      <c r="Q324" s="133">
        <f t="shared" si="28"/>
        <v>-1.1904761904761905</v>
      </c>
      <c r="R324" s="136">
        <f t="shared" si="29"/>
        <v>-1.0139456435876086</v>
      </c>
      <c r="S324" s="133">
        <f t="shared" si="30"/>
        <v>-7.0506329113924062</v>
      </c>
      <c r="T324" s="133">
        <f t="shared" si="31"/>
        <v>-1</v>
      </c>
      <c r="U324" s="133">
        <f t="shared" si="32"/>
        <v>-1.000706963591375</v>
      </c>
    </row>
    <row r="325" spans="17:21" x14ac:dyDescent="0.25">
      <c r="Q325" s="133">
        <f t="shared" si="28"/>
        <v>-1.1904761904761905</v>
      </c>
      <c r="R325" s="136">
        <f t="shared" si="29"/>
        <v>-1.0139456435876086</v>
      </c>
      <c r="S325" s="133">
        <f t="shared" si="30"/>
        <v>-7.0506329113924062</v>
      </c>
      <c r="T325" s="133">
        <f t="shared" si="31"/>
        <v>-1</v>
      </c>
      <c r="U325" s="133">
        <f t="shared" si="32"/>
        <v>-1.000706963591375</v>
      </c>
    </row>
    <row r="326" spans="17:21" x14ac:dyDescent="0.25">
      <c r="Q326" s="133">
        <f t="shared" si="28"/>
        <v>-1.1904761904761905</v>
      </c>
      <c r="R326" s="136">
        <f t="shared" si="29"/>
        <v>-1.0139456435876086</v>
      </c>
      <c r="S326" s="133">
        <f t="shared" si="30"/>
        <v>-7.0506329113924062</v>
      </c>
      <c r="T326" s="133">
        <f t="shared" si="31"/>
        <v>-1</v>
      </c>
      <c r="U326" s="133">
        <f t="shared" si="32"/>
        <v>-1.000706963591375</v>
      </c>
    </row>
    <row r="327" spans="17:21" x14ac:dyDescent="0.25">
      <c r="Q327" s="133">
        <f t="shared" si="28"/>
        <v>-1.1904761904761905</v>
      </c>
      <c r="R327" s="136">
        <f t="shared" si="29"/>
        <v>-1.0139456435876086</v>
      </c>
      <c r="S327" s="133">
        <f t="shared" si="30"/>
        <v>-7.0506329113924062</v>
      </c>
      <c r="T327" s="133">
        <f t="shared" si="31"/>
        <v>-1</v>
      </c>
      <c r="U327" s="133">
        <f t="shared" si="32"/>
        <v>-1.000706963591375</v>
      </c>
    </row>
    <row r="328" spans="17:21" x14ac:dyDescent="0.25">
      <c r="Q328" s="133">
        <f t="shared" si="28"/>
        <v>-1.1904761904761905</v>
      </c>
      <c r="R328" s="136">
        <f t="shared" si="29"/>
        <v>-1.0139456435876086</v>
      </c>
      <c r="S328" s="133">
        <f t="shared" si="30"/>
        <v>-7.0506329113924062</v>
      </c>
      <c r="T328" s="133">
        <f t="shared" si="31"/>
        <v>-1</v>
      </c>
      <c r="U328" s="133">
        <f t="shared" si="32"/>
        <v>-1.000706963591375</v>
      </c>
    </row>
    <row r="329" spans="17:21" x14ac:dyDescent="0.25">
      <c r="Q329" s="133">
        <f t="shared" si="28"/>
        <v>-1.1904761904761905</v>
      </c>
      <c r="R329" s="136">
        <f t="shared" si="29"/>
        <v>-1.0139456435876086</v>
      </c>
      <c r="S329" s="133">
        <f t="shared" si="30"/>
        <v>-7.0506329113924062</v>
      </c>
      <c r="T329" s="133">
        <f t="shared" si="31"/>
        <v>-1</v>
      </c>
      <c r="U329" s="133">
        <f t="shared" si="32"/>
        <v>-1.000706963591375</v>
      </c>
    </row>
    <row r="330" spans="17:21" x14ac:dyDescent="0.25">
      <c r="Q330" s="133">
        <f t="shared" si="28"/>
        <v>-1.1904761904761905</v>
      </c>
      <c r="R330" s="136">
        <f t="shared" si="29"/>
        <v>-1.0139456435876086</v>
      </c>
      <c r="S330" s="133">
        <f t="shared" si="30"/>
        <v>-7.0506329113924062</v>
      </c>
      <c r="T330" s="133">
        <f t="shared" si="31"/>
        <v>-1</v>
      </c>
      <c r="U330" s="133">
        <f t="shared" si="32"/>
        <v>-1.000706963591375</v>
      </c>
    </row>
    <row r="331" spans="17:21" x14ac:dyDescent="0.25">
      <c r="Q331" s="133">
        <f t="shared" si="28"/>
        <v>-1.1904761904761905</v>
      </c>
      <c r="R331" s="136">
        <f t="shared" si="29"/>
        <v>-1.0139456435876086</v>
      </c>
      <c r="S331" s="133">
        <f t="shared" si="30"/>
        <v>-7.0506329113924062</v>
      </c>
      <c r="T331" s="133">
        <f t="shared" si="31"/>
        <v>-1</v>
      </c>
      <c r="U331" s="133">
        <f t="shared" si="32"/>
        <v>-1.000706963591375</v>
      </c>
    </row>
    <row r="332" spans="17:21" x14ac:dyDescent="0.25">
      <c r="Q332" s="133">
        <f t="shared" si="28"/>
        <v>-1.1904761904761905</v>
      </c>
      <c r="R332" s="136">
        <f t="shared" si="29"/>
        <v>-1.0139456435876086</v>
      </c>
      <c r="S332" s="133">
        <f t="shared" si="30"/>
        <v>-7.0506329113924062</v>
      </c>
      <c r="T332" s="133">
        <f t="shared" si="31"/>
        <v>-1</v>
      </c>
      <c r="U332" s="133">
        <f t="shared" si="32"/>
        <v>-1.000706963591375</v>
      </c>
    </row>
    <row r="333" spans="17:21" x14ac:dyDescent="0.25">
      <c r="Q333" s="133">
        <f t="shared" si="28"/>
        <v>-1.1904761904761905</v>
      </c>
      <c r="R333" s="136">
        <f t="shared" si="29"/>
        <v>-1.0139456435876086</v>
      </c>
      <c r="S333" s="133">
        <f t="shared" si="30"/>
        <v>-7.0506329113924062</v>
      </c>
      <c r="T333" s="133">
        <f t="shared" si="31"/>
        <v>-1</v>
      </c>
      <c r="U333" s="133">
        <f t="shared" si="32"/>
        <v>-1.000706963591375</v>
      </c>
    </row>
    <row r="334" spans="17:21" x14ac:dyDescent="0.25">
      <c r="Q334" s="133">
        <f t="shared" si="28"/>
        <v>-1.1904761904761905</v>
      </c>
      <c r="R334" s="136">
        <f t="shared" si="29"/>
        <v>-1.0139456435876086</v>
      </c>
      <c r="S334" s="133">
        <f t="shared" si="30"/>
        <v>-7.0506329113924062</v>
      </c>
      <c r="T334" s="133">
        <f t="shared" si="31"/>
        <v>-1</v>
      </c>
      <c r="U334" s="133">
        <f t="shared" si="32"/>
        <v>-1.000706963591375</v>
      </c>
    </row>
    <row r="335" spans="17:21" x14ac:dyDescent="0.25">
      <c r="Q335" s="133">
        <f t="shared" si="28"/>
        <v>-1.1904761904761905</v>
      </c>
      <c r="R335" s="136">
        <f t="shared" si="29"/>
        <v>-1.0139456435876086</v>
      </c>
      <c r="S335" s="133">
        <f t="shared" si="30"/>
        <v>-7.0506329113924062</v>
      </c>
      <c r="T335" s="133">
        <f t="shared" si="31"/>
        <v>-1</v>
      </c>
      <c r="U335" s="133">
        <f t="shared" si="32"/>
        <v>-1.000706963591375</v>
      </c>
    </row>
    <row r="336" spans="17:21" x14ac:dyDescent="0.25">
      <c r="Q336" s="133">
        <f t="shared" si="28"/>
        <v>-1.1904761904761905</v>
      </c>
      <c r="R336" s="136">
        <f t="shared" si="29"/>
        <v>-1.0139456435876086</v>
      </c>
      <c r="S336" s="133">
        <f t="shared" si="30"/>
        <v>-7.0506329113924062</v>
      </c>
      <c r="T336" s="133">
        <f t="shared" si="31"/>
        <v>-1</v>
      </c>
      <c r="U336" s="133">
        <f t="shared" si="32"/>
        <v>-1.000706963591375</v>
      </c>
    </row>
    <row r="337" spans="17:21" x14ac:dyDescent="0.25">
      <c r="Q337" s="133">
        <f t="shared" si="28"/>
        <v>-1.1904761904761905</v>
      </c>
      <c r="R337" s="136">
        <f t="shared" si="29"/>
        <v>-1.0139456435876086</v>
      </c>
      <c r="S337" s="133">
        <f t="shared" si="30"/>
        <v>-7.0506329113924062</v>
      </c>
      <c r="T337" s="133">
        <f t="shared" si="31"/>
        <v>-1</v>
      </c>
      <c r="U337" s="133">
        <f t="shared" si="32"/>
        <v>-1.000706963591375</v>
      </c>
    </row>
    <row r="338" spans="17:21" x14ac:dyDescent="0.25">
      <c r="Q338" s="133">
        <f t="shared" si="28"/>
        <v>-1.1904761904761905</v>
      </c>
      <c r="R338" s="136">
        <f t="shared" si="29"/>
        <v>-1.0139456435876086</v>
      </c>
      <c r="S338" s="133">
        <f t="shared" si="30"/>
        <v>-7.0506329113924062</v>
      </c>
      <c r="T338" s="133">
        <f t="shared" si="31"/>
        <v>-1</v>
      </c>
      <c r="U338" s="133">
        <f t="shared" si="32"/>
        <v>-1.000706963591375</v>
      </c>
    </row>
    <row r="339" spans="17:21" x14ac:dyDescent="0.25">
      <c r="Q339" s="133">
        <f t="shared" si="28"/>
        <v>-1.1904761904761905</v>
      </c>
      <c r="R339" s="136">
        <f t="shared" si="29"/>
        <v>-1.0139456435876086</v>
      </c>
      <c r="S339" s="133">
        <f t="shared" si="30"/>
        <v>-7.0506329113924062</v>
      </c>
      <c r="T339" s="133">
        <f t="shared" si="31"/>
        <v>-1</v>
      </c>
      <c r="U339" s="133">
        <f t="shared" si="32"/>
        <v>-1.000706963591375</v>
      </c>
    </row>
    <row r="340" spans="17:21" x14ac:dyDescent="0.25">
      <c r="Q340" s="133">
        <f t="shared" si="28"/>
        <v>-1.1904761904761905</v>
      </c>
      <c r="R340" s="136">
        <f t="shared" si="29"/>
        <v>-1.0139456435876086</v>
      </c>
      <c r="S340" s="133">
        <f t="shared" si="30"/>
        <v>-7.0506329113924062</v>
      </c>
      <c r="T340" s="133">
        <f t="shared" si="31"/>
        <v>-1</v>
      </c>
      <c r="U340" s="133">
        <f t="shared" si="32"/>
        <v>-1.000706963591375</v>
      </c>
    </row>
    <row r="341" spans="17:21" x14ac:dyDescent="0.25">
      <c r="Q341" s="133">
        <f t="shared" si="28"/>
        <v>-1.1904761904761905</v>
      </c>
      <c r="R341" s="136">
        <f t="shared" si="29"/>
        <v>-1.0139456435876086</v>
      </c>
      <c r="S341" s="133">
        <f t="shared" si="30"/>
        <v>-7.0506329113924062</v>
      </c>
      <c r="T341" s="133">
        <f t="shared" si="31"/>
        <v>-1</v>
      </c>
      <c r="U341" s="133">
        <f t="shared" si="32"/>
        <v>-1.000706963591375</v>
      </c>
    </row>
    <row r="342" spans="17:21" x14ac:dyDescent="0.25">
      <c r="Q342" s="133">
        <f t="shared" si="28"/>
        <v>-1.1904761904761905</v>
      </c>
      <c r="R342" s="136">
        <f t="shared" si="29"/>
        <v>-1.0139456435876086</v>
      </c>
      <c r="S342" s="133">
        <f t="shared" si="30"/>
        <v>-7.0506329113924062</v>
      </c>
      <c r="T342" s="133">
        <f t="shared" si="31"/>
        <v>-1</v>
      </c>
      <c r="U342" s="133">
        <f t="shared" si="32"/>
        <v>-1.000706963591375</v>
      </c>
    </row>
    <row r="343" spans="17:21" x14ac:dyDescent="0.25">
      <c r="Q343" s="133">
        <f t="shared" si="28"/>
        <v>-1.1904761904761905</v>
      </c>
      <c r="R343" s="136">
        <f t="shared" si="29"/>
        <v>-1.0139456435876086</v>
      </c>
      <c r="S343" s="133">
        <f t="shared" si="30"/>
        <v>-7.0506329113924062</v>
      </c>
      <c r="T343" s="133">
        <f t="shared" si="31"/>
        <v>-1</v>
      </c>
      <c r="U343" s="133">
        <f t="shared" si="32"/>
        <v>-1.000706963591375</v>
      </c>
    </row>
    <row r="344" spans="17:21" x14ac:dyDescent="0.25">
      <c r="Q344" s="133">
        <f t="shared" si="28"/>
        <v>-1.1904761904761905</v>
      </c>
      <c r="R344" s="136">
        <f t="shared" si="29"/>
        <v>-1.0139456435876086</v>
      </c>
      <c r="S344" s="133">
        <f t="shared" si="30"/>
        <v>-7.0506329113924062</v>
      </c>
      <c r="T344" s="133">
        <f t="shared" si="31"/>
        <v>-1</v>
      </c>
      <c r="U344" s="133">
        <f t="shared" si="32"/>
        <v>-1.000706963591375</v>
      </c>
    </row>
    <row r="345" spans="17:21" x14ac:dyDescent="0.25">
      <c r="Q345" s="133">
        <f t="shared" si="28"/>
        <v>-1.1904761904761905</v>
      </c>
      <c r="R345" s="136">
        <f t="shared" si="29"/>
        <v>-1.0139456435876086</v>
      </c>
      <c r="S345" s="133">
        <f t="shared" si="30"/>
        <v>-7.0506329113924062</v>
      </c>
      <c r="T345" s="133">
        <f t="shared" si="31"/>
        <v>-1</v>
      </c>
      <c r="U345" s="133">
        <f t="shared" si="32"/>
        <v>-1.000706963591375</v>
      </c>
    </row>
    <row r="346" spans="17:21" x14ac:dyDescent="0.25">
      <c r="Q346" s="133">
        <f t="shared" si="28"/>
        <v>-1.1904761904761905</v>
      </c>
      <c r="R346" s="136">
        <f t="shared" si="29"/>
        <v>-1.0139456435876086</v>
      </c>
      <c r="S346" s="133">
        <f t="shared" si="30"/>
        <v>-7.0506329113924062</v>
      </c>
      <c r="T346" s="133">
        <f t="shared" si="31"/>
        <v>-1</v>
      </c>
      <c r="U346" s="133">
        <f t="shared" si="32"/>
        <v>-1.000706963591375</v>
      </c>
    </row>
    <row r="347" spans="17:21" x14ac:dyDescent="0.25">
      <c r="Q347" s="133">
        <f t="shared" si="28"/>
        <v>-1.1904761904761905</v>
      </c>
      <c r="R347" s="136">
        <f t="shared" si="29"/>
        <v>-1.0139456435876086</v>
      </c>
      <c r="S347" s="133">
        <f t="shared" si="30"/>
        <v>-7.0506329113924062</v>
      </c>
      <c r="T347" s="133">
        <f t="shared" si="31"/>
        <v>-1</v>
      </c>
      <c r="U347" s="133">
        <f t="shared" si="32"/>
        <v>-1.000706963591375</v>
      </c>
    </row>
    <row r="348" spans="17:21" x14ac:dyDescent="0.25">
      <c r="Q348" s="133">
        <f t="shared" si="28"/>
        <v>-1.1904761904761905</v>
      </c>
      <c r="R348" s="136">
        <f t="shared" si="29"/>
        <v>-1.0139456435876086</v>
      </c>
      <c r="S348" s="133">
        <f t="shared" si="30"/>
        <v>-7.0506329113924062</v>
      </c>
      <c r="T348" s="133">
        <f t="shared" si="31"/>
        <v>-1</v>
      </c>
      <c r="U348" s="133">
        <f t="shared" si="32"/>
        <v>-1.000706963591375</v>
      </c>
    </row>
    <row r="349" spans="17:21" x14ac:dyDescent="0.25">
      <c r="Q349" s="133">
        <f t="shared" si="28"/>
        <v>-1.1904761904761905</v>
      </c>
      <c r="R349" s="136">
        <f t="shared" si="29"/>
        <v>-1.0139456435876086</v>
      </c>
      <c r="S349" s="133">
        <f t="shared" si="30"/>
        <v>-7.0506329113924062</v>
      </c>
      <c r="T349" s="133">
        <f t="shared" si="31"/>
        <v>-1</v>
      </c>
      <c r="U349" s="133">
        <f t="shared" si="32"/>
        <v>-1.000706963591375</v>
      </c>
    </row>
    <row r="350" spans="17:21" x14ac:dyDescent="0.25">
      <c r="Q350" s="133">
        <f t="shared" si="28"/>
        <v>-1.1904761904761905</v>
      </c>
      <c r="R350" s="136">
        <f t="shared" si="29"/>
        <v>-1.0139456435876086</v>
      </c>
      <c r="S350" s="133">
        <f t="shared" si="30"/>
        <v>-7.0506329113924062</v>
      </c>
      <c r="T350" s="133">
        <f t="shared" si="31"/>
        <v>-1</v>
      </c>
      <c r="U350" s="133">
        <f t="shared" si="32"/>
        <v>-1.000706963591375</v>
      </c>
    </row>
    <row r="351" spans="17:21" x14ac:dyDescent="0.25">
      <c r="Q351" s="133">
        <f t="shared" si="28"/>
        <v>-1.1904761904761905</v>
      </c>
      <c r="R351" s="136">
        <f t="shared" si="29"/>
        <v>-1.0139456435876086</v>
      </c>
      <c r="S351" s="133">
        <f t="shared" si="30"/>
        <v>-7.0506329113924062</v>
      </c>
      <c r="T351" s="133">
        <f t="shared" si="31"/>
        <v>-1</v>
      </c>
      <c r="U351" s="133">
        <f t="shared" si="32"/>
        <v>-1.000706963591375</v>
      </c>
    </row>
    <row r="352" spans="17:21" x14ac:dyDescent="0.25">
      <c r="Q352" s="133">
        <f t="shared" si="28"/>
        <v>-1.1904761904761905</v>
      </c>
      <c r="R352" s="136">
        <f t="shared" si="29"/>
        <v>-1.0139456435876086</v>
      </c>
      <c r="S352" s="133">
        <f t="shared" si="30"/>
        <v>-7.0506329113924062</v>
      </c>
      <c r="T352" s="133">
        <f t="shared" si="31"/>
        <v>-1</v>
      </c>
      <c r="U352" s="133">
        <f t="shared" si="32"/>
        <v>-1.000706963591375</v>
      </c>
    </row>
    <row r="353" spans="17:21" x14ac:dyDescent="0.25">
      <c r="Q353" s="133">
        <f t="shared" si="28"/>
        <v>-1.1904761904761905</v>
      </c>
      <c r="R353" s="136">
        <f t="shared" si="29"/>
        <v>-1.0139456435876086</v>
      </c>
      <c r="S353" s="133">
        <f t="shared" si="30"/>
        <v>-7.0506329113924062</v>
      </c>
      <c r="T353" s="133">
        <f t="shared" si="31"/>
        <v>-1</v>
      </c>
      <c r="U353" s="133">
        <f t="shared" si="32"/>
        <v>-1.000706963591375</v>
      </c>
    </row>
    <row r="354" spans="17:21" x14ac:dyDescent="0.25">
      <c r="Q354" s="133">
        <f t="shared" si="28"/>
        <v>-1.1904761904761905</v>
      </c>
      <c r="R354" s="136">
        <f t="shared" si="29"/>
        <v>-1.0139456435876086</v>
      </c>
      <c r="S354" s="133">
        <f t="shared" si="30"/>
        <v>-7.0506329113924062</v>
      </c>
      <c r="T354" s="133">
        <f t="shared" si="31"/>
        <v>-1</v>
      </c>
      <c r="U354" s="133">
        <f t="shared" si="32"/>
        <v>-1.000706963591375</v>
      </c>
    </row>
    <row r="355" spans="17:21" x14ac:dyDescent="0.25">
      <c r="Q355" s="133">
        <f t="shared" si="28"/>
        <v>-1.1904761904761905</v>
      </c>
      <c r="R355" s="136">
        <f t="shared" si="29"/>
        <v>-1.0139456435876086</v>
      </c>
      <c r="S355" s="133">
        <f t="shared" si="30"/>
        <v>-7.0506329113924062</v>
      </c>
      <c r="T355" s="133">
        <f t="shared" si="31"/>
        <v>-1</v>
      </c>
      <c r="U355" s="133">
        <f t="shared" si="32"/>
        <v>-1.000706963591375</v>
      </c>
    </row>
    <row r="356" spans="17:21" x14ac:dyDescent="0.25">
      <c r="Q356" s="133">
        <f t="shared" si="28"/>
        <v>-1.1904761904761905</v>
      </c>
      <c r="R356" s="136">
        <f t="shared" si="29"/>
        <v>-1.0139456435876086</v>
      </c>
      <c r="S356" s="133">
        <f t="shared" si="30"/>
        <v>-7.0506329113924062</v>
      </c>
      <c r="T356" s="133">
        <f t="shared" si="31"/>
        <v>-1</v>
      </c>
      <c r="U356" s="133">
        <f t="shared" si="32"/>
        <v>-1.000706963591375</v>
      </c>
    </row>
    <row r="357" spans="17:21" x14ac:dyDescent="0.25">
      <c r="Q357" s="133">
        <f t="shared" si="28"/>
        <v>-1.1904761904761905</v>
      </c>
      <c r="R357" s="136">
        <f t="shared" si="29"/>
        <v>-1.0139456435876086</v>
      </c>
      <c r="S357" s="133">
        <f t="shared" si="30"/>
        <v>-7.0506329113924062</v>
      </c>
      <c r="T357" s="133">
        <f t="shared" si="31"/>
        <v>-1</v>
      </c>
      <c r="U357" s="133">
        <f t="shared" si="32"/>
        <v>-1.000706963591375</v>
      </c>
    </row>
    <row r="358" spans="17:21" x14ac:dyDescent="0.25">
      <c r="Q358" s="133">
        <f t="shared" si="28"/>
        <v>-1.1904761904761905</v>
      </c>
      <c r="R358" s="136">
        <f t="shared" si="29"/>
        <v>-1.0139456435876086</v>
      </c>
      <c r="S358" s="133">
        <f t="shared" si="30"/>
        <v>-7.0506329113924062</v>
      </c>
      <c r="T358" s="133">
        <f t="shared" si="31"/>
        <v>-1</v>
      </c>
      <c r="U358" s="133">
        <f t="shared" si="32"/>
        <v>-1.000706963591375</v>
      </c>
    </row>
    <row r="359" spans="17:21" x14ac:dyDescent="0.25">
      <c r="Q359" s="133">
        <f t="shared" si="28"/>
        <v>-1.1904761904761905</v>
      </c>
      <c r="R359" s="136">
        <f t="shared" si="29"/>
        <v>-1.0139456435876086</v>
      </c>
      <c r="S359" s="133">
        <f t="shared" si="30"/>
        <v>-7.0506329113924062</v>
      </c>
      <c r="T359" s="133">
        <f t="shared" si="31"/>
        <v>-1</v>
      </c>
      <c r="U359" s="133">
        <f t="shared" si="32"/>
        <v>-1.000706963591375</v>
      </c>
    </row>
    <row r="360" spans="17:21" x14ac:dyDescent="0.25">
      <c r="Q360" s="133">
        <f t="shared" si="28"/>
        <v>-1.1904761904761905</v>
      </c>
      <c r="R360" s="136">
        <f t="shared" si="29"/>
        <v>-1.0139456435876086</v>
      </c>
      <c r="S360" s="133">
        <f t="shared" si="30"/>
        <v>-7.0506329113924062</v>
      </c>
      <c r="T360" s="133">
        <f t="shared" si="31"/>
        <v>-1</v>
      </c>
      <c r="U360" s="133">
        <f t="shared" si="32"/>
        <v>-1.000706963591375</v>
      </c>
    </row>
    <row r="361" spans="17:21" x14ac:dyDescent="0.25">
      <c r="Q361" s="133">
        <f t="shared" si="28"/>
        <v>-1.1904761904761905</v>
      </c>
      <c r="R361" s="136">
        <f t="shared" si="29"/>
        <v>-1.0139456435876086</v>
      </c>
      <c r="S361" s="133">
        <f t="shared" si="30"/>
        <v>-7.0506329113924062</v>
      </c>
      <c r="T361" s="133">
        <f t="shared" si="31"/>
        <v>-1</v>
      </c>
      <c r="U361" s="133">
        <f t="shared" si="32"/>
        <v>-1.000706963591375</v>
      </c>
    </row>
  </sheetData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/>
  <dimension ref="A1:X18"/>
  <sheetViews>
    <sheetView topLeftCell="G1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PMIS_JPCP_TCrack!A1</f>
        <v>Project Name</v>
      </c>
      <c r="B1" s="138" t="str">
        <f>PMIS_JPCP_TCrack!B1</f>
        <v>COUNAME</v>
      </c>
      <c r="C1" s="139" t="str">
        <f>PMIS_JPCP_TCrack!C1</f>
        <v>PROJECT_NO</v>
      </c>
      <c r="D1" s="140" t="str">
        <f>PMIS_JPCP_TCrack!D1</f>
        <v>BPRJ</v>
      </c>
      <c r="E1" s="140" t="str">
        <f>PMIS_JPCP_TCrack!E1</f>
        <v>EPRJ</v>
      </c>
      <c r="F1" s="140" t="str">
        <f>PMIS_JPCP_TCrack!F1</f>
        <v>CONYR</v>
      </c>
      <c r="G1" s="140" t="str">
        <f>PMIS_JPCP_TCrack!G1</f>
        <v>DATAYR</v>
      </c>
      <c r="H1" s="141" t="str">
        <f>PMIS_JPCP_TCrack!H1</f>
        <v>Accumulated ESALs</v>
      </c>
      <c r="I1" s="141" t="str">
        <f>PMIS_JPCP_TCrack!I1</f>
        <v>PCC Thickness (in.)</v>
      </c>
      <c r="J1" s="140" t="str">
        <f>PMIS_JPCP_TCrack!J1</f>
        <v>TCRACKi-2 
(% Slab Cracked)</v>
      </c>
      <c r="K1" s="140" t="str">
        <f>PMIS_JPCP_TCrack!K1</f>
        <v>TCRACKi-1 
(% Slab Cracked)</v>
      </c>
      <c r="L1" s="141" t="s">
        <v>51</v>
      </c>
      <c r="M1" s="142" t="s">
        <v>758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IF(PMIS_JPCP_TCrack!A2&lt;&gt;"",PMIS_JPCP_TCrack!A2,"")</f>
        <v/>
      </c>
      <c r="B2" s="138" t="str">
        <f>IF(PMIS_JPCP_TCrack!B2&lt;&gt;"",PMIS_JPCP_TCrack!B2,"")</f>
        <v/>
      </c>
      <c r="C2" s="143" t="str">
        <f>IF(PMIS_JPCP_TCrack!C2&lt;&gt;"",PMIS_JPCP_TCrack!C2,"")</f>
        <v/>
      </c>
      <c r="D2" s="141" t="str">
        <f>IF(PMIS_JPCP_TCrack!D2&lt;&gt;"",PMIS_JPCP_TCrack!D2,"")</f>
        <v/>
      </c>
      <c r="E2" s="141" t="str">
        <f>IF(PMIS_JPCP_TCrack!E2&lt;&gt;"",PMIS_JPCP_TCrack!E2,"")</f>
        <v/>
      </c>
      <c r="F2" s="141" t="str">
        <f>IF(PMIS_JPCP_TCrack!F2&lt;&gt;"",PMIS_JPCP_TCrack!F2,"")</f>
        <v/>
      </c>
      <c r="G2" s="141" t="str">
        <f>IF(PMIS_JPCP_TCrack!G2&lt;&gt;"",PMIS_JPCP_TCrack!G2,"")</f>
        <v/>
      </c>
      <c r="H2" s="141">
        <f>PMIS_JPCP_TCrack!H2</f>
        <v>0</v>
      </c>
      <c r="I2" s="141">
        <f>PMIS_JPCP_TCrack!I2</f>
        <v>0</v>
      </c>
      <c r="J2" s="140">
        <f>PMIS_JPCP_TCrack!J2</f>
        <v>0</v>
      </c>
      <c r="K2" s="140">
        <f>PMIS_JPCP_TCrack!K2</f>
        <v>0</v>
      </c>
      <c r="L2" s="141">
        <f>IFERROR(T2,0)</f>
        <v>0</v>
      </c>
      <c r="M2" s="144" t="str">
        <f>PMIS_JPCP_TCrack!M2</f>
        <v/>
      </c>
      <c r="N2" s="141"/>
      <c r="O2" s="145" t="s">
        <v>759</v>
      </c>
      <c r="P2" s="146" t="str">
        <f>IF(PMIS_JPCP_TCrack!I18="","",PMIS_JPCP_TCrack!I18)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IF(PMIS_JPCP_TCrack!A3&lt;&gt;"",PMIS_JPCP_TCrack!A3,"")</f>
        <v/>
      </c>
      <c r="B3" s="138" t="str">
        <f>IF(PMIS_JPCP_TCrack!B3&lt;&gt;"",PMIS_JPCP_TCrack!B3,"")</f>
        <v/>
      </c>
      <c r="C3" s="143" t="str">
        <f>IF(PMIS_JPCP_TCrack!C3&lt;&gt;"",PMIS_JPCP_TCrack!C3,"")</f>
        <v/>
      </c>
      <c r="D3" s="141" t="str">
        <f>IF(PMIS_JPCP_TCrack!D3&lt;&gt;"",PMIS_JPCP_TCrack!D3,"")</f>
        <v/>
      </c>
      <c r="E3" s="141" t="str">
        <f>IF(PMIS_JPCP_TCrack!E3&lt;&gt;"",PMIS_JPCP_TCrack!E3,"")</f>
        <v/>
      </c>
      <c r="F3" s="141" t="str">
        <f>IF(PMIS_JPCP_TCrack!F3&lt;&gt;"",PMIS_JPCP_TCrack!F3,"")</f>
        <v/>
      </c>
      <c r="G3" s="141" t="str">
        <f>IF(PMIS_JPCP_TCrack!G3&lt;&gt;"",PMIS_JPCP_TCrack!G3,"")</f>
        <v/>
      </c>
      <c r="H3" s="141">
        <f>PMIS_JPCP_TCrack!H3</f>
        <v>0</v>
      </c>
      <c r="I3" s="141">
        <f>PMIS_JPCP_TCrack!I3</f>
        <v>0</v>
      </c>
      <c r="J3" s="141"/>
      <c r="K3" s="141"/>
      <c r="L3" s="141">
        <f t="shared" ref="L3:L16" si="0">IFERROR(T3,0)</f>
        <v>0</v>
      </c>
      <c r="M3" s="144" t="str">
        <f>PMIS_JPCP_TCrack!M3</f>
        <v/>
      </c>
      <c r="O3" s="145" t="s">
        <v>66</v>
      </c>
      <c r="P3" s="146" t="str">
        <f>IF(PMIS_JPCP_TCrack!I19="","",PMIS_JPCP_TCrack!I19)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IF(PMIS_JPCP_TCrack!A4&lt;&gt;"",PMIS_JPCP_TCrack!A4,"")</f>
        <v/>
      </c>
      <c r="B4" s="138" t="str">
        <f>IF(PMIS_JPCP_TCrack!B4&lt;&gt;"",PMIS_JPCP_TCrack!B4,"")</f>
        <v/>
      </c>
      <c r="C4" s="143" t="str">
        <f>IF(PMIS_JPCP_TCrack!C4&lt;&gt;"",PMIS_JPCP_TCrack!C4,"")</f>
        <v/>
      </c>
      <c r="D4" s="141" t="str">
        <f>IF(PMIS_JPCP_TCrack!D4&lt;&gt;"",PMIS_JPCP_TCrack!D4,"")</f>
        <v/>
      </c>
      <c r="E4" s="141" t="str">
        <f>IF(PMIS_JPCP_TCrack!E4&lt;&gt;"",PMIS_JPCP_TCrack!E4,"")</f>
        <v/>
      </c>
      <c r="F4" s="141" t="str">
        <f>IF(PMIS_JPCP_TCrack!F4&lt;&gt;"",PMIS_JPCP_TCrack!F4,"")</f>
        <v/>
      </c>
      <c r="G4" s="141" t="str">
        <f>IF(PMIS_JPCP_TCrack!G4&lt;&gt;"",PMIS_JPCP_TCrack!G4,"")</f>
        <v/>
      </c>
      <c r="H4" s="141">
        <f>PMIS_JPCP_TCrack!H4</f>
        <v>0</v>
      </c>
      <c r="I4" s="141">
        <f>PMIS_JPCP_TCrack!I4</f>
        <v>0</v>
      </c>
      <c r="J4" s="141"/>
      <c r="K4" s="141"/>
      <c r="L4" s="141">
        <f t="shared" si="0"/>
        <v>0</v>
      </c>
      <c r="M4" s="144" t="str">
        <f>PMIS_JPCP_TCrack!M4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IF(PMIS_JPCP_TCrack!A5&lt;&gt;"",PMIS_JPCP_TCrack!A5,"")</f>
        <v/>
      </c>
      <c r="B5" s="138" t="str">
        <f>IF(PMIS_JPCP_TCrack!B5&lt;&gt;"",PMIS_JPCP_TCrack!B5,"")</f>
        <v/>
      </c>
      <c r="C5" s="143" t="str">
        <f>IF(PMIS_JPCP_TCrack!C5&lt;&gt;"",PMIS_JPCP_TCrack!C5,"")</f>
        <v/>
      </c>
      <c r="D5" s="141" t="str">
        <f>IF(PMIS_JPCP_TCrack!D5&lt;&gt;"",PMIS_JPCP_TCrack!D5,"")</f>
        <v/>
      </c>
      <c r="E5" s="141" t="str">
        <f>IF(PMIS_JPCP_TCrack!E5&lt;&gt;"",PMIS_JPCP_TCrack!E5,"")</f>
        <v/>
      </c>
      <c r="F5" s="141" t="str">
        <f>IF(PMIS_JPCP_TCrack!F5&lt;&gt;"",PMIS_JPCP_TCrack!F5,"")</f>
        <v/>
      </c>
      <c r="G5" s="141" t="str">
        <f>IF(PMIS_JPCP_TCrack!G5&lt;&gt;"",PMIS_JPCP_TCrack!G5,"")</f>
        <v/>
      </c>
      <c r="H5" s="141">
        <f>PMIS_JPCP_TCrack!H5</f>
        <v>0</v>
      </c>
      <c r="I5" s="141">
        <f>PMIS_JPCP_TCrack!I5</f>
        <v>0</v>
      </c>
      <c r="J5" s="141"/>
      <c r="K5" s="141"/>
      <c r="L5" s="141">
        <f t="shared" si="0"/>
        <v>0</v>
      </c>
      <c r="M5" s="144" t="str">
        <f>PMIS_JPCP_TCrack!M5</f>
        <v/>
      </c>
      <c r="N5" s="141"/>
      <c r="O5" s="145" t="s">
        <v>68</v>
      </c>
      <c r="P5" s="146" t="str">
        <f>IF(PMIS_JPCP_TCrack!I20&lt;&gt;"",(PMIS_JPCP_TCrack!I20-LOOKUP(2,1/(G2:G16&lt;&gt;""),G2:G16))+P4,"")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IF(PMIS_JPCP_TCrack!A6&lt;&gt;"",PMIS_JPCP_TCrack!A6,"")</f>
        <v/>
      </c>
      <c r="B6" s="138" t="str">
        <f>IF(PMIS_JPCP_TCrack!B6&lt;&gt;"",PMIS_JPCP_TCrack!B6,"")</f>
        <v/>
      </c>
      <c r="C6" s="143" t="str">
        <f>IF(PMIS_JPCP_TCrack!C6&lt;&gt;"",PMIS_JPCP_TCrack!C6,"")</f>
        <v/>
      </c>
      <c r="D6" s="141" t="str">
        <f>IF(PMIS_JPCP_TCrack!D6&lt;&gt;"",PMIS_JPCP_TCrack!D6,"")</f>
        <v/>
      </c>
      <c r="E6" s="141" t="str">
        <f>IF(PMIS_JPCP_TCrack!E6&lt;&gt;"",PMIS_JPCP_TCrack!E6,"")</f>
        <v/>
      </c>
      <c r="F6" s="141" t="str">
        <f>IF(PMIS_JPCP_TCrack!F6&lt;&gt;"",PMIS_JPCP_TCrack!F6,"")</f>
        <v/>
      </c>
      <c r="G6" s="141" t="str">
        <f>IF(PMIS_JPCP_TCrack!G6&lt;&gt;"",PMIS_JPCP_TCrack!G6,"")</f>
        <v/>
      </c>
      <c r="H6" s="141">
        <f>PMIS_JPCP_TCrack!H6</f>
        <v>0</v>
      </c>
      <c r="I6" s="141">
        <f>PMIS_JPCP_TCrack!I6</f>
        <v>0</v>
      </c>
      <c r="J6" s="141"/>
      <c r="K6" s="141"/>
      <c r="L6" s="141">
        <f t="shared" si="0"/>
        <v>0</v>
      </c>
      <c r="M6" s="144" t="str">
        <f>PMIS_JPCP_TCrack!M6</f>
        <v/>
      </c>
      <c r="N6" s="141"/>
      <c r="O6" s="147" t="s">
        <v>760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IF(PMIS_JPCP_TCrack!A7&lt;&gt;"",PMIS_JPCP_TCrack!A7,"")</f>
        <v/>
      </c>
      <c r="B7" s="138" t="str">
        <f>IF(PMIS_JPCP_TCrack!B7&lt;&gt;"",PMIS_JPCP_TCrack!B7,"")</f>
        <v/>
      </c>
      <c r="C7" s="143" t="str">
        <f>IF(PMIS_JPCP_TCrack!C7&lt;&gt;"",PMIS_JPCP_TCrack!C7,"")</f>
        <v/>
      </c>
      <c r="D7" s="141" t="str">
        <f>IF(PMIS_JPCP_TCrack!D7&lt;&gt;"",PMIS_JPCP_TCrack!D7,"")</f>
        <v/>
      </c>
      <c r="E7" s="141" t="str">
        <f>IF(PMIS_JPCP_TCrack!E7&lt;&gt;"",PMIS_JPCP_TCrack!E7,"")</f>
        <v/>
      </c>
      <c r="F7" s="141" t="str">
        <f>IF(PMIS_JPCP_TCrack!F7&lt;&gt;"",PMIS_JPCP_TCrack!F7,"")</f>
        <v/>
      </c>
      <c r="G7" s="141" t="str">
        <f>IF(PMIS_JPCP_TCrack!G7&lt;&gt;"",PMIS_JPCP_TCrack!G7,"")</f>
        <v/>
      </c>
      <c r="H7" s="141">
        <f>PMIS_JPCP_TCrack!H7</f>
        <v>0</v>
      </c>
      <c r="I7" s="141">
        <f>PMIS_JPCP_TCrack!I7</f>
        <v>0</v>
      </c>
      <c r="J7" s="141"/>
      <c r="K7" s="141"/>
      <c r="L7" s="141">
        <f t="shared" si="0"/>
        <v>0</v>
      </c>
      <c r="M7" s="144" t="str">
        <f>PMIS_JPCP_TCrack!M7</f>
        <v/>
      </c>
      <c r="N7" s="141"/>
      <c r="O7" s="138" t="s">
        <v>761</v>
      </c>
      <c r="P7" s="149" t="str">
        <f t="array" ref="P7">IF(P2="","",
IF(LOOKUP(2,1/(J2:K2&lt;&gt;""),J2:K2)&gt;P2,"Entered TCRACK already exceeded threshold limit!",
IF(AND(P2&lt;&gt;"",M16&gt;P2),INDEX(L2:L16,MATCH(TRUE,$M$2:$M$16&gt;P2,0)),"TCRACK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IF(PMIS_JPCP_TCrack!A8&lt;&gt;"",PMIS_JPCP_TCrack!A8,"")</f>
        <v/>
      </c>
      <c r="B8" s="138" t="str">
        <f>IF(PMIS_JPCP_TCrack!B8&lt;&gt;"",PMIS_JPCP_TCrack!B8,"")</f>
        <v/>
      </c>
      <c r="C8" s="143" t="str">
        <f>IF(PMIS_JPCP_TCrack!C8&lt;&gt;"",PMIS_JPCP_TCrack!C8,"")</f>
        <v/>
      </c>
      <c r="D8" s="141" t="str">
        <f>IF(PMIS_JPCP_TCrack!D8&lt;&gt;"",PMIS_JPCP_TCrack!D8,"")</f>
        <v/>
      </c>
      <c r="E8" s="141" t="str">
        <f>IF(PMIS_JPCP_TCrack!E8&lt;&gt;"",PMIS_JPCP_TCrack!E8,"")</f>
        <v/>
      </c>
      <c r="F8" s="141" t="str">
        <f>IF(PMIS_JPCP_TCrack!F8&lt;&gt;"",PMIS_JPCP_TCrack!F8,"")</f>
        <v/>
      </c>
      <c r="G8" s="141" t="str">
        <f>IF(PMIS_JPCP_TCrack!G8&lt;&gt;"",PMIS_JPCP_TCrack!G8,"")</f>
        <v/>
      </c>
      <c r="H8" s="141">
        <f>PMIS_JPCP_TCrack!H8</f>
        <v>0</v>
      </c>
      <c r="I8" s="141">
        <f>PMIS_JPCP_TCrack!I8</f>
        <v>0</v>
      </c>
      <c r="J8" s="141"/>
      <c r="K8" s="141"/>
      <c r="L8" s="141">
        <f t="shared" si="0"/>
        <v>0</v>
      </c>
      <c r="M8" s="144" t="str">
        <f>PMIS_JPCP_TCrack!M8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IF(PMIS_JPCP_TCrack!A9&lt;&gt;"",PMIS_JPCP_TCrack!A9,"")</f>
        <v/>
      </c>
      <c r="B9" s="138" t="str">
        <f>IF(PMIS_JPCP_TCrack!B9&lt;&gt;"",PMIS_JPCP_TCrack!B9,"")</f>
        <v/>
      </c>
      <c r="C9" s="143" t="str">
        <f>IF(PMIS_JPCP_TCrack!C9&lt;&gt;"",PMIS_JPCP_TCrack!C9,"")</f>
        <v/>
      </c>
      <c r="D9" s="141" t="str">
        <f>IF(PMIS_JPCP_TCrack!D9&lt;&gt;"",PMIS_JPCP_TCrack!D9,"")</f>
        <v/>
      </c>
      <c r="E9" s="141" t="str">
        <f>IF(PMIS_JPCP_TCrack!E9&lt;&gt;"",PMIS_JPCP_TCrack!E9,"")</f>
        <v/>
      </c>
      <c r="F9" s="141" t="str">
        <f>IF(PMIS_JPCP_TCrack!F9&lt;&gt;"",PMIS_JPCP_TCrack!F9,"")</f>
        <v/>
      </c>
      <c r="G9" s="141" t="str">
        <f>IF(PMIS_JPCP_TCrack!G9&lt;&gt;"",PMIS_JPCP_TCrack!G9,"")</f>
        <v/>
      </c>
      <c r="H9" s="141">
        <f>PMIS_JPCP_TCrack!H9</f>
        <v>0</v>
      </c>
      <c r="I9" s="141">
        <f>PMIS_JPCP_TCrack!I9</f>
        <v>0</v>
      </c>
      <c r="J9" s="141"/>
      <c r="K9" s="141"/>
      <c r="L9" s="141">
        <f t="shared" si="0"/>
        <v>0</v>
      </c>
      <c r="M9" s="144" t="str">
        <f>PMIS_JPCP_TCrack!M9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IF(PMIS_JPCP_TCrack!A10&lt;&gt;"",PMIS_JPCP_TCrack!A10,"")</f>
        <v/>
      </c>
      <c r="B10" s="138" t="str">
        <f>IF(PMIS_JPCP_TCrack!B10&lt;&gt;"",PMIS_JPCP_TCrack!B10,"")</f>
        <v/>
      </c>
      <c r="C10" s="143" t="str">
        <f>IF(PMIS_JPCP_TCrack!C10&lt;&gt;"",PMIS_JPCP_TCrack!C10,"")</f>
        <v/>
      </c>
      <c r="D10" s="141" t="str">
        <f>IF(PMIS_JPCP_TCrack!D10&lt;&gt;"",PMIS_JPCP_TCrack!D10,"")</f>
        <v/>
      </c>
      <c r="E10" s="141" t="str">
        <f>IF(PMIS_JPCP_TCrack!E10&lt;&gt;"",PMIS_JPCP_TCrack!E10,"")</f>
        <v/>
      </c>
      <c r="F10" s="141" t="str">
        <f>IF(PMIS_JPCP_TCrack!F10&lt;&gt;"",PMIS_JPCP_TCrack!F10,"")</f>
        <v/>
      </c>
      <c r="G10" s="141" t="str">
        <f>IF(PMIS_JPCP_TCrack!G10&lt;&gt;"",PMIS_JPCP_TCrack!G10,"")</f>
        <v/>
      </c>
      <c r="H10" s="141">
        <f>PMIS_JPCP_TCrack!H10</f>
        <v>0</v>
      </c>
      <c r="I10" s="141">
        <f>PMIS_JPCP_TCrack!I10</f>
        <v>0</v>
      </c>
      <c r="J10" s="141"/>
      <c r="K10" s="141"/>
      <c r="L10" s="141">
        <f t="shared" si="0"/>
        <v>0</v>
      </c>
      <c r="M10" s="144" t="str">
        <f>PMIS_JPCP_TCrack!M10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IF(PMIS_JPCP_TCrack!A11&lt;&gt;"",PMIS_JPCP_TCrack!A11,"")</f>
        <v/>
      </c>
      <c r="B11" s="138" t="str">
        <f>IF(PMIS_JPCP_TCrack!B11&lt;&gt;"",PMIS_JPCP_TCrack!B11,"")</f>
        <v/>
      </c>
      <c r="C11" s="143" t="str">
        <f>IF(PMIS_JPCP_TCrack!C11&lt;&gt;"",PMIS_JPCP_TCrack!C11,"")</f>
        <v/>
      </c>
      <c r="D11" s="141" t="str">
        <f>IF(PMIS_JPCP_TCrack!D11&lt;&gt;"",PMIS_JPCP_TCrack!D11,"")</f>
        <v/>
      </c>
      <c r="E11" s="141" t="str">
        <f>IF(PMIS_JPCP_TCrack!E11&lt;&gt;"",PMIS_JPCP_TCrack!E11,"")</f>
        <v/>
      </c>
      <c r="F11" s="141" t="str">
        <f>IF(PMIS_JPCP_TCrack!F11&lt;&gt;"",PMIS_JPCP_TCrack!F11,"")</f>
        <v/>
      </c>
      <c r="G11" s="141" t="str">
        <f>IF(PMIS_JPCP_TCrack!G11&lt;&gt;"",PMIS_JPCP_TCrack!G11,"")</f>
        <v/>
      </c>
      <c r="H11" s="141">
        <f>PMIS_JPCP_TCrack!H11</f>
        <v>0</v>
      </c>
      <c r="I11" s="141">
        <f>PMIS_JPCP_TCrack!I11</f>
        <v>0</v>
      </c>
      <c r="J11" s="141"/>
      <c r="K11" s="141"/>
      <c r="L11" s="141">
        <f t="shared" si="0"/>
        <v>0</v>
      </c>
      <c r="M11" s="144" t="str">
        <f>PMIS_JPCP_TCrack!M11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IF(PMIS_JPCP_TCrack!A12&lt;&gt;"",PMIS_JPCP_TCrack!A12,"")</f>
        <v/>
      </c>
      <c r="B12" s="138" t="str">
        <f>IF(PMIS_JPCP_TCrack!B12&lt;&gt;"",PMIS_JPCP_TCrack!B12,"")</f>
        <v/>
      </c>
      <c r="C12" s="143" t="str">
        <f>IF(PMIS_JPCP_TCrack!C12&lt;&gt;"",PMIS_JPCP_TCrack!C12,"")</f>
        <v/>
      </c>
      <c r="D12" s="141" t="str">
        <f>IF(PMIS_JPCP_TCrack!D12&lt;&gt;"",PMIS_JPCP_TCrack!D12,"")</f>
        <v/>
      </c>
      <c r="E12" s="141" t="str">
        <f>IF(PMIS_JPCP_TCrack!E12&lt;&gt;"",PMIS_JPCP_TCrack!E12,"")</f>
        <v/>
      </c>
      <c r="F12" s="141" t="str">
        <f>IF(PMIS_JPCP_TCrack!F12&lt;&gt;"",PMIS_JPCP_TCrack!F12,"")</f>
        <v/>
      </c>
      <c r="G12" s="141" t="str">
        <f>IF(PMIS_JPCP_TCrack!G12&lt;&gt;"",PMIS_JPCP_TCrack!G12,"")</f>
        <v/>
      </c>
      <c r="H12" s="141">
        <f>PMIS_JPCP_TCrack!H12</f>
        <v>0</v>
      </c>
      <c r="I12" s="141">
        <f>PMIS_JPCP_TCrack!I12</f>
        <v>0</v>
      </c>
      <c r="J12" s="141"/>
      <c r="K12" s="141"/>
      <c r="L12" s="141">
        <f t="shared" si="0"/>
        <v>0</v>
      </c>
      <c r="M12" s="144" t="str">
        <f>PMIS_JPCP_TCrack!M12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IF(PMIS_JPCP_TCrack!A13&lt;&gt;"",PMIS_JPCP_TCrack!A13,"")</f>
        <v/>
      </c>
      <c r="B13" s="138" t="str">
        <f>IF(PMIS_JPCP_TCrack!B13&lt;&gt;"",PMIS_JPCP_TCrack!B13,"")</f>
        <v/>
      </c>
      <c r="C13" s="143" t="str">
        <f>IF(PMIS_JPCP_TCrack!C13&lt;&gt;"",PMIS_JPCP_TCrack!C13,"")</f>
        <v/>
      </c>
      <c r="D13" s="141" t="str">
        <f>IF(PMIS_JPCP_TCrack!D13&lt;&gt;"",PMIS_JPCP_TCrack!D13,"")</f>
        <v/>
      </c>
      <c r="E13" s="141" t="str">
        <f>IF(PMIS_JPCP_TCrack!E13&lt;&gt;"",PMIS_JPCP_TCrack!E13,"")</f>
        <v/>
      </c>
      <c r="F13" s="141" t="str">
        <f>IF(PMIS_JPCP_TCrack!F13&lt;&gt;"",PMIS_JPCP_TCrack!F13,"")</f>
        <v/>
      </c>
      <c r="G13" s="141" t="str">
        <f>IF(PMIS_JPCP_TCrack!G13&lt;&gt;"",PMIS_JPCP_TCrack!G13,"")</f>
        <v/>
      </c>
      <c r="H13" s="141">
        <f>PMIS_JPCP_TCrack!H13</f>
        <v>0</v>
      </c>
      <c r="I13" s="141">
        <f>PMIS_JPCP_TCrack!I13</f>
        <v>0</v>
      </c>
      <c r="J13" s="141"/>
      <c r="K13" s="141"/>
      <c r="L13" s="141">
        <f t="shared" si="0"/>
        <v>0</v>
      </c>
      <c r="M13" s="144" t="str">
        <f>PMIS_JPCP_TCrack!M13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IF(PMIS_JPCP_TCrack!A14&lt;&gt;"",PMIS_JPCP_TCrack!A14,"")</f>
        <v/>
      </c>
      <c r="B14" s="138" t="str">
        <f>IF(PMIS_JPCP_TCrack!B14&lt;&gt;"",PMIS_JPCP_TCrack!B14,"")</f>
        <v/>
      </c>
      <c r="C14" s="143" t="str">
        <f>IF(PMIS_JPCP_TCrack!C14&lt;&gt;"",PMIS_JPCP_TCrack!C14,"")</f>
        <v/>
      </c>
      <c r="D14" s="141" t="str">
        <f>IF(PMIS_JPCP_TCrack!D14&lt;&gt;"",PMIS_JPCP_TCrack!D14,"")</f>
        <v/>
      </c>
      <c r="E14" s="141" t="str">
        <f>IF(PMIS_JPCP_TCrack!E14&lt;&gt;"",PMIS_JPCP_TCrack!E14,"")</f>
        <v/>
      </c>
      <c r="F14" s="141" t="str">
        <f>IF(PMIS_JPCP_TCrack!F14&lt;&gt;"",PMIS_JPCP_TCrack!F14,"")</f>
        <v/>
      </c>
      <c r="G14" s="141" t="str">
        <f>IF(PMIS_JPCP_TCrack!G14&lt;&gt;"",PMIS_JPCP_TCrack!G14,"")</f>
        <v/>
      </c>
      <c r="H14" s="141">
        <f>PMIS_JPCP_TCrack!H14</f>
        <v>0</v>
      </c>
      <c r="I14" s="141">
        <f>PMIS_JPCP_TCrack!I14</f>
        <v>0</v>
      </c>
      <c r="J14" s="141"/>
      <c r="K14" s="141"/>
      <c r="L14" s="141">
        <f t="shared" si="0"/>
        <v>0</v>
      </c>
      <c r="M14" s="144" t="str">
        <f>PMIS_JPCP_TCrack!M14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IF(PMIS_JPCP_TCrack!A15&lt;&gt;"",PMIS_JPCP_TCrack!A15,"")</f>
        <v/>
      </c>
      <c r="B15" s="138" t="str">
        <f>IF(PMIS_JPCP_TCrack!B15&lt;&gt;"",PMIS_JPCP_TCrack!B15,"")</f>
        <v/>
      </c>
      <c r="C15" s="143" t="str">
        <f>IF(PMIS_JPCP_TCrack!C15&lt;&gt;"",PMIS_JPCP_TCrack!C15,"")</f>
        <v/>
      </c>
      <c r="D15" s="141" t="str">
        <f>IF(PMIS_JPCP_TCrack!D15&lt;&gt;"",PMIS_JPCP_TCrack!D15,"")</f>
        <v/>
      </c>
      <c r="E15" s="141" t="str">
        <f>IF(PMIS_JPCP_TCrack!E15&lt;&gt;"",PMIS_JPCP_TCrack!E15,"")</f>
        <v/>
      </c>
      <c r="F15" s="141" t="str">
        <f>IF(PMIS_JPCP_TCrack!F15&lt;&gt;"",PMIS_JPCP_TCrack!F15,"")</f>
        <v/>
      </c>
      <c r="G15" s="141" t="str">
        <f>IF(PMIS_JPCP_TCrack!G15&lt;&gt;"",PMIS_JPCP_TCrack!G15,"")</f>
        <v/>
      </c>
      <c r="H15" s="141">
        <f>PMIS_JPCP_TCrack!H15</f>
        <v>0</v>
      </c>
      <c r="I15" s="141">
        <f>PMIS_JPCP_TCrack!I15</f>
        <v>0</v>
      </c>
      <c r="J15" s="141"/>
      <c r="K15" s="141"/>
      <c r="L15" s="141">
        <f t="shared" si="0"/>
        <v>0</v>
      </c>
      <c r="M15" s="144" t="str">
        <f>PMIS_JPCP_TCrack!M15</f>
        <v/>
      </c>
      <c r="N15" s="141" t="s">
        <v>730</v>
      </c>
      <c r="O15" s="157" t="str">
        <f>IF(AND(Q8&lt;&gt;"",Q12&lt;&gt;""),MIN(Q8,Q12),
IF(AND(Q8="",Q9="Entered TCRACK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IF(PMIS_JPCP_TCrack!A16&lt;&gt;"",PMIS_JPCP_TCrack!A16,"")</f>
        <v/>
      </c>
      <c r="B16" s="138" t="str">
        <f>IF(PMIS_JPCP_TCrack!B16&lt;&gt;"",PMIS_JPCP_TCrack!B16,"")</f>
        <v/>
      </c>
      <c r="C16" s="158" t="str">
        <f>IF(PMIS_JPCP_TCrack!C16&lt;&gt;"",PMIS_JPCP_TCrack!C16,"")</f>
        <v/>
      </c>
      <c r="D16" s="159" t="str">
        <f>IF(PMIS_JPCP_TCrack!D16&lt;&gt;"",PMIS_JPCP_TCrack!D16,"")</f>
        <v/>
      </c>
      <c r="E16" s="159" t="str">
        <f>IF(PMIS_JPCP_TCrack!E16&lt;&gt;"",PMIS_JPCP_TCrack!E16,"")</f>
        <v/>
      </c>
      <c r="F16" s="159" t="str">
        <f>IF(PMIS_JPCP_TCrack!F16&lt;&gt;"",PMIS_JPCP_TCrack!F16,"")</f>
        <v/>
      </c>
      <c r="G16" s="159" t="str">
        <f>IF(PMIS_JPCP_TCrack!G16&lt;&gt;"",PMIS_JPCP_TCrack!G16,"")</f>
        <v/>
      </c>
      <c r="H16" s="141">
        <f>PMIS_JPCP_TCrack!H16</f>
        <v>0</v>
      </c>
      <c r="I16" s="141">
        <f>PMIS_JPCP_TCrack!I16</f>
        <v>0</v>
      </c>
      <c r="J16" s="141"/>
      <c r="K16" s="141"/>
      <c r="L16" s="141">
        <f t="shared" si="0"/>
        <v>0</v>
      </c>
      <c r="M16" s="160" t="str">
        <f>PMIS_JPCP_TCrack!M16</f>
        <v/>
      </c>
      <c r="N16" s="141"/>
      <c r="O16" s="285" t="str">
        <f>IF(AND(P2="",P3=""),"RSL could not be calculated. Please enter more information!",
IF(AND(ISNUMBER(Q12),P7="Entered TCRACK already exceeded threshold limit!"),Q9,
IF(AND(Q12="",P7="Entered TCRACK already exceeded threshold limit!"),Q9,
IF(AND(ISNUMBER(Q12),P7="TCRACK predictions do not reach the threshold limit!"),(Q9&amp;""&amp;CHAR(10)&amp;" Thus, "&amp;Q13&amp;""&amp;"calculated based on the design life!"),
IF(AND(P3="",P7="TCRACK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BA361"/>
  <sheetViews>
    <sheetView topLeftCell="G1" zoomScale="70" zoomScaleNormal="70" workbookViewId="0">
      <selection activeCell="O16" sqref="O16:O18"/>
    </sheetView>
  </sheetViews>
  <sheetFormatPr defaultColWidth="7.75" defaultRowHeight="15" x14ac:dyDescent="0.25"/>
  <cols>
    <col min="1" max="7" width="7.75" style="133"/>
    <col min="8" max="8" width="18.375" style="133" bestFit="1" customWidth="1"/>
    <col min="9" max="9" width="10.375" style="133" customWidth="1"/>
    <col min="10" max="10" width="11.875" style="133" customWidth="1"/>
    <col min="11" max="11" width="11" style="133" bestFit="1" customWidth="1"/>
    <col min="12" max="12" width="4.625" style="133" bestFit="1" customWidth="1"/>
    <col min="13" max="13" width="14.75" style="133" bestFit="1" customWidth="1"/>
    <col min="14" max="14" width="7.75" style="133"/>
    <col min="15" max="15" width="15.25" style="133" bestFit="1" customWidth="1"/>
    <col min="16" max="16" width="18.125" style="133" bestFit="1" customWidth="1"/>
    <col min="17" max="17" width="7.75" style="133"/>
    <col min="18" max="18" width="9.75" style="133" bestFit="1" customWidth="1"/>
    <col min="19" max="22" width="7.75" style="133"/>
    <col min="23" max="23" width="8.25" style="133" customWidth="1"/>
    <col min="24" max="16384" width="7.75" style="133"/>
  </cols>
  <sheetData>
    <row r="1" spans="1:53" x14ac:dyDescent="0.25">
      <c r="A1" s="133" t="str">
        <f>County_JPCP_TCrack!A1</f>
        <v>Project Name</v>
      </c>
      <c r="B1" s="133" t="str">
        <f>County_JPCP_TCrack!B1</f>
        <v>COUNAME</v>
      </c>
      <c r="C1" s="133" t="str">
        <f>County_JPCP_TCrack!C1</f>
        <v>PROJECT_NO</v>
      </c>
      <c r="D1" s="133" t="str">
        <f>County_JPCP_TCrack!D1</f>
        <v>BPRJ</v>
      </c>
      <c r="E1" s="133" t="str">
        <f>County_JPCP_TCrack!E1</f>
        <v>EPRJ</v>
      </c>
      <c r="F1" s="133" t="str">
        <f>County_JPCP_TCrack!F1</f>
        <v>CONYR</v>
      </c>
      <c r="G1" s="133" t="str">
        <f>County_JPCP_TCrack!G1</f>
        <v>DATAYR</v>
      </c>
      <c r="H1" s="133" t="str">
        <f>County_JPCP_TCrack!H1</f>
        <v>Accumulated AADTs</v>
      </c>
      <c r="I1" s="133" t="str">
        <f>County_JPCP_TCrack!I1</f>
        <v>PCC Thickness (in.)</v>
      </c>
      <c r="J1" s="133" t="str">
        <f>County_JPCP_TCrack!J1</f>
        <v>TCRACKi-2 (count/mile)</v>
      </c>
      <c r="K1" s="133" t="str">
        <f>County_JPCP_TCrack!K1</f>
        <v>TCRACKi-1 (count/mile)</v>
      </c>
      <c r="L1" s="133" t="str">
        <f>County_JPCP_TCrack!L1</f>
        <v>Age 
(years)</v>
      </c>
      <c r="M1" s="133" t="str">
        <f>County_JPCP_TCrack!M1</f>
        <v>TCRACKi (count/mile)</v>
      </c>
      <c r="O1" s="133" t="s">
        <v>703</v>
      </c>
      <c r="P1" s="134" t="s">
        <v>51</v>
      </c>
      <c r="Q1" s="133" t="s">
        <v>51</v>
      </c>
      <c r="R1" s="133" t="s">
        <v>704</v>
      </c>
      <c r="S1" s="133" t="s">
        <v>705</v>
      </c>
      <c r="T1" s="133" t="s">
        <v>751</v>
      </c>
      <c r="U1" s="133" t="s">
        <v>752</v>
      </c>
      <c r="Z1" s="134" t="s">
        <v>708</v>
      </c>
      <c r="AU1" s="135"/>
      <c r="AV1" s="135"/>
      <c r="AW1" s="135"/>
      <c r="AX1" s="135"/>
      <c r="AY1" s="135"/>
      <c r="AZ1" s="135"/>
      <c r="BA1" s="135"/>
    </row>
    <row r="2" spans="1:53" x14ac:dyDescent="0.25">
      <c r="A2" s="133">
        <f>County_JPCP_TCrack!A2</f>
        <v>0</v>
      </c>
      <c r="B2" s="133">
        <f>County_JPCP_TCrack!B2</f>
        <v>0</v>
      </c>
      <c r="C2" s="133">
        <f>County_JPCP_TCrack!C2</f>
        <v>0</v>
      </c>
      <c r="D2" s="133">
        <f>County_JPCP_TCrack!D2</f>
        <v>0</v>
      </c>
      <c r="E2" s="133">
        <f>County_JPCP_TCrack!E2</f>
        <v>0</v>
      </c>
      <c r="F2" s="133">
        <f>County_JPCP_TCrack!F2</f>
        <v>0</v>
      </c>
      <c r="G2" s="133">
        <f>County_JPCP_TCrack!G2</f>
        <v>0</v>
      </c>
      <c r="H2" s="133">
        <f>County_JPCP_TCrack!H2</f>
        <v>0</v>
      </c>
      <c r="I2" s="133">
        <f>County_JPCP_TCrack!I2</f>
        <v>0</v>
      </c>
      <c r="J2" s="133">
        <f>IF(I2&gt;0,County_JPCP_TCrack!J2/I2,0)</f>
        <v>0</v>
      </c>
      <c r="K2" s="133">
        <f>IF(I2&gt;0,County_JPCP_TCrack!K2/I2,0)</f>
        <v>0</v>
      </c>
      <c r="L2" s="133">
        <f>RSL_County_JPCP_TCrack!L2</f>
        <v>0</v>
      </c>
      <c r="M2" s="133" t="str">
        <f>County_JPCP_TCrack!M2</f>
        <v/>
      </c>
      <c r="N2" s="134" t="s">
        <v>753</v>
      </c>
      <c r="P2" s="133" t="s">
        <v>710</v>
      </c>
      <c r="Q2" s="133">
        <f>2*((L2-P$3)/(P$5-P$3))-1</f>
        <v>-1.1904761904761905</v>
      </c>
      <c r="R2" s="136">
        <f>2*((H2-P$8)/(P$10-P$8))-1</f>
        <v>-1.0180710407427362</v>
      </c>
      <c r="S2" s="133">
        <f>2*((I2-P$13)/(P$15-P$13))-1</f>
        <v>-5.5</v>
      </c>
      <c r="T2" s="133">
        <f>2*((J2-P$18)/(P$20-P$18))-1</f>
        <v>-1</v>
      </c>
      <c r="U2" s="133">
        <f>2*((K2-P$23)/(P$25-P$23))-1</f>
        <v>-1.00056372949279</v>
      </c>
      <c r="Z2" s="133">
        <v>1.0627800000000001</v>
      </c>
      <c r="AA2" s="133">
        <v>2.1078600000000001</v>
      </c>
      <c r="AB2" s="133">
        <v>3.2178400000000003E-2</v>
      </c>
      <c r="AC2" s="133">
        <v>1.1132599999999999</v>
      </c>
      <c r="AD2" s="133">
        <v>-0.47680899999999998</v>
      </c>
      <c r="AU2" s="135"/>
      <c r="AV2" s="135"/>
      <c r="AW2" s="135"/>
      <c r="AX2" s="135"/>
      <c r="AY2" s="135"/>
      <c r="AZ2" s="135"/>
      <c r="BA2" s="135"/>
    </row>
    <row r="3" spans="1:53" x14ac:dyDescent="0.25">
      <c r="A3" s="133">
        <f>County_JPCP_TCrack!A3</f>
        <v>0</v>
      </c>
      <c r="B3" s="133">
        <f>County_JPCP_TCrack!B3</f>
        <v>0</v>
      </c>
      <c r="C3" s="133">
        <f>County_JPCP_TCrack!C3</f>
        <v>0</v>
      </c>
      <c r="D3" s="133">
        <f>County_JPCP_TCrack!D3</f>
        <v>0</v>
      </c>
      <c r="E3" s="133">
        <f>County_JPCP_TCrack!E3</f>
        <v>0</v>
      </c>
      <c r="F3" s="133">
        <f>County_JPCP_TCrack!F3</f>
        <v>0</v>
      </c>
      <c r="G3" s="133">
        <f>County_JPCP_TCrack!G3</f>
        <v>0</v>
      </c>
      <c r="H3" s="133">
        <f>IF(County_JPCP_TCrack!H3="",H2+H2*(County_JPCP_TCrack!$I$22/100),County_JPCP_TCrack!H3)</f>
        <v>0</v>
      </c>
      <c r="I3" s="133">
        <f>IF(County_JPCP_TCrack!H3="",I2,County_JPCP_TCrack!I3)</f>
        <v>0</v>
      </c>
      <c r="J3" s="133">
        <f>IF(I3&gt;0,County_JPCP_TCrack!J3/I3,0)</f>
        <v>0</v>
      </c>
      <c r="K3" s="133">
        <f>IF(I3&gt;0,County_JPCP_TCrack!K3/I3,0)</f>
        <v>0</v>
      </c>
      <c r="L3" s="133">
        <f>RSL_County_JPCP_TCrack!L3</f>
        <v>0</v>
      </c>
      <c r="M3" s="133" t="str">
        <f>County_JPCP_TCrack!M3</f>
        <v/>
      </c>
      <c r="N3" s="133">
        <v>0.06</v>
      </c>
      <c r="P3" s="133">
        <v>2</v>
      </c>
      <c r="Q3" s="133">
        <f t="shared" ref="Q3:Q66" si="0">2*((L3-P$3)/(P$5-P$3))-1</f>
        <v>-1.1904761904761905</v>
      </c>
      <c r="R3" s="136">
        <f t="shared" ref="R3:R66" si="1">2*((H3-P$8)/(P$10-P$8))-1</f>
        <v>-1.0180710407427362</v>
      </c>
      <c r="S3" s="133">
        <f t="shared" ref="S3:S66" si="2">2*((I3-P$13)/(P$15-P$13))-1</f>
        <v>-5.5</v>
      </c>
      <c r="T3" s="133">
        <f t="shared" ref="T3:T66" si="3">2*((J3-P$18)/(P$20-P$18))-1</f>
        <v>-1</v>
      </c>
      <c r="U3" s="133">
        <f t="shared" ref="U3:U66" si="4">2*((K3-P$23)/(P$25-P$23))-1</f>
        <v>-1.00056372949279</v>
      </c>
      <c r="Z3" s="133">
        <v>-8.14193E-2</v>
      </c>
      <c r="AA3" s="133">
        <v>0.40934700000000002</v>
      </c>
      <c r="AB3" s="133">
        <v>-0.130382</v>
      </c>
      <c r="AC3" s="133">
        <v>-2.9099200000000001</v>
      </c>
      <c r="AD3" s="133">
        <v>3.6589999999999998</v>
      </c>
      <c r="AU3" s="135"/>
      <c r="AV3" s="135"/>
      <c r="AW3" s="135"/>
      <c r="AX3" s="135"/>
      <c r="AY3" s="135"/>
      <c r="AZ3" s="135"/>
      <c r="BA3" s="135"/>
    </row>
    <row r="4" spans="1:53" x14ac:dyDescent="0.25">
      <c r="A4" s="133">
        <f>County_JPCP_TCrack!A4</f>
        <v>0</v>
      </c>
      <c r="B4" s="133">
        <f>County_JPCP_TCrack!B4</f>
        <v>0</v>
      </c>
      <c r="C4" s="133">
        <f>County_JPCP_TCrack!C4</f>
        <v>0</v>
      </c>
      <c r="D4" s="133">
        <f>County_JPCP_TCrack!D4</f>
        <v>0</v>
      </c>
      <c r="E4" s="133">
        <f>County_JPCP_TCrack!E4</f>
        <v>0</v>
      </c>
      <c r="F4" s="133">
        <f>County_JPCP_TCrack!F4</f>
        <v>0</v>
      </c>
      <c r="G4" s="133">
        <f>County_JPCP_TCrack!G4</f>
        <v>0</v>
      </c>
      <c r="H4" s="133">
        <f>IF(County_JPCP_TCrack!H4="",H3+H3*(County_JPCP_TCrack!$I$22/100),County_JPCP_TCrack!H4)</f>
        <v>0</v>
      </c>
      <c r="I4" s="133">
        <f>IF(County_JPCP_TCrack!H4="",I3,County_JPCP_TCrack!I4)</f>
        <v>0</v>
      </c>
      <c r="J4" s="133">
        <f>IF(I4&gt;0,County_JPCP_TCrack!J4/I4,0)</f>
        <v>0</v>
      </c>
      <c r="K4" s="133">
        <f>IF(I4&gt;0,County_JPCP_TCrack!K4/I4,0)</f>
        <v>0</v>
      </c>
      <c r="L4" s="133">
        <f>RSL_County_JPCP_TCrack!L4</f>
        <v>0</v>
      </c>
      <c r="M4" s="133" t="str">
        <f>County_JPCP_TCrack!M4</f>
        <v/>
      </c>
      <c r="N4" s="134" t="s">
        <v>754</v>
      </c>
      <c r="P4" s="133" t="s">
        <v>712</v>
      </c>
      <c r="Q4" s="133">
        <f t="shared" si="0"/>
        <v>-1.1904761904761905</v>
      </c>
      <c r="R4" s="136">
        <f t="shared" si="1"/>
        <v>-1.0180710407427362</v>
      </c>
      <c r="S4" s="133">
        <f t="shared" si="2"/>
        <v>-5.5</v>
      </c>
      <c r="T4" s="133">
        <f t="shared" si="3"/>
        <v>-1</v>
      </c>
      <c r="U4" s="133">
        <f t="shared" si="4"/>
        <v>-1.00056372949279</v>
      </c>
      <c r="Z4" s="133">
        <v>-3.9510499999999997E-2</v>
      </c>
      <c r="AA4" s="133">
        <v>0.18341299999999999</v>
      </c>
      <c r="AB4" s="133">
        <v>-6.2156999999999997E-2</v>
      </c>
      <c r="AC4" s="133">
        <v>-1.10992</v>
      </c>
      <c r="AD4" s="133">
        <v>0.81236299999999995</v>
      </c>
      <c r="AU4" s="135"/>
      <c r="AV4" s="135"/>
      <c r="AW4" s="135"/>
      <c r="AX4" s="135"/>
      <c r="AY4" s="135"/>
      <c r="AZ4" s="135"/>
      <c r="BA4" s="135"/>
    </row>
    <row r="5" spans="1:53" x14ac:dyDescent="0.25">
      <c r="A5" s="133">
        <f>County_JPCP_TCrack!A5</f>
        <v>0</v>
      </c>
      <c r="B5" s="133">
        <f>County_JPCP_TCrack!B5</f>
        <v>0</v>
      </c>
      <c r="C5" s="133">
        <f>County_JPCP_TCrack!C5</f>
        <v>0</v>
      </c>
      <c r="D5" s="133">
        <f>County_JPCP_TCrack!D5</f>
        <v>0</v>
      </c>
      <c r="E5" s="133">
        <f>County_JPCP_TCrack!E5</f>
        <v>0</v>
      </c>
      <c r="F5" s="133">
        <f>County_JPCP_TCrack!F5</f>
        <v>0</v>
      </c>
      <c r="G5" s="133">
        <f>County_JPCP_TCrack!G5</f>
        <v>0</v>
      </c>
      <c r="H5" s="133">
        <f>IF(County_JPCP_TCrack!H5="",H4+H4*(County_JPCP_TCrack!$I$22/100),County_JPCP_TCrack!H5)</f>
        <v>0</v>
      </c>
      <c r="I5" s="133">
        <f>IF(County_JPCP_TCrack!H5="",I4,County_JPCP_TCrack!I5)</f>
        <v>0</v>
      </c>
      <c r="J5" s="133">
        <f>IF(I5&gt;0,County_JPCP_TCrack!J5/I5,0)</f>
        <v>0</v>
      </c>
      <c r="K5" s="133">
        <f>IF(I5&gt;0,County_JPCP_TCrack!K5/I5,0)</f>
        <v>0</v>
      </c>
      <c r="L5" s="133">
        <f>RSL_County_JPCP_TCrack!L5</f>
        <v>0</v>
      </c>
      <c r="M5" s="133" t="str">
        <f>County_JPCP_TCrack!M5</f>
        <v/>
      </c>
      <c r="N5" s="133">
        <v>91.5</v>
      </c>
      <c r="P5" s="133">
        <v>23</v>
      </c>
      <c r="Q5" s="133">
        <f t="shared" si="0"/>
        <v>-1.1904761904761905</v>
      </c>
      <c r="R5" s="136">
        <f t="shared" si="1"/>
        <v>-1.0180710407427362</v>
      </c>
      <c r="S5" s="133">
        <f t="shared" si="2"/>
        <v>-5.5</v>
      </c>
      <c r="T5" s="133">
        <f t="shared" si="3"/>
        <v>-1</v>
      </c>
      <c r="U5" s="133">
        <f t="shared" si="4"/>
        <v>-1.00056372949279</v>
      </c>
      <c r="Z5" s="133">
        <v>-2.11382</v>
      </c>
      <c r="AA5" s="133">
        <v>-1.71593</v>
      </c>
      <c r="AB5" s="133">
        <v>-6.2459599999999997E-2</v>
      </c>
      <c r="AC5" s="133">
        <v>-6.03876E-2</v>
      </c>
      <c r="AD5" s="133">
        <v>-1.3884399999999999</v>
      </c>
      <c r="AU5" s="135"/>
      <c r="AV5" s="135"/>
      <c r="AW5" s="135"/>
      <c r="AX5" s="135"/>
      <c r="AY5" s="135"/>
      <c r="AZ5" s="135"/>
      <c r="BA5" s="135"/>
    </row>
    <row r="6" spans="1:53" x14ac:dyDescent="0.25">
      <c r="A6" s="133">
        <f>County_JPCP_TCrack!A6</f>
        <v>0</v>
      </c>
      <c r="B6" s="133">
        <f>County_JPCP_TCrack!B6</f>
        <v>0</v>
      </c>
      <c r="C6" s="133">
        <f>County_JPCP_TCrack!C6</f>
        <v>0</v>
      </c>
      <c r="D6" s="133">
        <f>County_JPCP_TCrack!D6</f>
        <v>0</v>
      </c>
      <c r="E6" s="133">
        <f>County_JPCP_TCrack!E6</f>
        <v>0</v>
      </c>
      <c r="F6" s="133">
        <f>County_JPCP_TCrack!F6</f>
        <v>0</v>
      </c>
      <c r="G6" s="133">
        <f>County_JPCP_TCrack!G6</f>
        <v>0</v>
      </c>
      <c r="H6" s="133">
        <f>IF(County_JPCP_TCrack!H6="",H5+H5*(County_JPCP_TCrack!$I$22/100),County_JPCP_TCrack!H6)</f>
        <v>0</v>
      </c>
      <c r="I6" s="133">
        <f>IF(County_JPCP_TCrack!H6="",I5,County_JPCP_TCrack!I6)</f>
        <v>0</v>
      </c>
      <c r="J6" s="133">
        <f>IF(I6&gt;0,County_JPCP_TCrack!J6/I6,0)</f>
        <v>0</v>
      </c>
      <c r="K6" s="133">
        <f>IF(I6&gt;0,County_JPCP_TCrack!K6/I6,0)</f>
        <v>0</v>
      </c>
      <c r="L6" s="133">
        <f>RSL_County_JPCP_TCrack!L6</f>
        <v>0</v>
      </c>
      <c r="M6" s="133" t="str">
        <f>County_JPCP_TCrack!M6</f>
        <v/>
      </c>
      <c r="P6" s="134" t="s">
        <v>755</v>
      </c>
      <c r="Q6" s="133">
        <f t="shared" si="0"/>
        <v>-1.1904761904761905</v>
      </c>
      <c r="R6" s="136">
        <f t="shared" si="1"/>
        <v>-1.0180710407427362</v>
      </c>
      <c r="S6" s="133">
        <f t="shared" si="2"/>
        <v>-5.5</v>
      </c>
      <c r="T6" s="133">
        <f t="shared" si="3"/>
        <v>-1</v>
      </c>
      <c r="U6" s="133">
        <f t="shared" si="4"/>
        <v>-1.00056372949279</v>
      </c>
      <c r="Z6" s="133">
        <v>-1.8367100000000001</v>
      </c>
      <c r="AA6" s="133">
        <v>2.17218</v>
      </c>
      <c r="AB6" s="133">
        <v>-0.31953199999999998</v>
      </c>
      <c r="AC6" s="133">
        <v>0.106977</v>
      </c>
      <c r="AD6" s="133">
        <v>-2.3242100000000002E-3</v>
      </c>
      <c r="AU6" s="135"/>
      <c r="AV6" s="135"/>
      <c r="AW6" s="135"/>
      <c r="AX6" s="135"/>
      <c r="AY6" s="135"/>
      <c r="AZ6" s="135"/>
      <c r="BA6" s="135"/>
    </row>
    <row r="7" spans="1:53" x14ac:dyDescent="0.25">
      <c r="A7" s="133">
        <f>County_JPCP_TCrack!A7</f>
        <v>0</v>
      </c>
      <c r="B7" s="133">
        <f>County_JPCP_TCrack!B7</f>
        <v>0</v>
      </c>
      <c r="C7" s="133">
        <f>County_JPCP_TCrack!C7</f>
        <v>0</v>
      </c>
      <c r="D7" s="133">
        <f>County_JPCP_TCrack!D7</f>
        <v>0</v>
      </c>
      <c r="E7" s="133">
        <f>County_JPCP_TCrack!E7</f>
        <v>0</v>
      </c>
      <c r="F7" s="133">
        <f>County_JPCP_TCrack!F7</f>
        <v>0</v>
      </c>
      <c r="G7" s="133">
        <f>County_JPCP_TCrack!G7</f>
        <v>0</v>
      </c>
      <c r="H7" s="133">
        <f>IF(County_JPCP_TCrack!H7="",H6+H6*(County_JPCP_TCrack!$I$22/100),County_JPCP_TCrack!H7)</f>
        <v>0</v>
      </c>
      <c r="I7" s="133">
        <f>IF(County_JPCP_TCrack!H7="",I6,County_JPCP_TCrack!I7)</f>
        <v>0</v>
      </c>
      <c r="J7" s="133">
        <f>IF(I7&gt;0,County_JPCP_TCrack!J7/I7,0)</f>
        <v>0</v>
      </c>
      <c r="K7" s="133">
        <f>IF(I7&gt;0,County_JPCP_TCrack!K7/I7,0)</f>
        <v>0</v>
      </c>
      <c r="L7" s="133">
        <f>RSL_County_JPCP_TCrack!L7</f>
        <v>0</v>
      </c>
      <c r="M7" s="133" t="str">
        <f>County_JPCP_TCrack!M7</f>
        <v/>
      </c>
      <c r="P7" s="133" t="s">
        <v>710</v>
      </c>
      <c r="Q7" s="133">
        <f t="shared" si="0"/>
        <v>-1.1904761904761905</v>
      </c>
      <c r="R7" s="136">
        <f t="shared" si="1"/>
        <v>-1.0180710407427362</v>
      </c>
      <c r="S7" s="133">
        <f t="shared" si="2"/>
        <v>-5.5</v>
      </c>
      <c r="T7" s="133">
        <f t="shared" si="3"/>
        <v>-1</v>
      </c>
      <c r="U7" s="133">
        <f t="shared" si="4"/>
        <v>-1.00056372949279</v>
      </c>
      <c r="AU7" s="135"/>
      <c r="AV7" s="135"/>
      <c r="AW7" s="135"/>
      <c r="AX7" s="135"/>
      <c r="AY7" s="135"/>
      <c r="AZ7" s="135"/>
      <c r="BA7" s="135"/>
    </row>
    <row r="8" spans="1:53" x14ac:dyDescent="0.25">
      <c r="A8" s="133">
        <f>County_JPCP_TCrack!A8</f>
        <v>0</v>
      </c>
      <c r="B8" s="133">
        <f>County_JPCP_TCrack!B8</f>
        <v>0</v>
      </c>
      <c r="C8" s="133">
        <f>County_JPCP_TCrack!C8</f>
        <v>0</v>
      </c>
      <c r="D8" s="133">
        <f>County_JPCP_TCrack!D8</f>
        <v>0</v>
      </c>
      <c r="E8" s="133">
        <f>County_JPCP_TCrack!E8</f>
        <v>0</v>
      </c>
      <c r="F8" s="133">
        <f>County_JPCP_TCrack!F8</f>
        <v>0</v>
      </c>
      <c r="G8" s="133">
        <f>County_JPCP_TCrack!G8</f>
        <v>0</v>
      </c>
      <c r="H8" s="133">
        <f>IF(County_JPCP_TCrack!H8="",H7+H7*(County_JPCP_TCrack!$I$22/100),County_JPCP_TCrack!H8)</f>
        <v>0</v>
      </c>
      <c r="I8" s="133">
        <f>IF(County_JPCP_TCrack!H8="",I7,County_JPCP_TCrack!I8)</f>
        <v>0</v>
      </c>
      <c r="J8" s="133">
        <f>IF(I8&gt;0,County_JPCP_TCrack!J8/I8,0)</f>
        <v>0</v>
      </c>
      <c r="K8" s="133">
        <f>IF(I8&gt;0,County_JPCP_TCrack!K8/I8,0)</f>
        <v>0</v>
      </c>
      <c r="L8" s="133">
        <f>RSL_County_JPCP_TCrack!L8</f>
        <v>0</v>
      </c>
      <c r="M8" s="133" t="str">
        <f>County_JPCP_TCrack!M8</f>
        <v/>
      </c>
      <c r="P8" s="133">
        <v>8720</v>
      </c>
      <c r="Q8" s="133">
        <f t="shared" si="0"/>
        <v>-1.1904761904761905</v>
      </c>
      <c r="R8" s="136">
        <f t="shared" si="1"/>
        <v>-1.0180710407427362</v>
      </c>
      <c r="S8" s="133">
        <f t="shared" si="2"/>
        <v>-5.5</v>
      </c>
      <c r="T8" s="133">
        <f t="shared" si="3"/>
        <v>-1</v>
      </c>
      <c r="U8" s="133">
        <f t="shared" si="4"/>
        <v>-1.00056372949279</v>
      </c>
      <c r="AU8" s="135"/>
      <c r="AV8" s="135"/>
      <c r="AW8" s="135"/>
      <c r="AX8" s="135"/>
      <c r="AY8" s="135"/>
      <c r="AZ8" s="135"/>
      <c r="BA8" s="135"/>
    </row>
    <row r="9" spans="1:53" x14ac:dyDescent="0.25">
      <c r="A9" s="133">
        <f>County_JPCP_TCrack!A9</f>
        <v>0</v>
      </c>
      <c r="B9" s="133">
        <f>County_JPCP_TCrack!B9</f>
        <v>0</v>
      </c>
      <c r="C9" s="133">
        <f>County_JPCP_TCrack!C9</f>
        <v>0</v>
      </c>
      <c r="D9" s="133">
        <f>County_JPCP_TCrack!D9</f>
        <v>0</v>
      </c>
      <c r="E9" s="133">
        <f>County_JPCP_TCrack!E9</f>
        <v>0</v>
      </c>
      <c r="F9" s="133">
        <f>County_JPCP_TCrack!F9</f>
        <v>0</v>
      </c>
      <c r="G9" s="133">
        <f>County_JPCP_TCrack!G9</f>
        <v>0</v>
      </c>
      <c r="H9" s="133">
        <f>IF(County_JPCP_TCrack!H9="",H8+H8*(County_JPCP_TCrack!$I$22/100),County_JPCP_TCrack!H9)</f>
        <v>0</v>
      </c>
      <c r="I9" s="133">
        <f>IF(County_JPCP_TCrack!H9="",I8,County_JPCP_TCrack!I9)</f>
        <v>0</v>
      </c>
      <c r="J9" s="133">
        <f>IF(I9&gt;0,County_JPCP_TCrack!J9/I9,0)</f>
        <v>0</v>
      </c>
      <c r="K9" s="133">
        <f>IF(I9&gt;0,County_JPCP_TCrack!K9/I9,0)</f>
        <v>0</v>
      </c>
      <c r="L9" s="133">
        <f>RSL_County_JPCP_TCrack!L9</f>
        <v>0</v>
      </c>
      <c r="M9" s="133" t="str">
        <f>County_JPCP_TCrack!M9</f>
        <v/>
      </c>
      <c r="P9" s="133" t="s">
        <v>712</v>
      </c>
      <c r="Q9" s="133">
        <f t="shared" si="0"/>
        <v>-1.1904761904761905</v>
      </c>
      <c r="R9" s="136">
        <f t="shared" si="1"/>
        <v>-1.0180710407427362</v>
      </c>
      <c r="S9" s="133">
        <f t="shared" si="2"/>
        <v>-5.5</v>
      </c>
      <c r="T9" s="133">
        <f t="shared" si="3"/>
        <v>-1</v>
      </c>
      <c r="U9" s="133">
        <f t="shared" si="4"/>
        <v>-1.00056372949279</v>
      </c>
      <c r="AU9" s="135"/>
      <c r="AV9" s="135"/>
      <c r="AW9" s="135"/>
      <c r="AX9" s="135"/>
      <c r="AY9" s="135"/>
      <c r="AZ9" s="135"/>
      <c r="BA9" s="135"/>
    </row>
    <row r="10" spans="1:53" x14ac:dyDescent="0.25">
      <c r="A10" s="133">
        <f>County_JPCP_TCrack!A10</f>
        <v>0</v>
      </c>
      <c r="B10" s="133">
        <f>County_JPCP_TCrack!B10</f>
        <v>0</v>
      </c>
      <c r="C10" s="133">
        <f>County_JPCP_TCrack!C10</f>
        <v>0</v>
      </c>
      <c r="D10" s="133">
        <f>County_JPCP_TCrack!D10</f>
        <v>0</v>
      </c>
      <c r="E10" s="133">
        <f>County_JPCP_TCrack!E10</f>
        <v>0</v>
      </c>
      <c r="F10" s="133">
        <f>County_JPCP_TCrack!F10</f>
        <v>0</v>
      </c>
      <c r="G10" s="133">
        <f>County_JPCP_TCrack!G10</f>
        <v>0</v>
      </c>
      <c r="H10" s="133">
        <f>IF(County_JPCP_TCrack!H10="",H9+H9*(County_JPCP_TCrack!$I$22/100),County_JPCP_TCrack!H10)</f>
        <v>0</v>
      </c>
      <c r="I10" s="133">
        <f>IF(County_JPCP_TCrack!H10="",I9,County_JPCP_TCrack!I10)</f>
        <v>0</v>
      </c>
      <c r="J10" s="133">
        <f>IF(I10&gt;0,County_JPCP_TCrack!J10/I10,0)</f>
        <v>0</v>
      </c>
      <c r="K10" s="133">
        <f>IF(I10&gt;0,County_JPCP_TCrack!K10/I10,0)</f>
        <v>0</v>
      </c>
      <c r="L10" s="133">
        <f>RSL_County_JPCP_TCrack!L10</f>
        <v>0</v>
      </c>
      <c r="M10" s="133" t="str">
        <f>County_JPCP_TCrack!M10</f>
        <v/>
      </c>
      <c r="P10" s="136">
        <v>973800</v>
      </c>
      <c r="Q10" s="133">
        <f t="shared" si="0"/>
        <v>-1.1904761904761905</v>
      </c>
      <c r="R10" s="136">
        <f t="shared" si="1"/>
        <v>-1.0180710407427362</v>
      </c>
      <c r="S10" s="133">
        <f t="shared" si="2"/>
        <v>-5.5</v>
      </c>
      <c r="T10" s="133">
        <f t="shared" si="3"/>
        <v>-1</v>
      </c>
      <c r="U10" s="133">
        <f t="shared" si="4"/>
        <v>-1.00056372949279</v>
      </c>
      <c r="AU10" s="135"/>
      <c r="AV10" s="135"/>
      <c r="AW10" s="135"/>
      <c r="AX10" s="135"/>
      <c r="AY10" s="135"/>
      <c r="AZ10" s="135"/>
      <c r="BA10" s="135"/>
    </row>
    <row r="11" spans="1:53" x14ac:dyDescent="0.25">
      <c r="A11" s="133">
        <f>County_JPCP_TCrack!A11</f>
        <v>0</v>
      </c>
      <c r="B11" s="133">
        <f>County_JPCP_TCrack!B11</f>
        <v>0</v>
      </c>
      <c r="C11" s="133">
        <f>County_JPCP_TCrack!C11</f>
        <v>0</v>
      </c>
      <c r="D11" s="133">
        <f>County_JPCP_TCrack!D11</f>
        <v>0</v>
      </c>
      <c r="E11" s="133">
        <f>County_JPCP_TCrack!E11</f>
        <v>0</v>
      </c>
      <c r="F11" s="133">
        <f>County_JPCP_TCrack!F11</f>
        <v>0</v>
      </c>
      <c r="G11" s="133">
        <f>County_JPCP_TCrack!G11</f>
        <v>0</v>
      </c>
      <c r="H11" s="133">
        <f>IF(County_JPCP_TCrack!H11="",H10+H10*(County_JPCP_TCrack!$I$22/100),County_JPCP_TCrack!H11)</f>
        <v>0</v>
      </c>
      <c r="I11" s="133">
        <f>IF(County_JPCP_TCrack!H11="",I10,County_JPCP_TCrack!I11)</f>
        <v>0</v>
      </c>
      <c r="J11" s="133">
        <f>IF(I11&gt;0,County_JPCP_TCrack!J11/I11,0)</f>
        <v>0</v>
      </c>
      <c r="K11" s="133">
        <f>IF(I11&gt;0,County_JPCP_TCrack!K11/I11,0)</f>
        <v>0</v>
      </c>
      <c r="L11" s="133">
        <f>RSL_County_JPCP_TCrack!L11</f>
        <v>0</v>
      </c>
      <c r="M11" s="133" t="str">
        <f>County_JPCP_TCrack!M11</f>
        <v/>
      </c>
      <c r="P11" s="134" t="s">
        <v>714</v>
      </c>
      <c r="Q11" s="133">
        <f t="shared" si="0"/>
        <v>-1.1904761904761905</v>
      </c>
      <c r="R11" s="136">
        <f t="shared" si="1"/>
        <v>-1.0180710407427362</v>
      </c>
      <c r="S11" s="133">
        <f t="shared" si="2"/>
        <v>-5.5</v>
      </c>
      <c r="T11" s="133">
        <f t="shared" si="3"/>
        <v>-1</v>
      </c>
      <c r="U11" s="133">
        <f t="shared" si="4"/>
        <v>-1.00056372949279</v>
      </c>
      <c r="AU11" s="135"/>
      <c r="AV11" s="135"/>
      <c r="AW11" s="135"/>
      <c r="AX11" s="135"/>
      <c r="AY11" s="135"/>
      <c r="AZ11" s="135"/>
      <c r="BA11" s="135"/>
    </row>
    <row r="12" spans="1:53" x14ac:dyDescent="0.25">
      <c r="A12" s="133">
        <f>County_JPCP_TCrack!A12</f>
        <v>0</v>
      </c>
      <c r="B12" s="133">
        <f>County_JPCP_TCrack!B12</f>
        <v>0</v>
      </c>
      <c r="C12" s="133">
        <f>County_JPCP_TCrack!C12</f>
        <v>0</v>
      </c>
      <c r="D12" s="133">
        <f>County_JPCP_TCrack!D12</f>
        <v>0</v>
      </c>
      <c r="E12" s="133">
        <f>County_JPCP_TCrack!E12</f>
        <v>0</v>
      </c>
      <c r="F12" s="133">
        <f>County_JPCP_TCrack!F12</f>
        <v>0</v>
      </c>
      <c r="G12" s="133">
        <f>County_JPCP_TCrack!G12</f>
        <v>0</v>
      </c>
      <c r="H12" s="133">
        <f>IF(County_JPCP_TCrack!H12="",H11+H11*(County_JPCP_TCrack!$I$22/100),County_JPCP_TCrack!H12)</f>
        <v>0</v>
      </c>
      <c r="I12" s="133">
        <f>IF(County_JPCP_TCrack!H12="",I11,County_JPCP_TCrack!I12)</f>
        <v>0</v>
      </c>
      <c r="J12" s="133">
        <f>IF(I12&gt;0,County_JPCP_TCrack!J12/I12,0)</f>
        <v>0</v>
      </c>
      <c r="K12" s="133">
        <f>IF(I12&gt;0,County_JPCP_TCrack!K12/I12,0)</f>
        <v>0</v>
      </c>
      <c r="L12" s="133">
        <f>RSL_County_JPCP_TCrack!L12</f>
        <v>0</v>
      </c>
      <c r="M12" s="133" t="str">
        <f>County_JPCP_TCrack!M12</f>
        <v/>
      </c>
      <c r="P12" s="133" t="s">
        <v>710</v>
      </c>
      <c r="Q12" s="133">
        <f t="shared" si="0"/>
        <v>-1.1904761904761905</v>
      </c>
      <c r="R12" s="136">
        <f t="shared" si="1"/>
        <v>-1.0180710407427362</v>
      </c>
      <c r="S12" s="133">
        <f t="shared" si="2"/>
        <v>-5.5</v>
      </c>
      <c r="T12" s="133">
        <f t="shared" si="3"/>
        <v>-1</v>
      </c>
      <c r="U12" s="133">
        <f t="shared" si="4"/>
        <v>-1.00056372949279</v>
      </c>
      <c r="AU12" s="135"/>
      <c r="AV12" s="135"/>
      <c r="AW12" s="135"/>
      <c r="AX12" s="135"/>
      <c r="AY12" s="135"/>
      <c r="AZ12" s="135"/>
      <c r="BA12" s="135"/>
    </row>
    <row r="13" spans="1:53" x14ac:dyDescent="0.25">
      <c r="A13" s="133">
        <f>County_JPCP_TCrack!A13</f>
        <v>0</v>
      </c>
      <c r="B13" s="133">
        <f>County_JPCP_TCrack!B13</f>
        <v>0</v>
      </c>
      <c r="C13" s="133">
        <f>County_JPCP_TCrack!C13</f>
        <v>0</v>
      </c>
      <c r="D13" s="133">
        <f>County_JPCP_TCrack!D13</f>
        <v>0</v>
      </c>
      <c r="E13" s="133">
        <f>County_JPCP_TCrack!E13</f>
        <v>0</v>
      </c>
      <c r="F13" s="133">
        <f>County_JPCP_TCrack!F13</f>
        <v>0</v>
      </c>
      <c r="G13" s="133">
        <f>County_JPCP_TCrack!G13</f>
        <v>0</v>
      </c>
      <c r="H13" s="133">
        <f>IF(County_JPCP_TCrack!H13="",H12+H12*(County_JPCP_TCrack!$I$22/100),County_JPCP_TCrack!H13)</f>
        <v>0</v>
      </c>
      <c r="I13" s="133">
        <f>IF(County_JPCP_TCrack!H13="",I12,County_JPCP_TCrack!I13)</f>
        <v>0</v>
      </c>
      <c r="J13" s="133">
        <f>IF(I13&gt;0,County_JPCP_TCrack!J13/I13,0)</f>
        <v>0</v>
      </c>
      <c r="K13" s="133">
        <f>IF(I13&gt;0,County_JPCP_TCrack!K13/I13,0)</f>
        <v>0</v>
      </c>
      <c r="L13" s="133">
        <f>RSL_County_JPCP_TCrack!L13</f>
        <v>0</v>
      </c>
      <c r="M13" s="133" t="str">
        <f>County_JPCP_TCrack!M13</f>
        <v/>
      </c>
      <c r="P13" s="133">
        <v>9</v>
      </c>
      <c r="Q13" s="133">
        <f t="shared" si="0"/>
        <v>-1.1904761904761905</v>
      </c>
      <c r="R13" s="136">
        <f t="shared" si="1"/>
        <v>-1.0180710407427362</v>
      </c>
      <c r="S13" s="133">
        <f t="shared" si="2"/>
        <v>-5.5</v>
      </c>
      <c r="T13" s="133">
        <f t="shared" si="3"/>
        <v>-1</v>
      </c>
      <c r="U13" s="133">
        <f t="shared" si="4"/>
        <v>-1.00056372949279</v>
      </c>
      <c r="AU13" s="135"/>
      <c r="AV13" s="135"/>
      <c r="AW13" s="135"/>
      <c r="AX13" s="135"/>
      <c r="AY13" s="135"/>
      <c r="AZ13" s="135"/>
      <c r="BA13" s="135"/>
    </row>
    <row r="14" spans="1:53" x14ac:dyDescent="0.25">
      <c r="A14" s="133">
        <f>County_JPCP_TCrack!A14</f>
        <v>0</v>
      </c>
      <c r="B14" s="133">
        <f>County_JPCP_TCrack!B14</f>
        <v>0</v>
      </c>
      <c r="C14" s="133">
        <f>County_JPCP_TCrack!C14</f>
        <v>0</v>
      </c>
      <c r="D14" s="133">
        <f>County_JPCP_TCrack!D14</f>
        <v>0</v>
      </c>
      <c r="E14" s="133">
        <f>County_JPCP_TCrack!E14</f>
        <v>0</v>
      </c>
      <c r="F14" s="133">
        <f>County_JPCP_TCrack!F14</f>
        <v>0</v>
      </c>
      <c r="G14" s="133">
        <f>County_JPCP_TCrack!G14</f>
        <v>0</v>
      </c>
      <c r="H14" s="133">
        <f>IF(County_JPCP_TCrack!H14="",H13+H13*(County_JPCP_TCrack!$I$22/100),County_JPCP_TCrack!H14)</f>
        <v>0</v>
      </c>
      <c r="I14" s="133">
        <f>IF(County_JPCP_TCrack!H14="",I13,County_JPCP_TCrack!I14)</f>
        <v>0</v>
      </c>
      <c r="J14" s="133">
        <f>IF(I14&gt;0,County_JPCP_TCrack!J14/I14,0)</f>
        <v>0</v>
      </c>
      <c r="K14" s="133">
        <f>IF(I14&gt;0,County_JPCP_TCrack!K14/I14,0)</f>
        <v>0</v>
      </c>
      <c r="L14" s="133">
        <f>RSL_County_JPCP_TCrack!L14</f>
        <v>0</v>
      </c>
      <c r="M14" s="133" t="str">
        <f>County_JPCP_TCrack!M14</f>
        <v/>
      </c>
      <c r="P14" s="133" t="s">
        <v>712</v>
      </c>
      <c r="Q14" s="133">
        <f t="shared" si="0"/>
        <v>-1.1904761904761905</v>
      </c>
      <c r="R14" s="136">
        <f t="shared" si="1"/>
        <v>-1.0180710407427362</v>
      </c>
      <c r="S14" s="133">
        <f t="shared" si="2"/>
        <v>-5.5</v>
      </c>
      <c r="T14" s="133">
        <f t="shared" si="3"/>
        <v>-1</v>
      </c>
      <c r="U14" s="133">
        <f t="shared" si="4"/>
        <v>-1.00056372949279</v>
      </c>
      <c r="AU14" s="135"/>
      <c r="AV14" s="135"/>
      <c r="AW14" s="135"/>
      <c r="AX14" s="135"/>
      <c r="AY14" s="135"/>
      <c r="AZ14" s="135"/>
      <c r="BA14" s="135"/>
    </row>
    <row r="15" spans="1:53" x14ac:dyDescent="0.25">
      <c r="A15" s="133">
        <f>County_JPCP_TCrack!A15</f>
        <v>0</v>
      </c>
      <c r="B15" s="133">
        <f>County_JPCP_TCrack!B15</f>
        <v>0</v>
      </c>
      <c r="C15" s="133">
        <f>County_JPCP_TCrack!C15</f>
        <v>0</v>
      </c>
      <c r="D15" s="133">
        <f>County_JPCP_TCrack!D15</f>
        <v>0</v>
      </c>
      <c r="E15" s="133">
        <f>County_JPCP_TCrack!E15</f>
        <v>0</v>
      </c>
      <c r="F15" s="133">
        <f>County_JPCP_TCrack!F15</f>
        <v>0</v>
      </c>
      <c r="G15" s="133">
        <f>County_JPCP_TCrack!G15</f>
        <v>0</v>
      </c>
      <c r="H15" s="133">
        <f>IF(County_JPCP_TCrack!H15="",H14+H14*(County_JPCP_TCrack!$I$22/100),County_JPCP_TCrack!H15)</f>
        <v>0</v>
      </c>
      <c r="I15" s="133">
        <f>IF(County_JPCP_TCrack!H15="",I14,County_JPCP_TCrack!I15)</f>
        <v>0</v>
      </c>
      <c r="J15" s="133">
        <f>IF(I15&gt;0,County_JPCP_TCrack!J15/I15,0)</f>
        <v>0</v>
      </c>
      <c r="K15" s="133">
        <f>IF(I15&gt;0,County_JPCP_TCrack!K15/I15,0)</f>
        <v>0</v>
      </c>
      <c r="L15" s="133">
        <f>RSL_County_JPCP_TCrack!L15</f>
        <v>0</v>
      </c>
      <c r="M15" s="133" t="str">
        <f>County_JPCP_TCrack!M15</f>
        <v/>
      </c>
      <c r="P15" s="133">
        <v>13</v>
      </c>
      <c r="Q15" s="133">
        <f t="shared" si="0"/>
        <v>-1.1904761904761905</v>
      </c>
      <c r="R15" s="136">
        <f t="shared" si="1"/>
        <v>-1.0180710407427362</v>
      </c>
      <c r="S15" s="133">
        <f t="shared" si="2"/>
        <v>-5.5</v>
      </c>
      <c r="T15" s="133">
        <f t="shared" si="3"/>
        <v>-1</v>
      </c>
      <c r="U15" s="133">
        <f t="shared" si="4"/>
        <v>-1.00056372949279</v>
      </c>
      <c r="AU15" s="135"/>
      <c r="AV15" s="135"/>
      <c r="AW15" s="135"/>
      <c r="AX15" s="135"/>
      <c r="AY15" s="135"/>
      <c r="AZ15" s="135"/>
      <c r="BA15" s="135"/>
    </row>
    <row r="16" spans="1:53" x14ac:dyDescent="0.25">
      <c r="A16" s="133">
        <f>County_JPCP_TCrack!A16</f>
        <v>0</v>
      </c>
      <c r="B16" s="133">
        <f>County_JPCP_TCrack!B16</f>
        <v>0</v>
      </c>
      <c r="C16" s="133">
        <f>County_JPCP_TCrack!C16</f>
        <v>0</v>
      </c>
      <c r="D16" s="133">
        <f>County_JPCP_TCrack!D16</f>
        <v>0</v>
      </c>
      <c r="E16" s="133">
        <f>County_JPCP_TCrack!E16</f>
        <v>0</v>
      </c>
      <c r="F16" s="133">
        <f>County_JPCP_TCrack!F16</f>
        <v>0</v>
      </c>
      <c r="G16" s="133">
        <f>County_JPCP_TCrack!G16</f>
        <v>0</v>
      </c>
      <c r="H16" s="133">
        <f>IF(County_JPCP_TCrack!H16="",H15+H15*(County_JPCP_TCrack!$I$22/100),County_JPCP_TCrack!H16)</f>
        <v>0</v>
      </c>
      <c r="I16" s="133">
        <f>IF(County_JPCP_TCrack!H16="",I15,County_JPCP_TCrack!I16)</f>
        <v>0</v>
      </c>
      <c r="J16" s="133">
        <f>IF(I16&gt;0,County_JPCP_TCrack!J16/I16,0)</f>
        <v>0</v>
      </c>
      <c r="K16" s="133">
        <f>IF(I16&gt;0,County_JPCP_TCrack!K16/I16,0)</f>
        <v>0</v>
      </c>
      <c r="L16" s="133">
        <f>RSL_County_JPCP_TCrack!L16</f>
        <v>0</v>
      </c>
      <c r="M16" s="133" t="str">
        <f>County_JPCP_TCrack!M16</f>
        <v/>
      </c>
      <c r="P16" s="134" t="s">
        <v>756</v>
      </c>
      <c r="Q16" s="133">
        <f t="shared" si="0"/>
        <v>-1.1904761904761905</v>
      </c>
      <c r="R16" s="136">
        <f t="shared" si="1"/>
        <v>-1.0180710407427362</v>
      </c>
      <c r="S16" s="133">
        <f t="shared" si="2"/>
        <v>-5.5</v>
      </c>
      <c r="T16" s="133">
        <f t="shared" si="3"/>
        <v>-1</v>
      </c>
      <c r="U16" s="133">
        <f t="shared" si="4"/>
        <v>-1.00056372949279</v>
      </c>
      <c r="AU16" s="135"/>
      <c r="AV16" s="135"/>
      <c r="AW16" s="135"/>
      <c r="AX16" s="135"/>
      <c r="AY16" s="135"/>
      <c r="AZ16" s="135"/>
      <c r="BA16" s="135"/>
    </row>
    <row r="17" spans="16:53" x14ac:dyDescent="0.25">
      <c r="P17" s="133" t="s">
        <v>710</v>
      </c>
      <c r="Q17" s="133">
        <f t="shared" si="0"/>
        <v>-1.1904761904761905</v>
      </c>
      <c r="R17" s="136">
        <f t="shared" si="1"/>
        <v>-1.0180710407427362</v>
      </c>
      <c r="S17" s="133">
        <f t="shared" si="2"/>
        <v>-5.5</v>
      </c>
      <c r="T17" s="133">
        <f t="shared" si="3"/>
        <v>-1</v>
      </c>
      <c r="U17" s="133">
        <f t="shared" si="4"/>
        <v>-1.00056372949279</v>
      </c>
      <c r="V17" s="134" t="s">
        <v>715</v>
      </c>
      <c r="W17" s="133" t="s">
        <v>716</v>
      </c>
      <c r="AU17" s="135"/>
      <c r="AV17" s="135"/>
      <c r="AW17" s="135"/>
      <c r="AX17" s="135"/>
      <c r="AY17" s="135"/>
      <c r="AZ17" s="135"/>
      <c r="BA17" s="135"/>
    </row>
    <row r="18" spans="16:53" x14ac:dyDescent="0.25">
      <c r="P18" s="133">
        <v>0</v>
      </c>
      <c r="Q18" s="133">
        <f t="shared" si="0"/>
        <v>-1.1904761904761905</v>
      </c>
      <c r="R18" s="136">
        <f t="shared" si="1"/>
        <v>-1.0180710407427362</v>
      </c>
      <c r="S18" s="133">
        <f t="shared" si="2"/>
        <v>-5.5</v>
      </c>
      <c r="T18" s="133">
        <f t="shared" si="3"/>
        <v>-1</v>
      </c>
      <c r="U18" s="133">
        <f t="shared" si="4"/>
        <v>-1.00056372949279</v>
      </c>
      <c r="V18" s="133">
        <v>-2.4717829999999998</v>
      </c>
      <c r="W18" s="133">
        <f t="array" ref="W18:AR22">MMULT(Z2:AD6,TRANSPOSE(Q2:U23))</f>
        <v>-4.224328918358542</v>
      </c>
      <c r="X18" s="133">
        <v>-4.224328918358542</v>
      </c>
      <c r="Y18" s="133">
        <v>-4.224328918358542</v>
      </c>
      <c r="Z18" s="133">
        <v>-4.224328918358542</v>
      </c>
      <c r="AA18" s="133">
        <v>-4.224328918358542</v>
      </c>
      <c r="AB18" s="133">
        <v>-4.224328918358542</v>
      </c>
      <c r="AC18" s="133">
        <v>-4.224328918358542</v>
      </c>
      <c r="AD18" s="133">
        <v>-4.224328918358542</v>
      </c>
      <c r="AE18" s="133">
        <v>-4.224328918358542</v>
      </c>
      <c r="AF18" s="133">
        <v>-4.224328918358542</v>
      </c>
      <c r="AG18" s="133">
        <v>-4.224328918358542</v>
      </c>
      <c r="AH18" s="133">
        <v>-4.224328918358542</v>
      </c>
      <c r="AI18" s="133">
        <v>-4.224328918358542</v>
      </c>
      <c r="AJ18" s="133">
        <v>-4.224328918358542</v>
      </c>
      <c r="AK18" s="133">
        <v>-4.224328918358542</v>
      </c>
      <c r="AL18" s="133">
        <v>-4.224328918358542</v>
      </c>
      <c r="AM18" s="133">
        <v>-4.224328918358542</v>
      </c>
      <c r="AN18" s="133">
        <v>-4.224328918358542</v>
      </c>
      <c r="AO18" s="133">
        <v>-4.224328918358542</v>
      </c>
      <c r="AP18" s="133">
        <v>-4.224328918358542</v>
      </c>
      <c r="AQ18" s="133">
        <v>-4.224328918358542</v>
      </c>
      <c r="AR18" s="133">
        <v>-4.224328918358542</v>
      </c>
      <c r="AU18" s="135"/>
      <c r="AV18" s="135"/>
      <c r="AW18" s="135"/>
      <c r="AX18" s="135"/>
      <c r="AY18" s="135"/>
      <c r="AZ18" s="135"/>
      <c r="BA18" s="135"/>
    </row>
    <row r="19" spans="16:53" x14ac:dyDescent="0.25">
      <c r="P19" s="133" t="s">
        <v>712</v>
      </c>
      <c r="Q19" s="133">
        <f t="shared" si="0"/>
        <v>-1.1904761904761905</v>
      </c>
      <c r="R19" s="136">
        <f t="shared" si="1"/>
        <v>-1.0180710407427362</v>
      </c>
      <c r="S19" s="133">
        <f t="shared" si="2"/>
        <v>-5.5</v>
      </c>
      <c r="T19" s="133">
        <f t="shared" si="3"/>
        <v>-1</v>
      </c>
      <c r="U19" s="133">
        <f t="shared" si="4"/>
        <v>-1.00056372949279</v>
      </c>
      <c r="V19" s="133">
        <v>0.470053</v>
      </c>
      <c r="W19" s="133">
        <v>-0.35385827443379725</v>
      </c>
      <c r="X19" s="133">
        <v>-0.35385827443379725</v>
      </c>
      <c r="Y19" s="133">
        <v>-0.35385827443379725</v>
      </c>
      <c r="Z19" s="133">
        <v>-0.35385827443379725</v>
      </c>
      <c r="AA19" s="133">
        <v>-0.35385827443379725</v>
      </c>
      <c r="AB19" s="133">
        <v>-0.35385827443379725</v>
      </c>
      <c r="AC19" s="133">
        <v>-0.35385827443379725</v>
      </c>
      <c r="AD19" s="133">
        <v>-0.35385827443379725</v>
      </c>
      <c r="AE19" s="133">
        <v>-0.35385827443379725</v>
      </c>
      <c r="AF19" s="133">
        <v>-0.35385827443379725</v>
      </c>
      <c r="AG19" s="133">
        <v>-0.35385827443379725</v>
      </c>
      <c r="AH19" s="133">
        <v>-0.35385827443379725</v>
      </c>
      <c r="AI19" s="133">
        <v>-0.35385827443379725</v>
      </c>
      <c r="AJ19" s="133">
        <v>-0.35385827443379725</v>
      </c>
      <c r="AK19" s="133">
        <v>-0.35385827443379725</v>
      </c>
      <c r="AL19" s="133">
        <v>-0.35385827443379725</v>
      </c>
      <c r="AM19" s="133">
        <v>-0.35385827443379725</v>
      </c>
      <c r="AN19" s="133">
        <v>-0.35385827443379725</v>
      </c>
      <c r="AO19" s="133">
        <v>-0.35385827443379725</v>
      </c>
      <c r="AP19" s="133">
        <v>-0.35385827443379725</v>
      </c>
      <c r="AQ19" s="133">
        <v>-0.35385827443379725</v>
      </c>
      <c r="AR19" s="133">
        <v>-0.35385827443379725</v>
      </c>
      <c r="AU19" s="135"/>
      <c r="AV19" s="135"/>
      <c r="AW19" s="135"/>
      <c r="AX19" s="135"/>
      <c r="AY19" s="135"/>
      <c r="AZ19" s="135"/>
      <c r="BA19" s="135"/>
    </row>
    <row r="20" spans="16:53" x14ac:dyDescent="0.25">
      <c r="P20" s="133">
        <v>8.6805599999999998</v>
      </c>
      <c r="Q20" s="133">
        <f t="shared" si="0"/>
        <v>-1.1904761904761905</v>
      </c>
      <c r="R20" s="136">
        <f t="shared" si="1"/>
        <v>-1.0180710407427362</v>
      </c>
      <c r="S20" s="133">
        <f t="shared" si="2"/>
        <v>-5.5</v>
      </c>
      <c r="T20" s="133">
        <f t="shared" si="3"/>
        <v>-1</v>
      </c>
      <c r="U20" s="133">
        <f t="shared" si="4"/>
        <v>-1.00056372949279</v>
      </c>
      <c r="V20" s="133">
        <v>-0.40446399999999999</v>
      </c>
      <c r="W20" s="133">
        <v>0.49927139274611065</v>
      </c>
      <c r="X20" s="133">
        <v>0.49927139274611065</v>
      </c>
      <c r="Y20" s="133">
        <v>0.49927139274611065</v>
      </c>
      <c r="Z20" s="133">
        <v>0.49927139274611065</v>
      </c>
      <c r="AA20" s="133">
        <v>0.49927139274611065</v>
      </c>
      <c r="AB20" s="133">
        <v>0.49927139274611065</v>
      </c>
      <c r="AC20" s="133">
        <v>0.49927139274611065</v>
      </c>
      <c r="AD20" s="133">
        <v>0.49927139274611065</v>
      </c>
      <c r="AE20" s="133">
        <v>0.49927139274611065</v>
      </c>
      <c r="AF20" s="133">
        <v>0.49927139274611065</v>
      </c>
      <c r="AG20" s="133">
        <v>0.49927139274611065</v>
      </c>
      <c r="AH20" s="133">
        <v>0.49927139274611065</v>
      </c>
      <c r="AI20" s="133">
        <v>0.49927139274611065</v>
      </c>
      <c r="AJ20" s="133">
        <v>0.49927139274611065</v>
      </c>
      <c r="AK20" s="133">
        <v>0.49927139274611065</v>
      </c>
      <c r="AL20" s="133">
        <v>0.49927139274611065</v>
      </c>
      <c r="AM20" s="133">
        <v>0.49927139274611065</v>
      </c>
      <c r="AN20" s="133">
        <v>0.49927139274611065</v>
      </c>
      <c r="AO20" s="133">
        <v>0.49927139274611065</v>
      </c>
      <c r="AP20" s="133">
        <v>0.49927139274611065</v>
      </c>
      <c r="AQ20" s="133">
        <v>0.49927139274611065</v>
      </c>
      <c r="AR20" s="133">
        <v>0.49927139274611065</v>
      </c>
      <c r="AU20" s="135"/>
      <c r="AV20" s="135"/>
      <c r="AW20" s="135"/>
      <c r="AX20" s="135"/>
      <c r="AY20" s="135"/>
      <c r="AZ20" s="135"/>
      <c r="BA20" s="135"/>
    </row>
    <row r="21" spans="16:53" x14ac:dyDescent="0.25">
      <c r="P21" s="134" t="s">
        <v>757</v>
      </c>
      <c r="Q21" s="133">
        <f t="shared" si="0"/>
        <v>-1.1904761904761905</v>
      </c>
      <c r="R21" s="136">
        <f t="shared" si="1"/>
        <v>-1.0180710407427362</v>
      </c>
      <c r="S21" s="133">
        <f t="shared" si="2"/>
        <v>-5.5</v>
      </c>
      <c r="T21" s="133">
        <f t="shared" si="3"/>
        <v>-1</v>
      </c>
      <c r="U21" s="133">
        <f t="shared" si="4"/>
        <v>-1.00056372949279</v>
      </c>
      <c r="V21" s="133">
        <v>-1.7435590000000001</v>
      </c>
      <c r="W21" s="133">
        <v>6.0565291264710339</v>
      </c>
      <c r="X21" s="133">
        <v>6.0565291264710339</v>
      </c>
      <c r="Y21" s="133">
        <v>6.0565291264710339</v>
      </c>
      <c r="Z21" s="133">
        <v>6.0565291264710339</v>
      </c>
      <c r="AA21" s="133">
        <v>6.0565291264710339</v>
      </c>
      <c r="AB21" s="133">
        <v>6.0565291264710339</v>
      </c>
      <c r="AC21" s="133">
        <v>6.0565291264710339</v>
      </c>
      <c r="AD21" s="133">
        <v>6.0565291264710339</v>
      </c>
      <c r="AE21" s="133">
        <v>6.0565291264710339</v>
      </c>
      <c r="AF21" s="133">
        <v>6.0565291264710339</v>
      </c>
      <c r="AG21" s="133">
        <v>6.0565291264710339</v>
      </c>
      <c r="AH21" s="133">
        <v>6.0565291264710339</v>
      </c>
      <c r="AI21" s="133">
        <v>6.0565291264710339</v>
      </c>
      <c r="AJ21" s="133">
        <v>6.0565291264710339</v>
      </c>
      <c r="AK21" s="133">
        <v>6.0565291264710339</v>
      </c>
      <c r="AL21" s="133">
        <v>6.0565291264710339</v>
      </c>
      <c r="AM21" s="133">
        <v>6.0565291264710339</v>
      </c>
      <c r="AN21" s="133">
        <v>6.0565291264710339</v>
      </c>
      <c r="AO21" s="133">
        <v>6.0565291264710339</v>
      </c>
      <c r="AP21" s="133">
        <v>6.0565291264710339</v>
      </c>
      <c r="AQ21" s="133">
        <v>6.0565291264710339</v>
      </c>
      <c r="AR21" s="133">
        <v>6.0565291264710339</v>
      </c>
      <c r="AU21" s="135"/>
      <c r="AV21" s="135"/>
      <c r="AW21" s="135"/>
      <c r="AX21" s="135"/>
      <c r="AY21" s="135"/>
      <c r="AZ21" s="135"/>
      <c r="BA21" s="135"/>
    </row>
    <row r="22" spans="16:53" x14ac:dyDescent="0.25">
      <c r="P22" s="133" t="s">
        <v>710</v>
      </c>
      <c r="Q22" s="133">
        <f t="shared" si="0"/>
        <v>-1.1904761904761905</v>
      </c>
      <c r="R22" s="136">
        <f t="shared" si="1"/>
        <v>-1.0180710407427362</v>
      </c>
      <c r="S22" s="133">
        <f t="shared" si="2"/>
        <v>-5.5</v>
      </c>
      <c r="T22" s="133">
        <f t="shared" si="3"/>
        <v>-1</v>
      </c>
      <c r="U22" s="133">
        <f t="shared" si="4"/>
        <v>-1.00056372949279</v>
      </c>
      <c r="V22" s="133">
        <v>-2.2281209999999998</v>
      </c>
      <c r="W22" s="133">
        <v>1.627900490754691</v>
      </c>
      <c r="X22" s="133">
        <v>1.627900490754691</v>
      </c>
      <c r="Y22" s="133">
        <v>1.627900490754691</v>
      </c>
      <c r="Z22" s="133">
        <v>1.627900490754691</v>
      </c>
      <c r="AA22" s="133">
        <v>1.627900490754691</v>
      </c>
      <c r="AB22" s="133">
        <v>1.627900490754691</v>
      </c>
      <c r="AC22" s="133">
        <v>1.627900490754691</v>
      </c>
      <c r="AD22" s="133">
        <v>1.627900490754691</v>
      </c>
      <c r="AE22" s="133">
        <v>1.627900490754691</v>
      </c>
      <c r="AF22" s="133">
        <v>1.627900490754691</v>
      </c>
      <c r="AG22" s="133">
        <v>1.627900490754691</v>
      </c>
      <c r="AH22" s="133">
        <v>1.627900490754691</v>
      </c>
      <c r="AI22" s="133">
        <v>1.627900490754691</v>
      </c>
      <c r="AJ22" s="133">
        <v>1.627900490754691</v>
      </c>
      <c r="AK22" s="133">
        <v>1.627900490754691</v>
      </c>
      <c r="AL22" s="133">
        <v>1.627900490754691</v>
      </c>
      <c r="AM22" s="133">
        <v>1.627900490754691</v>
      </c>
      <c r="AN22" s="133">
        <v>1.627900490754691</v>
      </c>
      <c r="AO22" s="133">
        <v>1.627900490754691</v>
      </c>
      <c r="AP22" s="133">
        <v>1.627900490754691</v>
      </c>
      <c r="AQ22" s="133">
        <v>1.627900490754691</v>
      </c>
      <c r="AR22" s="133">
        <v>1.627900490754691</v>
      </c>
      <c r="AU22" s="135"/>
      <c r="AV22" s="135"/>
      <c r="AW22" s="135"/>
      <c r="AX22" s="135"/>
      <c r="AY22" s="135"/>
      <c r="AZ22" s="135"/>
      <c r="BA22" s="135"/>
    </row>
    <row r="23" spans="16:53" x14ac:dyDescent="0.25">
      <c r="P23" s="133">
        <v>2.58735E-3</v>
      </c>
      <c r="Q23" s="133">
        <f t="shared" si="0"/>
        <v>-1.1904761904761905</v>
      </c>
      <c r="R23" s="136">
        <f t="shared" si="1"/>
        <v>-1.0180710407427362</v>
      </c>
      <c r="S23" s="133">
        <f t="shared" si="2"/>
        <v>-5.5</v>
      </c>
      <c r="T23" s="133">
        <f t="shared" si="3"/>
        <v>-1</v>
      </c>
      <c r="U23" s="133">
        <f t="shared" si="4"/>
        <v>-1.00056372949279</v>
      </c>
      <c r="AU23" s="135"/>
      <c r="AV23" s="135"/>
      <c r="AW23" s="135"/>
      <c r="AX23" s="135"/>
      <c r="AY23" s="135"/>
      <c r="AZ23" s="135"/>
      <c r="BA23" s="135"/>
    </row>
    <row r="24" spans="16:53" x14ac:dyDescent="0.25">
      <c r="P24" s="133" t="s">
        <v>712</v>
      </c>
      <c r="Q24" s="133">
        <f t="shared" si="0"/>
        <v>-1.1904761904761905</v>
      </c>
      <c r="R24" s="136">
        <f t="shared" si="1"/>
        <v>-1.0180710407427362</v>
      </c>
      <c r="S24" s="133">
        <f t="shared" si="2"/>
        <v>-5.5</v>
      </c>
      <c r="T24" s="133">
        <f t="shared" si="3"/>
        <v>-1</v>
      </c>
      <c r="U24" s="133">
        <f t="shared" si="4"/>
        <v>-1.00056372949279</v>
      </c>
      <c r="AU24" s="135"/>
      <c r="AV24" s="135"/>
      <c r="AW24" s="135"/>
      <c r="AX24" s="135"/>
      <c r="AY24" s="135"/>
      <c r="AZ24" s="135"/>
      <c r="BA24" s="135"/>
    </row>
    <row r="25" spans="16:53" x14ac:dyDescent="0.25">
      <c r="P25" s="133">
        <v>9.1819900000000008</v>
      </c>
      <c r="Q25" s="133">
        <f t="shared" si="0"/>
        <v>-1.1904761904761905</v>
      </c>
      <c r="R25" s="136">
        <f t="shared" si="1"/>
        <v>-1.0180710407427362</v>
      </c>
      <c r="S25" s="133">
        <f t="shared" si="2"/>
        <v>-5.5</v>
      </c>
      <c r="T25" s="133">
        <f t="shared" si="3"/>
        <v>-1</v>
      </c>
      <c r="U25" s="133">
        <f t="shared" si="4"/>
        <v>-1.00056372949279</v>
      </c>
      <c r="AU25" s="135"/>
      <c r="AV25" s="135"/>
      <c r="AW25" s="135"/>
      <c r="AX25" s="135"/>
      <c r="AY25" s="135"/>
      <c r="AZ25" s="135"/>
      <c r="BA25" s="135"/>
    </row>
    <row r="26" spans="16:53" x14ac:dyDescent="0.25">
      <c r="Q26" s="133">
        <f t="shared" si="0"/>
        <v>-1.1904761904761905</v>
      </c>
      <c r="R26" s="136">
        <f t="shared" si="1"/>
        <v>-1.0180710407427362</v>
      </c>
      <c r="S26" s="133">
        <f t="shared" si="2"/>
        <v>-5.5</v>
      </c>
      <c r="T26" s="133">
        <f t="shared" si="3"/>
        <v>-1</v>
      </c>
      <c r="U26" s="133">
        <f t="shared" si="4"/>
        <v>-1.00056372949279</v>
      </c>
      <c r="W26" s="133" t="s">
        <v>717</v>
      </c>
      <c r="AU26" s="135"/>
      <c r="AV26" s="135"/>
      <c r="AW26" s="135"/>
      <c r="AX26" s="135"/>
      <c r="AY26" s="135"/>
      <c r="AZ26" s="135"/>
      <c r="BA26" s="135"/>
    </row>
    <row r="27" spans="16:53" x14ac:dyDescent="0.25">
      <c r="Q27" s="133">
        <f t="shared" si="0"/>
        <v>-1.1904761904761905</v>
      </c>
      <c r="R27" s="136">
        <f t="shared" si="1"/>
        <v>-1.0180710407427362</v>
      </c>
      <c r="S27" s="133">
        <f t="shared" si="2"/>
        <v>-5.5</v>
      </c>
      <c r="T27" s="133">
        <f t="shared" si="3"/>
        <v>-1</v>
      </c>
      <c r="U27" s="133">
        <f t="shared" si="4"/>
        <v>-1.00056372949279</v>
      </c>
      <c r="W27" s="133">
        <f t="array" ref="W27:AR31">(V18:V22)+W18:AR22</f>
        <v>-6.6961119183585414</v>
      </c>
      <c r="X27" s="133">
        <v>-6.6961119183585414</v>
      </c>
      <c r="Y27" s="133">
        <v>-6.6961119183585414</v>
      </c>
      <c r="Z27" s="133">
        <v>-6.6961119183585414</v>
      </c>
      <c r="AA27" s="133">
        <v>-6.6961119183585414</v>
      </c>
      <c r="AB27" s="133">
        <v>-6.6961119183585414</v>
      </c>
      <c r="AC27" s="133">
        <v>-6.6961119183585414</v>
      </c>
      <c r="AD27" s="133">
        <v>-6.6961119183585414</v>
      </c>
      <c r="AE27" s="133">
        <v>-6.6961119183585414</v>
      </c>
      <c r="AF27" s="133">
        <v>-6.6961119183585414</v>
      </c>
      <c r="AG27" s="133">
        <v>-6.6961119183585414</v>
      </c>
      <c r="AH27" s="133">
        <v>-6.6961119183585414</v>
      </c>
      <c r="AI27" s="133">
        <v>-6.6961119183585414</v>
      </c>
      <c r="AJ27" s="133">
        <v>-6.6961119183585414</v>
      </c>
      <c r="AK27" s="133">
        <v>-6.6961119183585414</v>
      </c>
      <c r="AL27" s="133">
        <v>-6.6961119183585414</v>
      </c>
      <c r="AM27" s="133">
        <v>-6.6961119183585414</v>
      </c>
      <c r="AN27" s="133">
        <v>-6.6961119183585414</v>
      </c>
      <c r="AO27" s="133">
        <v>-6.6961119183585414</v>
      </c>
      <c r="AP27" s="133">
        <v>-6.6961119183585414</v>
      </c>
      <c r="AQ27" s="133">
        <v>-6.6961119183585414</v>
      </c>
      <c r="AR27" s="133">
        <v>-6.6961119183585414</v>
      </c>
      <c r="AU27" s="135"/>
      <c r="AV27" s="135"/>
      <c r="AW27" s="135"/>
      <c r="AX27" s="135"/>
      <c r="AY27" s="135"/>
      <c r="AZ27" s="135"/>
      <c r="BA27" s="135"/>
    </row>
    <row r="28" spans="16:53" x14ac:dyDescent="0.25">
      <c r="Q28" s="133">
        <f t="shared" si="0"/>
        <v>-1.1904761904761905</v>
      </c>
      <c r="R28" s="136">
        <f t="shared" si="1"/>
        <v>-1.0180710407427362</v>
      </c>
      <c r="S28" s="133">
        <f t="shared" si="2"/>
        <v>-5.5</v>
      </c>
      <c r="T28" s="133">
        <f t="shared" si="3"/>
        <v>-1</v>
      </c>
      <c r="U28" s="133">
        <f t="shared" si="4"/>
        <v>-1.00056372949279</v>
      </c>
      <c r="W28" s="133">
        <v>0.11619472556620275</v>
      </c>
      <c r="X28" s="133">
        <v>0.11619472556620275</v>
      </c>
      <c r="Y28" s="133">
        <v>0.11619472556620275</v>
      </c>
      <c r="Z28" s="133">
        <v>0.11619472556620275</v>
      </c>
      <c r="AA28" s="133">
        <v>0.11619472556620275</v>
      </c>
      <c r="AB28" s="133">
        <v>0.11619472556620275</v>
      </c>
      <c r="AC28" s="133">
        <v>0.11619472556620275</v>
      </c>
      <c r="AD28" s="133">
        <v>0.11619472556620275</v>
      </c>
      <c r="AE28" s="133">
        <v>0.11619472556620275</v>
      </c>
      <c r="AF28" s="133">
        <v>0.11619472556620275</v>
      </c>
      <c r="AG28" s="133">
        <v>0.11619472556620275</v>
      </c>
      <c r="AH28" s="133">
        <v>0.11619472556620275</v>
      </c>
      <c r="AI28" s="133">
        <v>0.11619472556620275</v>
      </c>
      <c r="AJ28" s="133">
        <v>0.11619472556620275</v>
      </c>
      <c r="AK28" s="133">
        <v>0.11619472556620275</v>
      </c>
      <c r="AL28" s="133">
        <v>0.11619472556620275</v>
      </c>
      <c r="AM28" s="133">
        <v>0.11619472556620275</v>
      </c>
      <c r="AN28" s="133">
        <v>0.11619472556620275</v>
      </c>
      <c r="AO28" s="133">
        <v>0.11619472556620275</v>
      </c>
      <c r="AP28" s="133">
        <v>0.11619472556620275</v>
      </c>
      <c r="AQ28" s="133">
        <v>0.11619472556620275</v>
      </c>
      <c r="AR28" s="133">
        <v>0.11619472556620275</v>
      </c>
      <c r="AU28" s="135"/>
      <c r="AV28" s="135"/>
      <c r="AW28" s="135"/>
      <c r="AX28" s="135"/>
      <c r="AY28" s="135"/>
      <c r="AZ28" s="135"/>
      <c r="BA28" s="135"/>
    </row>
    <row r="29" spans="16:53" x14ac:dyDescent="0.25">
      <c r="Q29" s="133">
        <f t="shared" si="0"/>
        <v>-1.1904761904761905</v>
      </c>
      <c r="R29" s="136">
        <f t="shared" si="1"/>
        <v>-1.0180710407427362</v>
      </c>
      <c r="S29" s="133">
        <f t="shared" si="2"/>
        <v>-5.5</v>
      </c>
      <c r="T29" s="133">
        <f t="shared" si="3"/>
        <v>-1</v>
      </c>
      <c r="U29" s="133">
        <f t="shared" si="4"/>
        <v>-1.00056372949279</v>
      </c>
      <c r="W29" s="133">
        <v>9.4807392746110664E-2</v>
      </c>
      <c r="X29" s="133">
        <v>9.4807392746110664E-2</v>
      </c>
      <c r="Y29" s="133">
        <v>9.4807392746110664E-2</v>
      </c>
      <c r="Z29" s="133">
        <v>9.4807392746110664E-2</v>
      </c>
      <c r="AA29" s="133">
        <v>9.4807392746110664E-2</v>
      </c>
      <c r="AB29" s="133">
        <v>9.4807392746110664E-2</v>
      </c>
      <c r="AC29" s="133">
        <v>9.4807392746110664E-2</v>
      </c>
      <c r="AD29" s="133">
        <v>9.4807392746110664E-2</v>
      </c>
      <c r="AE29" s="133">
        <v>9.4807392746110664E-2</v>
      </c>
      <c r="AF29" s="133">
        <v>9.4807392746110664E-2</v>
      </c>
      <c r="AG29" s="133">
        <v>9.4807392746110664E-2</v>
      </c>
      <c r="AH29" s="133">
        <v>9.4807392746110664E-2</v>
      </c>
      <c r="AI29" s="133">
        <v>9.4807392746110664E-2</v>
      </c>
      <c r="AJ29" s="133">
        <v>9.4807392746110664E-2</v>
      </c>
      <c r="AK29" s="133">
        <v>9.4807392746110664E-2</v>
      </c>
      <c r="AL29" s="133">
        <v>9.4807392746110664E-2</v>
      </c>
      <c r="AM29" s="133">
        <v>9.4807392746110664E-2</v>
      </c>
      <c r="AN29" s="133">
        <v>9.4807392746110664E-2</v>
      </c>
      <c r="AO29" s="133">
        <v>9.4807392746110664E-2</v>
      </c>
      <c r="AP29" s="133">
        <v>9.4807392746110664E-2</v>
      </c>
      <c r="AQ29" s="133">
        <v>9.4807392746110664E-2</v>
      </c>
      <c r="AR29" s="133">
        <v>9.4807392746110664E-2</v>
      </c>
      <c r="AU29" s="135"/>
      <c r="AV29" s="135"/>
      <c r="AW29" s="135"/>
      <c r="AX29" s="135"/>
      <c r="AY29" s="135"/>
      <c r="AZ29" s="135"/>
      <c r="BA29" s="135"/>
    </row>
    <row r="30" spans="16:53" x14ac:dyDescent="0.25">
      <c r="Q30" s="133">
        <f t="shared" si="0"/>
        <v>-1.1904761904761905</v>
      </c>
      <c r="R30" s="136">
        <f t="shared" si="1"/>
        <v>-1.0180710407427362</v>
      </c>
      <c r="S30" s="133">
        <f t="shared" si="2"/>
        <v>-5.5</v>
      </c>
      <c r="T30" s="133">
        <f t="shared" si="3"/>
        <v>-1</v>
      </c>
      <c r="U30" s="133">
        <f t="shared" si="4"/>
        <v>-1.00056372949279</v>
      </c>
      <c r="W30" s="133">
        <v>4.3129701264710336</v>
      </c>
      <c r="X30" s="133">
        <v>4.3129701264710336</v>
      </c>
      <c r="Y30" s="133">
        <v>4.3129701264710336</v>
      </c>
      <c r="Z30" s="133">
        <v>4.3129701264710336</v>
      </c>
      <c r="AA30" s="133">
        <v>4.3129701264710336</v>
      </c>
      <c r="AB30" s="133">
        <v>4.3129701264710336</v>
      </c>
      <c r="AC30" s="133">
        <v>4.3129701264710336</v>
      </c>
      <c r="AD30" s="133">
        <v>4.3129701264710336</v>
      </c>
      <c r="AE30" s="133">
        <v>4.3129701264710336</v>
      </c>
      <c r="AF30" s="133">
        <v>4.3129701264710336</v>
      </c>
      <c r="AG30" s="133">
        <v>4.3129701264710336</v>
      </c>
      <c r="AH30" s="133">
        <v>4.3129701264710336</v>
      </c>
      <c r="AI30" s="133">
        <v>4.3129701264710336</v>
      </c>
      <c r="AJ30" s="133">
        <v>4.3129701264710336</v>
      </c>
      <c r="AK30" s="133">
        <v>4.3129701264710336</v>
      </c>
      <c r="AL30" s="133">
        <v>4.3129701264710336</v>
      </c>
      <c r="AM30" s="133">
        <v>4.3129701264710336</v>
      </c>
      <c r="AN30" s="133">
        <v>4.3129701264710336</v>
      </c>
      <c r="AO30" s="133">
        <v>4.3129701264710336</v>
      </c>
      <c r="AP30" s="133">
        <v>4.3129701264710336</v>
      </c>
      <c r="AQ30" s="133">
        <v>4.3129701264710336</v>
      </c>
      <c r="AR30" s="133">
        <v>4.3129701264710336</v>
      </c>
      <c r="AU30" s="135"/>
      <c r="AV30" s="135"/>
      <c r="AW30" s="135"/>
      <c r="AX30" s="135"/>
      <c r="AY30" s="135"/>
      <c r="AZ30" s="135"/>
      <c r="BA30" s="135"/>
    </row>
    <row r="31" spans="16:53" x14ac:dyDescent="0.25">
      <c r="Q31" s="133">
        <f t="shared" si="0"/>
        <v>-1.1904761904761905</v>
      </c>
      <c r="R31" s="136">
        <f t="shared" si="1"/>
        <v>-1.0180710407427362</v>
      </c>
      <c r="S31" s="133">
        <f t="shared" si="2"/>
        <v>-5.5</v>
      </c>
      <c r="T31" s="133">
        <f t="shared" si="3"/>
        <v>-1</v>
      </c>
      <c r="U31" s="133">
        <f t="shared" si="4"/>
        <v>-1.00056372949279</v>
      </c>
      <c r="W31" s="133">
        <v>-0.60022050924530879</v>
      </c>
      <c r="X31" s="133">
        <v>-0.60022050924530879</v>
      </c>
      <c r="Y31" s="133">
        <v>-0.60022050924530879</v>
      </c>
      <c r="Z31" s="133">
        <v>-0.60022050924530879</v>
      </c>
      <c r="AA31" s="133">
        <v>-0.60022050924530879</v>
      </c>
      <c r="AB31" s="133">
        <v>-0.60022050924530879</v>
      </c>
      <c r="AC31" s="133">
        <v>-0.60022050924530879</v>
      </c>
      <c r="AD31" s="133">
        <v>-0.60022050924530879</v>
      </c>
      <c r="AE31" s="133">
        <v>-0.60022050924530879</v>
      </c>
      <c r="AF31" s="133">
        <v>-0.60022050924530879</v>
      </c>
      <c r="AG31" s="133">
        <v>-0.60022050924530879</v>
      </c>
      <c r="AH31" s="133">
        <v>-0.60022050924530879</v>
      </c>
      <c r="AI31" s="133">
        <v>-0.60022050924530879</v>
      </c>
      <c r="AJ31" s="133">
        <v>-0.60022050924530879</v>
      </c>
      <c r="AK31" s="133">
        <v>-0.60022050924530879</v>
      </c>
      <c r="AL31" s="133">
        <v>-0.60022050924530879</v>
      </c>
      <c r="AM31" s="133">
        <v>-0.60022050924530879</v>
      </c>
      <c r="AN31" s="133">
        <v>-0.60022050924530879</v>
      </c>
      <c r="AO31" s="133">
        <v>-0.60022050924530879</v>
      </c>
      <c r="AP31" s="133">
        <v>-0.60022050924530879</v>
      </c>
      <c r="AQ31" s="133">
        <v>-0.60022050924530879</v>
      </c>
      <c r="AR31" s="133">
        <v>-0.60022050924530879</v>
      </c>
      <c r="AU31" s="135"/>
      <c r="AV31" s="137"/>
      <c r="AW31" s="135"/>
      <c r="AX31" s="135"/>
      <c r="AY31" s="135"/>
      <c r="AZ31" s="135"/>
      <c r="BA31" s="135"/>
    </row>
    <row r="32" spans="16:53" x14ac:dyDescent="0.25">
      <c r="Q32" s="133">
        <f t="shared" si="0"/>
        <v>-1.1904761904761905</v>
      </c>
      <c r="R32" s="136">
        <f t="shared" si="1"/>
        <v>-1.0180710407427362</v>
      </c>
      <c r="S32" s="133">
        <f t="shared" si="2"/>
        <v>-5.5</v>
      </c>
      <c r="T32" s="133">
        <f t="shared" si="3"/>
        <v>-1</v>
      </c>
      <c r="U32" s="133">
        <f t="shared" si="4"/>
        <v>-1.00056372949279</v>
      </c>
      <c r="AU32" s="135"/>
      <c r="AV32" s="135"/>
      <c r="AW32" s="135"/>
      <c r="AX32" s="135"/>
      <c r="AY32" s="135"/>
      <c r="AZ32" s="135"/>
      <c r="BA32" s="135"/>
    </row>
    <row r="33" spans="17:53" x14ac:dyDescent="0.25">
      <c r="Q33" s="133">
        <f t="shared" si="0"/>
        <v>-1.1904761904761905</v>
      </c>
      <c r="R33" s="136">
        <f t="shared" si="1"/>
        <v>-1.0180710407427362</v>
      </c>
      <c r="S33" s="133">
        <f t="shared" si="2"/>
        <v>-5.5</v>
      </c>
      <c r="T33" s="133">
        <f t="shared" si="3"/>
        <v>-1</v>
      </c>
      <c r="U33" s="133">
        <f t="shared" si="4"/>
        <v>-1.00056372949279</v>
      </c>
      <c r="AU33" s="135"/>
      <c r="AV33" s="135"/>
      <c r="AW33" s="135"/>
      <c r="AX33" s="135"/>
      <c r="AY33" s="135"/>
      <c r="AZ33" s="135"/>
      <c r="BA33" s="135"/>
    </row>
    <row r="34" spans="17:53" x14ac:dyDescent="0.25">
      <c r="Q34" s="133">
        <f t="shared" si="0"/>
        <v>-1.1904761904761905</v>
      </c>
      <c r="R34" s="136">
        <f t="shared" si="1"/>
        <v>-1.0180710407427362</v>
      </c>
      <c r="S34" s="133">
        <f t="shared" si="2"/>
        <v>-5.5</v>
      </c>
      <c r="T34" s="133">
        <f t="shared" si="3"/>
        <v>-1</v>
      </c>
      <c r="U34" s="133">
        <f t="shared" si="4"/>
        <v>-1.00056372949279</v>
      </c>
      <c r="AU34" s="135"/>
      <c r="AV34" s="135"/>
      <c r="AW34" s="135"/>
      <c r="AX34" s="135"/>
      <c r="AY34" s="135"/>
      <c r="AZ34" s="135"/>
      <c r="BA34" s="135"/>
    </row>
    <row r="35" spans="17:53" x14ac:dyDescent="0.25">
      <c r="Q35" s="133">
        <f t="shared" si="0"/>
        <v>-1.1904761904761905</v>
      </c>
      <c r="R35" s="136">
        <f t="shared" si="1"/>
        <v>-1.0180710407427362</v>
      </c>
      <c r="S35" s="133">
        <f t="shared" si="2"/>
        <v>-5.5</v>
      </c>
      <c r="T35" s="133">
        <f t="shared" si="3"/>
        <v>-1</v>
      </c>
      <c r="U35" s="133">
        <f t="shared" si="4"/>
        <v>-1.00056372949279</v>
      </c>
      <c r="W35" s="133" t="s">
        <v>718</v>
      </c>
      <c r="AU35" s="135"/>
      <c r="AV35" s="135"/>
      <c r="AW35" s="135"/>
      <c r="AX35" s="135"/>
      <c r="AY35" s="135"/>
      <c r="AZ35" s="135"/>
      <c r="BA35" s="135"/>
    </row>
    <row r="36" spans="17:53" x14ac:dyDescent="0.25">
      <c r="Q36" s="133">
        <f t="shared" si="0"/>
        <v>-1.1904761904761905</v>
      </c>
      <c r="R36" s="136">
        <f t="shared" si="1"/>
        <v>-1.0180710407427362</v>
      </c>
      <c r="S36" s="133">
        <f t="shared" si="2"/>
        <v>-5.5</v>
      </c>
      <c r="T36" s="133">
        <f t="shared" si="3"/>
        <v>-1</v>
      </c>
      <c r="U36" s="133">
        <f t="shared" si="4"/>
        <v>-1.00056372949279</v>
      </c>
      <c r="W36" s="133">
        <f>2/(1+EXP(-2*W27))-1</f>
        <v>-0.99999694606056622</v>
      </c>
      <c r="X36" s="133">
        <f t="shared" ref="X36:AR40" si="5">2/(1+EXP(-2*X27))-1</f>
        <v>-0.99999694606056622</v>
      </c>
      <c r="Y36" s="133">
        <f t="shared" si="5"/>
        <v>-0.99999694606056622</v>
      </c>
      <c r="Z36" s="133">
        <f t="shared" si="5"/>
        <v>-0.99999694606056622</v>
      </c>
      <c r="AA36" s="133">
        <f t="shared" si="5"/>
        <v>-0.99999694606056622</v>
      </c>
      <c r="AB36" s="133">
        <f t="shared" si="5"/>
        <v>-0.99999694606056622</v>
      </c>
      <c r="AC36" s="133">
        <f t="shared" si="5"/>
        <v>-0.99999694606056622</v>
      </c>
      <c r="AD36" s="133">
        <f t="shared" si="5"/>
        <v>-0.99999694606056622</v>
      </c>
      <c r="AE36" s="133">
        <f t="shared" si="5"/>
        <v>-0.99999694606056622</v>
      </c>
      <c r="AF36" s="133">
        <f t="shared" si="5"/>
        <v>-0.99999694606056622</v>
      </c>
      <c r="AG36" s="133">
        <f t="shared" si="5"/>
        <v>-0.99999694606056622</v>
      </c>
      <c r="AH36" s="133">
        <f t="shared" si="5"/>
        <v>-0.99999694606056622</v>
      </c>
      <c r="AI36" s="133">
        <f t="shared" si="5"/>
        <v>-0.99999694606056622</v>
      </c>
      <c r="AJ36" s="133">
        <f t="shared" si="5"/>
        <v>-0.99999694606056622</v>
      </c>
      <c r="AK36" s="133">
        <f t="shared" si="5"/>
        <v>-0.99999694606056622</v>
      </c>
      <c r="AL36" s="133">
        <f t="shared" si="5"/>
        <v>-0.99999694606056622</v>
      </c>
      <c r="AM36" s="133">
        <f t="shared" si="5"/>
        <v>-0.99999694606056622</v>
      </c>
      <c r="AN36" s="133">
        <f t="shared" si="5"/>
        <v>-0.99999694606056622</v>
      </c>
      <c r="AO36" s="133">
        <f t="shared" si="5"/>
        <v>-0.99999694606056622</v>
      </c>
      <c r="AP36" s="133">
        <f t="shared" si="5"/>
        <v>-0.99999694606056622</v>
      </c>
      <c r="AQ36" s="133">
        <f t="shared" si="5"/>
        <v>-0.99999694606056622</v>
      </c>
      <c r="AR36" s="133">
        <f t="shared" si="5"/>
        <v>-0.99999694606056622</v>
      </c>
      <c r="AU36" s="135"/>
      <c r="AV36" s="135"/>
      <c r="AW36" s="135"/>
      <c r="AX36" s="135"/>
      <c r="AY36" s="135"/>
      <c r="AZ36" s="135"/>
      <c r="BA36" s="135"/>
    </row>
    <row r="37" spans="17:53" x14ac:dyDescent="0.25">
      <c r="Q37" s="133">
        <f t="shared" si="0"/>
        <v>-1.1904761904761905</v>
      </c>
      <c r="R37" s="136">
        <f t="shared" si="1"/>
        <v>-1.0180710407427362</v>
      </c>
      <c r="S37" s="133">
        <f t="shared" si="2"/>
        <v>-5.5</v>
      </c>
      <c r="T37" s="133">
        <f t="shared" si="3"/>
        <v>-1</v>
      </c>
      <c r="U37" s="133">
        <f t="shared" si="4"/>
        <v>-1.00056372949279</v>
      </c>
      <c r="W37" s="133">
        <f t="shared" ref="W37:AL40" si="6">2/(1+EXP(-2*W28))-1</f>
        <v>0.11567461096236475</v>
      </c>
      <c r="X37" s="133">
        <f t="shared" si="6"/>
        <v>0.11567461096236475</v>
      </c>
      <c r="Y37" s="133">
        <f t="shared" si="6"/>
        <v>0.11567461096236475</v>
      </c>
      <c r="Z37" s="133">
        <f t="shared" si="6"/>
        <v>0.11567461096236475</v>
      </c>
      <c r="AA37" s="133">
        <f t="shared" si="6"/>
        <v>0.11567461096236475</v>
      </c>
      <c r="AB37" s="133">
        <f t="shared" si="6"/>
        <v>0.11567461096236475</v>
      </c>
      <c r="AC37" s="133">
        <f t="shared" si="6"/>
        <v>0.11567461096236475</v>
      </c>
      <c r="AD37" s="133">
        <f t="shared" si="6"/>
        <v>0.11567461096236475</v>
      </c>
      <c r="AE37" s="133">
        <f t="shared" si="6"/>
        <v>0.11567461096236475</v>
      </c>
      <c r="AF37" s="133">
        <f t="shared" si="6"/>
        <v>0.11567461096236475</v>
      </c>
      <c r="AG37" s="133">
        <f t="shared" si="6"/>
        <v>0.11567461096236475</v>
      </c>
      <c r="AH37" s="133">
        <f t="shared" si="6"/>
        <v>0.11567461096236475</v>
      </c>
      <c r="AI37" s="133">
        <f t="shared" si="6"/>
        <v>0.11567461096236475</v>
      </c>
      <c r="AJ37" s="133">
        <f t="shared" si="6"/>
        <v>0.11567461096236475</v>
      </c>
      <c r="AK37" s="133">
        <f t="shared" si="6"/>
        <v>0.11567461096236475</v>
      </c>
      <c r="AL37" s="133">
        <f t="shared" si="6"/>
        <v>0.11567461096236475</v>
      </c>
      <c r="AM37" s="133">
        <f t="shared" si="5"/>
        <v>0.11567461096236475</v>
      </c>
      <c r="AN37" s="133">
        <f t="shared" si="5"/>
        <v>0.11567461096236475</v>
      </c>
      <c r="AO37" s="133">
        <f t="shared" si="5"/>
        <v>0.11567461096236475</v>
      </c>
      <c r="AP37" s="133">
        <f t="shared" si="5"/>
        <v>0.11567461096236475</v>
      </c>
      <c r="AQ37" s="133">
        <f t="shared" si="5"/>
        <v>0.11567461096236475</v>
      </c>
      <c r="AR37" s="133">
        <f t="shared" si="5"/>
        <v>0.11567461096236475</v>
      </c>
      <c r="AU37" s="135"/>
      <c r="AV37" s="135"/>
      <c r="AW37" s="135"/>
      <c r="AX37" s="135"/>
      <c r="AY37" s="135"/>
      <c r="AZ37" s="135"/>
      <c r="BA37" s="135"/>
    </row>
    <row r="38" spans="17:53" x14ac:dyDescent="0.25">
      <c r="Q38" s="133">
        <f t="shared" si="0"/>
        <v>-1.1904761904761905</v>
      </c>
      <c r="R38" s="136">
        <f t="shared" si="1"/>
        <v>-1.0180710407427362</v>
      </c>
      <c r="S38" s="133">
        <f t="shared" si="2"/>
        <v>-5.5</v>
      </c>
      <c r="T38" s="133">
        <f t="shared" si="3"/>
        <v>-1</v>
      </c>
      <c r="U38" s="133">
        <f t="shared" si="4"/>
        <v>-1.00056372949279</v>
      </c>
      <c r="W38" s="133">
        <f t="shared" si="6"/>
        <v>9.4524353427453134E-2</v>
      </c>
      <c r="X38" s="133">
        <f t="shared" si="5"/>
        <v>9.4524353427453134E-2</v>
      </c>
      <c r="Y38" s="133">
        <f t="shared" si="5"/>
        <v>9.4524353427453134E-2</v>
      </c>
      <c r="Z38" s="133">
        <f t="shared" si="5"/>
        <v>9.4524353427453134E-2</v>
      </c>
      <c r="AA38" s="133">
        <f t="shared" si="5"/>
        <v>9.4524353427453134E-2</v>
      </c>
      <c r="AB38" s="133">
        <f t="shared" si="5"/>
        <v>9.4524353427453134E-2</v>
      </c>
      <c r="AC38" s="133">
        <f t="shared" si="5"/>
        <v>9.4524353427453134E-2</v>
      </c>
      <c r="AD38" s="133">
        <f t="shared" si="5"/>
        <v>9.4524353427453134E-2</v>
      </c>
      <c r="AE38" s="133">
        <f t="shared" si="5"/>
        <v>9.4524353427453134E-2</v>
      </c>
      <c r="AF38" s="133">
        <f t="shared" si="5"/>
        <v>9.4524353427453134E-2</v>
      </c>
      <c r="AG38" s="133">
        <f t="shared" si="5"/>
        <v>9.4524353427453134E-2</v>
      </c>
      <c r="AH38" s="133">
        <f t="shared" si="5"/>
        <v>9.4524353427453134E-2</v>
      </c>
      <c r="AI38" s="133">
        <f t="shared" si="5"/>
        <v>9.4524353427453134E-2</v>
      </c>
      <c r="AJ38" s="133">
        <f t="shared" si="5"/>
        <v>9.4524353427453134E-2</v>
      </c>
      <c r="AK38" s="133">
        <f t="shared" si="5"/>
        <v>9.4524353427453134E-2</v>
      </c>
      <c r="AL38" s="133">
        <f t="shared" si="5"/>
        <v>9.4524353427453134E-2</v>
      </c>
      <c r="AM38" s="133">
        <f t="shared" si="5"/>
        <v>9.4524353427453134E-2</v>
      </c>
      <c r="AN38" s="133">
        <f t="shared" si="5"/>
        <v>9.4524353427453134E-2</v>
      </c>
      <c r="AO38" s="133">
        <f t="shared" si="5"/>
        <v>9.4524353427453134E-2</v>
      </c>
      <c r="AP38" s="133">
        <f t="shared" si="5"/>
        <v>9.4524353427453134E-2</v>
      </c>
      <c r="AQ38" s="133">
        <f t="shared" si="5"/>
        <v>9.4524353427453134E-2</v>
      </c>
      <c r="AR38" s="133">
        <f t="shared" si="5"/>
        <v>9.4524353427453134E-2</v>
      </c>
      <c r="AU38" s="135"/>
      <c r="AV38" s="135"/>
      <c r="AW38" s="135"/>
      <c r="AX38" s="135"/>
      <c r="AY38" s="135"/>
      <c r="AZ38" s="135"/>
      <c r="BA38" s="135"/>
    </row>
    <row r="39" spans="17:53" x14ac:dyDescent="0.25">
      <c r="Q39" s="133">
        <f t="shared" si="0"/>
        <v>-1.1904761904761905</v>
      </c>
      <c r="R39" s="136">
        <f t="shared" si="1"/>
        <v>-1.0180710407427362</v>
      </c>
      <c r="S39" s="133">
        <f t="shared" si="2"/>
        <v>-5.5</v>
      </c>
      <c r="T39" s="133">
        <f t="shared" si="3"/>
        <v>-1</v>
      </c>
      <c r="U39" s="133">
        <f t="shared" si="4"/>
        <v>-1.00056372949279</v>
      </c>
      <c r="W39" s="133">
        <f t="shared" si="6"/>
        <v>0.99964128144551889</v>
      </c>
      <c r="X39" s="133">
        <f t="shared" si="5"/>
        <v>0.99964128144551889</v>
      </c>
      <c r="Y39" s="133">
        <f t="shared" si="5"/>
        <v>0.99964128144551889</v>
      </c>
      <c r="Z39" s="133">
        <f t="shared" si="5"/>
        <v>0.99964128144551889</v>
      </c>
      <c r="AA39" s="133">
        <f t="shared" si="5"/>
        <v>0.99964128144551889</v>
      </c>
      <c r="AB39" s="133">
        <f t="shared" si="5"/>
        <v>0.99964128144551889</v>
      </c>
      <c r="AC39" s="133">
        <f t="shared" si="5"/>
        <v>0.99964128144551889</v>
      </c>
      <c r="AD39" s="133">
        <f t="shared" si="5"/>
        <v>0.99964128144551889</v>
      </c>
      <c r="AE39" s="133">
        <f t="shared" si="5"/>
        <v>0.99964128144551889</v>
      </c>
      <c r="AF39" s="133">
        <f t="shared" si="5"/>
        <v>0.99964128144551889</v>
      </c>
      <c r="AG39" s="133">
        <f t="shared" si="5"/>
        <v>0.99964128144551889</v>
      </c>
      <c r="AH39" s="133">
        <f t="shared" si="5"/>
        <v>0.99964128144551889</v>
      </c>
      <c r="AI39" s="133">
        <f t="shared" si="5"/>
        <v>0.99964128144551889</v>
      </c>
      <c r="AJ39" s="133">
        <f t="shared" si="5"/>
        <v>0.99964128144551889</v>
      </c>
      <c r="AK39" s="133">
        <f t="shared" si="5"/>
        <v>0.99964128144551889</v>
      </c>
      <c r="AL39" s="133">
        <f t="shared" si="5"/>
        <v>0.99964128144551889</v>
      </c>
      <c r="AM39" s="133">
        <f t="shared" si="5"/>
        <v>0.99964128144551889</v>
      </c>
      <c r="AN39" s="133">
        <f t="shared" si="5"/>
        <v>0.99964128144551889</v>
      </c>
      <c r="AO39" s="133">
        <f t="shared" si="5"/>
        <v>0.99964128144551889</v>
      </c>
      <c r="AP39" s="133">
        <f t="shared" si="5"/>
        <v>0.99964128144551889</v>
      </c>
      <c r="AQ39" s="133">
        <f t="shared" si="5"/>
        <v>0.99964128144551889</v>
      </c>
      <c r="AR39" s="133">
        <f t="shared" si="5"/>
        <v>0.99964128144551889</v>
      </c>
      <c r="AU39" s="135"/>
      <c r="AV39" s="135"/>
      <c r="AW39" s="135"/>
      <c r="AX39" s="135"/>
      <c r="AY39" s="135"/>
      <c r="AZ39" s="135"/>
      <c r="BA39" s="135"/>
    </row>
    <row r="40" spans="17:53" x14ac:dyDescent="0.25">
      <c r="Q40" s="133">
        <f t="shared" si="0"/>
        <v>-1.1904761904761905</v>
      </c>
      <c r="R40" s="136">
        <f t="shared" si="1"/>
        <v>-1.0180710407427362</v>
      </c>
      <c r="S40" s="133">
        <f t="shared" si="2"/>
        <v>-5.5</v>
      </c>
      <c r="T40" s="133">
        <f t="shared" si="3"/>
        <v>-1</v>
      </c>
      <c r="U40" s="133">
        <f t="shared" si="4"/>
        <v>-1.00056372949279</v>
      </c>
      <c r="W40" s="133">
        <f t="shared" si="6"/>
        <v>-0.53720645789118993</v>
      </c>
      <c r="X40" s="133">
        <f t="shared" si="5"/>
        <v>-0.53720645789118993</v>
      </c>
      <c r="Y40" s="133">
        <f t="shared" si="5"/>
        <v>-0.53720645789118993</v>
      </c>
      <c r="Z40" s="133">
        <f t="shared" si="5"/>
        <v>-0.53720645789118993</v>
      </c>
      <c r="AA40" s="133">
        <f t="shared" si="5"/>
        <v>-0.53720645789118993</v>
      </c>
      <c r="AB40" s="133">
        <f t="shared" si="5"/>
        <v>-0.53720645789118993</v>
      </c>
      <c r="AC40" s="133">
        <f t="shared" si="5"/>
        <v>-0.53720645789118993</v>
      </c>
      <c r="AD40" s="133">
        <f t="shared" si="5"/>
        <v>-0.53720645789118993</v>
      </c>
      <c r="AE40" s="133">
        <f t="shared" si="5"/>
        <v>-0.53720645789118993</v>
      </c>
      <c r="AF40" s="133">
        <f t="shared" si="5"/>
        <v>-0.53720645789118993</v>
      </c>
      <c r="AG40" s="133">
        <f t="shared" si="5"/>
        <v>-0.53720645789118993</v>
      </c>
      <c r="AH40" s="133">
        <f t="shared" si="5"/>
        <v>-0.53720645789118993</v>
      </c>
      <c r="AI40" s="133">
        <f t="shared" si="5"/>
        <v>-0.53720645789118993</v>
      </c>
      <c r="AJ40" s="133">
        <f t="shared" si="5"/>
        <v>-0.53720645789118993</v>
      </c>
      <c r="AK40" s="133">
        <f t="shared" si="5"/>
        <v>-0.53720645789118993</v>
      </c>
      <c r="AL40" s="133">
        <f t="shared" si="5"/>
        <v>-0.53720645789118993</v>
      </c>
      <c r="AM40" s="133">
        <f t="shared" si="5"/>
        <v>-0.53720645789118993</v>
      </c>
      <c r="AN40" s="133">
        <f t="shared" si="5"/>
        <v>-0.53720645789118993</v>
      </c>
      <c r="AO40" s="133">
        <f t="shared" si="5"/>
        <v>-0.53720645789118993</v>
      </c>
      <c r="AP40" s="133">
        <f t="shared" si="5"/>
        <v>-0.53720645789118993</v>
      </c>
      <c r="AQ40" s="133">
        <f t="shared" si="5"/>
        <v>-0.53720645789118993</v>
      </c>
      <c r="AR40" s="133">
        <f t="shared" si="5"/>
        <v>-0.53720645789118993</v>
      </c>
      <c r="AU40" s="135"/>
      <c r="AV40" s="135"/>
      <c r="AW40" s="135"/>
      <c r="AX40" s="135"/>
      <c r="AY40" s="135"/>
      <c r="AZ40" s="135"/>
      <c r="BA40" s="135"/>
    </row>
    <row r="41" spans="17:53" x14ac:dyDescent="0.25">
      <c r="Q41" s="133">
        <f t="shared" si="0"/>
        <v>-1.1904761904761905</v>
      </c>
      <c r="R41" s="136">
        <f t="shared" si="1"/>
        <v>-1.0180710407427362</v>
      </c>
      <c r="S41" s="133">
        <f t="shared" si="2"/>
        <v>-5.5</v>
      </c>
      <c r="T41" s="133">
        <f t="shared" si="3"/>
        <v>-1</v>
      </c>
      <c r="U41" s="133">
        <f t="shared" si="4"/>
        <v>-1.00056372949279</v>
      </c>
      <c r="AU41" s="135"/>
      <c r="AV41" s="135"/>
      <c r="AW41" s="135"/>
      <c r="AX41" s="135"/>
      <c r="AY41" s="135"/>
      <c r="AZ41" s="135"/>
      <c r="BA41" s="135"/>
    </row>
    <row r="42" spans="17:53" x14ac:dyDescent="0.25">
      <c r="Q42" s="133">
        <f t="shared" si="0"/>
        <v>-1.1904761904761905</v>
      </c>
      <c r="R42" s="136">
        <f t="shared" si="1"/>
        <v>-1.0180710407427362</v>
      </c>
      <c r="S42" s="133">
        <f t="shared" si="2"/>
        <v>-5.5</v>
      </c>
      <c r="T42" s="133">
        <f t="shared" si="3"/>
        <v>-1</v>
      </c>
      <c r="U42" s="133">
        <f t="shared" si="4"/>
        <v>-1.00056372949279</v>
      </c>
      <c r="W42" s="134" t="s">
        <v>719</v>
      </c>
      <c r="X42" s="134" t="s">
        <v>720</v>
      </c>
      <c r="AU42" s="135"/>
      <c r="AV42" s="135"/>
      <c r="AW42" s="135"/>
      <c r="AX42" s="135"/>
      <c r="AY42" s="135"/>
      <c r="AZ42" s="135"/>
      <c r="BA42" s="135"/>
    </row>
    <row r="43" spans="17:53" x14ac:dyDescent="0.25">
      <c r="Q43" s="133">
        <f t="shared" si="0"/>
        <v>-1.1904761904761905</v>
      </c>
      <c r="R43" s="136">
        <f t="shared" si="1"/>
        <v>-1.0180710407427362</v>
      </c>
      <c r="S43" s="133">
        <f t="shared" si="2"/>
        <v>-5.5</v>
      </c>
      <c r="T43" s="133">
        <f t="shared" si="3"/>
        <v>-1</v>
      </c>
      <c r="U43" s="133">
        <f t="shared" si="4"/>
        <v>-1.00056372949279</v>
      </c>
      <c r="W43" s="133">
        <v>0.11887399999999999</v>
      </c>
      <c r="X43" s="133">
        <v>-0.30385499999999999</v>
      </c>
      <c r="Y43" s="133">
        <v>0.97478799999999999</v>
      </c>
      <c r="Z43" s="133">
        <v>-1.7075199999999999</v>
      </c>
      <c r="AA43" s="133">
        <v>9.2381000000000008E-3</v>
      </c>
      <c r="AB43" s="133">
        <v>1.3206</v>
      </c>
      <c r="AU43" s="135"/>
      <c r="AV43" s="135"/>
      <c r="AW43" s="135"/>
      <c r="AX43" s="135"/>
      <c r="AY43" s="135"/>
      <c r="AZ43" s="135"/>
      <c r="BA43" s="135"/>
    </row>
    <row r="44" spans="17:53" x14ac:dyDescent="0.25">
      <c r="Q44" s="133">
        <f t="shared" si="0"/>
        <v>-1.1904761904761905</v>
      </c>
      <c r="R44" s="136">
        <f t="shared" si="1"/>
        <v>-1.0180710407427362</v>
      </c>
      <c r="S44" s="133">
        <f t="shared" si="2"/>
        <v>-5.5</v>
      </c>
      <c r="T44" s="133">
        <f t="shared" si="3"/>
        <v>-1</v>
      </c>
      <c r="U44" s="133">
        <f t="shared" si="4"/>
        <v>-1.00056372949279</v>
      </c>
      <c r="AU44" s="135"/>
      <c r="AV44" s="135"/>
      <c r="AW44" s="135"/>
      <c r="AX44" s="135"/>
      <c r="AY44" s="135"/>
      <c r="AZ44" s="135"/>
      <c r="BA44" s="135"/>
    </row>
    <row r="45" spans="17:53" x14ac:dyDescent="0.25">
      <c r="Q45" s="133">
        <f t="shared" si="0"/>
        <v>-1.1904761904761905</v>
      </c>
      <c r="R45" s="136">
        <f t="shared" si="1"/>
        <v>-1.0180710407427362</v>
      </c>
      <c r="S45" s="133">
        <f t="shared" si="2"/>
        <v>-5.5</v>
      </c>
      <c r="T45" s="133">
        <f t="shared" si="3"/>
        <v>-1</v>
      </c>
      <c r="U45" s="133">
        <f t="shared" si="4"/>
        <v>-1.00056372949279</v>
      </c>
      <c r="W45" s="133" t="s">
        <v>721</v>
      </c>
      <c r="AU45" s="135"/>
      <c r="AV45" s="135"/>
      <c r="AW45" s="135"/>
      <c r="AX45" s="135"/>
      <c r="AY45" s="135"/>
      <c r="AZ45" s="135"/>
      <c r="BA45" s="135"/>
    </row>
    <row r="46" spans="17:53" x14ac:dyDescent="0.25">
      <c r="Q46" s="133">
        <f t="shared" si="0"/>
        <v>-1.1904761904761905</v>
      </c>
      <c r="R46" s="136">
        <f t="shared" si="1"/>
        <v>-1.0180710407427362</v>
      </c>
      <c r="S46" s="133">
        <f t="shared" si="2"/>
        <v>-5.5</v>
      </c>
      <c r="T46" s="133">
        <f t="shared" si="3"/>
        <v>-1</v>
      </c>
      <c r="U46" s="133">
        <f t="shared" si="4"/>
        <v>-1.00056372949279</v>
      </c>
      <c r="W46" s="133">
        <f t="array" ref="W46:AR46">MMULT(X43:AB43,W36:AR40)</f>
        <v>-0.4449899914174133</v>
      </c>
      <c r="X46" s="133">
        <v>-0.4449899914174133</v>
      </c>
      <c r="Y46" s="133">
        <v>-0.4449899914174133</v>
      </c>
      <c r="Z46" s="133">
        <v>-0.4449899914174133</v>
      </c>
      <c r="AA46" s="133">
        <v>-0.4449899914174133</v>
      </c>
      <c r="AB46" s="133">
        <v>-0.4449899914174133</v>
      </c>
      <c r="AC46" s="133">
        <v>-0.4449899914174133</v>
      </c>
      <c r="AD46" s="133">
        <v>-0.4449899914174133</v>
      </c>
      <c r="AE46" s="133">
        <v>-0.4449899914174133</v>
      </c>
      <c r="AF46" s="133">
        <v>-0.4449899914174133</v>
      </c>
      <c r="AG46" s="133">
        <v>-0.4449899914174133</v>
      </c>
      <c r="AH46" s="133">
        <v>-0.4449899914174133</v>
      </c>
      <c r="AI46" s="133">
        <v>-0.4449899914174133</v>
      </c>
      <c r="AJ46" s="133">
        <v>-0.4449899914174133</v>
      </c>
      <c r="AK46" s="133">
        <v>-0.4449899914174133</v>
      </c>
      <c r="AL46" s="133">
        <v>-0.4449899914174133</v>
      </c>
      <c r="AM46" s="133">
        <v>-0.4449899914174133</v>
      </c>
      <c r="AN46" s="133">
        <v>-0.4449899914174133</v>
      </c>
      <c r="AO46" s="133">
        <v>-0.4449899914174133</v>
      </c>
      <c r="AP46" s="133">
        <v>-0.4449899914174133</v>
      </c>
      <c r="AQ46" s="133">
        <v>-0.4449899914174133</v>
      </c>
      <c r="AR46" s="133">
        <v>-0.4449899914174133</v>
      </c>
      <c r="AU46" s="135"/>
      <c r="AV46" s="135"/>
      <c r="AW46" s="135"/>
      <c r="AX46" s="135"/>
      <c r="AY46" s="135"/>
      <c r="AZ46" s="135"/>
      <c r="BA46" s="135"/>
    </row>
    <row r="47" spans="17:53" x14ac:dyDescent="0.25">
      <c r="Q47" s="133">
        <f t="shared" si="0"/>
        <v>-1.1904761904761905</v>
      </c>
      <c r="R47" s="136">
        <f t="shared" si="1"/>
        <v>-1.0180710407427362</v>
      </c>
      <c r="S47" s="133">
        <f t="shared" si="2"/>
        <v>-5.5</v>
      </c>
      <c r="T47" s="133">
        <f t="shared" si="3"/>
        <v>-1</v>
      </c>
      <c r="U47" s="133">
        <f t="shared" si="4"/>
        <v>-1.00056372949279</v>
      </c>
      <c r="W47" s="133" t="s">
        <v>722</v>
      </c>
      <c r="AU47" s="135"/>
      <c r="AV47" s="135"/>
      <c r="AW47" s="135"/>
      <c r="AX47" s="135"/>
      <c r="AY47" s="135"/>
      <c r="AZ47" s="135"/>
      <c r="BA47" s="135"/>
    </row>
    <row r="48" spans="17:53" x14ac:dyDescent="0.25">
      <c r="Q48" s="133">
        <f t="shared" si="0"/>
        <v>-1.1904761904761905</v>
      </c>
      <c r="R48" s="136">
        <f t="shared" si="1"/>
        <v>-1.0180710407427362</v>
      </c>
      <c r="S48" s="133">
        <f t="shared" si="2"/>
        <v>-5.5</v>
      </c>
      <c r="T48" s="133">
        <f t="shared" si="3"/>
        <v>-1</v>
      </c>
      <c r="U48" s="133">
        <f t="shared" si="4"/>
        <v>-1.00056372949279</v>
      </c>
      <c r="W48" s="133">
        <f t="array" ref="W48:AR48">(W43)+W46:AR46</f>
        <v>-0.32611599141741332</v>
      </c>
      <c r="X48" s="133">
        <v>-0.32611599141741332</v>
      </c>
      <c r="Y48" s="133">
        <v>-0.32611599141741332</v>
      </c>
      <c r="Z48" s="133">
        <v>-0.32611599141741332</v>
      </c>
      <c r="AA48" s="133">
        <v>-0.32611599141741332</v>
      </c>
      <c r="AB48" s="133">
        <v>-0.32611599141741332</v>
      </c>
      <c r="AC48" s="133">
        <v>-0.32611599141741332</v>
      </c>
      <c r="AD48" s="133">
        <v>-0.32611599141741332</v>
      </c>
      <c r="AE48" s="133">
        <v>-0.32611599141741332</v>
      </c>
      <c r="AF48" s="133">
        <v>-0.32611599141741332</v>
      </c>
      <c r="AG48" s="133">
        <v>-0.32611599141741332</v>
      </c>
      <c r="AH48" s="133">
        <v>-0.32611599141741332</v>
      </c>
      <c r="AI48" s="133">
        <v>-0.32611599141741332</v>
      </c>
      <c r="AJ48" s="133">
        <v>-0.32611599141741332</v>
      </c>
      <c r="AK48" s="133">
        <v>-0.32611599141741332</v>
      </c>
      <c r="AL48" s="133">
        <v>-0.32611599141741332</v>
      </c>
      <c r="AM48" s="133">
        <v>-0.32611599141741332</v>
      </c>
      <c r="AN48" s="133">
        <v>-0.32611599141741332</v>
      </c>
      <c r="AO48" s="133">
        <v>-0.32611599141741332</v>
      </c>
      <c r="AP48" s="133">
        <v>-0.32611599141741332</v>
      </c>
      <c r="AQ48" s="133">
        <v>-0.32611599141741332</v>
      </c>
      <c r="AR48" s="133">
        <v>-0.32611599141741332</v>
      </c>
      <c r="AU48" s="135"/>
      <c r="AV48" s="135"/>
      <c r="AW48" s="135"/>
      <c r="AX48" s="135"/>
      <c r="AY48" s="135"/>
      <c r="AZ48" s="135"/>
      <c r="BA48" s="135"/>
    </row>
    <row r="49" spans="17:53" x14ac:dyDescent="0.25">
      <c r="Q49" s="133">
        <f t="shared" si="0"/>
        <v>-1.1904761904761905</v>
      </c>
      <c r="R49" s="136">
        <f t="shared" si="1"/>
        <v>-1.0180710407427362</v>
      </c>
      <c r="S49" s="133">
        <f t="shared" si="2"/>
        <v>-5.5</v>
      </c>
      <c r="T49" s="133">
        <f t="shared" si="3"/>
        <v>-1</v>
      </c>
      <c r="U49" s="133">
        <f t="shared" si="4"/>
        <v>-1.00056372949279</v>
      </c>
      <c r="AU49" s="135"/>
      <c r="AV49" s="135"/>
      <c r="AW49" s="135"/>
      <c r="AX49" s="135"/>
      <c r="AY49" s="135"/>
      <c r="AZ49" s="135"/>
      <c r="BA49" s="135"/>
    </row>
    <row r="50" spans="17:53" x14ac:dyDescent="0.25">
      <c r="Q50" s="133">
        <f t="shared" si="0"/>
        <v>-1.1904761904761905</v>
      </c>
      <c r="R50" s="136">
        <f t="shared" si="1"/>
        <v>-1.0180710407427362</v>
      </c>
      <c r="S50" s="133">
        <f t="shared" si="2"/>
        <v>-5.5</v>
      </c>
      <c r="T50" s="133">
        <f t="shared" si="3"/>
        <v>-1</v>
      </c>
      <c r="U50" s="133">
        <f t="shared" si="4"/>
        <v>-1.00056372949279</v>
      </c>
      <c r="W50" s="133" t="s">
        <v>723</v>
      </c>
      <c r="AU50" s="135"/>
      <c r="AV50" s="135"/>
      <c r="AW50" s="135"/>
      <c r="AX50" s="135"/>
      <c r="AY50" s="135"/>
      <c r="AZ50" s="135"/>
      <c r="BA50" s="135"/>
    </row>
    <row r="51" spans="17:53" x14ac:dyDescent="0.25">
      <c r="Q51" s="133">
        <f t="shared" si="0"/>
        <v>-1.1904761904761905</v>
      </c>
      <c r="R51" s="136">
        <f t="shared" si="1"/>
        <v>-1.0180710407427362</v>
      </c>
      <c r="S51" s="133">
        <f t="shared" si="2"/>
        <v>-5.5</v>
      </c>
      <c r="T51" s="133">
        <f t="shared" si="3"/>
        <v>-1</v>
      </c>
      <c r="U51" s="133">
        <f t="shared" si="4"/>
        <v>-1.00056372949279</v>
      </c>
      <c r="W51" s="133">
        <f>(W48+1)*(($N$5-$N$3)/2)+$N$3</f>
        <v>30.86997687239586</v>
      </c>
      <c r="X51" s="133">
        <f t="shared" ref="X51:AR51" si="7">(X48+1)*(($N$5-$N$3)/2)+$N$3</f>
        <v>30.86997687239586</v>
      </c>
      <c r="Y51" s="133">
        <f t="shared" si="7"/>
        <v>30.86997687239586</v>
      </c>
      <c r="Z51" s="133">
        <f t="shared" si="7"/>
        <v>30.86997687239586</v>
      </c>
      <c r="AA51" s="133">
        <f t="shared" si="7"/>
        <v>30.86997687239586</v>
      </c>
      <c r="AB51" s="133">
        <f t="shared" si="7"/>
        <v>30.86997687239586</v>
      </c>
      <c r="AC51" s="133">
        <f t="shared" si="7"/>
        <v>30.86997687239586</v>
      </c>
      <c r="AD51" s="133">
        <f t="shared" si="7"/>
        <v>30.86997687239586</v>
      </c>
      <c r="AE51" s="133">
        <f t="shared" si="7"/>
        <v>30.86997687239586</v>
      </c>
      <c r="AF51" s="133">
        <f t="shared" si="7"/>
        <v>30.86997687239586</v>
      </c>
      <c r="AG51" s="133">
        <f t="shared" si="7"/>
        <v>30.86997687239586</v>
      </c>
      <c r="AH51" s="133">
        <f t="shared" si="7"/>
        <v>30.86997687239586</v>
      </c>
      <c r="AI51" s="133">
        <f t="shared" si="7"/>
        <v>30.86997687239586</v>
      </c>
      <c r="AJ51" s="133">
        <f t="shared" si="7"/>
        <v>30.86997687239586</v>
      </c>
      <c r="AK51" s="133">
        <f t="shared" si="7"/>
        <v>30.86997687239586</v>
      </c>
      <c r="AL51" s="133">
        <f t="shared" si="7"/>
        <v>30.86997687239586</v>
      </c>
      <c r="AM51" s="133">
        <f t="shared" si="7"/>
        <v>30.86997687239586</v>
      </c>
      <c r="AN51" s="133">
        <f t="shared" si="7"/>
        <v>30.86997687239586</v>
      </c>
      <c r="AO51" s="133">
        <f t="shared" si="7"/>
        <v>30.86997687239586</v>
      </c>
      <c r="AP51" s="133">
        <f t="shared" si="7"/>
        <v>30.86997687239586</v>
      </c>
      <c r="AQ51" s="133">
        <f t="shared" si="7"/>
        <v>30.86997687239586</v>
      </c>
      <c r="AR51" s="133">
        <f t="shared" si="7"/>
        <v>30.86997687239586</v>
      </c>
      <c r="AU51" s="135"/>
      <c r="AV51" s="135"/>
      <c r="AW51" s="135"/>
      <c r="AX51" s="135"/>
      <c r="AY51" s="135"/>
      <c r="AZ51" s="135"/>
      <c r="BA51" s="135"/>
    </row>
    <row r="52" spans="17:53" x14ac:dyDescent="0.25">
      <c r="Q52" s="133">
        <f t="shared" si="0"/>
        <v>-1.1904761904761905</v>
      </c>
      <c r="R52" s="136">
        <f t="shared" si="1"/>
        <v>-1.0180710407427362</v>
      </c>
      <c r="S52" s="133">
        <f t="shared" si="2"/>
        <v>-5.5</v>
      </c>
      <c r="T52" s="133">
        <f t="shared" si="3"/>
        <v>-1</v>
      </c>
      <c r="U52" s="133">
        <f t="shared" si="4"/>
        <v>-1.00056372949279</v>
      </c>
      <c r="W52" s="133" t="s">
        <v>724</v>
      </c>
      <c r="AU52" s="135"/>
      <c r="AV52" s="135"/>
      <c r="AW52" s="135"/>
      <c r="AX52" s="135"/>
      <c r="AY52" s="135"/>
      <c r="AZ52" s="135"/>
      <c r="BA52" s="135"/>
    </row>
    <row r="53" spans="17:53" x14ac:dyDescent="0.25">
      <c r="Q53" s="133">
        <f t="shared" si="0"/>
        <v>-1.1904761904761905</v>
      </c>
      <c r="R53" s="136">
        <f t="shared" si="1"/>
        <v>-1.0180710407427362</v>
      </c>
      <c r="S53" s="133">
        <f t="shared" si="2"/>
        <v>-5.5</v>
      </c>
      <c r="T53" s="133">
        <f t="shared" si="3"/>
        <v>-1</v>
      </c>
      <c r="U53" s="133">
        <f t="shared" si="4"/>
        <v>-1.00056372949279</v>
      </c>
      <c r="W53" s="133">
        <f t="array" ref="W53:W184">TRANSPOSE($W$51:$CE$51)</f>
        <v>30.86997687239586</v>
      </c>
      <c r="AU53" s="135"/>
      <c r="AV53" s="135"/>
      <c r="AW53" s="135"/>
      <c r="AX53" s="135"/>
      <c r="AY53" s="135"/>
      <c r="AZ53" s="135"/>
      <c r="BA53" s="135"/>
    </row>
    <row r="54" spans="17:53" x14ac:dyDescent="0.25">
      <c r="Q54" s="133">
        <f t="shared" si="0"/>
        <v>-1.1904761904761905</v>
      </c>
      <c r="R54" s="136">
        <f t="shared" si="1"/>
        <v>-1.0180710407427362</v>
      </c>
      <c r="S54" s="133">
        <f t="shared" si="2"/>
        <v>-5.5</v>
      </c>
      <c r="T54" s="133">
        <f t="shared" si="3"/>
        <v>-1</v>
      </c>
      <c r="U54" s="133">
        <f t="shared" si="4"/>
        <v>-1.00056372949279</v>
      </c>
      <c r="W54" s="133">
        <v>30.86997687239586</v>
      </c>
      <c r="AU54" s="135"/>
      <c r="AV54" s="135"/>
      <c r="AW54" s="135"/>
      <c r="AX54" s="135"/>
      <c r="AY54" s="135"/>
      <c r="AZ54" s="135"/>
      <c r="BA54" s="135"/>
    </row>
    <row r="55" spans="17:53" x14ac:dyDescent="0.25">
      <c r="Q55" s="133">
        <f t="shared" si="0"/>
        <v>-1.1904761904761905</v>
      </c>
      <c r="R55" s="136">
        <f t="shared" si="1"/>
        <v>-1.0180710407427362</v>
      </c>
      <c r="S55" s="133">
        <f t="shared" si="2"/>
        <v>-5.5</v>
      </c>
      <c r="T55" s="133">
        <f t="shared" si="3"/>
        <v>-1</v>
      </c>
      <c r="U55" s="133">
        <f t="shared" si="4"/>
        <v>-1.00056372949279</v>
      </c>
      <c r="W55" s="133">
        <v>30.86997687239586</v>
      </c>
    </row>
    <row r="56" spans="17:53" x14ac:dyDescent="0.25">
      <c r="Q56" s="133">
        <f t="shared" si="0"/>
        <v>-1.1904761904761905</v>
      </c>
      <c r="R56" s="136">
        <f t="shared" si="1"/>
        <v>-1.0180710407427362</v>
      </c>
      <c r="S56" s="133">
        <f t="shared" si="2"/>
        <v>-5.5</v>
      </c>
      <c r="T56" s="133">
        <f t="shared" si="3"/>
        <v>-1</v>
      </c>
      <c r="U56" s="133">
        <f t="shared" si="4"/>
        <v>-1.00056372949279</v>
      </c>
      <c r="W56" s="133">
        <v>30.86997687239586</v>
      </c>
    </row>
    <row r="57" spans="17:53" x14ac:dyDescent="0.25">
      <c r="Q57" s="133">
        <f t="shared" si="0"/>
        <v>-1.1904761904761905</v>
      </c>
      <c r="R57" s="136">
        <f t="shared" si="1"/>
        <v>-1.0180710407427362</v>
      </c>
      <c r="S57" s="133">
        <f t="shared" si="2"/>
        <v>-5.5</v>
      </c>
      <c r="T57" s="133">
        <f t="shared" si="3"/>
        <v>-1</v>
      </c>
      <c r="U57" s="133">
        <f t="shared" si="4"/>
        <v>-1.00056372949279</v>
      </c>
      <c r="W57" s="133">
        <v>30.86997687239586</v>
      </c>
    </row>
    <row r="58" spans="17:53" x14ac:dyDescent="0.25">
      <c r="Q58" s="133">
        <f t="shared" si="0"/>
        <v>-1.1904761904761905</v>
      </c>
      <c r="R58" s="136">
        <f t="shared" si="1"/>
        <v>-1.0180710407427362</v>
      </c>
      <c r="S58" s="133">
        <f t="shared" si="2"/>
        <v>-5.5</v>
      </c>
      <c r="T58" s="133">
        <f t="shared" si="3"/>
        <v>-1</v>
      </c>
      <c r="U58" s="133">
        <f t="shared" si="4"/>
        <v>-1.00056372949279</v>
      </c>
      <c r="W58" s="133">
        <v>30.86997687239586</v>
      </c>
    </row>
    <row r="59" spans="17:53" x14ac:dyDescent="0.25">
      <c r="Q59" s="133">
        <f t="shared" si="0"/>
        <v>-1.1904761904761905</v>
      </c>
      <c r="R59" s="136">
        <f t="shared" si="1"/>
        <v>-1.0180710407427362</v>
      </c>
      <c r="S59" s="133">
        <f t="shared" si="2"/>
        <v>-5.5</v>
      </c>
      <c r="T59" s="133">
        <f t="shared" si="3"/>
        <v>-1</v>
      </c>
      <c r="U59" s="133">
        <f t="shared" si="4"/>
        <v>-1.00056372949279</v>
      </c>
      <c r="W59" s="133">
        <v>30.86997687239586</v>
      </c>
    </row>
    <row r="60" spans="17:53" x14ac:dyDescent="0.25">
      <c r="Q60" s="133">
        <f t="shared" si="0"/>
        <v>-1.1904761904761905</v>
      </c>
      <c r="R60" s="136">
        <f t="shared" si="1"/>
        <v>-1.0180710407427362</v>
      </c>
      <c r="S60" s="133">
        <f t="shared" si="2"/>
        <v>-5.5</v>
      </c>
      <c r="T60" s="133">
        <f t="shared" si="3"/>
        <v>-1</v>
      </c>
      <c r="U60" s="133">
        <f t="shared" si="4"/>
        <v>-1.00056372949279</v>
      </c>
      <c r="W60" s="133">
        <v>30.86997687239586</v>
      </c>
    </row>
    <row r="61" spans="17:53" x14ac:dyDescent="0.25">
      <c r="Q61" s="133">
        <f t="shared" si="0"/>
        <v>-1.1904761904761905</v>
      </c>
      <c r="R61" s="136">
        <f t="shared" si="1"/>
        <v>-1.0180710407427362</v>
      </c>
      <c r="S61" s="133">
        <f t="shared" si="2"/>
        <v>-5.5</v>
      </c>
      <c r="T61" s="133">
        <f t="shared" si="3"/>
        <v>-1</v>
      </c>
      <c r="U61" s="133">
        <f t="shared" si="4"/>
        <v>-1.00056372949279</v>
      </c>
      <c r="W61" s="133">
        <v>30.86997687239586</v>
      </c>
    </row>
    <row r="62" spans="17:53" x14ac:dyDescent="0.25">
      <c r="Q62" s="133">
        <f t="shared" si="0"/>
        <v>-1.1904761904761905</v>
      </c>
      <c r="R62" s="136">
        <f t="shared" si="1"/>
        <v>-1.0180710407427362</v>
      </c>
      <c r="S62" s="133">
        <f t="shared" si="2"/>
        <v>-5.5</v>
      </c>
      <c r="T62" s="133">
        <f t="shared" si="3"/>
        <v>-1</v>
      </c>
      <c r="U62" s="133">
        <f t="shared" si="4"/>
        <v>-1.00056372949279</v>
      </c>
      <c r="W62" s="133">
        <v>30.86997687239586</v>
      </c>
    </row>
    <row r="63" spans="17:53" x14ac:dyDescent="0.25">
      <c r="Q63" s="133">
        <f t="shared" si="0"/>
        <v>-1.1904761904761905</v>
      </c>
      <c r="R63" s="136">
        <f t="shared" si="1"/>
        <v>-1.0180710407427362</v>
      </c>
      <c r="S63" s="133">
        <f t="shared" si="2"/>
        <v>-5.5</v>
      </c>
      <c r="T63" s="133">
        <f t="shared" si="3"/>
        <v>-1</v>
      </c>
      <c r="U63" s="133">
        <f t="shared" si="4"/>
        <v>-1.00056372949279</v>
      </c>
      <c r="W63" s="133">
        <v>30.86997687239586</v>
      </c>
    </row>
    <row r="64" spans="17:53" x14ac:dyDescent="0.25">
      <c r="Q64" s="133">
        <f t="shared" si="0"/>
        <v>-1.1904761904761905</v>
      </c>
      <c r="R64" s="136">
        <f t="shared" si="1"/>
        <v>-1.0180710407427362</v>
      </c>
      <c r="S64" s="133">
        <f t="shared" si="2"/>
        <v>-5.5</v>
      </c>
      <c r="T64" s="133">
        <f t="shared" si="3"/>
        <v>-1</v>
      </c>
      <c r="U64" s="133">
        <f t="shared" si="4"/>
        <v>-1.00056372949279</v>
      </c>
      <c r="W64" s="133">
        <v>30.86997687239586</v>
      </c>
    </row>
    <row r="65" spans="17:23" x14ac:dyDescent="0.25">
      <c r="Q65" s="133">
        <f t="shared" si="0"/>
        <v>-1.1904761904761905</v>
      </c>
      <c r="R65" s="136">
        <f t="shared" si="1"/>
        <v>-1.0180710407427362</v>
      </c>
      <c r="S65" s="133">
        <f t="shared" si="2"/>
        <v>-5.5</v>
      </c>
      <c r="T65" s="133">
        <f t="shared" si="3"/>
        <v>-1</v>
      </c>
      <c r="U65" s="133">
        <f t="shared" si="4"/>
        <v>-1.00056372949279</v>
      </c>
      <c r="W65" s="133">
        <v>30.86997687239586</v>
      </c>
    </row>
    <row r="66" spans="17:23" x14ac:dyDescent="0.25">
      <c r="Q66" s="133">
        <f t="shared" si="0"/>
        <v>-1.1904761904761905</v>
      </c>
      <c r="R66" s="136">
        <f t="shared" si="1"/>
        <v>-1.0180710407427362</v>
      </c>
      <c r="S66" s="133">
        <f t="shared" si="2"/>
        <v>-5.5</v>
      </c>
      <c r="T66" s="133">
        <f t="shared" si="3"/>
        <v>-1</v>
      </c>
      <c r="U66" s="133">
        <f t="shared" si="4"/>
        <v>-1.00056372949279</v>
      </c>
      <c r="W66" s="133">
        <v>30.86997687239586</v>
      </c>
    </row>
    <row r="67" spans="17:23" x14ac:dyDescent="0.25">
      <c r="Q67" s="133">
        <f t="shared" ref="Q67:Q130" si="8">2*((L67-P$3)/(P$5-P$3))-1</f>
        <v>-1.1904761904761905</v>
      </c>
      <c r="R67" s="136">
        <f t="shared" ref="R67:R130" si="9">2*((H67-P$8)/(P$10-P$8))-1</f>
        <v>-1.0180710407427362</v>
      </c>
      <c r="S67" s="133">
        <f t="shared" ref="S67:S130" si="10">2*((I67-P$13)/(P$15-P$13))-1</f>
        <v>-5.5</v>
      </c>
      <c r="T67" s="133">
        <f t="shared" ref="T67:T130" si="11">2*((J67-P$18)/(P$20-P$18))-1</f>
        <v>-1</v>
      </c>
      <c r="U67" s="133">
        <f t="shared" ref="U67:U130" si="12">2*((K67-P$23)/(P$25-P$23))-1</f>
        <v>-1.00056372949279</v>
      </c>
      <c r="W67" s="133">
        <v>30.86997687239586</v>
      </c>
    </row>
    <row r="68" spans="17:23" x14ac:dyDescent="0.25">
      <c r="Q68" s="133">
        <f t="shared" si="8"/>
        <v>-1.1904761904761905</v>
      </c>
      <c r="R68" s="136">
        <f t="shared" si="9"/>
        <v>-1.0180710407427362</v>
      </c>
      <c r="S68" s="133">
        <f t="shared" si="10"/>
        <v>-5.5</v>
      </c>
      <c r="T68" s="133">
        <f t="shared" si="11"/>
        <v>-1</v>
      </c>
      <c r="U68" s="133">
        <f t="shared" si="12"/>
        <v>-1.00056372949279</v>
      </c>
      <c r="W68" s="133">
        <v>30.86997687239586</v>
      </c>
    </row>
    <row r="69" spans="17:23" x14ac:dyDescent="0.25">
      <c r="Q69" s="133">
        <f t="shared" si="8"/>
        <v>-1.1904761904761905</v>
      </c>
      <c r="R69" s="136">
        <f t="shared" si="9"/>
        <v>-1.0180710407427362</v>
      </c>
      <c r="S69" s="133">
        <f t="shared" si="10"/>
        <v>-5.5</v>
      </c>
      <c r="T69" s="133">
        <f t="shared" si="11"/>
        <v>-1</v>
      </c>
      <c r="U69" s="133">
        <f t="shared" si="12"/>
        <v>-1.00056372949279</v>
      </c>
      <c r="W69" s="133">
        <v>30.86997687239586</v>
      </c>
    </row>
    <row r="70" spans="17:23" x14ac:dyDescent="0.25">
      <c r="Q70" s="133">
        <f t="shared" si="8"/>
        <v>-1.1904761904761905</v>
      </c>
      <c r="R70" s="136">
        <f t="shared" si="9"/>
        <v>-1.0180710407427362</v>
      </c>
      <c r="S70" s="133">
        <f t="shared" si="10"/>
        <v>-5.5</v>
      </c>
      <c r="T70" s="133">
        <f t="shared" si="11"/>
        <v>-1</v>
      </c>
      <c r="U70" s="133">
        <f t="shared" si="12"/>
        <v>-1.00056372949279</v>
      </c>
      <c r="W70" s="133">
        <v>30.86997687239586</v>
      </c>
    </row>
    <row r="71" spans="17:23" x14ac:dyDescent="0.25">
      <c r="Q71" s="133">
        <f t="shared" si="8"/>
        <v>-1.1904761904761905</v>
      </c>
      <c r="R71" s="136">
        <f t="shared" si="9"/>
        <v>-1.0180710407427362</v>
      </c>
      <c r="S71" s="133">
        <f t="shared" si="10"/>
        <v>-5.5</v>
      </c>
      <c r="T71" s="133">
        <f t="shared" si="11"/>
        <v>-1</v>
      </c>
      <c r="U71" s="133">
        <f t="shared" si="12"/>
        <v>-1.00056372949279</v>
      </c>
      <c r="W71" s="133">
        <v>30.86997687239586</v>
      </c>
    </row>
    <row r="72" spans="17:23" x14ac:dyDescent="0.25">
      <c r="Q72" s="133">
        <f t="shared" si="8"/>
        <v>-1.1904761904761905</v>
      </c>
      <c r="R72" s="136">
        <f t="shared" si="9"/>
        <v>-1.0180710407427362</v>
      </c>
      <c r="S72" s="133">
        <f t="shared" si="10"/>
        <v>-5.5</v>
      </c>
      <c r="T72" s="133">
        <f t="shared" si="11"/>
        <v>-1</v>
      </c>
      <c r="U72" s="133">
        <f t="shared" si="12"/>
        <v>-1.00056372949279</v>
      </c>
      <c r="W72" s="133">
        <v>30.86997687239586</v>
      </c>
    </row>
    <row r="73" spans="17:23" x14ac:dyDescent="0.25">
      <c r="Q73" s="133">
        <f t="shared" si="8"/>
        <v>-1.1904761904761905</v>
      </c>
      <c r="R73" s="136">
        <f t="shared" si="9"/>
        <v>-1.0180710407427362</v>
      </c>
      <c r="S73" s="133">
        <f t="shared" si="10"/>
        <v>-5.5</v>
      </c>
      <c r="T73" s="133">
        <f t="shared" si="11"/>
        <v>-1</v>
      </c>
      <c r="U73" s="133">
        <f t="shared" si="12"/>
        <v>-1.00056372949279</v>
      </c>
      <c r="W73" s="133">
        <v>30.86997687239586</v>
      </c>
    </row>
    <row r="74" spans="17:23" x14ac:dyDescent="0.25">
      <c r="Q74" s="133">
        <f t="shared" si="8"/>
        <v>-1.1904761904761905</v>
      </c>
      <c r="R74" s="136">
        <f t="shared" si="9"/>
        <v>-1.0180710407427362</v>
      </c>
      <c r="S74" s="133">
        <f t="shared" si="10"/>
        <v>-5.5</v>
      </c>
      <c r="T74" s="133">
        <f t="shared" si="11"/>
        <v>-1</v>
      </c>
      <c r="U74" s="133">
        <f t="shared" si="12"/>
        <v>-1.00056372949279</v>
      </c>
      <c r="W74" s="133">
        <v>30.86997687239586</v>
      </c>
    </row>
    <row r="75" spans="17:23" x14ac:dyDescent="0.25">
      <c r="Q75" s="133">
        <f t="shared" si="8"/>
        <v>-1.1904761904761905</v>
      </c>
      <c r="R75" s="136">
        <f t="shared" si="9"/>
        <v>-1.0180710407427362</v>
      </c>
      <c r="S75" s="133">
        <f t="shared" si="10"/>
        <v>-5.5</v>
      </c>
      <c r="T75" s="133">
        <f t="shared" si="11"/>
        <v>-1</v>
      </c>
      <c r="U75" s="133">
        <f t="shared" si="12"/>
        <v>-1.00056372949279</v>
      </c>
      <c r="W75" s="133">
        <v>0</v>
      </c>
    </row>
    <row r="76" spans="17:23" x14ac:dyDescent="0.25">
      <c r="Q76" s="133">
        <f t="shared" si="8"/>
        <v>-1.1904761904761905</v>
      </c>
      <c r="R76" s="136">
        <f t="shared" si="9"/>
        <v>-1.0180710407427362</v>
      </c>
      <c r="S76" s="133">
        <f t="shared" si="10"/>
        <v>-5.5</v>
      </c>
      <c r="T76" s="133">
        <f t="shared" si="11"/>
        <v>-1</v>
      </c>
      <c r="U76" s="133">
        <f t="shared" si="12"/>
        <v>-1.00056372949279</v>
      </c>
      <c r="W76" s="133">
        <v>0</v>
      </c>
    </row>
    <row r="77" spans="17:23" x14ac:dyDescent="0.25">
      <c r="Q77" s="133">
        <f t="shared" si="8"/>
        <v>-1.1904761904761905</v>
      </c>
      <c r="R77" s="136">
        <f t="shared" si="9"/>
        <v>-1.0180710407427362</v>
      </c>
      <c r="S77" s="133">
        <f t="shared" si="10"/>
        <v>-5.5</v>
      </c>
      <c r="T77" s="133">
        <f t="shared" si="11"/>
        <v>-1</v>
      </c>
      <c r="U77" s="133">
        <f t="shared" si="12"/>
        <v>-1.00056372949279</v>
      </c>
      <c r="W77" s="133">
        <v>0</v>
      </c>
    </row>
    <row r="78" spans="17:23" x14ac:dyDescent="0.25">
      <c r="Q78" s="133">
        <f t="shared" si="8"/>
        <v>-1.1904761904761905</v>
      </c>
      <c r="R78" s="136">
        <f t="shared" si="9"/>
        <v>-1.0180710407427362</v>
      </c>
      <c r="S78" s="133">
        <f t="shared" si="10"/>
        <v>-5.5</v>
      </c>
      <c r="T78" s="133">
        <f t="shared" si="11"/>
        <v>-1</v>
      </c>
      <c r="U78" s="133">
        <f t="shared" si="12"/>
        <v>-1.00056372949279</v>
      </c>
      <c r="W78" s="133">
        <v>0</v>
      </c>
    </row>
    <row r="79" spans="17:23" x14ac:dyDescent="0.25">
      <c r="Q79" s="133">
        <f t="shared" si="8"/>
        <v>-1.1904761904761905</v>
      </c>
      <c r="R79" s="136">
        <f t="shared" si="9"/>
        <v>-1.0180710407427362</v>
      </c>
      <c r="S79" s="133">
        <f t="shared" si="10"/>
        <v>-5.5</v>
      </c>
      <c r="T79" s="133">
        <f t="shared" si="11"/>
        <v>-1</v>
      </c>
      <c r="U79" s="133">
        <f t="shared" si="12"/>
        <v>-1.00056372949279</v>
      </c>
      <c r="W79" s="133">
        <v>0</v>
      </c>
    </row>
    <row r="80" spans="17:23" x14ac:dyDescent="0.25">
      <c r="Q80" s="133">
        <f t="shared" si="8"/>
        <v>-1.1904761904761905</v>
      </c>
      <c r="R80" s="136">
        <f t="shared" si="9"/>
        <v>-1.0180710407427362</v>
      </c>
      <c r="S80" s="133">
        <f t="shared" si="10"/>
        <v>-5.5</v>
      </c>
      <c r="T80" s="133">
        <f t="shared" si="11"/>
        <v>-1</v>
      </c>
      <c r="U80" s="133">
        <f t="shared" si="12"/>
        <v>-1.00056372949279</v>
      </c>
      <c r="W80" s="133">
        <v>0</v>
      </c>
    </row>
    <row r="81" spans="17:23" x14ac:dyDescent="0.25">
      <c r="Q81" s="133">
        <f t="shared" si="8"/>
        <v>-1.1904761904761905</v>
      </c>
      <c r="R81" s="136">
        <f t="shared" si="9"/>
        <v>-1.0180710407427362</v>
      </c>
      <c r="S81" s="133">
        <f t="shared" si="10"/>
        <v>-5.5</v>
      </c>
      <c r="T81" s="133">
        <f t="shared" si="11"/>
        <v>-1</v>
      </c>
      <c r="U81" s="133">
        <f t="shared" si="12"/>
        <v>-1.00056372949279</v>
      </c>
      <c r="W81" s="133">
        <v>0</v>
      </c>
    </row>
    <row r="82" spans="17:23" x14ac:dyDescent="0.25">
      <c r="Q82" s="133">
        <f t="shared" si="8"/>
        <v>-1.1904761904761905</v>
      </c>
      <c r="R82" s="136">
        <f t="shared" si="9"/>
        <v>-1.0180710407427362</v>
      </c>
      <c r="S82" s="133">
        <f t="shared" si="10"/>
        <v>-5.5</v>
      </c>
      <c r="T82" s="133">
        <f t="shared" si="11"/>
        <v>-1</v>
      </c>
      <c r="U82" s="133">
        <f t="shared" si="12"/>
        <v>-1.00056372949279</v>
      </c>
      <c r="W82" s="133">
        <v>0</v>
      </c>
    </row>
    <row r="83" spans="17:23" x14ac:dyDescent="0.25">
      <c r="Q83" s="133">
        <f t="shared" si="8"/>
        <v>-1.1904761904761905</v>
      </c>
      <c r="R83" s="136">
        <f t="shared" si="9"/>
        <v>-1.0180710407427362</v>
      </c>
      <c r="S83" s="133">
        <f t="shared" si="10"/>
        <v>-5.5</v>
      </c>
      <c r="T83" s="133">
        <f t="shared" si="11"/>
        <v>-1</v>
      </c>
      <c r="U83" s="133">
        <f t="shared" si="12"/>
        <v>-1.00056372949279</v>
      </c>
      <c r="W83" s="133">
        <v>0</v>
      </c>
    </row>
    <row r="84" spans="17:23" x14ac:dyDescent="0.25">
      <c r="Q84" s="133">
        <f t="shared" si="8"/>
        <v>-1.1904761904761905</v>
      </c>
      <c r="R84" s="136">
        <f t="shared" si="9"/>
        <v>-1.0180710407427362</v>
      </c>
      <c r="S84" s="133">
        <f t="shared" si="10"/>
        <v>-5.5</v>
      </c>
      <c r="T84" s="133">
        <f t="shared" si="11"/>
        <v>-1</v>
      </c>
      <c r="U84" s="133">
        <f t="shared" si="12"/>
        <v>-1.00056372949279</v>
      </c>
      <c r="W84" s="133">
        <v>0</v>
      </c>
    </row>
    <row r="85" spans="17:23" x14ac:dyDescent="0.25">
      <c r="Q85" s="133">
        <f t="shared" si="8"/>
        <v>-1.1904761904761905</v>
      </c>
      <c r="R85" s="136">
        <f t="shared" si="9"/>
        <v>-1.0180710407427362</v>
      </c>
      <c r="S85" s="133">
        <f t="shared" si="10"/>
        <v>-5.5</v>
      </c>
      <c r="T85" s="133">
        <f t="shared" si="11"/>
        <v>-1</v>
      </c>
      <c r="U85" s="133">
        <f t="shared" si="12"/>
        <v>-1.00056372949279</v>
      </c>
      <c r="W85" s="133">
        <v>0</v>
      </c>
    </row>
    <row r="86" spans="17:23" x14ac:dyDescent="0.25">
      <c r="Q86" s="133">
        <f t="shared" si="8"/>
        <v>-1.1904761904761905</v>
      </c>
      <c r="R86" s="136">
        <f t="shared" si="9"/>
        <v>-1.0180710407427362</v>
      </c>
      <c r="S86" s="133">
        <f t="shared" si="10"/>
        <v>-5.5</v>
      </c>
      <c r="T86" s="133">
        <f t="shared" si="11"/>
        <v>-1</v>
      </c>
      <c r="U86" s="133">
        <f t="shared" si="12"/>
        <v>-1.00056372949279</v>
      </c>
      <c r="W86" s="133">
        <v>0</v>
      </c>
    </row>
    <row r="87" spans="17:23" x14ac:dyDescent="0.25">
      <c r="Q87" s="133">
        <f t="shared" si="8"/>
        <v>-1.1904761904761905</v>
      </c>
      <c r="R87" s="136">
        <f t="shared" si="9"/>
        <v>-1.0180710407427362</v>
      </c>
      <c r="S87" s="133">
        <f t="shared" si="10"/>
        <v>-5.5</v>
      </c>
      <c r="T87" s="133">
        <f t="shared" si="11"/>
        <v>-1</v>
      </c>
      <c r="U87" s="133">
        <f t="shared" si="12"/>
        <v>-1.00056372949279</v>
      </c>
      <c r="W87" s="133">
        <v>0</v>
      </c>
    </row>
    <row r="88" spans="17:23" x14ac:dyDescent="0.25">
      <c r="Q88" s="133">
        <f t="shared" si="8"/>
        <v>-1.1904761904761905</v>
      </c>
      <c r="R88" s="136">
        <f t="shared" si="9"/>
        <v>-1.0180710407427362</v>
      </c>
      <c r="S88" s="133">
        <f t="shared" si="10"/>
        <v>-5.5</v>
      </c>
      <c r="T88" s="133">
        <f t="shared" si="11"/>
        <v>-1</v>
      </c>
      <c r="U88" s="133">
        <f t="shared" si="12"/>
        <v>-1.00056372949279</v>
      </c>
      <c r="W88" s="133">
        <v>0</v>
      </c>
    </row>
    <row r="89" spans="17:23" x14ac:dyDescent="0.25">
      <c r="Q89" s="133">
        <f t="shared" si="8"/>
        <v>-1.1904761904761905</v>
      </c>
      <c r="R89" s="136">
        <f t="shared" si="9"/>
        <v>-1.0180710407427362</v>
      </c>
      <c r="S89" s="133">
        <f t="shared" si="10"/>
        <v>-5.5</v>
      </c>
      <c r="T89" s="133">
        <f t="shared" si="11"/>
        <v>-1</v>
      </c>
      <c r="U89" s="133">
        <f t="shared" si="12"/>
        <v>-1.00056372949279</v>
      </c>
      <c r="W89" s="133">
        <v>0</v>
      </c>
    </row>
    <row r="90" spans="17:23" x14ac:dyDescent="0.25">
      <c r="Q90" s="133">
        <f t="shared" si="8"/>
        <v>-1.1904761904761905</v>
      </c>
      <c r="R90" s="136">
        <f t="shared" si="9"/>
        <v>-1.0180710407427362</v>
      </c>
      <c r="S90" s="133">
        <f t="shared" si="10"/>
        <v>-5.5</v>
      </c>
      <c r="T90" s="133">
        <f t="shared" si="11"/>
        <v>-1</v>
      </c>
      <c r="U90" s="133">
        <f t="shared" si="12"/>
        <v>-1.00056372949279</v>
      </c>
      <c r="W90" s="133">
        <v>0</v>
      </c>
    </row>
    <row r="91" spans="17:23" x14ac:dyDescent="0.25">
      <c r="Q91" s="133">
        <f t="shared" si="8"/>
        <v>-1.1904761904761905</v>
      </c>
      <c r="R91" s="136">
        <f t="shared" si="9"/>
        <v>-1.0180710407427362</v>
      </c>
      <c r="S91" s="133">
        <f t="shared" si="10"/>
        <v>-5.5</v>
      </c>
      <c r="T91" s="133">
        <f t="shared" si="11"/>
        <v>-1</v>
      </c>
      <c r="U91" s="133">
        <f t="shared" si="12"/>
        <v>-1.00056372949279</v>
      </c>
      <c r="W91" s="133">
        <v>0</v>
      </c>
    </row>
    <row r="92" spans="17:23" x14ac:dyDescent="0.25">
      <c r="Q92" s="133">
        <f t="shared" si="8"/>
        <v>-1.1904761904761905</v>
      </c>
      <c r="R92" s="136">
        <f t="shared" si="9"/>
        <v>-1.0180710407427362</v>
      </c>
      <c r="S92" s="133">
        <f t="shared" si="10"/>
        <v>-5.5</v>
      </c>
      <c r="T92" s="133">
        <f t="shared" si="11"/>
        <v>-1</v>
      </c>
      <c r="U92" s="133">
        <f t="shared" si="12"/>
        <v>-1.00056372949279</v>
      </c>
      <c r="W92" s="133">
        <v>0</v>
      </c>
    </row>
    <row r="93" spans="17:23" x14ac:dyDescent="0.25">
      <c r="Q93" s="133">
        <f t="shared" si="8"/>
        <v>-1.1904761904761905</v>
      </c>
      <c r="R93" s="136">
        <f t="shared" si="9"/>
        <v>-1.0180710407427362</v>
      </c>
      <c r="S93" s="133">
        <f t="shared" si="10"/>
        <v>-5.5</v>
      </c>
      <c r="T93" s="133">
        <f t="shared" si="11"/>
        <v>-1</v>
      </c>
      <c r="U93" s="133">
        <f t="shared" si="12"/>
        <v>-1.00056372949279</v>
      </c>
      <c r="W93" s="133">
        <v>0</v>
      </c>
    </row>
    <row r="94" spans="17:23" x14ac:dyDescent="0.25">
      <c r="Q94" s="133">
        <f t="shared" si="8"/>
        <v>-1.1904761904761905</v>
      </c>
      <c r="R94" s="136">
        <f t="shared" si="9"/>
        <v>-1.0180710407427362</v>
      </c>
      <c r="S94" s="133">
        <f t="shared" si="10"/>
        <v>-5.5</v>
      </c>
      <c r="T94" s="133">
        <f t="shared" si="11"/>
        <v>-1</v>
      </c>
      <c r="U94" s="133">
        <f t="shared" si="12"/>
        <v>-1.00056372949279</v>
      </c>
      <c r="W94" s="133">
        <v>0</v>
      </c>
    </row>
    <row r="95" spans="17:23" x14ac:dyDescent="0.25">
      <c r="Q95" s="133">
        <f t="shared" si="8"/>
        <v>-1.1904761904761905</v>
      </c>
      <c r="R95" s="136">
        <f t="shared" si="9"/>
        <v>-1.0180710407427362</v>
      </c>
      <c r="S95" s="133">
        <f t="shared" si="10"/>
        <v>-5.5</v>
      </c>
      <c r="T95" s="133">
        <f t="shared" si="11"/>
        <v>-1</v>
      </c>
      <c r="U95" s="133">
        <f t="shared" si="12"/>
        <v>-1.00056372949279</v>
      </c>
      <c r="W95" s="133">
        <v>0</v>
      </c>
    </row>
    <row r="96" spans="17:23" x14ac:dyDescent="0.25">
      <c r="Q96" s="133">
        <f t="shared" si="8"/>
        <v>-1.1904761904761905</v>
      </c>
      <c r="R96" s="136">
        <f t="shared" si="9"/>
        <v>-1.0180710407427362</v>
      </c>
      <c r="S96" s="133">
        <f t="shared" si="10"/>
        <v>-5.5</v>
      </c>
      <c r="T96" s="133">
        <f t="shared" si="11"/>
        <v>-1</v>
      </c>
      <c r="U96" s="133">
        <f t="shared" si="12"/>
        <v>-1.00056372949279</v>
      </c>
      <c r="W96" s="133">
        <v>0</v>
      </c>
    </row>
    <row r="97" spans="17:23" x14ac:dyDescent="0.25">
      <c r="Q97" s="133">
        <f t="shared" si="8"/>
        <v>-1.1904761904761905</v>
      </c>
      <c r="R97" s="136">
        <f t="shared" si="9"/>
        <v>-1.0180710407427362</v>
      </c>
      <c r="S97" s="133">
        <f t="shared" si="10"/>
        <v>-5.5</v>
      </c>
      <c r="T97" s="133">
        <f t="shared" si="11"/>
        <v>-1</v>
      </c>
      <c r="U97" s="133">
        <f t="shared" si="12"/>
        <v>-1.00056372949279</v>
      </c>
      <c r="W97" s="133">
        <v>0</v>
      </c>
    </row>
    <row r="98" spans="17:23" x14ac:dyDescent="0.25">
      <c r="Q98" s="133">
        <f t="shared" si="8"/>
        <v>-1.1904761904761905</v>
      </c>
      <c r="R98" s="136">
        <f t="shared" si="9"/>
        <v>-1.0180710407427362</v>
      </c>
      <c r="S98" s="133">
        <f t="shared" si="10"/>
        <v>-5.5</v>
      </c>
      <c r="T98" s="133">
        <f t="shared" si="11"/>
        <v>-1</v>
      </c>
      <c r="U98" s="133">
        <f t="shared" si="12"/>
        <v>-1.00056372949279</v>
      </c>
      <c r="W98" s="133">
        <v>0</v>
      </c>
    </row>
    <row r="99" spans="17:23" x14ac:dyDescent="0.25">
      <c r="Q99" s="133">
        <f t="shared" si="8"/>
        <v>-1.1904761904761905</v>
      </c>
      <c r="R99" s="136">
        <f t="shared" si="9"/>
        <v>-1.0180710407427362</v>
      </c>
      <c r="S99" s="133">
        <f t="shared" si="10"/>
        <v>-5.5</v>
      </c>
      <c r="T99" s="133">
        <f t="shared" si="11"/>
        <v>-1</v>
      </c>
      <c r="U99" s="133">
        <f t="shared" si="12"/>
        <v>-1.00056372949279</v>
      </c>
      <c r="W99" s="133">
        <v>0</v>
      </c>
    </row>
    <row r="100" spans="17:23" x14ac:dyDescent="0.25">
      <c r="Q100" s="133">
        <f t="shared" si="8"/>
        <v>-1.1904761904761905</v>
      </c>
      <c r="R100" s="136">
        <f t="shared" si="9"/>
        <v>-1.0180710407427362</v>
      </c>
      <c r="S100" s="133">
        <f t="shared" si="10"/>
        <v>-5.5</v>
      </c>
      <c r="T100" s="133">
        <f t="shared" si="11"/>
        <v>-1</v>
      </c>
      <c r="U100" s="133">
        <f t="shared" si="12"/>
        <v>-1.00056372949279</v>
      </c>
      <c r="W100" s="133">
        <v>0</v>
      </c>
    </row>
    <row r="101" spans="17:23" x14ac:dyDescent="0.25">
      <c r="Q101" s="133">
        <f t="shared" si="8"/>
        <v>-1.1904761904761905</v>
      </c>
      <c r="R101" s="136">
        <f t="shared" si="9"/>
        <v>-1.0180710407427362</v>
      </c>
      <c r="S101" s="133">
        <f t="shared" si="10"/>
        <v>-5.5</v>
      </c>
      <c r="T101" s="133">
        <f t="shared" si="11"/>
        <v>-1</v>
      </c>
      <c r="U101" s="133">
        <f t="shared" si="12"/>
        <v>-1.00056372949279</v>
      </c>
      <c r="W101" s="133">
        <v>0</v>
      </c>
    </row>
    <row r="102" spans="17:23" x14ac:dyDescent="0.25">
      <c r="Q102" s="133">
        <f t="shared" si="8"/>
        <v>-1.1904761904761905</v>
      </c>
      <c r="R102" s="136">
        <f t="shared" si="9"/>
        <v>-1.0180710407427362</v>
      </c>
      <c r="S102" s="133">
        <f t="shared" si="10"/>
        <v>-5.5</v>
      </c>
      <c r="T102" s="133">
        <f t="shared" si="11"/>
        <v>-1</v>
      </c>
      <c r="U102" s="133">
        <f t="shared" si="12"/>
        <v>-1.00056372949279</v>
      </c>
      <c r="W102" s="133">
        <v>0</v>
      </c>
    </row>
    <row r="103" spans="17:23" x14ac:dyDescent="0.25">
      <c r="Q103" s="133">
        <f t="shared" si="8"/>
        <v>-1.1904761904761905</v>
      </c>
      <c r="R103" s="136">
        <f t="shared" si="9"/>
        <v>-1.0180710407427362</v>
      </c>
      <c r="S103" s="133">
        <f t="shared" si="10"/>
        <v>-5.5</v>
      </c>
      <c r="T103" s="133">
        <f t="shared" si="11"/>
        <v>-1</v>
      </c>
      <c r="U103" s="133">
        <f t="shared" si="12"/>
        <v>-1.00056372949279</v>
      </c>
      <c r="W103" s="133">
        <v>0</v>
      </c>
    </row>
    <row r="104" spans="17:23" x14ac:dyDescent="0.25">
      <c r="Q104" s="133">
        <f t="shared" si="8"/>
        <v>-1.1904761904761905</v>
      </c>
      <c r="R104" s="136">
        <f t="shared" si="9"/>
        <v>-1.0180710407427362</v>
      </c>
      <c r="S104" s="133">
        <f t="shared" si="10"/>
        <v>-5.5</v>
      </c>
      <c r="T104" s="133">
        <f t="shared" si="11"/>
        <v>-1</v>
      </c>
      <c r="U104" s="133">
        <f t="shared" si="12"/>
        <v>-1.00056372949279</v>
      </c>
      <c r="W104" s="133">
        <v>0</v>
      </c>
    </row>
    <row r="105" spans="17:23" x14ac:dyDescent="0.25">
      <c r="Q105" s="133">
        <f t="shared" si="8"/>
        <v>-1.1904761904761905</v>
      </c>
      <c r="R105" s="136">
        <f t="shared" si="9"/>
        <v>-1.0180710407427362</v>
      </c>
      <c r="S105" s="133">
        <f t="shared" si="10"/>
        <v>-5.5</v>
      </c>
      <c r="T105" s="133">
        <f t="shared" si="11"/>
        <v>-1</v>
      </c>
      <c r="U105" s="133">
        <f t="shared" si="12"/>
        <v>-1.00056372949279</v>
      </c>
      <c r="W105" s="133">
        <v>0</v>
      </c>
    </row>
    <row r="106" spans="17:23" x14ac:dyDescent="0.25">
      <c r="Q106" s="133">
        <f t="shared" si="8"/>
        <v>-1.1904761904761905</v>
      </c>
      <c r="R106" s="136">
        <f t="shared" si="9"/>
        <v>-1.0180710407427362</v>
      </c>
      <c r="S106" s="133">
        <f t="shared" si="10"/>
        <v>-5.5</v>
      </c>
      <c r="T106" s="133">
        <f t="shared" si="11"/>
        <v>-1</v>
      </c>
      <c r="U106" s="133">
        <f t="shared" si="12"/>
        <v>-1.00056372949279</v>
      </c>
      <c r="W106" s="133">
        <v>0</v>
      </c>
    </row>
    <row r="107" spans="17:23" x14ac:dyDescent="0.25">
      <c r="Q107" s="133">
        <f t="shared" si="8"/>
        <v>-1.1904761904761905</v>
      </c>
      <c r="R107" s="136">
        <f t="shared" si="9"/>
        <v>-1.0180710407427362</v>
      </c>
      <c r="S107" s="133">
        <f t="shared" si="10"/>
        <v>-5.5</v>
      </c>
      <c r="T107" s="133">
        <f t="shared" si="11"/>
        <v>-1</v>
      </c>
      <c r="U107" s="133">
        <f t="shared" si="12"/>
        <v>-1.00056372949279</v>
      </c>
      <c r="W107" s="133">
        <v>0</v>
      </c>
    </row>
    <row r="108" spans="17:23" x14ac:dyDescent="0.25">
      <c r="Q108" s="133">
        <f t="shared" si="8"/>
        <v>-1.1904761904761905</v>
      </c>
      <c r="R108" s="136">
        <f t="shared" si="9"/>
        <v>-1.0180710407427362</v>
      </c>
      <c r="S108" s="133">
        <f t="shared" si="10"/>
        <v>-5.5</v>
      </c>
      <c r="T108" s="133">
        <f t="shared" si="11"/>
        <v>-1</v>
      </c>
      <c r="U108" s="133">
        <f t="shared" si="12"/>
        <v>-1.00056372949279</v>
      </c>
      <c r="W108" s="133">
        <v>0</v>
      </c>
    </row>
    <row r="109" spans="17:23" x14ac:dyDescent="0.25">
      <c r="Q109" s="133">
        <f t="shared" si="8"/>
        <v>-1.1904761904761905</v>
      </c>
      <c r="R109" s="136">
        <f t="shared" si="9"/>
        <v>-1.0180710407427362</v>
      </c>
      <c r="S109" s="133">
        <f t="shared" si="10"/>
        <v>-5.5</v>
      </c>
      <c r="T109" s="133">
        <f t="shared" si="11"/>
        <v>-1</v>
      </c>
      <c r="U109" s="133">
        <f t="shared" si="12"/>
        <v>-1.00056372949279</v>
      </c>
      <c r="W109" s="133">
        <v>0</v>
      </c>
    </row>
    <row r="110" spans="17:23" x14ac:dyDescent="0.25">
      <c r="Q110" s="133">
        <f t="shared" si="8"/>
        <v>-1.1904761904761905</v>
      </c>
      <c r="R110" s="136">
        <f t="shared" si="9"/>
        <v>-1.0180710407427362</v>
      </c>
      <c r="S110" s="133">
        <f t="shared" si="10"/>
        <v>-5.5</v>
      </c>
      <c r="T110" s="133">
        <f t="shared" si="11"/>
        <v>-1</v>
      </c>
      <c r="U110" s="133">
        <f t="shared" si="12"/>
        <v>-1.00056372949279</v>
      </c>
      <c r="W110" s="133">
        <v>0</v>
      </c>
    </row>
    <row r="111" spans="17:23" x14ac:dyDescent="0.25">
      <c r="Q111" s="133">
        <f t="shared" si="8"/>
        <v>-1.1904761904761905</v>
      </c>
      <c r="R111" s="136">
        <f t="shared" si="9"/>
        <v>-1.0180710407427362</v>
      </c>
      <c r="S111" s="133">
        <f t="shared" si="10"/>
        <v>-5.5</v>
      </c>
      <c r="T111" s="133">
        <f t="shared" si="11"/>
        <v>-1</v>
      </c>
      <c r="U111" s="133">
        <f t="shared" si="12"/>
        <v>-1.00056372949279</v>
      </c>
      <c r="W111" s="133">
        <v>0</v>
      </c>
    </row>
    <row r="112" spans="17:23" x14ac:dyDescent="0.25">
      <c r="Q112" s="133">
        <f t="shared" si="8"/>
        <v>-1.1904761904761905</v>
      </c>
      <c r="R112" s="136">
        <f t="shared" si="9"/>
        <v>-1.0180710407427362</v>
      </c>
      <c r="S112" s="133">
        <f t="shared" si="10"/>
        <v>-5.5</v>
      </c>
      <c r="T112" s="133">
        <f t="shared" si="11"/>
        <v>-1</v>
      </c>
      <c r="U112" s="133">
        <f t="shared" si="12"/>
        <v>-1.00056372949279</v>
      </c>
      <c r="W112" s="133">
        <v>0</v>
      </c>
    </row>
    <row r="113" spans="17:23" x14ac:dyDescent="0.25">
      <c r="Q113" s="133">
        <f t="shared" si="8"/>
        <v>-1.1904761904761905</v>
      </c>
      <c r="R113" s="136">
        <f t="shared" si="9"/>
        <v>-1.0180710407427362</v>
      </c>
      <c r="S113" s="133">
        <f t="shared" si="10"/>
        <v>-5.5</v>
      </c>
      <c r="T113" s="133">
        <f t="shared" si="11"/>
        <v>-1</v>
      </c>
      <c r="U113" s="133">
        <f t="shared" si="12"/>
        <v>-1.00056372949279</v>
      </c>
      <c r="W113" s="133">
        <v>0</v>
      </c>
    </row>
    <row r="114" spans="17:23" x14ac:dyDescent="0.25">
      <c r="Q114" s="133">
        <f t="shared" si="8"/>
        <v>-1.1904761904761905</v>
      </c>
      <c r="R114" s="136">
        <f t="shared" si="9"/>
        <v>-1.0180710407427362</v>
      </c>
      <c r="S114" s="133">
        <f t="shared" si="10"/>
        <v>-5.5</v>
      </c>
      <c r="T114" s="133">
        <f t="shared" si="11"/>
        <v>-1</v>
      </c>
      <c r="U114" s="133">
        <f t="shared" si="12"/>
        <v>-1.00056372949279</v>
      </c>
      <c r="W114" s="133" t="e">
        <v>#N/A</v>
      </c>
    </row>
    <row r="115" spans="17:23" x14ac:dyDescent="0.25">
      <c r="Q115" s="133">
        <f t="shared" si="8"/>
        <v>-1.1904761904761905</v>
      </c>
      <c r="R115" s="136">
        <f t="shared" si="9"/>
        <v>-1.0180710407427362</v>
      </c>
      <c r="S115" s="133">
        <f t="shared" si="10"/>
        <v>-5.5</v>
      </c>
      <c r="T115" s="133">
        <f t="shared" si="11"/>
        <v>-1</v>
      </c>
      <c r="U115" s="133">
        <f t="shared" si="12"/>
        <v>-1.00056372949279</v>
      </c>
      <c r="W115" s="133" t="e">
        <v>#N/A</v>
      </c>
    </row>
    <row r="116" spans="17:23" x14ac:dyDescent="0.25">
      <c r="Q116" s="133">
        <f t="shared" si="8"/>
        <v>-1.1904761904761905</v>
      </c>
      <c r="R116" s="136">
        <f t="shared" si="9"/>
        <v>-1.0180710407427362</v>
      </c>
      <c r="S116" s="133">
        <f t="shared" si="10"/>
        <v>-5.5</v>
      </c>
      <c r="T116" s="133">
        <f t="shared" si="11"/>
        <v>-1</v>
      </c>
      <c r="U116" s="133">
        <f t="shared" si="12"/>
        <v>-1.00056372949279</v>
      </c>
      <c r="W116" s="133" t="e">
        <v>#N/A</v>
      </c>
    </row>
    <row r="117" spans="17:23" x14ac:dyDescent="0.25">
      <c r="Q117" s="133">
        <f t="shared" si="8"/>
        <v>-1.1904761904761905</v>
      </c>
      <c r="R117" s="136">
        <f t="shared" si="9"/>
        <v>-1.0180710407427362</v>
      </c>
      <c r="S117" s="133">
        <f t="shared" si="10"/>
        <v>-5.5</v>
      </c>
      <c r="T117" s="133">
        <f t="shared" si="11"/>
        <v>-1</v>
      </c>
      <c r="U117" s="133">
        <f t="shared" si="12"/>
        <v>-1.00056372949279</v>
      </c>
      <c r="W117" s="133" t="e">
        <v>#N/A</v>
      </c>
    </row>
    <row r="118" spans="17:23" x14ac:dyDescent="0.25">
      <c r="Q118" s="133">
        <f t="shared" si="8"/>
        <v>-1.1904761904761905</v>
      </c>
      <c r="R118" s="136">
        <f t="shared" si="9"/>
        <v>-1.0180710407427362</v>
      </c>
      <c r="S118" s="133">
        <f t="shared" si="10"/>
        <v>-5.5</v>
      </c>
      <c r="T118" s="133">
        <f t="shared" si="11"/>
        <v>-1</v>
      </c>
      <c r="U118" s="133">
        <f t="shared" si="12"/>
        <v>-1.00056372949279</v>
      </c>
      <c r="W118" s="133" t="e">
        <v>#N/A</v>
      </c>
    </row>
    <row r="119" spans="17:23" x14ac:dyDescent="0.25">
      <c r="Q119" s="133">
        <f t="shared" si="8"/>
        <v>-1.1904761904761905</v>
      </c>
      <c r="R119" s="136">
        <f t="shared" si="9"/>
        <v>-1.0180710407427362</v>
      </c>
      <c r="S119" s="133">
        <f t="shared" si="10"/>
        <v>-5.5</v>
      </c>
      <c r="T119" s="133">
        <f t="shared" si="11"/>
        <v>-1</v>
      </c>
      <c r="U119" s="133">
        <f t="shared" si="12"/>
        <v>-1.00056372949279</v>
      </c>
      <c r="W119" s="133" t="e">
        <v>#N/A</v>
      </c>
    </row>
    <row r="120" spans="17:23" x14ac:dyDescent="0.25">
      <c r="Q120" s="133">
        <f t="shared" si="8"/>
        <v>-1.1904761904761905</v>
      </c>
      <c r="R120" s="136">
        <f t="shared" si="9"/>
        <v>-1.0180710407427362</v>
      </c>
      <c r="S120" s="133">
        <f t="shared" si="10"/>
        <v>-5.5</v>
      </c>
      <c r="T120" s="133">
        <f t="shared" si="11"/>
        <v>-1</v>
      </c>
      <c r="U120" s="133">
        <f t="shared" si="12"/>
        <v>-1.00056372949279</v>
      </c>
      <c r="W120" s="133" t="e">
        <v>#N/A</v>
      </c>
    </row>
    <row r="121" spans="17:23" x14ac:dyDescent="0.25">
      <c r="Q121" s="133">
        <f t="shared" si="8"/>
        <v>-1.1904761904761905</v>
      </c>
      <c r="R121" s="136">
        <f t="shared" si="9"/>
        <v>-1.0180710407427362</v>
      </c>
      <c r="S121" s="133">
        <f t="shared" si="10"/>
        <v>-5.5</v>
      </c>
      <c r="T121" s="133">
        <f t="shared" si="11"/>
        <v>-1</v>
      </c>
      <c r="U121" s="133">
        <f t="shared" si="12"/>
        <v>-1.00056372949279</v>
      </c>
      <c r="W121" s="133" t="e">
        <v>#N/A</v>
      </c>
    </row>
    <row r="122" spans="17:23" x14ac:dyDescent="0.25">
      <c r="Q122" s="133">
        <f t="shared" si="8"/>
        <v>-1.1904761904761905</v>
      </c>
      <c r="R122" s="136">
        <f t="shared" si="9"/>
        <v>-1.0180710407427362</v>
      </c>
      <c r="S122" s="133">
        <f t="shared" si="10"/>
        <v>-5.5</v>
      </c>
      <c r="T122" s="133">
        <f t="shared" si="11"/>
        <v>-1</v>
      </c>
      <c r="U122" s="133">
        <f t="shared" si="12"/>
        <v>-1.00056372949279</v>
      </c>
      <c r="W122" s="133" t="e">
        <v>#N/A</v>
      </c>
    </row>
    <row r="123" spans="17:23" x14ac:dyDescent="0.25">
      <c r="Q123" s="133">
        <f t="shared" si="8"/>
        <v>-1.1904761904761905</v>
      </c>
      <c r="R123" s="136">
        <f t="shared" si="9"/>
        <v>-1.0180710407427362</v>
      </c>
      <c r="S123" s="133">
        <f t="shared" si="10"/>
        <v>-5.5</v>
      </c>
      <c r="T123" s="133">
        <f t="shared" si="11"/>
        <v>-1</v>
      </c>
      <c r="U123" s="133">
        <f t="shared" si="12"/>
        <v>-1.00056372949279</v>
      </c>
      <c r="W123" s="133" t="e">
        <v>#N/A</v>
      </c>
    </row>
    <row r="124" spans="17:23" x14ac:dyDescent="0.25">
      <c r="Q124" s="133">
        <f t="shared" si="8"/>
        <v>-1.1904761904761905</v>
      </c>
      <c r="R124" s="136">
        <f t="shared" si="9"/>
        <v>-1.0180710407427362</v>
      </c>
      <c r="S124" s="133">
        <f t="shared" si="10"/>
        <v>-5.5</v>
      </c>
      <c r="T124" s="133">
        <f t="shared" si="11"/>
        <v>-1</v>
      </c>
      <c r="U124" s="133">
        <f t="shared" si="12"/>
        <v>-1.00056372949279</v>
      </c>
      <c r="W124" s="133" t="e">
        <v>#N/A</v>
      </c>
    </row>
    <row r="125" spans="17:23" x14ac:dyDescent="0.25">
      <c r="Q125" s="133">
        <f t="shared" si="8"/>
        <v>-1.1904761904761905</v>
      </c>
      <c r="R125" s="136">
        <f t="shared" si="9"/>
        <v>-1.0180710407427362</v>
      </c>
      <c r="S125" s="133">
        <f t="shared" si="10"/>
        <v>-5.5</v>
      </c>
      <c r="T125" s="133">
        <f t="shared" si="11"/>
        <v>-1</v>
      </c>
      <c r="U125" s="133">
        <f t="shared" si="12"/>
        <v>-1.00056372949279</v>
      </c>
      <c r="W125" s="133" t="e">
        <v>#N/A</v>
      </c>
    </row>
    <row r="126" spans="17:23" x14ac:dyDescent="0.25">
      <c r="Q126" s="133">
        <f t="shared" si="8"/>
        <v>-1.1904761904761905</v>
      </c>
      <c r="R126" s="136">
        <f t="shared" si="9"/>
        <v>-1.0180710407427362</v>
      </c>
      <c r="S126" s="133">
        <f t="shared" si="10"/>
        <v>-5.5</v>
      </c>
      <c r="T126" s="133">
        <f t="shared" si="11"/>
        <v>-1</v>
      </c>
      <c r="U126" s="133">
        <f t="shared" si="12"/>
        <v>-1.00056372949279</v>
      </c>
      <c r="W126" s="133" t="e">
        <v>#N/A</v>
      </c>
    </row>
    <row r="127" spans="17:23" x14ac:dyDescent="0.25">
      <c r="Q127" s="133">
        <f t="shared" si="8"/>
        <v>-1.1904761904761905</v>
      </c>
      <c r="R127" s="136">
        <f t="shared" si="9"/>
        <v>-1.0180710407427362</v>
      </c>
      <c r="S127" s="133">
        <f t="shared" si="10"/>
        <v>-5.5</v>
      </c>
      <c r="T127" s="133">
        <f t="shared" si="11"/>
        <v>-1</v>
      </c>
      <c r="U127" s="133">
        <f t="shared" si="12"/>
        <v>-1.00056372949279</v>
      </c>
      <c r="W127" s="133" t="e">
        <v>#N/A</v>
      </c>
    </row>
    <row r="128" spans="17:23" x14ac:dyDescent="0.25">
      <c r="Q128" s="133">
        <f t="shared" si="8"/>
        <v>-1.1904761904761905</v>
      </c>
      <c r="R128" s="136">
        <f t="shared" si="9"/>
        <v>-1.0180710407427362</v>
      </c>
      <c r="S128" s="133">
        <f t="shared" si="10"/>
        <v>-5.5</v>
      </c>
      <c r="T128" s="133">
        <f t="shared" si="11"/>
        <v>-1</v>
      </c>
      <c r="U128" s="133">
        <f t="shared" si="12"/>
        <v>-1.00056372949279</v>
      </c>
      <c r="W128" s="133" t="e">
        <v>#N/A</v>
      </c>
    </row>
    <row r="129" spans="17:23" x14ac:dyDescent="0.25">
      <c r="Q129" s="133">
        <f t="shared" si="8"/>
        <v>-1.1904761904761905</v>
      </c>
      <c r="R129" s="136">
        <f t="shared" si="9"/>
        <v>-1.0180710407427362</v>
      </c>
      <c r="S129" s="133">
        <f t="shared" si="10"/>
        <v>-5.5</v>
      </c>
      <c r="T129" s="133">
        <f t="shared" si="11"/>
        <v>-1</v>
      </c>
      <c r="U129" s="133">
        <f t="shared" si="12"/>
        <v>-1.00056372949279</v>
      </c>
      <c r="W129" s="133" t="e">
        <v>#N/A</v>
      </c>
    </row>
    <row r="130" spans="17:23" x14ac:dyDescent="0.25">
      <c r="Q130" s="133">
        <f t="shared" si="8"/>
        <v>-1.1904761904761905</v>
      </c>
      <c r="R130" s="136">
        <f t="shared" si="9"/>
        <v>-1.0180710407427362</v>
      </c>
      <c r="S130" s="133">
        <f t="shared" si="10"/>
        <v>-5.5</v>
      </c>
      <c r="T130" s="133">
        <f t="shared" si="11"/>
        <v>-1</v>
      </c>
      <c r="U130" s="133">
        <f t="shared" si="12"/>
        <v>-1.00056372949279</v>
      </c>
      <c r="W130" s="133" t="e">
        <v>#N/A</v>
      </c>
    </row>
    <row r="131" spans="17:23" x14ac:dyDescent="0.25">
      <c r="Q131" s="133">
        <f t="shared" ref="Q131:Q194" si="13">2*((L131-P$3)/(P$5-P$3))-1</f>
        <v>-1.1904761904761905</v>
      </c>
      <c r="R131" s="136">
        <f t="shared" ref="R131:R194" si="14">2*((H131-P$8)/(P$10-P$8))-1</f>
        <v>-1.0180710407427362</v>
      </c>
      <c r="S131" s="133">
        <f t="shared" ref="S131:S194" si="15">2*((I131-P$13)/(P$15-P$13))-1</f>
        <v>-5.5</v>
      </c>
      <c r="T131" s="133">
        <f t="shared" ref="T131:T194" si="16">2*((J131-P$18)/(P$20-P$18))-1</f>
        <v>-1</v>
      </c>
      <c r="U131" s="133">
        <f t="shared" ref="U131:U194" si="17">2*((K131-P$23)/(P$25-P$23))-1</f>
        <v>-1.00056372949279</v>
      </c>
      <c r="W131" s="133" t="e">
        <v>#N/A</v>
      </c>
    </row>
    <row r="132" spans="17:23" x14ac:dyDescent="0.25">
      <c r="Q132" s="133">
        <f t="shared" si="13"/>
        <v>-1.1904761904761905</v>
      </c>
      <c r="R132" s="136">
        <f t="shared" si="14"/>
        <v>-1.0180710407427362</v>
      </c>
      <c r="S132" s="133">
        <f t="shared" si="15"/>
        <v>-5.5</v>
      </c>
      <c r="T132" s="133">
        <f t="shared" si="16"/>
        <v>-1</v>
      </c>
      <c r="U132" s="133">
        <f t="shared" si="17"/>
        <v>-1.00056372949279</v>
      </c>
      <c r="W132" s="133" t="e">
        <v>#N/A</v>
      </c>
    </row>
    <row r="133" spans="17:23" x14ac:dyDescent="0.25">
      <c r="Q133" s="133">
        <f t="shared" si="13"/>
        <v>-1.1904761904761905</v>
      </c>
      <c r="R133" s="136">
        <f t="shared" si="14"/>
        <v>-1.0180710407427362</v>
      </c>
      <c r="S133" s="133">
        <f t="shared" si="15"/>
        <v>-5.5</v>
      </c>
      <c r="T133" s="133">
        <f t="shared" si="16"/>
        <v>-1</v>
      </c>
      <c r="U133" s="133">
        <f t="shared" si="17"/>
        <v>-1.00056372949279</v>
      </c>
      <c r="W133" s="133" t="e">
        <v>#N/A</v>
      </c>
    </row>
    <row r="134" spans="17:23" x14ac:dyDescent="0.25">
      <c r="Q134" s="133">
        <f t="shared" si="13"/>
        <v>-1.1904761904761905</v>
      </c>
      <c r="R134" s="136">
        <f t="shared" si="14"/>
        <v>-1.0180710407427362</v>
      </c>
      <c r="S134" s="133">
        <f t="shared" si="15"/>
        <v>-5.5</v>
      </c>
      <c r="T134" s="133">
        <f t="shared" si="16"/>
        <v>-1</v>
      </c>
      <c r="U134" s="133">
        <f t="shared" si="17"/>
        <v>-1.00056372949279</v>
      </c>
      <c r="W134" s="133" t="e">
        <v>#N/A</v>
      </c>
    </row>
    <row r="135" spans="17:23" x14ac:dyDescent="0.25">
      <c r="Q135" s="133">
        <f t="shared" si="13"/>
        <v>-1.1904761904761905</v>
      </c>
      <c r="R135" s="136">
        <f t="shared" si="14"/>
        <v>-1.0180710407427362</v>
      </c>
      <c r="S135" s="133">
        <f t="shared" si="15"/>
        <v>-5.5</v>
      </c>
      <c r="T135" s="133">
        <f t="shared" si="16"/>
        <v>-1</v>
      </c>
      <c r="U135" s="133">
        <f t="shared" si="17"/>
        <v>-1.00056372949279</v>
      </c>
      <c r="W135" s="133" t="e">
        <v>#N/A</v>
      </c>
    </row>
    <row r="136" spans="17:23" x14ac:dyDescent="0.25">
      <c r="Q136" s="133">
        <f t="shared" si="13"/>
        <v>-1.1904761904761905</v>
      </c>
      <c r="R136" s="136">
        <f t="shared" si="14"/>
        <v>-1.0180710407427362</v>
      </c>
      <c r="S136" s="133">
        <f t="shared" si="15"/>
        <v>-5.5</v>
      </c>
      <c r="T136" s="133">
        <f t="shared" si="16"/>
        <v>-1</v>
      </c>
      <c r="U136" s="133">
        <f t="shared" si="17"/>
        <v>-1.00056372949279</v>
      </c>
      <c r="W136" s="133" t="e">
        <v>#N/A</v>
      </c>
    </row>
    <row r="137" spans="17:23" x14ac:dyDescent="0.25">
      <c r="Q137" s="133">
        <f t="shared" si="13"/>
        <v>-1.1904761904761905</v>
      </c>
      <c r="R137" s="136">
        <f t="shared" si="14"/>
        <v>-1.0180710407427362</v>
      </c>
      <c r="S137" s="133">
        <f t="shared" si="15"/>
        <v>-5.5</v>
      </c>
      <c r="T137" s="133">
        <f t="shared" si="16"/>
        <v>-1</v>
      </c>
      <c r="U137" s="133">
        <f t="shared" si="17"/>
        <v>-1.00056372949279</v>
      </c>
      <c r="W137" s="133" t="e">
        <v>#N/A</v>
      </c>
    </row>
    <row r="138" spans="17:23" x14ac:dyDescent="0.25">
      <c r="Q138" s="133">
        <f t="shared" si="13"/>
        <v>-1.1904761904761905</v>
      </c>
      <c r="R138" s="136">
        <f t="shared" si="14"/>
        <v>-1.0180710407427362</v>
      </c>
      <c r="S138" s="133">
        <f t="shared" si="15"/>
        <v>-5.5</v>
      </c>
      <c r="T138" s="133">
        <f t="shared" si="16"/>
        <v>-1</v>
      </c>
      <c r="U138" s="133">
        <f t="shared" si="17"/>
        <v>-1.00056372949279</v>
      </c>
      <c r="W138" s="133" t="e">
        <v>#N/A</v>
      </c>
    </row>
    <row r="139" spans="17:23" x14ac:dyDescent="0.25">
      <c r="Q139" s="133">
        <f t="shared" si="13"/>
        <v>-1.1904761904761905</v>
      </c>
      <c r="R139" s="136">
        <f t="shared" si="14"/>
        <v>-1.0180710407427362</v>
      </c>
      <c r="S139" s="133">
        <f t="shared" si="15"/>
        <v>-5.5</v>
      </c>
      <c r="T139" s="133">
        <f t="shared" si="16"/>
        <v>-1</v>
      </c>
      <c r="U139" s="133">
        <f t="shared" si="17"/>
        <v>-1.00056372949279</v>
      </c>
      <c r="W139" s="133" t="e">
        <v>#N/A</v>
      </c>
    </row>
    <row r="140" spans="17:23" x14ac:dyDescent="0.25">
      <c r="Q140" s="133">
        <f t="shared" si="13"/>
        <v>-1.1904761904761905</v>
      </c>
      <c r="R140" s="136">
        <f t="shared" si="14"/>
        <v>-1.0180710407427362</v>
      </c>
      <c r="S140" s="133">
        <f t="shared" si="15"/>
        <v>-5.5</v>
      </c>
      <c r="T140" s="133">
        <f t="shared" si="16"/>
        <v>-1</v>
      </c>
      <c r="U140" s="133">
        <f t="shared" si="17"/>
        <v>-1.00056372949279</v>
      </c>
      <c r="W140" s="133" t="e">
        <v>#N/A</v>
      </c>
    </row>
    <row r="141" spans="17:23" x14ac:dyDescent="0.25">
      <c r="Q141" s="133">
        <f t="shared" si="13"/>
        <v>-1.1904761904761905</v>
      </c>
      <c r="R141" s="136">
        <f t="shared" si="14"/>
        <v>-1.0180710407427362</v>
      </c>
      <c r="S141" s="133">
        <f t="shared" si="15"/>
        <v>-5.5</v>
      </c>
      <c r="T141" s="133">
        <f t="shared" si="16"/>
        <v>-1</v>
      </c>
      <c r="U141" s="133">
        <f t="shared" si="17"/>
        <v>-1.00056372949279</v>
      </c>
      <c r="W141" s="133" t="e">
        <v>#N/A</v>
      </c>
    </row>
    <row r="142" spans="17:23" x14ac:dyDescent="0.25">
      <c r="Q142" s="133">
        <f t="shared" si="13"/>
        <v>-1.1904761904761905</v>
      </c>
      <c r="R142" s="136">
        <f t="shared" si="14"/>
        <v>-1.0180710407427362</v>
      </c>
      <c r="S142" s="133">
        <f t="shared" si="15"/>
        <v>-5.5</v>
      </c>
      <c r="T142" s="133">
        <f t="shared" si="16"/>
        <v>-1</v>
      </c>
      <c r="U142" s="133">
        <f t="shared" si="17"/>
        <v>-1.00056372949279</v>
      </c>
      <c r="W142" s="133" t="e">
        <v>#N/A</v>
      </c>
    </row>
    <row r="143" spans="17:23" x14ac:dyDescent="0.25">
      <c r="Q143" s="133">
        <f t="shared" si="13"/>
        <v>-1.1904761904761905</v>
      </c>
      <c r="R143" s="136">
        <f t="shared" si="14"/>
        <v>-1.0180710407427362</v>
      </c>
      <c r="S143" s="133">
        <f t="shared" si="15"/>
        <v>-5.5</v>
      </c>
      <c r="T143" s="133">
        <f t="shared" si="16"/>
        <v>-1</v>
      </c>
      <c r="U143" s="133">
        <f t="shared" si="17"/>
        <v>-1.00056372949279</v>
      </c>
      <c r="W143" s="133" t="e">
        <v>#N/A</v>
      </c>
    </row>
    <row r="144" spans="17:23" x14ac:dyDescent="0.25">
      <c r="Q144" s="133">
        <f t="shared" si="13"/>
        <v>-1.1904761904761905</v>
      </c>
      <c r="R144" s="136">
        <f t="shared" si="14"/>
        <v>-1.0180710407427362</v>
      </c>
      <c r="S144" s="133">
        <f t="shared" si="15"/>
        <v>-5.5</v>
      </c>
      <c r="T144" s="133">
        <f t="shared" si="16"/>
        <v>-1</v>
      </c>
      <c r="U144" s="133">
        <f t="shared" si="17"/>
        <v>-1.00056372949279</v>
      </c>
      <c r="W144" s="133" t="e">
        <v>#N/A</v>
      </c>
    </row>
    <row r="145" spans="17:23" x14ac:dyDescent="0.25">
      <c r="Q145" s="133">
        <f t="shared" si="13"/>
        <v>-1.1904761904761905</v>
      </c>
      <c r="R145" s="136">
        <f t="shared" si="14"/>
        <v>-1.0180710407427362</v>
      </c>
      <c r="S145" s="133">
        <f t="shared" si="15"/>
        <v>-5.5</v>
      </c>
      <c r="T145" s="133">
        <f t="shared" si="16"/>
        <v>-1</v>
      </c>
      <c r="U145" s="133">
        <f t="shared" si="17"/>
        <v>-1.00056372949279</v>
      </c>
      <c r="W145" s="133" t="e">
        <v>#N/A</v>
      </c>
    </row>
    <row r="146" spans="17:23" x14ac:dyDescent="0.25">
      <c r="Q146" s="133">
        <f t="shared" si="13"/>
        <v>-1.1904761904761905</v>
      </c>
      <c r="R146" s="136">
        <f t="shared" si="14"/>
        <v>-1.0180710407427362</v>
      </c>
      <c r="S146" s="133">
        <f t="shared" si="15"/>
        <v>-5.5</v>
      </c>
      <c r="T146" s="133">
        <f t="shared" si="16"/>
        <v>-1</v>
      </c>
      <c r="U146" s="133">
        <f t="shared" si="17"/>
        <v>-1.00056372949279</v>
      </c>
      <c r="W146" s="133" t="e">
        <v>#N/A</v>
      </c>
    </row>
    <row r="147" spans="17:23" x14ac:dyDescent="0.25">
      <c r="Q147" s="133">
        <f t="shared" si="13"/>
        <v>-1.1904761904761905</v>
      </c>
      <c r="R147" s="136">
        <f t="shared" si="14"/>
        <v>-1.0180710407427362</v>
      </c>
      <c r="S147" s="133">
        <f t="shared" si="15"/>
        <v>-5.5</v>
      </c>
      <c r="T147" s="133">
        <f t="shared" si="16"/>
        <v>-1</v>
      </c>
      <c r="U147" s="133">
        <f t="shared" si="17"/>
        <v>-1.00056372949279</v>
      </c>
      <c r="W147" s="133" t="e">
        <v>#N/A</v>
      </c>
    </row>
    <row r="148" spans="17:23" x14ac:dyDescent="0.25">
      <c r="Q148" s="133">
        <f t="shared" si="13"/>
        <v>-1.1904761904761905</v>
      </c>
      <c r="R148" s="136">
        <f t="shared" si="14"/>
        <v>-1.0180710407427362</v>
      </c>
      <c r="S148" s="133">
        <f t="shared" si="15"/>
        <v>-5.5</v>
      </c>
      <c r="T148" s="133">
        <f t="shared" si="16"/>
        <v>-1</v>
      </c>
      <c r="U148" s="133">
        <f t="shared" si="17"/>
        <v>-1.00056372949279</v>
      </c>
      <c r="W148" s="133" t="e">
        <v>#N/A</v>
      </c>
    </row>
    <row r="149" spans="17:23" x14ac:dyDescent="0.25">
      <c r="Q149" s="133">
        <f t="shared" si="13"/>
        <v>-1.1904761904761905</v>
      </c>
      <c r="R149" s="136">
        <f t="shared" si="14"/>
        <v>-1.0180710407427362</v>
      </c>
      <c r="S149" s="133">
        <f t="shared" si="15"/>
        <v>-5.5</v>
      </c>
      <c r="T149" s="133">
        <f t="shared" si="16"/>
        <v>-1</v>
      </c>
      <c r="U149" s="133">
        <f t="shared" si="17"/>
        <v>-1.00056372949279</v>
      </c>
      <c r="W149" s="133" t="e">
        <v>#N/A</v>
      </c>
    </row>
    <row r="150" spans="17:23" x14ac:dyDescent="0.25">
      <c r="Q150" s="133">
        <f t="shared" si="13"/>
        <v>-1.1904761904761905</v>
      </c>
      <c r="R150" s="136">
        <f t="shared" si="14"/>
        <v>-1.0180710407427362</v>
      </c>
      <c r="S150" s="133">
        <f t="shared" si="15"/>
        <v>-5.5</v>
      </c>
      <c r="T150" s="133">
        <f t="shared" si="16"/>
        <v>-1</v>
      </c>
      <c r="U150" s="133">
        <f t="shared" si="17"/>
        <v>-1.00056372949279</v>
      </c>
      <c r="W150" s="133" t="e">
        <v>#N/A</v>
      </c>
    </row>
    <row r="151" spans="17:23" x14ac:dyDescent="0.25">
      <c r="Q151" s="133">
        <f t="shared" si="13"/>
        <v>-1.1904761904761905</v>
      </c>
      <c r="R151" s="136">
        <f t="shared" si="14"/>
        <v>-1.0180710407427362</v>
      </c>
      <c r="S151" s="133">
        <f t="shared" si="15"/>
        <v>-5.5</v>
      </c>
      <c r="T151" s="133">
        <f t="shared" si="16"/>
        <v>-1</v>
      </c>
      <c r="U151" s="133">
        <f t="shared" si="17"/>
        <v>-1.00056372949279</v>
      </c>
      <c r="W151" s="133" t="e">
        <v>#N/A</v>
      </c>
    </row>
    <row r="152" spans="17:23" x14ac:dyDescent="0.25">
      <c r="Q152" s="133">
        <f t="shared" si="13"/>
        <v>-1.1904761904761905</v>
      </c>
      <c r="R152" s="136">
        <f t="shared" si="14"/>
        <v>-1.0180710407427362</v>
      </c>
      <c r="S152" s="133">
        <f t="shared" si="15"/>
        <v>-5.5</v>
      </c>
      <c r="T152" s="133">
        <f t="shared" si="16"/>
        <v>-1</v>
      </c>
      <c r="U152" s="133">
        <f t="shared" si="17"/>
        <v>-1.00056372949279</v>
      </c>
      <c r="W152" s="133" t="e">
        <v>#N/A</v>
      </c>
    </row>
    <row r="153" spans="17:23" x14ac:dyDescent="0.25">
      <c r="Q153" s="133">
        <f t="shared" si="13"/>
        <v>-1.1904761904761905</v>
      </c>
      <c r="R153" s="136">
        <f t="shared" si="14"/>
        <v>-1.0180710407427362</v>
      </c>
      <c r="S153" s="133">
        <f t="shared" si="15"/>
        <v>-5.5</v>
      </c>
      <c r="T153" s="133">
        <f t="shared" si="16"/>
        <v>-1</v>
      </c>
      <c r="U153" s="133">
        <f t="shared" si="17"/>
        <v>-1.00056372949279</v>
      </c>
      <c r="W153" s="133" t="e">
        <v>#N/A</v>
      </c>
    </row>
    <row r="154" spans="17:23" x14ac:dyDescent="0.25">
      <c r="Q154" s="133">
        <f t="shared" si="13"/>
        <v>-1.1904761904761905</v>
      </c>
      <c r="R154" s="136">
        <f t="shared" si="14"/>
        <v>-1.0180710407427362</v>
      </c>
      <c r="S154" s="133">
        <f t="shared" si="15"/>
        <v>-5.5</v>
      </c>
      <c r="T154" s="133">
        <f t="shared" si="16"/>
        <v>-1</v>
      </c>
      <c r="U154" s="133">
        <f t="shared" si="17"/>
        <v>-1.00056372949279</v>
      </c>
      <c r="W154" s="133" t="e">
        <v>#N/A</v>
      </c>
    </row>
    <row r="155" spans="17:23" x14ac:dyDescent="0.25">
      <c r="Q155" s="133">
        <f t="shared" si="13"/>
        <v>-1.1904761904761905</v>
      </c>
      <c r="R155" s="136">
        <f t="shared" si="14"/>
        <v>-1.0180710407427362</v>
      </c>
      <c r="S155" s="133">
        <f t="shared" si="15"/>
        <v>-5.5</v>
      </c>
      <c r="T155" s="133">
        <f t="shared" si="16"/>
        <v>-1</v>
      </c>
      <c r="U155" s="133">
        <f t="shared" si="17"/>
        <v>-1.00056372949279</v>
      </c>
      <c r="W155" s="133" t="e">
        <v>#N/A</v>
      </c>
    </row>
    <row r="156" spans="17:23" x14ac:dyDescent="0.25">
      <c r="Q156" s="133">
        <f t="shared" si="13"/>
        <v>-1.1904761904761905</v>
      </c>
      <c r="R156" s="136">
        <f t="shared" si="14"/>
        <v>-1.0180710407427362</v>
      </c>
      <c r="S156" s="133">
        <f t="shared" si="15"/>
        <v>-5.5</v>
      </c>
      <c r="T156" s="133">
        <f t="shared" si="16"/>
        <v>-1</v>
      </c>
      <c r="U156" s="133">
        <f t="shared" si="17"/>
        <v>-1.00056372949279</v>
      </c>
      <c r="W156" s="133" t="e">
        <v>#N/A</v>
      </c>
    </row>
    <row r="157" spans="17:23" x14ac:dyDescent="0.25">
      <c r="Q157" s="133">
        <f t="shared" si="13"/>
        <v>-1.1904761904761905</v>
      </c>
      <c r="R157" s="136">
        <f t="shared" si="14"/>
        <v>-1.0180710407427362</v>
      </c>
      <c r="S157" s="133">
        <f t="shared" si="15"/>
        <v>-5.5</v>
      </c>
      <c r="T157" s="133">
        <f t="shared" si="16"/>
        <v>-1</v>
      </c>
      <c r="U157" s="133">
        <f t="shared" si="17"/>
        <v>-1.00056372949279</v>
      </c>
      <c r="W157" s="133" t="e">
        <v>#N/A</v>
      </c>
    </row>
    <row r="158" spans="17:23" x14ac:dyDescent="0.25">
      <c r="Q158" s="133">
        <f t="shared" si="13"/>
        <v>-1.1904761904761905</v>
      </c>
      <c r="R158" s="136">
        <f t="shared" si="14"/>
        <v>-1.0180710407427362</v>
      </c>
      <c r="S158" s="133">
        <f t="shared" si="15"/>
        <v>-5.5</v>
      </c>
      <c r="T158" s="133">
        <f t="shared" si="16"/>
        <v>-1</v>
      </c>
      <c r="U158" s="133">
        <f t="shared" si="17"/>
        <v>-1.00056372949279</v>
      </c>
      <c r="W158" s="133" t="e">
        <v>#N/A</v>
      </c>
    </row>
    <row r="159" spans="17:23" x14ac:dyDescent="0.25">
      <c r="Q159" s="133">
        <f t="shared" si="13"/>
        <v>-1.1904761904761905</v>
      </c>
      <c r="R159" s="136">
        <f t="shared" si="14"/>
        <v>-1.0180710407427362</v>
      </c>
      <c r="S159" s="133">
        <f t="shared" si="15"/>
        <v>-5.5</v>
      </c>
      <c r="T159" s="133">
        <f t="shared" si="16"/>
        <v>-1</v>
      </c>
      <c r="U159" s="133">
        <f t="shared" si="17"/>
        <v>-1.00056372949279</v>
      </c>
      <c r="W159" s="133" t="e">
        <v>#N/A</v>
      </c>
    </row>
    <row r="160" spans="17:23" x14ac:dyDescent="0.25">
      <c r="Q160" s="133">
        <f t="shared" si="13"/>
        <v>-1.1904761904761905</v>
      </c>
      <c r="R160" s="136">
        <f t="shared" si="14"/>
        <v>-1.0180710407427362</v>
      </c>
      <c r="S160" s="133">
        <f t="shared" si="15"/>
        <v>-5.5</v>
      </c>
      <c r="T160" s="133">
        <f t="shared" si="16"/>
        <v>-1</v>
      </c>
      <c r="U160" s="133">
        <f t="shared" si="17"/>
        <v>-1.00056372949279</v>
      </c>
      <c r="W160" s="133" t="e">
        <v>#N/A</v>
      </c>
    </row>
    <row r="161" spans="17:23" x14ac:dyDescent="0.25">
      <c r="Q161" s="133">
        <f t="shared" si="13"/>
        <v>-1.1904761904761905</v>
      </c>
      <c r="R161" s="136">
        <f t="shared" si="14"/>
        <v>-1.0180710407427362</v>
      </c>
      <c r="S161" s="133">
        <f t="shared" si="15"/>
        <v>-5.5</v>
      </c>
      <c r="T161" s="133">
        <f t="shared" si="16"/>
        <v>-1</v>
      </c>
      <c r="U161" s="133">
        <f t="shared" si="17"/>
        <v>-1.00056372949279</v>
      </c>
      <c r="W161" s="133" t="e">
        <v>#N/A</v>
      </c>
    </row>
    <row r="162" spans="17:23" x14ac:dyDescent="0.25">
      <c r="Q162" s="133">
        <f t="shared" si="13"/>
        <v>-1.1904761904761905</v>
      </c>
      <c r="R162" s="136">
        <f t="shared" si="14"/>
        <v>-1.0180710407427362</v>
      </c>
      <c r="S162" s="133">
        <f t="shared" si="15"/>
        <v>-5.5</v>
      </c>
      <c r="T162" s="133">
        <f t="shared" si="16"/>
        <v>-1</v>
      </c>
      <c r="U162" s="133">
        <f t="shared" si="17"/>
        <v>-1.00056372949279</v>
      </c>
      <c r="W162" s="133" t="e">
        <v>#N/A</v>
      </c>
    </row>
    <row r="163" spans="17:23" x14ac:dyDescent="0.25">
      <c r="Q163" s="133">
        <f t="shared" si="13"/>
        <v>-1.1904761904761905</v>
      </c>
      <c r="R163" s="136">
        <f t="shared" si="14"/>
        <v>-1.0180710407427362</v>
      </c>
      <c r="S163" s="133">
        <f t="shared" si="15"/>
        <v>-5.5</v>
      </c>
      <c r="T163" s="133">
        <f t="shared" si="16"/>
        <v>-1</v>
      </c>
      <c r="U163" s="133">
        <f t="shared" si="17"/>
        <v>-1.00056372949279</v>
      </c>
      <c r="W163" s="133" t="e">
        <v>#N/A</v>
      </c>
    </row>
    <row r="164" spans="17:23" x14ac:dyDescent="0.25">
      <c r="Q164" s="133">
        <f t="shared" si="13"/>
        <v>-1.1904761904761905</v>
      </c>
      <c r="R164" s="136">
        <f t="shared" si="14"/>
        <v>-1.0180710407427362</v>
      </c>
      <c r="S164" s="133">
        <f t="shared" si="15"/>
        <v>-5.5</v>
      </c>
      <c r="T164" s="133">
        <f t="shared" si="16"/>
        <v>-1</v>
      </c>
      <c r="U164" s="133">
        <f t="shared" si="17"/>
        <v>-1.00056372949279</v>
      </c>
      <c r="W164" s="133" t="e">
        <v>#N/A</v>
      </c>
    </row>
    <row r="165" spans="17:23" x14ac:dyDescent="0.25">
      <c r="Q165" s="133">
        <f t="shared" si="13"/>
        <v>-1.1904761904761905</v>
      </c>
      <c r="R165" s="136">
        <f t="shared" si="14"/>
        <v>-1.0180710407427362</v>
      </c>
      <c r="S165" s="133">
        <f t="shared" si="15"/>
        <v>-5.5</v>
      </c>
      <c r="T165" s="133">
        <f t="shared" si="16"/>
        <v>-1</v>
      </c>
      <c r="U165" s="133">
        <f t="shared" si="17"/>
        <v>-1.00056372949279</v>
      </c>
      <c r="W165" s="133" t="e">
        <v>#N/A</v>
      </c>
    </row>
    <row r="166" spans="17:23" x14ac:dyDescent="0.25">
      <c r="Q166" s="133">
        <f t="shared" si="13"/>
        <v>-1.1904761904761905</v>
      </c>
      <c r="R166" s="136">
        <f t="shared" si="14"/>
        <v>-1.0180710407427362</v>
      </c>
      <c r="S166" s="133">
        <f t="shared" si="15"/>
        <v>-5.5</v>
      </c>
      <c r="T166" s="133">
        <f t="shared" si="16"/>
        <v>-1</v>
      </c>
      <c r="U166" s="133">
        <f t="shared" si="17"/>
        <v>-1.00056372949279</v>
      </c>
      <c r="W166" s="133" t="e">
        <v>#N/A</v>
      </c>
    </row>
    <row r="167" spans="17:23" x14ac:dyDescent="0.25">
      <c r="Q167" s="133">
        <f t="shared" si="13"/>
        <v>-1.1904761904761905</v>
      </c>
      <c r="R167" s="136">
        <f t="shared" si="14"/>
        <v>-1.0180710407427362</v>
      </c>
      <c r="S167" s="133">
        <f t="shared" si="15"/>
        <v>-5.5</v>
      </c>
      <c r="T167" s="133">
        <f t="shared" si="16"/>
        <v>-1</v>
      </c>
      <c r="U167" s="133">
        <f t="shared" si="17"/>
        <v>-1.00056372949279</v>
      </c>
      <c r="W167" s="133" t="e">
        <v>#N/A</v>
      </c>
    </row>
    <row r="168" spans="17:23" x14ac:dyDescent="0.25">
      <c r="Q168" s="133">
        <f t="shared" si="13"/>
        <v>-1.1904761904761905</v>
      </c>
      <c r="R168" s="136">
        <f t="shared" si="14"/>
        <v>-1.0180710407427362</v>
      </c>
      <c r="S168" s="133">
        <f t="shared" si="15"/>
        <v>-5.5</v>
      </c>
      <c r="T168" s="133">
        <f t="shared" si="16"/>
        <v>-1</v>
      </c>
      <c r="U168" s="133">
        <f t="shared" si="17"/>
        <v>-1.00056372949279</v>
      </c>
      <c r="W168" s="133" t="e">
        <v>#N/A</v>
      </c>
    </row>
    <row r="169" spans="17:23" x14ac:dyDescent="0.25">
      <c r="Q169" s="133">
        <f t="shared" si="13"/>
        <v>-1.1904761904761905</v>
      </c>
      <c r="R169" s="136">
        <f t="shared" si="14"/>
        <v>-1.0180710407427362</v>
      </c>
      <c r="S169" s="133">
        <f t="shared" si="15"/>
        <v>-5.5</v>
      </c>
      <c r="T169" s="133">
        <f t="shared" si="16"/>
        <v>-1</v>
      </c>
      <c r="U169" s="133">
        <f t="shared" si="17"/>
        <v>-1.00056372949279</v>
      </c>
      <c r="W169" s="133" t="e">
        <v>#N/A</v>
      </c>
    </row>
    <row r="170" spans="17:23" x14ac:dyDescent="0.25">
      <c r="Q170" s="133">
        <f t="shared" si="13"/>
        <v>-1.1904761904761905</v>
      </c>
      <c r="R170" s="136">
        <f t="shared" si="14"/>
        <v>-1.0180710407427362</v>
      </c>
      <c r="S170" s="133">
        <f t="shared" si="15"/>
        <v>-5.5</v>
      </c>
      <c r="T170" s="133">
        <f t="shared" si="16"/>
        <v>-1</v>
      </c>
      <c r="U170" s="133">
        <f t="shared" si="17"/>
        <v>-1.00056372949279</v>
      </c>
      <c r="W170" s="133" t="e">
        <v>#N/A</v>
      </c>
    </row>
    <row r="171" spans="17:23" x14ac:dyDescent="0.25">
      <c r="Q171" s="133">
        <f t="shared" si="13"/>
        <v>-1.1904761904761905</v>
      </c>
      <c r="R171" s="136">
        <f t="shared" si="14"/>
        <v>-1.0180710407427362</v>
      </c>
      <c r="S171" s="133">
        <f t="shared" si="15"/>
        <v>-5.5</v>
      </c>
      <c r="T171" s="133">
        <f t="shared" si="16"/>
        <v>-1</v>
      </c>
      <c r="U171" s="133">
        <f t="shared" si="17"/>
        <v>-1.00056372949279</v>
      </c>
      <c r="W171" s="133" t="e">
        <v>#N/A</v>
      </c>
    </row>
    <row r="172" spans="17:23" x14ac:dyDescent="0.25">
      <c r="Q172" s="133">
        <f t="shared" si="13"/>
        <v>-1.1904761904761905</v>
      </c>
      <c r="R172" s="136">
        <f t="shared" si="14"/>
        <v>-1.0180710407427362</v>
      </c>
      <c r="S172" s="133">
        <f t="shared" si="15"/>
        <v>-5.5</v>
      </c>
      <c r="T172" s="133">
        <f t="shared" si="16"/>
        <v>-1</v>
      </c>
      <c r="U172" s="133">
        <f t="shared" si="17"/>
        <v>-1.00056372949279</v>
      </c>
      <c r="W172" s="133" t="e">
        <v>#N/A</v>
      </c>
    </row>
    <row r="173" spans="17:23" x14ac:dyDescent="0.25">
      <c r="Q173" s="133">
        <f t="shared" si="13"/>
        <v>-1.1904761904761905</v>
      </c>
      <c r="R173" s="136">
        <f t="shared" si="14"/>
        <v>-1.0180710407427362</v>
      </c>
      <c r="S173" s="133">
        <f t="shared" si="15"/>
        <v>-5.5</v>
      </c>
      <c r="T173" s="133">
        <f t="shared" si="16"/>
        <v>-1</v>
      </c>
      <c r="U173" s="133">
        <f t="shared" si="17"/>
        <v>-1.00056372949279</v>
      </c>
      <c r="W173" s="133" t="e">
        <v>#N/A</v>
      </c>
    </row>
    <row r="174" spans="17:23" x14ac:dyDescent="0.25">
      <c r="Q174" s="133">
        <f t="shared" si="13"/>
        <v>-1.1904761904761905</v>
      </c>
      <c r="R174" s="136">
        <f t="shared" si="14"/>
        <v>-1.0180710407427362</v>
      </c>
      <c r="S174" s="133">
        <f t="shared" si="15"/>
        <v>-5.5</v>
      </c>
      <c r="T174" s="133">
        <f t="shared" si="16"/>
        <v>-1</v>
      </c>
      <c r="U174" s="133">
        <f t="shared" si="17"/>
        <v>-1.00056372949279</v>
      </c>
      <c r="W174" s="133" t="e">
        <v>#N/A</v>
      </c>
    </row>
    <row r="175" spans="17:23" x14ac:dyDescent="0.25">
      <c r="Q175" s="133">
        <f t="shared" si="13"/>
        <v>-1.1904761904761905</v>
      </c>
      <c r="R175" s="136">
        <f t="shared" si="14"/>
        <v>-1.0180710407427362</v>
      </c>
      <c r="S175" s="133">
        <f t="shared" si="15"/>
        <v>-5.5</v>
      </c>
      <c r="T175" s="133">
        <f t="shared" si="16"/>
        <v>-1</v>
      </c>
      <c r="U175" s="133">
        <f t="shared" si="17"/>
        <v>-1.00056372949279</v>
      </c>
      <c r="W175" s="133" t="e">
        <v>#N/A</v>
      </c>
    </row>
    <row r="176" spans="17:23" x14ac:dyDescent="0.25">
      <c r="Q176" s="133">
        <f t="shared" si="13"/>
        <v>-1.1904761904761905</v>
      </c>
      <c r="R176" s="136">
        <f t="shared" si="14"/>
        <v>-1.0180710407427362</v>
      </c>
      <c r="S176" s="133">
        <f t="shared" si="15"/>
        <v>-5.5</v>
      </c>
      <c r="T176" s="133">
        <f t="shared" si="16"/>
        <v>-1</v>
      </c>
      <c r="U176" s="133">
        <f t="shared" si="17"/>
        <v>-1.00056372949279</v>
      </c>
      <c r="W176" s="133" t="e">
        <v>#N/A</v>
      </c>
    </row>
    <row r="177" spans="17:23" x14ac:dyDescent="0.25">
      <c r="Q177" s="133">
        <f t="shared" si="13"/>
        <v>-1.1904761904761905</v>
      </c>
      <c r="R177" s="136">
        <f t="shared" si="14"/>
        <v>-1.0180710407427362</v>
      </c>
      <c r="S177" s="133">
        <f t="shared" si="15"/>
        <v>-5.5</v>
      </c>
      <c r="T177" s="133">
        <f t="shared" si="16"/>
        <v>-1</v>
      </c>
      <c r="U177" s="133">
        <f t="shared" si="17"/>
        <v>-1.00056372949279</v>
      </c>
      <c r="W177" s="133" t="e">
        <v>#N/A</v>
      </c>
    </row>
    <row r="178" spans="17:23" x14ac:dyDescent="0.25">
      <c r="Q178" s="133">
        <f t="shared" si="13"/>
        <v>-1.1904761904761905</v>
      </c>
      <c r="R178" s="136">
        <f t="shared" si="14"/>
        <v>-1.0180710407427362</v>
      </c>
      <c r="S178" s="133">
        <f t="shared" si="15"/>
        <v>-5.5</v>
      </c>
      <c r="T178" s="133">
        <f t="shared" si="16"/>
        <v>-1</v>
      </c>
      <c r="U178" s="133">
        <f t="shared" si="17"/>
        <v>-1.00056372949279</v>
      </c>
      <c r="W178" s="133" t="e">
        <v>#N/A</v>
      </c>
    </row>
    <row r="179" spans="17:23" x14ac:dyDescent="0.25">
      <c r="Q179" s="133">
        <f t="shared" si="13"/>
        <v>-1.1904761904761905</v>
      </c>
      <c r="R179" s="136">
        <f t="shared" si="14"/>
        <v>-1.0180710407427362</v>
      </c>
      <c r="S179" s="133">
        <f t="shared" si="15"/>
        <v>-5.5</v>
      </c>
      <c r="T179" s="133">
        <f t="shared" si="16"/>
        <v>-1</v>
      </c>
      <c r="U179" s="133">
        <f t="shared" si="17"/>
        <v>-1.00056372949279</v>
      </c>
      <c r="W179" s="133" t="e">
        <v>#N/A</v>
      </c>
    </row>
    <row r="180" spans="17:23" x14ac:dyDescent="0.25">
      <c r="Q180" s="133">
        <f t="shared" si="13"/>
        <v>-1.1904761904761905</v>
      </c>
      <c r="R180" s="136">
        <f t="shared" si="14"/>
        <v>-1.0180710407427362</v>
      </c>
      <c r="S180" s="133">
        <f t="shared" si="15"/>
        <v>-5.5</v>
      </c>
      <c r="T180" s="133">
        <f t="shared" si="16"/>
        <v>-1</v>
      </c>
      <c r="U180" s="133">
        <f t="shared" si="17"/>
        <v>-1.00056372949279</v>
      </c>
      <c r="W180" s="133" t="e">
        <v>#N/A</v>
      </c>
    </row>
    <row r="181" spans="17:23" x14ac:dyDescent="0.25">
      <c r="Q181" s="133">
        <f t="shared" si="13"/>
        <v>-1.1904761904761905</v>
      </c>
      <c r="R181" s="136">
        <f t="shared" si="14"/>
        <v>-1.0180710407427362</v>
      </c>
      <c r="S181" s="133">
        <f t="shared" si="15"/>
        <v>-5.5</v>
      </c>
      <c r="T181" s="133">
        <f t="shared" si="16"/>
        <v>-1</v>
      </c>
      <c r="U181" s="133">
        <f t="shared" si="17"/>
        <v>-1.00056372949279</v>
      </c>
      <c r="W181" s="133" t="e">
        <v>#N/A</v>
      </c>
    </row>
    <row r="182" spans="17:23" x14ac:dyDescent="0.25">
      <c r="Q182" s="133">
        <f t="shared" si="13"/>
        <v>-1.1904761904761905</v>
      </c>
      <c r="R182" s="136">
        <f t="shared" si="14"/>
        <v>-1.0180710407427362</v>
      </c>
      <c r="S182" s="133">
        <f t="shared" si="15"/>
        <v>-5.5</v>
      </c>
      <c r="T182" s="133">
        <f t="shared" si="16"/>
        <v>-1</v>
      </c>
      <c r="U182" s="133">
        <f t="shared" si="17"/>
        <v>-1.00056372949279</v>
      </c>
      <c r="W182" s="133" t="e">
        <v>#N/A</v>
      </c>
    </row>
    <row r="183" spans="17:23" x14ac:dyDescent="0.25">
      <c r="Q183" s="133">
        <f t="shared" si="13"/>
        <v>-1.1904761904761905</v>
      </c>
      <c r="R183" s="136">
        <f t="shared" si="14"/>
        <v>-1.0180710407427362</v>
      </c>
      <c r="S183" s="133">
        <f t="shared" si="15"/>
        <v>-5.5</v>
      </c>
      <c r="T183" s="133">
        <f t="shared" si="16"/>
        <v>-1</v>
      </c>
      <c r="U183" s="133">
        <f t="shared" si="17"/>
        <v>-1.00056372949279</v>
      </c>
      <c r="W183" s="133" t="e">
        <v>#N/A</v>
      </c>
    </row>
    <row r="184" spans="17:23" x14ac:dyDescent="0.25">
      <c r="Q184" s="133">
        <f t="shared" si="13"/>
        <v>-1.1904761904761905</v>
      </c>
      <c r="R184" s="136">
        <f t="shared" si="14"/>
        <v>-1.0180710407427362</v>
      </c>
      <c r="S184" s="133">
        <f t="shared" si="15"/>
        <v>-5.5</v>
      </c>
      <c r="T184" s="133">
        <f t="shared" si="16"/>
        <v>-1</v>
      </c>
      <c r="U184" s="133">
        <f t="shared" si="17"/>
        <v>-1.00056372949279</v>
      </c>
      <c r="W184" s="133" t="e">
        <v>#N/A</v>
      </c>
    </row>
    <row r="185" spans="17:23" x14ac:dyDescent="0.25">
      <c r="Q185" s="133">
        <f t="shared" si="13"/>
        <v>-1.1904761904761905</v>
      </c>
      <c r="R185" s="136">
        <f t="shared" si="14"/>
        <v>-1.0180710407427362</v>
      </c>
      <c r="S185" s="133">
        <f t="shared" si="15"/>
        <v>-5.5</v>
      </c>
      <c r="T185" s="133">
        <f t="shared" si="16"/>
        <v>-1</v>
      </c>
      <c r="U185" s="133">
        <f t="shared" si="17"/>
        <v>-1.00056372949279</v>
      </c>
    </row>
    <row r="186" spans="17:23" x14ac:dyDescent="0.25">
      <c r="Q186" s="133">
        <f t="shared" si="13"/>
        <v>-1.1904761904761905</v>
      </c>
      <c r="R186" s="136">
        <f t="shared" si="14"/>
        <v>-1.0180710407427362</v>
      </c>
      <c r="S186" s="133">
        <f t="shared" si="15"/>
        <v>-5.5</v>
      </c>
      <c r="T186" s="133">
        <f t="shared" si="16"/>
        <v>-1</v>
      </c>
      <c r="U186" s="133">
        <f t="shared" si="17"/>
        <v>-1.00056372949279</v>
      </c>
    </row>
    <row r="187" spans="17:23" x14ac:dyDescent="0.25">
      <c r="Q187" s="133">
        <f t="shared" si="13"/>
        <v>-1.1904761904761905</v>
      </c>
      <c r="R187" s="136">
        <f t="shared" si="14"/>
        <v>-1.0180710407427362</v>
      </c>
      <c r="S187" s="133">
        <f t="shared" si="15"/>
        <v>-5.5</v>
      </c>
      <c r="T187" s="133">
        <f t="shared" si="16"/>
        <v>-1</v>
      </c>
      <c r="U187" s="133">
        <f t="shared" si="17"/>
        <v>-1.00056372949279</v>
      </c>
    </row>
    <row r="188" spans="17:23" x14ac:dyDescent="0.25">
      <c r="Q188" s="133">
        <f t="shared" si="13"/>
        <v>-1.1904761904761905</v>
      </c>
      <c r="R188" s="136">
        <f t="shared" si="14"/>
        <v>-1.0180710407427362</v>
      </c>
      <c r="S188" s="133">
        <f t="shared" si="15"/>
        <v>-5.5</v>
      </c>
      <c r="T188" s="133">
        <f t="shared" si="16"/>
        <v>-1</v>
      </c>
      <c r="U188" s="133">
        <f t="shared" si="17"/>
        <v>-1.00056372949279</v>
      </c>
    </row>
    <row r="189" spans="17:23" x14ac:dyDescent="0.25">
      <c r="Q189" s="133">
        <f t="shared" si="13"/>
        <v>-1.1904761904761905</v>
      </c>
      <c r="R189" s="136">
        <f t="shared" si="14"/>
        <v>-1.0180710407427362</v>
      </c>
      <c r="S189" s="133">
        <f t="shared" si="15"/>
        <v>-5.5</v>
      </c>
      <c r="T189" s="133">
        <f t="shared" si="16"/>
        <v>-1</v>
      </c>
      <c r="U189" s="133">
        <f t="shared" si="17"/>
        <v>-1.00056372949279</v>
      </c>
    </row>
    <row r="190" spans="17:23" x14ac:dyDescent="0.25">
      <c r="Q190" s="133">
        <f t="shared" si="13"/>
        <v>-1.1904761904761905</v>
      </c>
      <c r="R190" s="136">
        <f t="shared" si="14"/>
        <v>-1.0180710407427362</v>
      </c>
      <c r="S190" s="133">
        <f t="shared" si="15"/>
        <v>-5.5</v>
      </c>
      <c r="T190" s="133">
        <f t="shared" si="16"/>
        <v>-1</v>
      </c>
      <c r="U190" s="133">
        <f t="shared" si="17"/>
        <v>-1.00056372949279</v>
      </c>
    </row>
    <row r="191" spans="17:23" x14ac:dyDescent="0.25">
      <c r="Q191" s="133">
        <f t="shared" si="13"/>
        <v>-1.1904761904761905</v>
      </c>
      <c r="R191" s="136">
        <f t="shared" si="14"/>
        <v>-1.0180710407427362</v>
      </c>
      <c r="S191" s="133">
        <f t="shared" si="15"/>
        <v>-5.5</v>
      </c>
      <c r="T191" s="133">
        <f t="shared" si="16"/>
        <v>-1</v>
      </c>
      <c r="U191" s="133">
        <f t="shared" si="17"/>
        <v>-1.00056372949279</v>
      </c>
    </row>
    <row r="192" spans="17:23" x14ac:dyDescent="0.25">
      <c r="Q192" s="133">
        <f t="shared" si="13"/>
        <v>-1.1904761904761905</v>
      </c>
      <c r="R192" s="136">
        <f t="shared" si="14"/>
        <v>-1.0180710407427362</v>
      </c>
      <c r="S192" s="133">
        <f t="shared" si="15"/>
        <v>-5.5</v>
      </c>
      <c r="T192" s="133">
        <f t="shared" si="16"/>
        <v>-1</v>
      </c>
      <c r="U192" s="133">
        <f t="shared" si="17"/>
        <v>-1.00056372949279</v>
      </c>
    </row>
    <row r="193" spans="17:21" x14ac:dyDescent="0.25">
      <c r="Q193" s="133">
        <f t="shared" si="13"/>
        <v>-1.1904761904761905</v>
      </c>
      <c r="R193" s="136">
        <f t="shared" si="14"/>
        <v>-1.0180710407427362</v>
      </c>
      <c r="S193" s="133">
        <f t="shared" si="15"/>
        <v>-5.5</v>
      </c>
      <c r="T193" s="133">
        <f t="shared" si="16"/>
        <v>-1</v>
      </c>
      <c r="U193" s="133">
        <f t="shared" si="17"/>
        <v>-1.00056372949279</v>
      </c>
    </row>
    <row r="194" spans="17:21" x14ac:dyDescent="0.25">
      <c r="Q194" s="133">
        <f t="shared" si="13"/>
        <v>-1.1904761904761905</v>
      </c>
      <c r="R194" s="136">
        <f t="shared" si="14"/>
        <v>-1.0180710407427362</v>
      </c>
      <c r="S194" s="133">
        <f t="shared" si="15"/>
        <v>-5.5</v>
      </c>
      <c r="T194" s="133">
        <f t="shared" si="16"/>
        <v>-1</v>
      </c>
      <c r="U194" s="133">
        <f t="shared" si="17"/>
        <v>-1.00056372949279</v>
      </c>
    </row>
    <row r="195" spans="17:21" x14ac:dyDescent="0.25">
      <c r="Q195" s="133">
        <f t="shared" ref="Q195:Q258" si="18">2*((L195-P$3)/(P$5-P$3))-1</f>
        <v>-1.1904761904761905</v>
      </c>
      <c r="R195" s="136">
        <f t="shared" ref="R195:R258" si="19">2*((H195-P$8)/(P$10-P$8))-1</f>
        <v>-1.0180710407427362</v>
      </c>
      <c r="S195" s="133">
        <f t="shared" ref="S195:S258" si="20">2*((I195-P$13)/(P$15-P$13))-1</f>
        <v>-5.5</v>
      </c>
      <c r="T195" s="133">
        <f t="shared" ref="T195:T258" si="21">2*((J195-P$18)/(P$20-P$18))-1</f>
        <v>-1</v>
      </c>
      <c r="U195" s="133">
        <f t="shared" ref="U195:U258" si="22">2*((K195-P$23)/(P$25-P$23))-1</f>
        <v>-1.00056372949279</v>
      </c>
    </row>
    <row r="196" spans="17:21" x14ac:dyDescent="0.25">
      <c r="Q196" s="133">
        <f t="shared" si="18"/>
        <v>-1.1904761904761905</v>
      </c>
      <c r="R196" s="136">
        <f t="shared" si="19"/>
        <v>-1.0180710407427362</v>
      </c>
      <c r="S196" s="133">
        <f t="shared" si="20"/>
        <v>-5.5</v>
      </c>
      <c r="T196" s="133">
        <f t="shared" si="21"/>
        <v>-1</v>
      </c>
      <c r="U196" s="133">
        <f t="shared" si="22"/>
        <v>-1.00056372949279</v>
      </c>
    </row>
    <row r="197" spans="17:21" x14ac:dyDescent="0.25">
      <c r="Q197" s="133">
        <f t="shared" si="18"/>
        <v>-1.1904761904761905</v>
      </c>
      <c r="R197" s="136">
        <f t="shared" si="19"/>
        <v>-1.0180710407427362</v>
      </c>
      <c r="S197" s="133">
        <f t="shared" si="20"/>
        <v>-5.5</v>
      </c>
      <c r="T197" s="133">
        <f t="shared" si="21"/>
        <v>-1</v>
      </c>
      <c r="U197" s="133">
        <f t="shared" si="22"/>
        <v>-1.00056372949279</v>
      </c>
    </row>
    <row r="198" spans="17:21" x14ac:dyDescent="0.25">
      <c r="Q198" s="133">
        <f t="shared" si="18"/>
        <v>-1.1904761904761905</v>
      </c>
      <c r="R198" s="136">
        <f t="shared" si="19"/>
        <v>-1.0180710407427362</v>
      </c>
      <c r="S198" s="133">
        <f t="shared" si="20"/>
        <v>-5.5</v>
      </c>
      <c r="T198" s="133">
        <f t="shared" si="21"/>
        <v>-1</v>
      </c>
      <c r="U198" s="133">
        <f t="shared" si="22"/>
        <v>-1.00056372949279</v>
      </c>
    </row>
    <row r="199" spans="17:21" x14ac:dyDescent="0.25">
      <c r="Q199" s="133">
        <f t="shared" si="18"/>
        <v>-1.1904761904761905</v>
      </c>
      <c r="R199" s="136">
        <f t="shared" si="19"/>
        <v>-1.0180710407427362</v>
      </c>
      <c r="S199" s="133">
        <f t="shared" si="20"/>
        <v>-5.5</v>
      </c>
      <c r="T199" s="133">
        <f t="shared" si="21"/>
        <v>-1</v>
      </c>
      <c r="U199" s="133">
        <f t="shared" si="22"/>
        <v>-1.00056372949279</v>
      </c>
    </row>
    <row r="200" spans="17:21" x14ac:dyDescent="0.25">
      <c r="Q200" s="133">
        <f t="shared" si="18"/>
        <v>-1.1904761904761905</v>
      </c>
      <c r="R200" s="136">
        <f t="shared" si="19"/>
        <v>-1.0180710407427362</v>
      </c>
      <c r="S200" s="133">
        <f t="shared" si="20"/>
        <v>-5.5</v>
      </c>
      <c r="T200" s="133">
        <f t="shared" si="21"/>
        <v>-1</v>
      </c>
      <c r="U200" s="133">
        <f t="shared" si="22"/>
        <v>-1.00056372949279</v>
      </c>
    </row>
    <row r="201" spans="17:21" x14ac:dyDescent="0.25">
      <c r="Q201" s="133">
        <f t="shared" si="18"/>
        <v>-1.1904761904761905</v>
      </c>
      <c r="R201" s="136">
        <f t="shared" si="19"/>
        <v>-1.0180710407427362</v>
      </c>
      <c r="S201" s="133">
        <f t="shared" si="20"/>
        <v>-5.5</v>
      </c>
      <c r="T201" s="133">
        <f t="shared" si="21"/>
        <v>-1</v>
      </c>
      <c r="U201" s="133">
        <f t="shared" si="22"/>
        <v>-1.00056372949279</v>
      </c>
    </row>
    <row r="202" spans="17:21" x14ac:dyDescent="0.25">
      <c r="Q202" s="133">
        <f t="shared" si="18"/>
        <v>-1.1904761904761905</v>
      </c>
      <c r="R202" s="136">
        <f t="shared" si="19"/>
        <v>-1.0180710407427362</v>
      </c>
      <c r="S202" s="133">
        <f t="shared" si="20"/>
        <v>-5.5</v>
      </c>
      <c r="T202" s="133">
        <f t="shared" si="21"/>
        <v>-1</v>
      </c>
      <c r="U202" s="133">
        <f t="shared" si="22"/>
        <v>-1.00056372949279</v>
      </c>
    </row>
    <row r="203" spans="17:21" x14ac:dyDescent="0.25">
      <c r="Q203" s="133">
        <f t="shared" si="18"/>
        <v>-1.1904761904761905</v>
      </c>
      <c r="R203" s="136">
        <f t="shared" si="19"/>
        <v>-1.0180710407427362</v>
      </c>
      <c r="S203" s="133">
        <f t="shared" si="20"/>
        <v>-5.5</v>
      </c>
      <c r="T203" s="133">
        <f t="shared" si="21"/>
        <v>-1</v>
      </c>
      <c r="U203" s="133">
        <f t="shared" si="22"/>
        <v>-1.00056372949279</v>
      </c>
    </row>
    <row r="204" spans="17:21" x14ac:dyDescent="0.25">
      <c r="Q204" s="133">
        <f t="shared" si="18"/>
        <v>-1.1904761904761905</v>
      </c>
      <c r="R204" s="136">
        <f t="shared" si="19"/>
        <v>-1.0180710407427362</v>
      </c>
      <c r="S204" s="133">
        <f t="shared" si="20"/>
        <v>-5.5</v>
      </c>
      <c r="T204" s="133">
        <f t="shared" si="21"/>
        <v>-1</v>
      </c>
      <c r="U204" s="133">
        <f t="shared" si="22"/>
        <v>-1.00056372949279</v>
      </c>
    </row>
    <row r="205" spans="17:21" x14ac:dyDescent="0.25">
      <c r="Q205" s="133">
        <f t="shared" si="18"/>
        <v>-1.1904761904761905</v>
      </c>
      <c r="R205" s="136">
        <f t="shared" si="19"/>
        <v>-1.0180710407427362</v>
      </c>
      <c r="S205" s="133">
        <f t="shared" si="20"/>
        <v>-5.5</v>
      </c>
      <c r="T205" s="133">
        <f t="shared" si="21"/>
        <v>-1</v>
      </c>
      <c r="U205" s="133">
        <f t="shared" si="22"/>
        <v>-1.00056372949279</v>
      </c>
    </row>
    <row r="206" spans="17:21" x14ac:dyDescent="0.25">
      <c r="Q206" s="133">
        <f t="shared" si="18"/>
        <v>-1.1904761904761905</v>
      </c>
      <c r="R206" s="136">
        <f t="shared" si="19"/>
        <v>-1.0180710407427362</v>
      </c>
      <c r="S206" s="133">
        <f t="shared" si="20"/>
        <v>-5.5</v>
      </c>
      <c r="T206" s="133">
        <f t="shared" si="21"/>
        <v>-1</v>
      </c>
      <c r="U206" s="133">
        <f t="shared" si="22"/>
        <v>-1.00056372949279</v>
      </c>
    </row>
    <row r="207" spans="17:21" x14ac:dyDescent="0.25">
      <c r="Q207" s="133">
        <f t="shared" si="18"/>
        <v>-1.1904761904761905</v>
      </c>
      <c r="R207" s="136">
        <f t="shared" si="19"/>
        <v>-1.0180710407427362</v>
      </c>
      <c r="S207" s="133">
        <f t="shared" si="20"/>
        <v>-5.5</v>
      </c>
      <c r="T207" s="133">
        <f t="shared" si="21"/>
        <v>-1</v>
      </c>
      <c r="U207" s="133">
        <f t="shared" si="22"/>
        <v>-1.00056372949279</v>
      </c>
    </row>
    <row r="208" spans="17:21" x14ac:dyDescent="0.25">
      <c r="Q208" s="133">
        <f t="shared" si="18"/>
        <v>-1.1904761904761905</v>
      </c>
      <c r="R208" s="136">
        <f t="shared" si="19"/>
        <v>-1.0180710407427362</v>
      </c>
      <c r="S208" s="133">
        <f t="shared" si="20"/>
        <v>-5.5</v>
      </c>
      <c r="T208" s="133">
        <f t="shared" si="21"/>
        <v>-1</v>
      </c>
      <c r="U208" s="133">
        <f t="shared" si="22"/>
        <v>-1.00056372949279</v>
      </c>
    </row>
    <row r="209" spans="17:21" x14ac:dyDescent="0.25">
      <c r="Q209" s="133">
        <f t="shared" si="18"/>
        <v>-1.1904761904761905</v>
      </c>
      <c r="R209" s="136">
        <f t="shared" si="19"/>
        <v>-1.0180710407427362</v>
      </c>
      <c r="S209" s="133">
        <f t="shared" si="20"/>
        <v>-5.5</v>
      </c>
      <c r="T209" s="133">
        <f t="shared" si="21"/>
        <v>-1</v>
      </c>
      <c r="U209" s="133">
        <f t="shared" si="22"/>
        <v>-1.00056372949279</v>
      </c>
    </row>
    <row r="210" spans="17:21" x14ac:dyDescent="0.25">
      <c r="Q210" s="133">
        <f t="shared" si="18"/>
        <v>-1.1904761904761905</v>
      </c>
      <c r="R210" s="136">
        <f t="shared" si="19"/>
        <v>-1.0180710407427362</v>
      </c>
      <c r="S210" s="133">
        <f t="shared" si="20"/>
        <v>-5.5</v>
      </c>
      <c r="T210" s="133">
        <f t="shared" si="21"/>
        <v>-1</v>
      </c>
      <c r="U210" s="133">
        <f t="shared" si="22"/>
        <v>-1.00056372949279</v>
      </c>
    </row>
    <row r="211" spans="17:21" x14ac:dyDescent="0.25">
      <c r="Q211" s="133">
        <f t="shared" si="18"/>
        <v>-1.1904761904761905</v>
      </c>
      <c r="R211" s="136">
        <f t="shared" si="19"/>
        <v>-1.0180710407427362</v>
      </c>
      <c r="S211" s="133">
        <f t="shared" si="20"/>
        <v>-5.5</v>
      </c>
      <c r="T211" s="133">
        <f t="shared" si="21"/>
        <v>-1</v>
      </c>
      <c r="U211" s="133">
        <f t="shared" si="22"/>
        <v>-1.00056372949279</v>
      </c>
    </row>
    <row r="212" spans="17:21" x14ac:dyDescent="0.25">
      <c r="Q212" s="133">
        <f t="shared" si="18"/>
        <v>-1.1904761904761905</v>
      </c>
      <c r="R212" s="136">
        <f t="shared" si="19"/>
        <v>-1.0180710407427362</v>
      </c>
      <c r="S212" s="133">
        <f t="shared" si="20"/>
        <v>-5.5</v>
      </c>
      <c r="T212" s="133">
        <f t="shared" si="21"/>
        <v>-1</v>
      </c>
      <c r="U212" s="133">
        <f t="shared" si="22"/>
        <v>-1.00056372949279</v>
      </c>
    </row>
    <row r="213" spans="17:21" x14ac:dyDescent="0.25">
      <c r="Q213" s="133">
        <f t="shared" si="18"/>
        <v>-1.1904761904761905</v>
      </c>
      <c r="R213" s="136">
        <f t="shared" si="19"/>
        <v>-1.0180710407427362</v>
      </c>
      <c r="S213" s="133">
        <f t="shared" si="20"/>
        <v>-5.5</v>
      </c>
      <c r="T213" s="133">
        <f t="shared" si="21"/>
        <v>-1</v>
      </c>
      <c r="U213" s="133">
        <f t="shared" si="22"/>
        <v>-1.00056372949279</v>
      </c>
    </row>
    <row r="214" spans="17:21" x14ac:dyDescent="0.25">
      <c r="Q214" s="133">
        <f t="shared" si="18"/>
        <v>-1.1904761904761905</v>
      </c>
      <c r="R214" s="136">
        <f t="shared" si="19"/>
        <v>-1.0180710407427362</v>
      </c>
      <c r="S214" s="133">
        <f t="shared" si="20"/>
        <v>-5.5</v>
      </c>
      <c r="T214" s="133">
        <f t="shared" si="21"/>
        <v>-1</v>
      </c>
      <c r="U214" s="133">
        <f t="shared" si="22"/>
        <v>-1.00056372949279</v>
      </c>
    </row>
    <row r="215" spans="17:21" x14ac:dyDescent="0.25">
      <c r="Q215" s="133">
        <f t="shared" si="18"/>
        <v>-1.1904761904761905</v>
      </c>
      <c r="R215" s="136">
        <f t="shared" si="19"/>
        <v>-1.0180710407427362</v>
      </c>
      <c r="S215" s="133">
        <f t="shared" si="20"/>
        <v>-5.5</v>
      </c>
      <c r="T215" s="133">
        <f t="shared" si="21"/>
        <v>-1</v>
      </c>
      <c r="U215" s="133">
        <f t="shared" si="22"/>
        <v>-1.00056372949279</v>
      </c>
    </row>
    <row r="216" spans="17:21" x14ac:dyDescent="0.25">
      <c r="Q216" s="133">
        <f t="shared" si="18"/>
        <v>-1.1904761904761905</v>
      </c>
      <c r="R216" s="136">
        <f t="shared" si="19"/>
        <v>-1.0180710407427362</v>
      </c>
      <c r="S216" s="133">
        <f t="shared" si="20"/>
        <v>-5.5</v>
      </c>
      <c r="T216" s="133">
        <f t="shared" si="21"/>
        <v>-1</v>
      </c>
      <c r="U216" s="133">
        <f t="shared" si="22"/>
        <v>-1.00056372949279</v>
      </c>
    </row>
    <row r="217" spans="17:21" x14ac:dyDescent="0.25">
      <c r="Q217" s="133">
        <f t="shared" si="18"/>
        <v>-1.1904761904761905</v>
      </c>
      <c r="R217" s="136">
        <f t="shared" si="19"/>
        <v>-1.0180710407427362</v>
      </c>
      <c r="S217" s="133">
        <f t="shared" si="20"/>
        <v>-5.5</v>
      </c>
      <c r="T217" s="133">
        <f t="shared" si="21"/>
        <v>-1</v>
      </c>
      <c r="U217" s="133">
        <f t="shared" si="22"/>
        <v>-1.00056372949279</v>
      </c>
    </row>
    <row r="218" spans="17:21" x14ac:dyDescent="0.25">
      <c r="Q218" s="133">
        <f t="shared" si="18"/>
        <v>-1.1904761904761905</v>
      </c>
      <c r="R218" s="136">
        <f t="shared" si="19"/>
        <v>-1.0180710407427362</v>
      </c>
      <c r="S218" s="133">
        <f t="shared" si="20"/>
        <v>-5.5</v>
      </c>
      <c r="T218" s="133">
        <f t="shared" si="21"/>
        <v>-1</v>
      </c>
      <c r="U218" s="133">
        <f t="shared" si="22"/>
        <v>-1.00056372949279</v>
      </c>
    </row>
    <row r="219" spans="17:21" x14ac:dyDescent="0.25">
      <c r="Q219" s="133">
        <f t="shared" si="18"/>
        <v>-1.1904761904761905</v>
      </c>
      <c r="R219" s="136">
        <f t="shared" si="19"/>
        <v>-1.0180710407427362</v>
      </c>
      <c r="S219" s="133">
        <f t="shared" si="20"/>
        <v>-5.5</v>
      </c>
      <c r="T219" s="133">
        <f t="shared" si="21"/>
        <v>-1</v>
      </c>
      <c r="U219" s="133">
        <f t="shared" si="22"/>
        <v>-1.00056372949279</v>
      </c>
    </row>
    <row r="220" spans="17:21" x14ac:dyDescent="0.25">
      <c r="Q220" s="133">
        <f t="shared" si="18"/>
        <v>-1.1904761904761905</v>
      </c>
      <c r="R220" s="136">
        <f t="shared" si="19"/>
        <v>-1.0180710407427362</v>
      </c>
      <c r="S220" s="133">
        <f t="shared" si="20"/>
        <v>-5.5</v>
      </c>
      <c r="T220" s="133">
        <f t="shared" si="21"/>
        <v>-1</v>
      </c>
      <c r="U220" s="133">
        <f t="shared" si="22"/>
        <v>-1.00056372949279</v>
      </c>
    </row>
    <row r="221" spans="17:21" x14ac:dyDescent="0.25">
      <c r="Q221" s="133">
        <f t="shared" si="18"/>
        <v>-1.1904761904761905</v>
      </c>
      <c r="R221" s="136">
        <f t="shared" si="19"/>
        <v>-1.0180710407427362</v>
      </c>
      <c r="S221" s="133">
        <f t="shared" si="20"/>
        <v>-5.5</v>
      </c>
      <c r="T221" s="133">
        <f t="shared" si="21"/>
        <v>-1</v>
      </c>
      <c r="U221" s="133">
        <f t="shared" si="22"/>
        <v>-1.00056372949279</v>
      </c>
    </row>
    <row r="222" spans="17:21" x14ac:dyDescent="0.25">
      <c r="Q222" s="133">
        <f t="shared" si="18"/>
        <v>-1.1904761904761905</v>
      </c>
      <c r="R222" s="136">
        <f t="shared" si="19"/>
        <v>-1.0180710407427362</v>
      </c>
      <c r="S222" s="133">
        <f t="shared" si="20"/>
        <v>-5.5</v>
      </c>
      <c r="T222" s="133">
        <f t="shared" si="21"/>
        <v>-1</v>
      </c>
      <c r="U222" s="133">
        <f t="shared" si="22"/>
        <v>-1.00056372949279</v>
      </c>
    </row>
    <row r="223" spans="17:21" x14ac:dyDescent="0.25">
      <c r="Q223" s="133">
        <f t="shared" si="18"/>
        <v>-1.1904761904761905</v>
      </c>
      <c r="R223" s="136">
        <f t="shared" si="19"/>
        <v>-1.0180710407427362</v>
      </c>
      <c r="S223" s="133">
        <f t="shared" si="20"/>
        <v>-5.5</v>
      </c>
      <c r="T223" s="133">
        <f t="shared" si="21"/>
        <v>-1</v>
      </c>
      <c r="U223" s="133">
        <f t="shared" si="22"/>
        <v>-1.00056372949279</v>
      </c>
    </row>
    <row r="224" spans="17:21" x14ac:dyDescent="0.25">
      <c r="Q224" s="133">
        <f t="shared" si="18"/>
        <v>-1.1904761904761905</v>
      </c>
      <c r="R224" s="136">
        <f t="shared" si="19"/>
        <v>-1.0180710407427362</v>
      </c>
      <c r="S224" s="133">
        <f t="shared" si="20"/>
        <v>-5.5</v>
      </c>
      <c r="T224" s="133">
        <f t="shared" si="21"/>
        <v>-1</v>
      </c>
      <c r="U224" s="133">
        <f t="shared" si="22"/>
        <v>-1.00056372949279</v>
      </c>
    </row>
    <row r="225" spans="17:21" x14ac:dyDescent="0.25">
      <c r="Q225" s="133">
        <f t="shared" si="18"/>
        <v>-1.1904761904761905</v>
      </c>
      <c r="R225" s="136">
        <f t="shared" si="19"/>
        <v>-1.0180710407427362</v>
      </c>
      <c r="S225" s="133">
        <f t="shared" si="20"/>
        <v>-5.5</v>
      </c>
      <c r="T225" s="133">
        <f t="shared" si="21"/>
        <v>-1</v>
      </c>
      <c r="U225" s="133">
        <f t="shared" si="22"/>
        <v>-1.00056372949279</v>
      </c>
    </row>
    <row r="226" spans="17:21" x14ac:dyDescent="0.25">
      <c r="Q226" s="133">
        <f t="shared" si="18"/>
        <v>-1.1904761904761905</v>
      </c>
      <c r="R226" s="136">
        <f t="shared" si="19"/>
        <v>-1.0180710407427362</v>
      </c>
      <c r="S226" s="133">
        <f t="shared" si="20"/>
        <v>-5.5</v>
      </c>
      <c r="T226" s="133">
        <f t="shared" si="21"/>
        <v>-1</v>
      </c>
      <c r="U226" s="133">
        <f t="shared" si="22"/>
        <v>-1.00056372949279</v>
      </c>
    </row>
    <row r="227" spans="17:21" x14ac:dyDescent="0.25">
      <c r="Q227" s="133">
        <f t="shared" si="18"/>
        <v>-1.1904761904761905</v>
      </c>
      <c r="R227" s="136">
        <f t="shared" si="19"/>
        <v>-1.0180710407427362</v>
      </c>
      <c r="S227" s="133">
        <f t="shared" si="20"/>
        <v>-5.5</v>
      </c>
      <c r="T227" s="133">
        <f t="shared" si="21"/>
        <v>-1</v>
      </c>
      <c r="U227" s="133">
        <f t="shared" si="22"/>
        <v>-1.00056372949279</v>
      </c>
    </row>
    <row r="228" spans="17:21" x14ac:dyDescent="0.25">
      <c r="Q228" s="133">
        <f t="shared" si="18"/>
        <v>-1.1904761904761905</v>
      </c>
      <c r="R228" s="136">
        <f t="shared" si="19"/>
        <v>-1.0180710407427362</v>
      </c>
      <c r="S228" s="133">
        <f t="shared" si="20"/>
        <v>-5.5</v>
      </c>
      <c r="T228" s="133">
        <f t="shared" si="21"/>
        <v>-1</v>
      </c>
      <c r="U228" s="133">
        <f t="shared" si="22"/>
        <v>-1.00056372949279</v>
      </c>
    </row>
    <row r="229" spans="17:21" x14ac:dyDescent="0.25">
      <c r="Q229" s="133">
        <f t="shared" si="18"/>
        <v>-1.1904761904761905</v>
      </c>
      <c r="R229" s="136">
        <f t="shared" si="19"/>
        <v>-1.0180710407427362</v>
      </c>
      <c r="S229" s="133">
        <f t="shared" si="20"/>
        <v>-5.5</v>
      </c>
      <c r="T229" s="133">
        <f t="shared" si="21"/>
        <v>-1</v>
      </c>
      <c r="U229" s="133">
        <f t="shared" si="22"/>
        <v>-1.00056372949279</v>
      </c>
    </row>
    <row r="230" spans="17:21" x14ac:dyDescent="0.25">
      <c r="Q230" s="133">
        <f t="shared" si="18"/>
        <v>-1.1904761904761905</v>
      </c>
      <c r="R230" s="136">
        <f t="shared" si="19"/>
        <v>-1.0180710407427362</v>
      </c>
      <c r="S230" s="133">
        <f t="shared" si="20"/>
        <v>-5.5</v>
      </c>
      <c r="T230" s="133">
        <f t="shared" si="21"/>
        <v>-1</v>
      </c>
      <c r="U230" s="133">
        <f t="shared" si="22"/>
        <v>-1.00056372949279</v>
      </c>
    </row>
    <row r="231" spans="17:21" x14ac:dyDescent="0.25">
      <c r="Q231" s="133">
        <f t="shared" si="18"/>
        <v>-1.1904761904761905</v>
      </c>
      <c r="R231" s="136">
        <f t="shared" si="19"/>
        <v>-1.0180710407427362</v>
      </c>
      <c r="S231" s="133">
        <f t="shared" si="20"/>
        <v>-5.5</v>
      </c>
      <c r="T231" s="133">
        <f t="shared" si="21"/>
        <v>-1</v>
      </c>
      <c r="U231" s="133">
        <f t="shared" si="22"/>
        <v>-1.00056372949279</v>
      </c>
    </row>
    <row r="232" spans="17:21" x14ac:dyDescent="0.25">
      <c r="Q232" s="133">
        <f t="shared" si="18"/>
        <v>-1.1904761904761905</v>
      </c>
      <c r="R232" s="136">
        <f t="shared" si="19"/>
        <v>-1.0180710407427362</v>
      </c>
      <c r="S232" s="133">
        <f t="shared" si="20"/>
        <v>-5.5</v>
      </c>
      <c r="T232" s="133">
        <f t="shared" si="21"/>
        <v>-1</v>
      </c>
      <c r="U232" s="133">
        <f t="shared" si="22"/>
        <v>-1.00056372949279</v>
      </c>
    </row>
    <row r="233" spans="17:21" x14ac:dyDescent="0.25">
      <c r="Q233" s="133">
        <f t="shared" si="18"/>
        <v>-1.1904761904761905</v>
      </c>
      <c r="R233" s="136">
        <f t="shared" si="19"/>
        <v>-1.0180710407427362</v>
      </c>
      <c r="S233" s="133">
        <f t="shared" si="20"/>
        <v>-5.5</v>
      </c>
      <c r="T233" s="133">
        <f t="shared" si="21"/>
        <v>-1</v>
      </c>
      <c r="U233" s="133">
        <f t="shared" si="22"/>
        <v>-1.00056372949279</v>
      </c>
    </row>
    <row r="234" spans="17:21" x14ac:dyDescent="0.25">
      <c r="Q234" s="133">
        <f t="shared" si="18"/>
        <v>-1.1904761904761905</v>
      </c>
      <c r="R234" s="136">
        <f t="shared" si="19"/>
        <v>-1.0180710407427362</v>
      </c>
      <c r="S234" s="133">
        <f t="shared" si="20"/>
        <v>-5.5</v>
      </c>
      <c r="T234" s="133">
        <f t="shared" si="21"/>
        <v>-1</v>
      </c>
      <c r="U234" s="133">
        <f t="shared" si="22"/>
        <v>-1.00056372949279</v>
      </c>
    </row>
    <row r="235" spans="17:21" x14ac:dyDescent="0.25">
      <c r="Q235" s="133">
        <f t="shared" si="18"/>
        <v>-1.1904761904761905</v>
      </c>
      <c r="R235" s="136">
        <f t="shared" si="19"/>
        <v>-1.0180710407427362</v>
      </c>
      <c r="S235" s="133">
        <f t="shared" si="20"/>
        <v>-5.5</v>
      </c>
      <c r="T235" s="133">
        <f t="shared" si="21"/>
        <v>-1</v>
      </c>
      <c r="U235" s="133">
        <f t="shared" si="22"/>
        <v>-1.00056372949279</v>
      </c>
    </row>
    <row r="236" spans="17:21" x14ac:dyDescent="0.25">
      <c r="Q236" s="133">
        <f t="shared" si="18"/>
        <v>-1.1904761904761905</v>
      </c>
      <c r="R236" s="136">
        <f t="shared" si="19"/>
        <v>-1.0180710407427362</v>
      </c>
      <c r="S236" s="133">
        <f t="shared" si="20"/>
        <v>-5.5</v>
      </c>
      <c r="T236" s="133">
        <f t="shared" si="21"/>
        <v>-1</v>
      </c>
      <c r="U236" s="133">
        <f t="shared" si="22"/>
        <v>-1.00056372949279</v>
      </c>
    </row>
    <row r="237" spans="17:21" x14ac:dyDescent="0.25">
      <c r="Q237" s="133">
        <f t="shared" si="18"/>
        <v>-1.1904761904761905</v>
      </c>
      <c r="R237" s="136">
        <f t="shared" si="19"/>
        <v>-1.0180710407427362</v>
      </c>
      <c r="S237" s="133">
        <f t="shared" si="20"/>
        <v>-5.5</v>
      </c>
      <c r="T237" s="133">
        <f t="shared" si="21"/>
        <v>-1</v>
      </c>
      <c r="U237" s="133">
        <f t="shared" si="22"/>
        <v>-1.00056372949279</v>
      </c>
    </row>
    <row r="238" spans="17:21" x14ac:dyDescent="0.25">
      <c r="Q238" s="133">
        <f t="shared" si="18"/>
        <v>-1.1904761904761905</v>
      </c>
      <c r="R238" s="136">
        <f t="shared" si="19"/>
        <v>-1.0180710407427362</v>
      </c>
      <c r="S238" s="133">
        <f t="shared" si="20"/>
        <v>-5.5</v>
      </c>
      <c r="T238" s="133">
        <f t="shared" si="21"/>
        <v>-1</v>
      </c>
      <c r="U238" s="133">
        <f t="shared" si="22"/>
        <v>-1.00056372949279</v>
      </c>
    </row>
    <row r="239" spans="17:21" x14ac:dyDescent="0.25">
      <c r="Q239" s="133">
        <f t="shared" si="18"/>
        <v>-1.1904761904761905</v>
      </c>
      <c r="R239" s="136">
        <f t="shared" si="19"/>
        <v>-1.0180710407427362</v>
      </c>
      <c r="S239" s="133">
        <f t="shared" si="20"/>
        <v>-5.5</v>
      </c>
      <c r="T239" s="133">
        <f t="shared" si="21"/>
        <v>-1</v>
      </c>
      <c r="U239" s="133">
        <f t="shared" si="22"/>
        <v>-1.00056372949279</v>
      </c>
    </row>
    <row r="240" spans="17:21" x14ac:dyDescent="0.25">
      <c r="Q240" s="133">
        <f t="shared" si="18"/>
        <v>-1.1904761904761905</v>
      </c>
      <c r="R240" s="136">
        <f t="shared" si="19"/>
        <v>-1.0180710407427362</v>
      </c>
      <c r="S240" s="133">
        <f t="shared" si="20"/>
        <v>-5.5</v>
      </c>
      <c r="T240" s="133">
        <f t="shared" si="21"/>
        <v>-1</v>
      </c>
      <c r="U240" s="133">
        <f t="shared" si="22"/>
        <v>-1.00056372949279</v>
      </c>
    </row>
    <row r="241" spans="17:21" x14ac:dyDescent="0.25">
      <c r="Q241" s="133">
        <f t="shared" si="18"/>
        <v>-1.1904761904761905</v>
      </c>
      <c r="R241" s="136">
        <f t="shared" si="19"/>
        <v>-1.0180710407427362</v>
      </c>
      <c r="S241" s="133">
        <f t="shared" si="20"/>
        <v>-5.5</v>
      </c>
      <c r="T241" s="133">
        <f t="shared" si="21"/>
        <v>-1</v>
      </c>
      <c r="U241" s="133">
        <f t="shared" si="22"/>
        <v>-1.00056372949279</v>
      </c>
    </row>
    <row r="242" spans="17:21" x14ac:dyDescent="0.25">
      <c r="Q242" s="133">
        <f t="shared" si="18"/>
        <v>-1.1904761904761905</v>
      </c>
      <c r="R242" s="136">
        <f t="shared" si="19"/>
        <v>-1.0180710407427362</v>
      </c>
      <c r="S242" s="133">
        <f t="shared" si="20"/>
        <v>-5.5</v>
      </c>
      <c r="T242" s="133">
        <f t="shared" si="21"/>
        <v>-1</v>
      </c>
      <c r="U242" s="133">
        <f t="shared" si="22"/>
        <v>-1.00056372949279</v>
      </c>
    </row>
    <row r="243" spans="17:21" x14ac:dyDescent="0.25">
      <c r="Q243" s="133">
        <f t="shared" si="18"/>
        <v>-1.1904761904761905</v>
      </c>
      <c r="R243" s="136">
        <f t="shared" si="19"/>
        <v>-1.0180710407427362</v>
      </c>
      <c r="S243" s="133">
        <f t="shared" si="20"/>
        <v>-5.5</v>
      </c>
      <c r="T243" s="133">
        <f t="shared" si="21"/>
        <v>-1</v>
      </c>
      <c r="U243" s="133">
        <f t="shared" si="22"/>
        <v>-1.00056372949279</v>
      </c>
    </row>
    <row r="244" spans="17:21" x14ac:dyDescent="0.25">
      <c r="Q244" s="133">
        <f t="shared" si="18"/>
        <v>-1.1904761904761905</v>
      </c>
      <c r="R244" s="136">
        <f t="shared" si="19"/>
        <v>-1.0180710407427362</v>
      </c>
      <c r="S244" s="133">
        <f t="shared" si="20"/>
        <v>-5.5</v>
      </c>
      <c r="T244" s="133">
        <f t="shared" si="21"/>
        <v>-1</v>
      </c>
      <c r="U244" s="133">
        <f t="shared" si="22"/>
        <v>-1.00056372949279</v>
      </c>
    </row>
    <row r="245" spans="17:21" x14ac:dyDescent="0.25">
      <c r="Q245" s="133">
        <f t="shared" si="18"/>
        <v>-1.1904761904761905</v>
      </c>
      <c r="R245" s="136">
        <f t="shared" si="19"/>
        <v>-1.0180710407427362</v>
      </c>
      <c r="S245" s="133">
        <f t="shared" si="20"/>
        <v>-5.5</v>
      </c>
      <c r="T245" s="133">
        <f t="shared" si="21"/>
        <v>-1</v>
      </c>
      <c r="U245" s="133">
        <f t="shared" si="22"/>
        <v>-1.00056372949279</v>
      </c>
    </row>
    <row r="246" spans="17:21" x14ac:dyDescent="0.25">
      <c r="Q246" s="133">
        <f t="shared" si="18"/>
        <v>-1.1904761904761905</v>
      </c>
      <c r="R246" s="136">
        <f t="shared" si="19"/>
        <v>-1.0180710407427362</v>
      </c>
      <c r="S246" s="133">
        <f t="shared" si="20"/>
        <v>-5.5</v>
      </c>
      <c r="T246" s="133">
        <f t="shared" si="21"/>
        <v>-1</v>
      </c>
      <c r="U246" s="133">
        <f t="shared" si="22"/>
        <v>-1.00056372949279</v>
      </c>
    </row>
    <row r="247" spans="17:21" x14ac:dyDescent="0.25">
      <c r="Q247" s="133">
        <f t="shared" si="18"/>
        <v>-1.1904761904761905</v>
      </c>
      <c r="R247" s="136">
        <f t="shared" si="19"/>
        <v>-1.0180710407427362</v>
      </c>
      <c r="S247" s="133">
        <f t="shared" si="20"/>
        <v>-5.5</v>
      </c>
      <c r="T247" s="133">
        <f t="shared" si="21"/>
        <v>-1</v>
      </c>
      <c r="U247" s="133">
        <f t="shared" si="22"/>
        <v>-1.00056372949279</v>
      </c>
    </row>
    <row r="248" spans="17:21" x14ac:dyDescent="0.25">
      <c r="Q248" s="133">
        <f t="shared" si="18"/>
        <v>-1.1904761904761905</v>
      </c>
      <c r="R248" s="136">
        <f t="shared" si="19"/>
        <v>-1.0180710407427362</v>
      </c>
      <c r="S248" s="133">
        <f t="shared" si="20"/>
        <v>-5.5</v>
      </c>
      <c r="T248" s="133">
        <f t="shared" si="21"/>
        <v>-1</v>
      </c>
      <c r="U248" s="133">
        <f t="shared" si="22"/>
        <v>-1.00056372949279</v>
      </c>
    </row>
    <row r="249" spans="17:21" x14ac:dyDescent="0.25">
      <c r="Q249" s="133">
        <f t="shared" si="18"/>
        <v>-1.1904761904761905</v>
      </c>
      <c r="R249" s="136">
        <f t="shared" si="19"/>
        <v>-1.0180710407427362</v>
      </c>
      <c r="S249" s="133">
        <f t="shared" si="20"/>
        <v>-5.5</v>
      </c>
      <c r="T249" s="133">
        <f t="shared" si="21"/>
        <v>-1</v>
      </c>
      <c r="U249" s="133">
        <f t="shared" si="22"/>
        <v>-1.00056372949279</v>
      </c>
    </row>
    <row r="250" spans="17:21" x14ac:dyDescent="0.25">
      <c r="Q250" s="133">
        <f t="shared" si="18"/>
        <v>-1.1904761904761905</v>
      </c>
      <c r="R250" s="136">
        <f t="shared" si="19"/>
        <v>-1.0180710407427362</v>
      </c>
      <c r="S250" s="133">
        <f t="shared" si="20"/>
        <v>-5.5</v>
      </c>
      <c r="T250" s="133">
        <f t="shared" si="21"/>
        <v>-1</v>
      </c>
      <c r="U250" s="133">
        <f t="shared" si="22"/>
        <v>-1.00056372949279</v>
      </c>
    </row>
    <row r="251" spans="17:21" x14ac:dyDescent="0.25">
      <c r="Q251" s="133">
        <f t="shared" si="18"/>
        <v>-1.1904761904761905</v>
      </c>
      <c r="R251" s="136">
        <f t="shared" si="19"/>
        <v>-1.0180710407427362</v>
      </c>
      <c r="S251" s="133">
        <f t="shared" si="20"/>
        <v>-5.5</v>
      </c>
      <c r="T251" s="133">
        <f t="shared" si="21"/>
        <v>-1</v>
      </c>
      <c r="U251" s="133">
        <f t="shared" si="22"/>
        <v>-1.00056372949279</v>
      </c>
    </row>
    <row r="252" spans="17:21" x14ac:dyDescent="0.25">
      <c r="Q252" s="133">
        <f t="shared" si="18"/>
        <v>-1.1904761904761905</v>
      </c>
      <c r="R252" s="136">
        <f t="shared" si="19"/>
        <v>-1.0180710407427362</v>
      </c>
      <c r="S252" s="133">
        <f t="shared" si="20"/>
        <v>-5.5</v>
      </c>
      <c r="T252" s="133">
        <f t="shared" si="21"/>
        <v>-1</v>
      </c>
      <c r="U252" s="133">
        <f t="shared" si="22"/>
        <v>-1.00056372949279</v>
      </c>
    </row>
    <row r="253" spans="17:21" x14ac:dyDescent="0.25">
      <c r="Q253" s="133">
        <f t="shared" si="18"/>
        <v>-1.1904761904761905</v>
      </c>
      <c r="R253" s="136">
        <f t="shared" si="19"/>
        <v>-1.0180710407427362</v>
      </c>
      <c r="S253" s="133">
        <f t="shared" si="20"/>
        <v>-5.5</v>
      </c>
      <c r="T253" s="133">
        <f t="shared" si="21"/>
        <v>-1</v>
      </c>
      <c r="U253" s="133">
        <f t="shared" si="22"/>
        <v>-1.00056372949279</v>
      </c>
    </row>
    <row r="254" spans="17:21" x14ac:dyDescent="0.25">
      <c r="Q254" s="133">
        <f t="shared" si="18"/>
        <v>-1.1904761904761905</v>
      </c>
      <c r="R254" s="136">
        <f t="shared" si="19"/>
        <v>-1.0180710407427362</v>
      </c>
      <c r="S254" s="133">
        <f t="shared" si="20"/>
        <v>-5.5</v>
      </c>
      <c r="T254" s="133">
        <f t="shared" si="21"/>
        <v>-1</v>
      </c>
      <c r="U254" s="133">
        <f t="shared" si="22"/>
        <v>-1.00056372949279</v>
      </c>
    </row>
    <row r="255" spans="17:21" x14ac:dyDescent="0.25">
      <c r="Q255" s="133">
        <f t="shared" si="18"/>
        <v>-1.1904761904761905</v>
      </c>
      <c r="R255" s="136">
        <f t="shared" si="19"/>
        <v>-1.0180710407427362</v>
      </c>
      <c r="S255" s="133">
        <f t="shared" si="20"/>
        <v>-5.5</v>
      </c>
      <c r="T255" s="133">
        <f t="shared" si="21"/>
        <v>-1</v>
      </c>
      <c r="U255" s="133">
        <f t="shared" si="22"/>
        <v>-1.00056372949279</v>
      </c>
    </row>
    <row r="256" spans="17:21" x14ac:dyDescent="0.25">
      <c r="Q256" s="133">
        <f t="shared" si="18"/>
        <v>-1.1904761904761905</v>
      </c>
      <c r="R256" s="136">
        <f t="shared" si="19"/>
        <v>-1.0180710407427362</v>
      </c>
      <c r="S256" s="133">
        <f t="shared" si="20"/>
        <v>-5.5</v>
      </c>
      <c r="T256" s="133">
        <f t="shared" si="21"/>
        <v>-1</v>
      </c>
      <c r="U256" s="133">
        <f t="shared" si="22"/>
        <v>-1.00056372949279</v>
      </c>
    </row>
    <row r="257" spans="17:21" x14ac:dyDescent="0.25">
      <c r="Q257" s="133">
        <f t="shared" si="18"/>
        <v>-1.1904761904761905</v>
      </c>
      <c r="R257" s="136">
        <f t="shared" si="19"/>
        <v>-1.0180710407427362</v>
      </c>
      <c r="S257" s="133">
        <f t="shared" si="20"/>
        <v>-5.5</v>
      </c>
      <c r="T257" s="133">
        <f t="shared" si="21"/>
        <v>-1</v>
      </c>
      <c r="U257" s="133">
        <f t="shared" si="22"/>
        <v>-1.00056372949279</v>
      </c>
    </row>
    <row r="258" spans="17:21" x14ac:dyDescent="0.25">
      <c r="Q258" s="133">
        <f t="shared" si="18"/>
        <v>-1.1904761904761905</v>
      </c>
      <c r="R258" s="136">
        <f t="shared" si="19"/>
        <v>-1.0180710407427362</v>
      </c>
      <c r="S258" s="133">
        <f t="shared" si="20"/>
        <v>-5.5</v>
      </c>
      <c r="T258" s="133">
        <f t="shared" si="21"/>
        <v>-1</v>
      </c>
      <c r="U258" s="133">
        <f t="shared" si="22"/>
        <v>-1.00056372949279</v>
      </c>
    </row>
    <row r="259" spans="17:21" x14ac:dyDescent="0.25">
      <c r="Q259" s="133">
        <f t="shared" ref="Q259:Q322" si="23">2*((L259-P$3)/(P$5-P$3))-1</f>
        <v>-1.1904761904761905</v>
      </c>
      <c r="R259" s="136">
        <f t="shared" ref="R259:R322" si="24">2*((H259-P$8)/(P$10-P$8))-1</f>
        <v>-1.0180710407427362</v>
      </c>
      <c r="S259" s="133">
        <f t="shared" ref="S259:S322" si="25">2*((I259-P$13)/(P$15-P$13))-1</f>
        <v>-5.5</v>
      </c>
      <c r="T259" s="133">
        <f t="shared" ref="T259:T322" si="26">2*((J259-P$18)/(P$20-P$18))-1</f>
        <v>-1</v>
      </c>
      <c r="U259" s="133">
        <f t="shared" ref="U259:U322" si="27">2*((K259-P$23)/(P$25-P$23))-1</f>
        <v>-1.00056372949279</v>
      </c>
    </row>
    <row r="260" spans="17:21" x14ac:dyDescent="0.25">
      <c r="Q260" s="133">
        <f t="shared" si="23"/>
        <v>-1.1904761904761905</v>
      </c>
      <c r="R260" s="136">
        <f t="shared" si="24"/>
        <v>-1.0180710407427362</v>
      </c>
      <c r="S260" s="133">
        <f t="shared" si="25"/>
        <v>-5.5</v>
      </c>
      <c r="T260" s="133">
        <f t="shared" si="26"/>
        <v>-1</v>
      </c>
      <c r="U260" s="133">
        <f t="shared" si="27"/>
        <v>-1.00056372949279</v>
      </c>
    </row>
    <row r="261" spans="17:21" x14ac:dyDescent="0.25">
      <c r="Q261" s="133">
        <f t="shared" si="23"/>
        <v>-1.1904761904761905</v>
      </c>
      <c r="R261" s="136">
        <f t="shared" si="24"/>
        <v>-1.0180710407427362</v>
      </c>
      <c r="S261" s="133">
        <f t="shared" si="25"/>
        <v>-5.5</v>
      </c>
      <c r="T261" s="133">
        <f t="shared" si="26"/>
        <v>-1</v>
      </c>
      <c r="U261" s="133">
        <f t="shared" si="27"/>
        <v>-1.00056372949279</v>
      </c>
    </row>
    <row r="262" spans="17:21" x14ac:dyDescent="0.25">
      <c r="Q262" s="133">
        <f t="shared" si="23"/>
        <v>-1.1904761904761905</v>
      </c>
      <c r="R262" s="136">
        <f t="shared" si="24"/>
        <v>-1.0180710407427362</v>
      </c>
      <c r="S262" s="133">
        <f t="shared" si="25"/>
        <v>-5.5</v>
      </c>
      <c r="T262" s="133">
        <f t="shared" si="26"/>
        <v>-1</v>
      </c>
      <c r="U262" s="133">
        <f t="shared" si="27"/>
        <v>-1.00056372949279</v>
      </c>
    </row>
    <row r="263" spans="17:21" x14ac:dyDescent="0.25">
      <c r="Q263" s="133">
        <f t="shared" si="23"/>
        <v>-1.1904761904761905</v>
      </c>
      <c r="R263" s="136">
        <f t="shared" si="24"/>
        <v>-1.0180710407427362</v>
      </c>
      <c r="S263" s="133">
        <f t="shared" si="25"/>
        <v>-5.5</v>
      </c>
      <c r="T263" s="133">
        <f t="shared" si="26"/>
        <v>-1</v>
      </c>
      <c r="U263" s="133">
        <f t="shared" si="27"/>
        <v>-1.00056372949279</v>
      </c>
    </row>
    <row r="264" spans="17:21" x14ac:dyDescent="0.25">
      <c r="Q264" s="133">
        <f t="shared" si="23"/>
        <v>-1.1904761904761905</v>
      </c>
      <c r="R264" s="136">
        <f t="shared" si="24"/>
        <v>-1.0180710407427362</v>
      </c>
      <c r="S264" s="133">
        <f t="shared" si="25"/>
        <v>-5.5</v>
      </c>
      <c r="T264" s="133">
        <f t="shared" si="26"/>
        <v>-1</v>
      </c>
      <c r="U264" s="133">
        <f t="shared" si="27"/>
        <v>-1.00056372949279</v>
      </c>
    </row>
    <row r="265" spans="17:21" x14ac:dyDescent="0.25">
      <c r="Q265" s="133">
        <f t="shared" si="23"/>
        <v>-1.1904761904761905</v>
      </c>
      <c r="R265" s="136">
        <f t="shared" si="24"/>
        <v>-1.0180710407427362</v>
      </c>
      <c r="S265" s="133">
        <f t="shared" si="25"/>
        <v>-5.5</v>
      </c>
      <c r="T265" s="133">
        <f t="shared" si="26"/>
        <v>-1</v>
      </c>
      <c r="U265" s="133">
        <f t="shared" si="27"/>
        <v>-1.00056372949279</v>
      </c>
    </row>
    <row r="266" spans="17:21" x14ac:dyDescent="0.25">
      <c r="Q266" s="133">
        <f t="shared" si="23"/>
        <v>-1.1904761904761905</v>
      </c>
      <c r="R266" s="136">
        <f t="shared" si="24"/>
        <v>-1.0180710407427362</v>
      </c>
      <c r="S266" s="133">
        <f t="shared" si="25"/>
        <v>-5.5</v>
      </c>
      <c r="T266" s="133">
        <f t="shared" si="26"/>
        <v>-1</v>
      </c>
      <c r="U266" s="133">
        <f t="shared" si="27"/>
        <v>-1.00056372949279</v>
      </c>
    </row>
    <row r="267" spans="17:21" x14ac:dyDescent="0.25">
      <c r="Q267" s="133">
        <f t="shared" si="23"/>
        <v>-1.1904761904761905</v>
      </c>
      <c r="R267" s="136">
        <f t="shared" si="24"/>
        <v>-1.0180710407427362</v>
      </c>
      <c r="S267" s="133">
        <f t="shared" si="25"/>
        <v>-5.5</v>
      </c>
      <c r="T267" s="133">
        <f t="shared" si="26"/>
        <v>-1</v>
      </c>
      <c r="U267" s="133">
        <f t="shared" si="27"/>
        <v>-1.00056372949279</v>
      </c>
    </row>
    <row r="268" spans="17:21" x14ac:dyDescent="0.25">
      <c r="Q268" s="133">
        <f t="shared" si="23"/>
        <v>-1.1904761904761905</v>
      </c>
      <c r="R268" s="136">
        <f t="shared" si="24"/>
        <v>-1.0180710407427362</v>
      </c>
      <c r="S268" s="133">
        <f t="shared" si="25"/>
        <v>-5.5</v>
      </c>
      <c r="T268" s="133">
        <f t="shared" si="26"/>
        <v>-1</v>
      </c>
      <c r="U268" s="133">
        <f t="shared" si="27"/>
        <v>-1.00056372949279</v>
      </c>
    </row>
    <row r="269" spans="17:21" x14ac:dyDescent="0.25">
      <c r="Q269" s="133">
        <f t="shared" si="23"/>
        <v>-1.1904761904761905</v>
      </c>
      <c r="R269" s="136">
        <f t="shared" si="24"/>
        <v>-1.0180710407427362</v>
      </c>
      <c r="S269" s="133">
        <f t="shared" si="25"/>
        <v>-5.5</v>
      </c>
      <c r="T269" s="133">
        <f t="shared" si="26"/>
        <v>-1</v>
      </c>
      <c r="U269" s="133">
        <f t="shared" si="27"/>
        <v>-1.00056372949279</v>
      </c>
    </row>
    <row r="270" spans="17:21" x14ac:dyDescent="0.25">
      <c r="Q270" s="133">
        <f t="shared" si="23"/>
        <v>-1.1904761904761905</v>
      </c>
      <c r="R270" s="136">
        <f t="shared" si="24"/>
        <v>-1.0180710407427362</v>
      </c>
      <c r="S270" s="133">
        <f t="shared" si="25"/>
        <v>-5.5</v>
      </c>
      <c r="T270" s="133">
        <f t="shared" si="26"/>
        <v>-1</v>
      </c>
      <c r="U270" s="133">
        <f t="shared" si="27"/>
        <v>-1.00056372949279</v>
      </c>
    </row>
    <row r="271" spans="17:21" x14ac:dyDescent="0.25">
      <c r="Q271" s="133">
        <f t="shared" si="23"/>
        <v>-1.1904761904761905</v>
      </c>
      <c r="R271" s="136">
        <f t="shared" si="24"/>
        <v>-1.0180710407427362</v>
      </c>
      <c r="S271" s="133">
        <f t="shared" si="25"/>
        <v>-5.5</v>
      </c>
      <c r="T271" s="133">
        <f t="shared" si="26"/>
        <v>-1</v>
      </c>
      <c r="U271" s="133">
        <f t="shared" si="27"/>
        <v>-1.00056372949279</v>
      </c>
    </row>
    <row r="272" spans="17:21" x14ac:dyDescent="0.25">
      <c r="Q272" s="133">
        <f t="shared" si="23"/>
        <v>-1.1904761904761905</v>
      </c>
      <c r="R272" s="136">
        <f t="shared" si="24"/>
        <v>-1.0180710407427362</v>
      </c>
      <c r="S272" s="133">
        <f t="shared" si="25"/>
        <v>-5.5</v>
      </c>
      <c r="T272" s="133">
        <f t="shared" si="26"/>
        <v>-1</v>
      </c>
      <c r="U272" s="133">
        <f t="shared" si="27"/>
        <v>-1.00056372949279</v>
      </c>
    </row>
    <row r="273" spans="17:21" x14ac:dyDescent="0.25">
      <c r="Q273" s="133">
        <f t="shared" si="23"/>
        <v>-1.1904761904761905</v>
      </c>
      <c r="R273" s="136">
        <f t="shared" si="24"/>
        <v>-1.0180710407427362</v>
      </c>
      <c r="S273" s="133">
        <f t="shared" si="25"/>
        <v>-5.5</v>
      </c>
      <c r="T273" s="133">
        <f t="shared" si="26"/>
        <v>-1</v>
      </c>
      <c r="U273" s="133">
        <f t="shared" si="27"/>
        <v>-1.00056372949279</v>
      </c>
    </row>
    <row r="274" spans="17:21" x14ac:dyDescent="0.25">
      <c r="Q274" s="133">
        <f t="shared" si="23"/>
        <v>-1.1904761904761905</v>
      </c>
      <c r="R274" s="136">
        <f t="shared" si="24"/>
        <v>-1.0180710407427362</v>
      </c>
      <c r="S274" s="133">
        <f t="shared" si="25"/>
        <v>-5.5</v>
      </c>
      <c r="T274" s="133">
        <f t="shared" si="26"/>
        <v>-1</v>
      </c>
      <c r="U274" s="133">
        <f t="shared" si="27"/>
        <v>-1.00056372949279</v>
      </c>
    </row>
    <row r="275" spans="17:21" x14ac:dyDescent="0.25">
      <c r="Q275" s="133">
        <f t="shared" si="23"/>
        <v>-1.1904761904761905</v>
      </c>
      <c r="R275" s="136">
        <f t="shared" si="24"/>
        <v>-1.0180710407427362</v>
      </c>
      <c r="S275" s="133">
        <f t="shared" si="25"/>
        <v>-5.5</v>
      </c>
      <c r="T275" s="133">
        <f t="shared" si="26"/>
        <v>-1</v>
      </c>
      <c r="U275" s="133">
        <f t="shared" si="27"/>
        <v>-1.00056372949279</v>
      </c>
    </row>
    <row r="276" spans="17:21" x14ac:dyDescent="0.25">
      <c r="Q276" s="133">
        <f t="shared" si="23"/>
        <v>-1.1904761904761905</v>
      </c>
      <c r="R276" s="136">
        <f t="shared" si="24"/>
        <v>-1.0180710407427362</v>
      </c>
      <c r="S276" s="133">
        <f t="shared" si="25"/>
        <v>-5.5</v>
      </c>
      <c r="T276" s="133">
        <f t="shared" si="26"/>
        <v>-1</v>
      </c>
      <c r="U276" s="133">
        <f t="shared" si="27"/>
        <v>-1.00056372949279</v>
      </c>
    </row>
    <row r="277" spans="17:21" x14ac:dyDescent="0.25">
      <c r="Q277" s="133">
        <f t="shared" si="23"/>
        <v>-1.1904761904761905</v>
      </c>
      <c r="R277" s="136">
        <f t="shared" si="24"/>
        <v>-1.0180710407427362</v>
      </c>
      <c r="S277" s="133">
        <f t="shared" si="25"/>
        <v>-5.5</v>
      </c>
      <c r="T277" s="133">
        <f t="shared" si="26"/>
        <v>-1</v>
      </c>
      <c r="U277" s="133">
        <f t="shared" si="27"/>
        <v>-1.00056372949279</v>
      </c>
    </row>
    <row r="278" spans="17:21" x14ac:dyDescent="0.25">
      <c r="Q278" s="133">
        <f t="shared" si="23"/>
        <v>-1.1904761904761905</v>
      </c>
      <c r="R278" s="136">
        <f t="shared" si="24"/>
        <v>-1.0180710407427362</v>
      </c>
      <c r="S278" s="133">
        <f t="shared" si="25"/>
        <v>-5.5</v>
      </c>
      <c r="T278" s="133">
        <f t="shared" si="26"/>
        <v>-1</v>
      </c>
      <c r="U278" s="133">
        <f t="shared" si="27"/>
        <v>-1.00056372949279</v>
      </c>
    </row>
    <row r="279" spans="17:21" x14ac:dyDescent="0.25">
      <c r="Q279" s="133">
        <f t="shared" si="23"/>
        <v>-1.1904761904761905</v>
      </c>
      <c r="R279" s="136">
        <f t="shared" si="24"/>
        <v>-1.0180710407427362</v>
      </c>
      <c r="S279" s="133">
        <f t="shared" si="25"/>
        <v>-5.5</v>
      </c>
      <c r="T279" s="133">
        <f t="shared" si="26"/>
        <v>-1</v>
      </c>
      <c r="U279" s="133">
        <f t="shared" si="27"/>
        <v>-1.00056372949279</v>
      </c>
    </row>
    <row r="280" spans="17:21" x14ac:dyDescent="0.25">
      <c r="Q280" s="133">
        <f t="shared" si="23"/>
        <v>-1.1904761904761905</v>
      </c>
      <c r="R280" s="136">
        <f t="shared" si="24"/>
        <v>-1.0180710407427362</v>
      </c>
      <c r="S280" s="133">
        <f t="shared" si="25"/>
        <v>-5.5</v>
      </c>
      <c r="T280" s="133">
        <f t="shared" si="26"/>
        <v>-1</v>
      </c>
      <c r="U280" s="133">
        <f t="shared" si="27"/>
        <v>-1.00056372949279</v>
      </c>
    </row>
    <row r="281" spans="17:21" x14ac:dyDescent="0.25">
      <c r="Q281" s="133">
        <f t="shared" si="23"/>
        <v>-1.1904761904761905</v>
      </c>
      <c r="R281" s="136">
        <f t="shared" si="24"/>
        <v>-1.0180710407427362</v>
      </c>
      <c r="S281" s="133">
        <f t="shared" si="25"/>
        <v>-5.5</v>
      </c>
      <c r="T281" s="133">
        <f t="shared" si="26"/>
        <v>-1</v>
      </c>
      <c r="U281" s="133">
        <f t="shared" si="27"/>
        <v>-1.00056372949279</v>
      </c>
    </row>
    <row r="282" spans="17:21" x14ac:dyDescent="0.25">
      <c r="Q282" s="133">
        <f t="shared" si="23"/>
        <v>-1.1904761904761905</v>
      </c>
      <c r="R282" s="136">
        <f t="shared" si="24"/>
        <v>-1.0180710407427362</v>
      </c>
      <c r="S282" s="133">
        <f t="shared" si="25"/>
        <v>-5.5</v>
      </c>
      <c r="T282" s="133">
        <f t="shared" si="26"/>
        <v>-1</v>
      </c>
      <c r="U282" s="133">
        <f t="shared" si="27"/>
        <v>-1.00056372949279</v>
      </c>
    </row>
    <row r="283" spans="17:21" x14ac:dyDescent="0.25">
      <c r="Q283" s="133">
        <f t="shared" si="23"/>
        <v>-1.1904761904761905</v>
      </c>
      <c r="R283" s="136">
        <f t="shared" si="24"/>
        <v>-1.0180710407427362</v>
      </c>
      <c r="S283" s="133">
        <f t="shared" si="25"/>
        <v>-5.5</v>
      </c>
      <c r="T283" s="133">
        <f t="shared" si="26"/>
        <v>-1</v>
      </c>
      <c r="U283" s="133">
        <f t="shared" si="27"/>
        <v>-1.00056372949279</v>
      </c>
    </row>
    <row r="284" spans="17:21" x14ac:dyDescent="0.25">
      <c r="Q284" s="133">
        <f t="shared" si="23"/>
        <v>-1.1904761904761905</v>
      </c>
      <c r="R284" s="136">
        <f t="shared" si="24"/>
        <v>-1.0180710407427362</v>
      </c>
      <c r="S284" s="133">
        <f t="shared" si="25"/>
        <v>-5.5</v>
      </c>
      <c r="T284" s="133">
        <f t="shared" si="26"/>
        <v>-1</v>
      </c>
      <c r="U284" s="133">
        <f t="shared" si="27"/>
        <v>-1.00056372949279</v>
      </c>
    </row>
    <row r="285" spans="17:21" x14ac:dyDescent="0.25">
      <c r="Q285" s="133">
        <f t="shared" si="23"/>
        <v>-1.1904761904761905</v>
      </c>
      <c r="R285" s="136">
        <f t="shared" si="24"/>
        <v>-1.0180710407427362</v>
      </c>
      <c r="S285" s="133">
        <f t="shared" si="25"/>
        <v>-5.5</v>
      </c>
      <c r="T285" s="133">
        <f t="shared" si="26"/>
        <v>-1</v>
      </c>
      <c r="U285" s="133">
        <f t="shared" si="27"/>
        <v>-1.00056372949279</v>
      </c>
    </row>
    <row r="286" spans="17:21" x14ac:dyDescent="0.25">
      <c r="Q286" s="133">
        <f t="shared" si="23"/>
        <v>-1.1904761904761905</v>
      </c>
      <c r="R286" s="136">
        <f t="shared" si="24"/>
        <v>-1.0180710407427362</v>
      </c>
      <c r="S286" s="133">
        <f t="shared" si="25"/>
        <v>-5.5</v>
      </c>
      <c r="T286" s="133">
        <f t="shared" si="26"/>
        <v>-1</v>
      </c>
      <c r="U286" s="133">
        <f t="shared" si="27"/>
        <v>-1.00056372949279</v>
      </c>
    </row>
    <row r="287" spans="17:21" x14ac:dyDescent="0.25">
      <c r="Q287" s="133">
        <f t="shared" si="23"/>
        <v>-1.1904761904761905</v>
      </c>
      <c r="R287" s="136">
        <f t="shared" si="24"/>
        <v>-1.0180710407427362</v>
      </c>
      <c r="S287" s="133">
        <f t="shared" si="25"/>
        <v>-5.5</v>
      </c>
      <c r="T287" s="133">
        <f t="shared" si="26"/>
        <v>-1</v>
      </c>
      <c r="U287" s="133">
        <f t="shared" si="27"/>
        <v>-1.00056372949279</v>
      </c>
    </row>
    <row r="288" spans="17:21" x14ac:dyDescent="0.25">
      <c r="Q288" s="133">
        <f t="shared" si="23"/>
        <v>-1.1904761904761905</v>
      </c>
      <c r="R288" s="136">
        <f t="shared" si="24"/>
        <v>-1.0180710407427362</v>
      </c>
      <c r="S288" s="133">
        <f t="shared" si="25"/>
        <v>-5.5</v>
      </c>
      <c r="T288" s="133">
        <f t="shared" si="26"/>
        <v>-1</v>
      </c>
      <c r="U288" s="133">
        <f t="shared" si="27"/>
        <v>-1.00056372949279</v>
      </c>
    </row>
    <row r="289" spans="17:21" x14ac:dyDescent="0.25">
      <c r="Q289" s="133">
        <f t="shared" si="23"/>
        <v>-1.1904761904761905</v>
      </c>
      <c r="R289" s="136">
        <f t="shared" si="24"/>
        <v>-1.0180710407427362</v>
      </c>
      <c r="S289" s="133">
        <f t="shared" si="25"/>
        <v>-5.5</v>
      </c>
      <c r="T289" s="133">
        <f t="shared" si="26"/>
        <v>-1</v>
      </c>
      <c r="U289" s="133">
        <f t="shared" si="27"/>
        <v>-1.00056372949279</v>
      </c>
    </row>
    <row r="290" spans="17:21" x14ac:dyDescent="0.25">
      <c r="Q290" s="133">
        <f t="shared" si="23"/>
        <v>-1.1904761904761905</v>
      </c>
      <c r="R290" s="136">
        <f t="shared" si="24"/>
        <v>-1.0180710407427362</v>
      </c>
      <c r="S290" s="133">
        <f t="shared" si="25"/>
        <v>-5.5</v>
      </c>
      <c r="T290" s="133">
        <f t="shared" si="26"/>
        <v>-1</v>
      </c>
      <c r="U290" s="133">
        <f t="shared" si="27"/>
        <v>-1.00056372949279</v>
      </c>
    </row>
    <row r="291" spans="17:21" x14ac:dyDescent="0.25">
      <c r="Q291" s="133">
        <f t="shared" si="23"/>
        <v>-1.1904761904761905</v>
      </c>
      <c r="R291" s="136">
        <f t="shared" si="24"/>
        <v>-1.0180710407427362</v>
      </c>
      <c r="S291" s="133">
        <f t="shared" si="25"/>
        <v>-5.5</v>
      </c>
      <c r="T291" s="133">
        <f t="shared" si="26"/>
        <v>-1</v>
      </c>
      <c r="U291" s="133">
        <f t="shared" si="27"/>
        <v>-1.00056372949279</v>
      </c>
    </row>
    <row r="292" spans="17:21" x14ac:dyDescent="0.25">
      <c r="Q292" s="133">
        <f t="shared" si="23"/>
        <v>-1.1904761904761905</v>
      </c>
      <c r="R292" s="136">
        <f t="shared" si="24"/>
        <v>-1.0180710407427362</v>
      </c>
      <c r="S292" s="133">
        <f t="shared" si="25"/>
        <v>-5.5</v>
      </c>
      <c r="T292" s="133">
        <f t="shared" si="26"/>
        <v>-1</v>
      </c>
      <c r="U292" s="133">
        <f t="shared" si="27"/>
        <v>-1.00056372949279</v>
      </c>
    </row>
    <row r="293" spans="17:21" x14ac:dyDescent="0.25">
      <c r="Q293" s="133">
        <f t="shared" si="23"/>
        <v>-1.1904761904761905</v>
      </c>
      <c r="R293" s="136">
        <f t="shared" si="24"/>
        <v>-1.0180710407427362</v>
      </c>
      <c r="S293" s="133">
        <f t="shared" si="25"/>
        <v>-5.5</v>
      </c>
      <c r="T293" s="133">
        <f t="shared" si="26"/>
        <v>-1</v>
      </c>
      <c r="U293" s="133">
        <f t="shared" si="27"/>
        <v>-1.00056372949279</v>
      </c>
    </row>
    <row r="294" spans="17:21" x14ac:dyDescent="0.25">
      <c r="Q294" s="133">
        <f t="shared" si="23"/>
        <v>-1.1904761904761905</v>
      </c>
      <c r="R294" s="136">
        <f t="shared" si="24"/>
        <v>-1.0180710407427362</v>
      </c>
      <c r="S294" s="133">
        <f t="shared" si="25"/>
        <v>-5.5</v>
      </c>
      <c r="T294" s="133">
        <f t="shared" si="26"/>
        <v>-1</v>
      </c>
      <c r="U294" s="133">
        <f t="shared" si="27"/>
        <v>-1.00056372949279</v>
      </c>
    </row>
    <row r="295" spans="17:21" x14ac:dyDescent="0.25">
      <c r="Q295" s="133">
        <f t="shared" si="23"/>
        <v>-1.1904761904761905</v>
      </c>
      <c r="R295" s="136">
        <f t="shared" si="24"/>
        <v>-1.0180710407427362</v>
      </c>
      <c r="S295" s="133">
        <f t="shared" si="25"/>
        <v>-5.5</v>
      </c>
      <c r="T295" s="133">
        <f t="shared" si="26"/>
        <v>-1</v>
      </c>
      <c r="U295" s="133">
        <f t="shared" si="27"/>
        <v>-1.00056372949279</v>
      </c>
    </row>
    <row r="296" spans="17:21" x14ac:dyDescent="0.25">
      <c r="Q296" s="133">
        <f t="shared" si="23"/>
        <v>-1.1904761904761905</v>
      </c>
      <c r="R296" s="136">
        <f t="shared" si="24"/>
        <v>-1.0180710407427362</v>
      </c>
      <c r="S296" s="133">
        <f t="shared" si="25"/>
        <v>-5.5</v>
      </c>
      <c r="T296" s="133">
        <f t="shared" si="26"/>
        <v>-1</v>
      </c>
      <c r="U296" s="133">
        <f t="shared" si="27"/>
        <v>-1.00056372949279</v>
      </c>
    </row>
    <row r="297" spans="17:21" x14ac:dyDescent="0.25">
      <c r="Q297" s="133">
        <f t="shared" si="23"/>
        <v>-1.1904761904761905</v>
      </c>
      <c r="R297" s="136">
        <f t="shared" si="24"/>
        <v>-1.0180710407427362</v>
      </c>
      <c r="S297" s="133">
        <f t="shared" si="25"/>
        <v>-5.5</v>
      </c>
      <c r="T297" s="133">
        <f t="shared" si="26"/>
        <v>-1</v>
      </c>
      <c r="U297" s="133">
        <f t="shared" si="27"/>
        <v>-1.00056372949279</v>
      </c>
    </row>
    <row r="298" spans="17:21" x14ac:dyDescent="0.25">
      <c r="Q298" s="133">
        <f t="shared" si="23"/>
        <v>-1.1904761904761905</v>
      </c>
      <c r="R298" s="136">
        <f t="shared" si="24"/>
        <v>-1.0180710407427362</v>
      </c>
      <c r="S298" s="133">
        <f t="shared" si="25"/>
        <v>-5.5</v>
      </c>
      <c r="T298" s="133">
        <f t="shared" si="26"/>
        <v>-1</v>
      </c>
      <c r="U298" s="133">
        <f t="shared" si="27"/>
        <v>-1.00056372949279</v>
      </c>
    </row>
    <row r="299" spans="17:21" x14ac:dyDescent="0.25">
      <c r="Q299" s="133">
        <f t="shared" si="23"/>
        <v>-1.1904761904761905</v>
      </c>
      <c r="R299" s="136">
        <f t="shared" si="24"/>
        <v>-1.0180710407427362</v>
      </c>
      <c r="S299" s="133">
        <f t="shared" si="25"/>
        <v>-5.5</v>
      </c>
      <c r="T299" s="133">
        <f t="shared" si="26"/>
        <v>-1</v>
      </c>
      <c r="U299" s="133">
        <f t="shared" si="27"/>
        <v>-1.00056372949279</v>
      </c>
    </row>
    <row r="300" spans="17:21" x14ac:dyDescent="0.25">
      <c r="Q300" s="133">
        <f t="shared" si="23"/>
        <v>-1.1904761904761905</v>
      </c>
      <c r="R300" s="136">
        <f t="shared" si="24"/>
        <v>-1.0180710407427362</v>
      </c>
      <c r="S300" s="133">
        <f t="shared" si="25"/>
        <v>-5.5</v>
      </c>
      <c r="T300" s="133">
        <f t="shared" si="26"/>
        <v>-1</v>
      </c>
      <c r="U300" s="133">
        <f t="shared" si="27"/>
        <v>-1.00056372949279</v>
      </c>
    </row>
    <row r="301" spans="17:21" x14ac:dyDescent="0.25">
      <c r="Q301" s="133">
        <f t="shared" si="23"/>
        <v>-1.1904761904761905</v>
      </c>
      <c r="R301" s="136">
        <f t="shared" si="24"/>
        <v>-1.0180710407427362</v>
      </c>
      <c r="S301" s="133">
        <f t="shared" si="25"/>
        <v>-5.5</v>
      </c>
      <c r="T301" s="133">
        <f t="shared" si="26"/>
        <v>-1</v>
      </c>
      <c r="U301" s="133">
        <f t="shared" si="27"/>
        <v>-1.00056372949279</v>
      </c>
    </row>
    <row r="302" spans="17:21" x14ac:dyDescent="0.25">
      <c r="Q302" s="133">
        <f t="shared" si="23"/>
        <v>-1.1904761904761905</v>
      </c>
      <c r="R302" s="136">
        <f t="shared" si="24"/>
        <v>-1.0180710407427362</v>
      </c>
      <c r="S302" s="133">
        <f t="shared" si="25"/>
        <v>-5.5</v>
      </c>
      <c r="T302" s="133">
        <f t="shared" si="26"/>
        <v>-1</v>
      </c>
      <c r="U302" s="133">
        <f t="shared" si="27"/>
        <v>-1.00056372949279</v>
      </c>
    </row>
    <row r="303" spans="17:21" x14ac:dyDescent="0.25">
      <c r="Q303" s="133">
        <f t="shared" si="23"/>
        <v>-1.1904761904761905</v>
      </c>
      <c r="R303" s="136">
        <f t="shared" si="24"/>
        <v>-1.0180710407427362</v>
      </c>
      <c r="S303" s="133">
        <f t="shared" si="25"/>
        <v>-5.5</v>
      </c>
      <c r="T303" s="133">
        <f t="shared" si="26"/>
        <v>-1</v>
      </c>
      <c r="U303" s="133">
        <f t="shared" si="27"/>
        <v>-1.00056372949279</v>
      </c>
    </row>
    <row r="304" spans="17:21" x14ac:dyDescent="0.25">
      <c r="Q304" s="133">
        <f t="shared" si="23"/>
        <v>-1.1904761904761905</v>
      </c>
      <c r="R304" s="136">
        <f t="shared" si="24"/>
        <v>-1.0180710407427362</v>
      </c>
      <c r="S304" s="133">
        <f t="shared" si="25"/>
        <v>-5.5</v>
      </c>
      <c r="T304" s="133">
        <f t="shared" si="26"/>
        <v>-1</v>
      </c>
      <c r="U304" s="133">
        <f t="shared" si="27"/>
        <v>-1.00056372949279</v>
      </c>
    </row>
    <row r="305" spans="17:21" x14ac:dyDescent="0.25">
      <c r="Q305" s="133">
        <f t="shared" si="23"/>
        <v>-1.1904761904761905</v>
      </c>
      <c r="R305" s="136">
        <f t="shared" si="24"/>
        <v>-1.0180710407427362</v>
      </c>
      <c r="S305" s="133">
        <f t="shared" si="25"/>
        <v>-5.5</v>
      </c>
      <c r="T305" s="133">
        <f t="shared" si="26"/>
        <v>-1</v>
      </c>
      <c r="U305" s="133">
        <f t="shared" si="27"/>
        <v>-1.00056372949279</v>
      </c>
    </row>
    <row r="306" spans="17:21" x14ac:dyDescent="0.25">
      <c r="Q306" s="133">
        <f t="shared" si="23"/>
        <v>-1.1904761904761905</v>
      </c>
      <c r="R306" s="136">
        <f t="shared" si="24"/>
        <v>-1.0180710407427362</v>
      </c>
      <c r="S306" s="133">
        <f t="shared" si="25"/>
        <v>-5.5</v>
      </c>
      <c r="T306" s="133">
        <f t="shared" si="26"/>
        <v>-1</v>
      </c>
      <c r="U306" s="133">
        <f t="shared" si="27"/>
        <v>-1.00056372949279</v>
      </c>
    </row>
    <row r="307" spans="17:21" x14ac:dyDescent="0.25">
      <c r="Q307" s="133">
        <f t="shared" si="23"/>
        <v>-1.1904761904761905</v>
      </c>
      <c r="R307" s="136">
        <f t="shared" si="24"/>
        <v>-1.0180710407427362</v>
      </c>
      <c r="S307" s="133">
        <f t="shared" si="25"/>
        <v>-5.5</v>
      </c>
      <c r="T307" s="133">
        <f t="shared" si="26"/>
        <v>-1</v>
      </c>
      <c r="U307" s="133">
        <f t="shared" si="27"/>
        <v>-1.00056372949279</v>
      </c>
    </row>
    <row r="308" spans="17:21" x14ac:dyDescent="0.25">
      <c r="Q308" s="133">
        <f t="shared" si="23"/>
        <v>-1.1904761904761905</v>
      </c>
      <c r="R308" s="136">
        <f t="shared" si="24"/>
        <v>-1.0180710407427362</v>
      </c>
      <c r="S308" s="133">
        <f t="shared" si="25"/>
        <v>-5.5</v>
      </c>
      <c r="T308" s="133">
        <f t="shared" si="26"/>
        <v>-1</v>
      </c>
      <c r="U308" s="133">
        <f t="shared" si="27"/>
        <v>-1.00056372949279</v>
      </c>
    </row>
    <row r="309" spans="17:21" x14ac:dyDescent="0.25">
      <c r="Q309" s="133">
        <f t="shared" si="23"/>
        <v>-1.1904761904761905</v>
      </c>
      <c r="R309" s="136">
        <f t="shared" si="24"/>
        <v>-1.0180710407427362</v>
      </c>
      <c r="S309" s="133">
        <f t="shared" si="25"/>
        <v>-5.5</v>
      </c>
      <c r="T309" s="133">
        <f t="shared" si="26"/>
        <v>-1</v>
      </c>
      <c r="U309" s="133">
        <f t="shared" si="27"/>
        <v>-1.00056372949279</v>
      </c>
    </row>
    <row r="310" spans="17:21" x14ac:dyDescent="0.25">
      <c r="Q310" s="133">
        <f t="shared" si="23"/>
        <v>-1.1904761904761905</v>
      </c>
      <c r="R310" s="136">
        <f t="shared" si="24"/>
        <v>-1.0180710407427362</v>
      </c>
      <c r="S310" s="133">
        <f t="shared" si="25"/>
        <v>-5.5</v>
      </c>
      <c r="T310" s="133">
        <f t="shared" si="26"/>
        <v>-1</v>
      </c>
      <c r="U310" s="133">
        <f t="shared" si="27"/>
        <v>-1.00056372949279</v>
      </c>
    </row>
    <row r="311" spans="17:21" x14ac:dyDescent="0.25">
      <c r="Q311" s="133">
        <f t="shared" si="23"/>
        <v>-1.1904761904761905</v>
      </c>
      <c r="R311" s="136">
        <f t="shared" si="24"/>
        <v>-1.0180710407427362</v>
      </c>
      <c r="S311" s="133">
        <f t="shared" si="25"/>
        <v>-5.5</v>
      </c>
      <c r="T311" s="133">
        <f t="shared" si="26"/>
        <v>-1</v>
      </c>
      <c r="U311" s="133">
        <f t="shared" si="27"/>
        <v>-1.00056372949279</v>
      </c>
    </row>
    <row r="312" spans="17:21" x14ac:dyDescent="0.25">
      <c r="Q312" s="133">
        <f t="shared" si="23"/>
        <v>-1.1904761904761905</v>
      </c>
      <c r="R312" s="136">
        <f t="shared" si="24"/>
        <v>-1.0180710407427362</v>
      </c>
      <c r="S312" s="133">
        <f t="shared" si="25"/>
        <v>-5.5</v>
      </c>
      <c r="T312" s="133">
        <f t="shared" si="26"/>
        <v>-1</v>
      </c>
      <c r="U312" s="133">
        <f t="shared" si="27"/>
        <v>-1.00056372949279</v>
      </c>
    </row>
    <row r="313" spans="17:21" x14ac:dyDescent="0.25">
      <c r="Q313" s="133">
        <f t="shared" si="23"/>
        <v>-1.1904761904761905</v>
      </c>
      <c r="R313" s="136">
        <f t="shared" si="24"/>
        <v>-1.0180710407427362</v>
      </c>
      <c r="S313" s="133">
        <f t="shared" si="25"/>
        <v>-5.5</v>
      </c>
      <c r="T313" s="133">
        <f t="shared" si="26"/>
        <v>-1</v>
      </c>
      <c r="U313" s="133">
        <f t="shared" si="27"/>
        <v>-1.00056372949279</v>
      </c>
    </row>
    <row r="314" spans="17:21" x14ac:dyDescent="0.25">
      <c r="Q314" s="133">
        <f t="shared" si="23"/>
        <v>-1.1904761904761905</v>
      </c>
      <c r="R314" s="136">
        <f t="shared" si="24"/>
        <v>-1.0180710407427362</v>
      </c>
      <c r="S314" s="133">
        <f t="shared" si="25"/>
        <v>-5.5</v>
      </c>
      <c r="T314" s="133">
        <f t="shared" si="26"/>
        <v>-1</v>
      </c>
      <c r="U314" s="133">
        <f t="shared" si="27"/>
        <v>-1.00056372949279</v>
      </c>
    </row>
    <row r="315" spans="17:21" x14ac:dyDescent="0.25">
      <c r="Q315" s="133">
        <f t="shared" si="23"/>
        <v>-1.1904761904761905</v>
      </c>
      <c r="R315" s="136">
        <f t="shared" si="24"/>
        <v>-1.0180710407427362</v>
      </c>
      <c r="S315" s="133">
        <f t="shared" si="25"/>
        <v>-5.5</v>
      </c>
      <c r="T315" s="133">
        <f t="shared" si="26"/>
        <v>-1</v>
      </c>
      <c r="U315" s="133">
        <f t="shared" si="27"/>
        <v>-1.00056372949279</v>
      </c>
    </row>
    <row r="316" spans="17:21" x14ac:dyDescent="0.25">
      <c r="Q316" s="133">
        <f t="shared" si="23"/>
        <v>-1.1904761904761905</v>
      </c>
      <c r="R316" s="136">
        <f t="shared" si="24"/>
        <v>-1.0180710407427362</v>
      </c>
      <c r="S316" s="133">
        <f t="shared" si="25"/>
        <v>-5.5</v>
      </c>
      <c r="T316" s="133">
        <f t="shared" si="26"/>
        <v>-1</v>
      </c>
      <c r="U316" s="133">
        <f t="shared" si="27"/>
        <v>-1.00056372949279</v>
      </c>
    </row>
    <row r="317" spans="17:21" x14ac:dyDescent="0.25">
      <c r="Q317" s="133">
        <f t="shared" si="23"/>
        <v>-1.1904761904761905</v>
      </c>
      <c r="R317" s="136">
        <f t="shared" si="24"/>
        <v>-1.0180710407427362</v>
      </c>
      <c r="S317" s="133">
        <f t="shared" si="25"/>
        <v>-5.5</v>
      </c>
      <c r="T317" s="133">
        <f t="shared" si="26"/>
        <v>-1</v>
      </c>
      <c r="U317" s="133">
        <f t="shared" si="27"/>
        <v>-1.00056372949279</v>
      </c>
    </row>
    <row r="318" spans="17:21" x14ac:dyDescent="0.25">
      <c r="Q318" s="133">
        <f t="shared" si="23"/>
        <v>-1.1904761904761905</v>
      </c>
      <c r="R318" s="136">
        <f t="shared" si="24"/>
        <v>-1.0180710407427362</v>
      </c>
      <c r="S318" s="133">
        <f t="shared" si="25"/>
        <v>-5.5</v>
      </c>
      <c r="T318" s="133">
        <f t="shared" si="26"/>
        <v>-1</v>
      </c>
      <c r="U318" s="133">
        <f t="shared" si="27"/>
        <v>-1.00056372949279</v>
      </c>
    </row>
    <row r="319" spans="17:21" x14ac:dyDescent="0.25">
      <c r="Q319" s="133">
        <f t="shared" si="23"/>
        <v>-1.1904761904761905</v>
      </c>
      <c r="R319" s="136">
        <f t="shared" si="24"/>
        <v>-1.0180710407427362</v>
      </c>
      <c r="S319" s="133">
        <f t="shared" si="25"/>
        <v>-5.5</v>
      </c>
      <c r="T319" s="133">
        <f t="shared" si="26"/>
        <v>-1</v>
      </c>
      <c r="U319" s="133">
        <f t="shared" si="27"/>
        <v>-1.00056372949279</v>
      </c>
    </row>
    <row r="320" spans="17:21" x14ac:dyDescent="0.25">
      <c r="Q320" s="133">
        <f t="shared" si="23"/>
        <v>-1.1904761904761905</v>
      </c>
      <c r="R320" s="136">
        <f t="shared" si="24"/>
        <v>-1.0180710407427362</v>
      </c>
      <c r="S320" s="133">
        <f t="shared" si="25"/>
        <v>-5.5</v>
      </c>
      <c r="T320" s="133">
        <f t="shared" si="26"/>
        <v>-1</v>
      </c>
      <c r="U320" s="133">
        <f t="shared" si="27"/>
        <v>-1.00056372949279</v>
      </c>
    </row>
    <row r="321" spans="17:21" x14ac:dyDescent="0.25">
      <c r="Q321" s="133">
        <f t="shared" si="23"/>
        <v>-1.1904761904761905</v>
      </c>
      <c r="R321" s="136">
        <f t="shared" si="24"/>
        <v>-1.0180710407427362</v>
      </c>
      <c r="S321" s="133">
        <f t="shared" si="25"/>
        <v>-5.5</v>
      </c>
      <c r="T321" s="133">
        <f t="shared" si="26"/>
        <v>-1</v>
      </c>
      <c r="U321" s="133">
        <f t="shared" si="27"/>
        <v>-1.00056372949279</v>
      </c>
    </row>
    <row r="322" spans="17:21" x14ac:dyDescent="0.25">
      <c r="Q322" s="133">
        <f t="shared" si="23"/>
        <v>-1.1904761904761905</v>
      </c>
      <c r="R322" s="136">
        <f t="shared" si="24"/>
        <v>-1.0180710407427362</v>
      </c>
      <c r="S322" s="133">
        <f t="shared" si="25"/>
        <v>-5.5</v>
      </c>
      <c r="T322" s="133">
        <f t="shared" si="26"/>
        <v>-1</v>
      </c>
      <c r="U322" s="133">
        <f t="shared" si="27"/>
        <v>-1.00056372949279</v>
      </c>
    </row>
    <row r="323" spans="17:21" x14ac:dyDescent="0.25">
      <c r="Q323" s="133">
        <f t="shared" ref="Q323:Q361" si="28">2*((L323-P$3)/(P$5-P$3))-1</f>
        <v>-1.1904761904761905</v>
      </c>
      <c r="R323" s="136">
        <f t="shared" ref="R323:R361" si="29">2*((H323-P$8)/(P$10-P$8))-1</f>
        <v>-1.0180710407427362</v>
      </c>
      <c r="S323" s="133">
        <f t="shared" ref="S323:S361" si="30">2*((I323-P$13)/(P$15-P$13))-1</f>
        <v>-5.5</v>
      </c>
      <c r="T323" s="133">
        <f t="shared" ref="T323:T361" si="31">2*((J323-P$18)/(P$20-P$18))-1</f>
        <v>-1</v>
      </c>
      <c r="U323" s="133">
        <f t="shared" ref="U323:U361" si="32">2*((K323-P$23)/(P$25-P$23))-1</f>
        <v>-1.00056372949279</v>
      </c>
    </row>
    <row r="324" spans="17:21" x14ac:dyDescent="0.25">
      <c r="Q324" s="133">
        <f t="shared" si="28"/>
        <v>-1.1904761904761905</v>
      </c>
      <c r="R324" s="136">
        <f t="shared" si="29"/>
        <v>-1.0180710407427362</v>
      </c>
      <c r="S324" s="133">
        <f t="shared" si="30"/>
        <v>-5.5</v>
      </c>
      <c r="T324" s="133">
        <f t="shared" si="31"/>
        <v>-1</v>
      </c>
      <c r="U324" s="133">
        <f t="shared" si="32"/>
        <v>-1.00056372949279</v>
      </c>
    </row>
    <row r="325" spans="17:21" x14ac:dyDescent="0.25">
      <c r="Q325" s="133">
        <f t="shared" si="28"/>
        <v>-1.1904761904761905</v>
      </c>
      <c r="R325" s="136">
        <f t="shared" si="29"/>
        <v>-1.0180710407427362</v>
      </c>
      <c r="S325" s="133">
        <f t="shared" si="30"/>
        <v>-5.5</v>
      </c>
      <c r="T325" s="133">
        <f t="shared" si="31"/>
        <v>-1</v>
      </c>
      <c r="U325" s="133">
        <f t="shared" si="32"/>
        <v>-1.00056372949279</v>
      </c>
    </row>
    <row r="326" spans="17:21" x14ac:dyDescent="0.25">
      <c r="Q326" s="133">
        <f t="shared" si="28"/>
        <v>-1.1904761904761905</v>
      </c>
      <c r="R326" s="136">
        <f t="shared" si="29"/>
        <v>-1.0180710407427362</v>
      </c>
      <c r="S326" s="133">
        <f t="shared" si="30"/>
        <v>-5.5</v>
      </c>
      <c r="T326" s="133">
        <f t="shared" si="31"/>
        <v>-1</v>
      </c>
      <c r="U326" s="133">
        <f t="shared" si="32"/>
        <v>-1.00056372949279</v>
      </c>
    </row>
    <row r="327" spans="17:21" x14ac:dyDescent="0.25">
      <c r="Q327" s="133">
        <f t="shared" si="28"/>
        <v>-1.1904761904761905</v>
      </c>
      <c r="R327" s="136">
        <f t="shared" si="29"/>
        <v>-1.0180710407427362</v>
      </c>
      <c r="S327" s="133">
        <f t="shared" si="30"/>
        <v>-5.5</v>
      </c>
      <c r="T327" s="133">
        <f t="shared" si="31"/>
        <v>-1</v>
      </c>
      <c r="U327" s="133">
        <f t="shared" si="32"/>
        <v>-1.00056372949279</v>
      </c>
    </row>
    <row r="328" spans="17:21" x14ac:dyDescent="0.25">
      <c r="Q328" s="133">
        <f t="shared" si="28"/>
        <v>-1.1904761904761905</v>
      </c>
      <c r="R328" s="136">
        <f t="shared" si="29"/>
        <v>-1.0180710407427362</v>
      </c>
      <c r="S328" s="133">
        <f t="shared" si="30"/>
        <v>-5.5</v>
      </c>
      <c r="T328" s="133">
        <f t="shared" si="31"/>
        <v>-1</v>
      </c>
      <c r="U328" s="133">
        <f t="shared" si="32"/>
        <v>-1.00056372949279</v>
      </c>
    </row>
    <row r="329" spans="17:21" x14ac:dyDescent="0.25">
      <c r="Q329" s="133">
        <f t="shared" si="28"/>
        <v>-1.1904761904761905</v>
      </c>
      <c r="R329" s="136">
        <f t="shared" si="29"/>
        <v>-1.0180710407427362</v>
      </c>
      <c r="S329" s="133">
        <f t="shared" si="30"/>
        <v>-5.5</v>
      </c>
      <c r="T329" s="133">
        <f t="shared" si="31"/>
        <v>-1</v>
      </c>
      <c r="U329" s="133">
        <f t="shared" si="32"/>
        <v>-1.00056372949279</v>
      </c>
    </row>
    <row r="330" spans="17:21" x14ac:dyDescent="0.25">
      <c r="Q330" s="133">
        <f t="shared" si="28"/>
        <v>-1.1904761904761905</v>
      </c>
      <c r="R330" s="136">
        <f t="shared" si="29"/>
        <v>-1.0180710407427362</v>
      </c>
      <c r="S330" s="133">
        <f t="shared" si="30"/>
        <v>-5.5</v>
      </c>
      <c r="T330" s="133">
        <f t="shared" si="31"/>
        <v>-1</v>
      </c>
      <c r="U330" s="133">
        <f t="shared" si="32"/>
        <v>-1.00056372949279</v>
      </c>
    </row>
    <row r="331" spans="17:21" x14ac:dyDescent="0.25">
      <c r="Q331" s="133">
        <f t="shared" si="28"/>
        <v>-1.1904761904761905</v>
      </c>
      <c r="R331" s="136">
        <f t="shared" si="29"/>
        <v>-1.0180710407427362</v>
      </c>
      <c r="S331" s="133">
        <f t="shared" si="30"/>
        <v>-5.5</v>
      </c>
      <c r="T331" s="133">
        <f t="shared" si="31"/>
        <v>-1</v>
      </c>
      <c r="U331" s="133">
        <f t="shared" si="32"/>
        <v>-1.00056372949279</v>
      </c>
    </row>
    <row r="332" spans="17:21" x14ac:dyDescent="0.25">
      <c r="Q332" s="133">
        <f t="shared" si="28"/>
        <v>-1.1904761904761905</v>
      </c>
      <c r="R332" s="136">
        <f t="shared" si="29"/>
        <v>-1.0180710407427362</v>
      </c>
      <c r="S332" s="133">
        <f t="shared" si="30"/>
        <v>-5.5</v>
      </c>
      <c r="T332" s="133">
        <f t="shared" si="31"/>
        <v>-1</v>
      </c>
      <c r="U332" s="133">
        <f t="shared" si="32"/>
        <v>-1.00056372949279</v>
      </c>
    </row>
    <row r="333" spans="17:21" x14ac:dyDescent="0.25">
      <c r="Q333" s="133">
        <f t="shared" si="28"/>
        <v>-1.1904761904761905</v>
      </c>
      <c r="R333" s="136">
        <f t="shared" si="29"/>
        <v>-1.0180710407427362</v>
      </c>
      <c r="S333" s="133">
        <f t="shared" si="30"/>
        <v>-5.5</v>
      </c>
      <c r="T333" s="133">
        <f t="shared" si="31"/>
        <v>-1</v>
      </c>
      <c r="U333" s="133">
        <f t="shared" si="32"/>
        <v>-1.00056372949279</v>
      </c>
    </row>
    <row r="334" spans="17:21" x14ac:dyDescent="0.25">
      <c r="Q334" s="133">
        <f t="shared" si="28"/>
        <v>-1.1904761904761905</v>
      </c>
      <c r="R334" s="136">
        <f t="shared" si="29"/>
        <v>-1.0180710407427362</v>
      </c>
      <c r="S334" s="133">
        <f t="shared" si="30"/>
        <v>-5.5</v>
      </c>
      <c r="T334" s="133">
        <f t="shared" si="31"/>
        <v>-1</v>
      </c>
      <c r="U334" s="133">
        <f t="shared" si="32"/>
        <v>-1.00056372949279</v>
      </c>
    </row>
    <row r="335" spans="17:21" x14ac:dyDescent="0.25">
      <c r="Q335" s="133">
        <f t="shared" si="28"/>
        <v>-1.1904761904761905</v>
      </c>
      <c r="R335" s="136">
        <f t="shared" si="29"/>
        <v>-1.0180710407427362</v>
      </c>
      <c r="S335" s="133">
        <f t="shared" si="30"/>
        <v>-5.5</v>
      </c>
      <c r="T335" s="133">
        <f t="shared" si="31"/>
        <v>-1</v>
      </c>
      <c r="U335" s="133">
        <f t="shared" si="32"/>
        <v>-1.00056372949279</v>
      </c>
    </row>
    <row r="336" spans="17:21" x14ac:dyDescent="0.25">
      <c r="Q336" s="133">
        <f t="shared" si="28"/>
        <v>-1.1904761904761905</v>
      </c>
      <c r="R336" s="136">
        <f t="shared" si="29"/>
        <v>-1.0180710407427362</v>
      </c>
      <c r="S336" s="133">
        <f t="shared" si="30"/>
        <v>-5.5</v>
      </c>
      <c r="T336" s="133">
        <f t="shared" si="31"/>
        <v>-1</v>
      </c>
      <c r="U336" s="133">
        <f t="shared" si="32"/>
        <v>-1.00056372949279</v>
      </c>
    </row>
    <row r="337" spans="17:21" x14ac:dyDescent="0.25">
      <c r="Q337" s="133">
        <f t="shared" si="28"/>
        <v>-1.1904761904761905</v>
      </c>
      <c r="R337" s="136">
        <f t="shared" si="29"/>
        <v>-1.0180710407427362</v>
      </c>
      <c r="S337" s="133">
        <f t="shared" si="30"/>
        <v>-5.5</v>
      </c>
      <c r="T337" s="133">
        <f t="shared" si="31"/>
        <v>-1</v>
      </c>
      <c r="U337" s="133">
        <f t="shared" si="32"/>
        <v>-1.00056372949279</v>
      </c>
    </row>
    <row r="338" spans="17:21" x14ac:dyDescent="0.25">
      <c r="Q338" s="133">
        <f t="shared" si="28"/>
        <v>-1.1904761904761905</v>
      </c>
      <c r="R338" s="136">
        <f t="shared" si="29"/>
        <v>-1.0180710407427362</v>
      </c>
      <c r="S338" s="133">
        <f t="shared" si="30"/>
        <v>-5.5</v>
      </c>
      <c r="T338" s="133">
        <f t="shared" si="31"/>
        <v>-1</v>
      </c>
      <c r="U338" s="133">
        <f t="shared" si="32"/>
        <v>-1.00056372949279</v>
      </c>
    </row>
    <row r="339" spans="17:21" x14ac:dyDescent="0.25">
      <c r="Q339" s="133">
        <f t="shared" si="28"/>
        <v>-1.1904761904761905</v>
      </c>
      <c r="R339" s="136">
        <f t="shared" si="29"/>
        <v>-1.0180710407427362</v>
      </c>
      <c r="S339" s="133">
        <f t="shared" si="30"/>
        <v>-5.5</v>
      </c>
      <c r="T339" s="133">
        <f t="shared" si="31"/>
        <v>-1</v>
      </c>
      <c r="U339" s="133">
        <f t="shared" si="32"/>
        <v>-1.00056372949279</v>
      </c>
    </row>
    <row r="340" spans="17:21" x14ac:dyDescent="0.25">
      <c r="Q340" s="133">
        <f t="shared" si="28"/>
        <v>-1.1904761904761905</v>
      </c>
      <c r="R340" s="136">
        <f t="shared" si="29"/>
        <v>-1.0180710407427362</v>
      </c>
      <c r="S340" s="133">
        <f t="shared" si="30"/>
        <v>-5.5</v>
      </c>
      <c r="T340" s="133">
        <f t="shared" si="31"/>
        <v>-1</v>
      </c>
      <c r="U340" s="133">
        <f t="shared" si="32"/>
        <v>-1.00056372949279</v>
      </c>
    </row>
    <row r="341" spans="17:21" x14ac:dyDescent="0.25">
      <c r="Q341" s="133">
        <f t="shared" si="28"/>
        <v>-1.1904761904761905</v>
      </c>
      <c r="R341" s="136">
        <f t="shared" si="29"/>
        <v>-1.0180710407427362</v>
      </c>
      <c r="S341" s="133">
        <f t="shared" si="30"/>
        <v>-5.5</v>
      </c>
      <c r="T341" s="133">
        <f t="shared" si="31"/>
        <v>-1</v>
      </c>
      <c r="U341" s="133">
        <f t="shared" si="32"/>
        <v>-1.00056372949279</v>
      </c>
    </row>
    <row r="342" spans="17:21" x14ac:dyDescent="0.25">
      <c r="Q342" s="133">
        <f t="shared" si="28"/>
        <v>-1.1904761904761905</v>
      </c>
      <c r="R342" s="136">
        <f t="shared" si="29"/>
        <v>-1.0180710407427362</v>
      </c>
      <c r="S342" s="133">
        <f t="shared" si="30"/>
        <v>-5.5</v>
      </c>
      <c r="T342" s="133">
        <f t="shared" si="31"/>
        <v>-1</v>
      </c>
      <c r="U342" s="133">
        <f t="shared" si="32"/>
        <v>-1.00056372949279</v>
      </c>
    </row>
    <row r="343" spans="17:21" x14ac:dyDescent="0.25">
      <c r="Q343" s="133">
        <f t="shared" si="28"/>
        <v>-1.1904761904761905</v>
      </c>
      <c r="R343" s="136">
        <f t="shared" si="29"/>
        <v>-1.0180710407427362</v>
      </c>
      <c r="S343" s="133">
        <f t="shared" si="30"/>
        <v>-5.5</v>
      </c>
      <c r="T343" s="133">
        <f t="shared" si="31"/>
        <v>-1</v>
      </c>
      <c r="U343" s="133">
        <f t="shared" si="32"/>
        <v>-1.00056372949279</v>
      </c>
    </row>
    <row r="344" spans="17:21" x14ac:dyDescent="0.25">
      <c r="Q344" s="133">
        <f t="shared" si="28"/>
        <v>-1.1904761904761905</v>
      </c>
      <c r="R344" s="136">
        <f t="shared" si="29"/>
        <v>-1.0180710407427362</v>
      </c>
      <c r="S344" s="133">
        <f t="shared" si="30"/>
        <v>-5.5</v>
      </c>
      <c r="T344" s="133">
        <f t="shared" si="31"/>
        <v>-1</v>
      </c>
      <c r="U344" s="133">
        <f t="shared" si="32"/>
        <v>-1.00056372949279</v>
      </c>
    </row>
    <row r="345" spans="17:21" x14ac:dyDescent="0.25">
      <c r="Q345" s="133">
        <f t="shared" si="28"/>
        <v>-1.1904761904761905</v>
      </c>
      <c r="R345" s="136">
        <f t="shared" si="29"/>
        <v>-1.0180710407427362</v>
      </c>
      <c r="S345" s="133">
        <f t="shared" si="30"/>
        <v>-5.5</v>
      </c>
      <c r="T345" s="133">
        <f t="shared" si="31"/>
        <v>-1</v>
      </c>
      <c r="U345" s="133">
        <f t="shared" si="32"/>
        <v>-1.00056372949279</v>
      </c>
    </row>
    <row r="346" spans="17:21" x14ac:dyDescent="0.25">
      <c r="Q346" s="133">
        <f t="shared" si="28"/>
        <v>-1.1904761904761905</v>
      </c>
      <c r="R346" s="136">
        <f t="shared" si="29"/>
        <v>-1.0180710407427362</v>
      </c>
      <c r="S346" s="133">
        <f t="shared" si="30"/>
        <v>-5.5</v>
      </c>
      <c r="T346" s="133">
        <f t="shared" si="31"/>
        <v>-1</v>
      </c>
      <c r="U346" s="133">
        <f t="shared" si="32"/>
        <v>-1.00056372949279</v>
      </c>
    </row>
    <row r="347" spans="17:21" x14ac:dyDescent="0.25">
      <c r="Q347" s="133">
        <f t="shared" si="28"/>
        <v>-1.1904761904761905</v>
      </c>
      <c r="R347" s="136">
        <f t="shared" si="29"/>
        <v>-1.0180710407427362</v>
      </c>
      <c r="S347" s="133">
        <f t="shared" si="30"/>
        <v>-5.5</v>
      </c>
      <c r="T347" s="133">
        <f t="shared" si="31"/>
        <v>-1</v>
      </c>
      <c r="U347" s="133">
        <f t="shared" si="32"/>
        <v>-1.00056372949279</v>
      </c>
    </row>
    <row r="348" spans="17:21" x14ac:dyDescent="0.25">
      <c r="Q348" s="133">
        <f t="shared" si="28"/>
        <v>-1.1904761904761905</v>
      </c>
      <c r="R348" s="136">
        <f t="shared" si="29"/>
        <v>-1.0180710407427362</v>
      </c>
      <c r="S348" s="133">
        <f t="shared" si="30"/>
        <v>-5.5</v>
      </c>
      <c r="T348" s="133">
        <f t="shared" si="31"/>
        <v>-1</v>
      </c>
      <c r="U348" s="133">
        <f t="shared" si="32"/>
        <v>-1.00056372949279</v>
      </c>
    </row>
    <row r="349" spans="17:21" x14ac:dyDescent="0.25">
      <c r="Q349" s="133">
        <f t="shared" si="28"/>
        <v>-1.1904761904761905</v>
      </c>
      <c r="R349" s="136">
        <f t="shared" si="29"/>
        <v>-1.0180710407427362</v>
      </c>
      <c r="S349" s="133">
        <f t="shared" si="30"/>
        <v>-5.5</v>
      </c>
      <c r="T349" s="133">
        <f t="shared" si="31"/>
        <v>-1</v>
      </c>
      <c r="U349" s="133">
        <f t="shared" si="32"/>
        <v>-1.00056372949279</v>
      </c>
    </row>
    <row r="350" spans="17:21" x14ac:dyDescent="0.25">
      <c r="Q350" s="133">
        <f t="shared" si="28"/>
        <v>-1.1904761904761905</v>
      </c>
      <c r="R350" s="136">
        <f t="shared" si="29"/>
        <v>-1.0180710407427362</v>
      </c>
      <c r="S350" s="133">
        <f t="shared" si="30"/>
        <v>-5.5</v>
      </c>
      <c r="T350" s="133">
        <f t="shared" si="31"/>
        <v>-1</v>
      </c>
      <c r="U350" s="133">
        <f t="shared" si="32"/>
        <v>-1.00056372949279</v>
      </c>
    </row>
    <row r="351" spans="17:21" x14ac:dyDescent="0.25">
      <c r="Q351" s="133">
        <f t="shared" si="28"/>
        <v>-1.1904761904761905</v>
      </c>
      <c r="R351" s="136">
        <f t="shared" si="29"/>
        <v>-1.0180710407427362</v>
      </c>
      <c r="S351" s="133">
        <f t="shared" si="30"/>
        <v>-5.5</v>
      </c>
      <c r="T351" s="133">
        <f t="shared" si="31"/>
        <v>-1</v>
      </c>
      <c r="U351" s="133">
        <f t="shared" si="32"/>
        <v>-1.00056372949279</v>
      </c>
    </row>
    <row r="352" spans="17:21" x14ac:dyDescent="0.25">
      <c r="Q352" s="133">
        <f t="shared" si="28"/>
        <v>-1.1904761904761905</v>
      </c>
      <c r="R352" s="136">
        <f t="shared" si="29"/>
        <v>-1.0180710407427362</v>
      </c>
      <c r="S352" s="133">
        <f t="shared" si="30"/>
        <v>-5.5</v>
      </c>
      <c r="T352" s="133">
        <f t="shared" si="31"/>
        <v>-1</v>
      </c>
      <c r="U352" s="133">
        <f t="shared" si="32"/>
        <v>-1.00056372949279</v>
      </c>
    </row>
    <row r="353" spans="17:21" x14ac:dyDescent="0.25">
      <c r="Q353" s="133">
        <f t="shared" si="28"/>
        <v>-1.1904761904761905</v>
      </c>
      <c r="R353" s="136">
        <f t="shared" si="29"/>
        <v>-1.0180710407427362</v>
      </c>
      <c r="S353" s="133">
        <f t="shared" si="30"/>
        <v>-5.5</v>
      </c>
      <c r="T353" s="133">
        <f t="shared" si="31"/>
        <v>-1</v>
      </c>
      <c r="U353" s="133">
        <f t="shared" si="32"/>
        <v>-1.00056372949279</v>
      </c>
    </row>
    <row r="354" spans="17:21" x14ac:dyDescent="0.25">
      <c r="Q354" s="133">
        <f t="shared" si="28"/>
        <v>-1.1904761904761905</v>
      </c>
      <c r="R354" s="136">
        <f t="shared" si="29"/>
        <v>-1.0180710407427362</v>
      </c>
      <c r="S354" s="133">
        <f t="shared" si="30"/>
        <v>-5.5</v>
      </c>
      <c r="T354" s="133">
        <f t="shared" si="31"/>
        <v>-1</v>
      </c>
      <c r="U354" s="133">
        <f t="shared" si="32"/>
        <v>-1.00056372949279</v>
      </c>
    </row>
    <row r="355" spans="17:21" x14ac:dyDescent="0.25">
      <c r="Q355" s="133">
        <f t="shared" si="28"/>
        <v>-1.1904761904761905</v>
      </c>
      <c r="R355" s="136">
        <f t="shared" si="29"/>
        <v>-1.0180710407427362</v>
      </c>
      <c r="S355" s="133">
        <f t="shared" si="30"/>
        <v>-5.5</v>
      </c>
      <c r="T355" s="133">
        <f t="shared" si="31"/>
        <v>-1</v>
      </c>
      <c r="U355" s="133">
        <f t="shared" si="32"/>
        <v>-1.00056372949279</v>
      </c>
    </row>
    <row r="356" spans="17:21" x14ac:dyDescent="0.25">
      <c r="Q356" s="133">
        <f t="shared" si="28"/>
        <v>-1.1904761904761905</v>
      </c>
      <c r="R356" s="136">
        <f t="shared" si="29"/>
        <v>-1.0180710407427362</v>
      </c>
      <c r="S356" s="133">
        <f t="shared" si="30"/>
        <v>-5.5</v>
      </c>
      <c r="T356" s="133">
        <f t="shared" si="31"/>
        <v>-1</v>
      </c>
      <c r="U356" s="133">
        <f t="shared" si="32"/>
        <v>-1.00056372949279</v>
      </c>
    </row>
    <row r="357" spans="17:21" x14ac:dyDescent="0.25">
      <c r="Q357" s="133">
        <f t="shared" si="28"/>
        <v>-1.1904761904761905</v>
      </c>
      <c r="R357" s="136">
        <f t="shared" si="29"/>
        <v>-1.0180710407427362</v>
      </c>
      <c r="S357" s="133">
        <f t="shared" si="30"/>
        <v>-5.5</v>
      </c>
      <c r="T357" s="133">
        <f t="shared" si="31"/>
        <v>-1</v>
      </c>
      <c r="U357" s="133">
        <f t="shared" si="32"/>
        <v>-1.00056372949279</v>
      </c>
    </row>
    <row r="358" spans="17:21" x14ac:dyDescent="0.25">
      <c r="Q358" s="133">
        <f t="shared" si="28"/>
        <v>-1.1904761904761905</v>
      </c>
      <c r="R358" s="136">
        <f t="shared" si="29"/>
        <v>-1.0180710407427362</v>
      </c>
      <c r="S358" s="133">
        <f t="shared" si="30"/>
        <v>-5.5</v>
      </c>
      <c r="T358" s="133">
        <f t="shared" si="31"/>
        <v>-1</v>
      </c>
      <c r="U358" s="133">
        <f t="shared" si="32"/>
        <v>-1.00056372949279</v>
      </c>
    </row>
    <row r="359" spans="17:21" x14ac:dyDescent="0.25">
      <c r="Q359" s="133">
        <f t="shared" si="28"/>
        <v>-1.1904761904761905</v>
      </c>
      <c r="R359" s="136">
        <f t="shared" si="29"/>
        <v>-1.0180710407427362</v>
      </c>
      <c r="S359" s="133">
        <f t="shared" si="30"/>
        <v>-5.5</v>
      </c>
      <c r="T359" s="133">
        <f t="shared" si="31"/>
        <v>-1</v>
      </c>
      <c r="U359" s="133">
        <f t="shared" si="32"/>
        <v>-1.00056372949279</v>
      </c>
    </row>
    <row r="360" spans="17:21" x14ac:dyDescent="0.25">
      <c r="Q360" s="133">
        <f t="shared" si="28"/>
        <v>-1.1904761904761905</v>
      </c>
      <c r="R360" s="136">
        <f t="shared" si="29"/>
        <v>-1.0180710407427362</v>
      </c>
      <c r="S360" s="133">
        <f t="shared" si="30"/>
        <v>-5.5</v>
      </c>
      <c r="T360" s="133">
        <f t="shared" si="31"/>
        <v>-1</v>
      </c>
      <c r="U360" s="133">
        <f t="shared" si="32"/>
        <v>-1.00056372949279</v>
      </c>
    </row>
    <row r="361" spans="17:21" x14ac:dyDescent="0.25">
      <c r="Q361" s="133">
        <f t="shared" si="28"/>
        <v>-1.1904761904761905</v>
      </c>
      <c r="R361" s="136">
        <f t="shared" si="29"/>
        <v>-1.0180710407427362</v>
      </c>
      <c r="S361" s="133">
        <f t="shared" si="30"/>
        <v>-5.5</v>
      </c>
      <c r="T361" s="133">
        <f t="shared" si="31"/>
        <v>-1</v>
      </c>
      <c r="U361" s="133">
        <f t="shared" si="32"/>
        <v>-1.00056372949279</v>
      </c>
    </row>
  </sheetData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X18"/>
  <sheetViews>
    <sheetView topLeftCell="G1" zoomScale="90" zoomScaleNormal="90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24" style="138" bestFit="1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County_JPCP_TCrack!A1</f>
        <v>Project Name</v>
      </c>
      <c r="B1" s="138" t="str">
        <f>County_JPCP_TCrack!B1</f>
        <v>COUNAME</v>
      </c>
      <c r="C1" s="139" t="str">
        <f>County_JPCP_TCrack!C1</f>
        <v>PROJECT_NO</v>
      </c>
      <c r="D1" s="140" t="str">
        <f>County_JPCP_TCrack!D1</f>
        <v>BPRJ</v>
      </c>
      <c r="E1" s="140" t="str">
        <f>County_JPCP_TCrack!E1</f>
        <v>EPRJ</v>
      </c>
      <c r="F1" s="140" t="str">
        <f>County_JPCP_TCrack!F1</f>
        <v>CONYR</v>
      </c>
      <c r="G1" s="140" t="str">
        <f>County_JPCP_TCrack!G1</f>
        <v>DATAYR</v>
      </c>
      <c r="H1" s="141" t="str">
        <f>County_JPCP_TCrack!H1</f>
        <v>Accumulated AADTs</v>
      </c>
      <c r="I1" s="141" t="str">
        <f>County_JPCP_TCrack!I1</f>
        <v>PCC Thickness (in.)</v>
      </c>
      <c r="J1" s="140" t="str">
        <f>County_JPCP_TCrack!J1</f>
        <v>TCRACKi-2 (count/mile)</v>
      </c>
      <c r="K1" s="140" t="str">
        <f>County_JPCP_TCrack!K1</f>
        <v>TCRACKi-1 (count/mile)</v>
      </c>
      <c r="L1" s="141" t="s">
        <v>51</v>
      </c>
      <c r="M1" s="142" t="s">
        <v>758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IF(County_JPCP_TCrack!A2&lt;&gt;"",County_JPCP_TCrack!A2,"")</f>
        <v/>
      </c>
      <c r="B2" s="138" t="str">
        <f>IF(County_JPCP_TCrack!B2&lt;&gt;"",County_JPCP_TCrack!B2,"")</f>
        <v/>
      </c>
      <c r="C2" s="143" t="str">
        <f>IF(County_JPCP_TCrack!C2&lt;&gt;"",County_JPCP_TCrack!C2,"")</f>
        <v/>
      </c>
      <c r="D2" s="141" t="str">
        <f>IF(County_JPCP_TCrack!D2&lt;&gt;"",County_JPCP_TCrack!D2,"")</f>
        <v/>
      </c>
      <c r="E2" s="141" t="str">
        <f>IF(County_JPCP_TCrack!E2&lt;&gt;"",County_JPCP_TCrack!E2,"")</f>
        <v/>
      </c>
      <c r="F2" s="141" t="str">
        <f>IF(County_JPCP_TCrack!F2&lt;&gt;"",County_JPCP_TCrack!F2,"")</f>
        <v/>
      </c>
      <c r="G2" s="141" t="str">
        <f>IF(County_JPCP_TCrack!G2&lt;&gt;"",County_JPCP_TCrack!G2,"")</f>
        <v/>
      </c>
      <c r="H2" s="141">
        <f>County_JPCP_TCrack!H2</f>
        <v>0</v>
      </c>
      <c r="I2" s="141">
        <f>County_JPCP_TCrack!I2</f>
        <v>0</v>
      </c>
      <c r="J2" s="140">
        <f>County_JPCP_TCrack!J2</f>
        <v>0</v>
      </c>
      <c r="K2" s="140">
        <f>County_JPCP_TCrack!K2</f>
        <v>0</v>
      </c>
      <c r="L2" s="141">
        <f>IFERROR(T2,0)</f>
        <v>0</v>
      </c>
      <c r="M2" s="144" t="str">
        <f>County_JPCP_TCrack!M2</f>
        <v/>
      </c>
      <c r="N2" s="141"/>
      <c r="O2" s="145" t="s">
        <v>759</v>
      </c>
      <c r="P2" s="146" t="str">
        <f>IF(OR(County_JPCP_TCrack!I18=0,County_JPCP_TCrack!I18=""),"",County_JPCP_TCrack!I18)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IF(County_JPCP_TCrack!A3&lt;&gt;"",County_JPCP_TCrack!A3,"")</f>
        <v/>
      </c>
      <c r="B3" s="138" t="str">
        <f>IF(County_JPCP_TCrack!B3&lt;&gt;"",County_JPCP_TCrack!B3,"")</f>
        <v/>
      </c>
      <c r="C3" s="143" t="str">
        <f>IF(County_JPCP_TCrack!C3&lt;&gt;"",County_JPCP_TCrack!C3,"")</f>
        <v/>
      </c>
      <c r="D3" s="141" t="str">
        <f>IF(County_JPCP_TCrack!D3&lt;&gt;"",County_JPCP_TCrack!D3,"")</f>
        <v/>
      </c>
      <c r="E3" s="141" t="str">
        <f>IF(County_JPCP_TCrack!E3&lt;&gt;"",County_JPCP_TCrack!E3,"")</f>
        <v/>
      </c>
      <c r="F3" s="141" t="str">
        <f>IF(County_JPCP_TCrack!F3&lt;&gt;"",County_JPCP_TCrack!F3,"")</f>
        <v/>
      </c>
      <c r="G3" s="141" t="str">
        <f>IF(County_JPCP_TCrack!G3&lt;&gt;"",County_JPCP_TCrack!G3,"")</f>
        <v/>
      </c>
      <c r="H3" s="141">
        <f>County_JPCP_TCrack!H3</f>
        <v>0</v>
      </c>
      <c r="I3" s="141">
        <f>County_JPCP_TCrack!I3</f>
        <v>0</v>
      </c>
      <c r="J3" s="141"/>
      <c r="K3" s="141"/>
      <c r="L3" s="141">
        <f t="shared" ref="L3:L16" si="0">IFERROR(T3,0)</f>
        <v>0</v>
      </c>
      <c r="M3" s="144" t="str">
        <f>County_JPCP_TCrack!M3</f>
        <v/>
      </c>
      <c r="O3" s="145" t="s">
        <v>66</v>
      </c>
      <c r="P3" s="146" t="str">
        <f>IF(County_JPCP_TCrack!I19="","",County_JPCP_TCrack!I19)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IF(County_JPCP_TCrack!A4&lt;&gt;"",County_JPCP_TCrack!A4,"")</f>
        <v/>
      </c>
      <c r="B4" s="138" t="str">
        <f>IF(County_JPCP_TCrack!B4&lt;&gt;"",County_JPCP_TCrack!B4,"")</f>
        <v/>
      </c>
      <c r="C4" s="143" t="str">
        <f>IF(County_JPCP_TCrack!C4&lt;&gt;"",County_JPCP_TCrack!C4,"")</f>
        <v/>
      </c>
      <c r="D4" s="141" t="str">
        <f>IF(County_JPCP_TCrack!D4&lt;&gt;"",County_JPCP_TCrack!D4,"")</f>
        <v/>
      </c>
      <c r="E4" s="141" t="str">
        <f>IF(County_JPCP_TCrack!E4&lt;&gt;"",County_JPCP_TCrack!E4,"")</f>
        <v/>
      </c>
      <c r="F4" s="141" t="str">
        <f>IF(County_JPCP_TCrack!F4&lt;&gt;"",County_JPCP_TCrack!F4,"")</f>
        <v/>
      </c>
      <c r="G4" s="141" t="str">
        <f>IF(County_JPCP_TCrack!G4&lt;&gt;"",County_JPCP_TCrack!G4,"")</f>
        <v/>
      </c>
      <c r="H4" s="141">
        <f>County_JPCP_TCrack!H4</f>
        <v>0</v>
      </c>
      <c r="I4" s="141">
        <f>County_JPCP_TCrack!I4</f>
        <v>0</v>
      </c>
      <c r="J4" s="141"/>
      <c r="K4" s="141"/>
      <c r="L4" s="141">
        <f t="shared" si="0"/>
        <v>0</v>
      </c>
      <c r="M4" s="144" t="str">
        <f>County_JPCP_TCrack!M4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IF(County_JPCP_TCrack!A5&lt;&gt;"",County_JPCP_TCrack!A5,"")</f>
        <v/>
      </c>
      <c r="B5" s="138" t="str">
        <f>IF(County_JPCP_TCrack!B5&lt;&gt;"",County_JPCP_TCrack!B5,"")</f>
        <v/>
      </c>
      <c r="C5" s="143" t="str">
        <f>IF(County_JPCP_TCrack!C5&lt;&gt;"",County_JPCP_TCrack!C5,"")</f>
        <v/>
      </c>
      <c r="D5" s="141" t="str">
        <f>IF(County_JPCP_TCrack!D5&lt;&gt;"",County_JPCP_TCrack!D5,"")</f>
        <v/>
      </c>
      <c r="E5" s="141" t="str">
        <f>IF(County_JPCP_TCrack!E5&lt;&gt;"",County_JPCP_TCrack!E5,"")</f>
        <v/>
      </c>
      <c r="F5" s="141" t="str">
        <f>IF(County_JPCP_TCrack!F5&lt;&gt;"",County_JPCP_TCrack!F5,"")</f>
        <v/>
      </c>
      <c r="G5" s="141" t="str">
        <f>IF(County_JPCP_TCrack!G5&lt;&gt;"",County_JPCP_TCrack!G5,"")</f>
        <v/>
      </c>
      <c r="H5" s="141">
        <f>County_JPCP_TCrack!H5</f>
        <v>0</v>
      </c>
      <c r="I5" s="141">
        <f>County_JPCP_TCrack!I5</f>
        <v>0</v>
      </c>
      <c r="J5" s="141"/>
      <c r="K5" s="141"/>
      <c r="L5" s="141">
        <f t="shared" si="0"/>
        <v>0</v>
      </c>
      <c r="M5" s="144" t="str">
        <f>County_JPCP_TCrack!M5</f>
        <v/>
      </c>
      <c r="N5" s="141"/>
      <c r="O5" s="145" t="s">
        <v>68</v>
      </c>
      <c r="P5" s="146" t="str">
        <f>IF(County_JPCP_TCrack!I20&lt;&gt;"",(County_JPCP_TCrack!I20-LOOKUP(2,1/(G2:G16&lt;&gt;""),G2:G16))+P4,"")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IF(County_JPCP_TCrack!A6&lt;&gt;"",County_JPCP_TCrack!A6,"")</f>
        <v/>
      </c>
      <c r="B6" s="138" t="str">
        <f>IF(County_JPCP_TCrack!B6&lt;&gt;"",County_JPCP_TCrack!B6,"")</f>
        <v/>
      </c>
      <c r="C6" s="143" t="str">
        <f>IF(County_JPCP_TCrack!C6&lt;&gt;"",County_JPCP_TCrack!C6,"")</f>
        <v/>
      </c>
      <c r="D6" s="141" t="str">
        <f>IF(County_JPCP_TCrack!D6&lt;&gt;"",County_JPCP_TCrack!D6,"")</f>
        <v/>
      </c>
      <c r="E6" s="141" t="str">
        <f>IF(County_JPCP_TCrack!E6&lt;&gt;"",County_JPCP_TCrack!E6,"")</f>
        <v/>
      </c>
      <c r="F6" s="141" t="str">
        <f>IF(County_JPCP_TCrack!F6&lt;&gt;"",County_JPCP_TCrack!F6,"")</f>
        <v/>
      </c>
      <c r="G6" s="141" t="str">
        <f>IF(County_JPCP_TCrack!G6&lt;&gt;"",County_JPCP_TCrack!G6,"")</f>
        <v/>
      </c>
      <c r="H6" s="141">
        <f>County_JPCP_TCrack!H6</f>
        <v>0</v>
      </c>
      <c r="I6" s="141">
        <f>County_JPCP_TCrack!I6</f>
        <v>0</v>
      </c>
      <c r="J6" s="141"/>
      <c r="K6" s="141"/>
      <c r="L6" s="141">
        <f t="shared" si="0"/>
        <v>0</v>
      </c>
      <c r="M6" s="144" t="str">
        <f>County_JPCP_TCrack!M6</f>
        <v/>
      </c>
      <c r="N6" s="141"/>
      <c r="O6" s="147" t="s">
        <v>760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IF(County_JPCP_TCrack!A7&lt;&gt;"",County_JPCP_TCrack!A7,"")</f>
        <v/>
      </c>
      <c r="B7" s="138" t="str">
        <f>IF(County_JPCP_TCrack!B7&lt;&gt;"",County_JPCP_TCrack!B7,"")</f>
        <v/>
      </c>
      <c r="C7" s="143" t="str">
        <f>IF(County_JPCP_TCrack!C7&lt;&gt;"",County_JPCP_TCrack!C7,"")</f>
        <v/>
      </c>
      <c r="D7" s="141" t="str">
        <f>IF(County_JPCP_TCrack!D7&lt;&gt;"",County_JPCP_TCrack!D7,"")</f>
        <v/>
      </c>
      <c r="E7" s="141" t="str">
        <f>IF(County_JPCP_TCrack!E7&lt;&gt;"",County_JPCP_TCrack!E7,"")</f>
        <v/>
      </c>
      <c r="F7" s="141" t="str">
        <f>IF(County_JPCP_TCrack!F7&lt;&gt;"",County_JPCP_TCrack!F7,"")</f>
        <v/>
      </c>
      <c r="G7" s="141" t="str">
        <f>IF(County_JPCP_TCrack!G7&lt;&gt;"",County_JPCP_TCrack!G7,"")</f>
        <v/>
      </c>
      <c r="H7" s="141">
        <f>County_JPCP_TCrack!H7</f>
        <v>0</v>
      </c>
      <c r="I7" s="141">
        <f>County_JPCP_TCrack!I7</f>
        <v>0</v>
      </c>
      <c r="J7" s="141"/>
      <c r="K7" s="141"/>
      <c r="L7" s="141">
        <f t="shared" si="0"/>
        <v>0</v>
      </c>
      <c r="M7" s="144" t="str">
        <f>County_JPCP_TCrack!M7</f>
        <v/>
      </c>
      <c r="N7" s="141"/>
      <c r="O7" s="138" t="s">
        <v>761</v>
      </c>
      <c r="P7" s="149" t="str">
        <f t="array" ref="P7">IF(P2="","",
IF(LOOKUP(2,1/(J2:K2&lt;&gt;""),J2:K2)&gt;P2,"Entered TCRACK already exceeded threshold limit!",
IF(AND(P2&lt;&gt;"",M16&gt;P2),INDEX(L2:L16,MATCH(TRUE,$M$2:$M$16&gt;P2,0)),"TCRACK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IF(County_JPCP_TCrack!A8&lt;&gt;"",County_JPCP_TCrack!A8,"")</f>
        <v/>
      </c>
      <c r="B8" s="138" t="str">
        <f>IF(County_JPCP_TCrack!B8&lt;&gt;"",County_JPCP_TCrack!B8,"")</f>
        <v/>
      </c>
      <c r="C8" s="143" t="str">
        <f>IF(County_JPCP_TCrack!C8&lt;&gt;"",County_JPCP_TCrack!C8,"")</f>
        <v/>
      </c>
      <c r="D8" s="141" t="str">
        <f>IF(County_JPCP_TCrack!D8&lt;&gt;"",County_JPCP_TCrack!D8,"")</f>
        <v/>
      </c>
      <c r="E8" s="141" t="str">
        <f>IF(County_JPCP_TCrack!E8&lt;&gt;"",County_JPCP_TCrack!E8,"")</f>
        <v/>
      </c>
      <c r="F8" s="141" t="str">
        <f>IF(County_JPCP_TCrack!F8&lt;&gt;"",County_JPCP_TCrack!F8,"")</f>
        <v/>
      </c>
      <c r="G8" s="141" t="str">
        <f>IF(County_JPCP_TCrack!G8&lt;&gt;"",County_JPCP_TCrack!G8,"")</f>
        <v/>
      </c>
      <c r="H8" s="141">
        <f>County_JPCP_TCrack!H8</f>
        <v>0</v>
      </c>
      <c r="I8" s="141">
        <f>County_JPCP_TCrack!I8</f>
        <v>0</v>
      </c>
      <c r="J8" s="141"/>
      <c r="K8" s="141"/>
      <c r="L8" s="141">
        <f t="shared" si="0"/>
        <v>0</v>
      </c>
      <c r="M8" s="144" t="str">
        <f>County_JPCP_TCrack!M8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IF(County_JPCP_TCrack!A9&lt;&gt;"",County_JPCP_TCrack!A9,"")</f>
        <v/>
      </c>
      <c r="B9" s="138" t="str">
        <f>IF(County_JPCP_TCrack!B9&lt;&gt;"",County_JPCP_TCrack!B9,"")</f>
        <v/>
      </c>
      <c r="C9" s="143" t="str">
        <f>IF(County_JPCP_TCrack!C9&lt;&gt;"",County_JPCP_TCrack!C9,"")</f>
        <v/>
      </c>
      <c r="D9" s="141" t="str">
        <f>IF(County_JPCP_TCrack!D9&lt;&gt;"",County_JPCP_TCrack!D9,"")</f>
        <v/>
      </c>
      <c r="E9" s="141" t="str">
        <f>IF(County_JPCP_TCrack!E9&lt;&gt;"",County_JPCP_TCrack!E9,"")</f>
        <v/>
      </c>
      <c r="F9" s="141" t="str">
        <f>IF(County_JPCP_TCrack!F9&lt;&gt;"",County_JPCP_TCrack!F9,"")</f>
        <v/>
      </c>
      <c r="G9" s="141" t="str">
        <f>IF(County_JPCP_TCrack!G9&lt;&gt;"",County_JPCP_TCrack!G9,"")</f>
        <v/>
      </c>
      <c r="H9" s="141">
        <f>County_JPCP_TCrack!H9</f>
        <v>0</v>
      </c>
      <c r="I9" s="141">
        <f>County_JPCP_TCrack!I9</f>
        <v>0</v>
      </c>
      <c r="J9" s="141"/>
      <c r="K9" s="141"/>
      <c r="L9" s="141">
        <f t="shared" si="0"/>
        <v>0</v>
      </c>
      <c r="M9" s="144" t="str">
        <f>County_JPCP_TCrack!M9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IF(County_JPCP_TCrack!A10&lt;&gt;"",County_JPCP_TCrack!A10,"")</f>
        <v/>
      </c>
      <c r="B10" s="138" t="str">
        <f>IF(County_JPCP_TCrack!B10&lt;&gt;"",County_JPCP_TCrack!B10,"")</f>
        <v/>
      </c>
      <c r="C10" s="143" t="str">
        <f>IF(County_JPCP_TCrack!C10&lt;&gt;"",County_JPCP_TCrack!C10,"")</f>
        <v/>
      </c>
      <c r="D10" s="141" t="str">
        <f>IF(County_JPCP_TCrack!D10&lt;&gt;"",County_JPCP_TCrack!D10,"")</f>
        <v/>
      </c>
      <c r="E10" s="141" t="str">
        <f>IF(County_JPCP_TCrack!E10&lt;&gt;"",County_JPCP_TCrack!E10,"")</f>
        <v/>
      </c>
      <c r="F10" s="141" t="str">
        <f>IF(County_JPCP_TCrack!F10&lt;&gt;"",County_JPCP_TCrack!F10,"")</f>
        <v/>
      </c>
      <c r="G10" s="141" t="str">
        <f>IF(County_JPCP_TCrack!G10&lt;&gt;"",County_JPCP_TCrack!G10,"")</f>
        <v/>
      </c>
      <c r="H10" s="141">
        <f>County_JPCP_TCrack!H10</f>
        <v>0</v>
      </c>
      <c r="I10" s="141">
        <f>County_JPCP_TCrack!I10</f>
        <v>0</v>
      </c>
      <c r="J10" s="141"/>
      <c r="K10" s="141"/>
      <c r="L10" s="141">
        <f t="shared" si="0"/>
        <v>0</v>
      </c>
      <c r="M10" s="144" t="str">
        <f>County_JPCP_TCrack!M10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IF(County_JPCP_TCrack!A11&lt;&gt;"",County_JPCP_TCrack!A11,"")</f>
        <v/>
      </c>
      <c r="B11" s="138" t="str">
        <f>IF(County_JPCP_TCrack!B11&lt;&gt;"",County_JPCP_TCrack!B11,"")</f>
        <v/>
      </c>
      <c r="C11" s="143" t="str">
        <f>IF(County_JPCP_TCrack!C11&lt;&gt;"",County_JPCP_TCrack!C11,"")</f>
        <v/>
      </c>
      <c r="D11" s="141" t="str">
        <f>IF(County_JPCP_TCrack!D11&lt;&gt;"",County_JPCP_TCrack!D11,"")</f>
        <v/>
      </c>
      <c r="E11" s="141" t="str">
        <f>IF(County_JPCP_TCrack!E11&lt;&gt;"",County_JPCP_TCrack!E11,"")</f>
        <v/>
      </c>
      <c r="F11" s="141" t="str">
        <f>IF(County_JPCP_TCrack!F11&lt;&gt;"",County_JPCP_TCrack!F11,"")</f>
        <v/>
      </c>
      <c r="G11" s="141" t="str">
        <f>IF(County_JPCP_TCrack!G11&lt;&gt;"",County_JPCP_TCrack!G11,"")</f>
        <v/>
      </c>
      <c r="H11" s="141">
        <f>County_JPCP_TCrack!H11</f>
        <v>0</v>
      </c>
      <c r="I11" s="141">
        <f>County_JPCP_TCrack!I11</f>
        <v>0</v>
      </c>
      <c r="J11" s="141"/>
      <c r="K11" s="141"/>
      <c r="L11" s="141">
        <f t="shared" si="0"/>
        <v>0</v>
      </c>
      <c r="M11" s="144" t="str">
        <f>County_JPCP_TCrack!M11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IF(County_JPCP_TCrack!A12&lt;&gt;"",County_JPCP_TCrack!A12,"")</f>
        <v/>
      </c>
      <c r="B12" s="138" t="str">
        <f>IF(County_JPCP_TCrack!B12&lt;&gt;"",County_JPCP_TCrack!B12,"")</f>
        <v/>
      </c>
      <c r="C12" s="143" t="str">
        <f>IF(County_JPCP_TCrack!C12&lt;&gt;"",County_JPCP_TCrack!C12,"")</f>
        <v/>
      </c>
      <c r="D12" s="141" t="str">
        <f>IF(County_JPCP_TCrack!D12&lt;&gt;"",County_JPCP_TCrack!D12,"")</f>
        <v/>
      </c>
      <c r="E12" s="141" t="str">
        <f>IF(County_JPCP_TCrack!E12&lt;&gt;"",County_JPCP_TCrack!E12,"")</f>
        <v/>
      </c>
      <c r="F12" s="141" t="str">
        <f>IF(County_JPCP_TCrack!F12&lt;&gt;"",County_JPCP_TCrack!F12,"")</f>
        <v/>
      </c>
      <c r="G12" s="141" t="str">
        <f>IF(County_JPCP_TCrack!G12&lt;&gt;"",County_JPCP_TCrack!G12,"")</f>
        <v/>
      </c>
      <c r="H12" s="141">
        <f>County_JPCP_TCrack!H12</f>
        <v>0</v>
      </c>
      <c r="I12" s="141">
        <f>County_JPCP_TCrack!I12</f>
        <v>0</v>
      </c>
      <c r="J12" s="141"/>
      <c r="K12" s="141"/>
      <c r="L12" s="141">
        <f t="shared" si="0"/>
        <v>0</v>
      </c>
      <c r="M12" s="144" t="str">
        <f>County_JPCP_TCrack!M12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IF(County_JPCP_TCrack!A13&lt;&gt;"",County_JPCP_TCrack!A13,"")</f>
        <v/>
      </c>
      <c r="B13" s="138" t="str">
        <f>IF(County_JPCP_TCrack!B13&lt;&gt;"",County_JPCP_TCrack!B13,"")</f>
        <v/>
      </c>
      <c r="C13" s="143" t="str">
        <f>IF(County_JPCP_TCrack!C13&lt;&gt;"",County_JPCP_TCrack!C13,"")</f>
        <v/>
      </c>
      <c r="D13" s="141" t="str">
        <f>IF(County_JPCP_TCrack!D13&lt;&gt;"",County_JPCP_TCrack!D13,"")</f>
        <v/>
      </c>
      <c r="E13" s="141" t="str">
        <f>IF(County_JPCP_TCrack!E13&lt;&gt;"",County_JPCP_TCrack!E13,"")</f>
        <v/>
      </c>
      <c r="F13" s="141" t="str">
        <f>IF(County_JPCP_TCrack!F13&lt;&gt;"",County_JPCP_TCrack!F13,"")</f>
        <v/>
      </c>
      <c r="G13" s="141" t="str">
        <f>IF(County_JPCP_TCrack!G13&lt;&gt;"",County_JPCP_TCrack!G13,"")</f>
        <v/>
      </c>
      <c r="H13" s="141">
        <f>County_JPCP_TCrack!H13</f>
        <v>0</v>
      </c>
      <c r="I13" s="141">
        <f>County_JPCP_TCrack!I13</f>
        <v>0</v>
      </c>
      <c r="J13" s="141"/>
      <c r="K13" s="141"/>
      <c r="L13" s="141">
        <f t="shared" si="0"/>
        <v>0</v>
      </c>
      <c r="M13" s="144" t="str">
        <f>County_JPCP_TCrack!M13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IF(County_JPCP_TCrack!A14&lt;&gt;"",County_JPCP_TCrack!A14,"")</f>
        <v/>
      </c>
      <c r="B14" s="138" t="str">
        <f>IF(County_JPCP_TCrack!B14&lt;&gt;"",County_JPCP_TCrack!B14,"")</f>
        <v/>
      </c>
      <c r="C14" s="143" t="str">
        <f>IF(County_JPCP_TCrack!C14&lt;&gt;"",County_JPCP_TCrack!C14,"")</f>
        <v/>
      </c>
      <c r="D14" s="141" t="str">
        <f>IF(County_JPCP_TCrack!D14&lt;&gt;"",County_JPCP_TCrack!D14,"")</f>
        <v/>
      </c>
      <c r="E14" s="141" t="str">
        <f>IF(County_JPCP_TCrack!E14&lt;&gt;"",County_JPCP_TCrack!E14,"")</f>
        <v/>
      </c>
      <c r="F14" s="141" t="str">
        <f>IF(County_JPCP_TCrack!F14&lt;&gt;"",County_JPCP_TCrack!F14,"")</f>
        <v/>
      </c>
      <c r="G14" s="141" t="str">
        <f>IF(County_JPCP_TCrack!G14&lt;&gt;"",County_JPCP_TCrack!G14,"")</f>
        <v/>
      </c>
      <c r="H14" s="141">
        <f>County_JPCP_TCrack!H14</f>
        <v>0</v>
      </c>
      <c r="I14" s="141">
        <f>County_JPCP_TCrack!I14</f>
        <v>0</v>
      </c>
      <c r="J14" s="141"/>
      <c r="K14" s="141"/>
      <c r="L14" s="141">
        <f t="shared" si="0"/>
        <v>0</v>
      </c>
      <c r="M14" s="144" t="str">
        <f>County_JPCP_TCrack!M14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IF(County_JPCP_TCrack!A15&lt;&gt;"",County_JPCP_TCrack!A15,"")</f>
        <v/>
      </c>
      <c r="B15" s="138" t="str">
        <f>IF(County_JPCP_TCrack!B15&lt;&gt;"",County_JPCP_TCrack!B15,"")</f>
        <v/>
      </c>
      <c r="C15" s="143" t="str">
        <f>IF(County_JPCP_TCrack!C15&lt;&gt;"",County_JPCP_TCrack!C15,"")</f>
        <v/>
      </c>
      <c r="D15" s="141" t="str">
        <f>IF(County_JPCP_TCrack!D15&lt;&gt;"",County_JPCP_TCrack!D15,"")</f>
        <v/>
      </c>
      <c r="E15" s="141" t="str">
        <f>IF(County_JPCP_TCrack!E15&lt;&gt;"",County_JPCP_TCrack!E15,"")</f>
        <v/>
      </c>
      <c r="F15" s="141" t="str">
        <f>IF(County_JPCP_TCrack!F15&lt;&gt;"",County_JPCP_TCrack!F15,"")</f>
        <v/>
      </c>
      <c r="G15" s="141" t="str">
        <f>IF(County_JPCP_TCrack!G15&lt;&gt;"",County_JPCP_TCrack!G15,"")</f>
        <v/>
      </c>
      <c r="H15" s="141">
        <f>County_JPCP_TCrack!H15</f>
        <v>0</v>
      </c>
      <c r="I15" s="141">
        <f>County_JPCP_TCrack!I15</f>
        <v>0</v>
      </c>
      <c r="J15" s="141"/>
      <c r="K15" s="141"/>
      <c r="L15" s="141">
        <f t="shared" si="0"/>
        <v>0</v>
      </c>
      <c r="M15" s="144" t="str">
        <f>County_JPCP_TCrack!M15</f>
        <v/>
      </c>
      <c r="N15" s="141" t="s">
        <v>730</v>
      </c>
      <c r="O15" s="157" t="str">
        <f>IF(AND(Q8&lt;&gt;"",Q12&lt;&gt;""),MIN(Q8,Q12),
IF(AND(Q8="",Q9="Entered TCRACK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thickBot="1" x14ac:dyDescent="0.3">
      <c r="A16" s="138" t="str">
        <f>IF(County_JPCP_TCrack!A16&lt;&gt;"",County_JPCP_TCrack!A16,"")</f>
        <v/>
      </c>
      <c r="B16" s="138" t="str">
        <f>IF(County_JPCP_TCrack!B16&lt;&gt;"",County_JPCP_TCrack!B16,"")</f>
        <v/>
      </c>
      <c r="C16" s="158" t="str">
        <f>IF(County_JPCP_TCrack!C16&lt;&gt;"",County_JPCP_TCrack!C16,"")</f>
        <v/>
      </c>
      <c r="D16" s="159" t="str">
        <f>IF(County_JPCP_TCrack!D16&lt;&gt;"",County_JPCP_TCrack!D16,"")</f>
        <v/>
      </c>
      <c r="E16" s="159" t="str">
        <f>IF(County_JPCP_TCrack!E16&lt;&gt;"",County_JPCP_TCrack!E16,"")</f>
        <v/>
      </c>
      <c r="F16" s="159" t="str">
        <f>IF(County_JPCP_TCrack!F16&lt;&gt;"",County_JPCP_TCrack!F16,"")</f>
        <v/>
      </c>
      <c r="G16" s="159" t="str">
        <f>IF(County_JPCP_TCrack!G16&lt;&gt;"",County_JPCP_TCrack!G16,"")</f>
        <v/>
      </c>
      <c r="H16" s="141">
        <f>County_JPCP_TCrack!H16</f>
        <v>0</v>
      </c>
      <c r="I16" s="141">
        <f>County_JPCP_TCrack!I16</f>
        <v>0</v>
      </c>
      <c r="J16" s="141"/>
      <c r="K16" s="141"/>
      <c r="L16" s="141">
        <f t="shared" si="0"/>
        <v>0</v>
      </c>
      <c r="M16" s="160" t="str">
        <f>County_JPCP_TCrack!M16</f>
        <v/>
      </c>
      <c r="N16" s="141"/>
      <c r="O16" s="285" t="str">
        <f>IF(AND(P2="",P3=""),"RSL could not be calculated. Please enter more information!",
IF(AND(ISNUMBER(Q12),P7="Entered TCRACK already exceeded threshold limit!"),Q9,
IF(AND(Q12="",P7="Entered TCRACK already exceeded threshold limit!"),Q9,
IF(AND(ISNUMBER(Q12),P7="TCRACK predictions do not reach the threshold limit!"),(Q9&amp;""&amp;CHAR(10)&amp;" Thus, "&amp;Q13&amp;""&amp;"calculated based on the design life!"),
IF(AND(P3="",P7="TCRACK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/>
  <dimension ref="A1:AY361"/>
  <sheetViews>
    <sheetView topLeftCell="D1" zoomScale="70" zoomScaleNormal="70" workbookViewId="0">
      <selection sqref="A1:L16"/>
    </sheetView>
  </sheetViews>
  <sheetFormatPr defaultColWidth="7.75" defaultRowHeight="15" x14ac:dyDescent="0.25"/>
  <cols>
    <col min="1" max="8" width="7.75" style="133"/>
    <col min="9" max="9" width="11.875" style="133" customWidth="1"/>
    <col min="10" max="10" width="11" style="133" bestFit="1" customWidth="1"/>
    <col min="11" max="11" width="4.625" style="133" bestFit="1" customWidth="1"/>
    <col min="12" max="12" width="14.75" style="133" bestFit="1" customWidth="1"/>
    <col min="13" max="13" width="7.75" style="133"/>
    <col min="14" max="14" width="15.25" style="133" bestFit="1" customWidth="1"/>
    <col min="15" max="15" width="21.25" style="133" bestFit="1" customWidth="1"/>
    <col min="16" max="16" width="7.75" style="133"/>
    <col min="17" max="17" width="9.75" style="133" bestFit="1" customWidth="1"/>
    <col min="18" max="20" width="7.75" style="133"/>
    <col min="21" max="21" width="8.25" style="133" customWidth="1"/>
    <col min="22" max="16384" width="7.75" style="133"/>
  </cols>
  <sheetData>
    <row r="1" spans="1:51" x14ac:dyDescent="0.25">
      <c r="A1" s="133" t="str">
        <f>PMIS_JPCP_IRI_App2!A1</f>
        <v>Project Name</v>
      </c>
      <c r="B1" s="133" t="str">
        <f>PMIS_JPCP_IRI_App2!B1</f>
        <v>COUNAME</v>
      </c>
      <c r="C1" s="133" t="str">
        <f>PMIS_JPCP_IRI_App2!C1</f>
        <v>PROJECT_NO</v>
      </c>
      <c r="D1" s="133" t="str">
        <f>PMIS_JPCP_IRI_App2!D1</f>
        <v>BPRJ</v>
      </c>
      <c r="E1" s="133" t="str">
        <f>PMIS_JPCP_IRI_App2!E1</f>
        <v>EPRJ</v>
      </c>
      <c r="F1" s="133" t="str">
        <f>PMIS_JPCP_IRI_App2!F1</f>
        <v>CONYR</v>
      </c>
      <c r="G1" s="133" t="str">
        <f>PMIS_JPCP_IRI_App2!G1</f>
        <v>DATAYR</v>
      </c>
      <c r="H1" s="133" t="str">
        <f>PMIS_JPCP_IRI_App2!H1</f>
        <v>TCRACKi 
(% Slab Cracked)</v>
      </c>
      <c r="I1" s="133" t="str">
        <f>PMIS_JPCP_IRI_App2!I1</f>
        <v>IRIi-2 
(in/mile)</v>
      </c>
      <c r="J1" s="133" t="str">
        <f>PMIS_JPCP_IRI_App2!J1</f>
        <v>IRIi-1 
(in/mile)</v>
      </c>
      <c r="K1" s="133" t="str">
        <f>PMIS_JPCP_IRI_App2!K1</f>
        <v>Age
(years)</v>
      </c>
      <c r="L1" s="133" t="str">
        <f>PMIS_JPCP_IRI_App2!L1</f>
        <v>IRIi, 
(in/mile)</v>
      </c>
      <c r="N1" s="133" t="s">
        <v>703</v>
      </c>
      <c r="O1" s="134" t="s">
        <v>51</v>
      </c>
      <c r="P1" s="133" t="s">
        <v>51</v>
      </c>
      <c r="Q1" s="133" t="s">
        <v>744</v>
      </c>
      <c r="R1" s="133" t="s">
        <v>706</v>
      </c>
      <c r="S1" s="133" t="s">
        <v>707</v>
      </c>
      <c r="X1" s="134" t="s">
        <v>708</v>
      </c>
      <c r="AS1" s="135"/>
      <c r="AT1" s="135"/>
      <c r="AU1" s="135"/>
      <c r="AV1" s="135"/>
      <c r="AW1" s="135"/>
      <c r="AX1" s="135"/>
      <c r="AY1" s="135"/>
    </row>
    <row r="2" spans="1:51" x14ac:dyDescent="0.25">
      <c r="A2" s="133">
        <f>PMIS_JPCP_IRI_App2!A2</f>
        <v>0</v>
      </c>
      <c r="B2" s="133">
        <f>PMIS_JPCP_IRI_App2!B2</f>
        <v>0</v>
      </c>
      <c r="C2" s="133">
        <f>PMIS_JPCP_IRI_App2!C2</f>
        <v>0</v>
      </c>
      <c r="D2" s="133">
        <f>PMIS_JPCP_IRI_App2!D2</f>
        <v>0</v>
      </c>
      <c r="E2" s="133">
        <f>PMIS_JPCP_IRI_App2!E2</f>
        <v>0</v>
      </c>
      <c r="F2" s="133">
        <f>PMIS_JPCP_IRI_App2!F2</f>
        <v>0</v>
      </c>
      <c r="G2" s="133">
        <f>PMIS_JPCP_IRI_App2!G2</f>
        <v>0</v>
      </c>
      <c r="H2" s="133">
        <f>PMIS_JPCP_IRI_App2!H2</f>
        <v>0</v>
      </c>
      <c r="I2" s="133">
        <f>PMIS_JPCP_IRI_App2!I2</f>
        <v>0</v>
      </c>
      <c r="J2" s="133">
        <f>PMIS_JPCP_IRI_App2!J2</f>
        <v>0</v>
      </c>
      <c r="K2" s="133">
        <f>RSL_PMIS_JPCP_IRI_App2!K2</f>
        <v>0</v>
      </c>
      <c r="L2" s="133" t="str">
        <f>PMIS_JPCP_IRI_App2!L2</f>
        <v/>
      </c>
      <c r="M2" s="134" t="s">
        <v>709</v>
      </c>
      <c r="O2" s="133" t="s">
        <v>710</v>
      </c>
      <c r="P2" s="133">
        <f>2*((K2-O$3)/(O$5-O$3))-1</f>
        <v>-1.1904761904761905</v>
      </c>
      <c r="Q2" s="136">
        <f t="shared" ref="Q2:Q65" si="0">2*((H2-O$8)/(O$10-O$8))-1</f>
        <v>-1.0022753146672536</v>
      </c>
      <c r="R2" s="133">
        <f>2*((I2-O$13)/(O$15-O$13))-1</f>
        <v>-2.3835573197730735</v>
      </c>
      <c r="S2" s="133">
        <f>2*((J2-O$18)/(O$20-O$18))-1</f>
        <v>-2.5954977704928055</v>
      </c>
      <c r="X2" s="133">
        <v>-0.26674599999999998</v>
      </c>
      <c r="Y2" s="133">
        <v>0.71991300000000003</v>
      </c>
      <c r="Z2" s="133">
        <v>0.67862500000000003</v>
      </c>
      <c r="AA2" s="133">
        <v>-0.69210799999999995</v>
      </c>
      <c r="AS2" s="135"/>
      <c r="AT2" s="135"/>
      <c r="AU2" s="135"/>
      <c r="AV2" s="135"/>
      <c r="AW2" s="135"/>
      <c r="AX2" s="135"/>
      <c r="AY2" s="135"/>
    </row>
    <row r="3" spans="1:51" x14ac:dyDescent="0.25">
      <c r="A3" s="133">
        <f>PMIS_JPCP_IRI_App2!A3</f>
        <v>0</v>
      </c>
      <c r="B3" s="133">
        <f>PMIS_JPCP_IRI_App2!B3</f>
        <v>0</v>
      </c>
      <c r="C3" s="133">
        <f>PMIS_JPCP_IRI_App2!C3</f>
        <v>0</v>
      </c>
      <c r="D3" s="133">
        <f>PMIS_JPCP_IRI_App2!D3</f>
        <v>0</v>
      </c>
      <c r="E3" s="133">
        <f>PMIS_JPCP_IRI_App2!E3</f>
        <v>0</v>
      </c>
      <c r="F3" s="133">
        <f>PMIS_JPCP_IRI_App2!F3</f>
        <v>0</v>
      </c>
      <c r="G3" s="133">
        <f>PMIS_JPCP_IRI_App2!G3</f>
        <v>0</v>
      </c>
      <c r="H3" s="133">
        <f>PMIS_JPCP_IRI_App2!H3</f>
        <v>0</v>
      </c>
      <c r="I3" s="133">
        <f>PMIS_JPCP_IRI_App2!I3</f>
        <v>0</v>
      </c>
      <c r="J3" s="133">
        <f>PMIS_JPCP_IRI_App2!J3</f>
        <v>0</v>
      </c>
      <c r="K3" s="133">
        <f>RSL_PMIS_JPCP_IRI_App2!K3</f>
        <v>0</v>
      </c>
      <c r="L3" s="133" t="str">
        <f>PMIS_JPCP_IRI_App2!L3</f>
        <v/>
      </c>
      <c r="M3" s="133">
        <v>73.338999999999999</v>
      </c>
      <c r="O3" s="133">
        <v>2</v>
      </c>
      <c r="P3" s="133">
        <f t="shared" ref="P3:P66" si="1">2*((K3-O$3)/(O$5-O$3))-1</f>
        <v>-1.1904761904761905</v>
      </c>
      <c r="Q3" s="136">
        <f t="shared" si="0"/>
        <v>-1.0022753146672536</v>
      </c>
      <c r="R3" s="133">
        <f t="shared" ref="R3:R66" si="2">2*((I3-O$13)/(O$15-O$13))-1</f>
        <v>-2.3835573197730735</v>
      </c>
      <c r="S3" s="133">
        <f t="shared" ref="S3:S66" si="3">2*((J3-O$18)/(O$20-O$18))-1</f>
        <v>-2.5954977704928055</v>
      </c>
      <c r="X3" s="133">
        <v>-0.27064500000000002</v>
      </c>
      <c r="Y3" s="133">
        <v>-2.9449399999999999</v>
      </c>
      <c r="Z3" s="133">
        <v>0.85120700000000005</v>
      </c>
      <c r="AA3" s="133">
        <v>1.13046</v>
      </c>
      <c r="AS3" s="135"/>
      <c r="AT3" s="135"/>
      <c r="AU3" s="135"/>
      <c r="AV3" s="135"/>
      <c r="AW3" s="135"/>
      <c r="AX3" s="135"/>
      <c r="AY3" s="135"/>
    </row>
    <row r="4" spans="1:51" x14ac:dyDescent="0.25">
      <c r="A4" s="133">
        <f>PMIS_JPCP_IRI_App2!A4</f>
        <v>0</v>
      </c>
      <c r="B4" s="133">
        <f>PMIS_JPCP_IRI_App2!B4</f>
        <v>0</v>
      </c>
      <c r="C4" s="133">
        <f>PMIS_JPCP_IRI_App2!C4</f>
        <v>0</v>
      </c>
      <c r="D4" s="133">
        <f>PMIS_JPCP_IRI_App2!D4</f>
        <v>0</v>
      </c>
      <c r="E4" s="133">
        <f>PMIS_JPCP_IRI_App2!E4</f>
        <v>0</v>
      </c>
      <c r="F4" s="133">
        <f>PMIS_JPCP_IRI_App2!F4</f>
        <v>0</v>
      </c>
      <c r="G4" s="133">
        <f>PMIS_JPCP_IRI_App2!G4</f>
        <v>0</v>
      </c>
      <c r="H4" s="133">
        <f>PMIS_JPCP_IRI_App2!H4</f>
        <v>0</v>
      </c>
      <c r="I4" s="133">
        <f>PMIS_JPCP_IRI_App2!I4</f>
        <v>0</v>
      </c>
      <c r="J4" s="133">
        <f>PMIS_JPCP_IRI_App2!J4</f>
        <v>0</v>
      </c>
      <c r="K4" s="133">
        <f>RSL_PMIS_JPCP_IRI_App2!K4</f>
        <v>0</v>
      </c>
      <c r="L4" s="133" t="str">
        <f>PMIS_JPCP_IRI_App2!L4</f>
        <v/>
      </c>
      <c r="M4" s="134" t="s">
        <v>711</v>
      </c>
      <c r="O4" s="133" t="s">
        <v>712</v>
      </c>
      <c r="P4" s="133">
        <f t="shared" si="1"/>
        <v>-1.1904761904761905</v>
      </c>
      <c r="Q4" s="136">
        <f t="shared" si="0"/>
        <v>-1.0022753146672536</v>
      </c>
      <c r="R4" s="133">
        <f t="shared" si="2"/>
        <v>-2.3835573197730735</v>
      </c>
      <c r="S4" s="133">
        <f t="shared" si="3"/>
        <v>-2.5954977704928055</v>
      </c>
      <c r="X4" s="133">
        <v>-0.14205499999999999</v>
      </c>
      <c r="Y4" s="133">
        <v>0.33909800000000001</v>
      </c>
      <c r="Z4" s="133">
        <v>-0.36559000000000003</v>
      </c>
      <c r="AA4" s="133">
        <v>1.06619</v>
      </c>
      <c r="AS4" s="135"/>
      <c r="AT4" s="135"/>
      <c r="AU4" s="135"/>
      <c r="AV4" s="135"/>
      <c r="AW4" s="135"/>
      <c r="AX4" s="135"/>
      <c r="AY4" s="135"/>
    </row>
    <row r="5" spans="1:51" x14ac:dyDescent="0.25">
      <c r="A5" s="133">
        <f>PMIS_JPCP_IRI_App2!A5</f>
        <v>0</v>
      </c>
      <c r="B5" s="133">
        <f>PMIS_JPCP_IRI_App2!B5</f>
        <v>0</v>
      </c>
      <c r="C5" s="133">
        <f>PMIS_JPCP_IRI_App2!C5</f>
        <v>0</v>
      </c>
      <c r="D5" s="133">
        <f>PMIS_JPCP_IRI_App2!D5</f>
        <v>0</v>
      </c>
      <c r="E5" s="133">
        <f>PMIS_JPCP_IRI_App2!E5</f>
        <v>0</v>
      </c>
      <c r="F5" s="133">
        <f>PMIS_JPCP_IRI_App2!F5</f>
        <v>0</v>
      </c>
      <c r="G5" s="133">
        <f>PMIS_JPCP_IRI_App2!G5</f>
        <v>0</v>
      </c>
      <c r="H5" s="133">
        <f>PMIS_JPCP_IRI_App2!H5</f>
        <v>0</v>
      </c>
      <c r="I5" s="133">
        <f>PMIS_JPCP_IRI_App2!I5</f>
        <v>0</v>
      </c>
      <c r="J5" s="133">
        <f>PMIS_JPCP_IRI_App2!J5</f>
        <v>0</v>
      </c>
      <c r="K5" s="133">
        <f>RSL_PMIS_JPCP_IRI_App2!K5</f>
        <v>0</v>
      </c>
      <c r="L5" s="133" t="str">
        <f>PMIS_JPCP_IRI_App2!L5</f>
        <v/>
      </c>
      <c r="M5" s="133">
        <v>172.97200000000001</v>
      </c>
      <c r="O5" s="133">
        <v>23</v>
      </c>
      <c r="P5" s="133">
        <f t="shared" si="1"/>
        <v>-1.1904761904761905</v>
      </c>
      <c r="Q5" s="136">
        <f t="shared" si="0"/>
        <v>-1.0022753146672536</v>
      </c>
      <c r="R5" s="133">
        <f t="shared" si="2"/>
        <v>-2.3835573197730735</v>
      </c>
      <c r="S5" s="133">
        <f t="shared" si="3"/>
        <v>-2.5954977704928055</v>
      </c>
      <c r="X5" s="133">
        <v>1.3680099999999999</v>
      </c>
      <c r="Y5" s="133">
        <v>-2.0880100000000001</v>
      </c>
      <c r="Z5" s="133">
        <v>7.2282500000000003E-3</v>
      </c>
      <c r="AA5" s="133">
        <v>1.58978</v>
      </c>
      <c r="AS5" s="135"/>
      <c r="AT5" s="135"/>
      <c r="AU5" s="135"/>
      <c r="AV5" s="135"/>
      <c r="AW5" s="135"/>
      <c r="AX5" s="135"/>
      <c r="AY5" s="135"/>
    </row>
    <row r="6" spans="1:51" x14ac:dyDescent="0.25">
      <c r="A6" s="133">
        <f>PMIS_JPCP_IRI_App2!A6</f>
        <v>0</v>
      </c>
      <c r="B6" s="133">
        <f>PMIS_JPCP_IRI_App2!B6</f>
        <v>0</v>
      </c>
      <c r="C6" s="133">
        <f>PMIS_JPCP_IRI_App2!C6</f>
        <v>0</v>
      </c>
      <c r="D6" s="133">
        <f>PMIS_JPCP_IRI_App2!D6</f>
        <v>0</v>
      </c>
      <c r="E6" s="133">
        <f>PMIS_JPCP_IRI_App2!E6</f>
        <v>0</v>
      </c>
      <c r="F6" s="133">
        <f>PMIS_JPCP_IRI_App2!F6</f>
        <v>0</v>
      </c>
      <c r="G6" s="133">
        <f>PMIS_JPCP_IRI_App2!G6</f>
        <v>0</v>
      </c>
      <c r="H6" s="133">
        <f>PMIS_JPCP_IRI_App2!H6</f>
        <v>0</v>
      </c>
      <c r="I6" s="133">
        <f>PMIS_JPCP_IRI_App2!I6</f>
        <v>0</v>
      </c>
      <c r="J6" s="133">
        <f>PMIS_JPCP_IRI_App2!J6</f>
        <v>0</v>
      </c>
      <c r="K6" s="133">
        <f>RSL_PMIS_JPCP_IRI_App2!K6</f>
        <v>0</v>
      </c>
      <c r="L6" s="133" t="str">
        <f>PMIS_JPCP_IRI_App2!L6</f>
        <v/>
      </c>
      <c r="O6" s="134" t="s">
        <v>745</v>
      </c>
      <c r="P6" s="133">
        <f t="shared" si="1"/>
        <v>-1.1904761904761905</v>
      </c>
      <c r="Q6" s="136">
        <f t="shared" si="0"/>
        <v>-1.0022753146672536</v>
      </c>
      <c r="R6" s="133">
        <f t="shared" si="2"/>
        <v>-2.3835573197730735</v>
      </c>
      <c r="S6" s="133">
        <f t="shared" si="3"/>
        <v>-2.5954977704928055</v>
      </c>
      <c r="X6" s="133">
        <v>7.45556E-2</v>
      </c>
      <c r="Y6" s="133">
        <v>-0.61041599999999996</v>
      </c>
      <c r="Z6" s="133">
        <v>-0.27815499999999999</v>
      </c>
      <c r="AA6" s="133">
        <v>-1.00254</v>
      </c>
      <c r="AS6" s="135"/>
      <c r="AT6" s="135"/>
      <c r="AU6" s="135"/>
      <c r="AV6" s="135"/>
      <c r="AW6" s="135"/>
      <c r="AX6" s="135"/>
      <c r="AY6" s="135"/>
    </row>
    <row r="7" spans="1:51" x14ac:dyDescent="0.25">
      <c r="A7" s="133">
        <f>PMIS_JPCP_IRI_App2!A7</f>
        <v>0</v>
      </c>
      <c r="B7" s="133">
        <f>PMIS_JPCP_IRI_App2!B7</f>
        <v>0</v>
      </c>
      <c r="C7" s="133">
        <f>PMIS_JPCP_IRI_App2!C7</f>
        <v>0</v>
      </c>
      <c r="D7" s="133">
        <f>PMIS_JPCP_IRI_App2!D7</f>
        <v>0</v>
      </c>
      <c r="E7" s="133">
        <f>PMIS_JPCP_IRI_App2!E7</f>
        <v>0</v>
      </c>
      <c r="F7" s="133">
        <f>PMIS_JPCP_IRI_App2!F7</f>
        <v>0</v>
      </c>
      <c r="G7" s="133">
        <f>PMIS_JPCP_IRI_App2!G7</f>
        <v>0</v>
      </c>
      <c r="H7" s="133">
        <f>PMIS_JPCP_IRI_App2!H7</f>
        <v>0</v>
      </c>
      <c r="I7" s="133">
        <f>PMIS_JPCP_IRI_App2!I7</f>
        <v>0</v>
      </c>
      <c r="J7" s="133">
        <f>PMIS_JPCP_IRI_App2!J7</f>
        <v>0</v>
      </c>
      <c r="K7" s="133">
        <f>RSL_PMIS_JPCP_IRI_App2!K7</f>
        <v>0</v>
      </c>
      <c r="L7" s="133" t="str">
        <f>PMIS_JPCP_IRI_App2!L7</f>
        <v/>
      </c>
      <c r="O7" s="133" t="s">
        <v>710</v>
      </c>
      <c r="P7" s="133">
        <f t="shared" si="1"/>
        <v>-1.1904761904761905</v>
      </c>
      <c r="Q7" s="136">
        <f t="shared" si="0"/>
        <v>-1.0022753146672536</v>
      </c>
      <c r="R7" s="133">
        <f t="shared" si="2"/>
        <v>-2.3835573197730735</v>
      </c>
      <c r="S7" s="133">
        <f t="shared" si="3"/>
        <v>-2.5954977704928055</v>
      </c>
      <c r="AS7" s="135"/>
      <c r="AT7" s="135"/>
      <c r="AU7" s="135"/>
      <c r="AV7" s="135"/>
      <c r="AW7" s="135"/>
      <c r="AX7" s="135"/>
      <c r="AY7" s="135"/>
    </row>
    <row r="8" spans="1:51" x14ac:dyDescent="0.25">
      <c r="A8" s="133">
        <f>PMIS_JPCP_IRI_App2!A8</f>
        <v>0</v>
      </c>
      <c r="B8" s="133">
        <f>PMIS_JPCP_IRI_App2!B8</f>
        <v>0</v>
      </c>
      <c r="C8" s="133">
        <f>PMIS_JPCP_IRI_App2!C8</f>
        <v>0</v>
      </c>
      <c r="D8" s="133">
        <f>PMIS_JPCP_IRI_App2!D8</f>
        <v>0</v>
      </c>
      <c r="E8" s="133">
        <f>PMIS_JPCP_IRI_App2!E8</f>
        <v>0</v>
      </c>
      <c r="F8" s="133">
        <f>PMIS_JPCP_IRI_App2!F8</f>
        <v>0</v>
      </c>
      <c r="G8" s="133">
        <f>PMIS_JPCP_IRI_App2!G8</f>
        <v>0</v>
      </c>
      <c r="H8" s="133">
        <f>PMIS_JPCP_IRI_App2!H8</f>
        <v>0</v>
      </c>
      <c r="I8" s="133">
        <f>PMIS_JPCP_IRI_App2!I8</f>
        <v>0</v>
      </c>
      <c r="J8" s="133">
        <f>PMIS_JPCP_IRI_App2!J8</f>
        <v>0</v>
      </c>
      <c r="K8" s="133">
        <f>RSL_PMIS_JPCP_IRI_App2!K8</f>
        <v>0</v>
      </c>
      <c r="L8" s="133" t="str">
        <f>PMIS_JPCP_IRI_App2!L8</f>
        <v/>
      </c>
      <c r="O8" s="133">
        <v>9.1440300000000002E-2</v>
      </c>
      <c r="P8" s="133">
        <f t="shared" si="1"/>
        <v>-1.1904761904761905</v>
      </c>
      <c r="Q8" s="136">
        <f t="shared" si="0"/>
        <v>-1.0022753146672536</v>
      </c>
      <c r="R8" s="133">
        <f t="shared" si="2"/>
        <v>-2.3835573197730735</v>
      </c>
      <c r="S8" s="133">
        <f t="shared" si="3"/>
        <v>-2.5954977704928055</v>
      </c>
      <c r="AS8" s="135"/>
      <c r="AT8" s="135"/>
      <c r="AU8" s="135"/>
      <c r="AV8" s="135"/>
      <c r="AW8" s="135"/>
      <c r="AX8" s="135"/>
      <c r="AY8" s="135"/>
    </row>
    <row r="9" spans="1:51" x14ac:dyDescent="0.25">
      <c r="A9" s="133">
        <f>PMIS_JPCP_IRI_App2!A9</f>
        <v>0</v>
      </c>
      <c r="B9" s="133">
        <f>PMIS_JPCP_IRI_App2!B9</f>
        <v>0</v>
      </c>
      <c r="C9" s="133">
        <f>PMIS_JPCP_IRI_App2!C9</f>
        <v>0</v>
      </c>
      <c r="D9" s="133">
        <f>PMIS_JPCP_IRI_App2!D9</f>
        <v>0</v>
      </c>
      <c r="E9" s="133">
        <f>PMIS_JPCP_IRI_App2!E9</f>
        <v>0</v>
      </c>
      <c r="F9" s="133">
        <f>PMIS_JPCP_IRI_App2!F9</f>
        <v>0</v>
      </c>
      <c r="G9" s="133">
        <f>PMIS_JPCP_IRI_App2!G9</f>
        <v>0</v>
      </c>
      <c r="H9" s="133">
        <f>PMIS_JPCP_IRI_App2!H9</f>
        <v>0</v>
      </c>
      <c r="I9" s="133">
        <f>PMIS_JPCP_IRI_App2!I9</f>
        <v>0</v>
      </c>
      <c r="J9" s="133">
        <f>PMIS_JPCP_IRI_App2!J9</f>
        <v>0</v>
      </c>
      <c r="K9" s="133">
        <f>RSL_PMIS_JPCP_IRI_App2!K9</f>
        <v>0</v>
      </c>
      <c r="L9" s="133" t="str">
        <f>PMIS_JPCP_IRI_App2!L9</f>
        <v/>
      </c>
      <c r="O9" s="133" t="s">
        <v>712</v>
      </c>
      <c r="P9" s="133">
        <f t="shared" si="1"/>
        <v>-1.1904761904761905</v>
      </c>
      <c r="Q9" s="136">
        <f t="shared" si="0"/>
        <v>-1.0022753146672536</v>
      </c>
      <c r="R9" s="133">
        <f t="shared" si="2"/>
        <v>-2.3835573197730735</v>
      </c>
      <c r="S9" s="133">
        <f t="shared" si="3"/>
        <v>-2.5954977704928055</v>
      </c>
      <c r="AS9" s="135"/>
      <c r="AT9" s="135"/>
      <c r="AU9" s="135"/>
      <c r="AV9" s="135"/>
      <c r="AW9" s="135"/>
      <c r="AX9" s="135"/>
      <c r="AY9" s="135"/>
    </row>
    <row r="10" spans="1:51" x14ac:dyDescent="0.25">
      <c r="A10" s="133">
        <f>PMIS_JPCP_IRI_App2!A10</f>
        <v>0</v>
      </c>
      <c r="B10" s="133">
        <f>PMIS_JPCP_IRI_App2!B10</f>
        <v>0</v>
      </c>
      <c r="C10" s="133">
        <f>PMIS_JPCP_IRI_App2!C10</f>
        <v>0</v>
      </c>
      <c r="D10" s="133">
        <f>PMIS_JPCP_IRI_App2!D10</f>
        <v>0</v>
      </c>
      <c r="E10" s="133">
        <f>PMIS_JPCP_IRI_App2!E10</f>
        <v>0</v>
      </c>
      <c r="F10" s="133">
        <f>PMIS_JPCP_IRI_App2!F10</f>
        <v>0</v>
      </c>
      <c r="G10" s="133">
        <f>PMIS_JPCP_IRI_App2!G10</f>
        <v>0</v>
      </c>
      <c r="H10" s="133">
        <f>PMIS_JPCP_IRI_App2!H10</f>
        <v>0</v>
      </c>
      <c r="I10" s="133">
        <f>PMIS_JPCP_IRI_App2!I10</f>
        <v>0</v>
      </c>
      <c r="J10" s="133">
        <f>PMIS_JPCP_IRI_App2!J10</f>
        <v>0</v>
      </c>
      <c r="K10" s="133">
        <f>RSL_PMIS_JPCP_IRI_App2!K10</f>
        <v>0</v>
      </c>
      <c r="L10" s="133" t="str">
        <f>PMIS_JPCP_IRI_App2!L10</f>
        <v/>
      </c>
      <c r="O10" s="136">
        <v>80.467399999999998</v>
      </c>
      <c r="P10" s="133">
        <f t="shared" si="1"/>
        <v>-1.1904761904761905</v>
      </c>
      <c r="Q10" s="136">
        <f t="shared" si="0"/>
        <v>-1.0022753146672536</v>
      </c>
      <c r="R10" s="133">
        <f t="shared" si="2"/>
        <v>-2.3835573197730735</v>
      </c>
      <c r="S10" s="133">
        <f t="shared" si="3"/>
        <v>-2.5954977704928055</v>
      </c>
      <c r="AS10" s="135"/>
      <c r="AT10" s="135"/>
      <c r="AU10" s="135"/>
      <c r="AV10" s="135"/>
      <c r="AW10" s="135"/>
      <c r="AX10" s="135"/>
      <c r="AY10" s="135"/>
    </row>
    <row r="11" spans="1:51" x14ac:dyDescent="0.25">
      <c r="A11" s="133">
        <f>PMIS_JPCP_IRI_App2!A11</f>
        <v>0</v>
      </c>
      <c r="B11" s="133">
        <f>PMIS_JPCP_IRI_App2!B11</f>
        <v>0</v>
      </c>
      <c r="C11" s="133">
        <f>PMIS_JPCP_IRI_App2!C11</f>
        <v>0</v>
      </c>
      <c r="D11" s="133">
        <f>PMIS_JPCP_IRI_App2!D11</f>
        <v>0</v>
      </c>
      <c r="E11" s="133">
        <f>PMIS_JPCP_IRI_App2!E11</f>
        <v>0</v>
      </c>
      <c r="F11" s="133">
        <f>PMIS_JPCP_IRI_App2!F11</f>
        <v>0</v>
      </c>
      <c r="G11" s="133">
        <f>PMIS_JPCP_IRI_App2!G11</f>
        <v>0</v>
      </c>
      <c r="H11" s="133">
        <f>PMIS_JPCP_IRI_App2!H11</f>
        <v>0</v>
      </c>
      <c r="I11" s="133">
        <f>PMIS_JPCP_IRI_App2!I11</f>
        <v>0</v>
      </c>
      <c r="J11" s="133">
        <f>PMIS_JPCP_IRI_App2!J11</f>
        <v>0</v>
      </c>
      <c r="K11" s="133">
        <f>RSL_PMIS_JPCP_IRI_App2!K11</f>
        <v>0</v>
      </c>
      <c r="L11" s="133" t="str">
        <f>PMIS_JPCP_IRI_App2!L11</f>
        <v/>
      </c>
      <c r="O11" s="134" t="s">
        <v>706</v>
      </c>
      <c r="P11" s="133">
        <f t="shared" si="1"/>
        <v>-1.1904761904761905</v>
      </c>
      <c r="Q11" s="136">
        <f t="shared" si="0"/>
        <v>-1.0022753146672536</v>
      </c>
      <c r="R11" s="133">
        <f t="shared" si="2"/>
        <v>-2.3835573197730735</v>
      </c>
      <c r="S11" s="133">
        <f t="shared" si="3"/>
        <v>-2.5954977704928055</v>
      </c>
      <c r="AS11" s="135"/>
      <c r="AT11" s="135"/>
      <c r="AU11" s="135"/>
      <c r="AV11" s="135"/>
      <c r="AW11" s="135"/>
      <c r="AX11" s="135"/>
      <c r="AY11" s="135"/>
    </row>
    <row r="12" spans="1:51" x14ac:dyDescent="0.25">
      <c r="A12" s="133">
        <f>PMIS_JPCP_IRI_App2!A12</f>
        <v>0</v>
      </c>
      <c r="B12" s="133">
        <f>PMIS_JPCP_IRI_App2!B12</f>
        <v>0</v>
      </c>
      <c r="C12" s="133">
        <f>PMIS_JPCP_IRI_App2!C12</f>
        <v>0</v>
      </c>
      <c r="D12" s="133">
        <f>PMIS_JPCP_IRI_App2!D12</f>
        <v>0</v>
      </c>
      <c r="E12" s="133">
        <f>PMIS_JPCP_IRI_App2!E12</f>
        <v>0</v>
      </c>
      <c r="F12" s="133">
        <f>PMIS_JPCP_IRI_App2!F12</f>
        <v>0</v>
      </c>
      <c r="G12" s="133">
        <f>PMIS_JPCP_IRI_App2!G12</f>
        <v>0</v>
      </c>
      <c r="H12" s="133">
        <f>PMIS_JPCP_IRI_App2!H12</f>
        <v>0</v>
      </c>
      <c r="I12" s="133">
        <f>PMIS_JPCP_IRI_App2!I12</f>
        <v>0</v>
      </c>
      <c r="J12" s="133">
        <f>PMIS_JPCP_IRI_App2!J12</f>
        <v>0</v>
      </c>
      <c r="K12" s="133">
        <f>RSL_PMIS_JPCP_IRI_App2!K12</f>
        <v>0</v>
      </c>
      <c r="L12" s="133" t="str">
        <f>PMIS_JPCP_IRI_App2!L12</f>
        <v/>
      </c>
      <c r="O12" s="133" t="s">
        <v>710</v>
      </c>
      <c r="P12" s="133">
        <f t="shared" si="1"/>
        <v>-1.1904761904761905</v>
      </c>
      <c r="Q12" s="136">
        <f t="shared" si="0"/>
        <v>-1.0022753146672536</v>
      </c>
      <c r="R12" s="133">
        <f t="shared" si="2"/>
        <v>-2.3835573197730735</v>
      </c>
      <c r="S12" s="133">
        <f t="shared" si="3"/>
        <v>-2.5954977704928055</v>
      </c>
      <c r="AS12" s="135"/>
      <c r="AT12" s="135"/>
      <c r="AU12" s="135"/>
      <c r="AV12" s="135"/>
      <c r="AW12" s="135"/>
      <c r="AX12" s="135"/>
      <c r="AY12" s="135"/>
    </row>
    <row r="13" spans="1:51" x14ac:dyDescent="0.25">
      <c r="A13" s="133">
        <f>PMIS_JPCP_IRI_App2!A13</f>
        <v>0</v>
      </c>
      <c r="B13" s="133">
        <f>PMIS_JPCP_IRI_App2!B13</f>
        <v>0</v>
      </c>
      <c r="C13" s="133">
        <f>PMIS_JPCP_IRI_App2!C13</f>
        <v>0</v>
      </c>
      <c r="D13" s="133">
        <f>PMIS_JPCP_IRI_App2!D13</f>
        <v>0</v>
      </c>
      <c r="E13" s="133">
        <f>PMIS_JPCP_IRI_App2!E13</f>
        <v>0</v>
      </c>
      <c r="F13" s="133">
        <f>PMIS_JPCP_IRI_App2!F13</f>
        <v>0</v>
      </c>
      <c r="G13" s="133">
        <f>PMIS_JPCP_IRI_App2!G13</f>
        <v>0</v>
      </c>
      <c r="H13" s="133">
        <f>PMIS_JPCP_IRI_App2!H13</f>
        <v>0</v>
      </c>
      <c r="I13" s="133">
        <f>PMIS_JPCP_IRI_App2!I13</f>
        <v>0</v>
      </c>
      <c r="J13" s="133">
        <f>PMIS_JPCP_IRI_App2!J13</f>
        <v>0</v>
      </c>
      <c r="K13" s="133">
        <f>RSL_PMIS_JPCP_IRI_App2!K13</f>
        <v>0</v>
      </c>
      <c r="L13" s="133" t="str">
        <f>PMIS_JPCP_IRI_App2!L13</f>
        <v/>
      </c>
      <c r="O13" s="133">
        <v>63.993400000000001</v>
      </c>
      <c r="P13" s="133">
        <f t="shared" si="1"/>
        <v>-1.1904761904761905</v>
      </c>
      <c r="Q13" s="136">
        <f t="shared" si="0"/>
        <v>-1.0022753146672536</v>
      </c>
      <c r="R13" s="133">
        <f t="shared" si="2"/>
        <v>-2.3835573197730735</v>
      </c>
      <c r="S13" s="133">
        <f t="shared" si="3"/>
        <v>-2.5954977704928055</v>
      </c>
      <c r="AS13" s="135"/>
      <c r="AT13" s="135"/>
      <c r="AU13" s="135"/>
      <c r="AV13" s="135"/>
      <c r="AW13" s="135"/>
      <c r="AX13" s="135"/>
      <c r="AY13" s="135"/>
    </row>
    <row r="14" spans="1:51" x14ac:dyDescent="0.25">
      <c r="A14" s="133">
        <f>PMIS_JPCP_IRI_App2!A14</f>
        <v>0</v>
      </c>
      <c r="B14" s="133">
        <f>PMIS_JPCP_IRI_App2!B14</f>
        <v>0</v>
      </c>
      <c r="C14" s="133">
        <f>PMIS_JPCP_IRI_App2!C14</f>
        <v>0</v>
      </c>
      <c r="D14" s="133">
        <f>PMIS_JPCP_IRI_App2!D14</f>
        <v>0</v>
      </c>
      <c r="E14" s="133">
        <f>PMIS_JPCP_IRI_App2!E14</f>
        <v>0</v>
      </c>
      <c r="F14" s="133">
        <f>PMIS_JPCP_IRI_App2!F14</f>
        <v>0</v>
      </c>
      <c r="G14" s="133">
        <f>PMIS_JPCP_IRI_App2!G14</f>
        <v>0</v>
      </c>
      <c r="H14" s="133">
        <f>PMIS_JPCP_IRI_App2!H14</f>
        <v>0</v>
      </c>
      <c r="I14" s="133">
        <f>PMIS_JPCP_IRI_App2!I14</f>
        <v>0</v>
      </c>
      <c r="J14" s="133">
        <f>PMIS_JPCP_IRI_App2!J14</f>
        <v>0</v>
      </c>
      <c r="K14" s="133">
        <f>RSL_PMIS_JPCP_IRI_App2!K14</f>
        <v>0</v>
      </c>
      <c r="L14" s="133" t="str">
        <f>PMIS_JPCP_IRI_App2!L14</f>
        <v/>
      </c>
      <c r="O14" s="133" t="s">
        <v>712</v>
      </c>
      <c r="P14" s="133">
        <f t="shared" si="1"/>
        <v>-1.1904761904761905</v>
      </c>
      <c r="Q14" s="136">
        <f t="shared" si="0"/>
        <v>-1.0022753146672536</v>
      </c>
      <c r="R14" s="133">
        <f t="shared" si="2"/>
        <v>-2.3835573197730735</v>
      </c>
      <c r="S14" s="133">
        <f t="shared" si="3"/>
        <v>-2.5954977704928055</v>
      </c>
      <c r="AS14" s="135"/>
      <c r="AT14" s="135"/>
      <c r="AU14" s="135"/>
      <c r="AV14" s="135"/>
      <c r="AW14" s="135"/>
      <c r="AX14" s="135"/>
      <c r="AY14" s="135"/>
    </row>
    <row r="15" spans="1:51" x14ac:dyDescent="0.25">
      <c r="A15" s="133">
        <f>PMIS_JPCP_IRI_App2!A15</f>
        <v>0</v>
      </c>
      <c r="B15" s="133">
        <f>PMIS_JPCP_IRI_App2!B15</f>
        <v>0</v>
      </c>
      <c r="C15" s="133">
        <f>PMIS_JPCP_IRI_App2!C15</f>
        <v>0</v>
      </c>
      <c r="D15" s="133">
        <f>PMIS_JPCP_IRI_App2!D15</f>
        <v>0</v>
      </c>
      <c r="E15" s="133">
        <f>PMIS_JPCP_IRI_App2!E15</f>
        <v>0</v>
      </c>
      <c r="F15" s="133">
        <f>PMIS_JPCP_IRI_App2!F15</f>
        <v>0</v>
      </c>
      <c r="G15" s="133">
        <f>PMIS_JPCP_IRI_App2!G15</f>
        <v>0</v>
      </c>
      <c r="H15" s="133">
        <f>PMIS_JPCP_IRI_App2!H15</f>
        <v>0</v>
      </c>
      <c r="I15" s="133">
        <f>PMIS_JPCP_IRI_App2!I15</f>
        <v>0</v>
      </c>
      <c r="J15" s="133">
        <f>PMIS_JPCP_IRI_App2!J15</f>
        <v>0</v>
      </c>
      <c r="K15" s="133">
        <f>RSL_PMIS_JPCP_IRI_App2!K15</f>
        <v>0</v>
      </c>
      <c r="L15" s="133" t="str">
        <f>PMIS_JPCP_IRI_App2!L15</f>
        <v/>
      </c>
      <c r="O15" s="133">
        <v>156.499</v>
      </c>
      <c r="P15" s="133">
        <f t="shared" si="1"/>
        <v>-1.1904761904761905</v>
      </c>
      <c r="Q15" s="136">
        <f t="shared" si="0"/>
        <v>-1.0022753146672536</v>
      </c>
      <c r="R15" s="133">
        <f t="shared" si="2"/>
        <v>-2.3835573197730735</v>
      </c>
      <c r="S15" s="133">
        <f t="shared" si="3"/>
        <v>-2.5954977704928055</v>
      </c>
      <c r="AS15" s="135"/>
      <c r="AT15" s="135"/>
      <c r="AU15" s="135"/>
      <c r="AV15" s="135"/>
      <c r="AW15" s="135"/>
      <c r="AX15" s="135"/>
      <c r="AY15" s="135"/>
    </row>
    <row r="16" spans="1:51" x14ac:dyDescent="0.25">
      <c r="A16" s="133">
        <f>PMIS_JPCP_IRI_App2!A16</f>
        <v>0</v>
      </c>
      <c r="B16" s="133">
        <f>PMIS_JPCP_IRI_App2!B16</f>
        <v>0</v>
      </c>
      <c r="C16" s="133">
        <f>PMIS_JPCP_IRI_App2!C16</f>
        <v>0</v>
      </c>
      <c r="D16" s="133">
        <f>PMIS_JPCP_IRI_App2!D16</f>
        <v>0</v>
      </c>
      <c r="E16" s="133">
        <f>PMIS_JPCP_IRI_App2!E16</f>
        <v>0</v>
      </c>
      <c r="F16" s="133">
        <f>PMIS_JPCP_IRI_App2!F16</f>
        <v>0</v>
      </c>
      <c r="G16" s="133">
        <f>PMIS_JPCP_IRI_App2!G16</f>
        <v>0</v>
      </c>
      <c r="H16" s="133">
        <f>PMIS_JPCP_IRI_App2!H16</f>
        <v>0</v>
      </c>
      <c r="I16" s="133">
        <f>PMIS_JPCP_IRI_App2!I16</f>
        <v>0</v>
      </c>
      <c r="J16" s="133">
        <f>PMIS_JPCP_IRI_App2!J16</f>
        <v>0</v>
      </c>
      <c r="K16" s="133">
        <f>RSL_PMIS_JPCP_IRI_App2!K16</f>
        <v>0</v>
      </c>
      <c r="L16" s="133" t="str">
        <f>PMIS_JPCP_IRI_App2!L16</f>
        <v/>
      </c>
      <c r="O16" s="134" t="s">
        <v>707</v>
      </c>
      <c r="P16" s="133">
        <f t="shared" si="1"/>
        <v>-1.1904761904761905</v>
      </c>
      <c r="Q16" s="136">
        <f t="shared" si="0"/>
        <v>-1.0022753146672536</v>
      </c>
      <c r="R16" s="133">
        <f t="shared" si="2"/>
        <v>-2.3835573197730735</v>
      </c>
      <c r="S16" s="133">
        <f t="shared" si="3"/>
        <v>-2.5954977704928055</v>
      </c>
      <c r="AS16" s="135"/>
      <c r="AT16" s="135"/>
      <c r="AU16" s="135"/>
      <c r="AV16" s="135"/>
      <c r="AW16" s="135"/>
      <c r="AX16" s="135"/>
      <c r="AY16" s="135"/>
    </row>
    <row r="17" spans="15:51" x14ac:dyDescent="0.25">
      <c r="O17" s="133" t="s">
        <v>710</v>
      </c>
      <c r="P17" s="133">
        <f t="shared" si="1"/>
        <v>-1.1904761904761905</v>
      </c>
      <c r="Q17" s="136">
        <f t="shared" si="0"/>
        <v>-1.0022753146672536</v>
      </c>
      <c r="R17" s="133">
        <f t="shared" si="2"/>
        <v>-2.3835573197730735</v>
      </c>
      <c r="S17" s="133">
        <f t="shared" si="3"/>
        <v>-2.5954977704928055</v>
      </c>
      <c r="T17" s="134" t="s">
        <v>715</v>
      </c>
      <c r="U17" s="133" t="s">
        <v>716</v>
      </c>
      <c r="AS17" s="135"/>
      <c r="AT17" s="135"/>
      <c r="AU17" s="135"/>
      <c r="AV17" s="135"/>
      <c r="AW17" s="135"/>
      <c r="AX17" s="135"/>
      <c r="AY17" s="135"/>
    </row>
    <row r="18" spans="15:51" x14ac:dyDescent="0.25">
      <c r="O18" s="133">
        <v>73.101399999999998</v>
      </c>
      <c r="P18" s="133">
        <f t="shared" si="1"/>
        <v>-1.1904761904761905</v>
      </c>
      <c r="Q18" s="136">
        <f t="shared" si="0"/>
        <v>-1.0022753146672536</v>
      </c>
      <c r="R18" s="133">
        <f t="shared" si="2"/>
        <v>-2.3835573197730735</v>
      </c>
      <c r="S18" s="133">
        <f t="shared" si="3"/>
        <v>-2.5954977704928055</v>
      </c>
      <c r="T18" s="133">
        <v>-0.38148599999999999</v>
      </c>
      <c r="U18" s="133">
        <f t="array" ref="U18:AP22">MMULT(X2:AA6,TRANSPOSE(P2:S23))</f>
        <v>-0.22517308189405227</v>
      </c>
      <c r="V18" s="133">
        <v>-0.22517308189405227</v>
      </c>
      <c r="W18" s="133">
        <v>-0.22517308189405227</v>
      </c>
      <c r="X18" s="133">
        <v>-0.22517308189405227</v>
      </c>
      <c r="Y18" s="133">
        <v>-0.22517308189405227</v>
      </c>
      <c r="Z18" s="133">
        <v>-0.22517308189405227</v>
      </c>
      <c r="AA18" s="133">
        <v>-0.22517308189405227</v>
      </c>
      <c r="AB18" s="133">
        <v>-0.22517308189405227</v>
      </c>
      <c r="AC18" s="133">
        <v>-0.22517308189405227</v>
      </c>
      <c r="AD18" s="133">
        <v>-0.22517308189405227</v>
      </c>
      <c r="AE18" s="133">
        <v>-0.22517308189405227</v>
      </c>
      <c r="AF18" s="133">
        <v>-0.22517308189405227</v>
      </c>
      <c r="AG18" s="133">
        <v>-0.22517308189405227</v>
      </c>
      <c r="AH18" s="133">
        <v>-0.22517308189405227</v>
      </c>
      <c r="AI18" s="133">
        <v>-0.22517308189405227</v>
      </c>
      <c r="AJ18" s="133">
        <v>-0.22517308189405227</v>
      </c>
      <c r="AK18" s="133">
        <v>-0.22517308189405227</v>
      </c>
      <c r="AL18" s="133">
        <v>-0.22517308189405227</v>
      </c>
      <c r="AM18" s="133">
        <v>-0.22517308189405227</v>
      </c>
      <c r="AN18" s="133">
        <v>-0.22517308189405227</v>
      </c>
      <c r="AO18" s="133">
        <v>-0.22517308189405227</v>
      </c>
      <c r="AP18" s="133">
        <v>-0.22517308189405227</v>
      </c>
      <c r="AS18" s="135"/>
      <c r="AT18" s="135"/>
      <c r="AU18" s="135"/>
      <c r="AV18" s="135"/>
      <c r="AW18" s="135"/>
      <c r="AX18" s="135"/>
      <c r="AY18" s="135"/>
    </row>
    <row r="19" spans="15:51" x14ac:dyDescent="0.25">
      <c r="O19" s="133" t="s">
        <v>712</v>
      </c>
      <c r="P19" s="133">
        <f t="shared" si="1"/>
        <v>-1.1904761904761905</v>
      </c>
      <c r="Q19" s="136">
        <f t="shared" si="0"/>
        <v>-1.0022753146672536</v>
      </c>
      <c r="R19" s="133">
        <f t="shared" si="2"/>
        <v>-2.3835573197730735</v>
      </c>
      <c r="S19" s="133">
        <f t="shared" si="3"/>
        <v>-2.5954977704928055</v>
      </c>
      <c r="T19" s="133">
        <v>1.023938</v>
      </c>
      <c r="U19" s="133">
        <v>-1.6891699913757652</v>
      </c>
      <c r="V19" s="133">
        <v>-1.6891699913757652</v>
      </c>
      <c r="W19" s="133">
        <v>-1.6891699913757652</v>
      </c>
      <c r="X19" s="133">
        <v>-1.6891699913757652</v>
      </c>
      <c r="Y19" s="133">
        <v>-1.6891699913757652</v>
      </c>
      <c r="Z19" s="133">
        <v>-1.6891699913757652</v>
      </c>
      <c r="AA19" s="133">
        <v>-1.6891699913757652</v>
      </c>
      <c r="AB19" s="133">
        <v>-1.6891699913757652</v>
      </c>
      <c r="AC19" s="133">
        <v>-1.6891699913757652</v>
      </c>
      <c r="AD19" s="133">
        <v>-1.6891699913757652</v>
      </c>
      <c r="AE19" s="133">
        <v>-1.6891699913757652</v>
      </c>
      <c r="AF19" s="133">
        <v>-1.6891699913757652</v>
      </c>
      <c r="AG19" s="133">
        <v>-1.6891699913757652</v>
      </c>
      <c r="AH19" s="133">
        <v>-1.6891699913757652</v>
      </c>
      <c r="AI19" s="133">
        <v>-1.6891699913757652</v>
      </c>
      <c r="AJ19" s="133">
        <v>-1.6891699913757652</v>
      </c>
      <c r="AK19" s="133">
        <v>-1.6891699913757652</v>
      </c>
      <c r="AL19" s="133">
        <v>-1.6891699913757652</v>
      </c>
      <c r="AM19" s="133">
        <v>-1.6891699913757652</v>
      </c>
      <c r="AN19" s="133">
        <v>-1.6891699913757652</v>
      </c>
      <c r="AO19" s="133">
        <v>-1.6891699913757652</v>
      </c>
      <c r="AP19" s="133">
        <v>-1.6891699913757652</v>
      </c>
      <c r="AS19" s="135"/>
      <c r="AT19" s="135"/>
      <c r="AU19" s="135"/>
      <c r="AV19" s="135"/>
      <c r="AW19" s="135"/>
      <c r="AX19" s="135"/>
      <c r="AY19" s="135"/>
    </row>
    <row r="20" spans="15:51" x14ac:dyDescent="0.25">
      <c r="O20" s="133">
        <v>164.73599999999999</v>
      </c>
      <c r="P20" s="133">
        <f t="shared" si="1"/>
        <v>-1.1904761904761905</v>
      </c>
      <c r="Q20" s="136">
        <f t="shared" si="0"/>
        <v>-1.0022753146672536</v>
      </c>
      <c r="R20" s="133">
        <f t="shared" si="2"/>
        <v>-2.3835573197730735</v>
      </c>
      <c r="S20" s="133">
        <f t="shared" si="3"/>
        <v>-2.5954977704928055</v>
      </c>
      <c r="T20" s="133">
        <v>-0.22086</v>
      </c>
      <c r="U20" s="133">
        <v>-2.0666455068008274</v>
      </c>
      <c r="V20" s="133">
        <v>-2.0666455068008274</v>
      </c>
      <c r="W20" s="133">
        <v>-2.0666455068008274</v>
      </c>
      <c r="X20" s="133">
        <v>-2.0666455068008274</v>
      </c>
      <c r="Y20" s="133">
        <v>-2.0666455068008274</v>
      </c>
      <c r="Z20" s="133">
        <v>-2.0666455068008274</v>
      </c>
      <c r="AA20" s="133">
        <v>-2.0666455068008274</v>
      </c>
      <c r="AB20" s="133">
        <v>-2.0666455068008274</v>
      </c>
      <c r="AC20" s="133">
        <v>-2.0666455068008274</v>
      </c>
      <c r="AD20" s="133">
        <v>-2.0666455068008274</v>
      </c>
      <c r="AE20" s="133">
        <v>-2.0666455068008274</v>
      </c>
      <c r="AF20" s="133">
        <v>-2.0666455068008274</v>
      </c>
      <c r="AG20" s="133">
        <v>-2.0666455068008274</v>
      </c>
      <c r="AH20" s="133">
        <v>-2.0666455068008274</v>
      </c>
      <c r="AI20" s="133">
        <v>-2.0666455068008274</v>
      </c>
      <c r="AJ20" s="133">
        <v>-2.0666455068008274</v>
      </c>
      <c r="AK20" s="133">
        <v>-2.0666455068008274</v>
      </c>
      <c r="AL20" s="133">
        <v>-2.0666455068008274</v>
      </c>
      <c r="AM20" s="133">
        <v>-2.0666455068008274</v>
      </c>
      <c r="AN20" s="133">
        <v>-2.0666455068008274</v>
      </c>
      <c r="AO20" s="133">
        <v>-2.0666455068008274</v>
      </c>
      <c r="AP20" s="133">
        <v>-2.0666455068008274</v>
      </c>
      <c r="AS20" s="135"/>
      <c r="AT20" s="135"/>
      <c r="AU20" s="135"/>
      <c r="AV20" s="135"/>
      <c r="AW20" s="135"/>
      <c r="AX20" s="135"/>
      <c r="AY20" s="135"/>
    </row>
    <row r="21" spans="15:51" x14ac:dyDescent="0.25">
      <c r="O21" s="135"/>
      <c r="P21" s="133">
        <f t="shared" si="1"/>
        <v>-1.1904761904761905</v>
      </c>
      <c r="Q21" s="136">
        <f t="shared" si="0"/>
        <v>-1.0022753146672536</v>
      </c>
      <c r="R21" s="133">
        <f t="shared" si="2"/>
        <v>-2.3835573197730735</v>
      </c>
      <c r="S21" s="133">
        <f t="shared" si="3"/>
        <v>-2.5954977704928055</v>
      </c>
      <c r="T21" s="133">
        <v>0.27349099999999998</v>
      </c>
      <c r="U21" s="133">
        <v>-3.6793218473256628</v>
      </c>
      <c r="V21" s="133">
        <v>-3.6793218473256628</v>
      </c>
      <c r="W21" s="133">
        <v>-3.6793218473256628</v>
      </c>
      <c r="X21" s="133">
        <v>-3.6793218473256628</v>
      </c>
      <c r="Y21" s="133">
        <v>-3.6793218473256628</v>
      </c>
      <c r="Z21" s="133">
        <v>-3.6793218473256628</v>
      </c>
      <c r="AA21" s="133">
        <v>-3.6793218473256628</v>
      </c>
      <c r="AB21" s="133">
        <v>-3.6793218473256628</v>
      </c>
      <c r="AC21" s="133">
        <v>-3.6793218473256628</v>
      </c>
      <c r="AD21" s="133">
        <v>-3.6793218473256628</v>
      </c>
      <c r="AE21" s="133">
        <v>-3.6793218473256628</v>
      </c>
      <c r="AF21" s="133">
        <v>-3.6793218473256628</v>
      </c>
      <c r="AG21" s="133">
        <v>-3.6793218473256628</v>
      </c>
      <c r="AH21" s="133">
        <v>-3.6793218473256628</v>
      </c>
      <c r="AI21" s="133">
        <v>-3.6793218473256628</v>
      </c>
      <c r="AJ21" s="133">
        <v>-3.6793218473256628</v>
      </c>
      <c r="AK21" s="133">
        <v>-3.6793218473256628</v>
      </c>
      <c r="AL21" s="133">
        <v>-3.6793218473256628</v>
      </c>
      <c r="AM21" s="133">
        <v>-3.6793218473256628</v>
      </c>
      <c r="AN21" s="133">
        <v>-3.6793218473256628</v>
      </c>
      <c r="AO21" s="133">
        <v>-3.6793218473256628</v>
      </c>
      <c r="AP21" s="133">
        <v>-3.6793218473256628</v>
      </c>
      <c r="AS21" s="135"/>
      <c r="AT21" s="135"/>
      <c r="AU21" s="135"/>
      <c r="AV21" s="135"/>
      <c r="AW21" s="135"/>
      <c r="AX21" s="135"/>
      <c r="AY21" s="135"/>
    </row>
    <row r="22" spans="15:51" x14ac:dyDescent="0.25">
      <c r="O22" s="135"/>
      <c r="P22" s="133">
        <f t="shared" si="1"/>
        <v>-1.1904761904761905</v>
      </c>
      <c r="Q22" s="136">
        <f t="shared" si="0"/>
        <v>-1.0022753146672536</v>
      </c>
      <c r="R22" s="133">
        <f t="shared" si="2"/>
        <v>-2.3835573197730735</v>
      </c>
      <c r="S22" s="133">
        <f t="shared" si="3"/>
        <v>-2.5954977704928055</v>
      </c>
      <c r="T22" s="133">
        <v>-1.691144</v>
      </c>
      <c r="U22" s="133">
        <v>3.7881369429225957</v>
      </c>
      <c r="V22" s="133">
        <v>3.7881369429225957</v>
      </c>
      <c r="W22" s="133">
        <v>3.7881369429225957</v>
      </c>
      <c r="X22" s="133">
        <v>3.7881369429225957</v>
      </c>
      <c r="Y22" s="133">
        <v>3.7881369429225957</v>
      </c>
      <c r="Z22" s="133">
        <v>3.7881369429225957</v>
      </c>
      <c r="AA22" s="133">
        <v>3.7881369429225957</v>
      </c>
      <c r="AB22" s="133">
        <v>3.7881369429225957</v>
      </c>
      <c r="AC22" s="133">
        <v>3.7881369429225957</v>
      </c>
      <c r="AD22" s="133">
        <v>3.7881369429225957</v>
      </c>
      <c r="AE22" s="133">
        <v>3.7881369429225957</v>
      </c>
      <c r="AF22" s="133">
        <v>3.7881369429225957</v>
      </c>
      <c r="AG22" s="133">
        <v>3.7881369429225957</v>
      </c>
      <c r="AH22" s="133">
        <v>3.7881369429225957</v>
      </c>
      <c r="AI22" s="133">
        <v>3.7881369429225957</v>
      </c>
      <c r="AJ22" s="133">
        <v>3.7881369429225957</v>
      </c>
      <c r="AK22" s="133">
        <v>3.7881369429225957</v>
      </c>
      <c r="AL22" s="133">
        <v>3.7881369429225957</v>
      </c>
      <c r="AM22" s="133">
        <v>3.7881369429225957</v>
      </c>
      <c r="AN22" s="133">
        <v>3.7881369429225957</v>
      </c>
      <c r="AO22" s="133">
        <v>3.7881369429225957</v>
      </c>
      <c r="AP22" s="133">
        <v>3.7881369429225957</v>
      </c>
      <c r="AS22" s="135"/>
      <c r="AT22" s="135"/>
      <c r="AU22" s="135"/>
      <c r="AV22" s="135"/>
      <c r="AW22" s="135"/>
      <c r="AX22" s="135"/>
      <c r="AY22" s="135"/>
    </row>
    <row r="23" spans="15:51" x14ac:dyDescent="0.25">
      <c r="O23" s="135"/>
      <c r="P23" s="133">
        <f t="shared" si="1"/>
        <v>-1.1904761904761905</v>
      </c>
      <c r="Q23" s="136">
        <f t="shared" si="0"/>
        <v>-1.0022753146672536</v>
      </c>
      <c r="R23" s="133">
        <f t="shared" si="2"/>
        <v>-2.3835573197730735</v>
      </c>
      <c r="S23" s="133">
        <f t="shared" si="3"/>
        <v>-2.5954977704928055</v>
      </c>
      <c r="AS23" s="135"/>
      <c r="AT23" s="135"/>
      <c r="AU23" s="135"/>
      <c r="AV23" s="135"/>
      <c r="AW23" s="135"/>
      <c r="AX23" s="135"/>
      <c r="AY23" s="135"/>
    </row>
    <row r="24" spans="15:51" x14ac:dyDescent="0.25">
      <c r="O24" s="135"/>
      <c r="P24" s="133">
        <f t="shared" si="1"/>
        <v>-1.1904761904761905</v>
      </c>
      <c r="Q24" s="136">
        <f t="shared" si="0"/>
        <v>-1.0022753146672536</v>
      </c>
      <c r="R24" s="133">
        <f t="shared" si="2"/>
        <v>-2.3835573197730735</v>
      </c>
      <c r="S24" s="133">
        <f t="shared" si="3"/>
        <v>-2.5954977704928055</v>
      </c>
      <c r="AS24" s="135"/>
      <c r="AT24" s="135"/>
      <c r="AU24" s="135"/>
      <c r="AV24" s="135"/>
      <c r="AW24" s="135"/>
      <c r="AX24" s="135"/>
      <c r="AY24" s="135"/>
    </row>
    <row r="25" spans="15:51" x14ac:dyDescent="0.25">
      <c r="O25" s="135"/>
      <c r="P25" s="133">
        <f t="shared" si="1"/>
        <v>-1.1904761904761905</v>
      </c>
      <c r="Q25" s="136">
        <f t="shared" si="0"/>
        <v>-1.0022753146672536</v>
      </c>
      <c r="R25" s="133">
        <f t="shared" si="2"/>
        <v>-2.3835573197730735</v>
      </c>
      <c r="S25" s="133">
        <f t="shared" si="3"/>
        <v>-2.5954977704928055</v>
      </c>
      <c r="AS25" s="135"/>
      <c r="AT25" s="135"/>
      <c r="AU25" s="135"/>
      <c r="AV25" s="135"/>
      <c r="AW25" s="135"/>
      <c r="AX25" s="135"/>
      <c r="AY25" s="135"/>
    </row>
    <row r="26" spans="15:51" x14ac:dyDescent="0.25">
      <c r="O26" s="135"/>
      <c r="P26" s="133">
        <f t="shared" si="1"/>
        <v>-1.1904761904761905</v>
      </c>
      <c r="Q26" s="136">
        <f t="shared" si="0"/>
        <v>-1.0022753146672536</v>
      </c>
      <c r="R26" s="133">
        <f t="shared" si="2"/>
        <v>-2.3835573197730735</v>
      </c>
      <c r="S26" s="133">
        <f t="shared" si="3"/>
        <v>-2.5954977704928055</v>
      </c>
      <c r="U26" s="133" t="s">
        <v>717</v>
      </c>
      <c r="AS26" s="135"/>
      <c r="AT26" s="135"/>
      <c r="AU26" s="135"/>
      <c r="AV26" s="135"/>
      <c r="AW26" s="135"/>
      <c r="AX26" s="135"/>
      <c r="AY26" s="135"/>
    </row>
    <row r="27" spans="15:51" x14ac:dyDescent="0.25">
      <c r="O27" s="135"/>
      <c r="P27" s="133">
        <f t="shared" si="1"/>
        <v>-1.1904761904761905</v>
      </c>
      <c r="Q27" s="136">
        <f t="shared" si="0"/>
        <v>-1.0022753146672536</v>
      </c>
      <c r="R27" s="133">
        <f t="shared" si="2"/>
        <v>-2.3835573197730735</v>
      </c>
      <c r="S27" s="133">
        <f t="shared" si="3"/>
        <v>-2.5954977704928055</v>
      </c>
      <c r="U27" s="133">
        <f t="array" ref="U27:AP31">(T18:T22)+U18:AP22</f>
        <v>-0.60665908189405227</v>
      </c>
      <c r="V27" s="133">
        <v>-0.60665908189405227</v>
      </c>
      <c r="W27" s="133">
        <v>-0.60665908189405227</v>
      </c>
      <c r="X27" s="133">
        <v>-0.60665908189405227</v>
      </c>
      <c r="Y27" s="133">
        <v>-0.60665908189405227</v>
      </c>
      <c r="Z27" s="133">
        <v>-0.60665908189405227</v>
      </c>
      <c r="AA27" s="133">
        <v>-0.60665908189405227</v>
      </c>
      <c r="AB27" s="133">
        <v>-0.60665908189405227</v>
      </c>
      <c r="AC27" s="133">
        <v>-0.60665908189405227</v>
      </c>
      <c r="AD27" s="133">
        <v>-0.60665908189405227</v>
      </c>
      <c r="AE27" s="133">
        <v>-0.60665908189405227</v>
      </c>
      <c r="AF27" s="133">
        <v>-0.60665908189405227</v>
      </c>
      <c r="AG27" s="133">
        <v>-0.60665908189405227</v>
      </c>
      <c r="AH27" s="133">
        <v>-0.60665908189405227</v>
      </c>
      <c r="AI27" s="133">
        <v>-0.60665908189405227</v>
      </c>
      <c r="AJ27" s="133">
        <v>-0.60665908189405227</v>
      </c>
      <c r="AK27" s="133">
        <v>-0.60665908189405227</v>
      </c>
      <c r="AL27" s="133">
        <v>-0.60665908189405227</v>
      </c>
      <c r="AM27" s="133">
        <v>-0.60665908189405227</v>
      </c>
      <c r="AN27" s="133">
        <v>-0.60665908189405227</v>
      </c>
      <c r="AO27" s="133">
        <v>-0.60665908189405227</v>
      </c>
      <c r="AP27" s="133">
        <v>-0.60665908189405227</v>
      </c>
      <c r="AS27" s="135"/>
      <c r="AT27" s="135"/>
      <c r="AU27" s="135"/>
      <c r="AV27" s="135"/>
      <c r="AW27" s="135"/>
      <c r="AX27" s="135"/>
      <c r="AY27" s="135"/>
    </row>
    <row r="28" spans="15:51" x14ac:dyDescent="0.25">
      <c r="O28" s="135"/>
      <c r="P28" s="133">
        <f t="shared" si="1"/>
        <v>-1.1904761904761905</v>
      </c>
      <c r="Q28" s="136">
        <f t="shared" si="0"/>
        <v>-1.0022753146672536</v>
      </c>
      <c r="R28" s="133">
        <f t="shared" si="2"/>
        <v>-2.3835573197730735</v>
      </c>
      <c r="S28" s="133">
        <f t="shared" si="3"/>
        <v>-2.5954977704928055</v>
      </c>
      <c r="U28" s="133">
        <v>-0.66523199137576516</v>
      </c>
      <c r="V28" s="133">
        <v>-0.66523199137576516</v>
      </c>
      <c r="W28" s="133">
        <v>-0.66523199137576516</v>
      </c>
      <c r="X28" s="133">
        <v>-0.66523199137576516</v>
      </c>
      <c r="Y28" s="133">
        <v>-0.66523199137576516</v>
      </c>
      <c r="Z28" s="133">
        <v>-0.66523199137576516</v>
      </c>
      <c r="AA28" s="133">
        <v>-0.66523199137576516</v>
      </c>
      <c r="AB28" s="133">
        <v>-0.66523199137576516</v>
      </c>
      <c r="AC28" s="133">
        <v>-0.66523199137576516</v>
      </c>
      <c r="AD28" s="133">
        <v>-0.66523199137576516</v>
      </c>
      <c r="AE28" s="133">
        <v>-0.66523199137576516</v>
      </c>
      <c r="AF28" s="133">
        <v>-0.66523199137576516</v>
      </c>
      <c r="AG28" s="133">
        <v>-0.66523199137576516</v>
      </c>
      <c r="AH28" s="133">
        <v>-0.66523199137576516</v>
      </c>
      <c r="AI28" s="133">
        <v>-0.66523199137576516</v>
      </c>
      <c r="AJ28" s="133">
        <v>-0.66523199137576516</v>
      </c>
      <c r="AK28" s="133">
        <v>-0.66523199137576516</v>
      </c>
      <c r="AL28" s="133">
        <v>-0.66523199137576516</v>
      </c>
      <c r="AM28" s="133">
        <v>-0.66523199137576516</v>
      </c>
      <c r="AN28" s="133">
        <v>-0.66523199137576516</v>
      </c>
      <c r="AO28" s="133">
        <v>-0.66523199137576516</v>
      </c>
      <c r="AP28" s="133">
        <v>-0.66523199137576516</v>
      </c>
      <c r="AS28" s="135"/>
      <c r="AT28" s="135"/>
      <c r="AU28" s="135"/>
      <c r="AV28" s="135"/>
      <c r="AW28" s="135"/>
      <c r="AX28" s="135"/>
      <c r="AY28" s="135"/>
    </row>
    <row r="29" spans="15:51" x14ac:dyDescent="0.25">
      <c r="O29" s="135"/>
      <c r="P29" s="133">
        <f t="shared" si="1"/>
        <v>-1.1904761904761905</v>
      </c>
      <c r="Q29" s="136">
        <f t="shared" si="0"/>
        <v>-1.0022753146672536</v>
      </c>
      <c r="R29" s="133">
        <f t="shared" si="2"/>
        <v>-2.3835573197730735</v>
      </c>
      <c r="S29" s="133">
        <f t="shared" si="3"/>
        <v>-2.5954977704928055</v>
      </c>
      <c r="U29" s="133">
        <v>-2.2875055068008274</v>
      </c>
      <c r="V29" s="133">
        <v>-2.2875055068008274</v>
      </c>
      <c r="W29" s="133">
        <v>-2.2875055068008274</v>
      </c>
      <c r="X29" s="133">
        <v>-2.2875055068008274</v>
      </c>
      <c r="Y29" s="133">
        <v>-2.2875055068008274</v>
      </c>
      <c r="Z29" s="133">
        <v>-2.2875055068008274</v>
      </c>
      <c r="AA29" s="133">
        <v>-2.2875055068008274</v>
      </c>
      <c r="AB29" s="133">
        <v>-2.2875055068008274</v>
      </c>
      <c r="AC29" s="133">
        <v>-2.2875055068008274</v>
      </c>
      <c r="AD29" s="133">
        <v>-2.2875055068008274</v>
      </c>
      <c r="AE29" s="133">
        <v>-2.2875055068008274</v>
      </c>
      <c r="AF29" s="133">
        <v>-2.2875055068008274</v>
      </c>
      <c r="AG29" s="133">
        <v>-2.2875055068008274</v>
      </c>
      <c r="AH29" s="133">
        <v>-2.2875055068008274</v>
      </c>
      <c r="AI29" s="133">
        <v>-2.2875055068008274</v>
      </c>
      <c r="AJ29" s="133">
        <v>-2.2875055068008274</v>
      </c>
      <c r="AK29" s="133">
        <v>-2.2875055068008274</v>
      </c>
      <c r="AL29" s="133">
        <v>-2.2875055068008274</v>
      </c>
      <c r="AM29" s="133">
        <v>-2.2875055068008274</v>
      </c>
      <c r="AN29" s="133">
        <v>-2.2875055068008274</v>
      </c>
      <c r="AO29" s="133">
        <v>-2.2875055068008274</v>
      </c>
      <c r="AP29" s="133">
        <v>-2.2875055068008274</v>
      </c>
      <c r="AS29" s="135"/>
      <c r="AT29" s="135"/>
      <c r="AU29" s="135"/>
      <c r="AV29" s="135"/>
      <c r="AW29" s="135"/>
      <c r="AX29" s="135"/>
      <c r="AY29" s="135"/>
    </row>
    <row r="30" spans="15:51" x14ac:dyDescent="0.25">
      <c r="O30" s="135"/>
      <c r="P30" s="133">
        <f t="shared" si="1"/>
        <v>-1.1904761904761905</v>
      </c>
      <c r="Q30" s="136">
        <f t="shared" si="0"/>
        <v>-1.0022753146672536</v>
      </c>
      <c r="R30" s="133">
        <f t="shared" si="2"/>
        <v>-2.3835573197730735</v>
      </c>
      <c r="S30" s="133">
        <f t="shared" si="3"/>
        <v>-2.5954977704928055</v>
      </c>
      <c r="U30" s="133">
        <v>-3.4058308473256629</v>
      </c>
      <c r="V30" s="133">
        <v>-3.4058308473256629</v>
      </c>
      <c r="W30" s="133">
        <v>-3.4058308473256629</v>
      </c>
      <c r="X30" s="133">
        <v>-3.4058308473256629</v>
      </c>
      <c r="Y30" s="133">
        <v>-3.4058308473256629</v>
      </c>
      <c r="Z30" s="133">
        <v>-3.4058308473256629</v>
      </c>
      <c r="AA30" s="133">
        <v>-3.4058308473256629</v>
      </c>
      <c r="AB30" s="133">
        <v>-3.4058308473256629</v>
      </c>
      <c r="AC30" s="133">
        <v>-3.4058308473256629</v>
      </c>
      <c r="AD30" s="133">
        <v>-3.4058308473256629</v>
      </c>
      <c r="AE30" s="133">
        <v>-3.4058308473256629</v>
      </c>
      <c r="AF30" s="133">
        <v>-3.4058308473256629</v>
      </c>
      <c r="AG30" s="133">
        <v>-3.4058308473256629</v>
      </c>
      <c r="AH30" s="133">
        <v>-3.4058308473256629</v>
      </c>
      <c r="AI30" s="133">
        <v>-3.4058308473256629</v>
      </c>
      <c r="AJ30" s="133">
        <v>-3.4058308473256629</v>
      </c>
      <c r="AK30" s="133">
        <v>-3.4058308473256629</v>
      </c>
      <c r="AL30" s="133">
        <v>-3.4058308473256629</v>
      </c>
      <c r="AM30" s="133">
        <v>-3.4058308473256629</v>
      </c>
      <c r="AN30" s="133">
        <v>-3.4058308473256629</v>
      </c>
      <c r="AO30" s="133">
        <v>-3.4058308473256629</v>
      </c>
      <c r="AP30" s="133">
        <v>-3.4058308473256629</v>
      </c>
      <c r="AS30" s="135"/>
      <c r="AT30" s="135"/>
      <c r="AU30" s="135"/>
      <c r="AV30" s="135"/>
      <c r="AW30" s="135"/>
      <c r="AX30" s="135"/>
      <c r="AY30" s="135"/>
    </row>
    <row r="31" spans="15:51" x14ac:dyDescent="0.25">
      <c r="P31" s="133">
        <f t="shared" si="1"/>
        <v>-1.1904761904761905</v>
      </c>
      <c r="Q31" s="136">
        <f t="shared" si="0"/>
        <v>-1.0022753146672536</v>
      </c>
      <c r="R31" s="133">
        <f t="shared" si="2"/>
        <v>-2.3835573197730735</v>
      </c>
      <c r="S31" s="133">
        <f t="shared" si="3"/>
        <v>-2.5954977704928055</v>
      </c>
      <c r="U31" s="133">
        <v>2.0969929429225957</v>
      </c>
      <c r="V31" s="133">
        <v>2.0969929429225957</v>
      </c>
      <c r="W31" s="133">
        <v>2.0969929429225957</v>
      </c>
      <c r="X31" s="133">
        <v>2.0969929429225957</v>
      </c>
      <c r="Y31" s="133">
        <v>2.0969929429225957</v>
      </c>
      <c r="Z31" s="133">
        <v>2.0969929429225957</v>
      </c>
      <c r="AA31" s="133">
        <v>2.0969929429225957</v>
      </c>
      <c r="AB31" s="133">
        <v>2.0969929429225957</v>
      </c>
      <c r="AC31" s="133">
        <v>2.0969929429225957</v>
      </c>
      <c r="AD31" s="133">
        <v>2.0969929429225957</v>
      </c>
      <c r="AE31" s="133">
        <v>2.0969929429225957</v>
      </c>
      <c r="AF31" s="133">
        <v>2.0969929429225957</v>
      </c>
      <c r="AG31" s="133">
        <v>2.0969929429225957</v>
      </c>
      <c r="AH31" s="133">
        <v>2.0969929429225957</v>
      </c>
      <c r="AI31" s="133">
        <v>2.0969929429225957</v>
      </c>
      <c r="AJ31" s="133">
        <v>2.0969929429225957</v>
      </c>
      <c r="AK31" s="133">
        <v>2.0969929429225957</v>
      </c>
      <c r="AL31" s="133">
        <v>2.0969929429225957</v>
      </c>
      <c r="AM31" s="133">
        <v>2.0969929429225957</v>
      </c>
      <c r="AN31" s="133">
        <v>2.0969929429225957</v>
      </c>
      <c r="AO31" s="133">
        <v>2.0969929429225957</v>
      </c>
      <c r="AP31" s="133">
        <v>2.0969929429225957</v>
      </c>
      <c r="AS31" s="135"/>
      <c r="AT31" s="137"/>
      <c r="AU31" s="135"/>
      <c r="AV31" s="135"/>
      <c r="AW31" s="135"/>
      <c r="AX31" s="135"/>
      <c r="AY31" s="135"/>
    </row>
    <row r="32" spans="15:51" x14ac:dyDescent="0.25">
      <c r="P32" s="133">
        <f t="shared" si="1"/>
        <v>-1.1904761904761905</v>
      </c>
      <c r="Q32" s="136">
        <f t="shared" si="0"/>
        <v>-1.0022753146672536</v>
      </c>
      <c r="R32" s="133">
        <f t="shared" si="2"/>
        <v>-2.3835573197730735</v>
      </c>
      <c r="S32" s="133">
        <f t="shared" si="3"/>
        <v>-2.5954977704928055</v>
      </c>
      <c r="AS32" s="135"/>
      <c r="AT32" s="135"/>
      <c r="AU32" s="135"/>
      <c r="AV32" s="135"/>
      <c r="AW32" s="135"/>
      <c r="AX32" s="135"/>
      <c r="AY32" s="135"/>
    </row>
    <row r="33" spans="16:51" x14ac:dyDescent="0.25">
      <c r="P33" s="133">
        <f t="shared" si="1"/>
        <v>-1.1904761904761905</v>
      </c>
      <c r="Q33" s="136">
        <f t="shared" si="0"/>
        <v>-1.0022753146672536</v>
      </c>
      <c r="R33" s="133">
        <f t="shared" si="2"/>
        <v>-2.3835573197730735</v>
      </c>
      <c r="S33" s="133">
        <f t="shared" si="3"/>
        <v>-2.5954977704928055</v>
      </c>
      <c r="AS33" s="135"/>
      <c r="AT33" s="135"/>
      <c r="AU33" s="135"/>
      <c r="AV33" s="135"/>
      <c r="AW33" s="135"/>
      <c r="AX33" s="135"/>
      <c r="AY33" s="135"/>
    </row>
    <row r="34" spans="16:51" x14ac:dyDescent="0.25">
      <c r="P34" s="133">
        <f t="shared" si="1"/>
        <v>-1.1904761904761905</v>
      </c>
      <c r="Q34" s="136">
        <f t="shared" si="0"/>
        <v>-1.0022753146672536</v>
      </c>
      <c r="R34" s="133">
        <f t="shared" si="2"/>
        <v>-2.3835573197730735</v>
      </c>
      <c r="S34" s="133">
        <f t="shared" si="3"/>
        <v>-2.5954977704928055</v>
      </c>
      <c r="AS34" s="135"/>
      <c r="AT34" s="135"/>
      <c r="AU34" s="135"/>
      <c r="AV34" s="135"/>
      <c r="AW34" s="135"/>
      <c r="AX34" s="135"/>
      <c r="AY34" s="135"/>
    </row>
    <row r="35" spans="16:51" x14ac:dyDescent="0.25">
      <c r="P35" s="133">
        <f t="shared" si="1"/>
        <v>-1.1904761904761905</v>
      </c>
      <c r="Q35" s="136">
        <f t="shared" si="0"/>
        <v>-1.0022753146672536</v>
      </c>
      <c r="R35" s="133">
        <f t="shared" si="2"/>
        <v>-2.3835573197730735</v>
      </c>
      <c r="S35" s="133">
        <f t="shared" si="3"/>
        <v>-2.5954977704928055</v>
      </c>
      <c r="U35" s="133" t="s">
        <v>718</v>
      </c>
      <c r="AS35" s="135"/>
      <c r="AT35" s="135"/>
      <c r="AU35" s="135"/>
      <c r="AV35" s="135"/>
      <c r="AW35" s="135"/>
      <c r="AX35" s="135"/>
      <c r="AY35" s="135"/>
    </row>
    <row r="36" spans="16:51" x14ac:dyDescent="0.25">
      <c r="P36" s="133">
        <f t="shared" si="1"/>
        <v>-1.1904761904761905</v>
      </c>
      <c r="Q36" s="136">
        <f t="shared" si="0"/>
        <v>-1.0022753146672536</v>
      </c>
      <c r="R36" s="133">
        <f t="shared" si="2"/>
        <v>-2.3835573197730735</v>
      </c>
      <c r="S36" s="133">
        <f t="shared" si="3"/>
        <v>-2.5954977704928055</v>
      </c>
      <c r="U36" s="133">
        <f>2/(1+EXP(-2*U27))-1</f>
        <v>-0.54177106650832729</v>
      </c>
      <c r="V36" s="133">
        <f t="shared" ref="V36:AP40" si="4">2/(1+EXP(-2*V27))-1</f>
        <v>-0.54177106650832729</v>
      </c>
      <c r="W36" s="133">
        <f t="shared" si="4"/>
        <v>-0.54177106650832729</v>
      </c>
      <c r="X36" s="133">
        <f t="shared" si="4"/>
        <v>-0.54177106650832729</v>
      </c>
      <c r="Y36" s="133">
        <f t="shared" si="4"/>
        <v>-0.54177106650832729</v>
      </c>
      <c r="Z36" s="133">
        <f t="shared" si="4"/>
        <v>-0.54177106650832729</v>
      </c>
      <c r="AA36" s="133">
        <f t="shared" si="4"/>
        <v>-0.54177106650832729</v>
      </c>
      <c r="AB36" s="133">
        <f t="shared" si="4"/>
        <v>-0.54177106650832729</v>
      </c>
      <c r="AC36" s="133">
        <f t="shared" si="4"/>
        <v>-0.54177106650832729</v>
      </c>
      <c r="AD36" s="133">
        <f t="shared" si="4"/>
        <v>-0.54177106650832729</v>
      </c>
      <c r="AE36" s="133">
        <f t="shared" si="4"/>
        <v>-0.54177106650832729</v>
      </c>
      <c r="AF36" s="133">
        <f t="shared" si="4"/>
        <v>-0.54177106650832729</v>
      </c>
      <c r="AG36" s="133">
        <f t="shared" si="4"/>
        <v>-0.54177106650832729</v>
      </c>
      <c r="AH36" s="133">
        <f t="shared" si="4"/>
        <v>-0.54177106650832729</v>
      </c>
      <c r="AI36" s="133">
        <f t="shared" si="4"/>
        <v>-0.54177106650832729</v>
      </c>
      <c r="AJ36" s="133">
        <f t="shared" si="4"/>
        <v>-0.54177106650832729</v>
      </c>
      <c r="AK36" s="133">
        <f t="shared" si="4"/>
        <v>-0.54177106650832729</v>
      </c>
      <c r="AL36" s="133">
        <f t="shared" si="4"/>
        <v>-0.54177106650832729</v>
      </c>
      <c r="AM36" s="133">
        <f t="shared" si="4"/>
        <v>-0.54177106650832729</v>
      </c>
      <c r="AN36" s="133">
        <f t="shared" si="4"/>
        <v>-0.54177106650832729</v>
      </c>
      <c r="AO36" s="133">
        <f t="shared" si="4"/>
        <v>-0.54177106650832729</v>
      </c>
      <c r="AP36" s="133">
        <f t="shared" si="4"/>
        <v>-0.54177106650832729</v>
      </c>
      <c r="AS36" s="135"/>
      <c r="AT36" s="135"/>
      <c r="AU36" s="135"/>
      <c r="AV36" s="135"/>
      <c r="AW36" s="135"/>
      <c r="AX36" s="135"/>
      <c r="AY36" s="135"/>
    </row>
    <row r="37" spans="16:51" x14ac:dyDescent="0.25">
      <c r="P37" s="133">
        <f t="shared" si="1"/>
        <v>-1.1904761904761905</v>
      </c>
      <c r="Q37" s="136">
        <f t="shared" si="0"/>
        <v>-1.0022753146672536</v>
      </c>
      <c r="R37" s="133">
        <f t="shared" si="2"/>
        <v>-2.3835573197730735</v>
      </c>
      <c r="S37" s="133">
        <f t="shared" si="3"/>
        <v>-2.5954977704928055</v>
      </c>
      <c r="U37" s="133">
        <f t="shared" ref="U37:AJ40" si="5">2/(1+EXP(-2*U28))-1</f>
        <v>-0.58183474523508827</v>
      </c>
      <c r="V37" s="133">
        <f t="shared" si="5"/>
        <v>-0.58183474523508827</v>
      </c>
      <c r="W37" s="133">
        <f t="shared" si="5"/>
        <v>-0.58183474523508827</v>
      </c>
      <c r="X37" s="133">
        <f t="shared" si="5"/>
        <v>-0.58183474523508827</v>
      </c>
      <c r="Y37" s="133">
        <f t="shared" si="5"/>
        <v>-0.58183474523508827</v>
      </c>
      <c r="Z37" s="133">
        <f t="shared" si="5"/>
        <v>-0.58183474523508827</v>
      </c>
      <c r="AA37" s="133">
        <f t="shared" si="5"/>
        <v>-0.58183474523508827</v>
      </c>
      <c r="AB37" s="133">
        <f t="shared" si="5"/>
        <v>-0.58183474523508827</v>
      </c>
      <c r="AC37" s="133">
        <f t="shared" si="5"/>
        <v>-0.58183474523508827</v>
      </c>
      <c r="AD37" s="133">
        <f t="shared" si="5"/>
        <v>-0.58183474523508827</v>
      </c>
      <c r="AE37" s="133">
        <f t="shared" si="5"/>
        <v>-0.58183474523508827</v>
      </c>
      <c r="AF37" s="133">
        <f t="shared" si="5"/>
        <v>-0.58183474523508827</v>
      </c>
      <c r="AG37" s="133">
        <f t="shared" si="5"/>
        <v>-0.58183474523508827</v>
      </c>
      <c r="AH37" s="133">
        <f t="shared" si="5"/>
        <v>-0.58183474523508827</v>
      </c>
      <c r="AI37" s="133">
        <f t="shared" si="5"/>
        <v>-0.58183474523508827</v>
      </c>
      <c r="AJ37" s="133">
        <f t="shared" si="5"/>
        <v>-0.58183474523508827</v>
      </c>
      <c r="AK37" s="133">
        <f t="shared" si="4"/>
        <v>-0.58183474523508827</v>
      </c>
      <c r="AL37" s="133">
        <f t="shared" si="4"/>
        <v>-0.58183474523508827</v>
      </c>
      <c r="AM37" s="133">
        <f t="shared" si="4"/>
        <v>-0.58183474523508827</v>
      </c>
      <c r="AN37" s="133">
        <f t="shared" si="4"/>
        <v>-0.58183474523508827</v>
      </c>
      <c r="AO37" s="133">
        <f t="shared" si="4"/>
        <v>-0.58183474523508827</v>
      </c>
      <c r="AP37" s="133">
        <f t="shared" si="4"/>
        <v>-0.58183474523508827</v>
      </c>
      <c r="AS37" s="135"/>
      <c r="AT37" s="135"/>
      <c r="AU37" s="135"/>
      <c r="AV37" s="135"/>
      <c r="AW37" s="135"/>
      <c r="AX37" s="135"/>
      <c r="AY37" s="135"/>
    </row>
    <row r="38" spans="16:51" x14ac:dyDescent="0.25">
      <c r="P38" s="133">
        <f t="shared" si="1"/>
        <v>-1.1904761904761905</v>
      </c>
      <c r="Q38" s="136">
        <f t="shared" si="0"/>
        <v>-1.0022753146672536</v>
      </c>
      <c r="R38" s="133">
        <f t="shared" si="2"/>
        <v>-2.3835573197730735</v>
      </c>
      <c r="S38" s="133">
        <f t="shared" si="3"/>
        <v>-2.5954977704928055</v>
      </c>
      <c r="U38" s="133">
        <f t="shared" si="5"/>
        <v>-0.97959789652811824</v>
      </c>
      <c r="V38" s="133">
        <f t="shared" si="4"/>
        <v>-0.97959789652811824</v>
      </c>
      <c r="W38" s="133">
        <f t="shared" si="4"/>
        <v>-0.97959789652811824</v>
      </c>
      <c r="X38" s="133">
        <f t="shared" si="4"/>
        <v>-0.97959789652811824</v>
      </c>
      <c r="Y38" s="133">
        <f t="shared" si="4"/>
        <v>-0.97959789652811824</v>
      </c>
      <c r="Z38" s="133">
        <f t="shared" si="4"/>
        <v>-0.97959789652811824</v>
      </c>
      <c r="AA38" s="133">
        <f t="shared" si="4"/>
        <v>-0.97959789652811824</v>
      </c>
      <c r="AB38" s="133">
        <f t="shared" si="4"/>
        <v>-0.97959789652811824</v>
      </c>
      <c r="AC38" s="133">
        <f t="shared" si="4"/>
        <v>-0.97959789652811824</v>
      </c>
      <c r="AD38" s="133">
        <f t="shared" si="4"/>
        <v>-0.97959789652811824</v>
      </c>
      <c r="AE38" s="133">
        <f t="shared" si="4"/>
        <v>-0.97959789652811824</v>
      </c>
      <c r="AF38" s="133">
        <f t="shared" si="4"/>
        <v>-0.97959789652811824</v>
      </c>
      <c r="AG38" s="133">
        <f t="shared" si="4"/>
        <v>-0.97959789652811824</v>
      </c>
      <c r="AH38" s="133">
        <f t="shared" si="4"/>
        <v>-0.97959789652811824</v>
      </c>
      <c r="AI38" s="133">
        <f t="shared" si="4"/>
        <v>-0.97959789652811824</v>
      </c>
      <c r="AJ38" s="133">
        <f t="shared" si="4"/>
        <v>-0.97959789652811824</v>
      </c>
      <c r="AK38" s="133">
        <f t="shared" si="4"/>
        <v>-0.97959789652811824</v>
      </c>
      <c r="AL38" s="133">
        <f t="shared" si="4"/>
        <v>-0.97959789652811824</v>
      </c>
      <c r="AM38" s="133">
        <f t="shared" si="4"/>
        <v>-0.97959789652811824</v>
      </c>
      <c r="AN38" s="133">
        <f t="shared" si="4"/>
        <v>-0.97959789652811824</v>
      </c>
      <c r="AO38" s="133">
        <f t="shared" si="4"/>
        <v>-0.97959789652811824</v>
      </c>
      <c r="AP38" s="133">
        <f t="shared" si="4"/>
        <v>-0.97959789652811824</v>
      </c>
      <c r="AS38" s="135"/>
      <c r="AT38" s="135"/>
      <c r="AU38" s="135"/>
      <c r="AV38" s="135"/>
      <c r="AW38" s="135"/>
      <c r="AX38" s="135"/>
      <c r="AY38" s="135"/>
    </row>
    <row r="39" spans="16:51" x14ac:dyDescent="0.25">
      <c r="P39" s="133">
        <f t="shared" si="1"/>
        <v>-1.1904761904761905</v>
      </c>
      <c r="Q39" s="136">
        <f t="shared" si="0"/>
        <v>-1.0022753146672536</v>
      </c>
      <c r="R39" s="133">
        <f t="shared" si="2"/>
        <v>-2.3835573197730735</v>
      </c>
      <c r="S39" s="133">
        <f t="shared" si="3"/>
        <v>-2.5954977704928055</v>
      </c>
      <c r="U39" s="133">
        <f t="shared" si="5"/>
        <v>-0.99780069696409091</v>
      </c>
      <c r="V39" s="133">
        <f t="shared" si="4"/>
        <v>-0.99780069696409091</v>
      </c>
      <c r="W39" s="133">
        <f t="shared" si="4"/>
        <v>-0.99780069696409091</v>
      </c>
      <c r="X39" s="133">
        <f t="shared" si="4"/>
        <v>-0.99780069696409091</v>
      </c>
      <c r="Y39" s="133">
        <f t="shared" si="4"/>
        <v>-0.99780069696409091</v>
      </c>
      <c r="Z39" s="133">
        <f t="shared" si="4"/>
        <v>-0.99780069696409091</v>
      </c>
      <c r="AA39" s="133">
        <f t="shared" si="4"/>
        <v>-0.99780069696409091</v>
      </c>
      <c r="AB39" s="133">
        <f t="shared" si="4"/>
        <v>-0.99780069696409091</v>
      </c>
      <c r="AC39" s="133">
        <f t="shared" si="4"/>
        <v>-0.99780069696409091</v>
      </c>
      <c r="AD39" s="133">
        <f t="shared" si="4"/>
        <v>-0.99780069696409091</v>
      </c>
      <c r="AE39" s="133">
        <f t="shared" si="4"/>
        <v>-0.99780069696409091</v>
      </c>
      <c r="AF39" s="133">
        <f t="shared" si="4"/>
        <v>-0.99780069696409091</v>
      </c>
      <c r="AG39" s="133">
        <f t="shared" si="4"/>
        <v>-0.99780069696409091</v>
      </c>
      <c r="AH39" s="133">
        <f t="shared" si="4"/>
        <v>-0.99780069696409091</v>
      </c>
      <c r="AI39" s="133">
        <f t="shared" si="4"/>
        <v>-0.99780069696409091</v>
      </c>
      <c r="AJ39" s="133">
        <f t="shared" si="4"/>
        <v>-0.99780069696409091</v>
      </c>
      <c r="AK39" s="133">
        <f t="shared" si="4"/>
        <v>-0.99780069696409091</v>
      </c>
      <c r="AL39" s="133">
        <f t="shared" si="4"/>
        <v>-0.99780069696409091</v>
      </c>
      <c r="AM39" s="133">
        <f t="shared" si="4"/>
        <v>-0.99780069696409091</v>
      </c>
      <c r="AN39" s="133">
        <f t="shared" si="4"/>
        <v>-0.99780069696409091</v>
      </c>
      <c r="AO39" s="133">
        <f t="shared" si="4"/>
        <v>-0.99780069696409091</v>
      </c>
      <c r="AP39" s="133">
        <f t="shared" si="4"/>
        <v>-0.99780069696409091</v>
      </c>
      <c r="AS39" s="135"/>
      <c r="AT39" s="135"/>
      <c r="AU39" s="135"/>
      <c r="AV39" s="135"/>
      <c r="AW39" s="135"/>
      <c r="AX39" s="135"/>
      <c r="AY39" s="135"/>
    </row>
    <row r="40" spans="16:51" x14ac:dyDescent="0.25">
      <c r="P40" s="133">
        <f t="shared" si="1"/>
        <v>-1.1904761904761905</v>
      </c>
      <c r="Q40" s="136">
        <f t="shared" si="0"/>
        <v>-1.0022753146672536</v>
      </c>
      <c r="R40" s="133">
        <f t="shared" si="2"/>
        <v>-2.3835573197730735</v>
      </c>
      <c r="S40" s="133">
        <f t="shared" si="3"/>
        <v>-2.5954977704928055</v>
      </c>
      <c r="U40" s="133">
        <f t="shared" si="5"/>
        <v>0.97027634472904634</v>
      </c>
      <c r="V40" s="133">
        <f t="shared" si="4"/>
        <v>0.97027634472904634</v>
      </c>
      <c r="W40" s="133">
        <f t="shared" si="4"/>
        <v>0.97027634472904634</v>
      </c>
      <c r="X40" s="133">
        <f t="shared" si="4"/>
        <v>0.97027634472904634</v>
      </c>
      <c r="Y40" s="133">
        <f t="shared" si="4"/>
        <v>0.97027634472904634</v>
      </c>
      <c r="Z40" s="133">
        <f t="shared" si="4"/>
        <v>0.97027634472904634</v>
      </c>
      <c r="AA40" s="133">
        <f t="shared" si="4"/>
        <v>0.97027634472904634</v>
      </c>
      <c r="AB40" s="133">
        <f t="shared" si="4"/>
        <v>0.97027634472904634</v>
      </c>
      <c r="AC40" s="133">
        <f t="shared" si="4"/>
        <v>0.97027634472904634</v>
      </c>
      <c r="AD40" s="133">
        <f t="shared" si="4"/>
        <v>0.97027634472904634</v>
      </c>
      <c r="AE40" s="133">
        <f t="shared" si="4"/>
        <v>0.97027634472904634</v>
      </c>
      <c r="AF40" s="133">
        <f t="shared" si="4"/>
        <v>0.97027634472904634</v>
      </c>
      <c r="AG40" s="133">
        <f t="shared" si="4"/>
        <v>0.97027634472904634</v>
      </c>
      <c r="AH40" s="133">
        <f t="shared" si="4"/>
        <v>0.97027634472904634</v>
      </c>
      <c r="AI40" s="133">
        <f t="shared" si="4"/>
        <v>0.97027634472904634</v>
      </c>
      <c r="AJ40" s="133">
        <f t="shared" si="4"/>
        <v>0.97027634472904634</v>
      </c>
      <c r="AK40" s="133">
        <f t="shared" si="4"/>
        <v>0.97027634472904634</v>
      </c>
      <c r="AL40" s="133">
        <f t="shared" si="4"/>
        <v>0.97027634472904634</v>
      </c>
      <c r="AM40" s="133">
        <f t="shared" si="4"/>
        <v>0.97027634472904634</v>
      </c>
      <c r="AN40" s="133">
        <f t="shared" si="4"/>
        <v>0.97027634472904634</v>
      </c>
      <c r="AO40" s="133">
        <f t="shared" si="4"/>
        <v>0.97027634472904634</v>
      </c>
      <c r="AP40" s="133">
        <f t="shared" si="4"/>
        <v>0.97027634472904634</v>
      </c>
      <c r="AS40" s="135"/>
      <c r="AT40" s="135"/>
      <c r="AU40" s="135"/>
      <c r="AV40" s="135"/>
      <c r="AW40" s="135"/>
      <c r="AX40" s="135"/>
      <c r="AY40" s="135"/>
    </row>
    <row r="41" spans="16:51" x14ac:dyDescent="0.25">
      <c r="P41" s="133">
        <f t="shared" si="1"/>
        <v>-1.1904761904761905</v>
      </c>
      <c r="Q41" s="136">
        <f t="shared" si="0"/>
        <v>-1.0022753146672536</v>
      </c>
      <c r="R41" s="133">
        <f t="shared" si="2"/>
        <v>-2.3835573197730735</v>
      </c>
      <c r="S41" s="133">
        <f t="shared" si="3"/>
        <v>-2.5954977704928055</v>
      </c>
      <c r="AS41" s="135"/>
      <c r="AT41" s="135"/>
      <c r="AU41" s="135"/>
      <c r="AV41" s="135"/>
      <c r="AW41" s="135"/>
      <c r="AX41" s="135"/>
      <c r="AY41" s="135"/>
    </row>
    <row r="42" spans="16:51" x14ac:dyDescent="0.25">
      <c r="P42" s="133">
        <f t="shared" si="1"/>
        <v>-1.1904761904761905</v>
      </c>
      <c r="Q42" s="136">
        <f t="shared" si="0"/>
        <v>-1.0022753146672536</v>
      </c>
      <c r="R42" s="133">
        <f t="shared" si="2"/>
        <v>-2.3835573197730735</v>
      </c>
      <c r="S42" s="133">
        <f t="shared" si="3"/>
        <v>-2.5954977704928055</v>
      </c>
      <c r="U42" s="134" t="s">
        <v>719</v>
      </c>
      <c r="V42" s="134" t="s">
        <v>720</v>
      </c>
      <c r="AS42" s="135"/>
      <c r="AT42" s="135"/>
      <c r="AU42" s="135"/>
      <c r="AV42" s="135"/>
      <c r="AW42" s="135"/>
      <c r="AX42" s="135"/>
      <c r="AY42" s="135"/>
    </row>
    <row r="43" spans="16:51" x14ac:dyDescent="0.25">
      <c r="P43" s="133">
        <f t="shared" si="1"/>
        <v>-1.1904761904761905</v>
      </c>
      <c r="Q43" s="136">
        <f t="shared" si="0"/>
        <v>-1.0022753146672536</v>
      </c>
      <c r="R43" s="133">
        <f t="shared" si="2"/>
        <v>-2.3835573197730735</v>
      </c>
      <c r="S43" s="133">
        <f t="shared" si="3"/>
        <v>-2.5954977704928055</v>
      </c>
      <c r="U43" s="133">
        <v>-0.30473899999999998</v>
      </c>
      <c r="V43" s="133">
        <v>-0.82826100000000002</v>
      </c>
      <c r="W43" s="133">
        <v>-8.8512400000000005E-2</v>
      </c>
      <c r="X43" s="133">
        <v>1.3007</v>
      </c>
      <c r="Y43" s="133">
        <v>1.39294E-2</v>
      </c>
      <c r="Z43" s="133">
        <v>-0.46907100000000002</v>
      </c>
      <c r="AS43" s="135"/>
      <c r="AT43" s="135"/>
      <c r="AU43" s="135"/>
      <c r="AV43" s="135"/>
      <c r="AW43" s="135"/>
      <c r="AX43" s="135"/>
      <c r="AY43" s="135"/>
    </row>
    <row r="44" spans="16:51" x14ac:dyDescent="0.25">
      <c r="P44" s="133">
        <f t="shared" si="1"/>
        <v>-1.1904761904761905</v>
      </c>
      <c r="Q44" s="136">
        <f t="shared" si="0"/>
        <v>-1.0022753146672536</v>
      </c>
      <c r="R44" s="133">
        <f t="shared" si="2"/>
        <v>-2.3835573197730735</v>
      </c>
      <c r="S44" s="133">
        <f t="shared" si="3"/>
        <v>-2.5954977704928055</v>
      </c>
      <c r="AS44" s="135"/>
      <c r="AT44" s="135"/>
      <c r="AU44" s="135"/>
      <c r="AV44" s="135"/>
      <c r="AW44" s="135"/>
      <c r="AX44" s="135"/>
      <c r="AY44" s="135"/>
    </row>
    <row r="45" spans="16:51" x14ac:dyDescent="0.25">
      <c r="P45" s="133">
        <f t="shared" si="1"/>
        <v>-1.1904761904761905</v>
      </c>
      <c r="Q45" s="136">
        <f t="shared" si="0"/>
        <v>-1.0022753146672536</v>
      </c>
      <c r="R45" s="133">
        <f t="shared" si="2"/>
        <v>-2.3835573197730735</v>
      </c>
      <c r="S45" s="133">
        <f t="shared" si="3"/>
        <v>-2.5954977704928055</v>
      </c>
      <c r="U45" s="133" t="s">
        <v>721</v>
      </c>
      <c r="AS45" s="135"/>
      <c r="AT45" s="135"/>
      <c r="AU45" s="135"/>
      <c r="AV45" s="135"/>
      <c r="AW45" s="135"/>
      <c r="AX45" s="135"/>
      <c r="AY45" s="135"/>
    </row>
    <row r="46" spans="16:51" x14ac:dyDescent="0.25">
      <c r="P46" s="133">
        <f t="shared" si="1"/>
        <v>-1.1904761904761905</v>
      </c>
      <c r="Q46" s="136">
        <f t="shared" si="0"/>
        <v>-1.0022753146672536</v>
      </c>
      <c r="R46" s="133">
        <f t="shared" si="2"/>
        <v>-2.3835573197730735</v>
      </c>
      <c r="S46" s="133">
        <f t="shared" si="3"/>
        <v>-2.5954977704928055</v>
      </c>
      <c r="U46" s="133">
        <f t="array" ref="U46:AP46">MMULT(V43:Z43,U36:AP40)</f>
        <v>-1.2429628093194136</v>
      </c>
      <c r="V46" s="133">
        <v>-1.2429628093194136</v>
      </c>
      <c r="W46" s="133">
        <v>-1.2429628093194136</v>
      </c>
      <c r="X46" s="133">
        <v>-1.2429628093194136</v>
      </c>
      <c r="Y46" s="133">
        <v>-1.2429628093194136</v>
      </c>
      <c r="Z46" s="133">
        <v>-1.2429628093194136</v>
      </c>
      <c r="AA46" s="133">
        <v>-1.2429628093194136</v>
      </c>
      <c r="AB46" s="133">
        <v>-1.2429628093194136</v>
      </c>
      <c r="AC46" s="133">
        <v>-1.2429628093194136</v>
      </c>
      <c r="AD46" s="133">
        <v>-1.2429628093194136</v>
      </c>
      <c r="AE46" s="133">
        <v>-1.2429628093194136</v>
      </c>
      <c r="AF46" s="133">
        <v>-1.2429628093194136</v>
      </c>
      <c r="AG46" s="133">
        <v>-1.2429628093194136</v>
      </c>
      <c r="AH46" s="133">
        <v>-1.2429628093194136</v>
      </c>
      <c r="AI46" s="133">
        <v>-1.2429628093194136</v>
      </c>
      <c r="AJ46" s="133">
        <v>-1.2429628093194136</v>
      </c>
      <c r="AK46" s="133">
        <v>-1.2429628093194136</v>
      </c>
      <c r="AL46" s="133">
        <v>-1.2429628093194136</v>
      </c>
      <c r="AM46" s="133">
        <v>-1.2429628093194136</v>
      </c>
      <c r="AN46" s="133">
        <v>-1.2429628093194136</v>
      </c>
      <c r="AO46" s="133">
        <v>-1.2429628093194136</v>
      </c>
      <c r="AP46" s="133">
        <v>-1.2429628093194136</v>
      </c>
      <c r="AS46" s="135"/>
      <c r="AT46" s="135"/>
      <c r="AU46" s="135"/>
      <c r="AV46" s="135"/>
      <c r="AW46" s="135"/>
      <c r="AX46" s="135"/>
      <c r="AY46" s="135"/>
    </row>
    <row r="47" spans="16:51" x14ac:dyDescent="0.25">
      <c r="P47" s="133">
        <f t="shared" si="1"/>
        <v>-1.1904761904761905</v>
      </c>
      <c r="Q47" s="136">
        <f t="shared" si="0"/>
        <v>-1.0022753146672536</v>
      </c>
      <c r="R47" s="133">
        <f t="shared" si="2"/>
        <v>-2.3835573197730735</v>
      </c>
      <c r="S47" s="133">
        <f t="shared" si="3"/>
        <v>-2.5954977704928055</v>
      </c>
      <c r="U47" s="133" t="s">
        <v>722</v>
      </c>
      <c r="AS47" s="135"/>
      <c r="AT47" s="135"/>
      <c r="AU47" s="135"/>
      <c r="AV47" s="135"/>
      <c r="AW47" s="135"/>
      <c r="AX47" s="135"/>
      <c r="AY47" s="135"/>
    </row>
    <row r="48" spans="16:51" x14ac:dyDescent="0.25">
      <c r="P48" s="133">
        <f t="shared" si="1"/>
        <v>-1.1904761904761905</v>
      </c>
      <c r="Q48" s="136">
        <f t="shared" si="0"/>
        <v>-1.0022753146672536</v>
      </c>
      <c r="R48" s="133">
        <f t="shared" si="2"/>
        <v>-2.3835573197730735</v>
      </c>
      <c r="S48" s="133">
        <f t="shared" si="3"/>
        <v>-2.5954977704928055</v>
      </c>
      <c r="U48" s="133">
        <f t="array" ref="U48:AP48">(U43)+U46:AP46</f>
        <v>-1.5477018093194137</v>
      </c>
      <c r="V48" s="133">
        <v>-1.5477018093194137</v>
      </c>
      <c r="W48" s="133">
        <v>-1.5477018093194137</v>
      </c>
      <c r="X48" s="133">
        <v>-1.5477018093194137</v>
      </c>
      <c r="Y48" s="133">
        <v>-1.5477018093194137</v>
      </c>
      <c r="Z48" s="133">
        <v>-1.5477018093194137</v>
      </c>
      <c r="AA48" s="133">
        <v>-1.5477018093194137</v>
      </c>
      <c r="AB48" s="133">
        <v>-1.5477018093194137</v>
      </c>
      <c r="AC48" s="133">
        <v>-1.5477018093194137</v>
      </c>
      <c r="AD48" s="133">
        <v>-1.5477018093194137</v>
      </c>
      <c r="AE48" s="133">
        <v>-1.5477018093194137</v>
      </c>
      <c r="AF48" s="133">
        <v>-1.5477018093194137</v>
      </c>
      <c r="AG48" s="133">
        <v>-1.5477018093194137</v>
      </c>
      <c r="AH48" s="133">
        <v>-1.5477018093194137</v>
      </c>
      <c r="AI48" s="133">
        <v>-1.5477018093194137</v>
      </c>
      <c r="AJ48" s="133">
        <v>-1.5477018093194137</v>
      </c>
      <c r="AK48" s="133">
        <v>-1.5477018093194137</v>
      </c>
      <c r="AL48" s="133">
        <v>-1.5477018093194137</v>
      </c>
      <c r="AM48" s="133">
        <v>-1.5477018093194137</v>
      </c>
      <c r="AN48" s="133">
        <v>-1.5477018093194137</v>
      </c>
      <c r="AO48" s="133">
        <v>-1.5477018093194137</v>
      </c>
      <c r="AP48" s="133">
        <v>-1.5477018093194137</v>
      </c>
      <c r="AS48" s="135"/>
      <c r="AT48" s="135"/>
      <c r="AU48" s="135"/>
      <c r="AV48" s="135"/>
      <c r="AW48" s="135"/>
      <c r="AX48" s="135"/>
      <c r="AY48" s="135"/>
    </row>
    <row r="49" spans="16:51" x14ac:dyDescent="0.25">
      <c r="P49" s="133">
        <f t="shared" si="1"/>
        <v>-1.1904761904761905</v>
      </c>
      <c r="Q49" s="136">
        <f t="shared" si="0"/>
        <v>-1.0022753146672536</v>
      </c>
      <c r="R49" s="133">
        <f t="shared" si="2"/>
        <v>-2.3835573197730735</v>
      </c>
      <c r="S49" s="133">
        <f t="shared" si="3"/>
        <v>-2.5954977704928055</v>
      </c>
      <c r="AS49" s="135"/>
      <c r="AT49" s="135"/>
      <c r="AU49" s="135"/>
      <c r="AV49" s="135"/>
      <c r="AW49" s="135"/>
      <c r="AX49" s="135"/>
      <c r="AY49" s="135"/>
    </row>
    <row r="50" spans="16:51" x14ac:dyDescent="0.25">
      <c r="P50" s="133">
        <f t="shared" si="1"/>
        <v>-1.1904761904761905</v>
      </c>
      <c r="Q50" s="136">
        <f t="shared" si="0"/>
        <v>-1.0022753146672536</v>
      </c>
      <c r="R50" s="133">
        <f t="shared" si="2"/>
        <v>-2.3835573197730735</v>
      </c>
      <c r="S50" s="133">
        <f t="shared" si="3"/>
        <v>-2.5954977704928055</v>
      </c>
      <c r="U50" s="133" t="s">
        <v>723</v>
      </c>
      <c r="AS50" s="135"/>
      <c r="AT50" s="135"/>
      <c r="AU50" s="135"/>
      <c r="AV50" s="135"/>
      <c r="AW50" s="135"/>
      <c r="AX50" s="135"/>
      <c r="AY50" s="135"/>
    </row>
    <row r="51" spans="16:51" x14ac:dyDescent="0.25">
      <c r="P51" s="133">
        <f t="shared" si="1"/>
        <v>-1.1904761904761905</v>
      </c>
      <c r="Q51" s="136">
        <f t="shared" si="0"/>
        <v>-1.0022753146672536</v>
      </c>
      <c r="R51" s="133">
        <f t="shared" si="2"/>
        <v>-2.3835573197730735</v>
      </c>
      <c r="S51" s="133">
        <f t="shared" si="3"/>
        <v>-2.5954977704928055</v>
      </c>
      <c r="U51" s="133">
        <f>(U48+1)*(($M$5-$M$3)/2)+$M$3</f>
        <v>46.054412816039424</v>
      </c>
      <c r="V51" s="133">
        <f t="shared" ref="V51:AP51" si="6">(V48+1)*(($M$5-$M$3)/2)+$M$3</f>
        <v>46.054412816039424</v>
      </c>
      <c r="W51" s="133">
        <f t="shared" si="6"/>
        <v>46.054412816039424</v>
      </c>
      <c r="X51" s="133">
        <f t="shared" si="6"/>
        <v>46.054412816039424</v>
      </c>
      <c r="Y51" s="133">
        <f t="shared" si="6"/>
        <v>46.054412816039424</v>
      </c>
      <c r="Z51" s="133">
        <f t="shared" si="6"/>
        <v>46.054412816039424</v>
      </c>
      <c r="AA51" s="133">
        <f t="shared" si="6"/>
        <v>46.054412816039424</v>
      </c>
      <c r="AB51" s="133">
        <f t="shared" si="6"/>
        <v>46.054412816039424</v>
      </c>
      <c r="AC51" s="133">
        <f t="shared" si="6"/>
        <v>46.054412816039424</v>
      </c>
      <c r="AD51" s="133">
        <f t="shared" si="6"/>
        <v>46.054412816039424</v>
      </c>
      <c r="AE51" s="133">
        <f t="shared" si="6"/>
        <v>46.054412816039424</v>
      </c>
      <c r="AF51" s="133">
        <f t="shared" si="6"/>
        <v>46.054412816039424</v>
      </c>
      <c r="AG51" s="133">
        <f t="shared" si="6"/>
        <v>46.054412816039424</v>
      </c>
      <c r="AH51" s="133">
        <f t="shared" si="6"/>
        <v>46.054412816039424</v>
      </c>
      <c r="AI51" s="133">
        <f t="shared" si="6"/>
        <v>46.054412816039424</v>
      </c>
      <c r="AJ51" s="133">
        <f t="shared" si="6"/>
        <v>46.054412816039424</v>
      </c>
      <c r="AK51" s="133">
        <f t="shared" si="6"/>
        <v>46.054412816039424</v>
      </c>
      <c r="AL51" s="133">
        <f t="shared" si="6"/>
        <v>46.054412816039424</v>
      </c>
      <c r="AM51" s="133">
        <f t="shared" si="6"/>
        <v>46.054412816039424</v>
      </c>
      <c r="AN51" s="133">
        <f t="shared" si="6"/>
        <v>46.054412816039424</v>
      </c>
      <c r="AO51" s="133">
        <f t="shared" si="6"/>
        <v>46.054412816039424</v>
      </c>
      <c r="AP51" s="133">
        <f t="shared" si="6"/>
        <v>46.054412816039424</v>
      </c>
      <c r="AS51" s="135"/>
      <c r="AT51" s="135"/>
      <c r="AU51" s="135"/>
      <c r="AV51" s="135"/>
      <c r="AW51" s="135"/>
      <c r="AX51" s="135"/>
      <c r="AY51" s="135"/>
    </row>
    <row r="52" spans="16:51" x14ac:dyDescent="0.25">
      <c r="P52" s="133">
        <f t="shared" si="1"/>
        <v>-1.1904761904761905</v>
      </c>
      <c r="Q52" s="136">
        <f t="shared" si="0"/>
        <v>-1.0022753146672536</v>
      </c>
      <c r="R52" s="133">
        <f t="shared" si="2"/>
        <v>-2.3835573197730735</v>
      </c>
      <c r="S52" s="133">
        <f t="shared" si="3"/>
        <v>-2.5954977704928055</v>
      </c>
      <c r="U52" s="133" t="s">
        <v>724</v>
      </c>
      <c r="AS52" s="135"/>
      <c r="AT52" s="135"/>
      <c r="AU52" s="135"/>
      <c r="AV52" s="135"/>
      <c r="AW52" s="135"/>
      <c r="AX52" s="135"/>
      <c r="AY52" s="135"/>
    </row>
    <row r="53" spans="16:51" x14ac:dyDescent="0.25">
      <c r="P53" s="133">
        <f t="shared" si="1"/>
        <v>-1.1904761904761905</v>
      </c>
      <c r="Q53" s="136">
        <f t="shared" si="0"/>
        <v>-1.0022753146672536</v>
      </c>
      <c r="R53" s="133">
        <f t="shared" si="2"/>
        <v>-2.3835573197730735</v>
      </c>
      <c r="S53" s="133">
        <f t="shared" si="3"/>
        <v>-2.5954977704928055</v>
      </c>
      <c r="U53" s="133">
        <f t="array" ref="U53:U184">TRANSPOSE($U$51:$CC$51)</f>
        <v>46.054412816039424</v>
      </c>
      <c r="AS53" s="135"/>
      <c r="AT53" s="135"/>
      <c r="AU53" s="135"/>
      <c r="AV53" s="135"/>
      <c r="AW53" s="135"/>
      <c r="AX53" s="135"/>
      <c r="AY53" s="135"/>
    </row>
    <row r="54" spans="16:51" x14ac:dyDescent="0.25">
      <c r="P54" s="133">
        <f t="shared" si="1"/>
        <v>-1.1904761904761905</v>
      </c>
      <c r="Q54" s="136">
        <f t="shared" si="0"/>
        <v>-1.0022753146672536</v>
      </c>
      <c r="R54" s="133">
        <f t="shared" si="2"/>
        <v>-2.3835573197730735</v>
      </c>
      <c r="S54" s="133">
        <f t="shared" si="3"/>
        <v>-2.5954977704928055</v>
      </c>
      <c r="U54" s="133">
        <v>46.054412816039424</v>
      </c>
      <c r="AS54" s="135"/>
      <c r="AT54" s="135"/>
      <c r="AU54" s="135"/>
      <c r="AV54" s="135"/>
      <c r="AW54" s="135"/>
      <c r="AX54" s="135"/>
      <c r="AY54" s="135"/>
    </row>
    <row r="55" spans="16:51" x14ac:dyDescent="0.25">
      <c r="P55" s="133">
        <f t="shared" si="1"/>
        <v>-1.1904761904761905</v>
      </c>
      <c r="Q55" s="136">
        <f t="shared" si="0"/>
        <v>-1.0022753146672536</v>
      </c>
      <c r="R55" s="133">
        <f t="shared" si="2"/>
        <v>-2.3835573197730735</v>
      </c>
      <c r="S55" s="133">
        <f t="shared" si="3"/>
        <v>-2.5954977704928055</v>
      </c>
      <c r="U55" s="133">
        <v>46.054412816039424</v>
      </c>
    </row>
    <row r="56" spans="16:51" x14ac:dyDescent="0.25">
      <c r="P56" s="133">
        <f t="shared" si="1"/>
        <v>-1.1904761904761905</v>
      </c>
      <c r="Q56" s="136">
        <f t="shared" si="0"/>
        <v>-1.0022753146672536</v>
      </c>
      <c r="R56" s="133">
        <f t="shared" si="2"/>
        <v>-2.3835573197730735</v>
      </c>
      <c r="S56" s="133">
        <f t="shared" si="3"/>
        <v>-2.5954977704928055</v>
      </c>
      <c r="U56" s="133">
        <v>46.054412816039424</v>
      </c>
    </row>
    <row r="57" spans="16:51" x14ac:dyDescent="0.25">
      <c r="P57" s="133">
        <f t="shared" si="1"/>
        <v>-1.1904761904761905</v>
      </c>
      <c r="Q57" s="136">
        <f t="shared" si="0"/>
        <v>-1.0022753146672536</v>
      </c>
      <c r="R57" s="133">
        <f t="shared" si="2"/>
        <v>-2.3835573197730735</v>
      </c>
      <c r="S57" s="133">
        <f t="shared" si="3"/>
        <v>-2.5954977704928055</v>
      </c>
      <c r="U57" s="133">
        <v>46.054412816039424</v>
      </c>
    </row>
    <row r="58" spans="16:51" x14ac:dyDescent="0.25">
      <c r="P58" s="133">
        <f t="shared" si="1"/>
        <v>-1.1904761904761905</v>
      </c>
      <c r="Q58" s="136">
        <f t="shared" si="0"/>
        <v>-1.0022753146672536</v>
      </c>
      <c r="R58" s="133">
        <f t="shared" si="2"/>
        <v>-2.3835573197730735</v>
      </c>
      <c r="S58" s="133">
        <f t="shared" si="3"/>
        <v>-2.5954977704928055</v>
      </c>
      <c r="U58" s="133">
        <v>46.054412816039424</v>
      </c>
    </row>
    <row r="59" spans="16:51" x14ac:dyDescent="0.25">
      <c r="P59" s="133">
        <f t="shared" si="1"/>
        <v>-1.1904761904761905</v>
      </c>
      <c r="Q59" s="136">
        <f t="shared" si="0"/>
        <v>-1.0022753146672536</v>
      </c>
      <c r="R59" s="133">
        <f t="shared" si="2"/>
        <v>-2.3835573197730735</v>
      </c>
      <c r="S59" s="133">
        <f t="shared" si="3"/>
        <v>-2.5954977704928055</v>
      </c>
      <c r="U59" s="133">
        <v>46.054412816039424</v>
      </c>
    </row>
    <row r="60" spans="16:51" x14ac:dyDescent="0.25">
      <c r="P60" s="133">
        <f t="shared" si="1"/>
        <v>-1.1904761904761905</v>
      </c>
      <c r="Q60" s="136">
        <f t="shared" si="0"/>
        <v>-1.0022753146672536</v>
      </c>
      <c r="R60" s="133">
        <f t="shared" si="2"/>
        <v>-2.3835573197730735</v>
      </c>
      <c r="S60" s="133">
        <f t="shared" si="3"/>
        <v>-2.5954977704928055</v>
      </c>
      <c r="U60" s="133">
        <v>46.054412816039424</v>
      </c>
    </row>
    <row r="61" spans="16:51" x14ac:dyDescent="0.25">
      <c r="P61" s="133">
        <f t="shared" si="1"/>
        <v>-1.1904761904761905</v>
      </c>
      <c r="Q61" s="136">
        <f t="shared" si="0"/>
        <v>-1.0022753146672536</v>
      </c>
      <c r="R61" s="133">
        <f t="shared" si="2"/>
        <v>-2.3835573197730735</v>
      </c>
      <c r="S61" s="133">
        <f t="shared" si="3"/>
        <v>-2.5954977704928055</v>
      </c>
      <c r="U61" s="133">
        <v>46.054412816039424</v>
      </c>
    </row>
    <row r="62" spans="16:51" x14ac:dyDescent="0.25">
      <c r="P62" s="133">
        <f t="shared" si="1"/>
        <v>-1.1904761904761905</v>
      </c>
      <c r="Q62" s="136">
        <f t="shared" si="0"/>
        <v>-1.0022753146672536</v>
      </c>
      <c r="R62" s="133">
        <f t="shared" si="2"/>
        <v>-2.3835573197730735</v>
      </c>
      <c r="S62" s="133">
        <f t="shared" si="3"/>
        <v>-2.5954977704928055</v>
      </c>
      <c r="U62" s="133">
        <v>46.054412816039424</v>
      </c>
    </row>
    <row r="63" spans="16:51" x14ac:dyDescent="0.25">
      <c r="P63" s="133">
        <f t="shared" si="1"/>
        <v>-1.1904761904761905</v>
      </c>
      <c r="Q63" s="136">
        <f t="shared" si="0"/>
        <v>-1.0022753146672536</v>
      </c>
      <c r="R63" s="133">
        <f t="shared" si="2"/>
        <v>-2.3835573197730735</v>
      </c>
      <c r="S63" s="133">
        <f t="shared" si="3"/>
        <v>-2.5954977704928055</v>
      </c>
      <c r="U63" s="133">
        <v>46.054412816039424</v>
      </c>
    </row>
    <row r="64" spans="16:51" x14ac:dyDescent="0.25">
      <c r="P64" s="133">
        <f t="shared" si="1"/>
        <v>-1.1904761904761905</v>
      </c>
      <c r="Q64" s="136">
        <f t="shared" si="0"/>
        <v>-1.0022753146672536</v>
      </c>
      <c r="R64" s="133">
        <f t="shared" si="2"/>
        <v>-2.3835573197730735</v>
      </c>
      <c r="S64" s="133">
        <f t="shared" si="3"/>
        <v>-2.5954977704928055</v>
      </c>
      <c r="U64" s="133">
        <v>46.054412816039424</v>
      </c>
    </row>
    <row r="65" spans="16:21" x14ac:dyDescent="0.25">
      <c r="P65" s="133">
        <f t="shared" si="1"/>
        <v>-1.1904761904761905</v>
      </c>
      <c r="Q65" s="136">
        <f t="shared" si="0"/>
        <v>-1.0022753146672536</v>
      </c>
      <c r="R65" s="133">
        <f t="shared" si="2"/>
        <v>-2.3835573197730735</v>
      </c>
      <c r="S65" s="133">
        <f t="shared" si="3"/>
        <v>-2.5954977704928055</v>
      </c>
      <c r="U65" s="133">
        <v>46.054412816039424</v>
      </c>
    </row>
    <row r="66" spans="16:21" x14ac:dyDescent="0.25">
      <c r="P66" s="133">
        <f t="shared" si="1"/>
        <v>-1.1904761904761905</v>
      </c>
      <c r="Q66" s="136">
        <f t="shared" ref="Q66:Q129" si="7">2*((H66-O$8)/(O$10-O$8))-1</f>
        <v>-1.0022753146672536</v>
      </c>
      <c r="R66" s="133">
        <f t="shared" si="2"/>
        <v>-2.3835573197730735</v>
      </c>
      <c r="S66" s="133">
        <f t="shared" si="3"/>
        <v>-2.5954977704928055</v>
      </c>
      <c r="U66" s="133">
        <v>46.054412816039424</v>
      </c>
    </row>
    <row r="67" spans="16:21" x14ac:dyDescent="0.25">
      <c r="P67" s="133">
        <f t="shared" ref="P67:P130" si="8">2*((K67-O$3)/(O$5-O$3))-1</f>
        <v>-1.1904761904761905</v>
      </c>
      <c r="Q67" s="136">
        <f t="shared" si="7"/>
        <v>-1.0022753146672536</v>
      </c>
      <c r="R67" s="133">
        <f t="shared" ref="R67:R130" si="9">2*((I67-O$13)/(O$15-O$13))-1</f>
        <v>-2.3835573197730735</v>
      </c>
      <c r="S67" s="133">
        <f t="shared" ref="S67:S130" si="10">2*((J67-O$18)/(O$20-O$18))-1</f>
        <v>-2.5954977704928055</v>
      </c>
      <c r="U67" s="133">
        <v>46.054412816039424</v>
      </c>
    </row>
    <row r="68" spans="16:21" x14ac:dyDescent="0.25">
      <c r="P68" s="133">
        <f t="shared" si="8"/>
        <v>-1.1904761904761905</v>
      </c>
      <c r="Q68" s="136">
        <f t="shared" si="7"/>
        <v>-1.0022753146672536</v>
      </c>
      <c r="R68" s="133">
        <f t="shared" si="9"/>
        <v>-2.3835573197730735</v>
      </c>
      <c r="S68" s="133">
        <f t="shared" si="10"/>
        <v>-2.5954977704928055</v>
      </c>
      <c r="U68" s="133">
        <v>46.054412816039424</v>
      </c>
    </row>
    <row r="69" spans="16:21" x14ac:dyDescent="0.25">
      <c r="P69" s="133">
        <f t="shared" si="8"/>
        <v>-1.1904761904761905</v>
      </c>
      <c r="Q69" s="136">
        <f t="shared" si="7"/>
        <v>-1.0022753146672536</v>
      </c>
      <c r="R69" s="133">
        <f t="shared" si="9"/>
        <v>-2.3835573197730735</v>
      </c>
      <c r="S69" s="133">
        <f t="shared" si="10"/>
        <v>-2.5954977704928055</v>
      </c>
      <c r="U69" s="133">
        <v>46.054412816039424</v>
      </c>
    </row>
    <row r="70" spans="16:21" x14ac:dyDescent="0.25">
      <c r="P70" s="133">
        <f t="shared" si="8"/>
        <v>-1.1904761904761905</v>
      </c>
      <c r="Q70" s="136">
        <f t="shared" si="7"/>
        <v>-1.0022753146672536</v>
      </c>
      <c r="R70" s="133">
        <f t="shared" si="9"/>
        <v>-2.3835573197730735</v>
      </c>
      <c r="S70" s="133">
        <f t="shared" si="10"/>
        <v>-2.5954977704928055</v>
      </c>
      <c r="U70" s="133">
        <v>46.054412816039424</v>
      </c>
    </row>
    <row r="71" spans="16:21" x14ac:dyDescent="0.25">
      <c r="P71" s="133">
        <f t="shared" si="8"/>
        <v>-1.1904761904761905</v>
      </c>
      <c r="Q71" s="136">
        <f t="shared" si="7"/>
        <v>-1.0022753146672536</v>
      </c>
      <c r="R71" s="133">
        <f t="shared" si="9"/>
        <v>-2.3835573197730735</v>
      </c>
      <c r="S71" s="133">
        <f t="shared" si="10"/>
        <v>-2.5954977704928055</v>
      </c>
      <c r="U71" s="133">
        <v>46.054412816039424</v>
      </c>
    </row>
    <row r="72" spans="16:21" x14ac:dyDescent="0.25">
      <c r="P72" s="133">
        <f t="shared" si="8"/>
        <v>-1.1904761904761905</v>
      </c>
      <c r="Q72" s="136">
        <f t="shared" si="7"/>
        <v>-1.0022753146672536</v>
      </c>
      <c r="R72" s="133">
        <f t="shared" si="9"/>
        <v>-2.3835573197730735</v>
      </c>
      <c r="S72" s="133">
        <f t="shared" si="10"/>
        <v>-2.5954977704928055</v>
      </c>
      <c r="U72" s="133">
        <v>46.054412816039424</v>
      </c>
    </row>
    <row r="73" spans="16:21" x14ac:dyDescent="0.25">
      <c r="P73" s="133">
        <f t="shared" si="8"/>
        <v>-1.1904761904761905</v>
      </c>
      <c r="Q73" s="136">
        <f t="shared" si="7"/>
        <v>-1.0022753146672536</v>
      </c>
      <c r="R73" s="133">
        <f t="shared" si="9"/>
        <v>-2.3835573197730735</v>
      </c>
      <c r="S73" s="133">
        <f t="shared" si="10"/>
        <v>-2.5954977704928055</v>
      </c>
      <c r="U73" s="133">
        <v>46.054412816039424</v>
      </c>
    </row>
    <row r="74" spans="16:21" x14ac:dyDescent="0.25">
      <c r="P74" s="133">
        <f t="shared" si="8"/>
        <v>-1.1904761904761905</v>
      </c>
      <c r="Q74" s="136">
        <f t="shared" si="7"/>
        <v>-1.0022753146672536</v>
      </c>
      <c r="R74" s="133">
        <f t="shared" si="9"/>
        <v>-2.3835573197730735</v>
      </c>
      <c r="S74" s="133">
        <f t="shared" si="10"/>
        <v>-2.5954977704928055</v>
      </c>
      <c r="U74" s="133">
        <v>46.054412816039424</v>
      </c>
    </row>
    <row r="75" spans="16:21" x14ac:dyDescent="0.25">
      <c r="P75" s="133">
        <f t="shared" si="8"/>
        <v>-1.1904761904761905</v>
      </c>
      <c r="Q75" s="136">
        <f t="shared" si="7"/>
        <v>-1.0022753146672536</v>
      </c>
      <c r="R75" s="133">
        <f t="shared" si="9"/>
        <v>-2.3835573197730735</v>
      </c>
      <c r="S75" s="133">
        <f t="shared" si="10"/>
        <v>-2.5954977704928055</v>
      </c>
      <c r="U75" s="133">
        <v>0</v>
      </c>
    </row>
    <row r="76" spans="16:21" x14ac:dyDescent="0.25">
      <c r="P76" s="133">
        <f t="shared" si="8"/>
        <v>-1.1904761904761905</v>
      </c>
      <c r="Q76" s="136">
        <f t="shared" si="7"/>
        <v>-1.0022753146672536</v>
      </c>
      <c r="R76" s="133">
        <f t="shared" si="9"/>
        <v>-2.3835573197730735</v>
      </c>
      <c r="S76" s="133">
        <f t="shared" si="10"/>
        <v>-2.5954977704928055</v>
      </c>
      <c r="U76" s="133">
        <v>0</v>
      </c>
    </row>
    <row r="77" spans="16:21" x14ac:dyDescent="0.25">
      <c r="P77" s="133">
        <f t="shared" si="8"/>
        <v>-1.1904761904761905</v>
      </c>
      <c r="Q77" s="136">
        <f t="shared" si="7"/>
        <v>-1.0022753146672536</v>
      </c>
      <c r="R77" s="133">
        <f t="shared" si="9"/>
        <v>-2.3835573197730735</v>
      </c>
      <c r="S77" s="133">
        <f t="shared" si="10"/>
        <v>-2.5954977704928055</v>
      </c>
      <c r="U77" s="133">
        <v>0</v>
      </c>
    </row>
    <row r="78" spans="16:21" x14ac:dyDescent="0.25">
      <c r="P78" s="133">
        <f t="shared" si="8"/>
        <v>-1.1904761904761905</v>
      </c>
      <c r="Q78" s="136">
        <f t="shared" si="7"/>
        <v>-1.0022753146672536</v>
      </c>
      <c r="R78" s="133">
        <f t="shared" si="9"/>
        <v>-2.3835573197730735</v>
      </c>
      <c r="S78" s="133">
        <f t="shared" si="10"/>
        <v>-2.5954977704928055</v>
      </c>
      <c r="U78" s="133">
        <v>0</v>
      </c>
    </row>
    <row r="79" spans="16:21" x14ac:dyDescent="0.25">
      <c r="P79" s="133">
        <f t="shared" si="8"/>
        <v>-1.1904761904761905</v>
      </c>
      <c r="Q79" s="136">
        <f t="shared" si="7"/>
        <v>-1.0022753146672536</v>
      </c>
      <c r="R79" s="133">
        <f t="shared" si="9"/>
        <v>-2.3835573197730735</v>
      </c>
      <c r="S79" s="133">
        <f t="shared" si="10"/>
        <v>-2.5954977704928055</v>
      </c>
      <c r="U79" s="133">
        <v>0</v>
      </c>
    </row>
    <row r="80" spans="16:21" x14ac:dyDescent="0.25">
      <c r="P80" s="133">
        <f t="shared" si="8"/>
        <v>-1.1904761904761905</v>
      </c>
      <c r="Q80" s="136">
        <f t="shared" si="7"/>
        <v>-1.0022753146672536</v>
      </c>
      <c r="R80" s="133">
        <f t="shared" si="9"/>
        <v>-2.3835573197730735</v>
      </c>
      <c r="S80" s="133">
        <f t="shared" si="10"/>
        <v>-2.5954977704928055</v>
      </c>
      <c r="U80" s="133">
        <v>0</v>
      </c>
    </row>
    <row r="81" spans="16:21" x14ac:dyDescent="0.25">
      <c r="P81" s="133">
        <f t="shared" si="8"/>
        <v>-1.1904761904761905</v>
      </c>
      <c r="Q81" s="136">
        <f t="shared" si="7"/>
        <v>-1.0022753146672536</v>
      </c>
      <c r="R81" s="133">
        <f t="shared" si="9"/>
        <v>-2.3835573197730735</v>
      </c>
      <c r="S81" s="133">
        <f t="shared" si="10"/>
        <v>-2.5954977704928055</v>
      </c>
      <c r="U81" s="133">
        <v>0</v>
      </c>
    </row>
    <row r="82" spans="16:21" x14ac:dyDescent="0.25">
      <c r="P82" s="133">
        <f t="shared" si="8"/>
        <v>-1.1904761904761905</v>
      </c>
      <c r="Q82" s="136">
        <f t="shared" si="7"/>
        <v>-1.0022753146672536</v>
      </c>
      <c r="R82" s="133">
        <f t="shared" si="9"/>
        <v>-2.3835573197730735</v>
      </c>
      <c r="S82" s="133">
        <f t="shared" si="10"/>
        <v>-2.5954977704928055</v>
      </c>
      <c r="U82" s="133">
        <v>0</v>
      </c>
    </row>
    <row r="83" spans="16:21" x14ac:dyDescent="0.25">
      <c r="P83" s="133">
        <f t="shared" si="8"/>
        <v>-1.1904761904761905</v>
      </c>
      <c r="Q83" s="136">
        <f t="shared" si="7"/>
        <v>-1.0022753146672536</v>
      </c>
      <c r="R83" s="133">
        <f t="shared" si="9"/>
        <v>-2.3835573197730735</v>
      </c>
      <c r="S83" s="133">
        <f t="shared" si="10"/>
        <v>-2.5954977704928055</v>
      </c>
      <c r="U83" s="133">
        <v>0</v>
      </c>
    </row>
    <row r="84" spans="16:21" x14ac:dyDescent="0.25">
      <c r="P84" s="133">
        <f t="shared" si="8"/>
        <v>-1.1904761904761905</v>
      </c>
      <c r="Q84" s="136">
        <f t="shared" si="7"/>
        <v>-1.0022753146672536</v>
      </c>
      <c r="R84" s="133">
        <f t="shared" si="9"/>
        <v>-2.3835573197730735</v>
      </c>
      <c r="S84" s="133">
        <f t="shared" si="10"/>
        <v>-2.5954977704928055</v>
      </c>
      <c r="U84" s="133">
        <v>0</v>
      </c>
    </row>
    <row r="85" spans="16:21" x14ac:dyDescent="0.25">
      <c r="P85" s="133">
        <f t="shared" si="8"/>
        <v>-1.1904761904761905</v>
      </c>
      <c r="Q85" s="136">
        <f t="shared" si="7"/>
        <v>-1.0022753146672536</v>
      </c>
      <c r="R85" s="133">
        <f t="shared" si="9"/>
        <v>-2.3835573197730735</v>
      </c>
      <c r="S85" s="133">
        <f t="shared" si="10"/>
        <v>-2.5954977704928055</v>
      </c>
      <c r="U85" s="133">
        <v>0</v>
      </c>
    </row>
    <row r="86" spans="16:21" x14ac:dyDescent="0.25">
      <c r="P86" s="133">
        <f t="shared" si="8"/>
        <v>-1.1904761904761905</v>
      </c>
      <c r="Q86" s="136">
        <f t="shared" si="7"/>
        <v>-1.0022753146672536</v>
      </c>
      <c r="R86" s="133">
        <f t="shared" si="9"/>
        <v>-2.3835573197730735</v>
      </c>
      <c r="S86" s="133">
        <f t="shared" si="10"/>
        <v>-2.5954977704928055</v>
      </c>
      <c r="U86" s="133">
        <v>0</v>
      </c>
    </row>
    <row r="87" spans="16:21" x14ac:dyDescent="0.25">
      <c r="P87" s="133">
        <f t="shared" si="8"/>
        <v>-1.1904761904761905</v>
      </c>
      <c r="Q87" s="136">
        <f t="shared" si="7"/>
        <v>-1.0022753146672536</v>
      </c>
      <c r="R87" s="133">
        <f t="shared" si="9"/>
        <v>-2.3835573197730735</v>
      </c>
      <c r="S87" s="133">
        <f t="shared" si="10"/>
        <v>-2.5954977704928055</v>
      </c>
      <c r="U87" s="133">
        <v>0</v>
      </c>
    </row>
    <row r="88" spans="16:21" x14ac:dyDescent="0.25">
      <c r="P88" s="133">
        <f t="shared" si="8"/>
        <v>-1.1904761904761905</v>
      </c>
      <c r="Q88" s="136">
        <f t="shared" si="7"/>
        <v>-1.0022753146672536</v>
      </c>
      <c r="R88" s="133">
        <f t="shared" si="9"/>
        <v>-2.3835573197730735</v>
      </c>
      <c r="S88" s="133">
        <f t="shared" si="10"/>
        <v>-2.5954977704928055</v>
      </c>
      <c r="U88" s="133">
        <v>0</v>
      </c>
    </row>
    <row r="89" spans="16:21" x14ac:dyDescent="0.25">
      <c r="P89" s="133">
        <f t="shared" si="8"/>
        <v>-1.1904761904761905</v>
      </c>
      <c r="Q89" s="136">
        <f t="shared" si="7"/>
        <v>-1.0022753146672536</v>
      </c>
      <c r="R89" s="133">
        <f t="shared" si="9"/>
        <v>-2.3835573197730735</v>
      </c>
      <c r="S89" s="133">
        <f t="shared" si="10"/>
        <v>-2.5954977704928055</v>
      </c>
      <c r="U89" s="133">
        <v>0</v>
      </c>
    </row>
    <row r="90" spans="16:21" x14ac:dyDescent="0.25">
      <c r="P90" s="133">
        <f t="shared" si="8"/>
        <v>-1.1904761904761905</v>
      </c>
      <c r="Q90" s="136">
        <f t="shared" si="7"/>
        <v>-1.0022753146672536</v>
      </c>
      <c r="R90" s="133">
        <f t="shared" si="9"/>
        <v>-2.3835573197730735</v>
      </c>
      <c r="S90" s="133">
        <f t="shared" si="10"/>
        <v>-2.5954977704928055</v>
      </c>
      <c r="U90" s="133">
        <v>0</v>
      </c>
    </row>
    <row r="91" spans="16:21" x14ac:dyDescent="0.25">
      <c r="P91" s="133">
        <f t="shared" si="8"/>
        <v>-1.1904761904761905</v>
      </c>
      <c r="Q91" s="136">
        <f t="shared" si="7"/>
        <v>-1.0022753146672536</v>
      </c>
      <c r="R91" s="133">
        <f t="shared" si="9"/>
        <v>-2.3835573197730735</v>
      </c>
      <c r="S91" s="133">
        <f t="shared" si="10"/>
        <v>-2.5954977704928055</v>
      </c>
      <c r="U91" s="133">
        <v>0</v>
      </c>
    </row>
    <row r="92" spans="16:21" x14ac:dyDescent="0.25">
      <c r="P92" s="133">
        <f t="shared" si="8"/>
        <v>-1.1904761904761905</v>
      </c>
      <c r="Q92" s="136">
        <f t="shared" si="7"/>
        <v>-1.0022753146672536</v>
      </c>
      <c r="R92" s="133">
        <f t="shared" si="9"/>
        <v>-2.3835573197730735</v>
      </c>
      <c r="S92" s="133">
        <f t="shared" si="10"/>
        <v>-2.5954977704928055</v>
      </c>
      <c r="U92" s="133">
        <v>0</v>
      </c>
    </row>
    <row r="93" spans="16:21" x14ac:dyDescent="0.25">
      <c r="P93" s="133">
        <f t="shared" si="8"/>
        <v>-1.1904761904761905</v>
      </c>
      <c r="Q93" s="136">
        <f t="shared" si="7"/>
        <v>-1.0022753146672536</v>
      </c>
      <c r="R93" s="133">
        <f t="shared" si="9"/>
        <v>-2.3835573197730735</v>
      </c>
      <c r="S93" s="133">
        <f t="shared" si="10"/>
        <v>-2.5954977704928055</v>
      </c>
      <c r="U93" s="133">
        <v>0</v>
      </c>
    </row>
    <row r="94" spans="16:21" x14ac:dyDescent="0.25">
      <c r="P94" s="133">
        <f t="shared" si="8"/>
        <v>-1.1904761904761905</v>
      </c>
      <c r="Q94" s="136">
        <f t="shared" si="7"/>
        <v>-1.0022753146672536</v>
      </c>
      <c r="R94" s="133">
        <f t="shared" si="9"/>
        <v>-2.3835573197730735</v>
      </c>
      <c r="S94" s="133">
        <f t="shared" si="10"/>
        <v>-2.5954977704928055</v>
      </c>
      <c r="U94" s="133">
        <v>0</v>
      </c>
    </row>
    <row r="95" spans="16:21" x14ac:dyDescent="0.25">
      <c r="P95" s="133">
        <f t="shared" si="8"/>
        <v>-1.1904761904761905</v>
      </c>
      <c r="Q95" s="136">
        <f t="shared" si="7"/>
        <v>-1.0022753146672536</v>
      </c>
      <c r="R95" s="133">
        <f t="shared" si="9"/>
        <v>-2.3835573197730735</v>
      </c>
      <c r="S95" s="133">
        <f t="shared" si="10"/>
        <v>-2.5954977704928055</v>
      </c>
      <c r="U95" s="133">
        <v>0</v>
      </c>
    </row>
    <row r="96" spans="16:21" x14ac:dyDescent="0.25">
      <c r="P96" s="133">
        <f t="shared" si="8"/>
        <v>-1.1904761904761905</v>
      </c>
      <c r="Q96" s="136">
        <f t="shared" si="7"/>
        <v>-1.0022753146672536</v>
      </c>
      <c r="R96" s="133">
        <f t="shared" si="9"/>
        <v>-2.3835573197730735</v>
      </c>
      <c r="S96" s="133">
        <f t="shared" si="10"/>
        <v>-2.5954977704928055</v>
      </c>
      <c r="U96" s="133">
        <v>0</v>
      </c>
    </row>
    <row r="97" spans="16:21" x14ac:dyDescent="0.25">
      <c r="P97" s="133">
        <f t="shared" si="8"/>
        <v>-1.1904761904761905</v>
      </c>
      <c r="Q97" s="136">
        <f t="shared" si="7"/>
        <v>-1.0022753146672536</v>
      </c>
      <c r="R97" s="133">
        <f t="shared" si="9"/>
        <v>-2.3835573197730735</v>
      </c>
      <c r="S97" s="133">
        <f t="shared" si="10"/>
        <v>-2.5954977704928055</v>
      </c>
      <c r="U97" s="133">
        <v>0</v>
      </c>
    </row>
    <row r="98" spans="16:21" x14ac:dyDescent="0.25">
      <c r="P98" s="133">
        <f t="shared" si="8"/>
        <v>-1.1904761904761905</v>
      </c>
      <c r="Q98" s="136">
        <f t="shared" si="7"/>
        <v>-1.0022753146672536</v>
      </c>
      <c r="R98" s="133">
        <f t="shared" si="9"/>
        <v>-2.3835573197730735</v>
      </c>
      <c r="S98" s="133">
        <f t="shared" si="10"/>
        <v>-2.5954977704928055</v>
      </c>
      <c r="U98" s="133">
        <v>0</v>
      </c>
    </row>
    <row r="99" spans="16:21" x14ac:dyDescent="0.25">
      <c r="P99" s="133">
        <f t="shared" si="8"/>
        <v>-1.1904761904761905</v>
      </c>
      <c r="Q99" s="136">
        <f t="shared" si="7"/>
        <v>-1.0022753146672536</v>
      </c>
      <c r="R99" s="133">
        <f t="shared" si="9"/>
        <v>-2.3835573197730735</v>
      </c>
      <c r="S99" s="133">
        <f t="shared" si="10"/>
        <v>-2.5954977704928055</v>
      </c>
      <c r="U99" s="133">
        <v>0</v>
      </c>
    </row>
    <row r="100" spans="16:21" x14ac:dyDescent="0.25">
      <c r="P100" s="133">
        <f t="shared" si="8"/>
        <v>-1.1904761904761905</v>
      </c>
      <c r="Q100" s="136">
        <f t="shared" si="7"/>
        <v>-1.0022753146672536</v>
      </c>
      <c r="R100" s="133">
        <f t="shared" si="9"/>
        <v>-2.3835573197730735</v>
      </c>
      <c r="S100" s="133">
        <f t="shared" si="10"/>
        <v>-2.5954977704928055</v>
      </c>
      <c r="U100" s="133">
        <v>0</v>
      </c>
    </row>
    <row r="101" spans="16:21" x14ac:dyDescent="0.25">
      <c r="P101" s="133">
        <f t="shared" si="8"/>
        <v>-1.1904761904761905</v>
      </c>
      <c r="Q101" s="136">
        <f t="shared" si="7"/>
        <v>-1.0022753146672536</v>
      </c>
      <c r="R101" s="133">
        <f t="shared" si="9"/>
        <v>-2.3835573197730735</v>
      </c>
      <c r="S101" s="133">
        <f t="shared" si="10"/>
        <v>-2.5954977704928055</v>
      </c>
      <c r="U101" s="133">
        <v>0</v>
      </c>
    </row>
    <row r="102" spans="16:21" x14ac:dyDescent="0.25">
      <c r="P102" s="133">
        <f t="shared" si="8"/>
        <v>-1.1904761904761905</v>
      </c>
      <c r="Q102" s="136">
        <f t="shared" si="7"/>
        <v>-1.0022753146672536</v>
      </c>
      <c r="R102" s="133">
        <f t="shared" si="9"/>
        <v>-2.3835573197730735</v>
      </c>
      <c r="S102" s="133">
        <f t="shared" si="10"/>
        <v>-2.5954977704928055</v>
      </c>
      <c r="U102" s="133">
        <v>0</v>
      </c>
    </row>
    <row r="103" spans="16:21" x14ac:dyDescent="0.25">
      <c r="P103" s="133">
        <f t="shared" si="8"/>
        <v>-1.1904761904761905</v>
      </c>
      <c r="Q103" s="136">
        <f t="shared" si="7"/>
        <v>-1.0022753146672536</v>
      </c>
      <c r="R103" s="133">
        <f t="shared" si="9"/>
        <v>-2.3835573197730735</v>
      </c>
      <c r="S103" s="133">
        <f t="shared" si="10"/>
        <v>-2.5954977704928055</v>
      </c>
      <c r="U103" s="133">
        <v>0</v>
      </c>
    </row>
    <row r="104" spans="16:21" x14ac:dyDescent="0.25">
      <c r="P104" s="133">
        <f t="shared" si="8"/>
        <v>-1.1904761904761905</v>
      </c>
      <c r="Q104" s="136">
        <f t="shared" si="7"/>
        <v>-1.0022753146672536</v>
      </c>
      <c r="R104" s="133">
        <f t="shared" si="9"/>
        <v>-2.3835573197730735</v>
      </c>
      <c r="S104" s="133">
        <f t="shared" si="10"/>
        <v>-2.5954977704928055</v>
      </c>
      <c r="U104" s="133">
        <v>0</v>
      </c>
    </row>
    <row r="105" spans="16:21" x14ac:dyDescent="0.25">
      <c r="P105" s="133">
        <f t="shared" si="8"/>
        <v>-1.1904761904761905</v>
      </c>
      <c r="Q105" s="136">
        <f t="shared" si="7"/>
        <v>-1.0022753146672536</v>
      </c>
      <c r="R105" s="133">
        <f t="shared" si="9"/>
        <v>-2.3835573197730735</v>
      </c>
      <c r="S105" s="133">
        <f t="shared" si="10"/>
        <v>-2.5954977704928055</v>
      </c>
      <c r="U105" s="133">
        <v>0</v>
      </c>
    </row>
    <row r="106" spans="16:21" x14ac:dyDescent="0.25">
      <c r="P106" s="133">
        <f t="shared" si="8"/>
        <v>-1.1904761904761905</v>
      </c>
      <c r="Q106" s="136">
        <f t="shared" si="7"/>
        <v>-1.0022753146672536</v>
      </c>
      <c r="R106" s="133">
        <f t="shared" si="9"/>
        <v>-2.3835573197730735</v>
      </c>
      <c r="S106" s="133">
        <f t="shared" si="10"/>
        <v>-2.5954977704928055</v>
      </c>
      <c r="U106" s="133">
        <v>0</v>
      </c>
    </row>
    <row r="107" spans="16:21" x14ac:dyDescent="0.25">
      <c r="P107" s="133">
        <f t="shared" si="8"/>
        <v>-1.1904761904761905</v>
      </c>
      <c r="Q107" s="136">
        <f t="shared" si="7"/>
        <v>-1.0022753146672536</v>
      </c>
      <c r="R107" s="133">
        <f t="shared" si="9"/>
        <v>-2.3835573197730735</v>
      </c>
      <c r="S107" s="133">
        <f t="shared" si="10"/>
        <v>-2.5954977704928055</v>
      </c>
      <c r="U107" s="133">
        <v>0</v>
      </c>
    </row>
    <row r="108" spans="16:21" x14ac:dyDescent="0.25">
      <c r="P108" s="133">
        <f t="shared" si="8"/>
        <v>-1.1904761904761905</v>
      </c>
      <c r="Q108" s="136">
        <f t="shared" si="7"/>
        <v>-1.0022753146672536</v>
      </c>
      <c r="R108" s="133">
        <f t="shared" si="9"/>
        <v>-2.3835573197730735</v>
      </c>
      <c r="S108" s="133">
        <f t="shared" si="10"/>
        <v>-2.5954977704928055</v>
      </c>
      <c r="U108" s="133">
        <v>0</v>
      </c>
    </row>
    <row r="109" spans="16:21" x14ac:dyDescent="0.25">
      <c r="P109" s="133">
        <f t="shared" si="8"/>
        <v>-1.1904761904761905</v>
      </c>
      <c r="Q109" s="136">
        <f t="shared" si="7"/>
        <v>-1.0022753146672536</v>
      </c>
      <c r="R109" s="133">
        <f t="shared" si="9"/>
        <v>-2.3835573197730735</v>
      </c>
      <c r="S109" s="133">
        <f t="shared" si="10"/>
        <v>-2.5954977704928055</v>
      </c>
      <c r="U109" s="133">
        <v>0</v>
      </c>
    </row>
    <row r="110" spans="16:21" x14ac:dyDescent="0.25">
      <c r="P110" s="133">
        <f t="shared" si="8"/>
        <v>-1.1904761904761905</v>
      </c>
      <c r="Q110" s="136">
        <f t="shared" si="7"/>
        <v>-1.0022753146672536</v>
      </c>
      <c r="R110" s="133">
        <f t="shared" si="9"/>
        <v>-2.3835573197730735</v>
      </c>
      <c r="S110" s="133">
        <f t="shared" si="10"/>
        <v>-2.5954977704928055</v>
      </c>
      <c r="U110" s="133">
        <v>0</v>
      </c>
    </row>
    <row r="111" spans="16:21" x14ac:dyDescent="0.25">
      <c r="P111" s="133">
        <f t="shared" si="8"/>
        <v>-1.1904761904761905</v>
      </c>
      <c r="Q111" s="136">
        <f t="shared" si="7"/>
        <v>-1.0022753146672536</v>
      </c>
      <c r="R111" s="133">
        <f t="shared" si="9"/>
        <v>-2.3835573197730735</v>
      </c>
      <c r="S111" s="133">
        <f t="shared" si="10"/>
        <v>-2.5954977704928055</v>
      </c>
      <c r="U111" s="133">
        <v>0</v>
      </c>
    </row>
    <row r="112" spans="16:21" x14ac:dyDescent="0.25">
      <c r="P112" s="133">
        <f t="shared" si="8"/>
        <v>-1.1904761904761905</v>
      </c>
      <c r="Q112" s="136">
        <f t="shared" si="7"/>
        <v>-1.0022753146672536</v>
      </c>
      <c r="R112" s="133">
        <f t="shared" si="9"/>
        <v>-2.3835573197730735</v>
      </c>
      <c r="S112" s="133">
        <f t="shared" si="10"/>
        <v>-2.5954977704928055</v>
      </c>
      <c r="U112" s="133">
        <v>0</v>
      </c>
    </row>
    <row r="113" spans="16:21" x14ac:dyDescent="0.25">
      <c r="P113" s="133">
        <f t="shared" si="8"/>
        <v>-1.1904761904761905</v>
      </c>
      <c r="Q113" s="136">
        <f t="shared" si="7"/>
        <v>-1.0022753146672536</v>
      </c>
      <c r="R113" s="133">
        <f t="shared" si="9"/>
        <v>-2.3835573197730735</v>
      </c>
      <c r="S113" s="133">
        <f t="shared" si="10"/>
        <v>-2.5954977704928055</v>
      </c>
      <c r="U113" s="133">
        <v>0</v>
      </c>
    </row>
    <row r="114" spans="16:21" x14ac:dyDescent="0.25">
      <c r="P114" s="133">
        <f t="shared" si="8"/>
        <v>-1.1904761904761905</v>
      </c>
      <c r="Q114" s="136">
        <f t="shared" si="7"/>
        <v>-1.0022753146672536</v>
      </c>
      <c r="R114" s="133">
        <f t="shared" si="9"/>
        <v>-2.3835573197730735</v>
      </c>
      <c r="S114" s="133">
        <f t="shared" si="10"/>
        <v>-2.5954977704928055</v>
      </c>
      <c r="U114" s="133" t="e">
        <v>#N/A</v>
      </c>
    </row>
    <row r="115" spans="16:21" x14ac:dyDescent="0.25">
      <c r="P115" s="133">
        <f t="shared" si="8"/>
        <v>-1.1904761904761905</v>
      </c>
      <c r="Q115" s="136">
        <f t="shared" si="7"/>
        <v>-1.0022753146672536</v>
      </c>
      <c r="R115" s="133">
        <f t="shared" si="9"/>
        <v>-2.3835573197730735</v>
      </c>
      <c r="S115" s="133">
        <f t="shared" si="10"/>
        <v>-2.5954977704928055</v>
      </c>
      <c r="U115" s="133" t="e">
        <v>#N/A</v>
      </c>
    </row>
    <row r="116" spans="16:21" x14ac:dyDescent="0.25">
      <c r="P116" s="133">
        <f t="shared" si="8"/>
        <v>-1.1904761904761905</v>
      </c>
      <c r="Q116" s="136">
        <f t="shared" si="7"/>
        <v>-1.0022753146672536</v>
      </c>
      <c r="R116" s="133">
        <f t="shared" si="9"/>
        <v>-2.3835573197730735</v>
      </c>
      <c r="S116" s="133">
        <f t="shared" si="10"/>
        <v>-2.5954977704928055</v>
      </c>
      <c r="U116" s="133" t="e">
        <v>#N/A</v>
      </c>
    </row>
    <row r="117" spans="16:21" x14ac:dyDescent="0.25">
      <c r="P117" s="133">
        <f t="shared" si="8"/>
        <v>-1.1904761904761905</v>
      </c>
      <c r="Q117" s="136">
        <f t="shared" si="7"/>
        <v>-1.0022753146672536</v>
      </c>
      <c r="R117" s="133">
        <f t="shared" si="9"/>
        <v>-2.3835573197730735</v>
      </c>
      <c r="S117" s="133">
        <f t="shared" si="10"/>
        <v>-2.5954977704928055</v>
      </c>
      <c r="U117" s="133" t="e">
        <v>#N/A</v>
      </c>
    </row>
    <row r="118" spans="16:21" x14ac:dyDescent="0.25">
      <c r="P118" s="133">
        <f t="shared" si="8"/>
        <v>-1.1904761904761905</v>
      </c>
      <c r="Q118" s="136">
        <f t="shared" si="7"/>
        <v>-1.0022753146672536</v>
      </c>
      <c r="R118" s="133">
        <f t="shared" si="9"/>
        <v>-2.3835573197730735</v>
      </c>
      <c r="S118" s="133">
        <f t="shared" si="10"/>
        <v>-2.5954977704928055</v>
      </c>
      <c r="U118" s="133" t="e">
        <v>#N/A</v>
      </c>
    </row>
    <row r="119" spans="16:21" x14ac:dyDescent="0.25">
      <c r="P119" s="133">
        <f t="shared" si="8"/>
        <v>-1.1904761904761905</v>
      </c>
      <c r="Q119" s="136">
        <f t="shared" si="7"/>
        <v>-1.0022753146672536</v>
      </c>
      <c r="R119" s="133">
        <f t="shared" si="9"/>
        <v>-2.3835573197730735</v>
      </c>
      <c r="S119" s="133">
        <f t="shared" si="10"/>
        <v>-2.5954977704928055</v>
      </c>
      <c r="U119" s="133" t="e">
        <v>#N/A</v>
      </c>
    </row>
    <row r="120" spans="16:21" x14ac:dyDescent="0.25">
      <c r="P120" s="133">
        <f t="shared" si="8"/>
        <v>-1.1904761904761905</v>
      </c>
      <c r="Q120" s="136">
        <f t="shared" si="7"/>
        <v>-1.0022753146672536</v>
      </c>
      <c r="R120" s="133">
        <f t="shared" si="9"/>
        <v>-2.3835573197730735</v>
      </c>
      <c r="S120" s="133">
        <f t="shared" si="10"/>
        <v>-2.5954977704928055</v>
      </c>
      <c r="U120" s="133" t="e">
        <v>#N/A</v>
      </c>
    </row>
    <row r="121" spans="16:21" x14ac:dyDescent="0.25">
      <c r="P121" s="133">
        <f t="shared" si="8"/>
        <v>-1.1904761904761905</v>
      </c>
      <c r="Q121" s="136">
        <f t="shared" si="7"/>
        <v>-1.0022753146672536</v>
      </c>
      <c r="R121" s="133">
        <f t="shared" si="9"/>
        <v>-2.3835573197730735</v>
      </c>
      <c r="S121" s="133">
        <f t="shared" si="10"/>
        <v>-2.5954977704928055</v>
      </c>
      <c r="U121" s="133" t="e">
        <v>#N/A</v>
      </c>
    </row>
    <row r="122" spans="16:21" x14ac:dyDescent="0.25">
      <c r="P122" s="133">
        <f t="shared" si="8"/>
        <v>-1.1904761904761905</v>
      </c>
      <c r="Q122" s="136">
        <f t="shared" si="7"/>
        <v>-1.0022753146672536</v>
      </c>
      <c r="R122" s="133">
        <f t="shared" si="9"/>
        <v>-2.3835573197730735</v>
      </c>
      <c r="S122" s="133">
        <f t="shared" si="10"/>
        <v>-2.5954977704928055</v>
      </c>
      <c r="U122" s="133" t="e">
        <v>#N/A</v>
      </c>
    </row>
    <row r="123" spans="16:21" x14ac:dyDescent="0.25">
      <c r="P123" s="133">
        <f t="shared" si="8"/>
        <v>-1.1904761904761905</v>
      </c>
      <c r="Q123" s="136">
        <f t="shared" si="7"/>
        <v>-1.0022753146672536</v>
      </c>
      <c r="R123" s="133">
        <f t="shared" si="9"/>
        <v>-2.3835573197730735</v>
      </c>
      <c r="S123" s="133">
        <f t="shared" si="10"/>
        <v>-2.5954977704928055</v>
      </c>
      <c r="U123" s="133" t="e">
        <v>#N/A</v>
      </c>
    </row>
    <row r="124" spans="16:21" x14ac:dyDescent="0.25">
      <c r="P124" s="133">
        <f t="shared" si="8"/>
        <v>-1.1904761904761905</v>
      </c>
      <c r="Q124" s="136">
        <f t="shared" si="7"/>
        <v>-1.0022753146672536</v>
      </c>
      <c r="R124" s="133">
        <f t="shared" si="9"/>
        <v>-2.3835573197730735</v>
      </c>
      <c r="S124" s="133">
        <f t="shared" si="10"/>
        <v>-2.5954977704928055</v>
      </c>
      <c r="U124" s="133" t="e">
        <v>#N/A</v>
      </c>
    </row>
    <row r="125" spans="16:21" x14ac:dyDescent="0.25">
      <c r="P125" s="133">
        <f t="shared" si="8"/>
        <v>-1.1904761904761905</v>
      </c>
      <c r="Q125" s="136">
        <f t="shared" si="7"/>
        <v>-1.0022753146672536</v>
      </c>
      <c r="R125" s="133">
        <f t="shared" si="9"/>
        <v>-2.3835573197730735</v>
      </c>
      <c r="S125" s="133">
        <f t="shared" si="10"/>
        <v>-2.5954977704928055</v>
      </c>
      <c r="U125" s="133" t="e">
        <v>#N/A</v>
      </c>
    </row>
    <row r="126" spans="16:21" x14ac:dyDescent="0.25">
      <c r="P126" s="133">
        <f t="shared" si="8"/>
        <v>-1.1904761904761905</v>
      </c>
      <c r="Q126" s="136">
        <f t="shared" si="7"/>
        <v>-1.0022753146672536</v>
      </c>
      <c r="R126" s="133">
        <f t="shared" si="9"/>
        <v>-2.3835573197730735</v>
      </c>
      <c r="S126" s="133">
        <f t="shared" si="10"/>
        <v>-2.5954977704928055</v>
      </c>
      <c r="U126" s="133" t="e">
        <v>#N/A</v>
      </c>
    </row>
    <row r="127" spans="16:21" x14ac:dyDescent="0.25">
      <c r="P127" s="133">
        <f t="shared" si="8"/>
        <v>-1.1904761904761905</v>
      </c>
      <c r="Q127" s="136">
        <f t="shared" si="7"/>
        <v>-1.0022753146672536</v>
      </c>
      <c r="R127" s="133">
        <f t="shared" si="9"/>
        <v>-2.3835573197730735</v>
      </c>
      <c r="S127" s="133">
        <f t="shared" si="10"/>
        <v>-2.5954977704928055</v>
      </c>
      <c r="U127" s="133" t="e">
        <v>#N/A</v>
      </c>
    </row>
    <row r="128" spans="16:21" x14ac:dyDescent="0.25">
      <c r="P128" s="133">
        <f t="shared" si="8"/>
        <v>-1.1904761904761905</v>
      </c>
      <c r="Q128" s="136">
        <f t="shared" si="7"/>
        <v>-1.0022753146672536</v>
      </c>
      <c r="R128" s="133">
        <f t="shared" si="9"/>
        <v>-2.3835573197730735</v>
      </c>
      <c r="S128" s="133">
        <f t="shared" si="10"/>
        <v>-2.5954977704928055</v>
      </c>
      <c r="U128" s="133" t="e">
        <v>#N/A</v>
      </c>
    </row>
    <row r="129" spans="16:21" x14ac:dyDescent="0.25">
      <c r="P129" s="133">
        <f t="shared" si="8"/>
        <v>-1.1904761904761905</v>
      </c>
      <c r="Q129" s="136">
        <f t="shared" si="7"/>
        <v>-1.0022753146672536</v>
      </c>
      <c r="R129" s="133">
        <f t="shared" si="9"/>
        <v>-2.3835573197730735</v>
      </c>
      <c r="S129" s="133">
        <f t="shared" si="10"/>
        <v>-2.5954977704928055</v>
      </c>
      <c r="U129" s="133" t="e">
        <v>#N/A</v>
      </c>
    </row>
    <row r="130" spans="16:21" x14ac:dyDescent="0.25">
      <c r="P130" s="133">
        <f t="shared" si="8"/>
        <v>-1.1904761904761905</v>
      </c>
      <c r="Q130" s="136">
        <f t="shared" ref="Q130:Q193" si="11">2*((H130-O$8)/(O$10-O$8))-1</f>
        <v>-1.0022753146672536</v>
      </c>
      <c r="R130" s="133">
        <f t="shared" si="9"/>
        <v>-2.3835573197730735</v>
      </c>
      <c r="S130" s="133">
        <f t="shared" si="10"/>
        <v>-2.5954977704928055</v>
      </c>
      <c r="U130" s="133" t="e">
        <v>#N/A</v>
      </c>
    </row>
    <row r="131" spans="16:21" x14ac:dyDescent="0.25">
      <c r="P131" s="133">
        <f t="shared" ref="P131:P194" si="12">2*((K131-O$3)/(O$5-O$3))-1</f>
        <v>-1.1904761904761905</v>
      </c>
      <c r="Q131" s="136">
        <f t="shared" si="11"/>
        <v>-1.0022753146672536</v>
      </c>
      <c r="R131" s="133">
        <f t="shared" ref="R131:R194" si="13">2*((I131-O$13)/(O$15-O$13))-1</f>
        <v>-2.3835573197730735</v>
      </c>
      <c r="S131" s="133">
        <f t="shared" ref="S131:S194" si="14">2*((J131-O$18)/(O$20-O$18))-1</f>
        <v>-2.5954977704928055</v>
      </c>
      <c r="U131" s="133" t="e">
        <v>#N/A</v>
      </c>
    </row>
    <row r="132" spans="16:21" x14ac:dyDescent="0.25">
      <c r="P132" s="133">
        <f t="shared" si="12"/>
        <v>-1.1904761904761905</v>
      </c>
      <c r="Q132" s="136">
        <f t="shared" si="11"/>
        <v>-1.0022753146672536</v>
      </c>
      <c r="R132" s="133">
        <f t="shared" si="13"/>
        <v>-2.3835573197730735</v>
      </c>
      <c r="S132" s="133">
        <f t="shared" si="14"/>
        <v>-2.5954977704928055</v>
      </c>
      <c r="U132" s="133" t="e">
        <v>#N/A</v>
      </c>
    </row>
    <row r="133" spans="16:21" x14ac:dyDescent="0.25">
      <c r="P133" s="133">
        <f t="shared" si="12"/>
        <v>-1.1904761904761905</v>
      </c>
      <c r="Q133" s="136">
        <f t="shared" si="11"/>
        <v>-1.0022753146672536</v>
      </c>
      <c r="R133" s="133">
        <f t="shared" si="13"/>
        <v>-2.3835573197730735</v>
      </c>
      <c r="S133" s="133">
        <f t="shared" si="14"/>
        <v>-2.5954977704928055</v>
      </c>
      <c r="U133" s="133" t="e">
        <v>#N/A</v>
      </c>
    </row>
    <row r="134" spans="16:21" x14ac:dyDescent="0.25">
      <c r="P134" s="133">
        <f t="shared" si="12"/>
        <v>-1.1904761904761905</v>
      </c>
      <c r="Q134" s="136">
        <f t="shared" si="11"/>
        <v>-1.0022753146672536</v>
      </c>
      <c r="R134" s="133">
        <f t="shared" si="13"/>
        <v>-2.3835573197730735</v>
      </c>
      <c r="S134" s="133">
        <f t="shared" si="14"/>
        <v>-2.5954977704928055</v>
      </c>
      <c r="U134" s="133" t="e">
        <v>#N/A</v>
      </c>
    </row>
    <row r="135" spans="16:21" x14ac:dyDescent="0.25">
      <c r="P135" s="133">
        <f t="shared" si="12"/>
        <v>-1.1904761904761905</v>
      </c>
      <c r="Q135" s="136">
        <f t="shared" si="11"/>
        <v>-1.0022753146672536</v>
      </c>
      <c r="R135" s="133">
        <f t="shared" si="13"/>
        <v>-2.3835573197730735</v>
      </c>
      <c r="S135" s="133">
        <f t="shared" si="14"/>
        <v>-2.5954977704928055</v>
      </c>
      <c r="U135" s="133" t="e">
        <v>#N/A</v>
      </c>
    </row>
    <row r="136" spans="16:21" x14ac:dyDescent="0.25">
      <c r="P136" s="133">
        <f t="shared" si="12"/>
        <v>-1.1904761904761905</v>
      </c>
      <c r="Q136" s="136">
        <f t="shared" si="11"/>
        <v>-1.0022753146672536</v>
      </c>
      <c r="R136" s="133">
        <f t="shared" si="13"/>
        <v>-2.3835573197730735</v>
      </c>
      <c r="S136" s="133">
        <f t="shared" si="14"/>
        <v>-2.5954977704928055</v>
      </c>
      <c r="U136" s="133" t="e">
        <v>#N/A</v>
      </c>
    </row>
    <row r="137" spans="16:21" x14ac:dyDescent="0.25">
      <c r="P137" s="133">
        <f t="shared" si="12"/>
        <v>-1.1904761904761905</v>
      </c>
      <c r="Q137" s="136">
        <f t="shared" si="11"/>
        <v>-1.0022753146672536</v>
      </c>
      <c r="R137" s="133">
        <f t="shared" si="13"/>
        <v>-2.3835573197730735</v>
      </c>
      <c r="S137" s="133">
        <f t="shared" si="14"/>
        <v>-2.5954977704928055</v>
      </c>
      <c r="U137" s="133" t="e">
        <v>#N/A</v>
      </c>
    </row>
    <row r="138" spans="16:21" x14ac:dyDescent="0.25">
      <c r="P138" s="133">
        <f t="shared" si="12"/>
        <v>-1.1904761904761905</v>
      </c>
      <c r="Q138" s="136">
        <f t="shared" si="11"/>
        <v>-1.0022753146672536</v>
      </c>
      <c r="R138" s="133">
        <f t="shared" si="13"/>
        <v>-2.3835573197730735</v>
      </c>
      <c r="S138" s="133">
        <f t="shared" si="14"/>
        <v>-2.5954977704928055</v>
      </c>
      <c r="U138" s="133" t="e">
        <v>#N/A</v>
      </c>
    </row>
    <row r="139" spans="16:21" x14ac:dyDescent="0.25">
      <c r="P139" s="133">
        <f t="shared" si="12"/>
        <v>-1.1904761904761905</v>
      </c>
      <c r="Q139" s="136">
        <f t="shared" si="11"/>
        <v>-1.0022753146672536</v>
      </c>
      <c r="R139" s="133">
        <f t="shared" si="13"/>
        <v>-2.3835573197730735</v>
      </c>
      <c r="S139" s="133">
        <f t="shared" si="14"/>
        <v>-2.5954977704928055</v>
      </c>
      <c r="U139" s="133" t="e">
        <v>#N/A</v>
      </c>
    </row>
    <row r="140" spans="16:21" x14ac:dyDescent="0.25">
      <c r="P140" s="133">
        <f t="shared" si="12"/>
        <v>-1.1904761904761905</v>
      </c>
      <c r="Q140" s="136">
        <f t="shared" si="11"/>
        <v>-1.0022753146672536</v>
      </c>
      <c r="R140" s="133">
        <f t="shared" si="13"/>
        <v>-2.3835573197730735</v>
      </c>
      <c r="S140" s="133">
        <f t="shared" si="14"/>
        <v>-2.5954977704928055</v>
      </c>
      <c r="U140" s="133" t="e">
        <v>#N/A</v>
      </c>
    </row>
    <row r="141" spans="16:21" x14ac:dyDescent="0.25">
      <c r="P141" s="133">
        <f t="shared" si="12"/>
        <v>-1.1904761904761905</v>
      </c>
      <c r="Q141" s="136">
        <f t="shared" si="11"/>
        <v>-1.0022753146672536</v>
      </c>
      <c r="R141" s="133">
        <f t="shared" si="13"/>
        <v>-2.3835573197730735</v>
      </c>
      <c r="S141" s="133">
        <f t="shared" si="14"/>
        <v>-2.5954977704928055</v>
      </c>
      <c r="U141" s="133" t="e">
        <v>#N/A</v>
      </c>
    </row>
    <row r="142" spans="16:21" x14ac:dyDescent="0.25">
      <c r="P142" s="133">
        <f t="shared" si="12"/>
        <v>-1.1904761904761905</v>
      </c>
      <c r="Q142" s="136">
        <f t="shared" si="11"/>
        <v>-1.0022753146672536</v>
      </c>
      <c r="R142" s="133">
        <f t="shared" si="13"/>
        <v>-2.3835573197730735</v>
      </c>
      <c r="S142" s="133">
        <f t="shared" si="14"/>
        <v>-2.5954977704928055</v>
      </c>
      <c r="U142" s="133" t="e">
        <v>#N/A</v>
      </c>
    </row>
    <row r="143" spans="16:21" x14ac:dyDescent="0.25">
      <c r="P143" s="133">
        <f t="shared" si="12"/>
        <v>-1.1904761904761905</v>
      </c>
      <c r="Q143" s="136">
        <f t="shared" si="11"/>
        <v>-1.0022753146672536</v>
      </c>
      <c r="R143" s="133">
        <f t="shared" si="13"/>
        <v>-2.3835573197730735</v>
      </c>
      <c r="S143" s="133">
        <f t="shared" si="14"/>
        <v>-2.5954977704928055</v>
      </c>
      <c r="U143" s="133" t="e">
        <v>#N/A</v>
      </c>
    </row>
    <row r="144" spans="16:21" x14ac:dyDescent="0.25">
      <c r="P144" s="133">
        <f t="shared" si="12"/>
        <v>-1.1904761904761905</v>
      </c>
      <c r="Q144" s="136">
        <f t="shared" si="11"/>
        <v>-1.0022753146672536</v>
      </c>
      <c r="R144" s="133">
        <f t="shared" si="13"/>
        <v>-2.3835573197730735</v>
      </c>
      <c r="S144" s="133">
        <f t="shared" si="14"/>
        <v>-2.5954977704928055</v>
      </c>
      <c r="U144" s="133" t="e">
        <v>#N/A</v>
      </c>
    </row>
    <row r="145" spans="16:21" x14ac:dyDescent="0.25">
      <c r="P145" s="133">
        <f t="shared" si="12"/>
        <v>-1.1904761904761905</v>
      </c>
      <c r="Q145" s="136">
        <f t="shared" si="11"/>
        <v>-1.0022753146672536</v>
      </c>
      <c r="R145" s="133">
        <f t="shared" si="13"/>
        <v>-2.3835573197730735</v>
      </c>
      <c r="S145" s="133">
        <f t="shared" si="14"/>
        <v>-2.5954977704928055</v>
      </c>
      <c r="U145" s="133" t="e">
        <v>#N/A</v>
      </c>
    </row>
    <row r="146" spans="16:21" x14ac:dyDescent="0.25">
      <c r="P146" s="133">
        <f t="shared" si="12"/>
        <v>-1.1904761904761905</v>
      </c>
      <c r="Q146" s="136">
        <f t="shared" si="11"/>
        <v>-1.0022753146672536</v>
      </c>
      <c r="R146" s="133">
        <f t="shared" si="13"/>
        <v>-2.3835573197730735</v>
      </c>
      <c r="S146" s="133">
        <f t="shared" si="14"/>
        <v>-2.5954977704928055</v>
      </c>
      <c r="U146" s="133" t="e">
        <v>#N/A</v>
      </c>
    </row>
    <row r="147" spans="16:21" x14ac:dyDescent="0.25">
      <c r="P147" s="133">
        <f t="shared" si="12"/>
        <v>-1.1904761904761905</v>
      </c>
      <c r="Q147" s="136">
        <f t="shared" si="11"/>
        <v>-1.0022753146672536</v>
      </c>
      <c r="R147" s="133">
        <f t="shared" si="13"/>
        <v>-2.3835573197730735</v>
      </c>
      <c r="S147" s="133">
        <f t="shared" si="14"/>
        <v>-2.5954977704928055</v>
      </c>
      <c r="U147" s="133" t="e">
        <v>#N/A</v>
      </c>
    </row>
    <row r="148" spans="16:21" x14ac:dyDescent="0.25">
      <c r="P148" s="133">
        <f t="shared" si="12"/>
        <v>-1.1904761904761905</v>
      </c>
      <c r="Q148" s="136">
        <f t="shared" si="11"/>
        <v>-1.0022753146672536</v>
      </c>
      <c r="R148" s="133">
        <f t="shared" si="13"/>
        <v>-2.3835573197730735</v>
      </c>
      <c r="S148" s="133">
        <f t="shared" si="14"/>
        <v>-2.5954977704928055</v>
      </c>
      <c r="U148" s="133" t="e">
        <v>#N/A</v>
      </c>
    </row>
    <row r="149" spans="16:21" x14ac:dyDescent="0.25">
      <c r="P149" s="133">
        <f t="shared" si="12"/>
        <v>-1.1904761904761905</v>
      </c>
      <c r="Q149" s="136">
        <f t="shared" si="11"/>
        <v>-1.0022753146672536</v>
      </c>
      <c r="R149" s="133">
        <f t="shared" si="13"/>
        <v>-2.3835573197730735</v>
      </c>
      <c r="S149" s="133">
        <f t="shared" si="14"/>
        <v>-2.5954977704928055</v>
      </c>
      <c r="U149" s="133" t="e">
        <v>#N/A</v>
      </c>
    </row>
    <row r="150" spans="16:21" x14ac:dyDescent="0.25">
      <c r="P150" s="133">
        <f t="shared" si="12"/>
        <v>-1.1904761904761905</v>
      </c>
      <c r="Q150" s="136">
        <f t="shared" si="11"/>
        <v>-1.0022753146672536</v>
      </c>
      <c r="R150" s="133">
        <f t="shared" si="13"/>
        <v>-2.3835573197730735</v>
      </c>
      <c r="S150" s="133">
        <f t="shared" si="14"/>
        <v>-2.5954977704928055</v>
      </c>
      <c r="U150" s="133" t="e">
        <v>#N/A</v>
      </c>
    </row>
    <row r="151" spans="16:21" x14ac:dyDescent="0.25">
      <c r="P151" s="133">
        <f t="shared" si="12"/>
        <v>-1.1904761904761905</v>
      </c>
      <c r="Q151" s="136">
        <f t="shared" si="11"/>
        <v>-1.0022753146672536</v>
      </c>
      <c r="R151" s="133">
        <f t="shared" si="13"/>
        <v>-2.3835573197730735</v>
      </c>
      <c r="S151" s="133">
        <f t="shared" si="14"/>
        <v>-2.5954977704928055</v>
      </c>
      <c r="U151" s="133" t="e">
        <v>#N/A</v>
      </c>
    </row>
    <row r="152" spans="16:21" x14ac:dyDescent="0.25">
      <c r="P152" s="133">
        <f t="shared" si="12"/>
        <v>-1.1904761904761905</v>
      </c>
      <c r="Q152" s="136">
        <f t="shared" si="11"/>
        <v>-1.0022753146672536</v>
      </c>
      <c r="R152" s="133">
        <f t="shared" si="13"/>
        <v>-2.3835573197730735</v>
      </c>
      <c r="S152" s="133">
        <f t="shared" si="14"/>
        <v>-2.5954977704928055</v>
      </c>
      <c r="U152" s="133" t="e">
        <v>#N/A</v>
      </c>
    </row>
    <row r="153" spans="16:21" x14ac:dyDescent="0.25">
      <c r="P153" s="133">
        <f t="shared" si="12"/>
        <v>-1.1904761904761905</v>
      </c>
      <c r="Q153" s="136">
        <f t="shared" si="11"/>
        <v>-1.0022753146672536</v>
      </c>
      <c r="R153" s="133">
        <f t="shared" si="13"/>
        <v>-2.3835573197730735</v>
      </c>
      <c r="S153" s="133">
        <f t="shared" si="14"/>
        <v>-2.5954977704928055</v>
      </c>
      <c r="U153" s="133" t="e">
        <v>#N/A</v>
      </c>
    </row>
    <row r="154" spans="16:21" x14ac:dyDescent="0.25">
      <c r="P154" s="133">
        <f t="shared" si="12"/>
        <v>-1.1904761904761905</v>
      </c>
      <c r="Q154" s="136">
        <f t="shared" si="11"/>
        <v>-1.0022753146672536</v>
      </c>
      <c r="R154" s="133">
        <f t="shared" si="13"/>
        <v>-2.3835573197730735</v>
      </c>
      <c r="S154" s="133">
        <f t="shared" si="14"/>
        <v>-2.5954977704928055</v>
      </c>
      <c r="U154" s="133" t="e">
        <v>#N/A</v>
      </c>
    </row>
    <row r="155" spans="16:21" x14ac:dyDescent="0.25">
      <c r="P155" s="133">
        <f t="shared" si="12"/>
        <v>-1.1904761904761905</v>
      </c>
      <c r="Q155" s="136">
        <f t="shared" si="11"/>
        <v>-1.0022753146672536</v>
      </c>
      <c r="R155" s="133">
        <f t="shared" si="13"/>
        <v>-2.3835573197730735</v>
      </c>
      <c r="S155" s="133">
        <f t="shared" si="14"/>
        <v>-2.5954977704928055</v>
      </c>
      <c r="U155" s="133" t="e">
        <v>#N/A</v>
      </c>
    </row>
    <row r="156" spans="16:21" x14ac:dyDescent="0.25">
      <c r="P156" s="133">
        <f t="shared" si="12"/>
        <v>-1.1904761904761905</v>
      </c>
      <c r="Q156" s="136">
        <f t="shared" si="11"/>
        <v>-1.0022753146672536</v>
      </c>
      <c r="R156" s="133">
        <f t="shared" si="13"/>
        <v>-2.3835573197730735</v>
      </c>
      <c r="S156" s="133">
        <f t="shared" si="14"/>
        <v>-2.5954977704928055</v>
      </c>
      <c r="U156" s="133" t="e">
        <v>#N/A</v>
      </c>
    </row>
    <row r="157" spans="16:21" x14ac:dyDescent="0.25">
      <c r="P157" s="133">
        <f t="shared" si="12"/>
        <v>-1.1904761904761905</v>
      </c>
      <c r="Q157" s="136">
        <f t="shared" si="11"/>
        <v>-1.0022753146672536</v>
      </c>
      <c r="R157" s="133">
        <f t="shared" si="13"/>
        <v>-2.3835573197730735</v>
      </c>
      <c r="S157" s="133">
        <f t="shared" si="14"/>
        <v>-2.5954977704928055</v>
      </c>
      <c r="U157" s="133" t="e">
        <v>#N/A</v>
      </c>
    </row>
    <row r="158" spans="16:21" x14ac:dyDescent="0.25">
      <c r="P158" s="133">
        <f t="shared" si="12"/>
        <v>-1.1904761904761905</v>
      </c>
      <c r="Q158" s="136">
        <f t="shared" si="11"/>
        <v>-1.0022753146672536</v>
      </c>
      <c r="R158" s="133">
        <f t="shared" si="13"/>
        <v>-2.3835573197730735</v>
      </c>
      <c r="S158" s="133">
        <f t="shared" si="14"/>
        <v>-2.5954977704928055</v>
      </c>
      <c r="U158" s="133" t="e">
        <v>#N/A</v>
      </c>
    </row>
    <row r="159" spans="16:21" x14ac:dyDescent="0.25">
      <c r="P159" s="133">
        <f t="shared" si="12"/>
        <v>-1.1904761904761905</v>
      </c>
      <c r="Q159" s="136">
        <f t="shared" si="11"/>
        <v>-1.0022753146672536</v>
      </c>
      <c r="R159" s="133">
        <f t="shared" si="13"/>
        <v>-2.3835573197730735</v>
      </c>
      <c r="S159" s="133">
        <f t="shared" si="14"/>
        <v>-2.5954977704928055</v>
      </c>
      <c r="U159" s="133" t="e">
        <v>#N/A</v>
      </c>
    </row>
    <row r="160" spans="16:21" x14ac:dyDescent="0.25">
      <c r="P160" s="133">
        <f t="shared" si="12"/>
        <v>-1.1904761904761905</v>
      </c>
      <c r="Q160" s="136">
        <f t="shared" si="11"/>
        <v>-1.0022753146672536</v>
      </c>
      <c r="R160" s="133">
        <f t="shared" si="13"/>
        <v>-2.3835573197730735</v>
      </c>
      <c r="S160" s="133">
        <f t="shared" si="14"/>
        <v>-2.5954977704928055</v>
      </c>
      <c r="U160" s="133" t="e">
        <v>#N/A</v>
      </c>
    </row>
    <row r="161" spans="16:21" x14ac:dyDescent="0.25">
      <c r="P161" s="133">
        <f t="shared" si="12"/>
        <v>-1.1904761904761905</v>
      </c>
      <c r="Q161" s="136">
        <f t="shared" si="11"/>
        <v>-1.0022753146672536</v>
      </c>
      <c r="R161" s="133">
        <f t="shared" si="13"/>
        <v>-2.3835573197730735</v>
      </c>
      <c r="S161" s="133">
        <f t="shared" si="14"/>
        <v>-2.5954977704928055</v>
      </c>
      <c r="U161" s="133" t="e">
        <v>#N/A</v>
      </c>
    </row>
    <row r="162" spans="16:21" x14ac:dyDescent="0.25">
      <c r="P162" s="133">
        <f t="shared" si="12"/>
        <v>-1.1904761904761905</v>
      </c>
      <c r="Q162" s="136">
        <f t="shared" si="11"/>
        <v>-1.0022753146672536</v>
      </c>
      <c r="R162" s="133">
        <f t="shared" si="13"/>
        <v>-2.3835573197730735</v>
      </c>
      <c r="S162" s="133">
        <f t="shared" si="14"/>
        <v>-2.5954977704928055</v>
      </c>
      <c r="U162" s="133" t="e">
        <v>#N/A</v>
      </c>
    </row>
    <row r="163" spans="16:21" x14ac:dyDescent="0.25">
      <c r="P163" s="133">
        <f t="shared" si="12"/>
        <v>-1.1904761904761905</v>
      </c>
      <c r="Q163" s="136">
        <f t="shared" si="11"/>
        <v>-1.0022753146672536</v>
      </c>
      <c r="R163" s="133">
        <f t="shared" si="13"/>
        <v>-2.3835573197730735</v>
      </c>
      <c r="S163" s="133">
        <f t="shared" si="14"/>
        <v>-2.5954977704928055</v>
      </c>
      <c r="U163" s="133" t="e">
        <v>#N/A</v>
      </c>
    </row>
    <row r="164" spans="16:21" x14ac:dyDescent="0.25">
      <c r="P164" s="133">
        <f t="shared" si="12"/>
        <v>-1.1904761904761905</v>
      </c>
      <c r="Q164" s="136">
        <f t="shared" si="11"/>
        <v>-1.0022753146672536</v>
      </c>
      <c r="R164" s="133">
        <f t="shared" si="13"/>
        <v>-2.3835573197730735</v>
      </c>
      <c r="S164" s="133">
        <f t="shared" si="14"/>
        <v>-2.5954977704928055</v>
      </c>
      <c r="U164" s="133" t="e">
        <v>#N/A</v>
      </c>
    </row>
    <row r="165" spans="16:21" x14ac:dyDescent="0.25">
      <c r="P165" s="133">
        <f t="shared" si="12"/>
        <v>-1.1904761904761905</v>
      </c>
      <c r="Q165" s="136">
        <f t="shared" si="11"/>
        <v>-1.0022753146672536</v>
      </c>
      <c r="R165" s="133">
        <f t="shared" si="13"/>
        <v>-2.3835573197730735</v>
      </c>
      <c r="S165" s="133">
        <f t="shared" si="14"/>
        <v>-2.5954977704928055</v>
      </c>
      <c r="U165" s="133" t="e">
        <v>#N/A</v>
      </c>
    </row>
    <row r="166" spans="16:21" x14ac:dyDescent="0.25">
      <c r="P166" s="133">
        <f t="shared" si="12"/>
        <v>-1.1904761904761905</v>
      </c>
      <c r="Q166" s="136">
        <f t="shared" si="11"/>
        <v>-1.0022753146672536</v>
      </c>
      <c r="R166" s="133">
        <f t="shared" si="13"/>
        <v>-2.3835573197730735</v>
      </c>
      <c r="S166" s="133">
        <f t="shared" si="14"/>
        <v>-2.5954977704928055</v>
      </c>
      <c r="U166" s="133" t="e">
        <v>#N/A</v>
      </c>
    </row>
    <row r="167" spans="16:21" x14ac:dyDescent="0.25">
      <c r="P167" s="133">
        <f t="shared" si="12"/>
        <v>-1.1904761904761905</v>
      </c>
      <c r="Q167" s="136">
        <f t="shared" si="11"/>
        <v>-1.0022753146672536</v>
      </c>
      <c r="R167" s="133">
        <f t="shared" si="13"/>
        <v>-2.3835573197730735</v>
      </c>
      <c r="S167" s="133">
        <f t="shared" si="14"/>
        <v>-2.5954977704928055</v>
      </c>
      <c r="U167" s="133" t="e">
        <v>#N/A</v>
      </c>
    </row>
    <row r="168" spans="16:21" x14ac:dyDescent="0.25">
      <c r="P168" s="133">
        <f t="shared" si="12"/>
        <v>-1.1904761904761905</v>
      </c>
      <c r="Q168" s="136">
        <f t="shared" si="11"/>
        <v>-1.0022753146672536</v>
      </c>
      <c r="R168" s="133">
        <f t="shared" si="13"/>
        <v>-2.3835573197730735</v>
      </c>
      <c r="S168" s="133">
        <f t="shared" si="14"/>
        <v>-2.5954977704928055</v>
      </c>
      <c r="U168" s="133" t="e">
        <v>#N/A</v>
      </c>
    </row>
    <row r="169" spans="16:21" x14ac:dyDescent="0.25">
      <c r="P169" s="133">
        <f t="shared" si="12"/>
        <v>-1.1904761904761905</v>
      </c>
      <c r="Q169" s="136">
        <f t="shared" si="11"/>
        <v>-1.0022753146672536</v>
      </c>
      <c r="R169" s="133">
        <f t="shared" si="13"/>
        <v>-2.3835573197730735</v>
      </c>
      <c r="S169" s="133">
        <f t="shared" si="14"/>
        <v>-2.5954977704928055</v>
      </c>
      <c r="U169" s="133" t="e">
        <v>#N/A</v>
      </c>
    </row>
    <row r="170" spans="16:21" x14ac:dyDescent="0.25">
      <c r="P170" s="133">
        <f t="shared" si="12"/>
        <v>-1.1904761904761905</v>
      </c>
      <c r="Q170" s="136">
        <f t="shared" si="11"/>
        <v>-1.0022753146672536</v>
      </c>
      <c r="R170" s="133">
        <f t="shared" si="13"/>
        <v>-2.3835573197730735</v>
      </c>
      <c r="S170" s="133">
        <f t="shared" si="14"/>
        <v>-2.5954977704928055</v>
      </c>
      <c r="U170" s="133" t="e">
        <v>#N/A</v>
      </c>
    </row>
    <row r="171" spans="16:21" x14ac:dyDescent="0.25">
      <c r="P171" s="133">
        <f t="shared" si="12"/>
        <v>-1.1904761904761905</v>
      </c>
      <c r="Q171" s="136">
        <f t="shared" si="11"/>
        <v>-1.0022753146672536</v>
      </c>
      <c r="R171" s="133">
        <f t="shared" si="13"/>
        <v>-2.3835573197730735</v>
      </c>
      <c r="S171" s="133">
        <f t="shared" si="14"/>
        <v>-2.5954977704928055</v>
      </c>
      <c r="U171" s="133" t="e">
        <v>#N/A</v>
      </c>
    </row>
    <row r="172" spans="16:21" x14ac:dyDescent="0.25">
      <c r="P172" s="133">
        <f t="shared" si="12"/>
        <v>-1.1904761904761905</v>
      </c>
      <c r="Q172" s="136">
        <f t="shared" si="11"/>
        <v>-1.0022753146672536</v>
      </c>
      <c r="R172" s="133">
        <f t="shared" si="13"/>
        <v>-2.3835573197730735</v>
      </c>
      <c r="S172" s="133">
        <f t="shared" si="14"/>
        <v>-2.5954977704928055</v>
      </c>
      <c r="U172" s="133" t="e">
        <v>#N/A</v>
      </c>
    </row>
    <row r="173" spans="16:21" x14ac:dyDescent="0.25">
      <c r="P173" s="133">
        <f t="shared" si="12"/>
        <v>-1.1904761904761905</v>
      </c>
      <c r="Q173" s="136">
        <f t="shared" si="11"/>
        <v>-1.0022753146672536</v>
      </c>
      <c r="R173" s="133">
        <f t="shared" si="13"/>
        <v>-2.3835573197730735</v>
      </c>
      <c r="S173" s="133">
        <f t="shared" si="14"/>
        <v>-2.5954977704928055</v>
      </c>
      <c r="U173" s="133" t="e">
        <v>#N/A</v>
      </c>
    </row>
    <row r="174" spans="16:21" x14ac:dyDescent="0.25">
      <c r="P174" s="133">
        <f t="shared" si="12"/>
        <v>-1.1904761904761905</v>
      </c>
      <c r="Q174" s="136">
        <f t="shared" si="11"/>
        <v>-1.0022753146672536</v>
      </c>
      <c r="R174" s="133">
        <f t="shared" si="13"/>
        <v>-2.3835573197730735</v>
      </c>
      <c r="S174" s="133">
        <f t="shared" si="14"/>
        <v>-2.5954977704928055</v>
      </c>
      <c r="U174" s="133" t="e">
        <v>#N/A</v>
      </c>
    </row>
    <row r="175" spans="16:21" x14ac:dyDescent="0.25">
      <c r="P175" s="133">
        <f t="shared" si="12"/>
        <v>-1.1904761904761905</v>
      </c>
      <c r="Q175" s="136">
        <f t="shared" si="11"/>
        <v>-1.0022753146672536</v>
      </c>
      <c r="R175" s="133">
        <f t="shared" si="13"/>
        <v>-2.3835573197730735</v>
      </c>
      <c r="S175" s="133">
        <f t="shared" si="14"/>
        <v>-2.5954977704928055</v>
      </c>
      <c r="U175" s="133" t="e">
        <v>#N/A</v>
      </c>
    </row>
    <row r="176" spans="16:21" x14ac:dyDescent="0.25">
      <c r="P176" s="133">
        <f t="shared" si="12"/>
        <v>-1.1904761904761905</v>
      </c>
      <c r="Q176" s="136">
        <f t="shared" si="11"/>
        <v>-1.0022753146672536</v>
      </c>
      <c r="R176" s="133">
        <f t="shared" si="13"/>
        <v>-2.3835573197730735</v>
      </c>
      <c r="S176" s="133">
        <f t="shared" si="14"/>
        <v>-2.5954977704928055</v>
      </c>
      <c r="U176" s="133" t="e">
        <v>#N/A</v>
      </c>
    </row>
    <row r="177" spans="16:21" x14ac:dyDescent="0.25">
      <c r="P177" s="133">
        <f t="shared" si="12"/>
        <v>-1.1904761904761905</v>
      </c>
      <c r="Q177" s="136">
        <f t="shared" si="11"/>
        <v>-1.0022753146672536</v>
      </c>
      <c r="R177" s="133">
        <f t="shared" si="13"/>
        <v>-2.3835573197730735</v>
      </c>
      <c r="S177" s="133">
        <f t="shared" si="14"/>
        <v>-2.5954977704928055</v>
      </c>
      <c r="U177" s="133" t="e">
        <v>#N/A</v>
      </c>
    </row>
    <row r="178" spans="16:21" x14ac:dyDescent="0.25">
      <c r="P178" s="133">
        <f t="shared" si="12"/>
        <v>-1.1904761904761905</v>
      </c>
      <c r="Q178" s="136">
        <f t="shared" si="11"/>
        <v>-1.0022753146672536</v>
      </c>
      <c r="R178" s="133">
        <f t="shared" si="13"/>
        <v>-2.3835573197730735</v>
      </c>
      <c r="S178" s="133">
        <f t="shared" si="14"/>
        <v>-2.5954977704928055</v>
      </c>
      <c r="U178" s="133" t="e">
        <v>#N/A</v>
      </c>
    </row>
    <row r="179" spans="16:21" x14ac:dyDescent="0.25">
      <c r="P179" s="133">
        <f t="shared" si="12"/>
        <v>-1.1904761904761905</v>
      </c>
      <c r="Q179" s="136">
        <f t="shared" si="11"/>
        <v>-1.0022753146672536</v>
      </c>
      <c r="R179" s="133">
        <f t="shared" si="13"/>
        <v>-2.3835573197730735</v>
      </c>
      <c r="S179" s="133">
        <f t="shared" si="14"/>
        <v>-2.5954977704928055</v>
      </c>
      <c r="U179" s="133" t="e">
        <v>#N/A</v>
      </c>
    </row>
    <row r="180" spans="16:21" x14ac:dyDescent="0.25">
      <c r="P180" s="133">
        <f t="shared" si="12"/>
        <v>-1.1904761904761905</v>
      </c>
      <c r="Q180" s="136">
        <f t="shared" si="11"/>
        <v>-1.0022753146672536</v>
      </c>
      <c r="R180" s="133">
        <f t="shared" si="13"/>
        <v>-2.3835573197730735</v>
      </c>
      <c r="S180" s="133">
        <f t="shared" si="14"/>
        <v>-2.5954977704928055</v>
      </c>
      <c r="U180" s="133" t="e">
        <v>#N/A</v>
      </c>
    </row>
    <row r="181" spans="16:21" x14ac:dyDescent="0.25">
      <c r="P181" s="133">
        <f t="shared" si="12"/>
        <v>-1.1904761904761905</v>
      </c>
      <c r="Q181" s="136">
        <f t="shared" si="11"/>
        <v>-1.0022753146672536</v>
      </c>
      <c r="R181" s="133">
        <f t="shared" si="13"/>
        <v>-2.3835573197730735</v>
      </c>
      <c r="S181" s="133">
        <f t="shared" si="14"/>
        <v>-2.5954977704928055</v>
      </c>
      <c r="U181" s="133" t="e">
        <v>#N/A</v>
      </c>
    </row>
    <row r="182" spans="16:21" x14ac:dyDescent="0.25">
      <c r="P182" s="133">
        <f t="shared" si="12"/>
        <v>-1.1904761904761905</v>
      </c>
      <c r="Q182" s="136">
        <f t="shared" si="11"/>
        <v>-1.0022753146672536</v>
      </c>
      <c r="R182" s="133">
        <f t="shared" si="13"/>
        <v>-2.3835573197730735</v>
      </c>
      <c r="S182" s="133">
        <f t="shared" si="14"/>
        <v>-2.5954977704928055</v>
      </c>
      <c r="U182" s="133" t="e">
        <v>#N/A</v>
      </c>
    </row>
    <row r="183" spans="16:21" x14ac:dyDescent="0.25">
      <c r="P183" s="133">
        <f t="shared" si="12"/>
        <v>-1.1904761904761905</v>
      </c>
      <c r="Q183" s="136">
        <f t="shared" si="11"/>
        <v>-1.0022753146672536</v>
      </c>
      <c r="R183" s="133">
        <f t="shared" si="13"/>
        <v>-2.3835573197730735</v>
      </c>
      <c r="S183" s="133">
        <f t="shared" si="14"/>
        <v>-2.5954977704928055</v>
      </c>
      <c r="U183" s="133" t="e">
        <v>#N/A</v>
      </c>
    </row>
    <row r="184" spans="16:21" x14ac:dyDescent="0.25">
      <c r="P184" s="133">
        <f t="shared" si="12"/>
        <v>-1.1904761904761905</v>
      </c>
      <c r="Q184" s="136">
        <f t="shared" si="11"/>
        <v>-1.0022753146672536</v>
      </c>
      <c r="R184" s="133">
        <f t="shared" si="13"/>
        <v>-2.3835573197730735</v>
      </c>
      <c r="S184" s="133">
        <f t="shared" si="14"/>
        <v>-2.5954977704928055</v>
      </c>
      <c r="U184" s="133" t="e">
        <v>#N/A</v>
      </c>
    </row>
    <row r="185" spans="16:21" x14ac:dyDescent="0.25">
      <c r="P185" s="133">
        <f t="shared" si="12"/>
        <v>-1.1904761904761905</v>
      </c>
      <c r="Q185" s="136">
        <f t="shared" si="11"/>
        <v>-1.0022753146672536</v>
      </c>
      <c r="R185" s="133">
        <f t="shared" si="13"/>
        <v>-2.3835573197730735</v>
      </c>
      <c r="S185" s="133">
        <f t="shared" si="14"/>
        <v>-2.5954977704928055</v>
      </c>
    </row>
    <row r="186" spans="16:21" x14ac:dyDescent="0.25">
      <c r="P186" s="133">
        <f t="shared" si="12"/>
        <v>-1.1904761904761905</v>
      </c>
      <c r="Q186" s="136">
        <f t="shared" si="11"/>
        <v>-1.0022753146672536</v>
      </c>
      <c r="R186" s="133">
        <f t="shared" si="13"/>
        <v>-2.3835573197730735</v>
      </c>
      <c r="S186" s="133">
        <f t="shared" si="14"/>
        <v>-2.5954977704928055</v>
      </c>
    </row>
    <row r="187" spans="16:21" x14ac:dyDescent="0.25">
      <c r="P187" s="133">
        <f t="shared" si="12"/>
        <v>-1.1904761904761905</v>
      </c>
      <c r="Q187" s="136">
        <f t="shared" si="11"/>
        <v>-1.0022753146672536</v>
      </c>
      <c r="R187" s="133">
        <f t="shared" si="13"/>
        <v>-2.3835573197730735</v>
      </c>
      <c r="S187" s="133">
        <f t="shared" si="14"/>
        <v>-2.5954977704928055</v>
      </c>
    </row>
    <row r="188" spans="16:21" x14ac:dyDescent="0.25">
      <c r="P188" s="133">
        <f t="shared" si="12"/>
        <v>-1.1904761904761905</v>
      </c>
      <c r="Q188" s="136">
        <f t="shared" si="11"/>
        <v>-1.0022753146672536</v>
      </c>
      <c r="R188" s="133">
        <f t="shared" si="13"/>
        <v>-2.3835573197730735</v>
      </c>
      <c r="S188" s="133">
        <f t="shared" si="14"/>
        <v>-2.5954977704928055</v>
      </c>
    </row>
    <row r="189" spans="16:21" x14ac:dyDescent="0.25">
      <c r="P189" s="133">
        <f t="shared" si="12"/>
        <v>-1.1904761904761905</v>
      </c>
      <c r="Q189" s="136">
        <f t="shared" si="11"/>
        <v>-1.0022753146672536</v>
      </c>
      <c r="R189" s="133">
        <f t="shared" si="13"/>
        <v>-2.3835573197730735</v>
      </c>
      <c r="S189" s="133">
        <f t="shared" si="14"/>
        <v>-2.5954977704928055</v>
      </c>
    </row>
    <row r="190" spans="16:21" x14ac:dyDescent="0.25">
      <c r="P190" s="133">
        <f t="shared" si="12"/>
        <v>-1.1904761904761905</v>
      </c>
      <c r="Q190" s="136">
        <f t="shared" si="11"/>
        <v>-1.0022753146672536</v>
      </c>
      <c r="R190" s="133">
        <f t="shared" si="13"/>
        <v>-2.3835573197730735</v>
      </c>
      <c r="S190" s="133">
        <f t="shared" si="14"/>
        <v>-2.5954977704928055</v>
      </c>
    </row>
    <row r="191" spans="16:21" x14ac:dyDescent="0.25">
      <c r="P191" s="133">
        <f t="shared" si="12"/>
        <v>-1.1904761904761905</v>
      </c>
      <c r="Q191" s="136">
        <f t="shared" si="11"/>
        <v>-1.0022753146672536</v>
      </c>
      <c r="R191" s="133">
        <f t="shared" si="13"/>
        <v>-2.3835573197730735</v>
      </c>
      <c r="S191" s="133">
        <f t="shared" si="14"/>
        <v>-2.5954977704928055</v>
      </c>
    </row>
    <row r="192" spans="16:21" x14ac:dyDescent="0.25">
      <c r="P192" s="133">
        <f t="shared" si="12"/>
        <v>-1.1904761904761905</v>
      </c>
      <c r="Q192" s="136">
        <f t="shared" si="11"/>
        <v>-1.0022753146672536</v>
      </c>
      <c r="R192" s="133">
        <f t="shared" si="13"/>
        <v>-2.3835573197730735</v>
      </c>
      <c r="S192" s="133">
        <f t="shared" si="14"/>
        <v>-2.5954977704928055</v>
      </c>
    </row>
    <row r="193" spans="16:19" x14ac:dyDescent="0.25">
      <c r="P193" s="133">
        <f t="shared" si="12"/>
        <v>-1.1904761904761905</v>
      </c>
      <c r="Q193" s="136">
        <f t="shared" si="11"/>
        <v>-1.0022753146672536</v>
      </c>
      <c r="R193" s="133">
        <f t="shared" si="13"/>
        <v>-2.3835573197730735</v>
      </c>
      <c r="S193" s="133">
        <f t="shared" si="14"/>
        <v>-2.5954977704928055</v>
      </c>
    </row>
    <row r="194" spans="16:19" x14ac:dyDescent="0.25">
      <c r="P194" s="133">
        <f t="shared" si="12"/>
        <v>-1.1904761904761905</v>
      </c>
      <c r="Q194" s="136">
        <f t="shared" ref="Q194:Q257" si="15">2*((H194-O$8)/(O$10-O$8))-1</f>
        <v>-1.0022753146672536</v>
      </c>
      <c r="R194" s="133">
        <f t="shared" si="13"/>
        <v>-2.3835573197730735</v>
      </c>
      <c r="S194" s="133">
        <f t="shared" si="14"/>
        <v>-2.5954977704928055</v>
      </c>
    </row>
    <row r="195" spans="16:19" x14ac:dyDescent="0.25">
      <c r="P195" s="133">
        <f t="shared" ref="P195:P258" si="16">2*((K195-O$3)/(O$5-O$3))-1</f>
        <v>-1.1904761904761905</v>
      </c>
      <c r="Q195" s="136">
        <f t="shared" si="15"/>
        <v>-1.0022753146672536</v>
      </c>
      <c r="R195" s="133">
        <f t="shared" ref="R195:R258" si="17">2*((I195-O$13)/(O$15-O$13))-1</f>
        <v>-2.3835573197730735</v>
      </c>
      <c r="S195" s="133">
        <f t="shared" ref="S195:S258" si="18">2*((J195-O$18)/(O$20-O$18))-1</f>
        <v>-2.5954977704928055</v>
      </c>
    </row>
    <row r="196" spans="16:19" x14ac:dyDescent="0.25">
      <c r="P196" s="133">
        <f t="shared" si="16"/>
        <v>-1.1904761904761905</v>
      </c>
      <c r="Q196" s="136">
        <f t="shared" si="15"/>
        <v>-1.0022753146672536</v>
      </c>
      <c r="R196" s="133">
        <f t="shared" si="17"/>
        <v>-2.3835573197730735</v>
      </c>
      <c r="S196" s="133">
        <f t="shared" si="18"/>
        <v>-2.5954977704928055</v>
      </c>
    </row>
    <row r="197" spans="16:19" x14ac:dyDescent="0.25">
      <c r="P197" s="133">
        <f t="shared" si="16"/>
        <v>-1.1904761904761905</v>
      </c>
      <c r="Q197" s="136">
        <f t="shared" si="15"/>
        <v>-1.0022753146672536</v>
      </c>
      <c r="R197" s="133">
        <f t="shared" si="17"/>
        <v>-2.3835573197730735</v>
      </c>
      <c r="S197" s="133">
        <f t="shared" si="18"/>
        <v>-2.5954977704928055</v>
      </c>
    </row>
    <row r="198" spans="16:19" x14ac:dyDescent="0.25">
      <c r="P198" s="133">
        <f t="shared" si="16"/>
        <v>-1.1904761904761905</v>
      </c>
      <c r="Q198" s="136">
        <f t="shared" si="15"/>
        <v>-1.0022753146672536</v>
      </c>
      <c r="R198" s="133">
        <f t="shared" si="17"/>
        <v>-2.3835573197730735</v>
      </c>
      <c r="S198" s="133">
        <f t="shared" si="18"/>
        <v>-2.5954977704928055</v>
      </c>
    </row>
    <row r="199" spans="16:19" x14ac:dyDescent="0.25">
      <c r="P199" s="133">
        <f t="shared" si="16"/>
        <v>-1.1904761904761905</v>
      </c>
      <c r="Q199" s="136">
        <f t="shared" si="15"/>
        <v>-1.0022753146672536</v>
      </c>
      <c r="R199" s="133">
        <f t="shared" si="17"/>
        <v>-2.3835573197730735</v>
      </c>
      <c r="S199" s="133">
        <f t="shared" si="18"/>
        <v>-2.5954977704928055</v>
      </c>
    </row>
    <row r="200" spans="16:19" x14ac:dyDescent="0.25">
      <c r="P200" s="133">
        <f t="shared" si="16"/>
        <v>-1.1904761904761905</v>
      </c>
      <c r="Q200" s="136">
        <f t="shared" si="15"/>
        <v>-1.0022753146672536</v>
      </c>
      <c r="R200" s="133">
        <f t="shared" si="17"/>
        <v>-2.3835573197730735</v>
      </c>
      <c r="S200" s="133">
        <f t="shared" si="18"/>
        <v>-2.5954977704928055</v>
      </c>
    </row>
    <row r="201" spans="16:19" x14ac:dyDescent="0.25">
      <c r="P201" s="133">
        <f t="shared" si="16"/>
        <v>-1.1904761904761905</v>
      </c>
      <c r="Q201" s="136">
        <f t="shared" si="15"/>
        <v>-1.0022753146672536</v>
      </c>
      <c r="R201" s="133">
        <f t="shared" si="17"/>
        <v>-2.3835573197730735</v>
      </c>
      <c r="S201" s="133">
        <f t="shared" si="18"/>
        <v>-2.5954977704928055</v>
      </c>
    </row>
    <row r="202" spans="16:19" x14ac:dyDescent="0.25">
      <c r="P202" s="133">
        <f t="shared" si="16"/>
        <v>-1.1904761904761905</v>
      </c>
      <c r="Q202" s="136">
        <f t="shared" si="15"/>
        <v>-1.0022753146672536</v>
      </c>
      <c r="R202" s="133">
        <f t="shared" si="17"/>
        <v>-2.3835573197730735</v>
      </c>
      <c r="S202" s="133">
        <f t="shared" si="18"/>
        <v>-2.5954977704928055</v>
      </c>
    </row>
    <row r="203" spans="16:19" x14ac:dyDescent="0.25">
      <c r="P203" s="133">
        <f t="shared" si="16"/>
        <v>-1.1904761904761905</v>
      </c>
      <c r="Q203" s="136">
        <f t="shared" si="15"/>
        <v>-1.0022753146672536</v>
      </c>
      <c r="R203" s="133">
        <f t="shared" si="17"/>
        <v>-2.3835573197730735</v>
      </c>
      <c r="S203" s="133">
        <f t="shared" si="18"/>
        <v>-2.5954977704928055</v>
      </c>
    </row>
    <row r="204" spans="16:19" x14ac:dyDescent="0.25">
      <c r="P204" s="133">
        <f t="shared" si="16"/>
        <v>-1.1904761904761905</v>
      </c>
      <c r="Q204" s="136">
        <f t="shared" si="15"/>
        <v>-1.0022753146672536</v>
      </c>
      <c r="R204" s="133">
        <f t="shared" si="17"/>
        <v>-2.3835573197730735</v>
      </c>
      <c r="S204" s="133">
        <f t="shared" si="18"/>
        <v>-2.5954977704928055</v>
      </c>
    </row>
    <row r="205" spans="16:19" x14ac:dyDescent="0.25">
      <c r="P205" s="133">
        <f t="shared" si="16"/>
        <v>-1.1904761904761905</v>
      </c>
      <c r="Q205" s="136">
        <f t="shared" si="15"/>
        <v>-1.0022753146672536</v>
      </c>
      <c r="R205" s="133">
        <f t="shared" si="17"/>
        <v>-2.3835573197730735</v>
      </c>
      <c r="S205" s="133">
        <f t="shared" si="18"/>
        <v>-2.5954977704928055</v>
      </c>
    </row>
    <row r="206" spans="16:19" x14ac:dyDescent="0.25">
      <c r="P206" s="133">
        <f t="shared" si="16"/>
        <v>-1.1904761904761905</v>
      </c>
      <c r="Q206" s="136">
        <f t="shared" si="15"/>
        <v>-1.0022753146672536</v>
      </c>
      <c r="R206" s="133">
        <f t="shared" si="17"/>
        <v>-2.3835573197730735</v>
      </c>
      <c r="S206" s="133">
        <f t="shared" si="18"/>
        <v>-2.5954977704928055</v>
      </c>
    </row>
    <row r="207" spans="16:19" x14ac:dyDescent="0.25">
      <c r="P207" s="133">
        <f t="shared" si="16"/>
        <v>-1.1904761904761905</v>
      </c>
      <c r="Q207" s="136">
        <f t="shared" si="15"/>
        <v>-1.0022753146672536</v>
      </c>
      <c r="R207" s="133">
        <f t="shared" si="17"/>
        <v>-2.3835573197730735</v>
      </c>
      <c r="S207" s="133">
        <f t="shared" si="18"/>
        <v>-2.5954977704928055</v>
      </c>
    </row>
    <row r="208" spans="16:19" x14ac:dyDescent="0.25">
      <c r="P208" s="133">
        <f t="shared" si="16"/>
        <v>-1.1904761904761905</v>
      </c>
      <c r="Q208" s="136">
        <f t="shared" si="15"/>
        <v>-1.0022753146672536</v>
      </c>
      <c r="R208" s="133">
        <f t="shared" si="17"/>
        <v>-2.3835573197730735</v>
      </c>
      <c r="S208" s="133">
        <f t="shared" si="18"/>
        <v>-2.5954977704928055</v>
      </c>
    </row>
    <row r="209" spans="16:19" x14ac:dyDescent="0.25">
      <c r="P209" s="133">
        <f t="shared" si="16"/>
        <v>-1.1904761904761905</v>
      </c>
      <c r="Q209" s="136">
        <f t="shared" si="15"/>
        <v>-1.0022753146672536</v>
      </c>
      <c r="R209" s="133">
        <f t="shared" si="17"/>
        <v>-2.3835573197730735</v>
      </c>
      <c r="S209" s="133">
        <f t="shared" si="18"/>
        <v>-2.5954977704928055</v>
      </c>
    </row>
    <row r="210" spans="16:19" x14ac:dyDescent="0.25">
      <c r="P210" s="133">
        <f t="shared" si="16"/>
        <v>-1.1904761904761905</v>
      </c>
      <c r="Q210" s="136">
        <f t="shared" si="15"/>
        <v>-1.0022753146672536</v>
      </c>
      <c r="R210" s="133">
        <f t="shared" si="17"/>
        <v>-2.3835573197730735</v>
      </c>
      <c r="S210" s="133">
        <f t="shared" si="18"/>
        <v>-2.5954977704928055</v>
      </c>
    </row>
    <row r="211" spans="16:19" x14ac:dyDescent="0.25">
      <c r="P211" s="133">
        <f t="shared" si="16"/>
        <v>-1.1904761904761905</v>
      </c>
      <c r="Q211" s="136">
        <f t="shared" si="15"/>
        <v>-1.0022753146672536</v>
      </c>
      <c r="R211" s="133">
        <f t="shared" si="17"/>
        <v>-2.3835573197730735</v>
      </c>
      <c r="S211" s="133">
        <f t="shared" si="18"/>
        <v>-2.5954977704928055</v>
      </c>
    </row>
    <row r="212" spans="16:19" x14ac:dyDescent="0.25">
      <c r="P212" s="133">
        <f t="shared" si="16"/>
        <v>-1.1904761904761905</v>
      </c>
      <c r="Q212" s="136">
        <f t="shared" si="15"/>
        <v>-1.0022753146672536</v>
      </c>
      <c r="R212" s="133">
        <f t="shared" si="17"/>
        <v>-2.3835573197730735</v>
      </c>
      <c r="S212" s="133">
        <f t="shared" si="18"/>
        <v>-2.5954977704928055</v>
      </c>
    </row>
    <row r="213" spans="16:19" x14ac:dyDescent="0.25">
      <c r="P213" s="133">
        <f t="shared" si="16"/>
        <v>-1.1904761904761905</v>
      </c>
      <c r="Q213" s="136">
        <f t="shared" si="15"/>
        <v>-1.0022753146672536</v>
      </c>
      <c r="R213" s="133">
        <f t="shared" si="17"/>
        <v>-2.3835573197730735</v>
      </c>
      <c r="S213" s="133">
        <f t="shared" si="18"/>
        <v>-2.5954977704928055</v>
      </c>
    </row>
    <row r="214" spans="16:19" x14ac:dyDescent="0.25">
      <c r="P214" s="133">
        <f t="shared" si="16"/>
        <v>-1.1904761904761905</v>
      </c>
      <c r="Q214" s="136">
        <f t="shared" si="15"/>
        <v>-1.0022753146672536</v>
      </c>
      <c r="R214" s="133">
        <f t="shared" si="17"/>
        <v>-2.3835573197730735</v>
      </c>
      <c r="S214" s="133">
        <f t="shared" si="18"/>
        <v>-2.5954977704928055</v>
      </c>
    </row>
    <row r="215" spans="16:19" x14ac:dyDescent="0.25">
      <c r="P215" s="133">
        <f t="shared" si="16"/>
        <v>-1.1904761904761905</v>
      </c>
      <c r="Q215" s="136">
        <f t="shared" si="15"/>
        <v>-1.0022753146672536</v>
      </c>
      <c r="R215" s="133">
        <f t="shared" si="17"/>
        <v>-2.3835573197730735</v>
      </c>
      <c r="S215" s="133">
        <f t="shared" si="18"/>
        <v>-2.5954977704928055</v>
      </c>
    </row>
    <row r="216" spans="16:19" x14ac:dyDescent="0.25">
      <c r="P216" s="133">
        <f t="shared" si="16"/>
        <v>-1.1904761904761905</v>
      </c>
      <c r="Q216" s="136">
        <f t="shared" si="15"/>
        <v>-1.0022753146672536</v>
      </c>
      <c r="R216" s="133">
        <f t="shared" si="17"/>
        <v>-2.3835573197730735</v>
      </c>
      <c r="S216" s="133">
        <f t="shared" si="18"/>
        <v>-2.5954977704928055</v>
      </c>
    </row>
    <row r="217" spans="16:19" x14ac:dyDescent="0.25">
      <c r="P217" s="133">
        <f t="shared" si="16"/>
        <v>-1.1904761904761905</v>
      </c>
      <c r="Q217" s="136">
        <f t="shared" si="15"/>
        <v>-1.0022753146672536</v>
      </c>
      <c r="R217" s="133">
        <f t="shared" si="17"/>
        <v>-2.3835573197730735</v>
      </c>
      <c r="S217" s="133">
        <f t="shared" si="18"/>
        <v>-2.5954977704928055</v>
      </c>
    </row>
    <row r="218" spans="16:19" x14ac:dyDescent="0.25">
      <c r="P218" s="133">
        <f t="shared" si="16"/>
        <v>-1.1904761904761905</v>
      </c>
      <c r="Q218" s="136">
        <f t="shared" si="15"/>
        <v>-1.0022753146672536</v>
      </c>
      <c r="R218" s="133">
        <f t="shared" si="17"/>
        <v>-2.3835573197730735</v>
      </c>
      <c r="S218" s="133">
        <f t="shared" si="18"/>
        <v>-2.5954977704928055</v>
      </c>
    </row>
    <row r="219" spans="16:19" x14ac:dyDescent="0.25">
      <c r="P219" s="133">
        <f t="shared" si="16"/>
        <v>-1.1904761904761905</v>
      </c>
      <c r="Q219" s="136">
        <f t="shared" si="15"/>
        <v>-1.0022753146672536</v>
      </c>
      <c r="R219" s="133">
        <f t="shared" si="17"/>
        <v>-2.3835573197730735</v>
      </c>
      <c r="S219" s="133">
        <f t="shared" si="18"/>
        <v>-2.5954977704928055</v>
      </c>
    </row>
    <row r="220" spans="16:19" x14ac:dyDescent="0.25">
      <c r="P220" s="133">
        <f t="shared" si="16"/>
        <v>-1.1904761904761905</v>
      </c>
      <c r="Q220" s="136">
        <f t="shared" si="15"/>
        <v>-1.0022753146672536</v>
      </c>
      <c r="R220" s="133">
        <f t="shared" si="17"/>
        <v>-2.3835573197730735</v>
      </c>
      <c r="S220" s="133">
        <f t="shared" si="18"/>
        <v>-2.5954977704928055</v>
      </c>
    </row>
    <row r="221" spans="16:19" x14ac:dyDescent="0.25">
      <c r="P221" s="133">
        <f t="shared" si="16"/>
        <v>-1.1904761904761905</v>
      </c>
      <c r="Q221" s="136">
        <f t="shared" si="15"/>
        <v>-1.0022753146672536</v>
      </c>
      <c r="R221" s="133">
        <f t="shared" si="17"/>
        <v>-2.3835573197730735</v>
      </c>
      <c r="S221" s="133">
        <f t="shared" si="18"/>
        <v>-2.5954977704928055</v>
      </c>
    </row>
    <row r="222" spans="16:19" x14ac:dyDescent="0.25">
      <c r="P222" s="133">
        <f t="shared" si="16"/>
        <v>-1.1904761904761905</v>
      </c>
      <c r="Q222" s="136">
        <f t="shared" si="15"/>
        <v>-1.0022753146672536</v>
      </c>
      <c r="R222" s="133">
        <f t="shared" si="17"/>
        <v>-2.3835573197730735</v>
      </c>
      <c r="S222" s="133">
        <f t="shared" si="18"/>
        <v>-2.5954977704928055</v>
      </c>
    </row>
    <row r="223" spans="16:19" x14ac:dyDescent="0.25">
      <c r="P223" s="133">
        <f t="shared" si="16"/>
        <v>-1.1904761904761905</v>
      </c>
      <c r="Q223" s="136">
        <f t="shared" si="15"/>
        <v>-1.0022753146672536</v>
      </c>
      <c r="R223" s="133">
        <f t="shared" si="17"/>
        <v>-2.3835573197730735</v>
      </c>
      <c r="S223" s="133">
        <f t="shared" si="18"/>
        <v>-2.5954977704928055</v>
      </c>
    </row>
    <row r="224" spans="16:19" x14ac:dyDescent="0.25">
      <c r="P224" s="133">
        <f t="shared" si="16"/>
        <v>-1.1904761904761905</v>
      </c>
      <c r="Q224" s="136">
        <f t="shared" si="15"/>
        <v>-1.0022753146672536</v>
      </c>
      <c r="R224" s="133">
        <f t="shared" si="17"/>
        <v>-2.3835573197730735</v>
      </c>
      <c r="S224" s="133">
        <f t="shared" si="18"/>
        <v>-2.5954977704928055</v>
      </c>
    </row>
    <row r="225" spans="16:19" x14ac:dyDescent="0.25">
      <c r="P225" s="133">
        <f t="shared" si="16"/>
        <v>-1.1904761904761905</v>
      </c>
      <c r="Q225" s="136">
        <f t="shared" si="15"/>
        <v>-1.0022753146672536</v>
      </c>
      <c r="R225" s="133">
        <f t="shared" si="17"/>
        <v>-2.3835573197730735</v>
      </c>
      <c r="S225" s="133">
        <f t="shared" si="18"/>
        <v>-2.5954977704928055</v>
      </c>
    </row>
    <row r="226" spans="16:19" x14ac:dyDescent="0.25">
      <c r="P226" s="133">
        <f t="shared" si="16"/>
        <v>-1.1904761904761905</v>
      </c>
      <c r="Q226" s="136">
        <f t="shared" si="15"/>
        <v>-1.0022753146672536</v>
      </c>
      <c r="R226" s="133">
        <f t="shared" si="17"/>
        <v>-2.3835573197730735</v>
      </c>
      <c r="S226" s="133">
        <f t="shared" si="18"/>
        <v>-2.5954977704928055</v>
      </c>
    </row>
    <row r="227" spans="16:19" x14ac:dyDescent="0.25">
      <c r="P227" s="133">
        <f t="shared" si="16"/>
        <v>-1.1904761904761905</v>
      </c>
      <c r="Q227" s="136">
        <f t="shared" si="15"/>
        <v>-1.0022753146672536</v>
      </c>
      <c r="R227" s="133">
        <f t="shared" si="17"/>
        <v>-2.3835573197730735</v>
      </c>
      <c r="S227" s="133">
        <f t="shared" si="18"/>
        <v>-2.5954977704928055</v>
      </c>
    </row>
    <row r="228" spans="16:19" x14ac:dyDescent="0.25">
      <c r="P228" s="133">
        <f t="shared" si="16"/>
        <v>-1.1904761904761905</v>
      </c>
      <c r="Q228" s="136">
        <f t="shared" si="15"/>
        <v>-1.0022753146672536</v>
      </c>
      <c r="R228" s="133">
        <f t="shared" si="17"/>
        <v>-2.3835573197730735</v>
      </c>
      <c r="S228" s="133">
        <f t="shared" si="18"/>
        <v>-2.5954977704928055</v>
      </c>
    </row>
    <row r="229" spans="16:19" x14ac:dyDescent="0.25">
      <c r="P229" s="133">
        <f t="shared" si="16"/>
        <v>-1.1904761904761905</v>
      </c>
      <c r="Q229" s="136">
        <f t="shared" si="15"/>
        <v>-1.0022753146672536</v>
      </c>
      <c r="R229" s="133">
        <f t="shared" si="17"/>
        <v>-2.3835573197730735</v>
      </c>
      <c r="S229" s="133">
        <f t="shared" si="18"/>
        <v>-2.5954977704928055</v>
      </c>
    </row>
    <row r="230" spans="16:19" x14ac:dyDescent="0.25">
      <c r="P230" s="133">
        <f t="shared" si="16"/>
        <v>-1.1904761904761905</v>
      </c>
      <c r="Q230" s="136">
        <f t="shared" si="15"/>
        <v>-1.0022753146672536</v>
      </c>
      <c r="R230" s="133">
        <f t="shared" si="17"/>
        <v>-2.3835573197730735</v>
      </c>
      <c r="S230" s="133">
        <f t="shared" si="18"/>
        <v>-2.5954977704928055</v>
      </c>
    </row>
    <row r="231" spans="16:19" x14ac:dyDescent="0.25">
      <c r="P231" s="133">
        <f t="shared" si="16"/>
        <v>-1.1904761904761905</v>
      </c>
      <c r="Q231" s="136">
        <f t="shared" si="15"/>
        <v>-1.0022753146672536</v>
      </c>
      <c r="R231" s="133">
        <f t="shared" si="17"/>
        <v>-2.3835573197730735</v>
      </c>
      <c r="S231" s="133">
        <f t="shared" si="18"/>
        <v>-2.5954977704928055</v>
      </c>
    </row>
    <row r="232" spans="16:19" x14ac:dyDescent="0.25">
      <c r="P232" s="133">
        <f t="shared" si="16"/>
        <v>-1.1904761904761905</v>
      </c>
      <c r="Q232" s="136">
        <f t="shared" si="15"/>
        <v>-1.0022753146672536</v>
      </c>
      <c r="R232" s="133">
        <f t="shared" si="17"/>
        <v>-2.3835573197730735</v>
      </c>
      <c r="S232" s="133">
        <f t="shared" si="18"/>
        <v>-2.5954977704928055</v>
      </c>
    </row>
    <row r="233" spans="16:19" x14ac:dyDescent="0.25">
      <c r="P233" s="133">
        <f t="shared" si="16"/>
        <v>-1.1904761904761905</v>
      </c>
      <c r="Q233" s="136">
        <f t="shared" si="15"/>
        <v>-1.0022753146672536</v>
      </c>
      <c r="R233" s="133">
        <f t="shared" si="17"/>
        <v>-2.3835573197730735</v>
      </c>
      <c r="S233" s="133">
        <f t="shared" si="18"/>
        <v>-2.5954977704928055</v>
      </c>
    </row>
    <row r="234" spans="16:19" x14ac:dyDescent="0.25">
      <c r="P234" s="133">
        <f t="shared" si="16"/>
        <v>-1.1904761904761905</v>
      </c>
      <c r="Q234" s="136">
        <f t="shared" si="15"/>
        <v>-1.0022753146672536</v>
      </c>
      <c r="R234" s="133">
        <f t="shared" si="17"/>
        <v>-2.3835573197730735</v>
      </c>
      <c r="S234" s="133">
        <f t="shared" si="18"/>
        <v>-2.5954977704928055</v>
      </c>
    </row>
    <row r="235" spans="16:19" x14ac:dyDescent="0.25">
      <c r="P235" s="133">
        <f t="shared" si="16"/>
        <v>-1.1904761904761905</v>
      </c>
      <c r="Q235" s="136">
        <f t="shared" si="15"/>
        <v>-1.0022753146672536</v>
      </c>
      <c r="R235" s="133">
        <f t="shared" si="17"/>
        <v>-2.3835573197730735</v>
      </c>
      <c r="S235" s="133">
        <f t="shared" si="18"/>
        <v>-2.5954977704928055</v>
      </c>
    </row>
    <row r="236" spans="16:19" x14ac:dyDescent="0.25">
      <c r="P236" s="133">
        <f t="shared" si="16"/>
        <v>-1.1904761904761905</v>
      </c>
      <c r="Q236" s="136">
        <f t="shared" si="15"/>
        <v>-1.0022753146672536</v>
      </c>
      <c r="R236" s="133">
        <f t="shared" si="17"/>
        <v>-2.3835573197730735</v>
      </c>
      <c r="S236" s="133">
        <f t="shared" si="18"/>
        <v>-2.5954977704928055</v>
      </c>
    </row>
    <row r="237" spans="16:19" x14ac:dyDescent="0.25">
      <c r="P237" s="133">
        <f t="shared" si="16"/>
        <v>-1.1904761904761905</v>
      </c>
      <c r="Q237" s="136">
        <f t="shared" si="15"/>
        <v>-1.0022753146672536</v>
      </c>
      <c r="R237" s="133">
        <f t="shared" si="17"/>
        <v>-2.3835573197730735</v>
      </c>
      <c r="S237" s="133">
        <f t="shared" si="18"/>
        <v>-2.5954977704928055</v>
      </c>
    </row>
    <row r="238" spans="16:19" x14ac:dyDescent="0.25">
      <c r="P238" s="133">
        <f t="shared" si="16"/>
        <v>-1.1904761904761905</v>
      </c>
      <c r="Q238" s="136">
        <f t="shared" si="15"/>
        <v>-1.0022753146672536</v>
      </c>
      <c r="R238" s="133">
        <f t="shared" si="17"/>
        <v>-2.3835573197730735</v>
      </c>
      <c r="S238" s="133">
        <f t="shared" si="18"/>
        <v>-2.5954977704928055</v>
      </c>
    </row>
    <row r="239" spans="16:19" x14ac:dyDescent="0.25">
      <c r="P239" s="133">
        <f t="shared" si="16"/>
        <v>-1.1904761904761905</v>
      </c>
      <c r="Q239" s="136">
        <f t="shared" si="15"/>
        <v>-1.0022753146672536</v>
      </c>
      <c r="R239" s="133">
        <f t="shared" si="17"/>
        <v>-2.3835573197730735</v>
      </c>
      <c r="S239" s="133">
        <f t="shared" si="18"/>
        <v>-2.5954977704928055</v>
      </c>
    </row>
    <row r="240" spans="16:19" x14ac:dyDescent="0.25">
      <c r="P240" s="133">
        <f t="shared" si="16"/>
        <v>-1.1904761904761905</v>
      </c>
      <c r="Q240" s="136">
        <f t="shared" si="15"/>
        <v>-1.0022753146672536</v>
      </c>
      <c r="R240" s="133">
        <f t="shared" si="17"/>
        <v>-2.3835573197730735</v>
      </c>
      <c r="S240" s="133">
        <f t="shared" si="18"/>
        <v>-2.5954977704928055</v>
      </c>
    </row>
    <row r="241" spans="16:19" x14ac:dyDescent="0.25">
      <c r="P241" s="133">
        <f t="shared" si="16"/>
        <v>-1.1904761904761905</v>
      </c>
      <c r="Q241" s="136">
        <f t="shared" si="15"/>
        <v>-1.0022753146672536</v>
      </c>
      <c r="R241" s="133">
        <f t="shared" si="17"/>
        <v>-2.3835573197730735</v>
      </c>
      <c r="S241" s="133">
        <f t="shared" si="18"/>
        <v>-2.5954977704928055</v>
      </c>
    </row>
    <row r="242" spans="16:19" x14ac:dyDescent="0.25">
      <c r="P242" s="133">
        <f t="shared" si="16"/>
        <v>-1.1904761904761905</v>
      </c>
      <c r="Q242" s="136">
        <f t="shared" si="15"/>
        <v>-1.0022753146672536</v>
      </c>
      <c r="R242" s="133">
        <f t="shared" si="17"/>
        <v>-2.3835573197730735</v>
      </c>
      <c r="S242" s="133">
        <f t="shared" si="18"/>
        <v>-2.5954977704928055</v>
      </c>
    </row>
    <row r="243" spans="16:19" x14ac:dyDescent="0.25">
      <c r="P243" s="133">
        <f t="shared" si="16"/>
        <v>-1.1904761904761905</v>
      </c>
      <c r="Q243" s="136">
        <f t="shared" si="15"/>
        <v>-1.0022753146672536</v>
      </c>
      <c r="R243" s="133">
        <f t="shared" si="17"/>
        <v>-2.3835573197730735</v>
      </c>
      <c r="S243" s="133">
        <f t="shared" si="18"/>
        <v>-2.5954977704928055</v>
      </c>
    </row>
    <row r="244" spans="16:19" x14ac:dyDescent="0.25">
      <c r="P244" s="133">
        <f t="shared" si="16"/>
        <v>-1.1904761904761905</v>
      </c>
      <c r="Q244" s="136">
        <f t="shared" si="15"/>
        <v>-1.0022753146672536</v>
      </c>
      <c r="R244" s="133">
        <f t="shared" si="17"/>
        <v>-2.3835573197730735</v>
      </c>
      <c r="S244" s="133">
        <f t="shared" si="18"/>
        <v>-2.5954977704928055</v>
      </c>
    </row>
    <row r="245" spans="16:19" x14ac:dyDescent="0.25">
      <c r="P245" s="133">
        <f t="shared" si="16"/>
        <v>-1.1904761904761905</v>
      </c>
      <c r="Q245" s="136">
        <f t="shared" si="15"/>
        <v>-1.0022753146672536</v>
      </c>
      <c r="R245" s="133">
        <f t="shared" si="17"/>
        <v>-2.3835573197730735</v>
      </c>
      <c r="S245" s="133">
        <f t="shared" si="18"/>
        <v>-2.5954977704928055</v>
      </c>
    </row>
    <row r="246" spans="16:19" x14ac:dyDescent="0.25">
      <c r="P246" s="133">
        <f t="shared" si="16"/>
        <v>-1.1904761904761905</v>
      </c>
      <c r="Q246" s="136">
        <f t="shared" si="15"/>
        <v>-1.0022753146672536</v>
      </c>
      <c r="R246" s="133">
        <f t="shared" si="17"/>
        <v>-2.3835573197730735</v>
      </c>
      <c r="S246" s="133">
        <f t="shared" si="18"/>
        <v>-2.5954977704928055</v>
      </c>
    </row>
    <row r="247" spans="16:19" x14ac:dyDescent="0.25">
      <c r="P247" s="133">
        <f t="shared" si="16"/>
        <v>-1.1904761904761905</v>
      </c>
      <c r="Q247" s="136">
        <f t="shared" si="15"/>
        <v>-1.0022753146672536</v>
      </c>
      <c r="R247" s="133">
        <f t="shared" si="17"/>
        <v>-2.3835573197730735</v>
      </c>
      <c r="S247" s="133">
        <f t="shared" si="18"/>
        <v>-2.5954977704928055</v>
      </c>
    </row>
    <row r="248" spans="16:19" x14ac:dyDescent="0.25">
      <c r="P248" s="133">
        <f t="shared" si="16"/>
        <v>-1.1904761904761905</v>
      </c>
      <c r="Q248" s="136">
        <f t="shared" si="15"/>
        <v>-1.0022753146672536</v>
      </c>
      <c r="R248" s="133">
        <f t="shared" si="17"/>
        <v>-2.3835573197730735</v>
      </c>
      <c r="S248" s="133">
        <f t="shared" si="18"/>
        <v>-2.5954977704928055</v>
      </c>
    </row>
    <row r="249" spans="16:19" x14ac:dyDescent="0.25">
      <c r="P249" s="133">
        <f t="shared" si="16"/>
        <v>-1.1904761904761905</v>
      </c>
      <c r="Q249" s="136">
        <f t="shared" si="15"/>
        <v>-1.0022753146672536</v>
      </c>
      <c r="R249" s="133">
        <f t="shared" si="17"/>
        <v>-2.3835573197730735</v>
      </c>
      <c r="S249" s="133">
        <f t="shared" si="18"/>
        <v>-2.5954977704928055</v>
      </c>
    </row>
    <row r="250" spans="16:19" x14ac:dyDescent="0.25">
      <c r="P250" s="133">
        <f t="shared" si="16"/>
        <v>-1.1904761904761905</v>
      </c>
      <c r="Q250" s="136">
        <f t="shared" si="15"/>
        <v>-1.0022753146672536</v>
      </c>
      <c r="R250" s="133">
        <f t="shared" si="17"/>
        <v>-2.3835573197730735</v>
      </c>
      <c r="S250" s="133">
        <f t="shared" si="18"/>
        <v>-2.5954977704928055</v>
      </c>
    </row>
    <row r="251" spans="16:19" x14ac:dyDescent="0.25">
      <c r="P251" s="133">
        <f t="shared" si="16"/>
        <v>-1.1904761904761905</v>
      </c>
      <c r="Q251" s="136">
        <f t="shared" si="15"/>
        <v>-1.0022753146672536</v>
      </c>
      <c r="R251" s="133">
        <f t="shared" si="17"/>
        <v>-2.3835573197730735</v>
      </c>
      <c r="S251" s="133">
        <f t="shared" si="18"/>
        <v>-2.5954977704928055</v>
      </c>
    </row>
    <row r="252" spans="16:19" x14ac:dyDescent="0.25">
      <c r="P252" s="133">
        <f t="shared" si="16"/>
        <v>-1.1904761904761905</v>
      </c>
      <c r="Q252" s="136">
        <f t="shared" si="15"/>
        <v>-1.0022753146672536</v>
      </c>
      <c r="R252" s="133">
        <f t="shared" si="17"/>
        <v>-2.3835573197730735</v>
      </c>
      <c r="S252" s="133">
        <f t="shared" si="18"/>
        <v>-2.5954977704928055</v>
      </c>
    </row>
    <row r="253" spans="16:19" x14ac:dyDescent="0.25">
      <c r="P253" s="133">
        <f t="shared" si="16"/>
        <v>-1.1904761904761905</v>
      </c>
      <c r="Q253" s="136">
        <f t="shared" si="15"/>
        <v>-1.0022753146672536</v>
      </c>
      <c r="R253" s="133">
        <f t="shared" si="17"/>
        <v>-2.3835573197730735</v>
      </c>
      <c r="S253" s="133">
        <f t="shared" si="18"/>
        <v>-2.5954977704928055</v>
      </c>
    </row>
    <row r="254" spans="16:19" x14ac:dyDescent="0.25">
      <c r="P254" s="133">
        <f t="shared" si="16"/>
        <v>-1.1904761904761905</v>
      </c>
      <c r="Q254" s="136">
        <f t="shared" si="15"/>
        <v>-1.0022753146672536</v>
      </c>
      <c r="R254" s="133">
        <f t="shared" si="17"/>
        <v>-2.3835573197730735</v>
      </c>
      <c r="S254" s="133">
        <f t="shared" si="18"/>
        <v>-2.5954977704928055</v>
      </c>
    </row>
    <row r="255" spans="16:19" x14ac:dyDescent="0.25">
      <c r="P255" s="133">
        <f t="shared" si="16"/>
        <v>-1.1904761904761905</v>
      </c>
      <c r="Q255" s="136">
        <f t="shared" si="15"/>
        <v>-1.0022753146672536</v>
      </c>
      <c r="R255" s="133">
        <f t="shared" si="17"/>
        <v>-2.3835573197730735</v>
      </c>
      <c r="S255" s="133">
        <f t="shared" si="18"/>
        <v>-2.5954977704928055</v>
      </c>
    </row>
    <row r="256" spans="16:19" x14ac:dyDescent="0.25">
      <c r="P256" s="133">
        <f t="shared" si="16"/>
        <v>-1.1904761904761905</v>
      </c>
      <c r="Q256" s="136">
        <f t="shared" si="15"/>
        <v>-1.0022753146672536</v>
      </c>
      <c r="R256" s="133">
        <f t="shared" si="17"/>
        <v>-2.3835573197730735</v>
      </c>
      <c r="S256" s="133">
        <f t="shared" si="18"/>
        <v>-2.5954977704928055</v>
      </c>
    </row>
    <row r="257" spans="16:19" x14ac:dyDescent="0.25">
      <c r="P257" s="133">
        <f t="shared" si="16"/>
        <v>-1.1904761904761905</v>
      </c>
      <c r="Q257" s="136">
        <f t="shared" si="15"/>
        <v>-1.0022753146672536</v>
      </c>
      <c r="R257" s="133">
        <f t="shared" si="17"/>
        <v>-2.3835573197730735</v>
      </c>
      <c r="S257" s="133">
        <f t="shared" si="18"/>
        <v>-2.5954977704928055</v>
      </c>
    </row>
    <row r="258" spans="16:19" x14ac:dyDescent="0.25">
      <c r="P258" s="133">
        <f t="shared" si="16"/>
        <v>-1.1904761904761905</v>
      </c>
      <c r="Q258" s="136">
        <f t="shared" ref="Q258:Q321" si="19">2*((H258-O$8)/(O$10-O$8))-1</f>
        <v>-1.0022753146672536</v>
      </c>
      <c r="R258" s="133">
        <f t="shared" si="17"/>
        <v>-2.3835573197730735</v>
      </c>
      <c r="S258" s="133">
        <f t="shared" si="18"/>
        <v>-2.5954977704928055</v>
      </c>
    </row>
    <row r="259" spans="16:19" x14ac:dyDescent="0.25">
      <c r="P259" s="133">
        <f t="shared" ref="P259:P322" si="20">2*((K259-O$3)/(O$5-O$3))-1</f>
        <v>-1.1904761904761905</v>
      </c>
      <c r="Q259" s="136">
        <f t="shared" si="19"/>
        <v>-1.0022753146672536</v>
      </c>
      <c r="R259" s="133">
        <f t="shared" ref="R259:R322" si="21">2*((I259-O$13)/(O$15-O$13))-1</f>
        <v>-2.3835573197730735</v>
      </c>
      <c r="S259" s="133">
        <f t="shared" ref="S259:S322" si="22">2*((J259-O$18)/(O$20-O$18))-1</f>
        <v>-2.5954977704928055</v>
      </c>
    </row>
    <row r="260" spans="16:19" x14ac:dyDescent="0.25">
      <c r="P260" s="133">
        <f t="shared" si="20"/>
        <v>-1.1904761904761905</v>
      </c>
      <c r="Q260" s="136">
        <f t="shared" si="19"/>
        <v>-1.0022753146672536</v>
      </c>
      <c r="R260" s="133">
        <f t="shared" si="21"/>
        <v>-2.3835573197730735</v>
      </c>
      <c r="S260" s="133">
        <f t="shared" si="22"/>
        <v>-2.5954977704928055</v>
      </c>
    </row>
    <row r="261" spans="16:19" x14ac:dyDescent="0.25">
      <c r="P261" s="133">
        <f t="shared" si="20"/>
        <v>-1.1904761904761905</v>
      </c>
      <c r="Q261" s="136">
        <f t="shared" si="19"/>
        <v>-1.0022753146672536</v>
      </c>
      <c r="R261" s="133">
        <f t="shared" si="21"/>
        <v>-2.3835573197730735</v>
      </c>
      <c r="S261" s="133">
        <f t="shared" si="22"/>
        <v>-2.5954977704928055</v>
      </c>
    </row>
    <row r="262" spans="16:19" x14ac:dyDescent="0.25">
      <c r="P262" s="133">
        <f t="shared" si="20"/>
        <v>-1.1904761904761905</v>
      </c>
      <c r="Q262" s="136">
        <f t="shared" si="19"/>
        <v>-1.0022753146672536</v>
      </c>
      <c r="R262" s="133">
        <f t="shared" si="21"/>
        <v>-2.3835573197730735</v>
      </c>
      <c r="S262" s="133">
        <f t="shared" si="22"/>
        <v>-2.5954977704928055</v>
      </c>
    </row>
    <row r="263" spans="16:19" x14ac:dyDescent="0.25">
      <c r="P263" s="133">
        <f t="shared" si="20"/>
        <v>-1.1904761904761905</v>
      </c>
      <c r="Q263" s="136">
        <f t="shared" si="19"/>
        <v>-1.0022753146672536</v>
      </c>
      <c r="R263" s="133">
        <f t="shared" si="21"/>
        <v>-2.3835573197730735</v>
      </c>
      <c r="S263" s="133">
        <f t="shared" si="22"/>
        <v>-2.5954977704928055</v>
      </c>
    </row>
    <row r="264" spans="16:19" x14ac:dyDescent="0.25">
      <c r="P264" s="133">
        <f t="shared" si="20"/>
        <v>-1.1904761904761905</v>
      </c>
      <c r="Q264" s="136">
        <f t="shared" si="19"/>
        <v>-1.0022753146672536</v>
      </c>
      <c r="R264" s="133">
        <f t="shared" si="21"/>
        <v>-2.3835573197730735</v>
      </c>
      <c r="S264" s="133">
        <f t="shared" si="22"/>
        <v>-2.5954977704928055</v>
      </c>
    </row>
    <row r="265" spans="16:19" x14ac:dyDescent="0.25">
      <c r="P265" s="133">
        <f t="shared" si="20"/>
        <v>-1.1904761904761905</v>
      </c>
      <c r="Q265" s="136">
        <f t="shared" si="19"/>
        <v>-1.0022753146672536</v>
      </c>
      <c r="R265" s="133">
        <f t="shared" si="21"/>
        <v>-2.3835573197730735</v>
      </c>
      <c r="S265" s="133">
        <f t="shared" si="22"/>
        <v>-2.5954977704928055</v>
      </c>
    </row>
    <row r="266" spans="16:19" x14ac:dyDescent="0.25">
      <c r="P266" s="133">
        <f t="shared" si="20"/>
        <v>-1.1904761904761905</v>
      </c>
      <c r="Q266" s="136">
        <f t="shared" si="19"/>
        <v>-1.0022753146672536</v>
      </c>
      <c r="R266" s="133">
        <f t="shared" si="21"/>
        <v>-2.3835573197730735</v>
      </c>
      <c r="S266" s="133">
        <f t="shared" si="22"/>
        <v>-2.5954977704928055</v>
      </c>
    </row>
    <row r="267" spans="16:19" x14ac:dyDescent="0.25">
      <c r="P267" s="133">
        <f t="shared" si="20"/>
        <v>-1.1904761904761905</v>
      </c>
      <c r="Q267" s="136">
        <f t="shared" si="19"/>
        <v>-1.0022753146672536</v>
      </c>
      <c r="R267" s="133">
        <f t="shared" si="21"/>
        <v>-2.3835573197730735</v>
      </c>
      <c r="S267" s="133">
        <f t="shared" si="22"/>
        <v>-2.5954977704928055</v>
      </c>
    </row>
    <row r="268" spans="16:19" x14ac:dyDescent="0.25">
      <c r="P268" s="133">
        <f t="shared" si="20"/>
        <v>-1.1904761904761905</v>
      </c>
      <c r="Q268" s="136">
        <f t="shared" si="19"/>
        <v>-1.0022753146672536</v>
      </c>
      <c r="R268" s="133">
        <f t="shared" si="21"/>
        <v>-2.3835573197730735</v>
      </c>
      <c r="S268" s="133">
        <f t="shared" si="22"/>
        <v>-2.5954977704928055</v>
      </c>
    </row>
    <row r="269" spans="16:19" x14ac:dyDescent="0.25">
      <c r="P269" s="133">
        <f t="shared" si="20"/>
        <v>-1.1904761904761905</v>
      </c>
      <c r="Q269" s="136">
        <f t="shared" si="19"/>
        <v>-1.0022753146672536</v>
      </c>
      <c r="R269" s="133">
        <f t="shared" si="21"/>
        <v>-2.3835573197730735</v>
      </c>
      <c r="S269" s="133">
        <f t="shared" si="22"/>
        <v>-2.5954977704928055</v>
      </c>
    </row>
    <row r="270" spans="16:19" x14ac:dyDescent="0.25">
      <c r="P270" s="133">
        <f t="shared" si="20"/>
        <v>-1.1904761904761905</v>
      </c>
      <c r="Q270" s="136">
        <f t="shared" si="19"/>
        <v>-1.0022753146672536</v>
      </c>
      <c r="R270" s="133">
        <f t="shared" si="21"/>
        <v>-2.3835573197730735</v>
      </c>
      <c r="S270" s="133">
        <f t="shared" si="22"/>
        <v>-2.5954977704928055</v>
      </c>
    </row>
    <row r="271" spans="16:19" x14ac:dyDescent="0.25">
      <c r="P271" s="133">
        <f t="shared" si="20"/>
        <v>-1.1904761904761905</v>
      </c>
      <c r="Q271" s="136">
        <f t="shared" si="19"/>
        <v>-1.0022753146672536</v>
      </c>
      <c r="R271" s="133">
        <f t="shared" si="21"/>
        <v>-2.3835573197730735</v>
      </c>
      <c r="S271" s="133">
        <f t="shared" si="22"/>
        <v>-2.5954977704928055</v>
      </c>
    </row>
    <row r="272" spans="16:19" x14ac:dyDescent="0.25">
      <c r="P272" s="133">
        <f t="shared" si="20"/>
        <v>-1.1904761904761905</v>
      </c>
      <c r="Q272" s="136">
        <f t="shared" si="19"/>
        <v>-1.0022753146672536</v>
      </c>
      <c r="R272" s="133">
        <f t="shared" si="21"/>
        <v>-2.3835573197730735</v>
      </c>
      <c r="S272" s="133">
        <f t="shared" si="22"/>
        <v>-2.5954977704928055</v>
      </c>
    </row>
    <row r="273" spans="16:19" x14ac:dyDescent="0.25">
      <c r="P273" s="133">
        <f t="shared" si="20"/>
        <v>-1.1904761904761905</v>
      </c>
      <c r="Q273" s="136">
        <f t="shared" si="19"/>
        <v>-1.0022753146672536</v>
      </c>
      <c r="R273" s="133">
        <f t="shared" si="21"/>
        <v>-2.3835573197730735</v>
      </c>
      <c r="S273" s="133">
        <f t="shared" si="22"/>
        <v>-2.5954977704928055</v>
      </c>
    </row>
    <row r="274" spans="16:19" x14ac:dyDescent="0.25">
      <c r="P274" s="133">
        <f t="shared" si="20"/>
        <v>-1.1904761904761905</v>
      </c>
      <c r="Q274" s="136">
        <f t="shared" si="19"/>
        <v>-1.0022753146672536</v>
      </c>
      <c r="R274" s="133">
        <f t="shared" si="21"/>
        <v>-2.3835573197730735</v>
      </c>
      <c r="S274" s="133">
        <f t="shared" si="22"/>
        <v>-2.5954977704928055</v>
      </c>
    </row>
    <row r="275" spans="16:19" x14ac:dyDescent="0.25">
      <c r="P275" s="133">
        <f t="shared" si="20"/>
        <v>-1.1904761904761905</v>
      </c>
      <c r="Q275" s="136">
        <f t="shared" si="19"/>
        <v>-1.0022753146672536</v>
      </c>
      <c r="R275" s="133">
        <f t="shared" si="21"/>
        <v>-2.3835573197730735</v>
      </c>
      <c r="S275" s="133">
        <f t="shared" si="22"/>
        <v>-2.5954977704928055</v>
      </c>
    </row>
    <row r="276" spans="16:19" x14ac:dyDescent="0.25">
      <c r="P276" s="133">
        <f t="shared" si="20"/>
        <v>-1.1904761904761905</v>
      </c>
      <c r="Q276" s="136">
        <f t="shared" si="19"/>
        <v>-1.0022753146672536</v>
      </c>
      <c r="R276" s="133">
        <f t="shared" si="21"/>
        <v>-2.3835573197730735</v>
      </c>
      <c r="S276" s="133">
        <f t="shared" si="22"/>
        <v>-2.5954977704928055</v>
      </c>
    </row>
    <row r="277" spans="16:19" x14ac:dyDescent="0.25">
      <c r="P277" s="133">
        <f t="shared" si="20"/>
        <v>-1.1904761904761905</v>
      </c>
      <c r="Q277" s="136">
        <f t="shared" si="19"/>
        <v>-1.0022753146672536</v>
      </c>
      <c r="R277" s="133">
        <f t="shared" si="21"/>
        <v>-2.3835573197730735</v>
      </c>
      <c r="S277" s="133">
        <f t="shared" si="22"/>
        <v>-2.5954977704928055</v>
      </c>
    </row>
    <row r="278" spans="16:19" x14ac:dyDescent="0.25">
      <c r="P278" s="133">
        <f t="shared" si="20"/>
        <v>-1.1904761904761905</v>
      </c>
      <c r="Q278" s="136">
        <f t="shared" si="19"/>
        <v>-1.0022753146672536</v>
      </c>
      <c r="R278" s="133">
        <f t="shared" si="21"/>
        <v>-2.3835573197730735</v>
      </c>
      <c r="S278" s="133">
        <f t="shared" si="22"/>
        <v>-2.5954977704928055</v>
      </c>
    </row>
    <row r="279" spans="16:19" x14ac:dyDescent="0.25">
      <c r="P279" s="133">
        <f t="shared" si="20"/>
        <v>-1.1904761904761905</v>
      </c>
      <c r="Q279" s="136">
        <f t="shared" si="19"/>
        <v>-1.0022753146672536</v>
      </c>
      <c r="R279" s="133">
        <f t="shared" si="21"/>
        <v>-2.3835573197730735</v>
      </c>
      <c r="S279" s="133">
        <f t="shared" si="22"/>
        <v>-2.5954977704928055</v>
      </c>
    </row>
    <row r="280" spans="16:19" x14ac:dyDescent="0.25">
      <c r="P280" s="133">
        <f t="shared" si="20"/>
        <v>-1.1904761904761905</v>
      </c>
      <c r="Q280" s="136">
        <f t="shared" si="19"/>
        <v>-1.0022753146672536</v>
      </c>
      <c r="R280" s="133">
        <f t="shared" si="21"/>
        <v>-2.3835573197730735</v>
      </c>
      <c r="S280" s="133">
        <f t="shared" si="22"/>
        <v>-2.5954977704928055</v>
      </c>
    </row>
    <row r="281" spans="16:19" x14ac:dyDescent="0.25">
      <c r="P281" s="133">
        <f t="shared" si="20"/>
        <v>-1.1904761904761905</v>
      </c>
      <c r="Q281" s="136">
        <f t="shared" si="19"/>
        <v>-1.0022753146672536</v>
      </c>
      <c r="R281" s="133">
        <f t="shared" si="21"/>
        <v>-2.3835573197730735</v>
      </c>
      <c r="S281" s="133">
        <f t="shared" si="22"/>
        <v>-2.5954977704928055</v>
      </c>
    </row>
    <row r="282" spans="16:19" x14ac:dyDescent="0.25">
      <c r="P282" s="133">
        <f t="shared" si="20"/>
        <v>-1.1904761904761905</v>
      </c>
      <c r="Q282" s="136">
        <f t="shared" si="19"/>
        <v>-1.0022753146672536</v>
      </c>
      <c r="R282" s="133">
        <f t="shared" si="21"/>
        <v>-2.3835573197730735</v>
      </c>
      <c r="S282" s="133">
        <f t="shared" si="22"/>
        <v>-2.5954977704928055</v>
      </c>
    </row>
    <row r="283" spans="16:19" x14ac:dyDescent="0.25">
      <c r="P283" s="133">
        <f t="shared" si="20"/>
        <v>-1.1904761904761905</v>
      </c>
      <c r="Q283" s="136">
        <f t="shared" si="19"/>
        <v>-1.0022753146672536</v>
      </c>
      <c r="R283" s="133">
        <f t="shared" si="21"/>
        <v>-2.3835573197730735</v>
      </c>
      <c r="S283" s="133">
        <f t="shared" si="22"/>
        <v>-2.5954977704928055</v>
      </c>
    </row>
    <row r="284" spans="16:19" x14ac:dyDescent="0.25">
      <c r="P284" s="133">
        <f t="shared" si="20"/>
        <v>-1.1904761904761905</v>
      </c>
      <c r="Q284" s="136">
        <f t="shared" si="19"/>
        <v>-1.0022753146672536</v>
      </c>
      <c r="R284" s="133">
        <f t="shared" si="21"/>
        <v>-2.3835573197730735</v>
      </c>
      <c r="S284" s="133">
        <f t="shared" si="22"/>
        <v>-2.5954977704928055</v>
      </c>
    </row>
    <row r="285" spans="16:19" x14ac:dyDescent="0.25">
      <c r="P285" s="133">
        <f t="shared" si="20"/>
        <v>-1.1904761904761905</v>
      </c>
      <c r="Q285" s="136">
        <f t="shared" si="19"/>
        <v>-1.0022753146672536</v>
      </c>
      <c r="R285" s="133">
        <f t="shared" si="21"/>
        <v>-2.3835573197730735</v>
      </c>
      <c r="S285" s="133">
        <f t="shared" si="22"/>
        <v>-2.5954977704928055</v>
      </c>
    </row>
    <row r="286" spans="16:19" x14ac:dyDescent="0.25">
      <c r="P286" s="133">
        <f t="shared" si="20"/>
        <v>-1.1904761904761905</v>
      </c>
      <c r="Q286" s="136">
        <f t="shared" si="19"/>
        <v>-1.0022753146672536</v>
      </c>
      <c r="R286" s="133">
        <f t="shared" si="21"/>
        <v>-2.3835573197730735</v>
      </c>
      <c r="S286" s="133">
        <f t="shared" si="22"/>
        <v>-2.5954977704928055</v>
      </c>
    </row>
    <row r="287" spans="16:19" x14ac:dyDescent="0.25">
      <c r="P287" s="133">
        <f t="shared" si="20"/>
        <v>-1.1904761904761905</v>
      </c>
      <c r="Q287" s="136">
        <f t="shared" si="19"/>
        <v>-1.0022753146672536</v>
      </c>
      <c r="R287" s="133">
        <f t="shared" si="21"/>
        <v>-2.3835573197730735</v>
      </c>
      <c r="S287" s="133">
        <f t="shared" si="22"/>
        <v>-2.5954977704928055</v>
      </c>
    </row>
    <row r="288" spans="16:19" x14ac:dyDescent="0.25">
      <c r="P288" s="133">
        <f t="shared" si="20"/>
        <v>-1.1904761904761905</v>
      </c>
      <c r="Q288" s="136">
        <f t="shared" si="19"/>
        <v>-1.0022753146672536</v>
      </c>
      <c r="R288" s="133">
        <f t="shared" si="21"/>
        <v>-2.3835573197730735</v>
      </c>
      <c r="S288" s="133">
        <f t="shared" si="22"/>
        <v>-2.5954977704928055</v>
      </c>
    </row>
    <row r="289" spans="16:19" x14ac:dyDescent="0.25">
      <c r="P289" s="133">
        <f t="shared" si="20"/>
        <v>-1.1904761904761905</v>
      </c>
      <c r="Q289" s="136">
        <f t="shared" si="19"/>
        <v>-1.0022753146672536</v>
      </c>
      <c r="R289" s="133">
        <f t="shared" si="21"/>
        <v>-2.3835573197730735</v>
      </c>
      <c r="S289" s="133">
        <f t="shared" si="22"/>
        <v>-2.5954977704928055</v>
      </c>
    </row>
    <row r="290" spans="16:19" x14ac:dyDescent="0.25">
      <c r="P290" s="133">
        <f t="shared" si="20"/>
        <v>-1.1904761904761905</v>
      </c>
      <c r="Q290" s="136">
        <f t="shared" si="19"/>
        <v>-1.0022753146672536</v>
      </c>
      <c r="R290" s="133">
        <f t="shared" si="21"/>
        <v>-2.3835573197730735</v>
      </c>
      <c r="S290" s="133">
        <f t="shared" si="22"/>
        <v>-2.5954977704928055</v>
      </c>
    </row>
    <row r="291" spans="16:19" x14ac:dyDescent="0.25">
      <c r="P291" s="133">
        <f t="shared" si="20"/>
        <v>-1.1904761904761905</v>
      </c>
      <c r="Q291" s="136">
        <f t="shared" si="19"/>
        <v>-1.0022753146672536</v>
      </c>
      <c r="R291" s="133">
        <f t="shared" si="21"/>
        <v>-2.3835573197730735</v>
      </c>
      <c r="S291" s="133">
        <f t="shared" si="22"/>
        <v>-2.5954977704928055</v>
      </c>
    </row>
    <row r="292" spans="16:19" x14ac:dyDescent="0.25">
      <c r="P292" s="133">
        <f t="shared" si="20"/>
        <v>-1.1904761904761905</v>
      </c>
      <c r="Q292" s="136">
        <f t="shared" si="19"/>
        <v>-1.0022753146672536</v>
      </c>
      <c r="R292" s="133">
        <f t="shared" si="21"/>
        <v>-2.3835573197730735</v>
      </c>
      <c r="S292" s="133">
        <f t="shared" si="22"/>
        <v>-2.5954977704928055</v>
      </c>
    </row>
    <row r="293" spans="16:19" x14ac:dyDescent="0.25">
      <c r="P293" s="133">
        <f t="shared" si="20"/>
        <v>-1.1904761904761905</v>
      </c>
      <c r="Q293" s="136">
        <f t="shared" si="19"/>
        <v>-1.0022753146672536</v>
      </c>
      <c r="R293" s="133">
        <f t="shared" si="21"/>
        <v>-2.3835573197730735</v>
      </c>
      <c r="S293" s="133">
        <f t="shared" si="22"/>
        <v>-2.5954977704928055</v>
      </c>
    </row>
    <row r="294" spans="16:19" x14ac:dyDescent="0.25">
      <c r="P294" s="133">
        <f t="shared" si="20"/>
        <v>-1.1904761904761905</v>
      </c>
      <c r="Q294" s="136">
        <f t="shared" si="19"/>
        <v>-1.0022753146672536</v>
      </c>
      <c r="R294" s="133">
        <f t="shared" si="21"/>
        <v>-2.3835573197730735</v>
      </c>
      <c r="S294" s="133">
        <f t="shared" si="22"/>
        <v>-2.5954977704928055</v>
      </c>
    </row>
    <row r="295" spans="16:19" x14ac:dyDescent="0.25">
      <c r="P295" s="133">
        <f t="shared" si="20"/>
        <v>-1.1904761904761905</v>
      </c>
      <c r="Q295" s="136">
        <f t="shared" si="19"/>
        <v>-1.0022753146672536</v>
      </c>
      <c r="R295" s="133">
        <f t="shared" si="21"/>
        <v>-2.3835573197730735</v>
      </c>
      <c r="S295" s="133">
        <f t="shared" si="22"/>
        <v>-2.5954977704928055</v>
      </c>
    </row>
    <row r="296" spans="16:19" x14ac:dyDescent="0.25">
      <c r="P296" s="133">
        <f t="shared" si="20"/>
        <v>-1.1904761904761905</v>
      </c>
      <c r="Q296" s="136">
        <f t="shared" si="19"/>
        <v>-1.0022753146672536</v>
      </c>
      <c r="R296" s="133">
        <f t="shared" si="21"/>
        <v>-2.3835573197730735</v>
      </c>
      <c r="S296" s="133">
        <f t="shared" si="22"/>
        <v>-2.5954977704928055</v>
      </c>
    </row>
    <row r="297" spans="16:19" x14ac:dyDescent="0.25">
      <c r="P297" s="133">
        <f t="shared" si="20"/>
        <v>-1.1904761904761905</v>
      </c>
      <c r="Q297" s="136">
        <f t="shared" si="19"/>
        <v>-1.0022753146672536</v>
      </c>
      <c r="R297" s="133">
        <f t="shared" si="21"/>
        <v>-2.3835573197730735</v>
      </c>
      <c r="S297" s="133">
        <f t="shared" si="22"/>
        <v>-2.5954977704928055</v>
      </c>
    </row>
    <row r="298" spans="16:19" x14ac:dyDescent="0.25">
      <c r="P298" s="133">
        <f t="shared" si="20"/>
        <v>-1.1904761904761905</v>
      </c>
      <c r="Q298" s="136">
        <f t="shared" si="19"/>
        <v>-1.0022753146672536</v>
      </c>
      <c r="R298" s="133">
        <f t="shared" si="21"/>
        <v>-2.3835573197730735</v>
      </c>
      <c r="S298" s="133">
        <f t="shared" si="22"/>
        <v>-2.5954977704928055</v>
      </c>
    </row>
    <row r="299" spans="16:19" x14ac:dyDescent="0.25">
      <c r="P299" s="133">
        <f t="shared" si="20"/>
        <v>-1.1904761904761905</v>
      </c>
      <c r="Q299" s="136">
        <f t="shared" si="19"/>
        <v>-1.0022753146672536</v>
      </c>
      <c r="R299" s="133">
        <f t="shared" si="21"/>
        <v>-2.3835573197730735</v>
      </c>
      <c r="S299" s="133">
        <f t="shared" si="22"/>
        <v>-2.5954977704928055</v>
      </c>
    </row>
    <row r="300" spans="16:19" x14ac:dyDescent="0.25">
      <c r="P300" s="133">
        <f t="shared" si="20"/>
        <v>-1.1904761904761905</v>
      </c>
      <c r="Q300" s="136">
        <f t="shared" si="19"/>
        <v>-1.0022753146672536</v>
      </c>
      <c r="R300" s="133">
        <f t="shared" si="21"/>
        <v>-2.3835573197730735</v>
      </c>
      <c r="S300" s="133">
        <f t="shared" si="22"/>
        <v>-2.5954977704928055</v>
      </c>
    </row>
    <row r="301" spans="16:19" x14ac:dyDescent="0.25">
      <c r="P301" s="133">
        <f t="shared" si="20"/>
        <v>-1.1904761904761905</v>
      </c>
      <c r="Q301" s="136">
        <f t="shared" si="19"/>
        <v>-1.0022753146672536</v>
      </c>
      <c r="R301" s="133">
        <f t="shared" si="21"/>
        <v>-2.3835573197730735</v>
      </c>
      <c r="S301" s="133">
        <f t="shared" si="22"/>
        <v>-2.5954977704928055</v>
      </c>
    </row>
    <row r="302" spans="16:19" x14ac:dyDescent="0.25">
      <c r="P302" s="133">
        <f t="shared" si="20"/>
        <v>-1.1904761904761905</v>
      </c>
      <c r="Q302" s="136">
        <f t="shared" si="19"/>
        <v>-1.0022753146672536</v>
      </c>
      <c r="R302" s="133">
        <f t="shared" si="21"/>
        <v>-2.3835573197730735</v>
      </c>
      <c r="S302" s="133">
        <f t="shared" si="22"/>
        <v>-2.5954977704928055</v>
      </c>
    </row>
    <row r="303" spans="16:19" x14ac:dyDescent="0.25">
      <c r="P303" s="133">
        <f t="shared" si="20"/>
        <v>-1.1904761904761905</v>
      </c>
      <c r="Q303" s="136">
        <f t="shared" si="19"/>
        <v>-1.0022753146672536</v>
      </c>
      <c r="R303" s="133">
        <f t="shared" si="21"/>
        <v>-2.3835573197730735</v>
      </c>
      <c r="S303" s="133">
        <f t="shared" si="22"/>
        <v>-2.5954977704928055</v>
      </c>
    </row>
    <row r="304" spans="16:19" x14ac:dyDescent="0.25">
      <c r="P304" s="133">
        <f t="shared" si="20"/>
        <v>-1.1904761904761905</v>
      </c>
      <c r="Q304" s="136">
        <f t="shared" si="19"/>
        <v>-1.0022753146672536</v>
      </c>
      <c r="R304" s="133">
        <f t="shared" si="21"/>
        <v>-2.3835573197730735</v>
      </c>
      <c r="S304" s="133">
        <f t="shared" si="22"/>
        <v>-2.5954977704928055</v>
      </c>
    </row>
    <row r="305" spans="16:19" x14ac:dyDescent="0.25">
      <c r="P305" s="133">
        <f t="shared" si="20"/>
        <v>-1.1904761904761905</v>
      </c>
      <c r="Q305" s="136">
        <f t="shared" si="19"/>
        <v>-1.0022753146672536</v>
      </c>
      <c r="R305" s="133">
        <f t="shared" si="21"/>
        <v>-2.3835573197730735</v>
      </c>
      <c r="S305" s="133">
        <f t="shared" si="22"/>
        <v>-2.5954977704928055</v>
      </c>
    </row>
    <row r="306" spans="16:19" x14ac:dyDescent="0.25">
      <c r="P306" s="133">
        <f t="shared" si="20"/>
        <v>-1.1904761904761905</v>
      </c>
      <c r="Q306" s="136">
        <f t="shared" si="19"/>
        <v>-1.0022753146672536</v>
      </c>
      <c r="R306" s="133">
        <f t="shared" si="21"/>
        <v>-2.3835573197730735</v>
      </c>
      <c r="S306" s="133">
        <f t="shared" si="22"/>
        <v>-2.5954977704928055</v>
      </c>
    </row>
    <row r="307" spans="16:19" x14ac:dyDescent="0.25">
      <c r="P307" s="133">
        <f t="shared" si="20"/>
        <v>-1.1904761904761905</v>
      </c>
      <c r="Q307" s="136">
        <f t="shared" si="19"/>
        <v>-1.0022753146672536</v>
      </c>
      <c r="R307" s="133">
        <f t="shared" si="21"/>
        <v>-2.3835573197730735</v>
      </c>
      <c r="S307" s="133">
        <f t="shared" si="22"/>
        <v>-2.5954977704928055</v>
      </c>
    </row>
    <row r="308" spans="16:19" x14ac:dyDescent="0.25">
      <c r="P308" s="133">
        <f t="shared" si="20"/>
        <v>-1.1904761904761905</v>
      </c>
      <c r="Q308" s="136">
        <f t="shared" si="19"/>
        <v>-1.0022753146672536</v>
      </c>
      <c r="R308" s="133">
        <f t="shared" si="21"/>
        <v>-2.3835573197730735</v>
      </c>
      <c r="S308" s="133">
        <f t="shared" si="22"/>
        <v>-2.5954977704928055</v>
      </c>
    </row>
    <row r="309" spans="16:19" x14ac:dyDescent="0.25">
      <c r="P309" s="133">
        <f t="shared" si="20"/>
        <v>-1.1904761904761905</v>
      </c>
      <c r="Q309" s="136">
        <f t="shared" si="19"/>
        <v>-1.0022753146672536</v>
      </c>
      <c r="R309" s="133">
        <f t="shared" si="21"/>
        <v>-2.3835573197730735</v>
      </c>
      <c r="S309" s="133">
        <f t="shared" si="22"/>
        <v>-2.5954977704928055</v>
      </c>
    </row>
    <row r="310" spans="16:19" x14ac:dyDescent="0.25">
      <c r="P310" s="133">
        <f t="shared" si="20"/>
        <v>-1.1904761904761905</v>
      </c>
      <c r="Q310" s="136">
        <f t="shared" si="19"/>
        <v>-1.0022753146672536</v>
      </c>
      <c r="R310" s="133">
        <f t="shared" si="21"/>
        <v>-2.3835573197730735</v>
      </c>
      <c r="S310" s="133">
        <f t="shared" si="22"/>
        <v>-2.5954977704928055</v>
      </c>
    </row>
    <row r="311" spans="16:19" x14ac:dyDescent="0.25">
      <c r="P311" s="133">
        <f t="shared" si="20"/>
        <v>-1.1904761904761905</v>
      </c>
      <c r="Q311" s="136">
        <f t="shared" si="19"/>
        <v>-1.0022753146672536</v>
      </c>
      <c r="R311" s="133">
        <f t="shared" si="21"/>
        <v>-2.3835573197730735</v>
      </c>
      <c r="S311" s="133">
        <f t="shared" si="22"/>
        <v>-2.5954977704928055</v>
      </c>
    </row>
    <row r="312" spans="16:19" x14ac:dyDescent="0.25">
      <c r="P312" s="133">
        <f t="shared" si="20"/>
        <v>-1.1904761904761905</v>
      </c>
      <c r="Q312" s="136">
        <f t="shared" si="19"/>
        <v>-1.0022753146672536</v>
      </c>
      <c r="R312" s="133">
        <f t="shared" si="21"/>
        <v>-2.3835573197730735</v>
      </c>
      <c r="S312" s="133">
        <f t="shared" si="22"/>
        <v>-2.5954977704928055</v>
      </c>
    </row>
    <row r="313" spans="16:19" x14ac:dyDescent="0.25">
      <c r="P313" s="133">
        <f t="shared" si="20"/>
        <v>-1.1904761904761905</v>
      </c>
      <c r="Q313" s="136">
        <f t="shared" si="19"/>
        <v>-1.0022753146672536</v>
      </c>
      <c r="R313" s="133">
        <f t="shared" si="21"/>
        <v>-2.3835573197730735</v>
      </c>
      <c r="S313" s="133">
        <f t="shared" si="22"/>
        <v>-2.5954977704928055</v>
      </c>
    </row>
    <row r="314" spans="16:19" x14ac:dyDescent="0.25">
      <c r="P314" s="133">
        <f t="shared" si="20"/>
        <v>-1.1904761904761905</v>
      </c>
      <c r="Q314" s="136">
        <f t="shared" si="19"/>
        <v>-1.0022753146672536</v>
      </c>
      <c r="R314" s="133">
        <f t="shared" si="21"/>
        <v>-2.3835573197730735</v>
      </c>
      <c r="S314" s="133">
        <f t="shared" si="22"/>
        <v>-2.5954977704928055</v>
      </c>
    </row>
    <row r="315" spans="16:19" x14ac:dyDescent="0.25">
      <c r="P315" s="133">
        <f t="shared" si="20"/>
        <v>-1.1904761904761905</v>
      </c>
      <c r="Q315" s="136">
        <f t="shared" si="19"/>
        <v>-1.0022753146672536</v>
      </c>
      <c r="R315" s="133">
        <f t="shared" si="21"/>
        <v>-2.3835573197730735</v>
      </c>
      <c r="S315" s="133">
        <f t="shared" si="22"/>
        <v>-2.5954977704928055</v>
      </c>
    </row>
    <row r="316" spans="16:19" x14ac:dyDescent="0.25">
      <c r="P316" s="133">
        <f t="shared" si="20"/>
        <v>-1.1904761904761905</v>
      </c>
      <c r="Q316" s="136">
        <f t="shared" si="19"/>
        <v>-1.0022753146672536</v>
      </c>
      <c r="R316" s="133">
        <f t="shared" si="21"/>
        <v>-2.3835573197730735</v>
      </c>
      <c r="S316" s="133">
        <f t="shared" si="22"/>
        <v>-2.5954977704928055</v>
      </c>
    </row>
    <row r="317" spans="16:19" x14ac:dyDescent="0.25">
      <c r="P317" s="133">
        <f t="shared" si="20"/>
        <v>-1.1904761904761905</v>
      </c>
      <c r="Q317" s="136">
        <f t="shared" si="19"/>
        <v>-1.0022753146672536</v>
      </c>
      <c r="R317" s="133">
        <f t="shared" si="21"/>
        <v>-2.3835573197730735</v>
      </c>
      <c r="S317" s="133">
        <f t="shared" si="22"/>
        <v>-2.5954977704928055</v>
      </c>
    </row>
    <row r="318" spans="16:19" x14ac:dyDescent="0.25">
      <c r="P318" s="133">
        <f t="shared" si="20"/>
        <v>-1.1904761904761905</v>
      </c>
      <c r="Q318" s="136">
        <f t="shared" si="19"/>
        <v>-1.0022753146672536</v>
      </c>
      <c r="R318" s="133">
        <f t="shared" si="21"/>
        <v>-2.3835573197730735</v>
      </c>
      <c r="S318" s="133">
        <f t="shared" si="22"/>
        <v>-2.5954977704928055</v>
      </c>
    </row>
    <row r="319" spans="16:19" x14ac:dyDescent="0.25">
      <c r="P319" s="133">
        <f t="shared" si="20"/>
        <v>-1.1904761904761905</v>
      </c>
      <c r="Q319" s="136">
        <f t="shared" si="19"/>
        <v>-1.0022753146672536</v>
      </c>
      <c r="R319" s="133">
        <f t="shared" si="21"/>
        <v>-2.3835573197730735</v>
      </c>
      <c r="S319" s="133">
        <f t="shared" si="22"/>
        <v>-2.5954977704928055</v>
      </c>
    </row>
    <row r="320" spans="16:19" x14ac:dyDescent="0.25">
      <c r="P320" s="133">
        <f t="shared" si="20"/>
        <v>-1.1904761904761905</v>
      </c>
      <c r="Q320" s="136">
        <f t="shared" si="19"/>
        <v>-1.0022753146672536</v>
      </c>
      <c r="R320" s="133">
        <f t="shared" si="21"/>
        <v>-2.3835573197730735</v>
      </c>
      <c r="S320" s="133">
        <f t="shared" si="22"/>
        <v>-2.5954977704928055</v>
      </c>
    </row>
    <row r="321" spans="16:19" x14ac:dyDescent="0.25">
      <c r="P321" s="133">
        <f t="shared" si="20"/>
        <v>-1.1904761904761905</v>
      </c>
      <c r="Q321" s="136">
        <f t="shared" si="19"/>
        <v>-1.0022753146672536</v>
      </c>
      <c r="R321" s="133">
        <f t="shared" si="21"/>
        <v>-2.3835573197730735</v>
      </c>
      <c r="S321" s="133">
        <f t="shared" si="22"/>
        <v>-2.5954977704928055</v>
      </c>
    </row>
    <row r="322" spans="16:19" x14ac:dyDescent="0.25">
      <c r="P322" s="133">
        <f t="shared" si="20"/>
        <v>-1.1904761904761905</v>
      </c>
      <c r="Q322" s="136">
        <f t="shared" ref="Q322:Q361" si="23">2*((H322-O$8)/(O$10-O$8))-1</f>
        <v>-1.0022753146672536</v>
      </c>
      <c r="R322" s="133">
        <f t="shared" si="21"/>
        <v>-2.3835573197730735</v>
      </c>
      <c r="S322" s="133">
        <f t="shared" si="22"/>
        <v>-2.5954977704928055</v>
      </c>
    </row>
    <row r="323" spans="16:19" x14ac:dyDescent="0.25">
      <c r="P323" s="133">
        <f t="shared" ref="P323:P361" si="24">2*((K323-O$3)/(O$5-O$3))-1</f>
        <v>-1.1904761904761905</v>
      </c>
      <c r="Q323" s="136">
        <f t="shared" si="23"/>
        <v>-1.0022753146672536</v>
      </c>
      <c r="R323" s="133">
        <f t="shared" ref="R323:R361" si="25">2*((I323-O$13)/(O$15-O$13))-1</f>
        <v>-2.3835573197730735</v>
      </c>
      <c r="S323" s="133">
        <f t="shared" ref="S323:S361" si="26">2*((J323-O$18)/(O$20-O$18))-1</f>
        <v>-2.5954977704928055</v>
      </c>
    </row>
    <row r="324" spans="16:19" x14ac:dyDescent="0.25">
      <c r="P324" s="133">
        <f t="shared" si="24"/>
        <v>-1.1904761904761905</v>
      </c>
      <c r="Q324" s="136">
        <f t="shared" si="23"/>
        <v>-1.0022753146672536</v>
      </c>
      <c r="R324" s="133">
        <f t="shared" si="25"/>
        <v>-2.3835573197730735</v>
      </c>
      <c r="S324" s="133">
        <f t="shared" si="26"/>
        <v>-2.5954977704928055</v>
      </c>
    </row>
    <row r="325" spans="16:19" x14ac:dyDescent="0.25">
      <c r="P325" s="133">
        <f t="shared" si="24"/>
        <v>-1.1904761904761905</v>
      </c>
      <c r="Q325" s="136">
        <f t="shared" si="23"/>
        <v>-1.0022753146672536</v>
      </c>
      <c r="R325" s="133">
        <f t="shared" si="25"/>
        <v>-2.3835573197730735</v>
      </c>
      <c r="S325" s="133">
        <f t="shared" si="26"/>
        <v>-2.5954977704928055</v>
      </c>
    </row>
    <row r="326" spans="16:19" x14ac:dyDescent="0.25">
      <c r="P326" s="133">
        <f t="shared" si="24"/>
        <v>-1.1904761904761905</v>
      </c>
      <c r="Q326" s="136">
        <f t="shared" si="23"/>
        <v>-1.0022753146672536</v>
      </c>
      <c r="R326" s="133">
        <f t="shared" si="25"/>
        <v>-2.3835573197730735</v>
      </c>
      <c r="S326" s="133">
        <f t="shared" si="26"/>
        <v>-2.5954977704928055</v>
      </c>
    </row>
    <row r="327" spans="16:19" x14ac:dyDescent="0.25">
      <c r="P327" s="133">
        <f t="shared" si="24"/>
        <v>-1.1904761904761905</v>
      </c>
      <c r="Q327" s="136">
        <f t="shared" si="23"/>
        <v>-1.0022753146672536</v>
      </c>
      <c r="R327" s="133">
        <f t="shared" si="25"/>
        <v>-2.3835573197730735</v>
      </c>
      <c r="S327" s="133">
        <f t="shared" si="26"/>
        <v>-2.5954977704928055</v>
      </c>
    </row>
    <row r="328" spans="16:19" x14ac:dyDescent="0.25">
      <c r="P328" s="133">
        <f t="shared" si="24"/>
        <v>-1.1904761904761905</v>
      </c>
      <c r="Q328" s="136">
        <f t="shared" si="23"/>
        <v>-1.0022753146672536</v>
      </c>
      <c r="R328" s="133">
        <f t="shared" si="25"/>
        <v>-2.3835573197730735</v>
      </c>
      <c r="S328" s="133">
        <f t="shared" si="26"/>
        <v>-2.5954977704928055</v>
      </c>
    </row>
    <row r="329" spans="16:19" x14ac:dyDescent="0.25">
      <c r="P329" s="133">
        <f t="shared" si="24"/>
        <v>-1.1904761904761905</v>
      </c>
      <c r="Q329" s="136">
        <f t="shared" si="23"/>
        <v>-1.0022753146672536</v>
      </c>
      <c r="R329" s="133">
        <f t="shared" si="25"/>
        <v>-2.3835573197730735</v>
      </c>
      <c r="S329" s="133">
        <f t="shared" si="26"/>
        <v>-2.5954977704928055</v>
      </c>
    </row>
    <row r="330" spans="16:19" x14ac:dyDescent="0.25">
      <c r="P330" s="133">
        <f t="shared" si="24"/>
        <v>-1.1904761904761905</v>
      </c>
      <c r="Q330" s="136">
        <f t="shared" si="23"/>
        <v>-1.0022753146672536</v>
      </c>
      <c r="R330" s="133">
        <f t="shared" si="25"/>
        <v>-2.3835573197730735</v>
      </c>
      <c r="S330" s="133">
        <f t="shared" si="26"/>
        <v>-2.5954977704928055</v>
      </c>
    </row>
    <row r="331" spans="16:19" x14ac:dyDescent="0.25">
      <c r="P331" s="133">
        <f t="shared" si="24"/>
        <v>-1.1904761904761905</v>
      </c>
      <c r="Q331" s="136">
        <f t="shared" si="23"/>
        <v>-1.0022753146672536</v>
      </c>
      <c r="R331" s="133">
        <f t="shared" si="25"/>
        <v>-2.3835573197730735</v>
      </c>
      <c r="S331" s="133">
        <f t="shared" si="26"/>
        <v>-2.5954977704928055</v>
      </c>
    </row>
    <row r="332" spans="16:19" x14ac:dyDescent="0.25">
      <c r="P332" s="133">
        <f t="shared" si="24"/>
        <v>-1.1904761904761905</v>
      </c>
      <c r="Q332" s="136">
        <f t="shared" si="23"/>
        <v>-1.0022753146672536</v>
      </c>
      <c r="R332" s="133">
        <f t="shared" si="25"/>
        <v>-2.3835573197730735</v>
      </c>
      <c r="S332" s="133">
        <f t="shared" si="26"/>
        <v>-2.5954977704928055</v>
      </c>
    </row>
    <row r="333" spans="16:19" x14ac:dyDescent="0.25">
      <c r="P333" s="133">
        <f t="shared" si="24"/>
        <v>-1.1904761904761905</v>
      </c>
      <c r="Q333" s="136">
        <f t="shared" si="23"/>
        <v>-1.0022753146672536</v>
      </c>
      <c r="R333" s="133">
        <f t="shared" si="25"/>
        <v>-2.3835573197730735</v>
      </c>
      <c r="S333" s="133">
        <f t="shared" si="26"/>
        <v>-2.5954977704928055</v>
      </c>
    </row>
    <row r="334" spans="16:19" x14ac:dyDescent="0.25">
      <c r="P334" s="133">
        <f t="shared" si="24"/>
        <v>-1.1904761904761905</v>
      </c>
      <c r="Q334" s="136">
        <f t="shared" si="23"/>
        <v>-1.0022753146672536</v>
      </c>
      <c r="R334" s="133">
        <f t="shared" si="25"/>
        <v>-2.3835573197730735</v>
      </c>
      <c r="S334" s="133">
        <f t="shared" si="26"/>
        <v>-2.5954977704928055</v>
      </c>
    </row>
    <row r="335" spans="16:19" x14ac:dyDescent="0.25">
      <c r="P335" s="133">
        <f t="shared" si="24"/>
        <v>-1.1904761904761905</v>
      </c>
      <c r="Q335" s="136">
        <f t="shared" si="23"/>
        <v>-1.0022753146672536</v>
      </c>
      <c r="R335" s="133">
        <f t="shared" si="25"/>
        <v>-2.3835573197730735</v>
      </c>
      <c r="S335" s="133">
        <f t="shared" si="26"/>
        <v>-2.5954977704928055</v>
      </c>
    </row>
    <row r="336" spans="16:19" x14ac:dyDescent="0.25">
      <c r="P336" s="133">
        <f t="shared" si="24"/>
        <v>-1.1904761904761905</v>
      </c>
      <c r="Q336" s="136">
        <f t="shared" si="23"/>
        <v>-1.0022753146672536</v>
      </c>
      <c r="R336" s="133">
        <f t="shared" si="25"/>
        <v>-2.3835573197730735</v>
      </c>
      <c r="S336" s="133">
        <f t="shared" si="26"/>
        <v>-2.5954977704928055</v>
      </c>
    </row>
    <row r="337" spans="16:19" x14ac:dyDescent="0.25">
      <c r="P337" s="133">
        <f t="shared" si="24"/>
        <v>-1.1904761904761905</v>
      </c>
      <c r="Q337" s="136">
        <f t="shared" si="23"/>
        <v>-1.0022753146672536</v>
      </c>
      <c r="R337" s="133">
        <f t="shared" si="25"/>
        <v>-2.3835573197730735</v>
      </c>
      <c r="S337" s="133">
        <f t="shared" si="26"/>
        <v>-2.5954977704928055</v>
      </c>
    </row>
    <row r="338" spans="16:19" x14ac:dyDescent="0.25">
      <c r="P338" s="133">
        <f t="shared" si="24"/>
        <v>-1.1904761904761905</v>
      </c>
      <c r="Q338" s="136">
        <f t="shared" si="23"/>
        <v>-1.0022753146672536</v>
      </c>
      <c r="R338" s="133">
        <f t="shared" si="25"/>
        <v>-2.3835573197730735</v>
      </c>
      <c r="S338" s="133">
        <f t="shared" si="26"/>
        <v>-2.5954977704928055</v>
      </c>
    </row>
    <row r="339" spans="16:19" x14ac:dyDescent="0.25">
      <c r="P339" s="133">
        <f t="shared" si="24"/>
        <v>-1.1904761904761905</v>
      </c>
      <c r="Q339" s="136">
        <f t="shared" si="23"/>
        <v>-1.0022753146672536</v>
      </c>
      <c r="R339" s="133">
        <f t="shared" si="25"/>
        <v>-2.3835573197730735</v>
      </c>
      <c r="S339" s="133">
        <f t="shared" si="26"/>
        <v>-2.5954977704928055</v>
      </c>
    </row>
    <row r="340" spans="16:19" x14ac:dyDescent="0.25">
      <c r="P340" s="133">
        <f t="shared" si="24"/>
        <v>-1.1904761904761905</v>
      </c>
      <c r="Q340" s="136">
        <f t="shared" si="23"/>
        <v>-1.0022753146672536</v>
      </c>
      <c r="R340" s="133">
        <f t="shared" si="25"/>
        <v>-2.3835573197730735</v>
      </c>
      <c r="S340" s="133">
        <f t="shared" si="26"/>
        <v>-2.5954977704928055</v>
      </c>
    </row>
    <row r="341" spans="16:19" x14ac:dyDescent="0.25">
      <c r="P341" s="133">
        <f t="shared" si="24"/>
        <v>-1.1904761904761905</v>
      </c>
      <c r="Q341" s="136">
        <f t="shared" si="23"/>
        <v>-1.0022753146672536</v>
      </c>
      <c r="R341" s="133">
        <f t="shared" si="25"/>
        <v>-2.3835573197730735</v>
      </c>
      <c r="S341" s="133">
        <f t="shared" si="26"/>
        <v>-2.5954977704928055</v>
      </c>
    </row>
    <row r="342" spans="16:19" x14ac:dyDescent="0.25">
      <c r="P342" s="133">
        <f t="shared" si="24"/>
        <v>-1.1904761904761905</v>
      </c>
      <c r="Q342" s="136">
        <f t="shared" si="23"/>
        <v>-1.0022753146672536</v>
      </c>
      <c r="R342" s="133">
        <f t="shared" si="25"/>
        <v>-2.3835573197730735</v>
      </c>
      <c r="S342" s="133">
        <f t="shared" si="26"/>
        <v>-2.5954977704928055</v>
      </c>
    </row>
    <row r="343" spans="16:19" x14ac:dyDescent="0.25">
      <c r="P343" s="133">
        <f t="shared" si="24"/>
        <v>-1.1904761904761905</v>
      </c>
      <c r="Q343" s="136">
        <f t="shared" si="23"/>
        <v>-1.0022753146672536</v>
      </c>
      <c r="R343" s="133">
        <f t="shared" si="25"/>
        <v>-2.3835573197730735</v>
      </c>
      <c r="S343" s="133">
        <f t="shared" si="26"/>
        <v>-2.5954977704928055</v>
      </c>
    </row>
    <row r="344" spans="16:19" x14ac:dyDescent="0.25">
      <c r="P344" s="133">
        <f t="shared" si="24"/>
        <v>-1.1904761904761905</v>
      </c>
      <c r="Q344" s="136">
        <f t="shared" si="23"/>
        <v>-1.0022753146672536</v>
      </c>
      <c r="R344" s="133">
        <f t="shared" si="25"/>
        <v>-2.3835573197730735</v>
      </c>
      <c r="S344" s="133">
        <f t="shared" si="26"/>
        <v>-2.5954977704928055</v>
      </c>
    </row>
    <row r="345" spans="16:19" x14ac:dyDescent="0.25">
      <c r="P345" s="133">
        <f t="shared" si="24"/>
        <v>-1.1904761904761905</v>
      </c>
      <c r="Q345" s="136">
        <f t="shared" si="23"/>
        <v>-1.0022753146672536</v>
      </c>
      <c r="R345" s="133">
        <f t="shared" si="25"/>
        <v>-2.3835573197730735</v>
      </c>
      <c r="S345" s="133">
        <f t="shared" si="26"/>
        <v>-2.5954977704928055</v>
      </c>
    </row>
    <row r="346" spans="16:19" x14ac:dyDescent="0.25">
      <c r="P346" s="133">
        <f t="shared" si="24"/>
        <v>-1.1904761904761905</v>
      </c>
      <c r="Q346" s="136">
        <f t="shared" si="23"/>
        <v>-1.0022753146672536</v>
      </c>
      <c r="R346" s="133">
        <f t="shared" si="25"/>
        <v>-2.3835573197730735</v>
      </c>
      <c r="S346" s="133">
        <f t="shared" si="26"/>
        <v>-2.5954977704928055</v>
      </c>
    </row>
    <row r="347" spans="16:19" x14ac:dyDescent="0.25">
      <c r="P347" s="133">
        <f t="shared" si="24"/>
        <v>-1.1904761904761905</v>
      </c>
      <c r="Q347" s="136">
        <f t="shared" si="23"/>
        <v>-1.0022753146672536</v>
      </c>
      <c r="R347" s="133">
        <f t="shared" si="25"/>
        <v>-2.3835573197730735</v>
      </c>
      <c r="S347" s="133">
        <f t="shared" si="26"/>
        <v>-2.5954977704928055</v>
      </c>
    </row>
    <row r="348" spans="16:19" x14ac:dyDescent="0.25">
      <c r="P348" s="133">
        <f t="shared" si="24"/>
        <v>-1.1904761904761905</v>
      </c>
      <c r="Q348" s="136">
        <f t="shared" si="23"/>
        <v>-1.0022753146672536</v>
      </c>
      <c r="R348" s="133">
        <f t="shared" si="25"/>
        <v>-2.3835573197730735</v>
      </c>
      <c r="S348" s="133">
        <f t="shared" si="26"/>
        <v>-2.5954977704928055</v>
      </c>
    </row>
    <row r="349" spans="16:19" x14ac:dyDescent="0.25">
      <c r="P349" s="133">
        <f t="shared" si="24"/>
        <v>-1.1904761904761905</v>
      </c>
      <c r="Q349" s="136">
        <f t="shared" si="23"/>
        <v>-1.0022753146672536</v>
      </c>
      <c r="R349" s="133">
        <f t="shared" si="25"/>
        <v>-2.3835573197730735</v>
      </c>
      <c r="S349" s="133">
        <f t="shared" si="26"/>
        <v>-2.5954977704928055</v>
      </c>
    </row>
    <row r="350" spans="16:19" x14ac:dyDescent="0.25">
      <c r="P350" s="133">
        <f t="shared" si="24"/>
        <v>-1.1904761904761905</v>
      </c>
      <c r="Q350" s="136">
        <f t="shared" si="23"/>
        <v>-1.0022753146672536</v>
      </c>
      <c r="R350" s="133">
        <f t="shared" si="25"/>
        <v>-2.3835573197730735</v>
      </c>
      <c r="S350" s="133">
        <f t="shared" si="26"/>
        <v>-2.5954977704928055</v>
      </c>
    </row>
    <row r="351" spans="16:19" x14ac:dyDescent="0.25">
      <c r="P351" s="133">
        <f t="shared" si="24"/>
        <v>-1.1904761904761905</v>
      </c>
      <c r="Q351" s="136">
        <f t="shared" si="23"/>
        <v>-1.0022753146672536</v>
      </c>
      <c r="R351" s="133">
        <f t="shared" si="25"/>
        <v>-2.3835573197730735</v>
      </c>
      <c r="S351" s="133">
        <f t="shared" si="26"/>
        <v>-2.5954977704928055</v>
      </c>
    </row>
    <row r="352" spans="16:19" x14ac:dyDescent="0.25">
      <c r="P352" s="133">
        <f t="shared" si="24"/>
        <v>-1.1904761904761905</v>
      </c>
      <c r="Q352" s="136">
        <f t="shared" si="23"/>
        <v>-1.0022753146672536</v>
      </c>
      <c r="R352" s="133">
        <f t="shared" si="25"/>
        <v>-2.3835573197730735</v>
      </c>
      <c r="S352" s="133">
        <f t="shared" si="26"/>
        <v>-2.5954977704928055</v>
      </c>
    </row>
    <row r="353" spans="16:19" x14ac:dyDescent="0.25">
      <c r="P353" s="133">
        <f t="shared" si="24"/>
        <v>-1.1904761904761905</v>
      </c>
      <c r="Q353" s="136">
        <f t="shared" si="23"/>
        <v>-1.0022753146672536</v>
      </c>
      <c r="R353" s="133">
        <f t="shared" si="25"/>
        <v>-2.3835573197730735</v>
      </c>
      <c r="S353" s="133">
        <f t="shared" si="26"/>
        <v>-2.5954977704928055</v>
      </c>
    </row>
    <row r="354" spans="16:19" x14ac:dyDescent="0.25">
      <c r="P354" s="133">
        <f t="shared" si="24"/>
        <v>-1.1904761904761905</v>
      </c>
      <c r="Q354" s="136">
        <f t="shared" si="23"/>
        <v>-1.0022753146672536</v>
      </c>
      <c r="R354" s="133">
        <f t="shared" si="25"/>
        <v>-2.3835573197730735</v>
      </c>
      <c r="S354" s="133">
        <f t="shared" si="26"/>
        <v>-2.5954977704928055</v>
      </c>
    </row>
    <row r="355" spans="16:19" x14ac:dyDescent="0.25">
      <c r="P355" s="133">
        <f t="shared" si="24"/>
        <v>-1.1904761904761905</v>
      </c>
      <c r="Q355" s="136">
        <f t="shared" si="23"/>
        <v>-1.0022753146672536</v>
      </c>
      <c r="R355" s="133">
        <f t="shared" si="25"/>
        <v>-2.3835573197730735</v>
      </c>
      <c r="S355" s="133">
        <f t="shared" si="26"/>
        <v>-2.5954977704928055</v>
      </c>
    </row>
    <row r="356" spans="16:19" x14ac:dyDescent="0.25">
      <c r="P356" s="133">
        <f t="shared" si="24"/>
        <v>-1.1904761904761905</v>
      </c>
      <c r="Q356" s="136">
        <f t="shared" si="23"/>
        <v>-1.0022753146672536</v>
      </c>
      <c r="R356" s="133">
        <f t="shared" si="25"/>
        <v>-2.3835573197730735</v>
      </c>
      <c r="S356" s="133">
        <f t="shared" si="26"/>
        <v>-2.5954977704928055</v>
      </c>
    </row>
    <row r="357" spans="16:19" x14ac:dyDescent="0.25">
      <c r="P357" s="133">
        <f t="shared" si="24"/>
        <v>-1.1904761904761905</v>
      </c>
      <c r="Q357" s="136">
        <f t="shared" si="23"/>
        <v>-1.0022753146672536</v>
      </c>
      <c r="R357" s="133">
        <f t="shared" si="25"/>
        <v>-2.3835573197730735</v>
      </c>
      <c r="S357" s="133">
        <f t="shared" si="26"/>
        <v>-2.5954977704928055</v>
      </c>
    </row>
    <row r="358" spans="16:19" x14ac:dyDescent="0.25">
      <c r="P358" s="133">
        <f t="shared" si="24"/>
        <v>-1.1904761904761905</v>
      </c>
      <c r="Q358" s="136">
        <f t="shared" si="23"/>
        <v>-1.0022753146672536</v>
      </c>
      <c r="R358" s="133">
        <f t="shared" si="25"/>
        <v>-2.3835573197730735</v>
      </c>
      <c r="S358" s="133">
        <f t="shared" si="26"/>
        <v>-2.5954977704928055</v>
      </c>
    </row>
    <row r="359" spans="16:19" x14ac:dyDescent="0.25">
      <c r="P359" s="133">
        <f t="shared" si="24"/>
        <v>-1.1904761904761905</v>
      </c>
      <c r="Q359" s="136">
        <f t="shared" si="23"/>
        <v>-1.0022753146672536</v>
      </c>
      <c r="R359" s="133">
        <f t="shared" si="25"/>
        <v>-2.3835573197730735</v>
      </c>
      <c r="S359" s="133">
        <f t="shared" si="26"/>
        <v>-2.5954977704928055</v>
      </c>
    </row>
    <row r="360" spans="16:19" x14ac:dyDescent="0.25">
      <c r="P360" s="133">
        <f t="shared" si="24"/>
        <v>-1.1904761904761905</v>
      </c>
      <c r="Q360" s="136">
        <f t="shared" si="23"/>
        <v>-1.0022753146672536</v>
      </c>
      <c r="R360" s="133">
        <f t="shared" si="25"/>
        <v>-2.3835573197730735</v>
      </c>
      <c r="S360" s="133">
        <f t="shared" si="26"/>
        <v>-2.5954977704928055</v>
      </c>
    </row>
    <row r="361" spans="16:19" x14ac:dyDescent="0.25">
      <c r="P361" s="133">
        <f t="shared" si="24"/>
        <v>-1.1904761904761905</v>
      </c>
      <c r="Q361" s="136">
        <f t="shared" si="23"/>
        <v>-1.0022753146672536</v>
      </c>
      <c r="R361" s="133">
        <f t="shared" si="25"/>
        <v>-2.3835573197730735</v>
      </c>
      <c r="S361" s="133">
        <f t="shared" si="26"/>
        <v>-2.5954977704928055</v>
      </c>
    </row>
  </sheetData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/>
  <dimension ref="A1:X18"/>
  <sheetViews>
    <sheetView topLeftCell="E1" zoomScale="80" zoomScaleNormal="80" workbookViewId="0">
      <selection activeCell="N16" sqref="N16:N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0" width="9" style="138"/>
    <col min="11" max="11" width="11.875" style="138" bestFit="1" customWidth="1"/>
    <col min="12" max="12" width="10.75" style="138" bestFit="1" customWidth="1"/>
    <col min="13" max="13" width="10.75" style="138" customWidth="1"/>
    <col min="14" max="14" width="21.75" style="138" customWidth="1"/>
    <col min="15" max="15" width="9" style="138"/>
    <col min="16" max="16" width="13.5" style="138" customWidth="1"/>
    <col min="17" max="16384" width="9" style="138"/>
  </cols>
  <sheetData>
    <row r="1" spans="1:24" ht="15.75" thickBot="1" x14ac:dyDescent="0.3">
      <c r="A1" s="138" t="str">
        <f>PMIS_JPCP_IRI_App2!A1</f>
        <v>Project Name</v>
      </c>
      <c r="B1" s="138" t="str">
        <f>PMIS_JPCP_IRI_App2!B1</f>
        <v>COUNAME</v>
      </c>
      <c r="C1" s="139" t="str">
        <f>PMIS_JPCP_IRI_App2!C1</f>
        <v>PROJECT_NO</v>
      </c>
      <c r="D1" s="140" t="str">
        <f>PMIS_JPCP_IRI_App2!D1</f>
        <v>BPRJ</v>
      </c>
      <c r="E1" s="140" t="str">
        <f>PMIS_JPCP_IRI_App2!E1</f>
        <v>EPRJ</v>
      </c>
      <c r="F1" s="140" t="str">
        <f>PMIS_JPCP_IRI_App2!F1</f>
        <v>CONYR</v>
      </c>
      <c r="G1" s="140" t="str">
        <f>PMIS_JPCP_IRI_App2!G1</f>
        <v>DATAYR</v>
      </c>
      <c r="H1" s="141" t="str">
        <f>PMIS_JPCP_IRI_App2!H1</f>
        <v>TCRACKi 
(% Slab Cracked)</v>
      </c>
      <c r="I1" s="140" t="str">
        <f>PMIS_JPCP_IRI_App2!I1</f>
        <v>IRIi-2 
(in/mile)</v>
      </c>
      <c r="J1" s="140" t="str">
        <f>PMIS_JPCP_IRI_App2!J1</f>
        <v>IRIi-1 
(in/mile)</v>
      </c>
      <c r="K1" s="141" t="s">
        <v>51</v>
      </c>
      <c r="L1" s="142" t="s">
        <v>53</v>
      </c>
      <c r="S1" s="138" t="s">
        <v>725</v>
      </c>
      <c r="T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IF(PMIS_JPCP_IRI_App2!A2&lt;&gt;"",PMIS_JPCP_IRI_App2!A2,"")</f>
        <v/>
      </c>
      <c r="B2" s="138" t="str">
        <f>IF(PMIS_JPCP_IRI_App2!B2&lt;&gt;"",PMIS_JPCP_IRI_App2!B2,"")</f>
        <v/>
      </c>
      <c r="C2" s="143" t="str">
        <f>IF(PMIS_JPCP_IRI_App2!C2&lt;&gt;"",PMIS_JPCP_IRI_App2!C2,"")</f>
        <v/>
      </c>
      <c r="D2" s="141" t="str">
        <f>IF(PMIS_JPCP_IRI_App2!D2&lt;&gt;"",PMIS_JPCP_IRI_App2!D2,"")</f>
        <v/>
      </c>
      <c r="E2" s="141" t="str">
        <f>IF(PMIS_JPCP_IRI_App2!E2&lt;&gt;"",PMIS_JPCP_IRI_App2!E2,"")</f>
        <v/>
      </c>
      <c r="F2" s="141" t="str">
        <f>IF(PMIS_JPCP_IRI_App2!F2&lt;&gt;"",PMIS_JPCP_IRI_App2!F2,"")</f>
        <v/>
      </c>
      <c r="G2" s="141" t="str">
        <f>IF(PMIS_JPCP_IRI_App2!G2&lt;&gt;"",PMIS_JPCP_IRI_App2!G2,"")</f>
        <v/>
      </c>
      <c r="H2" s="141">
        <f>PMIS_JPCP_IRI_App2!H2</f>
        <v>0</v>
      </c>
      <c r="I2" s="140">
        <f>PMIS_JPCP_IRI_App2!I2</f>
        <v>0</v>
      </c>
      <c r="J2" s="140">
        <f>PMIS_JPCP_IRI_App2!J2</f>
        <v>0</v>
      </c>
      <c r="K2" s="141">
        <f>IFERROR(S2,0)</f>
        <v>0</v>
      </c>
      <c r="L2" s="144" t="str">
        <f>PMIS_JPCP_IRI_App2!L2</f>
        <v/>
      </c>
      <c r="M2" s="141"/>
      <c r="N2" s="145" t="s">
        <v>65</v>
      </c>
      <c r="O2" s="146" t="str">
        <f>IF(PMIS_JPCP_IRI_App2!I18="","",PMIS_JPCP_IRI_App2!I18)</f>
        <v/>
      </c>
      <c r="S2" s="138" t="e">
        <f t="shared" ref="S2:S16" si="0">IF(G2&lt;&gt;"",G2-$F$2,S1+1)</f>
        <v>#VALUE!</v>
      </c>
      <c r="T2" s="138" t="str">
        <f t="shared" ref="T2:T16" si="1">IF(G2="","",IF(G2&lt;&gt;"",G2-$F$2,T1+1))</f>
        <v/>
      </c>
      <c r="W2" s="138">
        <f>K2-2</f>
        <v>-2</v>
      </c>
      <c r="X2" s="138">
        <f>K2-1</f>
        <v>-1</v>
      </c>
    </row>
    <row r="3" spans="1:24" x14ac:dyDescent="0.25">
      <c r="A3" s="138" t="str">
        <f>IF(PMIS_JPCP_IRI_App2!A3&lt;&gt;"",PMIS_JPCP_IRI_App2!A3,"")</f>
        <v/>
      </c>
      <c r="B3" s="138" t="str">
        <f>IF(PMIS_JPCP_IRI_App2!B3&lt;&gt;"",PMIS_JPCP_IRI_App2!B3,"")</f>
        <v/>
      </c>
      <c r="C3" s="143" t="str">
        <f>IF(PMIS_JPCP_IRI_App2!C3&lt;&gt;"",PMIS_JPCP_IRI_App2!C3,"")</f>
        <v/>
      </c>
      <c r="D3" s="141" t="str">
        <f>IF(PMIS_JPCP_IRI_App2!D3&lt;&gt;"",PMIS_JPCP_IRI_App2!D3,"")</f>
        <v/>
      </c>
      <c r="E3" s="141" t="str">
        <f>IF(PMIS_JPCP_IRI_App2!E3&lt;&gt;"",PMIS_JPCP_IRI_App2!E3,"")</f>
        <v/>
      </c>
      <c r="F3" s="141" t="str">
        <f>IF(PMIS_JPCP_IRI_App2!F3&lt;&gt;"",PMIS_JPCP_IRI_App2!F3,"")</f>
        <v/>
      </c>
      <c r="G3" s="141" t="str">
        <f>IF(PMIS_JPCP_IRI_App2!G3&lt;&gt;"",PMIS_JPCP_IRI_App2!G3,"")</f>
        <v/>
      </c>
      <c r="H3" s="141">
        <f>PMIS_JPCP_IRI_App2!H3</f>
        <v>0</v>
      </c>
      <c r="I3" s="141"/>
      <c r="J3" s="141"/>
      <c r="K3" s="141">
        <f t="shared" ref="K3:K16" si="2">IFERROR(S3,0)</f>
        <v>0</v>
      </c>
      <c r="L3" s="144" t="str">
        <f>PMIS_JPCP_IRI_App2!L3</f>
        <v/>
      </c>
      <c r="N3" s="145" t="s">
        <v>66</v>
      </c>
      <c r="O3" s="146" t="str">
        <f>IF(PMIS_JPCP_IRI_App2!I19="","",PMIS_JPCP_IRI_App2!I19)</f>
        <v/>
      </c>
      <c r="S3" s="138" t="e">
        <f t="shared" si="0"/>
        <v>#VALUE!</v>
      </c>
      <c r="T3" s="138" t="str">
        <f t="shared" si="1"/>
        <v/>
      </c>
    </row>
    <row r="4" spans="1:24" x14ac:dyDescent="0.25">
      <c r="A4" s="138" t="str">
        <f>IF(PMIS_JPCP_IRI_App2!A4&lt;&gt;"",PMIS_JPCP_IRI_App2!A4,"")</f>
        <v/>
      </c>
      <c r="B4" s="138" t="str">
        <f>IF(PMIS_JPCP_IRI_App2!B4&lt;&gt;"",PMIS_JPCP_IRI_App2!B4,"")</f>
        <v/>
      </c>
      <c r="C4" s="143" t="str">
        <f>IF(PMIS_JPCP_IRI_App2!C4&lt;&gt;"",PMIS_JPCP_IRI_App2!C4,"")</f>
        <v/>
      </c>
      <c r="D4" s="141" t="str">
        <f>IF(PMIS_JPCP_IRI_App2!D4&lt;&gt;"",PMIS_JPCP_IRI_App2!D4,"")</f>
        <v/>
      </c>
      <c r="E4" s="141" t="str">
        <f>IF(PMIS_JPCP_IRI_App2!E4&lt;&gt;"",PMIS_JPCP_IRI_App2!E4,"")</f>
        <v/>
      </c>
      <c r="F4" s="141" t="str">
        <f>IF(PMIS_JPCP_IRI_App2!F4&lt;&gt;"",PMIS_JPCP_IRI_App2!F4,"")</f>
        <v/>
      </c>
      <c r="G4" s="141" t="str">
        <f>IF(PMIS_JPCP_IRI_App2!G4&lt;&gt;"",PMIS_JPCP_IRI_App2!G4,"")</f>
        <v/>
      </c>
      <c r="H4" s="141">
        <f>PMIS_JPCP_IRI_App2!H4</f>
        <v>0</v>
      </c>
      <c r="I4" s="141"/>
      <c r="J4" s="141"/>
      <c r="K4" s="141">
        <f t="shared" si="2"/>
        <v>0</v>
      </c>
      <c r="L4" s="144" t="str">
        <f>PMIS_JPCP_IRI_App2!L4</f>
        <v/>
      </c>
      <c r="M4" s="141"/>
      <c r="N4" s="145" t="s">
        <v>67</v>
      </c>
      <c r="O4" s="146" t="e">
        <f>LOOKUP(2,1/(T2:T16&lt;&gt;""),T2:T16)</f>
        <v>#N/A</v>
      </c>
      <c r="S4" s="138" t="e">
        <f t="shared" si="0"/>
        <v>#VALUE!</v>
      </c>
      <c r="T4" s="138" t="str">
        <f t="shared" si="1"/>
        <v/>
      </c>
    </row>
    <row r="5" spans="1:24" x14ac:dyDescent="0.25">
      <c r="A5" s="138" t="str">
        <f>IF(PMIS_JPCP_IRI_App2!A5&lt;&gt;"",PMIS_JPCP_IRI_App2!A5,"")</f>
        <v/>
      </c>
      <c r="B5" s="138" t="str">
        <f>IF(PMIS_JPCP_IRI_App2!B5&lt;&gt;"",PMIS_JPCP_IRI_App2!B5,"")</f>
        <v/>
      </c>
      <c r="C5" s="143" t="str">
        <f>IF(PMIS_JPCP_IRI_App2!C5&lt;&gt;"",PMIS_JPCP_IRI_App2!C5,"")</f>
        <v/>
      </c>
      <c r="D5" s="141" t="str">
        <f>IF(PMIS_JPCP_IRI_App2!D5&lt;&gt;"",PMIS_JPCP_IRI_App2!D5,"")</f>
        <v/>
      </c>
      <c r="E5" s="141" t="str">
        <f>IF(PMIS_JPCP_IRI_App2!E5&lt;&gt;"",PMIS_JPCP_IRI_App2!E5,"")</f>
        <v/>
      </c>
      <c r="F5" s="141" t="str">
        <f>IF(PMIS_JPCP_IRI_App2!F5&lt;&gt;"",PMIS_JPCP_IRI_App2!F5,"")</f>
        <v/>
      </c>
      <c r="G5" s="141" t="str">
        <f>IF(PMIS_JPCP_IRI_App2!G5&lt;&gt;"",PMIS_JPCP_IRI_App2!G5,"")</f>
        <v/>
      </c>
      <c r="H5" s="141">
        <f>PMIS_JPCP_IRI_App2!H5</f>
        <v>0</v>
      </c>
      <c r="I5" s="141"/>
      <c r="J5" s="141"/>
      <c r="K5" s="141">
        <f t="shared" si="2"/>
        <v>0</v>
      </c>
      <c r="L5" s="144" t="str">
        <f>PMIS_JPCP_IRI_App2!L5</f>
        <v/>
      </c>
      <c r="M5" s="141"/>
      <c r="N5" s="145" t="s">
        <v>68</v>
      </c>
      <c r="O5" s="146" t="str">
        <f>IF(PMIS_JPCP_IRI_App2!I20&lt;&gt;"",(PMIS_JPCP_IRI_App2!I20-LOOKUP(2,1/(G2:G16&lt;&gt;""),G2:G16))+O4,"")</f>
        <v/>
      </c>
      <c r="S5" s="138" t="e">
        <f t="shared" si="0"/>
        <v>#VALUE!</v>
      </c>
      <c r="T5" s="138" t="str">
        <f t="shared" si="1"/>
        <v/>
      </c>
    </row>
    <row r="6" spans="1:24" x14ac:dyDescent="0.25">
      <c r="A6" s="138" t="str">
        <f>IF(PMIS_JPCP_IRI_App2!A6&lt;&gt;"",PMIS_JPCP_IRI_App2!A6,"")</f>
        <v/>
      </c>
      <c r="B6" s="138" t="str">
        <f>IF(PMIS_JPCP_IRI_App2!B6&lt;&gt;"",PMIS_JPCP_IRI_App2!B6,"")</f>
        <v/>
      </c>
      <c r="C6" s="143" t="str">
        <f>IF(PMIS_JPCP_IRI_App2!C6&lt;&gt;"",PMIS_JPCP_IRI_App2!C6,"")</f>
        <v/>
      </c>
      <c r="D6" s="141" t="str">
        <f>IF(PMIS_JPCP_IRI_App2!D6&lt;&gt;"",PMIS_JPCP_IRI_App2!D6,"")</f>
        <v/>
      </c>
      <c r="E6" s="141" t="str">
        <f>IF(PMIS_JPCP_IRI_App2!E6&lt;&gt;"",PMIS_JPCP_IRI_App2!E6,"")</f>
        <v/>
      </c>
      <c r="F6" s="141" t="str">
        <f>IF(PMIS_JPCP_IRI_App2!F6&lt;&gt;"",PMIS_JPCP_IRI_App2!F6,"")</f>
        <v/>
      </c>
      <c r="G6" s="141" t="str">
        <f>IF(PMIS_JPCP_IRI_App2!G6&lt;&gt;"",PMIS_JPCP_IRI_App2!G6,"")</f>
        <v/>
      </c>
      <c r="H6" s="141">
        <f>PMIS_JPCP_IRI_App2!H6</f>
        <v>0</v>
      </c>
      <c r="I6" s="141"/>
      <c r="J6" s="141"/>
      <c r="K6" s="141">
        <f t="shared" si="2"/>
        <v>0</v>
      </c>
      <c r="L6" s="144" t="str">
        <f>PMIS_JPCP_IRI_App2!L6</f>
        <v/>
      </c>
      <c r="M6" s="141"/>
      <c r="N6" s="147" t="s">
        <v>69</v>
      </c>
      <c r="O6" s="148"/>
      <c r="P6" s="148"/>
      <c r="Q6" s="148"/>
      <c r="S6" s="138" t="e">
        <f t="shared" si="0"/>
        <v>#VALUE!</v>
      </c>
      <c r="T6" s="138" t="str">
        <f t="shared" si="1"/>
        <v/>
      </c>
    </row>
    <row r="7" spans="1:24" x14ac:dyDescent="0.25">
      <c r="A7" s="138" t="str">
        <f>IF(PMIS_JPCP_IRI_App2!A7&lt;&gt;"",PMIS_JPCP_IRI_App2!A7,"")</f>
        <v/>
      </c>
      <c r="B7" s="138" t="str">
        <f>IF(PMIS_JPCP_IRI_App2!B7&lt;&gt;"",PMIS_JPCP_IRI_App2!B7,"")</f>
        <v/>
      </c>
      <c r="C7" s="143" t="str">
        <f>IF(PMIS_JPCP_IRI_App2!C7&lt;&gt;"",PMIS_JPCP_IRI_App2!C7,"")</f>
        <v/>
      </c>
      <c r="D7" s="141" t="str">
        <f>IF(PMIS_JPCP_IRI_App2!D7&lt;&gt;"",PMIS_JPCP_IRI_App2!D7,"")</f>
        <v/>
      </c>
      <c r="E7" s="141" t="str">
        <f>IF(PMIS_JPCP_IRI_App2!E7&lt;&gt;"",PMIS_JPCP_IRI_App2!E7,"")</f>
        <v/>
      </c>
      <c r="F7" s="141" t="str">
        <f>IF(PMIS_JPCP_IRI_App2!F7&lt;&gt;"",PMIS_JPCP_IRI_App2!F7,"")</f>
        <v/>
      </c>
      <c r="G7" s="141" t="str">
        <f>IF(PMIS_JPCP_IRI_App2!G7&lt;&gt;"",PMIS_JPCP_IRI_App2!G7,"")</f>
        <v/>
      </c>
      <c r="H7" s="141">
        <f>PMIS_JPCP_IRI_App2!H7</f>
        <v>0</v>
      </c>
      <c r="I7" s="141"/>
      <c r="J7" s="141"/>
      <c r="K7" s="141">
        <f t="shared" si="2"/>
        <v>0</v>
      </c>
      <c r="L7" s="144" t="str">
        <f>PMIS_JPCP_IRI_App2!L7</f>
        <v/>
      </c>
      <c r="M7" s="141"/>
      <c r="N7" s="138" t="s">
        <v>70</v>
      </c>
      <c r="O7" s="149" t="str">
        <f t="array" ref="O7">IF(O2="","",
IF(LOOKUP(2,1/(I2:J2&lt;&gt;""),I2:J2)&gt;O2,"Entered IRI already exceeded threshold limit!",
IF(AND(O2&lt;&gt;"",L16&gt;O2),INDEX(K2:K16,MATCH(TRUE,$L$2:$L$16&gt;O2,0)),"IRI predictions do not reach the threshold limit!")))</f>
        <v/>
      </c>
      <c r="S7" s="138" t="e">
        <f t="shared" si="0"/>
        <v>#VALUE!</v>
      </c>
      <c r="T7" s="138" t="str">
        <f t="shared" si="1"/>
        <v/>
      </c>
    </row>
    <row r="8" spans="1:24" x14ac:dyDescent="0.25">
      <c r="A8" s="138" t="str">
        <f>IF(PMIS_JPCP_IRI_App2!A8&lt;&gt;"",PMIS_JPCP_IRI_App2!A8,"")</f>
        <v/>
      </c>
      <c r="B8" s="138" t="str">
        <f>IF(PMIS_JPCP_IRI_App2!B8&lt;&gt;"",PMIS_JPCP_IRI_App2!B8,"")</f>
        <v/>
      </c>
      <c r="C8" s="143" t="str">
        <f>IF(PMIS_JPCP_IRI_App2!C8&lt;&gt;"",PMIS_JPCP_IRI_App2!C8,"")</f>
        <v/>
      </c>
      <c r="D8" s="141" t="str">
        <f>IF(PMIS_JPCP_IRI_App2!D8&lt;&gt;"",PMIS_JPCP_IRI_App2!D8,"")</f>
        <v/>
      </c>
      <c r="E8" s="141" t="str">
        <f>IF(PMIS_JPCP_IRI_App2!E8&lt;&gt;"",PMIS_JPCP_IRI_App2!E8,"")</f>
        <v/>
      </c>
      <c r="F8" s="141" t="str">
        <f>IF(PMIS_JPCP_IRI_App2!F8&lt;&gt;"",PMIS_JPCP_IRI_App2!F8,"")</f>
        <v/>
      </c>
      <c r="G8" s="141" t="str">
        <f>IF(PMIS_JPCP_IRI_App2!G8&lt;&gt;"",PMIS_JPCP_IRI_App2!G8,"")</f>
        <v/>
      </c>
      <c r="H8" s="141">
        <f>PMIS_JPCP_IRI_App2!H8</f>
        <v>0</v>
      </c>
      <c r="I8" s="141"/>
      <c r="J8" s="141"/>
      <c r="K8" s="141">
        <f t="shared" si="2"/>
        <v>0</v>
      </c>
      <c r="L8" s="144" t="str">
        <f>PMIS_JPCP_IRI_App2!L8</f>
        <v/>
      </c>
      <c r="M8" s="141"/>
      <c r="N8" s="138" t="s">
        <v>71</v>
      </c>
      <c r="O8" s="150" t="str">
        <f>IF(ISTEXT(O7),"",IF(O5&lt;&gt;"",O7-O5,O7-O4))</f>
        <v/>
      </c>
      <c r="P8" s="151" t="str">
        <f>IF(O8&lt;&gt;"",ROUND(O8,1),"")</f>
        <v/>
      </c>
      <c r="S8" s="138" t="e">
        <f t="shared" si="0"/>
        <v>#VALUE!</v>
      </c>
      <c r="T8" s="138" t="str">
        <f t="shared" si="1"/>
        <v/>
      </c>
    </row>
    <row r="9" spans="1:24" ht="13.5" customHeight="1" x14ac:dyDescent="0.25">
      <c r="A9" s="138" t="str">
        <f>IF(PMIS_JPCP_IRI_App2!A9&lt;&gt;"",PMIS_JPCP_IRI_App2!A9,"")</f>
        <v/>
      </c>
      <c r="B9" s="138" t="str">
        <f>IF(PMIS_JPCP_IRI_App2!B9&lt;&gt;"",PMIS_JPCP_IRI_App2!B9,"")</f>
        <v/>
      </c>
      <c r="C9" s="143" t="str">
        <f>IF(PMIS_JPCP_IRI_App2!C9&lt;&gt;"",PMIS_JPCP_IRI_App2!C9,"")</f>
        <v/>
      </c>
      <c r="D9" s="141" t="str">
        <f>IF(PMIS_JPCP_IRI_App2!D9&lt;&gt;"",PMIS_JPCP_IRI_App2!D9,"")</f>
        <v/>
      </c>
      <c r="E9" s="141" t="str">
        <f>IF(PMIS_JPCP_IRI_App2!E9&lt;&gt;"",PMIS_JPCP_IRI_App2!E9,"")</f>
        <v/>
      </c>
      <c r="F9" s="141" t="str">
        <f>IF(PMIS_JPCP_IRI_App2!F9&lt;&gt;"",PMIS_JPCP_IRI_App2!F9,"")</f>
        <v/>
      </c>
      <c r="G9" s="141" t="str">
        <f>IF(PMIS_JPCP_IRI_App2!G9&lt;&gt;"",PMIS_JPCP_IRI_App2!G9,"")</f>
        <v/>
      </c>
      <c r="H9" s="141">
        <f>PMIS_JPCP_IRI_App2!H9</f>
        <v>0</v>
      </c>
      <c r="I9" s="141"/>
      <c r="J9" s="141"/>
      <c r="K9" s="141">
        <f t="shared" si="2"/>
        <v>0</v>
      </c>
      <c r="L9" s="144" t="str">
        <f>PMIS_JPCP_IRI_App2!L9</f>
        <v/>
      </c>
      <c r="M9" s="141"/>
      <c r="P9" s="152" t="str">
        <f>IF(ISTEXT(O7),O7,
IF(O4=O5,"RSL (at present year) ",
IF(O5&lt;O4,"RSL (at the last entered year) ",
IF(O5&lt;&gt;"","RSL (at present year) ",
IF(O5="","RSL (at the last entered year) ",
IF(AND(O5&lt;O3,O5&gt;O4),"RSL (at present year) "))))))</f>
        <v/>
      </c>
      <c r="S9" s="138" t="e">
        <f t="shared" si="0"/>
        <v>#VALUE!</v>
      </c>
      <c r="T9" s="138" t="str">
        <f t="shared" si="1"/>
        <v/>
      </c>
    </row>
    <row r="10" spans="1:24" x14ac:dyDescent="0.25">
      <c r="A10" s="138" t="str">
        <f>IF(PMIS_JPCP_IRI_App2!A10&lt;&gt;"",PMIS_JPCP_IRI_App2!A10,"")</f>
        <v/>
      </c>
      <c r="B10" s="138" t="str">
        <f>IF(PMIS_JPCP_IRI_App2!B10&lt;&gt;"",PMIS_JPCP_IRI_App2!B10,"")</f>
        <v/>
      </c>
      <c r="C10" s="143" t="str">
        <f>IF(PMIS_JPCP_IRI_App2!C10&lt;&gt;"",PMIS_JPCP_IRI_App2!C10,"")</f>
        <v/>
      </c>
      <c r="D10" s="141" t="str">
        <f>IF(PMIS_JPCP_IRI_App2!D10&lt;&gt;"",PMIS_JPCP_IRI_App2!D10,"")</f>
        <v/>
      </c>
      <c r="E10" s="141" t="str">
        <f>IF(PMIS_JPCP_IRI_App2!E10&lt;&gt;"",PMIS_JPCP_IRI_App2!E10,"")</f>
        <v/>
      </c>
      <c r="F10" s="141" t="str">
        <f>IF(PMIS_JPCP_IRI_App2!F10&lt;&gt;"",PMIS_JPCP_IRI_App2!F10,"")</f>
        <v/>
      </c>
      <c r="G10" s="141" t="str">
        <f>IF(PMIS_JPCP_IRI_App2!G10&lt;&gt;"",PMIS_JPCP_IRI_App2!G10,"")</f>
        <v/>
      </c>
      <c r="H10" s="141">
        <f>PMIS_JPCP_IRI_App2!H10</f>
        <v>0</v>
      </c>
      <c r="I10" s="141"/>
      <c r="J10" s="141"/>
      <c r="K10" s="141">
        <f t="shared" si="2"/>
        <v>0</v>
      </c>
      <c r="L10" s="144" t="str">
        <f>PMIS_JPCP_IRI_App2!L10</f>
        <v/>
      </c>
      <c r="M10" s="141" t="e">
        <v>#N/A</v>
      </c>
      <c r="P10" s="153"/>
      <c r="S10" s="138" t="e">
        <f t="shared" si="0"/>
        <v>#VALUE!</v>
      </c>
      <c r="T10" s="138" t="str">
        <f t="shared" si="1"/>
        <v/>
      </c>
    </row>
    <row r="11" spans="1:24" x14ac:dyDescent="0.25">
      <c r="A11" s="138" t="str">
        <f>IF(PMIS_JPCP_IRI_App2!A11&lt;&gt;"",PMIS_JPCP_IRI_App2!A11,"")</f>
        <v/>
      </c>
      <c r="B11" s="138" t="str">
        <f>IF(PMIS_JPCP_IRI_App2!B11&lt;&gt;"",PMIS_JPCP_IRI_App2!B11,"")</f>
        <v/>
      </c>
      <c r="C11" s="143" t="str">
        <f>IF(PMIS_JPCP_IRI_App2!C11&lt;&gt;"",PMIS_JPCP_IRI_App2!C11,"")</f>
        <v/>
      </c>
      <c r="D11" s="141" t="str">
        <f>IF(PMIS_JPCP_IRI_App2!D11&lt;&gt;"",PMIS_JPCP_IRI_App2!D11,"")</f>
        <v/>
      </c>
      <c r="E11" s="141" t="str">
        <f>IF(PMIS_JPCP_IRI_App2!E11&lt;&gt;"",PMIS_JPCP_IRI_App2!E11,"")</f>
        <v/>
      </c>
      <c r="F11" s="141" t="str">
        <f>IF(PMIS_JPCP_IRI_App2!F11&lt;&gt;"",PMIS_JPCP_IRI_App2!F11,"")</f>
        <v/>
      </c>
      <c r="G11" s="141" t="str">
        <f>IF(PMIS_JPCP_IRI_App2!G11&lt;&gt;"",PMIS_JPCP_IRI_App2!G11,"")</f>
        <v/>
      </c>
      <c r="H11" s="141">
        <f>PMIS_JPCP_IRI_App2!H11</f>
        <v>0</v>
      </c>
      <c r="I11" s="141"/>
      <c r="J11" s="141"/>
      <c r="K11" s="141">
        <f t="shared" si="2"/>
        <v>0</v>
      </c>
      <c r="L11" s="144" t="str">
        <f>PMIS_JPCP_IRI_App2!L11</f>
        <v/>
      </c>
      <c r="M11" s="141" t="s">
        <v>729</v>
      </c>
      <c r="N11" s="147" t="s">
        <v>72</v>
      </c>
      <c r="O11" s="154"/>
      <c r="P11" s="154"/>
      <c r="Q11" s="154"/>
      <c r="S11" s="138" t="e">
        <f t="shared" si="0"/>
        <v>#VALUE!</v>
      </c>
      <c r="T11" s="138" t="str">
        <f t="shared" si="1"/>
        <v/>
      </c>
    </row>
    <row r="12" spans="1:24" x14ac:dyDescent="0.25">
      <c r="A12" s="138" t="str">
        <f>IF(PMIS_JPCP_IRI_App2!A12&lt;&gt;"",PMIS_JPCP_IRI_App2!A12,"")</f>
        <v/>
      </c>
      <c r="B12" s="138" t="str">
        <f>IF(PMIS_JPCP_IRI_App2!B12&lt;&gt;"",PMIS_JPCP_IRI_App2!B12,"")</f>
        <v/>
      </c>
      <c r="C12" s="143" t="str">
        <f>IF(PMIS_JPCP_IRI_App2!C12&lt;&gt;"",PMIS_JPCP_IRI_App2!C12,"")</f>
        <v/>
      </c>
      <c r="D12" s="141" t="str">
        <f>IF(PMIS_JPCP_IRI_App2!D12&lt;&gt;"",PMIS_JPCP_IRI_App2!D12,"")</f>
        <v/>
      </c>
      <c r="E12" s="141" t="str">
        <f>IF(PMIS_JPCP_IRI_App2!E12&lt;&gt;"",PMIS_JPCP_IRI_App2!E12,"")</f>
        <v/>
      </c>
      <c r="F12" s="141" t="str">
        <f>IF(PMIS_JPCP_IRI_App2!F12&lt;&gt;"",PMIS_JPCP_IRI_App2!F12,"")</f>
        <v/>
      </c>
      <c r="G12" s="141" t="str">
        <f>IF(PMIS_JPCP_IRI_App2!G12&lt;&gt;"",PMIS_JPCP_IRI_App2!G12,"")</f>
        <v/>
      </c>
      <c r="H12" s="141">
        <f>PMIS_JPCP_IRI_App2!H12</f>
        <v>0</v>
      </c>
      <c r="I12" s="141"/>
      <c r="J12" s="141"/>
      <c r="K12" s="141">
        <f t="shared" si="2"/>
        <v>0</v>
      </c>
      <c r="L12" s="144" t="str">
        <f>PMIS_JPCP_IRI_App2!L12</f>
        <v/>
      </c>
      <c r="M12" s="141"/>
      <c r="N12" s="138" t="s">
        <v>73</v>
      </c>
      <c r="O12" s="150" t="str">
        <f>IF(O3&lt;&gt;"",IF(T2&gt;O3,"Entered age  already exceeded design service life!",
IF(AND(O5&lt;&gt;"",(O5&lt;O3)),O3-MAX(O4,O5),
IF(AND(O5&lt;&gt;"",(O5&gt;O3)),"Please enter smaller 'present year' value!",
IF(O5="",(O3-O4))))),"")</f>
        <v/>
      </c>
      <c r="P12" s="151" t="str">
        <f>IF(ISTEXT(O12),O12,IF(O12&lt;&gt;"",ROUND(O12,1),""))</f>
        <v/>
      </c>
      <c r="S12" s="138" t="e">
        <f t="shared" si="0"/>
        <v>#VALUE!</v>
      </c>
      <c r="T12" s="138" t="str">
        <f t="shared" si="1"/>
        <v/>
      </c>
    </row>
    <row r="13" spans="1:24" x14ac:dyDescent="0.25">
      <c r="A13" s="138" t="str">
        <f>IF(PMIS_JPCP_IRI_App2!A13&lt;&gt;"",PMIS_JPCP_IRI_App2!A13,"")</f>
        <v/>
      </c>
      <c r="B13" s="138" t="str">
        <f>IF(PMIS_JPCP_IRI_App2!B13&lt;&gt;"",PMIS_JPCP_IRI_App2!B13,"")</f>
        <v/>
      </c>
      <c r="C13" s="143" t="str">
        <f>IF(PMIS_JPCP_IRI_App2!C13&lt;&gt;"",PMIS_JPCP_IRI_App2!C13,"")</f>
        <v/>
      </c>
      <c r="D13" s="141" t="str">
        <f>IF(PMIS_JPCP_IRI_App2!D13&lt;&gt;"",PMIS_JPCP_IRI_App2!D13,"")</f>
        <v/>
      </c>
      <c r="E13" s="141" t="str">
        <f>IF(PMIS_JPCP_IRI_App2!E13&lt;&gt;"",PMIS_JPCP_IRI_App2!E13,"")</f>
        <v/>
      </c>
      <c r="F13" s="141" t="str">
        <f>IF(PMIS_JPCP_IRI_App2!F13&lt;&gt;"",PMIS_JPCP_IRI_App2!F13,"")</f>
        <v/>
      </c>
      <c r="G13" s="141" t="str">
        <f>IF(PMIS_JPCP_IRI_App2!G13&lt;&gt;"",PMIS_JPCP_IRI_App2!G13,"")</f>
        <v/>
      </c>
      <c r="H13" s="141">
        <f>PMIS_JPCP_IRI_App2!H13</f>
        <v>0</v>
      </c>
      <c r="I13" s="141"/>
      <c r="J13" s="141"/>
      <c r="K13" s="141">
        <f t="shared" si="2"/>
        <v>0</v>
      </c>
      <c r="L13" s="144" t="str">
        <f>PMIS_JPCP_IRI_App2!L13</f>
        <v/>
      </c>
      <c r="M13" s="141"/>
      <c r="P13" s="155" t="str">
        <f>IF(ISTEXT(O12),O12,
IF(O4=O5,"RSL (at present year) ",
IF(O5&lt;O4,"RSL (at the last entered year) ",
IF(AND(O4&lt;&gt;"",O5=""),"RSL (at the last entered year) ",
IF(AND(O5&lt;O3,O5&gt;O4),"RSL (at present year) ",
IF(AND(O5="",O12=""),"",""))))))</f>
        <v/>
      </c>
      <c r="S13" s="138" t="e">
        <f t="shared" si="0"/>
        <v>#VALUE!</v>
      </c>
      <c r="T13" s="138" t="str">
        <f t="shared" si="1"/>
        <v/>
      </c>
    </row>
    <row r="14" spans="1:24" x14ac:dyDescent="0.25">
      <c r="A14" s="138" t="str">
        <f>IF(PMIS_JPCP_IRI_App2!A14&lt;&gt;"",PMIS_JPCP_IRI_App2!A14,"")</f>
        <v/>
      </c>
      <c r="B14" s="138" t="str">
        <f>IF(PMIS_JPCP_IRI_App2!B14&lt;&gt;"",PMIS_JPCP_IRI_App2!B14,"")</f>
        <v/>
      </c>
      <c r="C14" s="143" t="str">
        <f>IF(PMIS_JPCP_IRI_App2!C14&lt;&gt;"",PMIS_JPCP_IRI_App2!C14,"")</f>
        <v/>
      </c>
      <c r="D14" s="141" t="str">
        <f>IF(PMIS_JPCP_IRI_App2!D14&lt;&gt;"",PMIS_JPCP_IRI_App2!D14,"")</f>
        <v/>
      </c>
      <c r="E14" s="141" t="str">
        <f>IF(PMIS_JPCP_IRI_App2!E14&lt;&gt;"",PMIS_JPCP_IRI_App2!E14,"")</f>
        <v/>
      </c>
      <c r="F14" s="141" t="str">
        <f>IF(PMIS_JPCP_IRI_App2!F14&lt;&gt;"",PMIS_JPCP_IRI_App2!F14,"")</f>
        <v/>
      </c>
      <c r="G14" s="141" t="str">
        <f>IF(PMIS_JPCP_IRI_App2!G14&lt;&gt;"",PMIS_JPCP_IRI_App2!G14,"")</f>
        <v/>
      </c>
      <c r="H14" s="141">
        <f>PMIS_JPCP_IRI_App2!H14</f>
        <v>0</v>
      </c>
      <c r="I14" s="141"/>
      <c r="J14" s="141"/>
      <c r="K14" s="141">
        <f t="shared" si="2"/>
        <v>0</v>
      </c>
      <c r="L14" s="144" t="str">
        <f>PMIS_JPCP_IRI_App2!L14</f>
        <v/>
      </c>
      <c r="M14" s="141">
        <v>19</v>
      </c>
      <c r="N14" s="156" t="s">
        <v>71</v>
      </c>
      <c r="S14" s="138" t="e">
        <f t="shared" si="0"/>
        <v>#VALUE!</v>
      </c>
      <c r="T14" s="138" t="str">
        <f t="shared" si="1"/>
        <v/>
      </c>
    </row>
    <row r="15" spans="1:24" ht="15.75" customHeight="1" x14ac:dyDescent="0.25">
      <c r="A15" s="138" t="str">
        <f>IF(PMIS_JPCP_IRI_App2!A15&lt;&gt;"",PMIS_JPCP_IRI_App2!A15,"")</f>
        <v/>
      </c>
      <c r="B15" s="138" t="str">
        <f>IF(PMIS_JPCP_IRI_App2!B15&lt;&gt;"",PMIS_JPCP_IRI_App2!B15,"")</f>
        <v/>
      </c>
      <c r="C15" s="143" t="str">
        <f>IF(PMIS_JPCP_IRI_App2!C15&lt;&gt;"",PMIS_JPCP_IRI_App2!C15,"")</f>
        <v/>
      </c>
      <c r="D15" s="141" t="str">
        <f>IF(PMIS_JPCP_IRI_App2!D15&lt;&gt;"",PMIS_JPCP_IRI_App2!D15,"")</f>
        <v/>
      </c>
      <c r="E15" s="141" t="str">
        <f>IF(PMIS_JPCP_IRI_App2!E15&lt;&gt;"",PMIS_JPCP_IRI_App2!E15,"")</f>
        <v/>
      </c>
      <c r="F15" s="141" t="str">
        <f>IF(PMIS_JPCP_IRI_App2!F15&lt;&gt;"",PMIS_JPCP_IRI_App2!F15,"")</f>
        <v/>
      </c>
      <c r="G15" s="141" t="str">
        <f>IF(PMIS_JPCP_IRI_App2!G15&lt;&gt;"",PMIS_JPCP_IRI_App2!G15,"")</f>
        <v/>
      </c>
      <c r="H15" s="141">
        <f>PMIS_JPCP_IRI_App2!H15</f>
        <v>0</v>
      </c>
      <c r="I15" s="141"/>
      <c r="J15" s="141"/>
      <c r="K15" s="141">
        <f t="shared" si="2"/>
        <v>0</v>
      </c>
      <c r="L15" s="144" t="str">
        <f>PMIS_JPCP_IRI_App2!L15</f>
        <v/>
      </c>
      <c r="M15" s="141" t="s">
        <v>730</v>
      </c>
      <c r="N15" s="157" t="str">
        <f>IF(AND(P8&lt;&gt;"",P12&lt;&gt;""),MIN(P8,P12),
IF(AND(P8="",P9="Entered IRI already exceeded threshold limit!",P12&lt;&gt;""),"",
IF(AND(P8="",P12&lt;&gt;""),P12,
IF(AND(P8&lt;&gt;"",P12=""),P8,""))))</f>
        <v/>
      </c>
      <c r="S15" s="138" t="e">
        <f t="shared" si="0"/>
        <v>#VALUE!</v>
      </c>
      <c r="T15" s="138" t="str">
        <f t="shared" si="1"/>
        <v/>
      </c>
    </row>
    <row r="16" spans="1:24" ht="79.5" customHeight="1" thickBot="1" x14ac:dyDescent="0.3">
      <c r="A16" s="138" t="str">
        <f>IF(PMIS_JPCP_IRI_App2!A16&lt;&gt;"",PMIS_JPCP_IRI_App2!A16,"")</f>
        <v/>
      </c>
      <c r="B16" s="138" t="str">
        <f>IF(PMIS_JPCP_IRI_App2!B16&lt;&gt;"",PMIS_JPCP_IRI_App2!B16,"")</f>
        <v/>
      </c>
      <c r="C16" s="158" t="str">
        <f>IF(PMIS_JPCP_IRI_App2!C16&lt;&gt;"",PMIS_JPCP_IRI_App2!C16,"")</f>
        <v/>
      </c>
      <c r="D16" s="159" t="str">
        <f>IF(PMIS_JPCP_IRI_App2!D16&lt;&gt;"",PMIS_JPCP_IRI_App2!D16,"")</f>
        <v/>
      </c>
      <c r="E16" s="159" t="str">
        <f>IF(PMIS_JPCP_IRI_App2!E16&lt;&gt;"",PMIS_JPCP_IRI_App2!E16,"")</f>
        <v/>
      </c>
      <c r="F16" s="159" t="str">
        <f>IF(PMIS_JPCP_IRI_App2!F16&lt;&gt;"",PMIS_JPCP_IRI_App2!F16,"")</f>
        <v/>
      </c>
      <c r="G16" s="159" t="str">
        <f>IF(PMIS_JPCP_IRI_App2!G16&lt;&gt;"",PMIS_JPCP_IRI_App2!G16,"")</f>
        <v/>
      </c>
      <c r="H16" s="141">
        <f>PMIS_JPCP_IRI_App2!H16</f>
        <v>0</v>
      </c>
      <c r="I16" s="141"/>
      <c r="J16" s="141"/>
      <c r="K16" s="141">
        <f t="shared" si="2"/>
        <v>0</v>
      </c>
      <c r="L16" s="160" t="str">
        <f>PMIS_JPCP_IRI_App2!L16</f>
        <v/>
      </c>
      <c r="M16" s="141"/>
      <c r="N16" s="285" t="str">
        <f>IF(AND(O2="",O3=""),"RSL could not be calculated. Please enter more information!",
IF(AND(ISNUMBER(P12),O7="Entered IRI already exceeded threshold limit!"),P9,
IF(AND(P12="",O7="Entered IRI already exceeded threshold limit!"),P9,
IF(AND(ISNUMBER(P12),O7="IRI predictions do not reach the threshold limit!"),(P9&amp;""&amp;CHAR(10)&amp;" Thus, "&amp;P13&amp;""&amp;"calculated based on the design life!"),
IF(AND(O3="",O7="IRI predictions do not reach the threshold limit!"),(O7&amp;""&amp;CHAR(10)&amp;" Thus, RSL could not be calculated. Please enter more information!"),
IF(AND(ISNUMBER(P8),ISTEXT(O12)),(P9&amp;""&amp;CHAR(10)&amp;"calculated based on the pavement performance"&amp;CHAR(10)&amp;O12),
IF(O12="Please enter smaller 'present year' value!",O12,
IF(O12="Entered age already exceeded design service life!",O12,
IF(AND(N15=P8,N15=P12,ISNUMBER(N15)),P13&amp;""&amp;"calculated based on the design life and pavement performance",
IF(AND(P8&lt;&gt;"",N15=P8),P9&amp;""&amp;CHAR(10)&amp;"calculated based on the pavement performance",P13&amp;""&amp;"calculated based on the design life"))))))))))</f>
        <v>RSL could not be calculated. Please enter more information!</v>
      </c>
      <c r="O16" s="138" t="s">
        <v>729</v>
      </c>
      <c r="S16" s="138" t="e">
        <f t="shared" si="0"/>
        <v>#VALUE!</v>
      </c>
      <c r="T16" s="138" t="str">
        <f t="shared" si="1"/>
        <v/>
      </c>
    </row>
    <row r="17" spans="14:14" x14ac:dyDescent="0.25">
      <c r="N17" s="286"/>
    </row>
    <row r="18" spans="14:14" x14ac:dyDescent="0.25">
      <c r="N18" s="286"/>
    </row>
  </sheetData>
  <mergeCells count="1">
    <mergeCell ref="N16:N18"/>
  </mergeCells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AR361"/>
  <sheetViews>
    <sheetView zoomScale="70" zoomScaleNormal="70" workbookViewId="0">
      <selection activeCell="W1" sqref="W1:X2"/>
    </sheetView>
  </sheetViews>
  <sheetFormatPr defaultRowHeight="15" x14ac:dyDescent="0.25"/>
  <cols>
    <col min="1" max="7" width="9" style="133"/>
    <col min="8" max="8" width="15.625" style="133" customWidth="1"/>
    <col min="9" max="14" width="9" style="133"/>
    <col min="15" max="15" width="15.375" style="133" bestFit="1" customWidth="1"/>
    <col min="16" max="17" width="9" style="133"/>
    <col min="18" max="18" width="11.375" style="133" bestFit="1" customWidth="1"/>
    <col min="19" max="22" width="9" style="133"/>
    <col min="23" max="23" width="8.25" style="133" customWidth="1"/>
    <col min="24" max="16384" width="9" style="133"/>
  </cols>
  <sheetData>
    <row r="1" spans="1:33" x14ac:dyDescent="0.25">
      <c r="A1" s="133" t="str">
        <f>PMIS_JPCP_IRI_App1!A1</f>
        <v>Project Name</v>
      </c>
      <c r="B1" s="133" t="str">
        <f>PMIS_JPCP_IRI_App1!B1</f>
        <v>COUNAME</v>
      </c>
      <c r="C1" s="133" t="str">
        <f>PMIS_JPCP_IRI_App1!C1</f>
        <v>PROJECT_NO</v>
      </c>
      <c r="D1" s="133" t="str">
        <f>PMIS_JPCP_IRI_App1!D1</f>
        <v>BPRJ</v>
      </c>
      <c r="E1" s="133" t="str">
        <f>PMIS_JPCP_IRI_App1!E1</f>
        <v>EPRJ</v>
      </c>
      <c r="F1" s="133" t="str">
        <f>PMIS_JPCP_IRI_App1!F1</f>
        <v>CONYR</v>
      </c>
      <c r="G1" s="133" t="str">
        <f>PMIS_JPCP_IRI_App1!G1</f>
        <v>DATAYR</v>
      </c>
      <c r="H1" s="133" t="str">
        <f>PMIS_JPCP_IRI_App1!H1</f>
        <v>Accumulated ESALs</v>
      </c>
      <c r="I1" s="133" t="str">
        <f>PMIS_JPCP_IRI_App1!I1</f>
        <v>PCC Thickness (in.)</v>
      </c>
      <c r="J1" s="133" t="str">
        <f>PMIS_JPCP_IRI_App1!J1</f>
        <v>IRIi-2 (in/mile)</v>
      </c>
      <c r="K1" s="133" t="str">
        <f>PMIS_JPCP_IRI_App1!K1</f>
        <v>IRIi-1 (in/mile)</v>
      </c>
      <c r="L1" s="133" t="str">
        <f>PMIS_JPCP_IRI_App1!L1</f>
        <v>Age (years)</v>
      </c>
      <c r="M1" s="133" t="s">
        <v>739</v>
      </c>
      <c r="O1" s="133" t="s">
        <v>703</v>
      </c>
      <c r="P1" s="134" t="s">
        <v>51</v>
      </c>
      <c r="Q1" s="133" t="s">
        <v>51</v>
      </c>
      <c r="R1" s="133" t="s">
        <v>740</v>
      </c>
      <c r="S1" s="133" t="s">
        <v>705</v>
      </c>
      <c r="T1" s="133" t="s">
        <v>706</v>
      </c>
      <c r="U1" s="133" t="s">
        <v>707</v>
      </c>
      <c r="Z1" s="134" t="s">
        <v>708</v>
      </c>
    </row>
    <row r="2" spans="1:33" x14ac:dyDescent="0.25">
      <c r="A2" s="133">
        <f>PMIS_JPCP_IRI_App1!A2</f>
        <v>0</v>
      </c>
      <c r="B2" s="133">
        <f>PMIS_JPCP_IRI_App1!B2</f>
        <v>0</v>
      </c>
      <c r="C2" s="133">
        <f>PMIS_JPCP_IRI_App1!C2</f>
        <v>0</v>
      </c>
      <c r="D2" s="133">
        <f>PMIS_JPCP_IRI_App1!D2</f>
        <v>0</v>
      </c>
      <c r="E2" s="133">
        <f>PMIS_JPCP_IRI_App1!E2</f>
        <v>0</v>
      </c>
      <c r="F2" s="133">
        <f>PMIS_JPCP_IRI_App1!F2</f>
        <v>0</v>
      </c>
      <c r="G2" s="133">
        <f>PMIS_JPCP_IRI_App1!G2</f>
        <v>0</v>
      </c>
      <c r="H2" s="133">
        <f>PMIS_JPCP_IRI_App1!H2</f>
        <v>0</v>
      </c>
      <c r="I2" s="133">
        <f>PMIS_JPCP_IRI_App1!I2</f>
        <v>0</v>
      </c>
      <c r="J2" s="133">
        <f>PMIS_JPCP_IRI_App1!J2</f>
        <v>0</v>
      </c>
      <c r="K2" s="133">
        <f>PMIS_JPCP_IRI_App1!K2</f>
        <v>0</v>
      </c>
      <c r="L2" s="133">
        <f>RSL_PMIS_JPCP_IRI_App1!L2</f>
        <v>0</v>
      </c>
      <c r="M2" s="133" t="str">
        <f>PMIS_JPCP_IRI_App1!M2</f>
        <v/>
      </c>
      <c r="N2" s="134" t="s">
        <v>709</v>
      </c>
      <c r="P2" s="133" t="s">
        <v>710</v>
      </c>
      <c r="Q2" s="133">
        <f>2*((L2-P$3)/(P$5-P$3))-1</f>
        <v>-1.1904761904761905</v>
      </c>
      <c r="R2" s="171">
        <f>2*((H2-P$8)/(P$10-P$8))-1</f>
        <v>-1.0139456435876086</v>
      </c>
      <c r="S2" s="133">
        <f>2*((I2-P$13)/(P$15-P$13))-1</f>
        <v>-7.0506329113924062</v>
      </c>
      <c r="T2" s="133">
        <f>2*((J2-P$18)/(P$20-P$18))-1</f>
        <v>-2.1955314158745836</v>
      </c>
      <c r="U2" s="133">
        <f>2*((K2-P$23)/(P$25-P$23))-1</f>
        <v>-2.2632996103375684</v>
      </c>
      <c r="Z2" s="133">
        <v>-0.26621600000000001</v>
      </c>
      <c r="AA2" s="133">
        <v>7.7784400000000004E-2</v>
      </c>
      <c r="AB2" s="133">
        <v>0.22393399999999999</v>
      </c>
      <c r="AC2" s="133">
        <v>-0.96958200000000005</v>
      </c>
      <c r="AD2" s="133">
        <v>2.9974799999999999</v>
      </c>
    </row>
    <row r="3" spans="1:33" x14ac:dyDescent="0.25">
      <c r="A3" s="133">
        <f>PMIS_JPCP_IRI_App1!A3</f>
        <v>0</v>
      </c>
      <c r="B3" s="133">
        <f>PMIS_JPCP_IRI_App1!B3</f>
        <v>0</v>
      </c>
      <c r="C3" s="133">
        <f>PMIS_JPCP_IRI_App1!C3</f>
        <v>0</v>
      </c>
      <c r="D3" s="133">
        <f>PMIS_JPCP_IRI_App1!D3</f>
        <v>0</v>
      </c>
      <c r="E3" s="133">
        <f>PMIS_JPCP_IRI_App1!E3</f>
        <v>0</v>
      </c>
      <c r="F3" s="133">
        <f>PMIS_JPCP_IRI_App1!F3</f>
        <v>0</v>
      </c>
      <c r="G3" s="133">
        <f>PMIS_JPCP_IRI_App1!G3</f>
        <v>0</v>
      </c>
      <c r="H3" s="133">
        <f>IF(PMIS_JPCP_IRI_App1!H3="",H2+H2*(PMIS_JPCP_IRI_App1!$I$22/100),PMIS_JPCP_IRI_App1!H3)</f>
        <v>0</v>
      </c>
      <c r="I3" s="133">
        <f>IF(PMIS_JPCP_IRI_App1!H3="",I2,PMIS_JPCP_IRI_App1!I3)</f>
        <v>0</v>
      </c>
      <c r="J3" s="133">
        <f>PMIS_JPCP_IRI_App1!J3</f>
        <v>0</v>
      </c>
      <c r="K3" s="133">
        <f>PMIS_JPCP_IRI_App1!K3</f>
        <v>0</v>
      </c>
      <c r="L3" s="133">
        <f>RSL_PMIS_JPCP_IRI_App1!L3</f>
        <v>0</v>
      </c>
      <c r="M3" s="133" t="str">
        <f>PMIS_JPCP_IRI_App1!M3</f>
        <v/>
      </c>
      <c r="N3" s="133">
        <v>73.576599999999999</v>
      </c>
      <c r="P3" s="133">
        <v>2</v>
      </c>
      <c r="Q3" s="133">
        <f t="shared" ref="Q3:Q66" si="0">2*((L3-P$3)/(P$5-P$3))-1</f>
        <v>-1.1904761904761905</v>
      </c>
      <c r="R3" s="171">
        <f t="shared" ref="R3:R66" si="1">2*((H3-P$8)/(P$10-P$8))-1</f>
        <v>-1.0139456435876086</v>
      </c>
      <c r="S3" s="133">
        <f t="shared" ref="S3:S66" si="2">2*((I3-P$13)/(P$15-P$13))-1</f>
        <v>-7.0506329113924062</v>
      </c>
      <c r="T3" s="133">
        <f t="shared" ref="T3:T66" si="3">2*((J3-P$18)/(P$20-P$18))-1</f>
        <v>-2.1955314158745836</v>
      </c>
      <c r="U3" s="133">
        <f t="shared" ref="U3:U66" si="4">2*((K3-P$23)/(P$25-P$23))-1</f>
        <v>-2.2632996103375684</v>
      </c>
      <c r="Z3" s="133">
        <v>-0.597827</v>
      </c>
      <c r="AA3" s="133">
        <v>1.3277099999999999</v>
      </c>
      <c r="AB3" s="133">
        <v>1.0753299999999999</v>
      </c>
      <c r="AC3" s="133">
        <v>3.0141100000000001</v>
      </c>
      <c r="AD3" s="133">
        <v>1.0619099999999999</v>
      </c>
    </row>
    <row r="4" spans="1:33" x14ac:dyDescent="0.25">
      <c r="A4" s="133">
        <f>PMIS_JPCP_IRI_App1!A4</f>
        <v>0</v>
      </c>
      <c r="B4" s="133">
        <f>PMIS_JPCP_IRI_App1!B4</f>
        <v>0</v>
      </c>
      <c r="C4" s="133">
        <f>PMIS_JPCP_IRI_App1!C4</f>
        <v>0</v>
      </c>
      <c r="D4" s="133">
        <f>PMIS_JPCP_IRI_App1!D4</f>
        <v>0</v>
      </c>
      <c r="E4" s="133">
        <f>PMIS_JPCP_IRI_App1!E4</f>
        <v>0</v>
      </c>
      <c r="F4" s="133">
        <f>PMIS_JPCP_IRI_App1!F4</f>
        <v>0</v>
      </c>
      <c r="G4" s="133">
        <f>PMIS_JPCP_IRI_App1!G4</f>
        <v>0</v>
      </c>
      <c r="H4" s="133">
        <f>IF(PMIS_JPCP_IRI_App1!H4="",H3+H3*(PMIS_JPCP_IRI_App1!$I$22/100),PMIS_JPCP_IRI_App1!H4)</f>
        <v>0</v>
      </c>
      <c r="I4" s="133">
        <f>IF(PMIS_JPCP_IRI_App1!H4="",I3,PMIS_JPCP_IRI_App1!I4)</f>
        <v>0</v>
      </c>
      <c r="J4" s="133">
        <f>PMIS_JPCP_IRI_App1!J4</f>
        <v>0</v>
      </c>
      <c r="K4" s="133">
        <f>PMIS_JPCP_IRI_App1!K4</f>
        <v>0</v>
      </c>
      <c r="L4" s="133">
        <f>RSL_PMIS_JPCP_IRI_App1!L4</f>
        <v>0</v>
      </c>
      <c r="M4" s="133" t="str">
        <f>PMIS_JPCP_IRI_App1!M4</f>
        <v/>
      </c>
      <c r="N4" s="134" t="s">
        <v>711</v>
      </c>
      <c r="P4" s="133" t="s">
        <v>712</v>
      </c>
      <c r="Q4" s="133">
        <f t="shared" si="0"/>
        <v>-1.1904761904761905</v>
      </c>
      <c r="R4" s="171">
        <f t="shared" si="1"/>
        <v>-1.0139456435876086</v>
      </c>
      <c r="S4" s="133">
        <f t="shared" si="2"/>
        <v>-7.0506329113924062</v>
      </c>
      <c r="T4" s="133">
        <f t="shared" si="3"/>
        <v>-2.1955314158745836</v>
      </c>
      <c r="U4" s="133">
        <f t="shared" si="4"/>
        <v>-2.2632996103375684</v>
      </c>
      <c r="Z4" s="133">
        <v>-1.58725</v>
      </c>
      <c r="AA4" s="133">
        <v>-4.6219E-3</v>
      </c>
      <c r="AB4" s="133">
        <v>0.33240999999999998</v>
      </c>
      <c r="AC4" s="133">
        <v>-0.85707</v>
      </c>
      <c r="AD4" s="133">
        <v>-0.73468699999999998</v>
      </c>
      <c r="AG4" s="133" t="s">
        <v>741</v>
      </c>
    </row>
    <row r="5" spans="1:33" x14ac:dyDescent="0.25">
      <c r="A5" s="133">
        <f>PMIS_JPCP_IRI_App1!A5</f>
        <v>0</v>
      </c>
      <c r="B5" s="133">
        <f>PMIS_JPCP_IRI_App1!B5</f>
        <v>0</v>
      </c>
      <c r="C5" s="133">
        <f>PMIS_JPCP_IRI_App1!C5</f>
        <v>0</v>
      </c>
      <c r="D5" s="133">
        <f>PMIS_JPCP_IRI_App1!D5</f>
        <v>0</v>
      </c>
      <c r="E5" s="133">
        <f>PMIS_JPCP_IRI_App1!E5</f>
        <v>0</v>
      </c>
      <c r="F5" s="133">
        <f>PMIS_JPCP_IRI_App1!F5</f>
        <v>0</v>
      </c>
      <c r="G5" s="133">
        <f>PMIS_JPCP_IRI_App1!G5</f>
        <v>0</v>
      </c>
      <c r="H5" s="133">
        <f>IF(PMIS_JPCP_IRI_App1!H5="",H4+H4*(PMIS_JPCP_IRI_App1!$I$22/100),PMIS_JPCP_IRI_App1!H5)</f>
        <v>0</v>
      </c>
      <c r="I5" s="133">
        <f>IF(PMIS_JPCP_IRI_App1!H5="",I4,PMIS_JPCP_IRI_App1!I5)</f>
        <v>0</v>
      </c>
      <c r="J5" s="133">
        <f>PMIS_JPCP_IRI_App1!J5</f>
        <v>0</v>
      </c>
      <c r="K5" s="133">
        <f>PMIS_JPCP_IRI_App1!K5</f>
        <v>0</v>
      </c>
      <c r="L5" s="133">
        <f>RSL_PMIS_JPCP_IRI_App1!L5</f>
        <v>0</v>
      </c>
      <c r="M5" s="133" t="str">
        <f>PMIS_JPCP_IRI_App1!M5</f>
        <v/>
      </c>
      <c r="N5" s="133">
        <v>205.91900000000001</v>
      </c>
      <c r="P5" s="133">
        <v>23</v>
      </c>
      <c r="Q5" s="133">
        <f t="shared" si="0"/>
        <v>-1.1904761904761905</v>
      </c>
      <c r="R5" s="171">
        <f t="shared" si="1"/>
        <v>-1.0139456435876086</v>
      </c>
      <c r="S5" s="133">
        <f t="shared" si="2"/>
        <v>-7.0506329113924062</v>
      </c>
      <c r="T5" s="133">
        <f t="shared" si="3"/>
        <v>-2.1955314158745836</v>
      </c>
      <c r="U5" s="133">
        <f t="shared" si="4"/>
        <v>-2.2632996103375684</v>
      </c>
      <c r="Z5" s="133">
        <v>-6.9489599999999997E-3</v>
      </c>
      <c r="AA5" s="133">
        <v>-0.28110400000000002</v>
      </c>
      <c r="AB5" s="133">
        <v>-5.6620499999999997E-2</v>
      </c>
      <c r="AC5" s="133">
        <v>-0.70603499999999997</v>
      </c>
      <c r="AD5" s="133">
        <v>1.3278399999999999</v>
      </c>
    </row>
    <row r="6" spans="1:33" x14ac:dyDescent="0.25">
      <c r="A6" s="133">
        <f>PMIS_JPCP_IRI_App1!A6</f>
        <v>0</v>
      </c>
      <c r="B6" s="133">
        <f>PMIS_JPCP_IRI_App1!B6</f>
        <v>0</v>
      </c>
      <c r="C6" s="133">
        <f>PMIS_JPCP_IRI_App1!C6</f>
        <v>0</v>
      </c>
      <c r="D6" s="133">
        <f>PMIS_JPCP_IRI_App1!D6</f>
        <v>0</v>
      </c>
      <c r="E6" s="133">
        <f>PMIS_JPCP_IRI_App1!E6</f>
        <v>0</v>
      </c>
      <c r="F6" s="133">
        <f>PMIS_JPCP_IRI_App1!F6</f>
        <v>0</v>
      </c>
      <c r="G6" s="133">
        <f>PMIS_JPCP_IRI_App1!G6</f>
        <v>0</v>
      </c>
      <c r="H6" s="133">
        <f>IF(PMIS_JPCP_IRI_App1!H6="",H5+H5*(PMIS_JPCP_IRI_App1!$I$22/100),PMIS_JPCP_IRI_App1!H6)</f>
        <v>0</v>
      </c>
      <c r="I6" s="133">
        <f>IF(PMIS_JPCP_IRI_App1!H6="",I5,PMIS_JPCP_IRI_App1!I6)</f>
        <v>0</v>
      </c>
      <c r="J6" s="133">
        <f>PMIS_JPCP_IRI_App1!J6</f>
        <v>0</v>
      </c>
      <c r="K6" s="133">
        <f>PMIS_JPCP_IRI_App1!K6</f>
        <v>0</v>
      </c>
      <c r="L6" s="133">
        <f>RSL_PMIS_JPCP_IRI_App1!L6</f>
        <v>0</v>
      </c>
      <c r="M6" s="133" t="str">
        <f>PMIS_JPCP_IRI_App1!M6</f>
        <v/>
      </c>
      <c r="P6" s="134" t="s">
        <v>742</v>
      </c>
      <c r="Q6" s="133">
        <f t="shared" si="0"/>
        <v>-1.1904761904761905</v>
      </c>
      <c r="R6" s="171">
        <f t="shared" si="1"/>
        <v>-1.0139456435876086</v>
      </c>
      <c r="S6" s="133">
        <f t="shared" si="2"/>
        <v>-7.0506329113924062</v>
      </c>
      <c r="T6" s="133">
        <f t="shared" si="3"/>
        <v>-2.1955314158745836</v>
      </c>
      <c r="U6" s="133">
        <f t="shared" si="4"/>
        <v>-2.2632996103375684</v>
      </c>
      <c r="Z6" s="133">
        <v>1.85965</v>
      </c>
      <c r="AA6" s="133">
        <v>0.813029</v>
      </c>
      <c r="AB6" s="133">
        <v>-0.86810900000000002</v>
      </c>
      <c r="AC6" s="133">
        <v>-0.37598700000000002</v>
      </c>
      <c r="AD6" s="133">
        <v>0.27056000000000002</v>
      </c>
    </row>
    <row r="7" spans="1:33" x14ac:dyDescent="0.25">
      <c r="A7" s="133">
        <f>PMIS_JPCP_IRI_App1!A7</f>
        <v>0</v>
      </c>
      <c r="B7" s="133">
        <f>PMIS_JPCP_IRI_App1!B7</f>
        <v>0</v>
      </c>
      <c r="C7" s="133">
        <f>PMIS_JPCP_IRI_App1!C7</f>
        <v>0</v>
      </c>
      <c r="D7" s="133">
        <f>PMIS_JPCP_IRI_App1!D7</f>
        <v>0</v>
      </c>
      <c r="E7" s="133">
        <f>PMIS_JPCP_IRI_App1!E7</f>
        <v>0</v>
      </c>
      <c r="F7" s="133">
        <f>PMIS_JPCP_IRI_App1!F7</f>
        <v>0</v>
      </c>
      <c r="G7" s="133">
        <f>PMIS_JPCP_IRI_App1!G7</f>
        <v>0</v>
      </c>
      <c r="H7" s="133">
        <f>IF(PMIS_JPCP_IRI_App1!H7="",H6+H6*(PMIS_JPCP_IRI_App1!$I$22/100),PMIS_JPCP_IRI_App1!H7)</f>
        <v>0</v>
      </c>
      <c r="I7" s="133">
        <f>IF(PMIS_JPCP_IRI_App1!H7="",I6,PMIS_JPCP_IRI_App1!I7)</f>
        <v>0</v>
      </c>
      <c r="J7" s="133">
        <f>PMIS_JPCP_IRI_App1!J7</f>
        <v>0</v>
      </c>
      <c r="K7" s="133">
        <f>PMIS_JPCP_IRI_App1!K7</f>
        <v>0</v>
      </c>
      <c r="L7" s="133">
        <f>RSL_PMIS_JPCP_IRI_App1!L7</f>
        <v>0</v>
      </c>
      <c r="M7" s="133" t="str">
        <f>PMIS_JPCP_IRI_App1!M7</f>
        <v/>
      </c>
      <c r="P7" s="133" t="s">
        <v>710</v>
      </c>
      <c r="Q7" s="133">
        <f t="shared" si="0"/>
        <v>-1.1904761904761905</v>
      </c>
      <c r="R7" s="171">
        <f t="shared" si="1"/>
        <v>-1.0139456435876086</v>
      </c>
      <c r="S7" s="133">
        <f t="shared" si="2"/>
        <v>-7.0506329113924062</v>
      </c>
      <c r="T7" s="133">
        <f t="shared" si="3"/>
        <v>-2.1955314158745836</v>
      </c>
      <c r="U7" s="133">
        <f t="shared" si="4"/>
        <v>-2.2632996103375684</v>
      </c>
    </row>
    <row r="8" spans="1:33" x14ac:dyDescent="0.25">
      <c r="A8" s="133">
        <f>PMIS_JPCP_IRI_App1!A8</f>
        <v>0</v>
      </c>
      <c r="B8" s="133">
        <f>PMIS_JPCP_IRI_App1!B8</f>
        <v>0</v>
      </c>
      <c r="C8" s="133">
        <f>PMIS_JPCP_IRI_App1!C8</f>
        <v>0</v>
      </c>
      <c r="D8" s="133">
        <f>PMIS_JPCP_IRI_App1!D8</f>
        <v>0</v>
      </c>
      <c r="E8" s="133">
        <f>PMIS_JPCP_IRI_App1!E8</f>
        <v>0</v>
      </c>
      <c r="F8" s="133">
        <f>PMIS_JPCP_IRI_App1!F8</f>
        <v>0</v>
      </c>
      <c r="G8" s="133">
        <f>PMIS_JPCP_IRI_App1!G8</f>
        <v>0</v>
      </c>
      <c r="H8" s="133">
        <f>IF(PMIS_JPCP_IRI_App1!H8="",H7+H7*(PMIS_JPCP_IRI_App1!$I$22/100),PMIS_JPCP_IRI_App1!H8)</f>
        <v>0</v>
      </c>
      <c r="I8" s="133">
        <f>IF(PMIS_JPCP_IRI_App1!H8="",I7,PMIS_JPCP_IRI_App1!I8)</f>
        <v>0</v>
      </c>
      <c r="J8" s="133">
        <f>PMIS_JPCP_IRI_App1!J8</f>
        <v>0</v>
      </c>
      <c r="K8" s="133">
        <f>PMIS_JPCP_IRI_App1!K8</f>
        <v>0</v>
      </c>
      <c r="L8" s="133">
        <f>RSL_PMIS_JPCP_IRI_App1!L8</f>
        <v>0</v>
      </c>
      <c r="M8" s="133" t="str">
        <f>PMIS_JPCP_IRI_App1!M8</f>
        <v/>
      </c>
      <c r="P8" s="133">
        <v>1013276.5</v>
      </c>
      <c r="Q8" s="133">
        <f t="shared" si="0"/>
        <v>-1.1904761904761905</v>
      </c>
      <c r="R8" s="171">
        <f t="shared" si="1"/>
        <v>-1.0139456435876086</v>
      </c>
      <c r="S8" s="133">
        <f t="shared" si="2"/>
        <v>-7.0506329113924062</v>
      </c>
      <c r="T8" s="133">
        <f t="shared" si="3"/>
        <v>-2.1955314158745836</v>
      </c>
      <c r="U8" s="133">
        <f t="shared" si="4"/>
        <v>-2.2632996103375684</v>
      </c>
    </row>
    <row r="9" spans="1:33" x14ac:dyDescent="0.25">
      <c r="A9" s="133">
        <f>PMIS_JPCP_IRI_App1!A9</f>
        <v>0</v>
      </c>
      <c r="B9" s="133">
        <f>PMIS_JPCP_IRI_App1!B9</f>
        <v>0</v>
      </c>
      <c r="C9" s="133">
        <f>PMIS_JPCP_IRI_App1!C9</f>
        <v>0</v>
      </c>
      <c r="D9" s="133">
        <f>PMIS_JPCP_IRI_App1!D9</f>
        <v>0</v>
      </c>
      <c r="E9" s="133">
        <f>PMIS_JPCP_IRI_App1!E9</f>
        <v>0</v>
      </c>
      <c r="F9" s="133">
        <f>PMIS_JPCP_IRI_App1!F9</f>
        <v>0</v>
      </c>
      <c r="G9" s="133">
        <f>PMIS_JPCP_IRI_App1!G9</f>
        <v>0</v>
      </c>
      <c r="H9" s="133">
        <f>IF(PMIS_JPCP_IRI_App1!H9="",H8+H8*(PMIS_JPCP_IRI_App1!$I$22/100),PMIS_JPCP_IRI_App1!H9)</f>
        <v>0</v>
      </c>
      <c r="I9" s="133">
        <f>IF(PMIS_JPCP_IRI_App1!H9="",I8,PMIS_JPCP_IRI_App1!I9)</f>
        <v>0</v>
      </c>
      <c r="J9" s="133">
        <f>PMIS_JPCP_IRI_App1!J9</f>
        <v>0</v>
      </c>
      <c r="K9" s="133">
        <f>PMIS_JPCP_IRI_App1!K9</f>
        <v>0</v>
      </c>
      <c r="L9" s="133">
        <f>RSL_PMIS_JPCP_IRI_App1!L9</f>
        <v>0</v>
      </c>
      <c r="M9" s="133" t="str">
        <f>PMIS_JPCP_IRI_App1!M9</f>
        <v/>
      </c>
      <c r="P9" s="133" t="s">
        <v>712</v>
      </c>
      <c r="Q9" s="133">
        <f t="shared" si="0"/>
        <v>-1.1904761904761905</v>
      </c>
      <c r="R9" s="171">
        <f t="shared" si="1"/>
        <v>-1.0139456435876086</v>
      </c>
      <c r="S9" s="133">
        <f t="shared" si="2"/>
        <v>-7.0506329113924062</v>
      </c>
      <c r="T9" s="133">
        <f t="shared" si="3"/>
        <v>-2.1955314158745836</v>
      </c>
      <c r="U9" s="133">
        <f t="shared" si="4"/>
        <v>-2.2632996103375684</v>
      </c>
    </row>
    <row r="10" spans="1:33" x14ac:dyDescent="0.25">
      <c r="A10" s="133">
        <f>PMIS_JPCP_IRI_App1!A10</f>
        <v>0</v>
      </c>
      <c r="B10" s="133">
        <f>PMIS_JPCP_IRI_App1!B10</f>
        <v>0</v>
      </c>
      <c r="C10" s="133">
        <f>PMIS_JPCP_IRI_App1!C10</f>
        <v>0</v>
      </c>
      <c r="D10" s="133">
        <f>PMIS_JPCP_IRI_App1!D10</f>
        <v>0</v>
      </c>
      <c r="E10" s="133">
        <f>PMIS_JPCP_IRI_App1!E10</f>
        <v>0</v>
      </c>
      <c r="F10" s="133">
        <f>PMIS_JPCP_IRI_App1!F10</f>
        <v>0</v>
      </c>
      <c r="G10" s="133">
        <f>PMIS_JPCP_IRI_App1!G10</f>
        <v>0</v>
      </c>
      <c r="H10" s="133">
        <f>IF(PMIS_JPCP_IRI_App1!H10="",H9+H9*(PMIS_JPCP_IRI_App1!$I$22/100),PMIS_JPCP_IRI_App1!H10)</f>
        <v>0</v>
      </c>
      <c r="I10" s="133">
        <f>IF(PMIS_JPCP_IRI_App1!H10="",I9,PMIS_JPCP_IRI_App1!I10)</f>
        <v>0</v>
      </c>
      <c r="J10" s="133">
        <f>PMIS_JPCP_IRI_App1!J10</f>
        <v>0</v>
      </c>
      <c r="K10" s="133">
        <f>PMIS_JPCP_IRI_App1!K10</f>
        <v>0</v>
      </c>
      <c r="L10" s="133">
        <f>RSL_PMIS_JPCP_IRI_App1!L10</f>
        <v>0</v>
      </c>
      <c r="M10" s="133" t="str">
        <f>PMIS_JPCP_IRI_App1!M10</f>
        <v/>
      </c>
      <c r="P10" s="136">
        <v>146331274</v>
      </c>
      <c r="Q10" s="133">
        <f t="shared" si="0"/>
        <v>-1.1904761904761905</v>
      </c>
      <c r="R10" s="171">
        <f t="shared" si="1"/>
        <v>-1.0139456435876086</v>
      </c>
      <c r="S10" s="133">
        <f t="shared" si="2"/>
        <v>-7.0506329113924062</v>
      </c>
      <c r="T10" s="133">
        <f t="shared" si="3"/>
        <v>-2.1955314158745836</v>
      </c>
      <c r="U10" s="133">
        <f t="shared" si="4"/>
        <v>-2.2632996103375684</v>
      </c>
    </row>
    <row r="11" spans="1:33" x14ac:dyDescent="0.25">
      <c r="A11" s="133">
        <f>PMIS_JPCP_IRI_App1!A11</f>
        <v>0</v>
      </c>
      <c r="B11" s="133">
        <f>PMIS_JPCP_IRI_App1!B11</f>
        <v>0</v>
      </c>
      <c r="C11" s="133">
        <f>PMIS_JPCP_IRI_App1!C11</f>
        <v>0</v>
      </c>
      <c r="D11" s="133">
        <f>PMIS_JPCP_IRI_App1!D11</f>
        <v>0</v>
      </c>
      <c r="E11" s="133">
        <f>PMIS_JPCP_IRI_App1!E11</f>
        <v>0</v>
      </c>
      <c r="F11" s="133">
        <f>PMIS_JPCP_IRI_App1!F11</f>
        <v>0</v>
      </c>
      <c r="G11" s="133">
        <f>PMIS_JPCP_IRI_App1!G11</f>
        <v>0</v>
      </c>
      <c r="H11" s="133">
        <f>IF(PMIS_JPCP_IRI_App1!H11="",H10+H10*(PMIS_JPCP_IRI_App1!$I$22/100),PMIS_JPCP_IRI_App1!H11)</f>
        <v>0</v>
      </c>
      <c r="I11" s="133">
        <f>IF(PMIS_JPCP_IRI_App1!H11="",I10,PMIS_JPCP_IRI_App1!I11)</f>
        <v>0</v>
      </c>
      <c r="J11" s="133">
        <f>PMIS_JPCP_IRI_App1!J11</f>
        <v>0</v>
      </c>
      <c r="K11" s="133">
        <f>PMIS_JPCP_IRI_App1!K11</f>
        <v>0</v>
      </c>
      <c r="L11" s="133">
        <f>RSL_PMIS_JPCP_IRI_App1!L11</f>
        <v>0</v>
      </c>
      <c r="M11" s="133" t="str">
        <f>PMIS_JPCP_IRI_App1!M11</f>
        <v/>
      </c>
      <c r="P11" s="134" t="s">
        <v>714</v>
      </c>
      <c r="Q11" s="133">
        <f t="shared" si="0"/>
        <v>-1.1904761904761905</v>
      </c>
      <c r="R11" s="171">
        <f t="shared" si="1"/>
        <v>-1.0139456435876086</v>
      </c>
      <c r="S11" s="133">
        <f t="shared" si="2"/>
        <v>-7.0506329113924062</v>
      </c>
      <c r="T11" s="133">
        <f t="shared" si="3"/>
        <v>-2.1955314158745836</v>
      </c>
      <c r="U11" s="133">
        <f t="shared" si="4"/>
        <v>-2.2632996103375684</v>
      </c>
    </row>
    <row r="12" spans="1:33" x14ac:dyDescent="0.25">
      <c r="A12" s="133">
        <f>PMIS_JPCP_IRI_App1!A12</f>
        <v>0</v>
      </c>
      <c r="B12" s="133">
        <f>PMIS_JPCP_IRI_App1!B12</f>
        <v>0</v>
      </c>
      <c r="C12" s="133">
        <f>PMIS_JPCP_IRI_App1!C12</f>
        <v>0</v>
      </c>
      <c r="D12" s="133">
        <f>PMIS_JPCP_IRI_App1!D12</f>
        <v>0</v>
      </c>
      <c r="E12" s="133">
        <f>PMIS_JPCP_IRI_App1!E12</f>
        <v>0</v>
      </c>
      <c r="F12" s="133">
        <f>PMIS_JPCP_IRI_App1!F12</f>
        <v>0</v>
      </c>
      <c r="G12" s="133">
        <f>PMIS_JPCP_IRI_App1!G12</f>
        <v>0</v>
      </c>
      <c r="H12" s="133">
        <f>IF(PMIS_JPCP_IRI_App1!H12="",H11+H11*(PMIS_JPCP_IRI_App1!$I$22/100),PMIS_JPCP_IRI_App1!H12)</f>
        <v>0</v>
      </c>
      <c r="I12" s="133">
        <f>IF(PMIS_JPCP_IRI_App1!H12="",I11,PMIS_JPCP_IRI_App1!I12)</f>
        <v>0</v>
      </c>
      <c r="J12" s="133">
        <f>PMIS_JPCP_IRI_App1!J12</f>
        <v>0</v>
      </c>
      <c r="K12" s="133">
        <f>PMIS_JPCP_IRI_App1!K12</f>
        <v>0</v>
      </c>
      <c r="L12" s="133">
        <f>RSL_PMIS_JPCP_IRI_App1!L12</f>
        <v>0</v>
      </c>
      <c r="M12" s="133" t="str">
        <f>PMIS_JPCP_IRI_App1!M12</f>
        <v/>
      </c>
      <c r="P12" s="133" t="s">
        <v>710</v>
      </c>
      <c r="Q12" s="133">
        <f t="shared" si="0"/>
        <v>-1.1904761904761905</v>
      </c>
      <c r="R12" s="171">
        <f t="shared" si="1"/>
        <v>-1.0139456435876086</v>
      </c>
      <c r="S12" s="133">
        <f t="shared" si="2"/>
        <v>-7.0506329113924062</v>
      </c>
      <c r="T12" s="133">
        <f t="shared" si="3"/>
        <v>-2.1955314158745836</v>
      </c>
      <c r="U12" s="133">
        <f t="shared" si="4"/>
        <v>-2.2632996103375684</v>
      </c>
    </row>
    <row r="13" spans="1:33" x14ac:dyDescent="0.25">
      <c r="A13" s="133">
        <f>PMIS_JPCP_IRI_App1!A13</f>
        <v>0</v>
      </c>
      <c r="B13" s="133">
        <f>PMIS_JPCP_IRI_App1!B13</f>
        <v>0</v>
      </c>
      <c r="C13" s="133">
        <f>PMIS_JPCP_IRI_App1!C13</f>
        <v>0</v>
      </c>
      <c r="D13" s="133">
        <f>PMIS_JPCP_IRI_App1!D13</f>
        <v>0</v>
      </c>
      <c r="E13" s="133">
        <f>PMIS_JPCP_IRI_App1!E13</f>
        <v>0</v>
      </c>
      <c r="F13" s="133">
        <f>PMIS_JPCP_IRI_App1!F13</f>
        <v>0</v>
      </c>
      <c r="G13" s="133">
        <f>PMIS_JPCP_IRI_App1!G13</f>
        <v>0</v>
      </c>
      <c r="H13" s="133">
        <f>IF(PMIS_JPCP_IRI_App1!H13="",H12+H12*(PMIS_JPCP_IRI_App1!$I$22/100),PMIS_JPCP_IRI_App1!H13)</f>
        <v>0</v>
      </c>
      <c r="I13" s="133">
        <f>IF(PMIS_JPCP_IRI_App1!H13="",I12,PMIS_JPCP_IRI_App1!I13)</f>
        <v>0</v>
      </c>
      <c r="J13" s="133">
        <f>PMIS_JPCP_IRI_App1!J13</f>
        <v>0</v>
      </c>
      <c r="K13" s="133">
        <f>PMIS_JPCP_IRI_App1!K13</f>
        <v>0</v>
      </c>
      <c r="L13" s="133">
        <f>RSL_PMIS_JPCP_IRI_App1!L13</f>
        <v>0</v>
      </c>
      <c r="M13" s="133" t="str">
        <f>PMIS_JPCP_IRI_App1!M13</f>
        <v/>
      </c>
      <c r="P13" s="133">
        <v>9.4094488188976388</v>
      </c>
      <c r="Q13" s="133">
        <f t="shared" si="0"/>
        <v>-1.1904761904761905</v>
      </c>
      <c r="R13" s="171">
        <f t="shared" si="1"/>
        <v>-1.0139456435876086</v>
      </c>
      <c r="S13" s="133">
        <f t="shared" si="2"/>
        <v>-7.0506329113924062</v>
      </c>
      <c r="T13" s="133">
        <f t="shared" si="3"/>
        <v>-2.1955314158745836</v>
      </c>
      <c r="U13" s="133">
        <f t="shared" si="4"/>
        <v>-2.2632996103375684</v>
      </c>
    </row>
    <row r="14" spans="1:33" x14ac:dyDescent="0.25">
      <c r="A14" s="133">
        <f>PMIS_JPCP_IRI_App1!A14</f>
        <v>0</v>
      </c>
      <c r="B14" s="133">
        <f>PMIS_JPCP_IRI_App1!B14</f>
        <v>0</v>
      </c>
      <c r="C14" s="133">
        <f>PMIS_JPCP_IRI_App1!C14</f>
        <v>0</v>
      </c>
      <c r="D14" s="133">
        <f>PMIS_JPCP_IRI_App1!D14</f>
        <v>0</v>
      </c>
      <c r="E14" s="133">
        <f>PMIS_JPCP_IRI_App1!E14</f>
        <v>0</v>
      </c>
      <c r="F14" s="133">
        <f>PMIS_JPCP_IRI_App1!F14</f>
        <v>0</v>
      </c>
      <c r="G14" s="133">
        <f>PMIS_JPCP_IRI_App1!G14</f>
        <v>0</v>
      </c>
      <c r="H14" s="133">
        <f>IF(PMIS_JPCP_IRI_App1!H14="",H13+H13*(PMIS_JPCP_IRI_App1!$I$22/100),PMIS_JPCP_IRI_App1!H14)</f>
        <v>0</v>
      </c>
      <c r="I14" s="133">
        <f>IF(PMIS_JPCP_IRI_App1!H14="",I13,PMIS_JPCP_IRI_App1!I14)</f>
        <v>0</v>
      </c>
      <c r="J14" s="133">
        <f>PMIS_JPCP_IRI_App1!J14</f>
        <v>0</v>
      </c>
      <c r="K14" s="133">
        <f>PMIS_JPCP_IRI_App1!K14</f>
        <v>0</v>
      </c>
      <c r="L14" s="133">
        <f>RSL_PMIS_JPCP_IRI_App1!L14</f>
        <v>0</v>
      </c>
      <c r="M14" s="133" t="str">
        <f>PMIS_JPCP_IRI_App1!M14</f>
        <v/>
      </c>
      <c r="P14" s="133" t="s">
        <v>712</v>
      </c>
      <c r="Q14" s="133">
        <f t="shared" si="0"/>
        <v>-1.1904761904761905</v>
      </c>
      <c r="R14" s="171">
        <f t="shared" si="1"/>
        <v>-1.0139456435876086</v>
      </c>
      <c r="S14" s="133">
        <f t="shared" si="2"/>
        <v>-7.0506329113924062</v>
      </c>
      <c r="T14" s="133">
        <f t="shared" si="3"/>
        <v>-2.1955314158745836</v>
      </c>
      <c r="U14" s="133">
        <f t="shared" si="4"/>
        <v>-2.2632996103375684</v>
      </c>
    </row>
    <row r="15" spans="1:33" x14ac:dyDescent="0.25">
      <c r="A15" s="133">
        <f>PMIS_JPCP_IRI_App1!A15</f>
        <v>0</v>
      </c>
      <c r="B15" s="133">
        <f>PMIS_JPCP_IRI_App1!B15</f>
        <v>0</v>
      </c>
      <c r="C15" s="133">
        <f>PMIS_JPCP_IRI_App1!C15</f>
        <v>0</v>
      </c>
      <c r="D15" s="133">
        <f>PMIS_JPCP_IRI_App1!D15</f>
        <v>0</v>
      </c>
      <c r="E15" s="133">
        <f>PMIS_JPCP_IRI_App1!E15</f>
        <v>0</v>
      </c>
      <c r="F15" s="133">
        <f>PMIS_JPCP_IRI_App1!F15</f>
        <v>0</v>
      </c>
      <c r="G15" s="133">
        <f>PMIS_JPCP_IRI_App1!G15</f>
        <v>0</v>
      </c>
      <c r="H15" s="133">
        <f>IF(PMIS_JPCP_IRI_App1!H15="",H14+H14*(PMIS_JPCP_IRI_App1!$I$22/100),PMIS_JPCP_IRI_App1!H15)</f>
        <v>0</v>
      </c>
      <c r="I15" s="133">
        <f>IF(PMIS_JPCP_IRI_App1!H15="",I14,PMIS_JPCP_IRI_App1!I15)</f>
        <v>0</v>
      </c>
      <c r="J15" s="133">
        <f>PMIS_JPCP_IRI_App1!J15</f>
        <v>0</v>
      </c>
      <c r="K15" s="133">
        <f>PMIS_JPCP_IRI_App1!K15</f>
        <v>0</v>
      </c>
      <c r="L15" s="133">
        <f>RSL_PMIS_JPCP_IRI_App1!L15</f>
        <v>0</v>
      </c>
      <c r="M15" s="133" t="str">
        <f>PMIS_JPCP_IRI_App1!M15</f>
        <v/>
      </c>
      <c r="P15" s="133">
        <v>12.51968503937008</v>
      </c>
      <c r="Q15" s="133">
        <f t="shared" si="0"/>
        <v>-1.1904761904761905</v>
      </c>
      <c r="R15" s="171">
        <f t="shared" si="1"/>
        <v>-1.0139456435876086</v>
      </c>
      <c r="S15" s="133">
        <f t="shared" si="2"/>
        <v>-7.0506329113924062</v>
      </c>
      <c r="T15" s="133">
        <f t="shared" si="3"/>
        <v>-2.1955314158745836</v>
      </c>
      <c r="U15" s="133">
        <f t="shared" si="4"/>
        <v>-2.2632996103375684</v>
      </c>
    </row>
    <row r="16" spans="1:33" x14ac:dyDescent="0.25">
      <c r="A16" s="133">
        <f>PMIS_JPCP_IRI_App1!A16</f>
        <v>0</v>
      </c>
      <c r="B16" s="133">
        <f>PMIS_JPCP_IRI_App1!B16</f>
        <v>0</v>
      </c>
      <c r="C16" s="133">
        <f>PMIS_JPCP_IRI_App1!C16</f>
        <v>0</v>
      </c>
      <c r="D16" s="133">
        <f>PMIS_JPCP_IRI_App1!D16</f>
        <v>0</v>
      </c>
      <c r="E16" s="133">
        <f>PMIS_JPCP_IRI_App1!E16</f>
        <v>0</v>
      </c>
      <c r="F16" s="133">
        <f>PMIS_JPCP_IRI_App1!F16</f>
        <v>0</v>
      </c>
      <c r="G16" s="133">
        <f>PMIS_JPCP_IRI_App1!G16</f>
        <v>0</v>
      </c>
      <c r="H16" s="133">
        <f>IF(PMIS_JPCP_IRI_App1!H16="",H15+H15*(PMIS_JPCP_IRI_App1!$I$22/100),PMIS_JPCP_IRI_App1!H16)</f>
        <v>0</v>
      </c>
      <c r="I16" s="133">
        <f>IF(PMIS_JPCP_IRI_App1!H16="",I15,PMIS_JPCP_IRI_App1!I16)</f>
        <v>0</v>
      </c>
      <c r="J16" s="133">
        <f>PMIS_JPCP_IRI_App1!J16</f>
        <v>0</v>
      </c>
      <c r="K16" s="133">
        <f>PMIS_JPCP_IRI_App1!K16</f>
        <v>0</v>
      </c>
      <c r="L16" s="133">
        <f>RSL_PMIS_JPCP_IRI_App1!L16</f>
        <v>0</v>
      </c>
      <c r="M16" s="133" t="str">
        <f>PMIS_JPCP_IRI_App1!M16</f>
        <v/>
      </c>
      <c r="P16" s="134" t="s">
        <v>706</v>
      </c>
      <c r="Q16" s="133">
        <f t="shared" si="0"/>
        <v>-1.1904761904761905</v>
      </c>
      <c r="R16" s="171">
        <f t="shared" si="1"/>
        <v>-1.0139456435876086</v>
      </c>
      <c r="S16" s="133">
        <f t="shared" si="2"/>
        <v>-7.0506329113924062</v>
      </c>
      <c r="T16" s="133">
        <f t="shared" si="3"/>
        <v>-2.1955314158745836</v>
      </c>
      <c r="U16" s="133">
        <f t="shared" si="4"/>
        <v>-2.2632996103375684</v>
      </c>
    </row>
    <row r="17" spans="16:44" x14ac:dyDescent="0.25">
      <c r="P17" s="133" t="s">
        <v>710</v>
      </c>
      <c r="Q17" s="133">
        <f t="shared" si="0"/>
        <v>-1.1904761904761905</v>
      </c>
      <c r="R17" s="171">
        <f t="shared" si="1"/>
        <v>-1.0139456435876086</v>
      </c>
      <c r="S17" s="133">
        <f t="shared" si="2"/>
        <v>-7.0506329113924062</v>
      </c>
      <c r="T17" s="133">
        <f t="shared" si="3"/>
        <v>-2.1955314158745836</v>
      </c>
      <c r="U17" s="133">
        <f t="shared" si="4"/>
        <v>-2.2632996103375684</v>
      </c>
      <c r="V17" s="134" t="s">
        <v>715</v>
      </c>
      <c r="W17" s="133" t="s">
        <v>716</v>
      </c>
    </row>
    <row r="18" spans="16:44" x14ac:dyDescent="0.25">
      <c r="P18" s="133">
        <v>67.795000000000002</v>
      </c>
      <c r="Q18" s="133">
        <f t="shared" si="0"/>
        <v>-1.1904761904761905</v>
      </c>
      <c r="R18" s="171">
        <f t="shared" si="1"/>
        <v>-1.0139456435876086</v>
      </c>
      <c r="S18" s="133">
        <f t="shared" si="2"/>
        <v>-7.0506329113924062</v>
      </c>
      <c r="T18" s="133">
        <f t="shared" si="3"/>
        <v>-2.1955314158745836</v>
      </c>
      <c r="U18" s="133">
        <f t="shared" si="4"/>
        <v>-2.2632996103375684</v>
      </c>
      <c r="V18" s="133">
        <v>1.6157280000000001</v>
      </c>
      <c r="W18" s="133">
        <f t="array" ref="W18:AR22">MMULT(Z2:AD6,TRANSPOSE(Q2:U23))</f>
        <v>-5.9962693491031578</v>
      </c>
      <c r="X18" s="133">
        <v>-5.9962693491031578</v>
      </c>
      <c r="Y18" s="133">
        <v>-5.9962693491031578</v>
      </c>
      <c r="Z18" s="133">
        <v>-5.9962693491031578</v>
      </c>
      <c r="AA18" s="133">
        <v>-5.9962693491031578</v>
      </c>
      <c r="AB18" s="133">
        <v>-5.9962693491031578</v>
      </c>
      <c r="AC18" s="133">
        <v>-5.9962693491031578</v>
      </c>
      <c r="AD18" s="133">
        <v>-5.9962693491031578</v>
      </c>
      <c r="AE18" s="133">
        <v>-5.9962693491031578</v>
      </c>
      <c r="AF18" s="133">
        <v>-5.9962693491031578</v>
      </c>
      <c r="AG18" s="133">
        <v>-5.9962693491031578</v>
      </c>
      <c r="AH18" s="133">
        <v>-5.9962693491031578</v>
      </c>
      <c r="AI18" s="133">
        <v>-5.9962693491031578</v>
      </c>
      <c r="AJ18" s="133">
        <v>-5.9962693491031578</v>
      </c>
      <c r="AK18" s="133">
        <v>-5.9962693491031578</v>
      </c>
      <c r="AL18" s="133">
        <v>-5.9962693491031578</v>
      </c>
      <c r="AM18" s="133">
        <v>-5.9962693491031578</v>
      </c>
      <c r="AN18" s="133">
        <v>-5.9962693491031578</v>
      </c>
      <c r="AO18" s="133">
        <v>-5.9962693491031578</v>
      </c>
      <c r="AP18" s="133">
        <v>-5.9962693491031578</v>
      </c>
      <c r="AQ18" s="133">
        <v>-5.9962693491031578</v>
      </c>
      <c r="AR18" s="133">
        <v>-5.9962693491031578</v>
      </c>
    </row>
    <row r="19" spans="16:44" x14ac:dyDescent="0.25">
      <c r="P19" s="133" t="s">
        <v>712</v>
      </c>
      <c r="Q19" s="133">
        <f t="shared" si="0"/>
        <v>-1.1904761904761905</v>
      </c>
      <c r="R19" s="171">
        <f t="shared" si="1"/>
        <v>-1.0139456435876086</v>
      </c>
      <c r="S19" s="133">
        <f t="shared" si="2"/>
        <v>-7.0506329113924062</v>
      </c>
      <c r="T19" s="133">
        <f t="shared" si="3"/>
        <v>-2.1955314158745836</v>
      </c>
      <c r="U19" s="133">
        <f t="shared" si="4"/>
        <v>-2.2632996103375684</v>
      </c>
      <c r="V19" s="133">
        <v>1.1220749999999999</v>
      </c>
      <c r="W19" s="133">
        <v>-17.237277734646799</v>
      </c>
      <c r="X19" s="133">
        <v>-17.237277734646799</v>
      </c>
      <c r="Y19" s="133">
        <v>-17.237277734646799</v>
      </c>
      <c r="Z19" s="133">
        <v>-17.237277734646799</v>
      </c>
      <c r="AA19" s="133">
        <v>-17.237277734646799</v>
      </c>
      <c r="AB19" s="133">
        <v>-17.237277734646799</v>
      </c>
      <c r="AC19" s="133">
        <v>-17.237277734646799</v>
      </c>
      <c r="AD19" s="133">
        <v>-17.237277734646799</v>
      </c>
      <c r="AE19" s="133">
        <v>-17.237277734646799</v>
      </c>
      <c r="AF19" s="133">
        <v>-17.237277734646799</v>
      </c>
      <c r="AG19" s="133">
        <v>-17.237277734646799</v>
      </c>
      <c r="AH19" s="133">
        <v>-17.237277734646799</v>
      </c>
      <c r="AI19" s="133">
        <v>-17.237277734646799</v>
      </c>
      <c r="AJ19" s="133">
        <v>-17.237277734646799</v>
      </c>
      <c r="AK19" s="133">
        <v>-17.237277734646799</v>
      </c>
      <c r="AL19" s="133">
        <v>-17.237277734646799</v>
      </c>
      <c r="AM19" s="133">
        <v>-17.237277734646799</v>
      </c>
      <c r="AN19" s="133">
        <v>-17.237277734646799</v>
      </c>
      <c r="AO19" s="133">
        <v>-17.237277734646799</v>
      </c>
      <c r="AP19" s="133">
        <v>-17.237277734646799</v>
      </c>
      <c r="AQ19" s="133">
        <v>-17.237277734646799</v>
      </c>
      <c r="AR19" s="133">
        <v>-17.237277734646799</v>
      </c>
    </row>
    <row r="20" spans="16:44" x14ac:dyDescent="0.25">
      <c r="P20" s="133">
        <v>181.209</v>
      </c>
      <c r="Q20" s="133">
        <f t="shared" si="0"/>
        <v>-1.1904761904761905</v>
      </c>
      <c r="R20" s="171">
        <f t="shared" si="1"/>
        <v>-1.0139456435876086</v>
      </c>
      <c r="S20" s="133">
        <f t="shared" si="2"/>
        <v>-7.0506329113924062</v>
      </c>
      <c r="T20" s="133">
        <f t="shared" si="3"/>
        <v>-2.1955314158745836</v>
      </c>
      <c r="U20" s="133">
        <f t="shared" si="4"/>
        <v>-2.2632996103375684</v>
      </c>
      <c r="V20" s="133">
        <v>2.0223719999999998</v>
      </c>
      <c r="W20" s="133">
        <v>3.0951097140511878</v>
      </c>
      <c r="X20" s="133">
        <v>3.0951097140511878</v>
      </c>
      <c r="Y20" s="133">
        <v>3.0951097140511878</v>
      </c>
      <c r="Z20" s="133">
        <v>3.0951097140511878</v>
      </c>
      <c r="AA20" s="133">
        <v>3.0951097140511878</v>
      </c>
      <c r="AB20" s="133">
        <v>3.0951097140511878</v>
      </c>
      <c r="AC20" s="133">
        <v>3.0951097140511878</v>
      </c>
      <c r="AD20" s="133">
        <v>3.0951097140511878</v>
      </c>
      <c r="AE20" s="133">
        <v>3.0951097140511878</v>
      </c>
      <c r="AF20" s="133">
        <v>3.0951097140511878</v>
      </c>
      <c r="AG20" s="133">
        <v>3.0951097140511878</v>
      </c>
      <c r="AH20" s="133">
        <v>3.0951097140511878</v>
      </c>
      <c r="AI20" s="133">
        <v>3.0951097140511878</v>
      </c>
      <c r="AJ20" s="133">
        <v>3.0951097140511878</v>
      </c>
      <c r="AK20" s="133">
        <v>3.0951097140511878</v>
      </c>
      <c r="AL20" s="133">
        <v>3.0951097140511878</v>
      </c>
      <c r="AM20" s="133">
        <v>3.0951097140511878</v>
      </c>
      <c r="AN20" s="133">
        <v>3.0951097140511878</v>
      </c>
      <c r="AO20" s="133">
        <v>3.0951097140511878</v>
      </c>
      <c r="AP20" s="133">
        <v>3.0951097140511878</v>
      </c>
      <c r="AQ20" s="133">
        <v>3.0951097140511878</v>
      </c>
      <c r="AR20" s="133">
        <v>3.0951097140511878</v>
      </c>
    </row>
    <row r="21" spans="16:44" x14ac:dyDescent="0.25">
      <c r="P21" s="134" t="s">
        <v>707</v>
      </c>
      <c r="Q21" s="133">
        <f t="shared" si="0"/>
        <v>-1.1904761904761905</v>
      </c>
      <c r="R21" s="171">
        <f t="shared" si="1"/>
        <v>-1.0139456435876086</v>
      </c>
      <c r="S21" s="133">
        <f t="shared" si="2"/>
        <v>-7.0506329113924062</v>
      </c>
      <c r="T21" s="133">
        <f t="shared" si="3"/>
        <v>-2.1955314158745836</v>
      </c>
      <c r="U21" s="133">
        <f t="shared" si="4"/>
        <v>-2.2632996103375684</v>
      </c>
      <c r="V21" s="133">
        <v>-0.79351000000000005</v>
      </c>
      <c r="W21" s="133">
        <v>-0.76267062300050892</v>
      </c>
      <c r="X21" s="133">
        <v>-0.76267062300050892</v>
      </c>
      <c r="Y21" s="133">
        <v>-0.76267062300050892</v>
      </c>
      <c r="Z21" s="133">
        <v>-0.76267062300050892</v>
      </c>
      <c r="AA21" s="133">
        <v>-0.76267062300050892</v>
      </c>
      <c r="AB21" s="133">
        <v>-0.76267062300050892</v>
      </c>
      <c r="AC21" s="133">
        <v>-0.76267062300050892</v>
      </c>
      <c r="AD21" s="133">
        <v>-0.76267062300050892</v>
      </c>
      <c r="AE21" s="133">
        <v>-0.76267062300050892</v>
      </c>
      <c r="AF21" s="133">
        <v>-0.76267062300050892</v>
      </c>
      <c r="AG21" s="133">
        <v>-0.76267062300050892</v>
      </c>
      <c r="AH21" s="133">
        <v>-0.76267062300050892</v>
      </c>
      <c r="AI21" s="133">
        <v>-0.76267062300050892</v>
      </c>
      <c r="AJ21" s="133">
        <v>-0.76267062300050892</v>
      </c>
      <c r="AK21" s="133">
        <v>-0.76267062300050892</v>
      </c>
      <c r="AL21" s="133">
        <v>-0.76267062300050892</v>
      </c>
      <c r="AM21" s="133">
        <v>-0.76267062300050892</v>
      </c>
      <c r="AN21" s="133">
        <v>-0.76267062300050892</v>
      </c>
      <c r="AO21" s="133">
        <v>-0.76267062300050892</v>
      </c>
      <c r="AP21" s="133">
        <v>-0.76267062300050892</v>
      </c>
      <c r="AQ21" s="133">
        <v>-0.76267062300050892</v>
      </c>
      <c r="AR21" s="133">
        <v>-0.76267062300050892</v>
      </c>
    </row>
    <row r="22" spans="16:44" x14ac:dyDescent="0.25">
      <c r="P22" s="133" t="s">
        <v>710</v>
      </c>
      <c r="Q22" s="133">
        <f t="shared" si="0"/>
        <v>-1.1904761904761905</v>
      </c>
      <c r="R22" s="171">
        <f t="shared" si="1"/>
        <v>-1.0139456435876086</v>
      </c>
      <c r="S22" s="133">
        <f t="shared" si="2"/>
        <v>-7.0506329113924062</v>
      </c>
      <c r="T22" s="133">
        <f t="shared" si="3"/>
        <v>-2.1955314158745836</v>
      </c>
      <c r="U22" s="133">
        <f t="shared" si="4"/>
        <v>-2.2632996103375684</v>
      </c>
      <c r="V22" s="133">
        <v>1.1763319999999999</v>
      </c>
      <c r="W22" s="133">
        <v>3.2956145536840173</v>
      </c>
      <c r="X22" s="133">
        <v>3.2956145536840173</v>
      </c>
      <c r="Y22" s="133">
        <v>3.2956145536840173</v>
      </c>
      <c r="Z22" s="133">
        <v>3.2956145536840173</v>
      </c>
      <c r="AA22" s="133">
        <v>3.2956145536840173</v>
      </c>
      <c r="AB22" s="133">
        <v>3.2956145536840173</v>
      </c>
      <c r="AC22" s="133">
        <v>3.2956145536840173</v>
      </c>
      <c r="AD22" s="133">
        <v>3.2956145536840173</v>
      </c>
      <c r="AE22" s="133">
        <v>3.2956145536840173</v>
      </c>
      <c r="AF22" s="133">
        <v>3.2956145536840173</v>
      </c>
      <c r="AG22" s="133">
        <v>3.2956145536840173</v>
      </c>
      <c r="AH22" s="133">
        <v>3.2956145536840173</v>
      </c>
      <c r="AI22" s="133">
        <v>3.2956145536840173</v>
      </c>
      <c r="AJ22" s="133">
        <v>3.2956145536840173</v>
      </c>
      <c r="AK22" s="133">
        <v>3.2956145536840173</v>
      </c>
      <c r="AL22" s="133">
        <v>3.2956145536840173</v>
      </c>
      <c r="AM22" s="133">
        <v>3.2956145536840173</v>
      </c>
      <c r="AN22" s="133">
        <v>3.2956145536840173</v>
      </c>
      <c r="AO22" s="133">
        <v>3.2956145536840173</v>
      </c>
      <c r="AP22" s="133">
        <v>3.2956145536840173</v>
      </c>
      <c r="AQ22" s="133">
        <v>3.2956145536840173</v>
      </c>
      <c r="AR22" s="133">
        <v>3.2956145536840173</v>
      </c>
    </row>
    <row r="23" spans="16:44" x14ac:dyDescent="0.25">
      <c r="P23" s="133">
        <v>73.338977892763594</v>
      </c>
      <c r="Q23" s="133">
        <f t="shared" si="0"/>
        <v>-1.1904761904761905</v>
      </c>
      <c r="R23" s="171">
        <f t="shared" si="1"/>
        <v>-1.0139456435876086</v>
      </c>
      <c r="S23" s="133">
        <f t="shared" si="2"/>
        <v>-7.0506329113924062</v>
      </c>
      <c r="T23" s="133">
        <f t="shared" si="3"/>
        <v>-2.1955314158745836</v>
      </c>
      <c r="U23" s="133">
        <f t="shared" si="4"/>
        <v>-2.2632996103375684</v>
      </c>
    </row>
    <row r="24" spans="16:44" x14ac:dyDescent="0.25">
      <c r="P24" s="133" t="s">
        <v>712</v>
      </c>
      <c r="Q24" s="133">
        <f t="shared" si="0"/>
        <v>-1.1904761904761905</v>
      </c>
      <c r="R24" s="171">
        <f t="shared" si="1"/>
        <v>-1.0139456435876086</v>
      </c>
      <c r="S24" s="133">
        <f t="shared" si="2"/>
        <v>-7.0506329113924062</v>
      </c>
      <c r="T24" s="133">
        <f t="shared" si="3"/>
        <v>-2.1955314158745836</v>
      </c>
      <c r="U24" s="133">
        <f t="shared" si="4"/>
        <v>-2.2632996103375684</v>
      </c>
    </row>
    <row r="25" spans="16:44" x14ac:dyDescent="0.25">
      <c r="P25" s="133">
        <v>189.446</v>
      </c>
      <c r="Q25" s="133">
        <f t="shared" si="0"/>
        <v>-1.1904761904761905</v>
      </c>
      <c r="R25" s="171">
        <f t="shared" si="1"/>
        <v>-1.0139456435876086</v>
      </c>
      <c r="S25" s="133">
        <f t="shared" si="2"/>
        <v>-7.0506329113924062</v>
      </c>
      <c r="T25" s="133">
        <f t="shared" si="3"/>
        <v>-2.1955314158745836</v>
      </c>
      <c r="U25" s="133">
        <f t="shared" si="4"/>
        <v>-2.2632996103375684</v>
      </c>
    </row>
    <row r="26" spans="16:44" x14ac:dyDescent="0.25">
      <c r="Q26" s="133">
        <f t="shared" si="0"/>
        <v>-1.1904761904761905</v>
      </c>
      <c r="R26" s="171">
        <f t="shared" si="1"/>
        <v>-1.0139456435876086</v>
      </c>
      <c r="S26" s="133">
        <f t="shared" si="2"/>
        <v>-7.0506329113924062</v>
      </c>
      <c r="T26" s="133">
        <f t="shared" si="3"/>
        <v>-2.1955314158745836</v>
      </c>
      <c r="U26" s="133">
        <f t="shared" si="4"/>
        <v>-2.2632996103375684</v>
      </c>
      <c r="W26" s="133" t="s">
        <v>717</v>
      </c>
    </row>
    <row r="27" spans="16:44" x14ac:dyDescent="0.25">
      <c r="Q27" s="133">
        <f t="shared" si="0"/>
        <v>-1.1904761904761905</v>
      </c>
      <c r="R27" s="171">
        <f t="shared" si="1"/>
        <v>-1.0139456435876086</v>
      </c>
      <c r="S27" s="133">
        <f t="shared" si="2"/>
        <v>-7.0506329113924062</v>
      </c>
      <c r="T27" s="133">
        <f t="shared" si="3"/>
        <v>-2.1955314158745836</v>
      </c>
      <c r="U27" s="133">
        <f t="shared" si="4"/>
        <v>-2.2632996103375684</v>
      </c>
      <c r="W27" s="133">
        <f t="array" ref="W27:AR31">(V18:V22)+W18:AR22</f>
        <v>-4.380541349103158</v>
      </c>
      <c r="X27" s="133">
        <v>-4.380541349103158</v>
      </c>
      <c r="Y27" s="133">
        <v>-4.380541349103158</v>
      </c>
      <c r="Z27" s="133">
        <v>-4.380541349103158</v>
      </c>
      <c r="AA27" s="133">
        <v>-4.380541349103158</v>
      </c>
      <c r="AB27" s="133">
        <v>-4.380541349103158</v>
      </c>
      <c r="AC27" s="133">
        <v>-4.380541349103158</v>
      </c>
      <c r="AD27" s="133">
        <v>-4.380541349103158</v>
      </c>
      <c r="AE27" s="133">
        <v>-4.380541349103158</v>
      </c>
      <c r="AF27" s="133">
        <v>-4.380541349103158</v>
      </c>
      <c r="AG27" s="133">
        <v>-4.380541349103158</v>
      </c>
      <c r="AH27" s="133">
        <v>-4.380541349103158</v>
      </c>
      <c r="AI27" s="133">
        <v>-4.380541349103158</v>
      </c>
      <c r="AJ27" s="133">
        <v>-4.380541349103158</v>
      </c>
      <c r="AK27" s="133">
        <v>-4.380541349103158</v>
      </c>
      <c r="AL27" s="133">
        <v>-4.380541349103158</v>
      </c>
      <c r="AM27" s="133">
        <v>-4.380541349103158</v>
      </c>
      <c r="AN27" s="133">
        <v>-4.380541349103158</v>
      </c>
      <c r="AO27" s="133">
        <v>-4.380541349103158</v>
      </c>
      <c r="AP27" s="133">
        <v>-4.380541349103158</v>
      </c>
      <c r="AQ27" s="133">
        <v>-4.380541349103158</v>
      </c>
      <c r="AR27" s="133">
        <v>-4.380541349103158</v>
      </c>
    </row>
    <row r="28" spans="16:44" x14ac:dyDescent="0.25">
      <c r="Q28" s="133">
        <f t="shared" si="0"/>
        <v>-1.1904761904761905</v>
      </c>
      <c r="R28" s="171">
        <f t="shared" si="1"/>
        <v>-1.0139456435876086</v>
      </c>
      <c r="S28" s="133">
        <f t="shared" si="2"/>
        <v>-7.0506329113924062</v>
      </c>
      <c r="T28" s="133">
        <f t="shared" si="3"/>
        <v>-2.1955314158745836</v>
      </c>
      <c r="U28" s="133">
        <f t="shared" si="4"/>
        <v>-2.2632996103375684</v>
      </c>
      <c r="W28" s="133">
        <v>-16.1152027346468</v>
      </c>
      <c r="X28" s="133">
        <v>-16.1152027346468</v>
      </c>
      <c r="Y28" s="133">
        <v>-16.1152027346468</v>
      </c>
      <c r="Z28" s="133">
        <v>-16.1152027346468</v>
      </c>
      <c r="AA28" s="133">
        <v>-16.1152027346468</v>
      </c>
      <c r="AB28" s="133">
        <v>-16.1152027346468</v>
      </c>
      <c r="AC28" s="133">
        <v>-16.1152027346468</v>
      </c>
      <c r="AD28" s="133">
        <v>-16.1152027346468</v>
      </c>
      <c r="AE28" s="133">
        <v>-16.1152027346468</v>
      </c>
      <c r="AF28" s="133">
        <v>-16.1152027346468</v>
      </c>
      <c r="AG28" s="133">
        <v>-16.1152027346468</v>
      </c>
      <c r="AH28" s="133">
        <v>-16.1152027346468</v>
      </c>
      <c r="AI28" s="133">
        <v>-16.1152027346468</v>
      </c>
      <c r="AJ28" s="133">
        <v>-16.1152027346468</v>
      </c>
      <c r="AK28" s="133">
        <v>-16.1152027346468</v>
      </c>
      <c r="AL28" s="133">
        <v>-16.1152027346468</v>
      </c>
      <c r="AM28" s="133">
        <v>-16.1152027346468</v>
      </c>
      <c r="AN28" s="133">
        <v>-16.1152027346468</v>
      </c>
      <c r="AO28" s="133">
        <v>-16.1152027346468</v>
      </c>
      <c r="AP28" s="133">
        <v>-16.1152027346468</v>
      </c>
      <c r="AQ28" s="133">
        <v>-16.1152027346468</v>
      </c>
      <c r="AR28" s="133">
        <v>-16.1152027346468</v>
      </c>
    </row>
    <row r="29" spans="16:44" x14ac:dyDescent="0.25">
      <c r="Q29" s="133">
        <f t="shared" si="0"/>
        <v>-1.1904761904761905</v>
      </c>
      <c r="R29" s="171">
        <f t="shared" si="1"/>
        <v>-1.0139456435876086</v>
      </c>
      <c r="S29" s="133">
        <f t="shared" si="2"/>
        <v>-7.0506329113924062</v>
      </c>
      <c r="T29" s="133">
        <f t="shared" si="3"/>
        <v>-2.1955314158745836</v>
      </c>
      <c r="U29" s="133">
        <f t="shared" si="4"/>
        <v>-2.2632996103375684</v>
      </c>
      <c r="W29" s="133">
        <v>5.1174817140511877</v>
      </c>
      <c r="X29" s="133">
        <v>5.1174817140511877</v>
      </c>
      <c r="Y29" s="133">
        <v>5.1174817140511877</v>
      </c>
      <c r="Z29" s="133">
        <v>5.1174817140511877</v>
      </c>
      <c r="AA29" s="133">
        <v>5.1174817140511877</v>
      </c>
      <c r="AB29" s="133">
        <v>5.1174817140511877</v>
      </c>
      <c r="AC29" s="133">
        <v>5.1174817140511877</v>
      </c>
      <c r="AD29" s="133">
        <v>5.1174817140511877</v>
      </c>
      <c r="AE29" s="133">
        <v>5.1174817140511877</v>
      </c>
      <c r="AF29" s="133">
        <v>5.1174817140511877</v>
      </c>
      <c r="AG29" s="133">
        <v>5.1174817140511877</v>
      </c>
      <c r="AH29" s="133">
        <v>5.1174817140511877</v>
      </c>
      <c r="AI29" s="133">
        <v>5.1174817140511877</v>
      </c>
      <c r="AJ29" s="133">
        <v>5.1174817140511877</v>
      </c>
      <c r="AK29" s="133">
        <v>5.1174817140511877</v>
      </c>
      <c r="AL29" s="133">
        <v>5.1174817140511877</v>
      </c>
      <c r="AM29" s="133">
        <v>5.1174817140511877</v>
      </c>
      <c r="AN29" s="133">
        <v>5.1174817140511877</v>
      </c>
      <c r="AO29" s="133">
        <v>5.1174817140511877</v>
      </c>
      <c r="AP29" s="133">
        <v>5.1174817140511877</v>
      </c>
      <c r="AQ29" s="133">
        <v>5.1174817140511877</v>
      </c>
      <c r="AR29" s="133">
        <v>5.1174817140511877</v>
      </c>
    </row>
    <row r="30" spans="16:44" x14ac:dyDescent="0.25">
      <c r="Q30" s="133">
        <f t="shared" si="0"/>
        <v>-1.1904761904761905</v>
      </c>
      <c r="R30" s="171">
        <f t="shared" si="1"/>
        <v>-1.0139456435876086</v>
      </c>
      <c r="S30" s="133">
        <f t="shared" si="2"/>
        <v>-7.0506329113924062</v>
      </c>
      <c r="T30" s="133">
        <f t="shared" si="3"/>
        <v>-2.1955314158745836</v>
      </c>
      <c r="U30" s="133">
        <f t="shared" si="4"/>
        <v>-2.2632996103375684</v>
      </c>
      <c r="W30" s="133">
        <v>-1.5561806230005089</v>
      </c>
      <c r="X30" s="133">
        <v>-1.5561806230005089</v>
      </c>
      <c r="Y30" s="133">
        <v>-1.5561806230005089</v>
      </c>
      <c r="Z30" s="133">
        <v>-1.5561806230005089</v>
      </c>
      <c r="AA30" s="133">
        <v>-1.5561806230005089</v>
      </c>
      <c r="AB30" s="133">
        <v>-1.5561806230005089</v>
      </c>
      <c r="AC30" s="133">
        <v>-1.5561806230005089</v>
      </c>
      <c r="AD30" s="133">
        <v>-1.5561806230005089</v>
      </c>
      <c r="AE30" s="133">
        <v>-1.5561806230005089</v>
      </c>
      <c r="AF30" s="133">
        <v>-1.5561806230005089</v>
      </c>
      <c r="AG30" s="133">
        <v>-1.5561806230005089</v>
      </c>
      <c r="AH30" s="133">
        <v>-1.5561806230005089</v>
      </c>
      <c r="AI30" s="133">
        <v>-1.5561806230005089</v>
      </c>
      <c r="AJ30" s="133">
        <v>-1.5561806230005089</v>
      </c>
      <c r="AK30" s="133">
        <v>-1.5561806230005089</v>
      </c>
      <c r="AL30" s="133">
        <v>-1.5561806230005089</v>
      </c>
      <c r="AM30" s="133">
        <v>-1.5561806230005089</v>
      </c>
      <c r="AN30" s="133">
        <v>-1.5561806230005089</v>
      </c>
      <c r="AO30" s="133">
        <v>-1.5561806230005089</v>
      </c>
      <c r="AP30" s="133">
        <v>-1.5561806230005089</v>
      </c>
      <c r="AQ30" s="133">
        <v>-1.5561806230005089</v>
      </c>
      <c r="AR30" s="133">
        <v>-1.5561806230005089</v>
      </c>
    </row>
    <row r="31" spans="16:44" x14ac:dyDescent="0.25">
      <c r="Q31" s="133">
        <f t="shared" si="0"/>
        <v>-1.1904761904761905</v>
      </c>
      <c r="R31" s="171">
        <f t="shared" si="1"/>
        <v>-1.0139456435876086</v>
      </c>
      <c r="S31" s="133">
        <f t="shared" si="2"/>
        <v>-7.0506329113924062</v>
      </c>
      <c r="T31" s="133">
        <f t="shared" si="3"/>
        <v>-2.1955314158745836</v>
      </c>
      <c r="U31" s="133">
        <f t="shared" si="4"/>
        <v>-2.2632996103375684</v>
      </c>
      <c r="W31" s="133">
        <v>4.4719465536840168</v>
      </c>
      <c r="X31" s="133">
        <v>4.4719465536840168</v>
      </c>
      <c r="Y31" s="133">
        <v>4.4719465536840168</v>
      </c>
      <c r="Z31" s="133">
        <v>4.4719465536840168</v>
      </c>
      <c r="AA31" s="133">
        <v>4.4719465536840168</v>
      </c>
      <c r="AB31" s="133">
        <v>4.4719465536840168</v>
      </c>
      <c r="AC31" s="133">
        <v>4.4719465536840168</v>
      </c>
      <c r="AD31" s="133">
        <v>4.4719465536840168</v>
      </c>
      <c r="AE31" s="133">
        <v>4.4719465536840168</v>
      </c>
      <c r="AF31" s="133">
        <v>4.4719465536840168</v>
      </c>
      <c r="AG31" s="133">
        <v>4.4719465536840168</v>
      </c>
      <c r="AH31" s="133">
        <v>4.4719465536840168</v>
      </c>
      <c r="AI31" s="133">
        <v>4.4719465536840168</v>
      </c>
      <c r="AJ31" s="133">
        <v>4.4719465536840168</v>
      </c>
      <c r="AK31" s="133">
        <v>4.4719465536840168</v>
      </c>
      <c r="AL31" s="133">
        <v>4.4719465536840168</v>
      </c>
      <c r="AM31" s="133">
        <v>4.4719465536840168</v>
      </c>
      <c r="AN31" s="133">
        <v>4.4719465536840168</v>
      </c>
      <c r="AO31" s="133">
        <v>4.4719465536840168</v>
      </c>
      <c r="AP31" s="133">
        <v>4.4719465536840168</v>
      </c>
      <c r="AQ31" s="133">
        <v>4.4719465536840168</v>
      </c>
      <c r="AR31" s="133">
        <v>4.4719465536840168</v>
      </c>
    </row>
    <row r="32" spans="16:44" x14ac:dyDescent="0.25">
      <c r="Q32" s="133">
        <f t="shared" si="0"/>
        <v>-1.1904761904761905</v>
      </c>
      <c r="R32" s="171">
        <f t="shared" si="1"/>
        <v>-1.0139456435876086</v>
      </c>
      <c r="S32" s="133">
        <f t="shared" si="2"/>
        <v>-7.0506329113924062</v>
      </c>
      <c r="T32" s="133">
        <f t="shared" si="3"/>
        <v>-2.1955314158745836</v>
      </c>
      <c r="U32" s="133">
        <f t="shared" si="4"/>
        <v>-2.2632996103375684</v>
      </c>
    </row>
    <row r="33" spans="17:44" x14ac:dyDescent="0.25">
      <c r="Q33" s="133">
        <f t="shared" si="0"/>
        <v>-1.1904761904761905</v>
      </c>
      <c r="R33" s="171">
        <f t="shared" si="1"/>
        <v>-1.0139456435876086</v>
      </c>
      <c r="S33" s="133">
        <f t="shared" si="2"/>
        <v>-7.0506329113924062</v>
      </c>
      <c r="T33" s="133">
        <f t="shared" si="3"/>
        <v>-2.1955314158745836</v>
      </c>
      <c r="U33" s="133">
        <f t="shared" si="4"/>
        <v>-2.2632996103375684</v>
      </c>
    </row>
    <row r="34" spans="17:44" x14ac:dyDescent="0.25">
      <c r="Q34" s="133">
        <f t="shared" si="0"/>
        <v>-1.1904761904761905</v>
      </c>
      <c r="R34" s="171">
        <f t="shared" si="1"/>
        <v>-1.0139456435876086</v>
      </c>
      <c r="S34" s="133">
        <f t="shared" si="2"/>
        <v>-7.0506329113924062</v>
      </c>
      <c r="T34" s="133">
        <f t="shared" si="3"/>
        <v>-2.1955314158745836</v>
      </c>
      <c r="U34" s="133">
        <f t="shared" si="4"/>
        <v>-2.2632996103375684</v>
      </c>
    </row>
    <row r="35" spans="17:44" x14ac:dyDescent="0.25">
      <c r="Q35" s="133">
        <f t="shared" si="0"/>
        <v>-1.1904761904761905</v>
      </c>
      <c r="R35" s="171">
        <f t="shared" si="1"/>
        <v>-1.0139456435876086</v>
      </c>
      <c r="S35" s="133">
        <f t="shared" si="2"/>
        <v>-7.0506329113924062</v>
      </c>
      <c r="T35" s="133">
        <f t="shared" si="3"/>
        <v>-2.1955314158745836</v>
      </c>
      <c r="U35" s="133">
        <f t="shared" si="4"/>
        <v>-2.2632996103375684</v>
      </c>
      <c r="W35" s="133" t="s">
        <v>718</v>
      </c>
    </row>
    <row r="36" spans="17:44" x14ac:dyDescent="0.25">
      <c r="Q36" s="133">
        <f t="shared" si="0"/>
        <v>-1.1904761904761905</v>
      </c>
      <c r="R36" s="171">
        <f t="shared" si="1"/>
        <v>-1.0139456435876086</v>
      </c>
      <c r="S36" s="133">
        <f t="shared" si="2"/>
        <v>-7.0506329113924062</v>
      </c>
      <c r="T36" s="133">
        <f t="shared" si="3"/>
        <v>-2.1955314158745836</v>
      </c>
      <c r="U36" s="133">
        <f t="shared" si="4"/>
        <v>-2.2632996103375684</v>
      </c>
      <c r="W36" s="133">
        <f>2/(1+EXP(-2*W27))-1</f>
        <v>-0.99968661942774306</v>
      </c>
      <c r="X36" s="133">
        <f t="shared" ref="X36:AR36" si="5">2/(1+EXP(-2*X27))-1</f>
        <v>-0.99968661942774306</v>
      </c>
      <c r="Y36" s="133">
        <f t="shared" si="5"/>
        <v>-0.99968661942774306</v>
      </c>
      <c r="Z36" s="133">
        <f t="shared" si="5"/>
        <v>-0.99968661942774306</v>
      </c>
      <c r="AA36" s="133">
        <f t="shared" si="5"/>
        <v>-0.99968661942774306</v>
      </c>
      <c r="AB36" s="133">
        <f t="shared" si="5"/>
        <v>-0.99968661942774306</v>
      </c>
      <c r="AC36" s="133">
        <f t="shared" si="5"/>
        <v>-0.99968661942774306</v>
      </c>
      <c r="AD36" s="133">
        <f t="shared" si="5"/>
        <v>-0.99968661942774306</v>
      </c>
      <c r="AE36" s="133">
        <f t="shared" si="5"/>
        <v>-0.99968661942774306</v>
      </c>
      <c r="AF36" s="133">
        <f t="shared" si="5"/>
        <v>-0.99968661942774306</v>
      </c>
      <c r="AG36" s="133">
        <f t="shared" si="5"/>
        <v>-0.99968661942774306</v>
      </c>
      <c r="AH36" s="133">
        <f t="shared" si="5"/>
        <v>-0.99968661942774306</v>
      </c>
      <c r="AI36" s="133">
        <f t="shared" si="5"/>
        <v>-0.99968661942774306</v>
      </c>
      <c r="AJ36" s="133">
        <f t="shared" si="5"/>
        <v>-0.99968661942774306</v>
      </c>
      <c r="AK36" s="133">
        <f t="shared" si="5"/>
        <v>-0.99968661942774306</v>
      </c>
      <c r="AL36" s="133">
        <f t="shared" si="5"/>
        <v>-0.99968661942774306</v>
      </c>
      <c r="AM36" s="133">
        <f t="shared" si="5"/>
        <v>-0.99968661942774306</v>
      </c>
      <c r="AN36" s="133">
        <f t="shared" si="5"/>
        <v>-0.99968661942774306</v>
      </c>
      <c r="AO36" s="133">
        <f t="shared" si="5"/>
        <v>-0.99968661942774306</v>
      </c>
      <c r="AP36" s="133">
        <f t="shared" si="5"/>
        <v>-0.99968661942774306</v>
      </c>
      <c r="AQ36" s="133">
        <f t="shared" si="5"/>
        <v>-0.99968661942774306</v>
      </c>
      <c r="AR36" s="133">
        <f t="shared" si="5"/>
        <v>-0.99968661942774306</v>
      </c>
    </row>
    <row r="37" spans="17:44" x14ac:dyDescent="0.25">
      <c r="Q37" s="133">
        <f t="shared" si="0"/>
        <v>-1.1904761904761905</v>
      </c>
      <c r="R37" s="171">
        <f t="shared" si="1"/>
        <v>-1.0139456435876086</v>
      </c>
      <c r="S37" s="133">
        <f t="shared" si="2"/>
        <v>-7.0506329113924062</v>
      </c>
      <c r="T37" s="133">
        <f t="shared" si="3"/>
        <v>-2.1955314158745836</v>
      </c>
      <c r="U37" s="133">
        <f t="shared" si="4"/>
        <v>-2.2632996103375684</v>
      </c>
      <c r="W37" s="133">
        <f t="shared" ref="W37:AR40" si="6">2/(1+EXP(-2*W28))-1</f>
        <v>-0.9999999999999799</v>
      </c>
      <c r="X37" s="133">
        <f t="shared" si="6"/>
        <v>-0.9999999999999799</v>
      </c>
      <c r="Y37" s="133">
        <f t="shared" si="6"/>
        <v>-0.9999999999999799</v>
      </c>
      <c r="Z37" s="133">
        <f t="shared" si="6"/>
        <v>-0.9999999999999799</v>
      </c>
      <c r="AA37" s="133">
        <f t="shared" si="6"/>
        <v>-0.9999999999999799</v>
      </c>
      <c r="AB37" s="133">
        <f t="shared" si="6"/>
        <v>-0.9999999999999799</v>
      </c>
      <c r="AC37" s="133">
        <f t="shared" si="6"/>
        <v>-0.9999999999999799</v>
      </c>
      <c r="AD37" s="133">
        <f t="shared" si="6"/>
        <v>-0.9999999999999799</v>
      </c>
      <c r="AE37" s="133">
        <f t="shared" si="6"/>
        <v>-0.9999999999999799</v>
      </c>
      <c r="AF37" s="133">
        <f t="shared" si="6"/>
        <v>-0.9999999999999799</v>
      </c>
      <c r="AG37" s="133">
        <f t="shared" si="6"/>
        <v>-0.9999999999999799</v>
      </c>
      <c r="AH37" s="133">
        <f t="shared" si="6"/>
        <v>-0.9999999999999799</v>
      </c>
      <c r="AI37" s="133">
        <f t="shared" si="6"/>
        <v>-0.9999999999999799</v>
      </c>
      <c r="AJ37" s="133">
        <f t="shared" si="6"/>
        <v>-0.9999999999999799</v>
      </c>
      <c r="AK37" s="133">
        <f t="shared" si="6"/>
        <v>-0.9999999999999799</v>
      </c>
      <c r="AL37" s="133">
        <f t="shared" si="6"/>
        <v>-0.9999999999999799</v>
      </c>
      <c r="AM37" s="133">
        <f t="shared" si="6"/>
        <v>-0.9999999999999799</v>
      </c>
      <c r="AN37" s="133">
        <f t="shared" si="6"/>
        <v>-0.9999999999999799</v>
      </c>
      <c r="AO37" s="133">
        <f t="shared" si="6"/>
        <v>-0.9999999999999799</v>
      </c>
      <c r="AP37" s="133">
        <f t="shared" si="6"/>
        <v>-0.9999999999999799</v>
      </c>
      <c r="AQ37" s="133">
        <f t="shared" si="6"/>
        <v>-0.9999999999999799</v>
      </c>
      <c r="AR37" s="133">
        <f t="shared" si="6"/>
        <v>-0.9999999999999799</v>
      </c>
    </row>
    <row r="38" spans="17:44" x14ac:dyDescent="0.25">
      <c r="Q38" s="133">
        <f t="shared" si="0"/>
        <v>-1.1904761904761905</v>
      </c>
      <c r="R38" s="171">
        <f t="shared" si="1"/>
        <v>-1.0139456435876086</v>
      </c>
      <c r="S38" s="133">
        <f t="shared" si="2"/>
        <v>-7.0506329113924062</v>
      </c>
      <c r="T38" s="133">
        <f t="shared" si="3"/>
        <v>-2.1955314158745836</v>
      </c>
      <c r="U38" s="133">
        <f t="shared" si="4"/>
        <v>-2.2632996103375684</v>
      </c>
      <c r="W38" s="133">
        <f t="shared" si="6"/>
        <v>0.99992821622914185</v>
      </c>
      <c r="X38" s="133">
        <f t="shared" si="6"/>
        <v>0.99992821622914185</v>
      </c>
      <c r="Y38" s="133">
        <f t="shared" si="6"/>
        <v>0.99992821622914185</v>
      </c>
      <c r="Z38" s="133">
        <f t="shared" si="6"/>
        <v>0.99992821622914185</v>
      </c>
      <c r="AA38" s="133">
        <f t="shared" si="6"/>
        <v>0.99992821622914185</v>
      </c>
      <c r="AB38" s="133">
        <f t="shared" si="6"/>
        <v>0.99992821622914185</v>
      </c>
      <c r="AC38" s="133">
        <f t="shared" si="6"/>
        <v>0.99992821622914185</v>
      </c>
      <c r="AD38" s="133">
        <f t="shared" si="6"/>
        <v>0.99992821622914185</v>
      </c>
      <c r="AE38" s="133">
        <f t="shared" si="6"/>
        <v>0.99992821622914185</v>
      </c>
      <c r="AF38" s="133">
        <f t="shared" si="6"/>
        <v>0.99992821622914185</v>
      </c>
      <c r="AG38" s="133">
        <f t="shared" si="6"/>
        <v>0.99992821622914185</v>
      </c>
      <c r="AH38" s="133">
        <f t="shared" si="6"/>
        <v>0.99992821622914185</v>
      </c>
      <c r="AI38" s="133">
        <f t="shared" si="6"/>
        <v>0.99992821622914185</v>
      </c>
      <c r="AJ38" s="133">
        <f t="shared" si="6"/>
        <v>0.99992821622914185</v>
      </c>
      <c r="AK38" s="133">
        <f t="shared" si="6"/>
        <v>0.99992821622914185</v>
      </c>
      <c r="AL38" s="133">
        <f t="shared" si="6"/>
        <v>0.99992821622914185</v>
      </c>
      <c r="AM38" s="133">
        <f t="shared" si="6"/>
        <v>0.99992821622914185</v>
      </c>
      <c r="AN38" s="133">
        <f t="shared" si="6"/>
        <v>0.99992821622914185</v>
      </c>
      <c r="AO38" s="133">
        <f t="shared" si="6"/>
        <v>0.99992821622914185</v>
      </c>
      <c r="AP38" s="133">
        <f t="shared" si="6"/>
        <v>0.99992821622914185</v>
      </c>
      <c r="AQ38" s="133">
        <f t="shared" si="6"/>
        <v>0.99992821622914185</v>
      </c>
      <c r="AR38" s="133">
        <f t="shared" si="6"/>
        <v>0.99992821622914185</v>
      </c>
    </row>
    <row r="39" spans="17:44" x14ac:dyDescent="0.25">
      <c r="Q39" s="133">
        <f t="shared" si="0"/>
        <v>-1.1904761904761905</v>
      </c>
      <c r="R39" s="171">
        <f t="shared" si="1"/>
        <v>-1.0139456435876086</v>
      </c>
      <c r="S39" s="133">
        <f t="shared" si="2"/>
        <v>-7.0506329113924062</v>
      </c>
      <c r="T39" s="133">
        <f t="shared" si="3"/>
        <v>-2.1955314158745836</v>
      </c>
      <c r="U39" s="133">
        <f t="shared" si="4"/>
        <v>-2.2632996103375684</v>
      </c>
      <c r="W39" s="133">
        <f t="shared" si="6"/>
        <v>-0.91479952871045511</v>
      </c>
      <c r="X39" s="133">
        <f t="shared" si="6"/>
        <v>-0.91479952871045511</v>
      </c>
      <c r="Y39" s="133">
        <f t="shared" si="6"/>
        <v>-0.91479952871045511</v>
      </c>
      <c r="Z39" s="133">
        <f t="shared" si="6"/>
        <v>-0.91479952871045511</v>
      </c>
      <c r="AA39" s="133">
        <f t="shared" si="6"/>
        <v>-0.91479952871045511</v>
      </c>
      <c r="AB39" s="133">
        <f t="shared" si="6"/>
        <v>-0.91479952871045511</v>
      </c>
      <c r="AC39" s="133">
        <f t="shared" si="6"/>
        <v>-0.91479952871045511</v>
      </c>
      <c r="AD39" s="133">
        <f t="shared" si="6"/>
        <v>-0.91479952871045511</v>
      </c>
      <c r="AE39" s="133">
        <f t="shared" si="6"/>
        <v>-0.91479952871045511</v>
      </c>
      <c r="AF39" s="133">
        <f t="shared" si="6"/>
        <v>-0.91479952871045511</v>
      </c>
      <c r="AG39" s="133">
        <f t="shared" si="6"/>
        <v>-0.91479952871045511</v>
      </c>
      <c r="AH39" s="133">
        <f t="shared" si="6"/>
        <v>-0.91479952871045511</v>
      </c>
      <c r="AI39" s="133">
        <f t="shared" si="6"/>
        <v>-0.91479952871045511</v>
      </c>
      <c r="AJ39" s="133">
        <f t="shared" si="6"/>
        <v>-0.91479952871045511</v>
      </c>
      <c r="AK39" s="133">
        <f t="shared" si="6"/>
        <v>-0.91479952871045511</v>
      </c>
      <c r="AL39" s="133">
        <f t="shared" si="6"/>
        <v>-0.91479952871045511</v>
      </c>
      <c r="AM39" s="133">
        <f t="shared" si="6"/>
        <v>-0.91479952871045511</v>
      </c>
      <c r="AN39" s="133">
        <f t="shared" si="6"/>
        <v>-0.91479952871045511</v>
      </c>
      <c r="AO39" s="133">
        <f t="shared" si="6"/>
        <v>-0.91479952871045511</v>
      </c>
      <c r="AP39" s="133">
        <f t="shared" si="6"/>
        <v>-0.91479952871045511</v>
      </c>
      <c r="AQ39" s="133">
        <f t="shared" si="6"/>
        <v>-0.91479952871045511</v>
      </c>
      <c r="AR39" s="133">
        <f t="shared" si="6"/>
        <v>-0.91479952871045511</v>
      </c>
    </row>
    <row r="40" spans="17:44" x14ac:dyDescent="0.25">
      <c r="Q40" s="133">
        <f t="shared" si="0"/>
        <v>-1.1904761904761905</v>
      </c>
      <c r="R40" s="171">
        <f t="shared" si="1"/>
        <v>-1.0139456435876086</v>
      </c>
      <c r="S40" s="133">
        <f t="shared" si="2"/>
        <v>-7.0506329113924062</v>
      </c>
      <c r="T40" s="133">
        <f t="shared" si="3"/>
        <v>-2.1955314158745836</v>
      </c>
      <c r="U40" s="133">
        <f t="shared" si="4"/>
        <v>-2.2632996103375684</v>
      </c>
      <c r="W40" s="133">
        <f t="shared" si="6"/>
        <v>0.9997389703224886</v>
      </c>
      <c r="X40" s="133">
        <f t="shared" si="6"/>
        <v>0.9997389703224886</v>
      </c>
      <c r="Y40" s="133">
        <f t="shared" si="6"/>
        <v>0.9997389703224886</v>
      </c>
      <c r="Z40" s="133">
        <f t="shared" si="6"/>
        <v>0.9997389703224886</v>
      </c>
      <c r="AA40" s="133">
        <f t="shared" si="6"/>
        <v>0.9997389703224886</v>
      </c>
      <c r="AB40" s="133">
        <f t="shared" si="6"/>
        <v>0.9997389703224886</v>
      </c>
      <c r="AC40" s="133">
        <f t="shared" si="6"/>
        <v>0.9997389703224886</v>
      </c>
      <c r="AD40" s="133">
        <f t="shared" si="6"/>
        <v>0.9997389703224886</v>
      </c>
      <c r="AE40" s="133">
        <f t="shared" si="6"/>
        <v>0.9997389703224886</v>
      </c>
      <c r="AF40" s="133">
        <f t="shared" si="6"/>
        <v>0.9997389703224886</v>
      </c>
      <c r="AG40" s="133">
        <f t="shared" si="6"/>
        <v>0.9997389703224886</v>
      </c>
      <c r="AH40" s="133">
        <f t="shared" si="6"/>
        <v>0.9997389703224886</v>
      </c>
      <c r="AI40" s="133">
        <f t="shared" si="6"/>
        <v>0.9997389703224886</v>
      </c>
      <c r="AJ40" s="133">
        <f t="shared" si="6"/>
        <v>0.9997389703224886</v>
      </c>
      <c r="AK40" s="133">
        <f t="shared" si="6"/>
        <v>0.9997389703224886</v>
      </c>
      <c r="AL40" s="133">
        <f t="shared" si="6"/>
        <v>0.9997389703224886</v>
      </c>
      <c r="AM40" s="133">
        <f t="shared" si="6"/>
        <v>0.9997389703224886</v>
      </c>
      <c r="AN40" s="133">
        <f t="shared" si="6"/>
        <v>0.9997389703224886</v>
      </c>
      <c r="AO40" s="133">
        <f t="shared" si="6"/>
        <v>0.9997389703224886</v>
      </c>
      <c r="AP40" s="133">
        <f t="shared" si="6"/>
        <v>0.9997389703224886</v>
      </c>
      <c r="AQ40" s="133">
        <f t="shared" si="6"/>
        <v>0.9997389703224886</v>
      </c>
      <c r="AR40" s="133">
        <f t="shared" si="6"/>
        <v>0.9997389703224886</v>
      </c>
    </row>
    <row r="41" spans="17:44" x14ac:dyDescent="0.25">
      <c r="Q41" s="133">
        <f t="shared" si="0"/>
        <v>-1.1904761904761905</v>
      </c>
      <c r="R41" s="171">
        <f t="shared" si="1"/>
        <v>-1.0139456435876086</v>
      </c>
      <c r="S41" s="133">
        <f t="shared" si="2"/>
        <v>-7.0506329113924062</v>
      </c>
      <c r="T41" s="133">
        <f t="shared" si="3"/>
        <v>-2.1955314158745836</v>
      </c>
      <c r="U41" s="133">
        <f t="shared" si="4"/>
        <v>-2.2632996103375684</v>
      </c>
    </row>
    <row r="42" spans="17:44" x14ac:dyDescent="0.25">
      <c r="Q42" s="133">
        <f t="shared" si="0"/>
        <v>-1.1904761904761905</v>
      </c>
      <c r="R42" s="171">
        <f t="shared" si="1"/>
        <v>-1.0139456435876086</v>
      </c>
      <c r="S42" s="133">
        <f t="shared" si="2"/>
        <v>-7.0506329113924062</v>
      </c>
      <c r="T42" s="133">
        <f t="shared" si="3"/>
        <v>-2.1955314158745836</v>
      </c>
      <c r="U42" s="133">
        <f t="shared" si="4"/>
        <v>-2.2632996103375684</v>
      </c>
      <c r="W42" s="134" t="s">
        <v>719</v>
      </c>
      <c r="X42" s="134" t="s">
        <v>720</v>
      </c>
    </row>
    <row r="43" spans="17:44" x14ac:dyDescent="0.25">
      <c r="Q43" s="133">
        <f t="shared" si="0"/>
        <v>-1.1904761904761905</v>
      </c>
      <c r="R43" s="171">
        <f t="shared" si="1"/>
        <v>-1.0139456435876086</v>
      </c>
      <c r="S43" s="133">
        <f t="shared" si="2"/>
        <v>-7.0506329113924062</v>
      </c>
      <c r="T43" s="133">
        <f t="shared" si="3"/>
        <v>-2.1955314158745836</v>
      </c>
      <c r="U43" s="133">
        <f t="shared" si="4"/>
        <v>-2.2632996103375684</v>
      </c>
      <c r="W43" s="133">
        <v>0.333264</v>
      </c>
      <c r="X43" s="133">
        <v>0.31739699999999998</v>
      </c>
      <c r="Y43" s="133">
        <v>7.6711799999999997E-2</v>
      </c>
      <c r="Z43" s="133">
        <v>-0.177644</v>
      </c>
      <c r="AA43" s="133">
        <v>1.0800700000000001</v>
      </c>
      <c r="AB43" s="133">
        <v>6.34744E-2</v>
      </c>
    </row>
    <row r="44" spans="17:44" x14ac:dyDescent="0.25">
      <c r="Q44" s="133">
        <f t="shared" si="0"/>
        <v>-1.1904761904761905</v>
      </c>
      <c r="R44" s="171">
        <f t="shared" si="1"/>
        <v>-1.0139456435876086</v>
      </c>
      <c r="S44" s="133">
        <f t="shared" si="2"/>
        <v>-7.0506329113924062</v>
      </c>
      <c r="T44" s="133">
        <f t="shared" si="3"/>
        <v>-2.1955314158745836</v>
      </c>
      <c r="U44" s="133">
        <f t="shared" si="4"/>
        <v>-2.2632996103375684</v>
      </c>
    </row>
    <row r="45" spans="17:44" x14ac:dyDescent="0.25">
      <c r="Q45" s="133">
        <f t="shared" si="0"/>
        <v>-1.1904761904761905</v>
      </c>
      <c r="R45" s="171">
        <f t="shared" si="1"/>
        <v>-1.0139456435876086</v>
      </c>
      <c r="S45" s="133">
        <f t="shared" si="2"/>
        <v>-7.0506329113924062</v>
      </c>
      <c r="T45" s="133">
        <f t="shared" si="3"/>
        <v>-2.1955314158745836</v>
      </c>
      <c r="U45" s="133">
        <f t="shared" si="4"/>
        <v>-2.2632996103375684</v>
      </c>
      <c r="W45" s="133" t="s">
        <v>721</v>
      </c>
    </row>
    <row r="46" spans="17:44" x14ac:dyDescent="0.25">
      <c r="Q46" s="133">
        <f t="shared" si="0"/>
        <v>-1.1904761904761905</v>
      </c>
      <c r="R46" s="171">
        <f t="shared" si="1"/>
        <v>-1.0139456435876086</v>
      </c>
      <c r="S46" s="133">
        <f t="shared" si="2"/>
        <v>-7.0506329113924062</v>
      </c>
      <c r="T46" s="133">
        <f t="shared" si="3"/>
        <v>-2.1955314158745836</v>
      </c>
      <c r="U46" s="133">
        <f t="shared" si="4"/>
        <v>-2.2632996103375684</v>
      </c>
      <c r="W46" s="133">
        <f t="array" ref="W46:AR46">MMULT(X43:AB43,W36:AR40)</f>
        <v>-1.4962302776667791</v>
      </c>
      <c r="X46" s="133">
        <v>-1.4962302776667791</v>
      </c>
      <c r="Y46" s="133">
        <v>-1.4962302776667791</v>
      </c>
      <c r="Z46" s="133">
        <v>-1.4962302776667791</v>
      </c>
      <c r="AA46" s="133">
        <v>-1.4962302776667791</v>
      </c>
      <c r="AB46" s="133">
        <v>-1.4962302776667791</v>
      </c>
      <c r="AC46" s="133">
        <v>-1.4962302776667791</v>
      </c>
      <c r="AD46" s="133">
        <v>-1.4962302776667791</v>
      </c>
      <c r="AE46" s="133">
        <v>-1.4962302776667791</v>
      </c>
      <c r="AF46" s="133">
        <v>-1.4962302776667791</v>
      </c>
      <c r="AG46" s="133">
        <v>-1.4962302776667791</v>
      </c>
      <c r="AH46" s="133">
        <v>-1.4962302776667791</v>
      </c>
      <c r="AI46" s="133">
        <v>-1.4962302776667791</v>
      </c>
      <c r="AJ46" s="133">
        <v>-1.4962302776667791</v>
      </c>
      <c r="AK46" s="133">
        <v>-1.4962302776667791</v>
      </c>
      <c r="AL46" s="133">
        <v>-1.4962302776667791</v>
      </c>
      <c r="AM46" s="133">
        <v>-1.4962302776667791</v>
      </c>
      <c r="AN46" s="133">
        <v>-1.4962302776667791</v>
      </c>
      <c r="AO46" s="133">
        <v>-1.4962302776667791</v>
      </c>
      <c r="AP46" s="133">
        <v>-1.4962302776667791</v>
      </c>
      <c r="AQ46" s="133">
        <v>-1.4962302776667791</v>
      </c>
      <c r="AR46" s="133">
        <v>-1.4962302776667791</v>
      </c>
    </row>
    <row r="47" spans="17:44" x14ac:dyDescent="0.25">
      <c r="Q47" s="133">
        <f t="shared" si="0"/>
        <v>-1.1904761904761905</v>
      </c>
      <c r="R47" s="171">
        <f t="shared" si="1"/>
        <v>-1.0139456435876086</v>
      </c>
      <c r="S47" s="133">
        <f t="shared" si="2"/>
        <v>-7.0506329113924062</v>
      </c>
      <c r="T47" s="133">
        <f t="shared" si="3"/>
        <v>-2.1955314158745836</v>
      </c>
      <c r="U47" s="133">
        <f t="shared" si="4"/>
        <v>-2.2632996103375684</v>
      </c>
      <c r="W47" s="133" t="s">
        <v>722</v>
      </c>
    </row>
    <row r="48" spans="17:44" x14ac:dyDescent="0.25">
      <c r="Q48" s="133">
        <f t="shared" si="0"/>
        <v>-1.1904761904761905</v>
      </c>
      <c r="R48" s="171">
        <f t="shared" si="1"/>
        <v>-1.0139456435876086</v>
      </c>
      <c r="S48" s="133">
        <f t="shared" si="2"/>
        <v>-7.0506329113924062</v>
      </c>
      <c r="T48" s="133">
        <f t="shared" si="3"/>
        <v>-2.1955314158745836</v>
      </c>
      <c r="U48" s="133">
        <f t="shared" si="4"/>
        <v>-2.2632996103375684</v>
      </c>
      <c r="W48" s="133">
        <f t="array" ref="W48:AR48">(W43)+W46:AR46</f>
        <v>-1.1629662776667791</v>
      </c>
      <c r="X48" s="133">
        <v>-1.1629662776667791</v>
      </c>
      <c r="Y48" s="133">
        <v>-1.1629662776667791</v>
      </c>
      <c r="Z48" s="133">
        <v>-1.1629662776667791</v>
      </c>
      <c r="AA48" s="133">
        <v>-1.1629662776667791</v>
      </c>
      <c r="AB48" s="133">
        <v>-1.1629662776667791</v>
      </c>
      <c r="AC48" s="133">
        <v>-1.1629662776667791</v>
      </c>
      <c r="AD48" s="133">
        <v>-1.1629662776667791</v>
      </c>
      <c r="AE48" s="133">
        <v>-1.1629662776667791</v>
      </c>
      <c r="AF48" s="133">
        <v>-1.1629662776667791</v>
      </c>
      <c r="AG48" s="133">
        <v>-1.1629662776667791</v>
      </c>
      <c r="AH48" s="133">
        <v>-1.1629662776667791</v>
      </c>
      <c r="AI48" s="133">
        <v>-1.1629662776667791</v>
      </c>
      <c r="AJ48" s="133">
        <v>-1.1629662776667791</v>
      </c>
      <c r="AK48" s="133">
        <v>-1.1629662776667791</v>
      </c>
      <c r="AL48" s="133">
        <v>-1.1629662776667791</v>
      </c>
      <c r="AM48" s="133">
        <v>-1.1629662776667791</v>
      </c>
      <c r="AN48" s="133">
        <v>-1.1629662776667791</v>
      </c>
      <c r="AO48" s="133">
        <v>-1.1629662776667791</v>
      </c>
      <c r="AP48" s="133">
        <v>-1.1629662776667791</v>
      </c>
      <c r="AQ48" s="133">
        <v>-1.1629662776667791</v>
      </c>
      <c r="AR48" s="133">
        <v>-1.1629662776667791</v>
      </c>
    </row>
    <row r="49" spans="17:44" x14ac:dyDescent="0.25">
      <c r="Q49" s="133">
        <f t="shared" si="0"/>
        <v>-1.1904761904761905</v>
      </c>
      <c r="R49" s="171">
        <f t="shared" si="1"/>
        <v>-1.0139456435876086</v>
      </c>
      <c r="S49" s="133">
        <f t="shared" si="2"/>
        <v>-7.0506329113924062</v>
      </c>
      <c r="T49" s="133">
        <f t="shared" si="3"/>
        <v>-2.1955314158745836</v>
      </c>
      <c r="U49" s="133">
        <f t="shared" si="4"/>
        <v>-2.2632996103375684</v>
      </c>
    </row>
    <row r="50" spans="17:44" x14ac:dyDescent="0.25">
      <c r="Q50" s="133">
        <f t="shared" si="0"/>
        <v>-1.1904761904761905</v>
      </c>
      <c r="R50" s="171">
        <f t="shared" si="1"/>
        <v>-1.0139456435876086</v>
      </c>
      <c r="S50" s="133">
        <f t="shared" si="2"/>
        <v>-7.0506329113924062</v>
      </c>
      <c r="T50" s="133">
        <f t="shared" si="3"/>
        <v>-2.1955314158745836</v>
      </c>
      <c r="U50" s="133">
        <f t="shared" si="4"/>
        <v>-2.2632996103375684</v>
      </c>
      <c r="W50" s="133" t="s">
        <v>723</v>
      </c>
    </row>
    <row r="51" spans="17:44" x14ac:dyDescent="0.25">
      <c r="Q51" s="133">
        <f t="shared" si="0"/>
        <v>-1.1904761904761905</v>
      </c>
      <c r="R51" s="171">
        <f t="shared" si="1"/>
        <v>-1.0139456435876086</v>
      </c>
      <c r="S51" s="133">
        <f t="shared" si="2"/>
        <v>-7.0506329113924062</v>
      </c>
      <c r="T51" s="133">
        <f t="shared" si="3"/>
        <v>-2.1955314158745836</v>
      </c>
      <c r="U51" s="133">
        <f t="shared" si="4"/>
        <v>-2.2632996103375684</v>
      </c>
      <c r="W51" s="133">
        <f>(W48+1)*(($N$5-$N$3)/2)+$N$3</f>
        <v>62.792925847256029</v>
      </c>
      <c r="X51" s="133">
        <f t="shared" ref="X51:AR51" si="7">(X48+1)*(($N$5-$N$3)/2)+$N$3</f>
        <v>62.792925847256029</v>
      </c>
      <c r="Y51" s="133">
        <f t="shared" si="7"/>
        <v>62.792925847256029</v>
      </c>
      <c r="Z51" s="133">
        <f t="shared" si="7"/>
        <v>62.792925847256029</v>
      </c>
      <c r="AA51" s="133">
        <f t="shared" si="7"/>
        <v>62.792925847256029</v>
      </c>
      <c r="AB51" s="133">
        <f t="shared" si="7"/>
        <v>62.792925847256029</v>
      </c>
      <c r="AC51" s="133">
        <f t="shared" si="7"/>
        <v>62.792925847256029</v>
      </c>
      <c r="AD51" s="133">
        <f t="shared" si="7"/>
        <v>62.792925847256029</v>
      </c>
      <c r="AE51" s="133">
        <f t="shared" si="7"/>
        <v>62.792925847256029</v>
      </c>
      <c r="AF51" s="133">
        <f t="shared" si="7"/>
        <v>62.792925847256029</v>
      </c>
      <c r="AG51" s="133">
        <f t="shared" si="7"/>
        <v>62.792925847256029</v>
      </c>
      <c r="AH51" s="133">
        <f t="shared" si="7"/>
        <v>62.792925847256029</v>
      </c>
      <c r="AI51" s="133">
        <f t="shared" si="7"/>
        <v>62.792925847256029</v>
      </c>
      <c r="AJ51" s="133">
        <f t="shared" si="7"/>
        <v>62.792925847256029</v>
      </c>
      <c r="AK51" s="133">
        <f t="shared" si="7"/>
        <v>62.792925847256029</v>
      </c>
      <c r="AL51" s="133">
        <f t="shared" si="7"/>
        <v>62.792925847256029</v>
      </c>
      <c r="AM51" s="133">
        <f t="shared" si="7"/>
        <v>62.792925847256029</v>
      </c>
      <c r="AN51" s="133">
        <f t="shared" si="7"/>
        <v>62.792925847256029</v>
      </c>
      <c r="AO51" s="133">
        <f t="shared" si="7"/>
        <v>62.792925847256029</v>
      </c>
      <c r="AP51" s="133">
        <f t="shared" si="7"/>
        <v>62.792925847256029</v>
      </c>
      <c r="AQ51" s="133">
        <f t="shared" si="7"/>
        <v>62.792925847256029</v>
      </c>
      <c r="AR51" s="133">
        <f t="shared" si="7"/>
        <v>62.792925847256029</v>
      </c>
    </row>
    <row r="52" spans="17:44" x14ac:dyDescent="0.25">
      <c r="Q52" s="133">
        <f t="shared" si="0"/>
        <v>-1.1904761904761905</v>
      </c>
      <c r="R52" s="171">
        <f t="shared" si="1"/>
        <v>-1.0139456435876086</v>
      </c>
      <c r="S52" s="133">
        <f t="shared" si="2"/>
        <v>-7.0506329113924062</v>
      </c>
      <c r="T52" s="133">
        <f t="shared" si="3"/>
        <v>-2.1955314158745836</v>
      </c>
      <c r="U52" s="133">
        <f t="shared" si="4"/>
        <v>-2.2632996103375684</v>
      </c>
      <c r="W52" s="133" t="s">
        <v>724</v>
      </c>
    </row>
    <row r="53" spans="17:44" x14ac:dyDescent="0.25">
      <c r="Q53" s="133">
        <f t="shared" si="0"/>
        <v>-1.1904761904761905</v>
      </c>
      <c r="R53" s="171">
        <f t="shared" si="1"/>
        <v>-1.0139456435876086</v>
      </c>
      <c r="S53" s="133">
        <f t="shared" si="2"/>
        <v>-7.0506329113924062</v>
      </c>
      <c r="T53" s="133">
        <f t="shared" si="3"/>
        <v>-2.1955314158745836</v>
      </c>
      <c r="U53" s="133">
        <f t="shared" si="4"/>
        <v>-2.2632996103375684</v>
      </c>
      <c r="W53" s="133">
        <f t="array" ref="W53:W184">TRANSPOSE($W$51:$CE$51)</f>
        <v>62.792925847256029</v>
      </c>
    </row>
    <row r="54" spans="17:44" x14ac:dyDescent="0.25">
      <c r="Q54" s="133">
        <f t="shared" si="0"/>
        <v>-1.1904761904761905</v>
      </c>
      <c r="R54" s="171">
        <f t="shared" si="1"/>
        <v>-1.0139456435876086</v>
      </c>
      <c r="S54" s="133">
        <f t="shared" si="2"/>
        <v>-7.0506329113924062</v>
      </c>
      <c r="T54" s="133">
        <f t="shared" si="3"/>
        <v>-2.1955314158745836</v>
      </c>
      <c r="U54" s="133">
        <f t="shared" si="4"/>
        <v>-2.2632996103375684</v>
      </c>
      <c r="W54" s="133">
        <v>62.792925847256029</v>
      </c>
    </row>
    <row r="55" spans="17:44" x14ac:dyDescent="0.25">
      <c r="Q55" s="133">
        <f t="shared" si="0"/>
        <v>-1.1904761904761905</v>
      </c>
      <c r="R55" s="171">
        <f t="shared" si="1"/>
        <v>-1.0139456435876086</v>
      </c>
      <c r="S55" s="133">
        <f t="shared" si="2"/>
        <v>-7.0506329113924062</v>
      </c>
      <c r="T55" s="133">
        <f t="shared" si="3"/>
        <v>-2.1955314158745836</v>
      </c>
      <c r="U55" s="133">
        <f t="shared" si="4"/>
        <v>-2.2632996103375684</v>
      </c>
      <c r="W55" s="133">
        <v>62.792925847256029</v>
      </c>
    </row>
    <row r="56" spans="17:44" x14ac:dyDescent="0.25">
      <c r="Q56" s="133">
        <f t="shared" si="0"/>
        <v>-1.1904761904761905</v>
      </c>
      <c r="R56" s="171">
        <f t="shared" si="1"/>
        <v>-1.0139456435876086</v>
      </c>
      <c r="S56" s="133">
        <f t="shared" si="2"/>
        <v>-7.0506329113924062</v>
      </c>
      <c r="T56" s="133">
        <f t="shared" si="3"/>
        <v>-2.1955314158745836</v>
      </c>
      <c r="U56" s="133">
        <f t="shared" si="4"/>
        <v>-2.2632996103375684</v>
      </c>
      <c r="W56" s="133">
        <v>62.792925847256029</v>
      </c>
    </row>
    <row r="57" spans="17:44" x14ac:dyDescent="0.25">
      <c r="Q57" s="133">
        <f t="shared" si="0"/>
        <v>-1.1904761904761905</v>
      </c>
      <c r="R57" s="171">
        <f t="shared" si="1"/>
        <v>-1.0139456435876086</v>
      </c>
      <c r="S57" s="133">
        <f t="shared" si="2"/>
        <v>-7.0506329113924062</v>
      </c>
      <c r="T57" s="133">
        <f t="shared" si="3"/>
        <v>-2.1955314158745836</v>
      </c>
      <c r="U57" s="133">
        <f t="shared" si="4"/>
        <v>-2.2632996103375684</v>
      </c>
      <c r="W57" s="133">
        <v>62.792925847256029</v>
      </c>
    </row>
    <row r="58" spans="17:44" x14ac:dyDescent="0.25">
      <c r="Q58" s="133">
        <f t="shared" si="0"/>
        <v>-1.1904761904761905</v>
      </c>
      <c r="R58" s="171">
        <f t="shared" si="1"/>
        <v>-1.0139456435876086</v>
      </c>
      <c r="S58" s="133">
        <f t="shared" si="2"/>
        <v>-7.0506329113924062</v>
      </c>
      <c r="T58" s="133">
        <f t="shared" si="3"/>
        <v>-2.1955314158745836</v>
      </c>
      <c r="U58" s="133">
        <f t="shared" si="4"/>
        <v>-2.2632996103375684</v>
      </c>
      <c r="W58" s="133">
        <v>62.792925847256029</v>
      </c>
    </row>
    <row r="59" spans="17:44" x14ac:dyDescent="0.25">
      <c r="Q59" s="133">
        <f t="shared" si="0"/>
        <v>-1.1904761904761905</v>
      </c>
      <c r="R59" s="171">
        <f t="shared" si="1"/>
        <v>-1.0139456435876086</v>
      </c>
      <c r="S59" s="133">
        <f t="shared" si="2"/>
        <v>-7.0506329113924062</v>
      </c>
      <c r="T59" s="133">
        <f t="shared" si="3"/>
        <v>-2.1955314158745836</v>
      </c>
      <c r="U59" s="133">
        <f t="shared" si="4"/>
        <v>-2.2632996103375684</v>
      </c>
      <c r="W59" s="133">
        <v>62.792925847256029</v>
      </c>
    </row>
    <row r="60" spans="17:44" x14ac:dyDescent="0.25">
      <c r="Q60" s="133">
        <f t="shared" si="0"/>
        <v>-1.1904761904761905</v>
      </c>
      <c r="R60" s="171">
        <f t="shared" si="1"/>
        <v>-1.0139456435876086</v>
      </c>
      <c r="S60" s="133">
        <f t="shared" si="2"/>
        <v>-7.0506329113924062</v>
      </c>
      <c r="T60" s="133">
        <f t="shared" si="3"/>
        <v>-2.1955314158745836</v>
      </c>
      <c r="U60" s="133">
        <f t="shared" si="4"/>
        <v>-2.2632996103375684</v>
      </c>
      <c r="W60" s="133">
        <v>62.792925847256029</v>
      </c>
    </row>
    <row r="61" spans="17:44" x14ac:dyDescent="0.25">
      <c r="Q61" s="133">
        <f t="shared" si="0"/>
        <v>-1.1904761904761905</v>
      </c>
      <c r="R61" s="171">
        <f t="shared" si="1"/>
        <v>-1.0139456435876086</v>
      </c>
      <c r="S61" s="133">
        <f t="shared" si="2"/>
        <v>-7.0506329113924062</v>
      </c>
      <c r="T61" s="133">
        <f t="shared" si="3"/>
        <v>-2.1955314158745836</v>
      </c>
      <c r="U61" s="133">
        <f t="shared" si="4"/>
        <v>-2.2632996103375684</v>
      </c>
      <c r="W61" s="133">
        <v>62.792925847256029</v>
      </c>
    </row>
    <row r="62" spans="17:44" x14ac:dyDescent="0.25">
      <c r="Q62" s="133">
        <f t="shared" si="0"/>
        <v>-1.1904761904761905</v>
      </c>
      <c r="R62" s="171">
        <f t="shared" si="1"/>
        <v>-1.0139456435876086</v>
      </c>
      <c r="S62" s="133">
        <f t="shared" si="2"/>
        <v>-7.0506329113924062</v>
      </c>
      <c r="T62" s="133">
        <f t="shared" si="3"/>
        <v>-2.1955314158745836</v>
      </c>
      <c r="U62" s="133">
        <f t="shared" si="4"/>
        <v>-2.2632996103375684</v>
      </c>
      <c r="W62" s="133">
        <v>62.792925847256029</v>
      </c>
    </row>
    <row r="63" spans="17:44" x14ac:dyDescent="0.25">
      <c r="Q63" s="133">
        <f t="shared" si="0"/>
        <v>-1.1904761904761905</v>
      </c>
      <c r="R63" s="171">
        <f t="shared" si="1"/>
        <v>-1.0139456435876086</v>
      </c>
      <c r="S63" s="133">
        <f t="shared" si="2"/>
        <v>-7.0506329113924062</v>
      </c>
      <c r="T63" s="133">
        <f t="shared" si="3"/>
        <v>-2.1955314158745836</v>
      </c>
      <c r="U63" s="133">
        <f t="shared" si="4"/>
        <v>-2.2632996103375684</v>
      </c>
      <c r="W63" s="133">
        <v>62.792925847256029</v>
      </c>
    </row>
    <row r="64" spans="17:44" x14ac:dyDescent="0.25">
      <c r="Q64" s="133">
        <f t="shared" si="0"/>
        <v>-1.1904761904761905</v>
      </c>
      <c r="R64" s="171">
        <f t="shared" si="1"/>
        <v>-1.0139456435876086</v>
      </c>
      <c r="S64" s="133">
        <f t="shared" si="2"/>
        <v>-7.0506329113924062</v>
      </c>
      <c r="T64" s="133">
        <f t="shared" si="3"/>
        <v>-2.1955314158745836</v>
      </c>
      <c r="U64" s="133">
        <f t="shared" si="4"/>
        <v>-2.2632996103375684</v>
      </c>
      <c r="W64" s="133">
        <v>62.792925847256029</v>
      </c>
    </row>
    <row r="65" spans="17:23" x14ac:dyDescent="0.25">
      <c r="Q65" s="133">
        <f t="shared" si="0"/>
        <v>-1.1904761904761905</v>
      </c>
      <c r="R65" s="171">
        <f t="shared" si="1"/>
        <v>-1.0139456435876086</v>
      </c>
      <c r="S65" s="133">
        <f t="shared" si="2"/>
        <v>-7.0506329113924062</v>
      </c>
      <c r="T65" s="133">
        <f t="shared" si="3"/>
        <v>-2.1955314158745836</v>
      </c>
      <c r="U65" s="133">
        <f t="shared" si="4"/>
        <v>-2.2632996103375684</v>
      </c>
      <c r="W65" s="133">
        <v>62.792925847256029</v>
      </c>
    </row>
    <row r="66" spans="17:23" x14ac:dyDescent="0.25">
      <c r="Q66" s="133">
        <f t="shared" si="0"/>
        <v>-1.1904761904761905</v>
      </c>
      <c r="R66" s="171">
        <f t="shared" si="1"/>
        <v>-1.0139456435876086</v>
      </c>
      <c r="S66" s="133">
        <f t="shared" si="2"/>
        <v>-7.0506329113924062</v>
      </c>
      <c r="T66" s="133">
        <f t="shared" si="3"/>
        <v>-2.1955314158745836</v>
      </c>
      <c r="U66" s="133">
        <f t="shared" si="4"/>
        <v>-2.2632996103375684</v>
      </c>
      <c r="W66" s="133">
        <v>62.792925847256029</v>
      </c>
    </row>
    <row r="67" spans="17:23" x14ac:dyDescent="0.25">
      <c r="Q67" s="133">
        <f t="shared" ref="Q67:Q130" si="8">2*((L67-P$3)/(P$5-P$3))-1</f>
        <v>-1.1904761904761905</v>
      </c>
      <c r="R67" s="171">
        <f t="shared" ref="R67:R130" si="9">2*((H67-P$8)/(P$10-P$8))-1</f>
        <v>-1.0139456435876086</v>
      </c>
      <c r="S67" s="133">
        <f t="shared" ref="S67:S130" si="10">2*((I67-P$13)/(P$15-P$13))-1</f>
        <v>-7.0506329113924062</v>
      </c>
      <c r="T67" s="133">
        <f t="shared" ref="T67:T130" si="11">2*((J67-P$18)/(P$20-P$18))-1</f>
        <v>-2.1955314158745836</v>
      </c>
      <c r="U67" s="133">
        <f t="shared" ref="U67:U130" si="12">2*((K67-P$23)/(P$25-P$23))-1</f>
        <v>-2.2632996103375684</v>
      </c>
      <c r="W67" s="133">
        <v>62.792925847256029</v>
      </c>
    </row>
    <row r="68" spans="17:23" x14ac:dyDescent="0.25">
      <c r="Q68" s="133">
        <f t="shared" si="8"/>
        <v>-1.1904761904761905</v>
      </c>
      <c r="R68" s="171">
        <f t="shared" si="9"/>
        <v>-1.0139456435876086</v>
      </c>
      <c r="S68" s="133">
        <f t="shared" si="10"/>
        <v>-7.0506329113924062</v>
      </c>
      <c r="T68" s="133">
        <f t="shared" si="11"/>
        <v>-2.1955314158745836</v>
      </c>
      <c r="U68" s="133">
        <f t="shared" si="12"/>
        <v>-2.2632996103375684</v>
      </c>
      <c r="W68" s="133">
        <v>62.792925847256029</v>
      </c>
    </row>
    <row r="69" spans="17:23" x14ac:dyDescent="0.25">
      <c r="Q69" s="133">
        <f t="shared" si="8"/>
        <v>-1.1904761904761905</v>
      </c>
      <c r="R69" s="171">
        <f t="shared" si="9"/>
        <v>-1.0139456435876086</v>
      </c>
      <c r="S69" s="133">
        <f t="shared" si="10"/>
        <v>-7.0506329113924062</v>
      </c>
      <c r="T69" s="133">
        <f t="shared" si="11"/>
        <v>-2.1955314158745836</v>
      </c>
      <c r="U69" s="133">
        <f t="shared" si="12"/>
        <v>-2.2632996103375684</v>
      </c>
      <c r="W69" s="133">
        <v>62.792925847256029</v>
      </c>
    </row>
    <row r="70" spans="17:23" x14ac:dyDescent="0.25">
      <c r="Q70" s="133">
        <f t="shared" si="8"/>
        <v>-1.1904761904761905</v>
      </c>
      <c r="R70" s="171">
        <f t="shared" si="9"/>
        <v>-1.0139456435876086</v>
      </c>
      <c r="S70" s="133">
        <f t="shared" si="10"/>
        <v>-7.0506329113924062</v>
      </c>
      <c r="T70" s="133">
        <f t="shared" si="11"/>
        <v>-2.1955314158745836</v>
      </c>
      <c r="U70" s="133">
        <f t="shared" si="12"/>
        <v>-2.2632996103375684</v>
      </c>
      <c r="W70" s="133">
        <v>62.792925847256029</v>
      </c>
    </row>
    <row r="71" spans="17:23" x14ac:dyDescent="0.25">
      <c r="Q71" s="133">
        <f t="shared" si="8"/>
        <v>-1.1904761904761905</v>
      </c>
      <c r="R71" s="171">
        <f t="shared" si="9"/>
        <v>-1.0139456435876086</v>
      </c>
      <c r="S71" s="133">
        <f t="shared" si="10"/>
        <v>-7.0506329113924062</v>
      </c>
      <c r="T71" s="133">
        <f t="shared" si="11"/>
        <v>-2.1955314158745836</v>
      </c>
      <c r="U71" s="133">
        <f t="shared" si="12"/>
        <v>-2.2632996103375684</v>
      </c>
      <c r="W71" s="133">
        <v>62.792925847256029</v>
      </c>
    </row>
    <row r="72" spans="17:23" x14ac:dyDescent="0.25">
      <c r="Q72" s="133">
        <f t="shared" si="8"/>
        <v>-1.1904761904761905</v>
      </c>
      <c r="R72" s="171">
        <f t="shared" si="9"/>
        <v>-1.0139456435876086</v>
      </c>
      <c r="S72" s="133">
        <f t="shared" si="10"/>
        <v>-7.0506329113924062</v>
      </c>
      <c r="T72" s="133">
        <f t="shared" si="11"/>
        <v>-2.1955314158745836</v>
      </c>
      <c r="U72" s="133">
        <f t="shared" si="12"/>
        <v>-2.2632996103375684</v>
      </c>
      <c r="W72" s="133">
        <v>62.792925847256029</v>
      </c>
    </row>
    <row r="73" spans="17:23" x14ac:dyDescent="0.25">
      <c r="Q73" s="133">
        <f t="shared" si="8"/>
        <v>-1.1904761904761905</v>
      </c>
      <c r="R73" s="171">
        <f t="shared" si="9"/>
        <v>-1.0139456435876086</v>
      </c>
      <c r="S73" s="133">
        <f t="shared" si="10"/>
        <v>-7.0506329113924062</v>
      </c>
      <c r="T73" s="133">
        <f t="shared" si="11"/>
        <v>-2.1955314158745836</v>
      </c>
      <c r="U73" s="133">
        <f t="shared" si="12"/>
        <v>-2.2632996103375684</v>
      </c>
      <c r="W73" s="133">
        <v>62.792925847256029</v>
      </c>
    </row>
    <row r="74" spans="17:23" x14ac:dyDescent="0.25">
      <c r="Q74" s="133">
        <f t="shared" si="8"/>
        <v>-1.1904761904761905</v>
      </c>
      <c r="R74" s="171">
        <f t="shared" si="9"/>
        <v>-1.0139456435876086</v>
      </c>
      <c r="S74" s="133">
        <f t="shared" si="10"/>
        <v>-7.0506329113924062</v>
      </c>
      <c r="T74" s="133">
        <f t="shared" si="11"/>
        <v>-2.1955314158745836</v>
      </c>
      <c r="U74" s="133">
        <f t="shared" si="12"/>
        <v>-2.2632996103375684</v>
      </c>
      <c r="W74" s="133">
        <v>62.792925847256029</v>
      </c>
    </row>
    <row r="75" spans="17:23" x14ac:dyDescent="0.25">
      <c r="Q75" s="133">
        <f t="shared" si="8"/>
        <v>-1.1904761904761905</v>
      </c>
      <c r="R75" s="171">
        <f t="shared" si="9"/>
        <v>-1.0139456435876086</v>
      </c>
      <c r="S75" s="133">
        <f t="shared" si="10"/>
        <v>-7.0506329113924062</v>
      </c>
      <c r="T75" s="133">
        <f t="shared" si="11"/>
        <v>-2.1955314158745836</v>
      </c>
      <c r="U75" s="133">
        <f t="shared" si="12"/>
        <v>-2.2632996103375684</v>
      </c>
      <c r="W75" s="133">
        <v>0</v>
      </c>
    </row>
    <row r="76" spans="17:23" x14ac:dyDescent="0.25">
      <c r="Q76" s="133">
        <f t="shared" si="8"/>
        <v>-1.1904761904761905</v>
      </c>
      <c r="R76" s="171">
        <f t="shared" si="9"/>
        <v>-1.0139456435876086</v>
      </c>
      <c r="S76" s="133">
        <f t="shared" si="10"/>
        <v>-7.0506329113924062</v>
      </c>
      <c r="T76" s="133">
        <f t="shared" si="11"/>
        <v>-2.1955314158745836</v>
      </c>
      <c r="U76" s="133">
        <f t="shared" si="12"/>
        <v>-2.2632996103375684</v>
      </c>
      <c r="W76" s="133">
        <v>0</v>
      </c>
    </row>
    <row r="77" spans="17:23" x14ac:dyDescent="0.25">
      <c r="Q77" s="133">
        <f t="shared" si="8"/>
        <v>-1.1904761904761905</v>
      </c>
      <c r="R77" s="171">
        <f t="shared" si="9"/>
        <v>-1.0139456435876086</v>
      </c>
      <c r="S77" s="133">
        <f t="shared" si="10"/>
        <v>-7.0506329113924062</v>
      </c>
      <c r="T77" s="133">
        <f t="shared" si="11"/>
        <v>-2.1955314158745836</v>
      </c>
      <c r="U77" s="133">
        <f t="shared" si="12"/>
        <v>-2.2632996103375684</v>
      </c>
      <c r="W77" s="133">
        <v>0</v>
      </c>
    </row>
    <row r="78" spans="17:23" x14ac:dyDescent="0.25">
      <c r="Q78" s="133">
        <f t="shared" si="8"/>
        <v>-1.1904761904761905</v>
      </c>
      <c r="R78" s="171">
        <f t="shared" si="9"/>
        <v>-1.0139456435876086</v>
      </c>
      <c r="S78" s="133">
        <f t="shared" si="10"/>
        <v>-7.0506329113924062</v>
      </c>
      <c r="T78" s="133">
        <f t="shared" si="11"/>
        <v>-2.1955314158745836</v>
      </c>
      <c r="U78" s="133">
        <f t="shared" si="12"/>
        <v>-2.2632996103375684</v>
      </c>
      <c r="W78" s="133">
        <v>0</v>
      </c>
    </row>
    <row r="79" spans="17:23" x14ac:dyDescent="0.25">
      <c r="Q79" s="133">
        <f t="shared" si="8"/>
        <v>-1.1904761904761905</v>
      </c>
      <c r="R79" s="171">
        <f t="shared" si="9"/>
        <v>-1.0139456435876086</v>
      </c>
      <c r="S79" s="133">
        <f t="shared" si="10"/>
        <v>-7.0506329113924062</v>
      </c>
      <c r="T79" s="133">
        <f t="shared" si="11"/>
        <v>-2.1955314158745836</v>
      </c>
      <c r="U79" s="133">
        <f t="shared" si="12"/>
        <v>-2.2632996103375684</v>
      </c>
      <c r="W79" s="133">
        <v>0</v>
      </c>
    </row>
    <row r="80" spans="17:23" x14ac:dyDescent="0.25">
      <c r="Q80" s="133">
        <f t="shared" si="8"/>
        <v>-1.1904761904761905</v>
      </c>
      <c r="R80" s="171">
        <f t="shared" si="9"/>
        <v>-1.0139456435876086</v>
      </c>
      <c r="S80" s="133">
        <f t="shared" si="10"/>
        <v>-7.0506329113924062</v>
      </c>
      <c r="T80" s="133">
        <f t="shared" si="11"/>
        <v>-2.1955314158745836</v>
      </c>
      <c r="U80" s="133">
        <f t="shared" si="12"/>
        <v>-2.2632996103375684</v>
      </c>
      <c r="W80" s="133">
        <v>0</v>
      </c>
    </row>
    <row r="81" spans="17:23" x14ac:dyDescent="0.25">
      <c r="Q81" s="133">
        <f t="shared" si="8"/>
        <v>-1.1904761904761905</v>
      </c>
      <c r="R81" s="171">
        <f t="shared" si="9"/>
        <v>-1.0139456435876086</v>
      </c>
      <c r="S81" s="133">
        <f t="shared" si="10"/>
        <v>-7.0506329113924062</v>
      </c>
      <c r="T81" s="133">
        <f t="shared" si="11"/>
        <v>-2.1955314158745836</v>
      </c>
      <c r="U81" s="133">
        <f t="shared" si="12"/>
        <v>-2.2632996103375684</v>
      </c>
      <c r="W81" s="133">
        <v>0</v>
      </c>
    </row>
    <row r="82" spans="17:23" x14ac:dyDescent="0.25">
      <c r="Q82" s="133">
        <f t="shared" si="8"/>
        <v>-1.1904761904761905</v>
      </c>
      <c r="R82" s="171">
        <f t="shared" si="9"/>
        <v>-1.0139456435876086</v>
      </c>
      <c r="S82" s="133">
        <f t="shared" si="10"/>
        <v>-7.0506329113924062</v>
      </c>
      <c r="T82" s="133">
        <f t="shared" si="11"/>
        <v>-2.1955314158745836</v>
      </c>
      <c r="U82" s="133">
        <f t="shared" si="12"/>
        <v>-2.2632996103375684</v>
      </c>
      <c r="W82" s="133">
        <v>0</v>
      </c>
    </row>
    <row r="83" spans="17:23" x14ac:dyDescent="0.25">
      <c r="Q83" s="133">
        <f t="shared" si="8"/>
        <v>-1.1904761904761905</v>
      </c>
      <c r="R83" s="171">
        <f t="shared" si="9"/>
        <v>-1.0139456435876086</v>
      </c>
      <c r="S83" s="133">
        <f t="shared" si="10"/>
        <v>-7.0506329113924062</v>
      </c>
      <c r="T83" s="133">
        <f t="shared" si="11"/>
        <v>-2.1955314158745836</v>
      </c>
      <c r="U83" s="133">
        <f t="shared" si="12"/>
        <v>-2.2632996103375684</v>
      </c>
      <c r="W83" s="133">
        <v>0</v>
      </c>
    </row>
    <row r="84" spans="17:23" x14ac:dyDescent="0.25">
      <c r="Q84" s="133">
        <f t="shared" si="8"/>
        <v>-1.1904761904761905</v>
      </c>
      <c r="R84" s="171">
        <f t="shared" si="9"/>
        <v>-1.0139456435876086</v>
      </c>
      <c r="S84" s="133">
        <f t="shared" si="10"/>
        <v>-7.0506329113924062</v>
      </c>
      <c r="T84" s="133">
        <f t="shared" si="11"/>
        <v>-2.1955314158745836</v>
      </c>
      <c r="U84" s="133">
        <f t="shared" si="12"/>
        <v>-2.2632996103375684</v>
      </c>
      <c r="W84" s="133">
        <v>0</v>
      </c>
    </row>
    <row r="85" spans="17:23" x14ac:dyDescent="0.25">
      <c r="Q85" s="133">
        <f t="shared" si="8"/>
        <v>-1.1904761904761905</v>
      </c>
      <c r="R85" s="171">
        <f t="shared" si="9"/>
        <v>-1.0139456435876086</v>
      </c>
      <c r="S85" s="133">
        <f t="shared" si="10"/>
        <v>-7.0506329113924062</v>
      </c>
      <c r="T85" s="133">
        <f t="shared" si="11"/>
        <v>-2.1955314158745836</v>
      </c>
      <c r="U85" s="133">
        <f t="shared" si="12"/>
        <v>-2.2632996103375684</v>
      </c>
      <c r="W85" s="133">
        <v>0</v>
      </c>
    </row>
    <row r="86" spans="17:23" x14ac:dyDescent="0.25">
      <c r="Q86" s="133">
        <f t="shared" si="8"/>
        <v>-1.1904761904761905</v>
      </c>
      <c r="R86" s="171">
        <f t="shared" si="9"/>
        <v>-1.0139456435876086</v>
      </c>
      <c r="S86" s="133">
        <f t="shared" si="10"/>
        <v>-7.0506329113924062</v>
      </c>
      <c r="T86" s="133">
        <f t="shared" si="11"/>
        <v>-2.1955314158745836</v>
      </c>
      <c r="U86" s="133">
        <f t="shared" si="12"/>
        <v>-2.2632996103375684</v>
      </c>
      <c r="W86" s="133">
        <v>0</v>
      </c>
    </row>
    <row r="87" spans="17:23" x14ac:dyDescent="0.25">
      <c r="Q87" s="133">
        <f t="shared" si="8"/>
        <v>-1.1904761904761905</v>
      </c>
      <c r="R87" s="171">
        <f t="shared" si="9"/>
        <v>-1.0139456435876086</v>
      </c>
      <c r="S87" s="133">
        <f t="shared" si="10"/>
        <v>-7.0506329113924062</v>
      </c>
      <c r="T87" s="133">
        <f t="shared" si="11"/>
        <v>-2.1955314158745836</v>
      </c>
      <c r="U87" s="133">
        <f t="shared" si="12"/>
        <v>-2.2632996103375684</v>
      </c>
      <c r="W87" s="133">
        <v>0</v>
      </c>
    </row>
    <row r="88" spans="17:23" x14ac:dyDescent="0.25">
      <c r="Q88" s="133">
        <f t="shared" si="8"/>
        <v>-1.1904761904761905</v>
      </c>
      <c r="R88" s="171">
        <f t="shared" si="9"/>
        <v>-1.0139456435876086</v>
      </c>
      <c r="S88" s="133">
        <f t="shared" si="10"/>
        <v>-7.0506329113924062</v>
      </c>
      <c r="T88" s="133">
        <f t="shared" si="11"/>
        <v>-2.1955314158745836</v>
      </c>
      <c r="U88" s="133">
        <f t="shared" si="12"/>
        <v>-2.2632996103375684</v>
      </c>
      <c r="W88" s="133">
        <v>0</v>
      </c>
    </row>
    <row r="89" spans="17:23" x14ac:dyDescent="0.25">
      <c r="Q89" s="133">
        <f t="shared" si="8"/>
        <v>-1.1904761904761905</v>
      </c>
      <c r="R89" s="171">
        <f t="shared" si="9"/>
        <v>-1.0139456435876086</v>
      </c>
      <c r="S89" s="133">
        <f t="shared" si="10"/>
        <v>-7.0506329113924062</v>
      </c>
      <c r="T89" s="133">
        <f t="shared" si="11"/>
        <v>-2.1955314158745836</v>
      </c>
      <c r="U89" s="133">
        <f t="shared" si="12"/>
        <v>-2.2632996103375684</v>
      </c>
      <c r="W89" s="133">
        <v>0</v>
      </c>
    </row>
    <row r="90" spans="17:23" x14ac:dyDescent="0.25">
      <c r="Q90" s="133">
        <f t="shared" si="8"/>
        <v>-1.1904761904761905</v>
      </c>
      <c r="R90" s="171">
        <f t="shared" si="9"/>
        <v>-1.0139456435876086</v>
      </c>
      <c r="S90" s="133">
        <f t="shared" si="10"/>
        <v>-7.0506329113924062</v>
      </c>
      <c r="T90" s="133">
        <f t="shared" si="11"/>
        <v>-2.1955314158745836</v>
      </c>
      <c r="U90" s="133">
        <f t="shared" si="12"/>
        <v>-2.2632996103375684</v>
      </c>
      <c r="W90" s="133">
        <v>0</v>
      </c>
    </row>
    <row r="91" spans="17:23" x14ac:dyDescent="0.25">
      <c r="Q91" s="133">
        <f t="shared" si="8"/>
        <v>-1.1904761904761905</v>
      </c>
      <c r="R91" s="171">
        <f t="shared" si="9"/>
        <v>-1.0139456435876086</v>
      </c>
      <c r="S91" s="133">
        <f t="shared" si="10"/>
        <v>-7.0506329113924062</v>
      </c>
      <c r="T91" s="133">
        <f t="shared" si="11"/>
        <v>-2.1955314158745836</v>
      </c>
      <c r="U91" s="133">
        <f t="shared" si="12"/>
        <v>-2.2632996103375684</v>
      </c>
      <c r="W91" s="133">
        <v>0</v>
      </c>
    </row>
    <row r="92" spans="17:23" x14ac:dyDescent="0.25">
      <c r="Q92" s="133">
        <f t="shared" si="8"/>
        <v>-1.1904761904761905</v>
      </c>
      <c r="R92" s="171">
        <f t="shared" si="9"/>
        <v>-1.0139456435876086</v>
      </c>
      <c r="S92" s="133">
        <f t="shared" si="10"/>
        <v>-7.0506329113924062</v>
      </c>
      <c r="T92" s="133">
        <f t="shared" si="11"/>
        <v>-2.1955314158745836</v>
      </c>
      <c r="U92" s="133">
        <f t="shared" si="12"/>
        <v>-2.2632996103375684</v>
      </c>
      <c r="W92" s="133">
        <v>0</v>
      </c>
    </row>
    <row r="93" spans="17:23" x14ac:dyDescent="0.25">
      <c r="Q93" s="133">
        <f t="shared" si="8"/>
        <v>-1.1904761904761905</v>
      </c>
      <c r="R93" s="171">
        <f t="shared" si="9"/>
        <v>-1.0139456435876086</v>
      </c>
      <c r="S93" s="133">
        <f t="shared" si="10"/>
        <v>-7.0506329113924062</v>
      </c>
      <c r="T93" s="133">
        <f t="shared" si="11"/>
        <v>-2.1955314158745836</v>
      </c>
      <c r="U93" s="133">
        <f t="shared" si="12"/>
        <v>-2.2632996103375684</v>
      </c>
      <c r="W93" s="133">
        <v>0</v>
      </c>
    </row>
    <row r="94" spans="17:23" x14ac:dyDescent="0.25">
      <c r="Q94" s="133">
        <f t="shared" si="8"/>
        <v>-1.1904761904761905</v>
      </c>
      <c r="R94" s="171">
        <f t="shared" si="9"/>
        <v>-1.0139456435876086</v>
      </c>
      <c r="S94" s="133">
        <f t="shared" si="10"/>
        <v>-7.0506329113924062</v>
      </c>
      <c r="T94" s="133">
        <f t="shared" si="11"/>
        <v>-2.1955314158745836</v>
      </c>
      <c r="U94" s="133">
        <f t="shared" si="12"/>
        <v>-2.2632996103375684</v>
      </c>
      <c r="W94" s="133">
        <v>0</v>
      </c>
    </row>
    <row r="95" spans="17:23" x14ac:dyDescent="0.25">
      <c r="Q95" s="133">
        <f t="shared" si="8"/>
        <v>-1.1904761904761905</v>
      </c>
      <c r="R95" s="171">
        <f t="shared" si="9"/>
        <v>-1.0139456435876086</v>
      </c>
      <c r="S95" s="133">
        <f t="shared" si="10"/>
        <v>-7.0506329113924062</v>
      </c>
      <c r="T95" s="133">
        <f t="shared" si="11"/>
        <v>-2.1955314158745836</v>
      </c>
      <c r="U95" s="133">
        <f t="shared" si="12"/>
        <v>-2.2632996103375684</v>
      </c>
      <c r="W95" s="133">
        <v>0</v>
      </c>
    </row>
    <row r="96" spans="17:23" x14ac:dyDescent="0.25">
      <c r="Q96" s="133">
        <f t="shared" si="8"/>
        <v>-1.1904761904761905</v>
      </c>
      <c r="R96" s="171">
        <f t="shared" si="9"/>
        <v>-1.0139456435876086</v>
      </c>
      <c r="S96" s="133">
        <f t="shared" si="10"/>
        <v>-7.0506329113924062</v>
      </c>
      <c r="T96" s="133">
        <f t="shared" si="11"/>
        <v>-2.1955314158745836</v>
      </c>
      <c r="U96" s="133">
        <f t="shared" si="12"/>
        <v>-2.2632996103375684</v>
      </c>
      <c r="W96" s="133">
        <v>0</v>
      </c>
    </row>
    <row r="97" spans="17:23" x14ac:dyDescent="0.25">
      <c r="Q97" s="133">
        <f t="shared" si="8"/>
        <v>-1.1904761904761905</v>
      </c>
      <c r="R97" s="171">
        <f t="shared" si="9"/>
        <v>-1.0139456435876086</v>
      </c>
      <c r="S97" s="133">
        <f t="shared" si="10"/>
        <v>-7.0506329113924062</v>
      </c>
      <c r="T97" s="133">
        <f t="shared" si="11"/>
        <v>-2.1955314158745836</v>
      </c>
      <c r="U97" s="133">
        <f t="shared" si="12"/>
        <v>-2.2632996103375684</v>
      </c>
      <c r="W97" s="133">
        <v>0</v>
      </c>
    </row>
    <row r="98" spans="17:23" x14ac:dyDescent="0.25">
      <c r="Q98" s="133">
        <f t="shared" si="8"/>
        <v>-1.1904761904761905</v>
      </c>
      <c r="R98" s="171">
        <f t="shared" si="9"/>
        <v>-1.0139456435876086</v>
      </c>
      <c r="S98" s="133">
        <f t="shared" si="10"/>
        <v>-7.0506329113924062</v>
      </c>
      <c r="T98" s="133">
        <f t="shared" si="11"/>
        <v>-2.1955314158745836</v>
      </c>
      <c r="U98" s="133">
        <f t="shared" si="12"/>
        <v>-2.2632996103375684</v>
      </c>
      <c r="W98" s="133">
        <v>0</v>
      </c>
    </row>
    <row r="99" spans="17:23" x14ac:dyDescent="0.25">
      <c r="Q99" s="133">
        <f t="shared" si="8"/>
        <v>-1.1904761904761905</v>
      </c>
      <c r="R99" s="171">
        <f t="shared" si="9"/>
        <v>-1.0139456435876086</v>
      </c>
      <c r="S99" s="133">
        <f t="shared" si="10"/>
        <v>-7.0506329113924062</v>
      </c>
      <c r="T99" s="133">
        <f t="shared" si="11"/>
        <v>-2.1955314158745836</v>
      </c>
      <c r="U99" s="133">
        <f t="shared" si="12"/>
        <v>-2.2632996103375684</v>
      </c>
      <c r="W99" s="133">
        <v>0</v>
      </c>
    </row>
    <row r="100" spans="17:23" x14ac:dyDescent="0.25">
      <c r="Q100" s="133">
        <f t="shared" si="8"/>
        <v>-1.1904761904761905</v>
      </c>
      <c r="R100" s="171">
        <f t="shared" si="9"/>
        <v>-1.0139456435876086</v>
      </c>
      <c r="S100" s="133">
        <f t="shared" si="10"/>
        <v>-7.0506329113924062</v>
      </c>
      <c r="T100" s="133">
        <f t="shared" si="11"/>
        <v>-2.1955314158745836</v>
      </c>
      <c r="U100" s="133">
        <f t="shared" si="12"/>
        <v>-2.2632996103375684</v>
      </c>
      <c r="W100" s="133">
        <v>0</v>
      </c>
    </row>
    <row r="101" spans="17:23" x14ac:dyDescent="0.25">
      <c r="Q101" s="133">
        <f t="shared" si="8"/>
        <v>-1.1904761904761905</v>
      </c>
      <c r="R101" s="171">
        <f t="shared" si="9"/>
        <v>-1.0139456435876086</v>
      </c>
      <c r="S101" s="133">
        <f t="shared" si="10"/>
        <v>-7.0506329113924062</v>
      </c>
      <c r="T101" s="133">
        <f t="shared" si="11"/>
        <v>-2.1955314158745836</v>
      </c>
      <c r="U101" s="133">
        <f t="shared" si="12"/>
        <v>-2.2632996103375684</v>
      </c>
      <c r="W101" s="133">
        <v>0</v>
      </c>
    </row>
    <row r="102" spans="17:23" x14ac:dyDescent="0.25">
      <c r="Q102" s="133">
        <f t="shared" si="8"/>
        <v>-1.1904761904761905</v>
      </c>
      <c r="R102" s="171">
        <f t="shared" si="9"/>
        <v>-1.0139456435876086</v>
      </c>
      <c r="S102" s="133">
        <f t="shared" si="10"/>
        <v>-7.0506329113924062</v>
      </c>
      <c r="T102" s="133">
        <f t="shared" si="11"/>
        <v>-2.1955314158745836</v>
      </c>
      <c r="U102" s="133">
        <f t="shared" si="12"/>
        <v>-2.2632996103375684</v>
      </c>
      <c r="W102" s="133">
        <v>0</v>
      </c>
    </row>
    <row r="103" spans="17:23" x14ac:dyDescent="0.25">
      <c r="Q103" s="133">
        <f t="shared" si="8"/>
        <v>-1.1904761904761905</v>
      </c>
      <c r="R103" s="171">
        <f t="shared" si="9"/>
        <v>-1.0139456435876086</v>
      </c>
      <c r="S103" s="133">
        <f t="shared" si="10"/>
        <v>-7.0506329113924062</v>
      </c>
      <c r="T103" s="133">
        <f t="shared" si="11"/>
        <v>-2.1955314158745836</v>
      </c>
      <c r="U103" s="133">
        <f t="shared" si="12"/>
        <v>-2.2632996103375684</v>
      </c>
      <c r="W103" s="133">
        <v>0</v>
      </c>
    </row>
    <row r="104" spans="17:23" x14ac:dyDescent="0.25">
      <c r="Q104" s="133">
        <f t="shared" si="8"/>
        <v>-1.1904761904761905</v>
      </c>
      <c r="R104" s="171">
        <f t="shared" si="9"/>
        <v>-1.0139456435876086</v>
      </c>
      <c r="S104" s="133">
        <f t="shared" si="10"/>
        <v>-7.0506329113924062</v>
      </c>
      <c r="T104" s="133">
        <f t="shared" si="11"/>
        <v>-2.1955314158745836</v>
      </c>
      <c r="U104" s="133">
        <f t="shared" si="12"/>
        <v>-2.2632996103375684</v>
      </c>
      <c r="W104" s="133">
        <v>0</v>
      </c>
    </row>
    <row r="105" spans="17:23" x14ac:dyDescent="0.25">
      <c r="Q105" s="133">
        <f t="shared" si="8"/>
        <v>-1.1904761904761905</v>
      </c>
      <c r="R105" s="171">
        <f t="shared" si="9"/>
        <v>-1.0139456435876086</v>
      </c>
      <c r="S105" s="133">
        <f t="shared" si="10"/>
        <v>-7.0506329113924062</v>
      </c>
      <c r="T105" s="133">
        <f t="shared" si="11"/>
        <v>-2.1955314158745836</v>
      </c>
      <c r="U105" s="133">
        <f t="shared" si="12"/>
        <v>-2.2632996103375684</v>
      </c>
      <c r="W105" s="133">
        <v>0</v>
      </c>
    </row>
    <row r="106" spans="17:23" x14ac:dyDescent="0.25">
      <c r="Q106" s="133">
        <f t="shared" si="8"/>
        <v>-1.1904761904761905</v>
      </c>
      <c r="R106" s="171">
        <f t="shared" si="9"/>
        <v>-1.0139456435876086</v>
      </c>
      <c r="S106" s="133">
        <f t="shared" si="10"/>
        <v>-7.0506329113924062</v>
      </c>
      <c r="T106" s="133">
        <f t="shared" si="11"/>
        <v>-2.1955314158745836</v>
      </c>
      <c r="U106" s="133">
        <f t="shared" si="12"/>
        <v>-2.2632996103375684</v>
      </c>
      <c r="W106" s="133">
        <v>0</v>
      </c>
    </row>
    <row r="107" spans="17:23" x14ac:dyDescent="0.25">
      <c r="Q107" s="133">
        <f t="shared" si="8"/>
        <v>-1.1904761904761905</v>
      </c>
      <c r="R107" s="171">
        <f t="shared" si="9"/>
        <v>-1.0139456435876086</v>
      </c>
      <c r="S107" s="133">
        <f t="shared" si="10"/>
        <v>-7.0506329113924062</v>
      </c>
      <c r="T107" s="133">
        <f t="shared" si="11"/>
        <v>-2.1955314158745836</v>
      </c>
      <c r="U107" s="133">
        <f t="shared" si="12"/>
        <v>-2.2632996103375684</v>
      </c>
      <c r="W107" s="133">
        <v>0</v>
      </c>
    </row>
    <row r="108" spans="17:23" x14ac:dyDescent="0.25">
      <c r="Q108" s="133">
        <f t="shared" si="8"/>
        <v>-1.1904761904761905</v>
      </c>
      <c r="R108" s="171">
        <f t="shared" si="9"/>
        <v>-1.0139456435876086</v>
      </c>
      <c r="S108" s="133">
        <f t="shared" si="10"/>
        <v>-7.0506329113924062</v>
      </c>
      <c r="T108" s="133">
        <f t="shared" si="11"/>
        <v>-2.1955314158745836</v>
      </c>
      <c r="U108" s="133">
        <f t="shared" si="12"/>
        <v>-2.2632996103375684</v>
      </c>
      <c r="W108" s="133">
        <v>0</v>
      </c>
    </row>
    <row r="109" spans="17:23" x14ac:dyDescent="0.25">
      <c r="Q109" s="133">
        <f t="shared" si="8"/>
        <v>-1.1904761904761905</v>
      </c>
      <c r="R109" s="171">
        <f t="shared" si="9"/>
        <v>-1.0139456435876086</v>
      </c>
      <c r="S109" s="133">
        <f t="shared" si="10"/>
        <v>-7.0506329113924062</v>
      </c>
      <c r="T109" s="133">
        <f t="shared" si="11"/>
        <v>-2.1955314158745836</v>
      </c>
      <c r="U109" s="133">
        <f t="shared" si="12"/>
        <v>-2.2632996103375684</v>
      </c>
      <c r="W109" s="133">
        <v>0</v>
      </c>
    </row>
    <row r="110" spans="17:23" x14ac:dyDescent="0.25">
      <c r="Q110" s="133">
        <f t="shared" si="8"/>
        <v>-1.1904761904761905</v>
      </c>
      <c r="R110" s="171">
        <f t="shared" si="9"/>
        <v>-1.0139456435876086</v>
      </c>
      <c r="S110" s="133">
        <f t="shared" si="10"/>
        <v>-7.0506329113924062</v>
      </c>
      <c r="T110" s="133">
        <f t="shared" si="11"/>
        <v>-2.1955314158745836</v>
      </c>
      <c r="U110" s="133">
        <f t="shared" si="12"/>
        <v>-2.2632996103375684</v>
      </c>
      <c r="W110" s="133">
        <v>0</v>
      </c>
    </row>
    <row r="111" spans="17:23" x14ac:dyDescent="0.25">
      <c r="Q111" s="133">
        <f t="shared" si="8"/>
        <v>-1.1904761904761905</v>
      </c>
      <c r="R111" s="171">
        <f t="shared" si="9"/>
        <v>-1.0139456435876086</v>
      </c>
      <c r="S111" s="133">
        <f t="shared" si="10"/>
        <v>-7.0506329113924062</v>
      </c>
      <c r="T111" s="133">
        <f t="shared" si="11"/>
        <v>-2.1955314158745836</v>
      </c>
      <c r="U111" s="133">
        <f t="shared" si="12"/>
        <v>-2.2632996103375684</v>
      </c>
      <c r="W111" s="133">
        <v>0</v>
      </c>
    </row>
    <row r="112" spans="17:23" x14ac:dyDescent="0.25">
      <c r="Q112" s="133">
        <f t="shared" si="8"/>
        <v>-1.1904761904761905</v>
      </c>
      <c r="R112" s="171">
        <f t="shared" si="9"/>
        <v>-1.0139456435876086</v>
      </c>
      <c r="S112" s="133">
        <f t="shared" si="10"/>
        <v>-7.0506329113924062</v>
      </c>
      <c r="T112" s="133">
        <f t="shared" si="11"/>
        <v>-2.1955314158745836</v>
      </c>
      <c r="U112" s="133">
        <f t="shared" si="12"/>
        <v>-2.2632996103375684</v>
      </c>
      <c r="W112" s="133">
        <v>0</v>
      </c>
    </row>
    <row r="113" spans="17:23" x14ac:dyDescent="0.25">
      <c r="Q113" s="133">
        <f t="shared" si="8"/>
        <v>-1.1904761904761905</v>
      </c>
      <c r="R113" s="171">
        <f t="shared" si="9"/>
        <v>-1.0139456435876086</v>
      </c>
      <c r="S113" s="133">
        <f t="shared" si="10"/>
        <v>-7.0506329113924062</v>
      </c>
      <c r="T113" s="133">
        <f t="shared" si="11"/>
        <v>-2.1955314158745836</v>
      </c>
      <c r="U113" s="133">
        <f t="shared" si="12"/>
        <v>-2.2632996103375684</v>
      </c>
      <c r="W113" s="133">
        <v>0</v>
      </c>
    </row>
    <row r="114" spans="17:23" x14ac:dyDescent="0.25">
      <c r="Q114" s="133">
        <f t="shared" si="8"/>
        <v>-1.1904761904761905</v>
      </c>
      <c r="R114" s="171">
        <f t="shared" si="9"/>
        <v>-1.0139456435876086</v>
      </c>
      <c r="S114" s="133">
        <f t="shared" si="10"/>
        <v>-7.0506329113924062</v>
      </c>
      <c r="T114" s="133">
        <f t="shared" si="11"/>
        <v>-2.1955314158745836</v>
      </c>
      <c r="U114" s="133">
        <f t="shared" si="12"/>
        <v>-2.2632996103375684</v>
      </c>
      <c r="W114" s="133" t="e">
        <v>#N/A</v>
      </c>
    </row>
    <row r="115" spans="17:23" x14ac:dyDescent="0.25">
      <c r="Q115" s="133">
        <f t="shared" si="8"/>
        <v>-1.1904761904761905</v>
      </c>
      <c r="R115" s="171">
        <f t="shared" si="9"/>
        <v>-1.0139456435876086</v>
      </c>
      <c r="S115" s="133">
        <f t="shared" si="10"/>
        <v>-7.0506329113924062</v>
      </c>
      <c r="T115" s="133">
        <f t="shared" si="11"/>
        <v>-2.1955314158745836</v>
      </c>
      <c r="U115" s="133">
        <f t="shared" si="12"/>
        <v>-2.2632996103375684</v>
      </c>
      <c r="W115" s="133" t="e">
        <v>#N/A</v>
      </c>
    </row>
    <row r="116" spans="17:23" x14ac:dyDescent="0.25">
      <c r="Q116" s="133">
        <f t="shared" si="8"/>
        <v>-1.1904761904761905</v>
      </c>
      <c r="R116" s="171">
        <f t="shared" si="9"/>
        <v>-1.0139456435876086</v>
      </c>
      <c r="S116" s="133">
        <f t="shared" si="10"/>
        <v>-7.0506329113924062</v>
      </c>
      <c r="T116" s="133">
        <f t="shared" si="11"/>
        <v>-2.1955314158745836</v>
      </c>
      <c r="U116" s="133">
        <f t="shared" si="12"/>
        <v>-2.2632996103375684</v>
      </c>
      <c r="W116" s="133" t="e">
        <v>#N/A</v>
      </c>
    </row>
    <row r="117" spans="17:23" x14ac:dyDescent="0.25">
      <c r="Q117" s="133">
        <f t="shared" si="8"/>
        <v>-1.1904761904761905</v>
      </c>
      <c r="R117" s="171">
        <f t="shared" si="9"/>
        <v>-1.0139456435876086</v>
      </c>
      <c r="S117" s="133">
        <f t="shared" si="10"/>
        <v>-7.0506329113924062</v>
      </c>
      <c r="T117" s="133">
        <f t="shared" si="11"/>
        <v>-2.1955314158745836</v>
      </c>
      <c r="U117" s="133">
        <f t="shared" si="12"/>
        <v>-2.2632996103375684</v>
      </c>
      <c r="W117" s="133" t="e">
        <v>#N/A</v>
      </c>
    </row>
    <row r="118" spans="17:23" x14ac:dyDescent="0.25">
      <c r="Q118" s="133">
        <f t="shared" si="8"/>
        <v>-1.1904761904761905</v>
      </c>
      <c r="R118" s="171">
        <f t="shared" si="9"/>
        <v>-1.0139456435876086</v>
      </c>
      <c r="S118" s="133">
        <f t="shared" si="10"/>
        <v>-7.0506329113924062</v>
      </c>
      <c r="T118" s="133">
        <f t="shared" si="11"/>
        <v>-2.1955314158745836</v>
      </c>
      <c r="U118" s="133">
        <f t="shared" si="12"/>
        <v>-2.2632996103375684</v>
      </c>
      <c r="W118" s="133" t="e">
        <v>#N/A</v>
      </c>
    </row>
    <row r="119" spans="17:23" x14ac:dyDescent="0.25">
      <c r="Q119" s="133">
        <f t="shared" si="8"/>
        <v>-1.1904761904761905</v>
      </c>
      <c r="R119" s="171">
        <f t="shared" si="9"/>
        <v>-1.0139456435876086</v>
      </c>
      <c r="S119" s="133">
        <f t="shared" si="10"/>
        <v>-7.0506329113924062</v>
      </c>
      <c r="T119" s="133">
        <f t="shared" si="11"/>
        <v>-2.1955314158745836</v>
      </c>
      <c r="U119" s="133">
        <f t="shared" si="12"/>
        <v>-2.2632996103375684</v>
      </c>
      <c r="W119" s="133" t="e">
        <v>#N/A</v>
      </c>
    </row>
    <row r="120" spans="17:23" x14ac:dyDescent="0.25">
      <c r="Q120" s="133">
        <f t="shared" si="8"/>
        <v>-1.1904761904761905</v>
      </c>
      <c r="R120" s="171">
        <f t="shared" si="9"/>
        <v>-1.0139456435876086</v>
      </c>
      <c r="S120" s="133">
        <f t="shared" si="10"/>
        <v>-7.0506329113924062</v>
      </c>
      <c r="T120" s="133">
        <f t="shared" si="11"/>
        <v>-2.1955314158745836</v>
      </c>
      <c r="U120" s="133">
        <f t="shared" si="12"/>
        <v>-2.2632996103375684</v>
      </c>
      <c r="W120" s="133" t="e">
        <v>#N/A</v>
      </c>
    </row>
    <row r="121" spans="17:23" x14ac:dyDescent="0.25">
      <c r="Q121" s="133">
        <f t="shared" si="8"/>
        <v>-1.1904761904761905</v>
      </c>
      <c r="R121" s="171">
        <f t="shared" si="9"/>
        <v>-1.0139456435876086</v>
      </c>
      <c r="S121" s="133">
        <f t="shared" si="10"/>
        <v>-7.0506329113924062</v>
      </c>
      <c r="T121" s="133">
        <f t="shared" si="11"/>
        <v>-2.1955314158745836</v>
      </c>
      <c r="U121" s="133">
        <f t="shared" si="12"/>
        <v>-2.2632996103375684</v>
      </c>
      <c r="W121" s="133" t="e">
        <v>#N/A</v>
      </c>
    </row>
    <row r="122" spans="17:23" x14ac:dyDescent="0.25">
      <c r="Q122" s="133">
        <f t="shared" si="8"/>
        <v>-1.1904761904761905</v>
      </c>
      <c r="R122" s="171">
        <f t="shared" si="9"/>
        <v>-1.0139456435876086</v>
      </c>
      <c r="S122" s="133">
        <f t="shared" si="10"/>
        <v>-7.0506329113924062</v>
      </c>
      <c r="T122" s="133">
        <f t="shared" si="11"/>
        <v>-2.1955314158745836</v>
      </c>
      <c r="U122" s="133">
        <f t="shared" si="12"/>
        <v>-2.2632996103375684</v>
      </c>
      <c r="W122" s="133" t="e">
        <v>#N/A</v>
      </c>
    </row>
    <row r="123" spans="17:23" x14ac:dyDescent="0.25">
      <c r="Q123" s="133">
        <f t="shared" si="8"/>
        <v>-1.1904761904761905</v>
      </c>
      <c r="R123" s="171">
        <f t="shared" si="9"/>
        <v>-1.0139456435876086</v>
      </c>
      <c r="S123" s="133">
        <f t="shared" si="10"/>
        <v>-7.0506329113924062</v>
      </c>
      <c r="T123" s="133">
        <f t="shared" si="11"/>
        <v>-2.1955314158745836</v>
      </c>
      <c r="U123" s="133">
        <f t="shared" si="12"/>
        <v>-2.2632996103375684</v>
      </c>
      <c r="W123" s="133" t="e">
        <v>#N/A</v>
      </c>
    </row>
    <row r="124" spans="17:23" x14ac:dyDescent="0.25">
      <c r="Q124" s="133">
        <f t="shared" si="8"/>
        <v>-1.1904761904761905</v>
      </c>
      <c r="R124" s="171">
        <f t="shared" si="9"/>
        <v>-1.0139456435876086</v>
      </c>
      <c r="S124" s="133">
        <f t="shared" si="10"/>
        <v>-7.0506329113924062</v>
      </c>
      <c r="T124" s="133">
        <f t="shared" si="11"/>
        <v>-2.1955314158745836</v>
      </c>
      <c r="U124" s="133">
        <f t="shared" si="12"/>
        <v>-2.2632996103375684</v>
      </c>
      <c r="W124" s="133" t="e">
        <v>#N/A</v>
      </c>
    </row>
    <row r="125" spans="17:23" x14ac:dyDescent="0.25">
      <c r="Q125" s="133">
        <f t="shared" si="8"/>
        <v>-1.1904761904761905</v>
      </c>
      <c r="R125" s="171">
        <f t="shared" si="9"/>
        <v>-1.0139456435876086</v>
      </c>
      <c r="S125" s="133">
        <f t="shared" si="10"/>
        <v>-7.0506329113924062</v>
      </c>
      <c r="T125" s="133">
        <f t="shared" si="11"/>
        <v>-2.1955314158745836</v>
      </c>
      <c r="U125" s="133">
        <f t="shared" si="12"/>
        <v>-2.2632996103375684</v>
      </c>
      <c r="W125" s="133" t="e">
        <v>#N/A</v>
      </c>
    </row>
    <row r="126" spans="17:23" x14ac:dyDescent="0.25">
      <c r="Q126" s="133">
        <f t="shared" si="8"/>
        <v>-1.1904761904761905</v>
      </c>
      <c r="R126" s="171">
        <f t="shared" si="9"/>
        <v>-1.0139456435876086</v>
      </c>
      <c r="S126" s="133">
        <f t="shared" si="10"/>
        <v>-7.0506329113924062</v>
      </c>
      <c r="T126" s="133">
        <f t="shared" si="11"/>
        <v>-2.1955314158745836</v>
      </c>
      <c r="U126" s="133">
        <f t="shared" si="12"/>
        <v>-2.2632996103375684</v>
      </c>
      <c r="W126" s="133" t="e">
        <v>#N/A</v>
      </c>
    </row>
    <row r="127" spans="17:23" x14ac:dyDescent="0.25">
      <c r="Q127" s="133">
        <f t="shared" si="8"/>
        <v>-1.1904761904761905</v>
      </c>
      <c r="R127" s="171">
        <f t="shared" si="9"/>
        <v>-1.0139456435876086</v>
      </c>
      <c r="S127" s="133">
        <f t="shared" si="10"/>
        <v>-7.0506329113924062</v>
      </c>
      <c r="T127" s="133">
        <f t="shared" si="11"/>
        <v>-2.1955314158745836</v>
      </c>
      <c r="U127" s="133">
        <f t="shared" si="12"/>
        <v>-2.2632996103375684</v>
      </c>
      <c r="W127" s="133" t="e">
        <v>#N/A</v>
      </c>
    </row>
    <row r="128" spans="17:23" x14ac:dyDescent="0.25">
      <c r="Q128" s="133">
        <f t="shared" si="8"/>
        <v>-1.1904761904761905</v>
      </c>
      <c r="R128" s="171">
        <f t="shared" si="9"/>
        <v>-1.0139456435876086</v>
      </c>
      <c r="S128" s="133">
        <f t="shared" si="10"/>
        <v>-7.0506329113924062</v>
      </c>
      <c r="T128" s="133">
        <f t="shared" si="11"/>
        <v>-2.1955314158745836</v>
      </c>
      <c r="U128" s="133">
        <f t="shared" si="12"/>
        <v>-2.2632996103375684</v>
      </c>
      <c r="W128" s="133" t="e">
        <v>#N/A</v>
      </c>
    </row>
    <row r="129" spans="17:23" x14ac:dyDescent="0.25">
      <c r="Q129" s="133">
        <f t="shared" si="8"/>
        <v>-1.1904761904761905</v>
      </c>
      <c r="R129" s="171">
        <f t="shared" si="9"/>
        <v>-1.0139456435876086</v>
      </c>
      <c r="S129" s="133">
        <f t="shared" si="10"/>
        <v>-7.0506329113924062</v>
      </c>
      <c r="T129" s="133">
        <f t="shared" si="11"/>
        <v>-2.1955314158745836</v>
      </c>
      <c r="U129" s="133">
        <f t="shared" si="12"/>
        <v>-2.2632996103375684</v>
      </c>
      <c r="W129" s="133" t="e">
        <v>#N/A</v>
      </c>
    </row>
    <row r="130" spans="17:23" x14ac:dyDescent="0.25">
      <c r="Q130" s="133">
        <f t="shared" si="8"/>
        <v>-1.1904761904761905</v>
      </c>
      <c r="R130" s="171">
        <f t="shared" si="9"/>
        <v>-1.0139456435876086</v>
      </c>
      <c r="S130" s="133">
        <f t="shared" si="10"/>
        <v>-7.0506329113924062</v>
      </c>
      <c r="T130" s="133">
        <f t="shared" si="11"/>
        <v>-2.1955314158745836</v>
      </c>
      <c r="U130" s="133">
        <f t="shared" si="12"/>
        <v>-2.2632996103375684</v>
      </c>
      <c r="W130" s="133" t="e">
        <v>#N/A</v>
      </c>
    </row>
    <row r="131" spans="17:23" x14ac:dyDescent="0.25">
      <c r="Q131" s="133">
        <f t="shared" ref="Q131:Q194" si="13">2*((L131-P$3)/(P$5-P$3))-1</f>
        <v>-1.1904761904761905</v>
      </c>
      <c r="R131" s="171">
        <f t="shared" ref="R131:R194" si="14">2*((H131-P$8)/(P$10-P$8))-1</f>
        <v>-1.0139456435876086</v>
      </c>
      <c r="S131" s="133">
        <f t="shared" ref="S131:S194" si="15">2*((I131-P$13)/(P$15-P$13))-1</f>
        <v>-7.0506329113924062</v>
      </c>
      <c r="T131" s="133">
        <f t="shared" ref="T131:T194" si="16">2*((J131-P$18)/(P$20-P$18))-1</f>
        <v>-2.1955314158745836</v>
      </c>
      <c r="U131" s="133">
        <f t="shared" ref="U131:U194" si="17">2*((K131-P$23)/(P$25-P$23))-1</f>
        <v>-2.2632996103375684</v>
      </c>
      <c r="W131" s="133" t="e">
        <v>#N/A</v>
      </c>
    </row>
    <row r="132" spans="17:23" x14ac:dyDescent="0.25">
      <c r="Q132" s="133">
        <f t="shared" si="13"/>
        <v>-1.1904761904761905</v>
      </c>
      <c r="R132" s="171">
        <f t="shared" si="14"/>
        <v>-1.0139456435876086</v>
      </c>
      <c r="S132" s="133">
        <f t="shared" si="15"/>
        <v>-7.0506329113924062</v>
      </c>
      <c r="T132" s="133">
        <f t="shared" si="16"/>
        <v>-2.1955314158745836</v>
      </c>
      <c r="U132" s="133">
        <f t="shared" si="17"/>
        <v>-2.2632996103375684</v>
      </c>
      <c r="W132" s="133" t="e">
        <v>#N/A</v>
      </c>
    </row>
    <row r="133" spans="17:23" x14ac:dyDescent="0.25">
      <c r="Q133" s="133">
        <f t="shared" si="13"/>
        <v>-1.1904761904761905</v>
      </c>
      <c r="R133" s="171">
        <f t="shared" si="14"/>
        <v>-1.0139456435876086</v>
      </c>
      <c r="S133" s="133">
        <f t="shared" si="15"/>
        <v>-7.0506329113924062</v>
      </c>
      <c r="T133" s="133">
        <f t="shared" si="16"/>
        <v>-2.1955314158745836</v>
      </c>
      <c r="U133" s="133">
        <f t="shared" si="17"/>
        <v>-2.2632996103375684</v>
      </c>
      <c r="W133" s="133" t="e">
        <v>#N/A</v>
      </c>
    </row>
    <row r="134" spans="17:23" x14ac:dyDescent="0.25">
      <c r="Q134" s="133">
        <f t="shared" si="13"/>
        <v>-1.1904761904761905</v>
      </c>
      <c r="R134" s="171">
        <f t="shared" si="14"/>
        <v>-1.0139456435876086</v>
      </c>
      <c r="S134" s="133">
        <f t="shared" si="15"/>
        <v>-7.0506329113924062</v>
      </c>
      <c r="T134" s="133">
        <f t="shared" si="16"/>
        <v>-2.1955314158745836</v>
      </c>
      <c r="U134" s="133">
        <f t="shared" si="17"/>
        <v>-2.2632996103375684</v>
      </c>
      <c r="W134" s="133" t="e">
        <v>#N/A</v>
      </c>
    </row>
    <row r="135" spans="17:23" x14ac:dyDescent="0.25">
      <c r="Q135" s="133">
        <f t="shared" si="13"/>
        <v>-1.1904761904761905</v>
      </c>
      <c r="R135" s="171">
        <f t="shared" si="14"/>
        <v>-1.0139456435876086</v>
      </c>
      <c r="S135" s="133">
        <f t="shared" si="15"/>
        <v>-7.0506329113924062</v>
      </c>
      <c r="T135" s="133">
        <f t="shared" si="16"/>
        <v>-2.1955314158745836</v>
      </c>
      <c r="U135" s="133">
        <f t="shared" si="17"/>
        <v>-2.2632996103375684</v>
      </c>
      <c r="W135" s="133" t="e">
        <v>#N/A</v>
      </c>
    </row>
    <row r="136" spans="17:23" x14ac:dyDescent="0.25">
      <c r="Q136" s="133">
        <f t="shared" si="13"/>
        <v>-1.1904761904761905</v>
      </c>
      <c r="R136" s="171">
        <f t="shared" si="14"/>
        <v>-1.0139456435876086</v>
      </c>
      <c r="S136" s="133">
        <f t="shared" si="15"/>
        <v>-7.0506329113924062</v>
      </c>
      <c r="T136" s="133">
        <f t="shared" si="16"/>
        <v>-2.1955314158745836</v>
      </c>
      <c r="U136" s="133">
        <f t="shared" si="17"/>
        <v>-2.2632996103375684</v>
      </c>
      <c r="W136" s="133" t="e">
        <v>#N/A</v>
      </c>
    </row>
    <row r="137" spans="17:23" x14ac:dyDescent="0.25">
      <c r="Q137" s="133">
        <f t="shared" si="13"/>
        <v>-1.1904761904761905</v>
      </c>
      <c r="R137" s="171">
        <f t="shared" si="14"/>
        <v>-1.0139456435876086</v>
      </c>
      <c r="S137" s="133">
        <f t="shared" si="15"/>
        <v>-7.0506329113924062</v>
      </c>
      <c r="T137" s="133">
        <f t="shared" si="16"/>
        <v>-2.1955314158745836</v>
      </c>
      <c r="U137" s="133">
        <f t="shared" si="17"/>
        <v>-2.2632996103375684</v>
      </c>
      <c r="W137" s="133" t="e">
        <v>#N/A</v>
      </c>
    </row>
    <row r="138" spans="17:23" x14ac:dyDescent="0.25">
      <c r="Q138" s="133">
        <f t="shared" si="13"/>
        <v>-1.1904761904761905</v>
      </c>
      <c r="R138" s="171">
        <f t="shared" si="14"/>
        <v>-1.0139456435876086</v>
      </c>
      <c r="S138" s="133">
        <f t="shared" si="15"/>
        <v>-7.0506329113924062</v>
      </c>
      <c r="T138" s="133">
        <f t="shared" si="16"/>
        <v>-2.1955314158745836</v>
      </c>
      <c r="U138" s="133">
        <f t="shared" si="17"/>
        <v>-2.2632996103375684</v>
      </c>
      <c r="W138" s="133" t="e">
        <v>#N/A</v>
      </c>
    </row>
    <row r="139" spans="17:23" x14ac:dyDescent="0.25">
      <c r="Q139" s="133">
        <f t="shared" si="13"/>
        <v>-1.1904761904761905</v>
      </c>
      <c r="R139" s="171">
        <f t="shared" si="14"/>
        <v>-1.0139456435876086</v>
      </c>
      <c r="S139" s="133">
        <f t="shared" si="15"/>
        <v>-7.0506329113924062</v>
      </c>
      <c r="T139" s="133">
        <f t="shared" si="16"/>
        <v>-2.1955314158745836</v>
      </c>
      <c r="U139" s="133">
        <f t="shared" si="17"/>
        <v>-2.2632996103375684</v>
      </c>
      <c r="W139" s="133" t="e">
        <v>#N/A</v>
      </c>
    </row>
    <row r="140" spans="17:23" x14ac:dyDescent="0.25">
      <c r="Q140" s="133">
        <f t="shared" si="13"/>
        <v>-1.1904761904761905</v>
      </c>
      <c r="R140" s="171">
        <f t="shared" si="14"/>
        <v>-1.0139456435876086</v>
      </c>
      <c r="S140" s="133">
        <f t="shared" si="15"/>
        <v>-7.0506329113924062</v>
      </c>
      <c r="T140" s="133">
        <f t="shared" si="16"/>
        <v>-2.1955314158745836</v>
      </c>
      <c r="U140" s="133">
        <f t="shared" si="17"/>
        <v>-2.2632996103375684</v>
      </c>
      <c r="W140" s="133" t="e">
        <v>#N/A</v>
      </c>
    </row>
    <row r="141" spans="17:23" x14ac:dyDescent="0.25">
      <c r="Q141" s="133">
        <f t="shared" si="13"/>
        <v>-1.1904761904761905</v>
      </c>
      <c r="R141" s="171">
        <f t="shared" si="14"/>
        <v>-1.0139456435876086</v>
      </c>
      <c r="S141" s="133">
        <f t="shared" si="15"/>
        <v>-7.0506329113924062</v>
      </c>
      <c r="T141" s="133">
        <f t="shared" si="16"/>
        <v>-2.1955314158745836</v>
      </c>
      <c r="U141" s="133">
        <f t="shared" si="17"/>
        <v>-2.2632996103375684</v>
      </c>
      <c r="W141" s="133" t="e">
        <v>#N/A</v>
      </c>
    </row>
    <row r="142" spans="17:23" x14ac:dyDescent="0.25">
      <c r="Q142" s="133">
        <f t="shared" si="13"/>
        <v>-1.1904761904761905</v>
      </c>
      <c r="R142" s="171">
        <f t="shared" si="14"/>
        <v>-1.0139456435876086</v>
      </c>
      <c r="S142" s="133">
        <f t="shared" si="15"/>
        <v>-7.0506329113924062</v>
      </c>
      <c r="T142" s="133">
        <f t="shared" si="16"/>
        <v>-2.1955314158745836</v>
      </c>
      <c r="U142" s="133">
        <f t="shared" si="17"/>
        <v>-2.2632996103375684</v>
      </c>
      <c r="W142" s="133" t="e">
        <v>#N/A</v>
      </c>
    </row>
    <row r="143" spans="17:23" x14ac:dyDescent="0.25">
      <c r="Q143" s="133">
        <f t="shared" si="13"/>
        <v>-1.1904761904761905</v>
      </c>
      <c r="R143" s="171">
        <f t="shared" si="14"/>
        <v>-1.0139456435876086</v>
      </c>
      <c r="S143" s="133">
        <f t="shared" si="15"/>
        <v>-7.0506329113924062</v>
      </c>
      <c r="T143" s="133">
        <f t="shared" si="16"/>
        <v>-2.1955314158745836</v>
      </c>
      <c r="U143" s="133">
        <f t="shared" si="17"/>
        <v>-2.2632996103375684</v>
      </c>
      <c r="W143" s="133" t="e">
        <v>#N/A</v>
      </c>
    </row>
    <row r="144" spans="17:23" x14ac:dyDescent="0.25">
      <c r="Q144" s="133">
        <f t="shared" si="13"/>
        <v>-1.1904761904761905</v>
      </c>
      <c r="R144" s="171">
        <f t="shared" si="14"/>
        <v>-1.0139456435876086</v>
      </c>
      <c r="S144" s="133">
        <f t="shared" si="15"/>
        <v>-7.0506329113924062</v>
      </c>
      <c r="T144" s="133">
        <f t="shared" si="16"/>
        <v>-2.1955314158745836</v>
      </c>
      <c r="U144" s="133">
        <f t="shared" si="17"/>
        <v>-2.2632996103375684</v>
      </c>
      <c r="W144" s="133" t="e">
        <v>#N/A</v>
      </c>
    </row>
    <row r="145" spans="17:23" x14ac:dyDescent="0.25">
      <c r="Q145" s="133">
        <f t="shared" si="13"/>
        <v>-1.1904761904761905</v>
      </c>
      <c r="R145" s="171">
        <f t="shared" si="14"/>
        <v>-1.0139456435876086</v>
      </c>
      <c r="S145" s="133">
        <f t="shared" si="15"/>
        <v>-7.0506329113924062</v>
      </c>
      <c r="T145" s="133">
        <f t="shared" si="16"/>
        <v>-2.1955314158745836</v>
      </c>
      <c r="U145" s="133">
        <f t="shared" si="17"/>
        <v>-2.2632996103375684</v>
      </c>
      <c r="W145" s="133" t="e">
        <v>#N/A</v>
      </c>
    </row>
    <row r="146" spans="17:23" x14ac:dyDescent="0.25">
      <c r="Q146" s="133">
        <f t="shared" si="13"/>
        <v>-1.1904761904761905</v>
      </c>
      <c r="R146" s="171">
        <f t="shared" si="14"/>
        <v>-1.0139456435876086</v>
      </c>
      <c r="S146" s="133">
        <f t="shared" si="15"/>
        <v>-7.0506329113924062</v>
      </c>
      <c r="T146" s="133">
        <f t="shared" si="16"/>
        <v>-2.1955314158745836</v>
      </c>
      <c r="U146" s="133">
        <f t="shared" si="17"/>
        <v>-2.2632996103375684</v>
      </c>
      <c r="W146" s="133" t="e">
        <v>#N/A</v>
      </c>
    </row>
    <row r="147" spans="17:23" x14ac:dyDescent="0.25">
      <c r="Q147" s="133">
        <f t="shared" si="13"/>
        <v>-1.1904761904761905</v>
      </c>
      <c r="R147" s="171">
        <f t="shared" si="14"/>
        <v>-1.0139456435876086</v>
      </c>
      <c r="S147" s="133">
        <f t="shared" si="15"/>
        <v>-7.0506329113924062</v>
      </c>
      <c r="T147" s="133">
        <f t="shared" si="16"/>
        <v>-2.1955314158745836</v>
      </c>
      <c r="U147" s="133">
        <f t="shared" si="17"/>
        <v>-2.2632996103375684</v>
      </c>
      <c r="W147" s="133" t="e">
        <v>#N/A</v>
      </c>
    </row>
    <row r="148" spans="17:23" x14ac:dyDescent="0.25">
      <c r="Q148" s="133">
        <f t="shared" si="13"/>
        <v>-1.1904761904761905</v>
      </c>
      <c r="R148" s="171">
        <f t="shared" si="14"/>
        <v>-1.0139456435876086</v>
      </c>
      <c r="S148" s="133">
        <f t="shared" si="15"/>
        <v>-7.0506329113924062</v>
      </c>
      <c r="T148" s="133">
        <f t="shared" si="16"/>
        <v>-2.1955314158745836</v>
      </c>
      <c r="U148" s="133">
        <f t="shared" si="17"/>
        <v>-2.2632996103375684</v>
      </c>
      <c r="W148" s="133" t="e">
        <v>#N/A</v>
      </c>
    </row>
    <row r="149" spans="17:23" x14ac:dyDescent="0.25">
      <c r="Q149" s="133">
        <f t="shared" si="13"/>
        <v>-1.1904761904761905</v>
      </c>
      <c r="R149" s="171">
        <f t="shared" si="14"/>
        <v>-1.0139456435876086</v>
      </c>
      <c r="S149" s="133">
        <f t="shared" si="15"/>
        <v>-7.0506329113924062</v>
      </c>
      <c r="T149" s="133">
        <f t="shared" si="16"/>
        <v>-2.1955314158745836</v>
      </c>
      <c r="U149" s="133">
        <f t="shared" si="17"/>
        <v>-2.2632996103375684</v>
      </c>
      <c r="W149" s="133" t="e">
        <v>#N/A</v>
      </c>
    </row>
    <row r="150" spans="17:23" x14ac:dyDescent="0.25">
      <c r="Q150" s="133">
        <f t="shared" si="13"/>
        <v>-1.1904761904761905</v>
      </c>
      <c r="R150" s="171">
        <f t="shared" si="14"/>
        <v>-1.0139456435876086</v>
      </c>
      <c r="S150" s="133">
        <f t="shared" si="15"/>
        <v>-7.0506329113924062</v>
      </c>
      <c r="T150" s="133">
        <f t="shared" si="16"/>
        <v>-2.1955314158745836</v>
      </c>
      <c r="U150" s="133">
        <f t="shared" si="17"/>
        <v>-2.2632996103375684</v>
      </c>
      <c r="W150" s="133" t="e">
        <v>#N/A</v>
      </c>
    </row>
    <row r="151" spans="17:23" x14ac:dyDescent="0.25">
      <c r="Q151" s="133">
        <f t="shared" si="13"/>
        <v>-1.1904761904761905</v>
      </c>
      <c r="R151" s="171">
        <f t="shared" si="14"/>
        <v>-1.0139456435876086</v>
      </c>
      <c r="S151" s="133">
        <f t="shared" si="15"/>
        <v>-7.0506329113924062</v>
      </c>
      <c r="T151" s="133">
        <f t="shared" si="16"/>
        <v>-2.1955314158745836</v>
      </c>
      <c r="U151" s="133">
        <f t="shared" si="17"/>
        <v>-2.2632996103375684</v>
      </c>
      <c r="W151" s="133" t="e">
        <v>#N/A</v>
      </c>
    </row>
    <row r="152" spans="17:23" x14ac:dyDescent="0.25">
      <c r="Q152" s="133">
        <f t="shared" si="13"/>
        <v>-1.1904761904761905</v>
      </c>
      <c r="R152" s="171">
        <f t="shared" si="14"/>
        <v>-1.0139456435876086</v>
      </c>
      <c r="S152" s="133">
        <f t="shared" si="15"/>
        <v>-7.0506329113924062</v>
      </c>
      <c r="T152" s="133">
        <f t="shared" si="16"/>
        <v>-2.1955314158745836</v>
      </c>
      <c r="U152" s="133">
        <f t="shared" si="17"/>
        <v>-2.2632996103375684</v>
      </c>
      <c r="W152" s="133" t="e">
        <v>#N/A</v>
      </c>
    </row>
    <row r="153" spans="17:23" x14ac:dyDescent="0.25">
      <c r="Q153" s="133">
        <f t="shared" si="13"/>
        <v>-1.1904761904761905</v>
      </c>
      <c r="R153" s="171">
        <f t="shared" si="14"/>
        <v>-1.0139456435876086</v>
      </c>
      <c r="S153" s="133">
        <f t="shared" si="15"/>
        <v>-7.0506329113924062</v>
      </c>
      <c r="T153" s="133">
        <f t="shared" si="16"/>
        <v>-2.1955314158745836</v>
      </c>
      <c r="U153" s="133">
        <f t="shared" si="17"/>
        <v>-2.2632996103375684</v>
      </c>
      <c r="W153" s="133" t="e">
        <v>#N/A</v>
      </c>
    </row>
    <row r="154" spans="17:23" x14ac:dyDescent="0.25">
      <c r="Q154" s="133">
        <f t="shared" si="13"/>
        <v>-1.1904761904761905</v>
      </c>
      <c r="R154" s="171">
        <f t="shared" si="14"/>
        <v>-1.0139456435876086</v>
      </c>
      <c r="S154" s="133">
        <f t="shared" si="15"/>
        <v>-7.0506329113924062</v>
      </c>
      <c r="T154" s="133">
        <f t="shared" si="16"/>
        <v>-2.1955314158745836</v>
      </c>
      <c r="U154" s="133">
        <f t="shared" si="17"/>
        <v>-2.2632996103375684</v>
      </c>
      <c r="W154" s="133" t="e">
        <v>#N/A</v>
      </c>
    </row>
    <row r="155" spans="17:23" x14ac:dyDescent="0.25">
      <c r="Q155" s="133">
        <f t="shared" si="13"/>
        <v>-1.1904761904761905</v>
      </c>
      <c r="R155" s="171">
        <f t="shared" si="14"/>
        <v>-1.0139456435876086</v>
      </c>
      <c r="S155" s="133">
        <f t="shared" si="15"/>
        <v>-7.0506329113924062</v>
      </c>
      <c r="T155" s="133">
        <f t="shared" si="16"/>
        <v>-2.1955314158745836</v>
      </c>
      <c r="U155" s="133">
        <f t="shared" si="17"/>
        <v>-2.2632996103375684</v>
      </c>
      <c r="W155" s="133" t="e">
        <v>#N/A</v>
      </c>
    </row>
    <row r="156" spans="17:23" x14ac:dyDescent="0.25">
      <c r="Q156" s="133">
        <f t="shared" si="13"/>
        <v>-1.1904761904761905</v>
      </c>
      <c r="R156" s="171">
        <f t="shared" si="14"/>
        <v>-1.0139456435876086</v>
      </c>
      <c r="S156" s="133">
        <f t="shared" si="15"/>
        <v>-7.0506329113924062</v>
      </c>
      <c r="T156" s="133">
        <f t="shared" si="16"/>
        <v>-2.1955314158745836</v>
      </c>
      <c r="U156" s="133">
        <f t="shared" si="17"/>
        <v>-2.2632996103375684</v>
      </c>
      <c r="W156" s="133" t="e">
        <v>#N/A</v>
      </c>
    </row>
    <row r="157" spans="17:23" x14ac:dyDescent="0.25">
      <c r="Q157" s="133">
        <f t="shared" si="13"/>
        <v>-1.1904761904761905</v>
      </c>
      <c r="R157" s="171">
        <f t="shared" si="14"/>
        <v>-1.0139456435876086</v>
      </c>
      <c r="S157" s="133">
        <f t="shared" si="15"/>
        <v>-7.0506329113924062</v>
      </c>
      <c r="T157" s="133">
        <f t="shared" si="16"/>
        <v>-2.1955314158745836</v>
      </c>
      <c r="U157" s="133">
        <f t="shared" si="17"/>
        <v>-2.2632996103375684</v>
      </c>
      <c r="W157" s="133" t="e">
        <v>#N/A</v>
      </c>
    </row>
    <row r="158" spans="17:23" x14ac:dyDescent="0.25">
      <c r="Q158" s="133">
        <f t="shared" si="13"/>
        <v>-1.1904761904761905</v>
      </c>
      <c r="R158" s="171">
        <f t="shared" si="14"/>
        <v>-1.0139456435876086</v>
      </c>
      <c r="S158" s="133">
        <f t="shared" si="15"/>
        <v>-7.0506329113924062</v>
      </c>
      <c r="T158" s="133">
        <f t="shared" si="16"/>
        <v>-2.1955314158745836</v>
      </c>
      <c r="U158" s="133">
        <f t="shared" si="17"/>
        <v>-2.2632996103375684</v>
      </c>
      <c r="W158" s="133" t="e">
        <v>#N/A</v>
      </c>
    </row>
    <row r="159" spans="17:23" x14ac:dyDescent="0.25">
      <c r="Q159" s="133">
        <f t="shared" si="13"/>
        <v>-1.1904761904761905</v>
      </c>
      <c r="R159" s="171">
        <f t="shared" si="14"/>
        <v>-1.0139456435876086</v>
      </c>
      <c r="S159" s="133">
        <f t="shared" si="15"/>
        <v>-7.0506329113924062</v>
      </c>
      <c r="T159" s="133">
        <f t="shared" si="16"/>
        <v>-2.1955314158745836</v>
      </c>
      <c r="U159" s="133">
        <f t="shared" si="17"/>
        <v>-2.2632996103375684</v>
      </c>
      <c r="W159" s="133" t="e">
        <v>#N/A</v>
      </c>
    </row>
    <row r="160" spans="17:23" x14ac:dyDescent="0.25">
      <c r="Q160" s="133">
        <f t="shared" si="13"/>
        <v>-1.1904761904761905</v>
      </c>
      <c r="R160" s="171">
        <f t="shared" si="14"/>
        <v>-1.0139456435876086</v>
      </c>
      <c r="S160" s="133">
        <f t="shared" si="15"/>
        <v>-7.0506329113924062</v>
      </c>
      <c r="T160" s="133">
        <f t="shared" si="16"/>
        <v>-2.1955314158745836</v>
      </c>
      <c r="U160" s="133">
        <f t="shared" si="17"/>
        <v>-2.2632996103375684</v>
      </c>
      <c r="W160" s="133" t="e">
        <v>#N/A</v>
      </c>
    </row>
    <row r="161" spans="17:23" x14ac:dyDescent="0.25">
      <c r="Q161" s="133">
        <f t="shared" si="13"/>
        <v>-1.1904761904761905</v>
      </c>
      <c r="R161" s="171">
        <f t="shared" si="14"/>
        <v>-1.0139456435876086</v>
      </c>
      <c r="S161" s="133">
        <f t="shared" si="15"/>
        <v>-7.0506329113924062</v>
      </c>
      <c r="T161" s="133">
        <f t="shared" si="16"/>
        <v>-2.1955314158745836</v>
      </c>
      <c r="U161" s="133">
        <f t="shared" si="17"/>
        <v>-2.2632996103375684</v>
      </c>
      <c r="W161" s="133" t="e">
        <v>#N/A</v>
      </c>
    </row>
    <row r="162" spans="17:23" x14ac:dyDescent="0.25">
      <c r="Q162" s="133">
        <f t="shared" si="13"/>
        <v>-1.1904761904761905</v>
      </c>
      <c r="R162" s="171">
        <f t="shared" si="14"/>
        <v>-1.0139456435876086</v>
      </c>
      <c r="S162" s="133">
        <f t="shared" si="15"/>
        <v>-7.0506329113924062</v>
      </c>
      <c r="T162" s="133">
        <f t="shared" si="16"/>
        <v>-2.1955314158745836</v>
      </c>
      <c r="U162" s="133">
        <f t="shared" si="17"/>
        <v>-2.2632996103375684</v>
      </c>
      <c r="W162" s="133" t="e">
        <v>#N/A</v>
      </c>
    </row>
    <row r="163" spans="17:23" x14ac:dyDescent="0.25">
      <c r="Q163" s="133">
        <f t="shared" si="13"/>
        <v>-1.1904761904761905</v>
      </c>
      <c r="R163" s="171">
        <f t="shared" si="14"/>
        <v>-1.0139456435876086</v>
      </c>
      <c r="S163" s="133">
        <f t="shared" si="15"/>
        <v>-7.0506329113924062</v>
      </c>
      <c r="T163" s="133">
        <f t="shared" si="16"/>
        <v>-2.1955314158745836</v>
      </c>
      <c r="U163" s="133">
        <f t="shared" si="17"/>
        <v>-2.2632996103375684</v>
      </c>
      <c r="W163" s="133" t="e">
        <v>#N/A</v>
      </c>
    </row>
    <row r="164" spans="17:23" x14ac:dyDescent="0.25">
      <c r="Q164" s="133">
        <f t="shared" si="13"/>
        <v>-1.1904761904761905</v>
      </c>
      <c r="R164" s="171">
        <f t="shared" si="14"/>
        <v>-1.0139456435876086</v>
      </c>
      <c r="S164" s="133">
        <f t="shared" si="15"/>
        <v>-7.0506329113924062</v>
      </c>
      <c r="T164" s="133">
        <f t="shared" si="16"/>
        <v>-2.1955314158745836</v>
      </c>
      <c r="U164" s="133">
        <f t="shared" si="17"/>
        <v>-2.2632996103375684</v>
      </c>
      <c r="W164" s="133" t="e">
        <v>#N/A</v>
      </c>
    </row>
    <row r="165" spans="17:23" x14ac:dyDescent="0.25">
      <c r="Q165" s="133">
        <f t="shared" si="13"/>
        <v>-1.1904761904761905</v>
      </c>
      <c r="R165" s="171">
        <f t="shared" si="14"/>
        <v>-1.0139456435876086</v>
      </c>
      <c r="S165" s="133">
        <f t="shared" si="15"/>
        <v>-7.0506329113924062</v>
      </c>
      <c r="T165" s="133">
        <f t="shared" si="16"/>
        <v>-2.1955314158745836</v>
      </c>
      <c r="U165" s="133">
        <f t="shared" si="17"/>
        <v>-2.2632996103375684</v>
      </c>
      <c r="W165" s="133" t="e">
        <v>#N/A</v>
      </c>
    </row>
    <row r="166" spans="17:23" x14ac:dyDescent="0.25">
      <c r="Q166" s="133">
        <f t="shared" si="13"/>
        <v>-1.1904761904761905</v>
      </c>
      <c r="R166" s="171">
        <f t="shared" si="14"/>
        <v>-1.0139456435876086</v>
      </c>
      <c r="S166" s="133">
        <f t="shared" si="15"/>
        <v>-7.0506329113924062</v>
      </c>
      <c r="T166" s="133">
        <f t="shared" si="16"/>
        <v>-2.1955314158745836</v>
      </c>
      <c r="U166" s="133">
        <f t="shared" si="17"/>
        <v>-2.2632996103375684</v>
      </c>
      <c r="W166" s="133" t="e">
        <v>#N/A</v>
      </c>
    </row>
    <row r="167" spans="17:23" x14ac:dyDescent="0.25">
      <c r="Q167" s="133">
        <f t="shared" si="13"/>
        <v>-1.1904761904761905</v>
      </c>
      <c r="R167" s="171">
        <f t="shared" si="14"/>
        <v>-1.0139456435876086</v>
      </c>
      <c r="S167" s="133">
        <f t="shared" si="15"/>
        <v>-7.0506329113924062</v>
      </c>
      <c r="T167" s="133">
        <f t="shared" si="16"/>
        <v>-2.1955314158745836</v>
      </c>
      <c r="U167" s="133">
        <f t="shared" si="17"/>
        <v>-2.2632996103375684</v>
      </c>
      <c r="W167" s="133" t="e">
        <v>#N/A</v>
      </c>
    </row>
    <row r="168" spans="17:23" x14ac:dyDescent="0.25">
      <c r="Q168" s="133">
        <f t="shared" si="13"/>
        <v>-1.1904761904761905</v>
      </c>
      <c r="R168" s="171">
        <f t="shared" si="14"/>
        <v>-1.0139456435876086</v>
      </c>
      <c r="S168" s="133">
        <f t="shared" si="15"/>
        <v>-7.0506329113924062</v>
      </c>
      <c r="T168" s="133">
        <f t="shared" si="16"/>
        <v>-2.1955314158745836</v>
      </c>
      <c r="U168" s="133">
        <f t="shared" si="17"/>
        <v>-2.2632996103375684</v>
      </c>
      <c r="W168" s="133" t="e">
        <v>#N/A</v>
      </c>
    </row>
    <row r="169" spans="17:23" x14ac:dyDescent="0.25">
      <c r="Q169" s="133">
        <f t="shared" si="13"/>
        <v>-1.1904761904761905</v>
      </c>
      <c r="R169" s="171">
        <f t="shared" si="14"/>
        <v>-1.0139456435876086</v>
      </c>
      <c r="S169" s="133">
        <f t="shared" si="15"/>
        <v>-7.0506329113924062</v>
      </c>
      <c r="T169" s="133">
        <f t="shared" si="16"/>
        <v>-2.1955314158745836</v>
      </c>
      <c r="U169" s="133">
        <f t="shared" si="17"/>
        <v>-2.2632996103375684</v>
      </c>
      <c r="W169" s="133" t="e">
        <v>#N/A</v>
      </c>
    </row>
    <row r="170" spans="17:23" x14ac:dyDescent="0.25">
      <c r="Q170" s="133">
        <f t="shared" si="13"/>
        <v>-1.1904761904761905</v>
      </c>
      <c r="R170" s="171">
        <f t="shared" si="14"/>
        <v>-1.0139456435876086</v>
      </c>
      <c r="S170" s="133">
        <f t="shared" si="15"/>
        <v>-7.0506329113924062</v>
      </c>
      <c r="T170" s="133">
        <f t="shared" si="16"/>
        <v>-2.1955314158745836</v>
      </c>
      <c r="U170" s="133">
        <f t="shared" si="17"/>
        <v>-2.2632996103375684</v>
      </c>
      <c r="W170" s="133" t="e">
        <v>#N/A</v>
      </c>
    </row>
    <row r="171" spans="17:23" x14ac:dyDescent="0.25">
      <c r="Q171" s="133">
        <f t="shared" si="13"/>
        <v>-1.1904761904761905</v>
      </c>
      <c r="R171" s="171">
        <f t="shared" si="14"/>
        <v>-1.0139456435876086</v>
      </c>
      <c r="S171" s="133">
        <f t="shared" si="15"/>
        <v>-7.0506329113924062</v>
      </c>
      <c r="T171" s="133">
        <f t="shared" si="16"/>
        <v>-2.1955314158745836</v>
      </c>
      <c r="U171" s="133">
        <f t="shared" si="17"/>
        <v>-2.2632996103375684</v>
      </c>
      <c r="W171" s="133" t="e">
        <v>#N/A</v>
      </c>
    </row>
    <row r="172" spans="17:23" x14ac:dyDescent="0.25">
      <c r="Q172" s="133">
        <f t="shared" si="13"/>
        <v>-1.1904761904761905</v>
      </c>
      <c r="R172" s="171">
        <f t="shared" si="14"/>
        <v>-1.0139456435876086</v>
      </c>
      <c r="S172" s="133">
        <f t="shared" si="15"/>
        <v>-7.0506329113924062</v>
      </c>
      <c r="T172" s="133">
        <f t="shared" si="16"/>
        <v>-2.1955314158745836</v>
      </c>
      <c r="U172" s="133">
        <f t="shared" si="17"/>
        <v>-2.2632996103375684</v>
      </c>
      <c r="W172" s="133" t="e">
        <v>#N/A</v>
      </c>
    </row>
    <row r="173" spans="17:23" x14ac:dyDescent="0.25">
      <c r="Q173" s="133">
        <f t="shared" si="13"/>
        <v>-1.1904761904761905</v>
      </c>
      <c r="R173" s="171">
        <f t="shared" si="14"/>
        <v>-1.0139456435876086</v>
      </c>
      <c r="S173" s="133">
        <f t="shared" si="15"/>
        <v>-7.0506329113924062</v>
      </c>
      <c r="T173" s="133">
        <f t="shared" si="16"/>
        <v>-2.1955314158745836</v>
      </c>
      <c r="U173" s="133">
        <f t="shared" si="17"/>
        <v>-2.2632996103375684</v>
      </c>
      <c r="W173" s="133" t="e">
        <v>#N/A</v>
      </c>
    </row>
    <row r="174" spans="17:23" x14ac:dyDescent="0.25">
      <c r="Q174" s="133">
        <f t="shared" si="13"/>
        <v>-1.1904761904761905</v>
      </c>
      <c r="R174" s="171">
        <f t="shared" si="14"/>
        <v>-1.0139456435876086</v>
      </c>
      <c r="S174" s="133">
        <f t="shared" si="15"/>
        <v>-7.0506329113924062</v>
      </c>
      <c r="T174" s="133">
        <f t="shared" si="16"/>
        <v>-2.1955314158745836</v>
      </c>
      <c r="U174" s="133">
        <f t="shared" si="17"/>
        <v>-2.2632996103375684</v>
      </c>
      <c r="W174" s="133" t="e">
        <v>#N/A</v>
      </c>
    </row>
    <row r="175" spans="17:23" x14ac:dyDescent="0.25">
      <c r="Q175" s="133">
        <f t="shared" si="13"/>
        <v>-1.1904761904761905</v>
      </c>
      <c r="R175" s="171">
        <f t="shared" si="14"/>
        <v>-1.0139456435876086</v>
      </c>
      <c r="S175" s="133">
        <f t="shared" si="15"/>
        <v>-7.0506329113924062</v>
      </c>
      <c r="T175" s="133">
        <f t="shared" si="16"/>
        <v>-2.1955314158745836</v>
      </c>
      <c r="U175" s="133">
        <f t="shared" si="17"/>
        <v>-2.2632996103375684</v>
      </c>
      <c r="W175" s="133" t="e">
        <v>#N/A</v>
      </c>
    </row>
    <row r="176" spans="17:23" x14ac:dyDescent="0.25">
      <c r="Q176" s="133">
        <f t="shared" si="13"/>
        <v>-1.1904761904761905</v>
      </c>
      <c r="R176" s="171">
        <f t="shared" si="14"/>
        <v>-1.0139456435876086</v>
      </c>
      <c r="S176" s="133">
        <f t="shared" si="15"/>
        <v>-7.0506329113924062</v>
      </c>
      <c r="T176" s="133">
        <f t="shared" si="16"/>
        <v>-2.1955314158745836</v>
      </c>
      <c r="U176" s="133">
        <f t="shared" si="17"/>
        <v>-2.2632996103375684</v>
      </c>
      <c r="W176" s="133" t="e">
        <v>#N/A</v>
      </c>
    </row>
    <row r="177" spans="17:23" x14ac:dyDescent="0.25">
      <c r="Q177" s="133">
        <f t="shared" si="13"/>
        <v>-1.1904761904761905</v>
      </c>
      <c r="R177" s="171">
        <f t="shared" si="14"/>
        <v>-1.0139456435876086</v>
      </c>
      <c r="S177" s="133">
        <f t="shared" si="15"/>
        <v>-7.0506329113924062</v>
      </c>
      <c r="T177" s="133">
        <f t="shared" si="16"/>
        <v>-2.1955314158745836</v>
      </c>
      <c r="U177" s="133">
        <f t="shared" si="17"/>
        <v>-2.2632996103375684</v>
      </c>
      <c r="W177" s="133" t="e">
        <v>#N/A</v>
      </c>
    </row>
    <row r="178" spans="17:23" x14ac:dyDescent="0.25">
      <c r="Q178" s="133">
        <f t="shared" si="13"/>
        <v>-1.1904761904761905</v>
      </c>
      <c r="R178" s="171">
        <f t="shared" si="14"/>
        <v>-1.0139456435876086</v>
      </c>
      <c r="S178" s="133">
        <f t="shared" si="15"/>
        <v>-7.0506329113924062</v>
      </c>
      <c r="T178" s="133">
        <f t="shared" si="16"/>
        <v>-2.1955314158745836</v>
      </c>
      <c r="U178" s="133">
        <f t="shared" si="17"/>
        <v>-2.2632996103375684</v>
      </c>
      <c r="W178" s="133" t="e">
        <v>#N/A</v>
      </c>
    </row>
    <row r="179" spans="17:23" x14ac:dyDescent="0.25">
      <c r="Q179" s="133">
        <f t="shared" si="13"/>
        <v>-1.1904761904761905</v>
      </c>
      <c r="R179" s="171">
        <f t="shared" si="14"/>
        <v>-1.0139456435876086</v>
      </c>
      <c r="S179" s="133">
        <f t="shared" si="15"/>
        <v>-7.0506329113924062</v>
      </c>
      <c r="T179" s="133">
        <f t="shared" si="16"/>
        <v>-2.1955314158745836</v>
      </c>
      <c r="U179" s="133">
        <f t="shared" si="17"/>
        <v>-2.2632996103375684</v>
      </c>
      <c r="W179" s="133" t="e">
        <v>#N/A</v>
      </c>
    </row>
    <row r="180" spans="17:23" x14ac:dyDescent="0.25">
      <c r="Q180" s="133">
        <f t="shared" si="13"/>
        <v>-1.1904761904761905</v>
      </c>
      <c r="R180" s="171">
        <f t="shared" si="14"/>
        <v>-1.0139456435876086</v>
      </c>
      <c r="S180" s="133">
        <f t="shared" si="15"/>
        <v>-7.0506329113924062</v>
      </c>
      <c r="T180" s="133">
        <f t="shared" si="16"/>
        <v>-2.1955314158745836</v>
      </c>
      <c r="U180" s="133">
        <f t="shared" si="17"/>
        <v>-2.2632996103375684</v>
      </c>
      <c r="W180" s="133" t="e">
        <v>#N/A</v>
      </c>
    </row>
    <row r="181" spans="17:23" x14ac:dyDescent="0.25">
      <c r="Q181" s="133">
        <f t="shared" si="13"/>
        <v>-1.1904761904761905</v>
      </c>
      <c r="R181" s="171">
        <f t="shared" si="14"/>
        <v>-1.0139456435876086</v>
      </c>
      <c r="S181" s="133">
        <f t="shared" si="15"/>
        <v>-7.0506329113924062</v>
      </c>
      <c r="T181" s="133">
        <f t="shared" si="16"/>
        <v>-2.1955314158745836</v>
      </c>
      <c r="U181" s="133">
        <f t="shared" si="17"/>
        <v>-2.2632996103375684</v>
      </c>
      <c r="W181" s="133" t="e">
        <v>#N/A</v>
      </c>
    </row>
    <row r="182" spans="17:23" x14ac:dyDescent="0.25">
      <c r="Q182" s="133">
        <f t="shared" si="13"/>
        <v>-1.1904761904761905</v>
      </c>
      <c r="R182" s="171">
        <f t="shared" si="14"/>
        <v>-1.0139456435876086</v>
      </c>
      <c r="S182" s="133">
        <f t="shared" si="15"/>
        <v>-7.0506329113924062</v>
      </c>
      <c r="T182" s="133">
        <f t="shared" si="16"/>
        <v>-2.1955314158745836</v>
      </c>
      <c r="U182" s="133">
        <f t="shared" si="17"/>
        <v>-2.2632996103375684</v>
      </c>
      <c r="W182" s="133" t="e">
        <v>#N/A</v>
      </c>
    </row>
    <row r="183" spans="17:23" x14ac:dyDescent="0.25">
      <c r="Q183" s="133">
        <f t="shared" si="13"/>
        <v>-1.1904761904761905</v>
      </c>
      <c r="R183" s="171">
        <f t="shared" si="14"/>
        <v>-1.0139456435876086</v>
      </c>
      <c r="S183" s="133">
        <f t="shared" si="15"/>
        <v>-7.0506329113924062</v>
      </c>
      <c r="T183" s="133">
        <f t="shared" si="16"/>
        <v>-2.1955314158745836</v>
      </c>
      <c r="U183" s="133">
        <f t="shared" si="17"/>
        <v>-2.2632996103375684</v>
      </c>
      <c r="W183" s="133" t="e">
        <v>#N/A</v>
      </c>
    </row>
    <row r="184" spans="17:23" x14ac:dyDescent="0.25">
      <c r="Q184" s="133">
        <f t="shared" si="13"/>
        <v>-1.1904761904761905</v>
      </c>
      <c r="R184" s="171">
        <f t="shared" si="14"/>
        <v>-1.0139456435876086</v>
      </c>
      <c r="S184" s="133">
        <f t="shared" si="15"/>
        <v>-7.0506329113924062</v>
      </c>
      <c r="T184" s="133">
        <f t="shared" si="16"/>
        <v>-2.1955314158745836</v>
      </c>
      <c r="U184" s="133">
        <f t="shared" si="17"/>
        <v>-2.2632996103375684</v>
      </c>
      <c r="W184" s="133" t="e">
        <v>#N/A</v>
      </c>
    </row>
    <row r="185" spans="17:23" x14ac:dyDescent="0.25">
      <c r="Q185" s="133">
        <f t="shared" si="13"/>
        <v>-1.1904761904761905</v>
      </c>
      <c r="R185" s="171">
        <f t="shared" si="14"/>
        <v>-1.0139456435876086</v>
      </c>
      <c r="S185" s="133">
        <f t="shared" si="15"/>
        <v>-7.0506329113924062</v>
      </c>
      <c r="T185" s="133">
        <f t="shared" si="16"/>
        <v>-2.1955314158745836</v>
      </c>
      <c r="U185" s="133">
        <f t="shared" si="17"/>
        <v>-2.2632996103375684</v>
      </c>
    </row>
    <row r="186" spans="17:23" x14ac:dyDescent="0.25">
      <c r="Q186" s="133">
        <f t="shared" si="13"/>
        <v>-1.1904761904761905</v>
      </c>
      <c r="R186" s="171">
        <f t="shared" si="14"/>
        <v>-1.0139456435876086</v>
      </c>
      <c r="S186" s="133">
        <f t="shared" si="15"/>
        <v>-7.0506329113924062</v>
      </c>
      <c r="T186" s="133">
        <f t="shared" si="16"/>
        <v>-2.1955314158745836</v>
      </c>
      <c r="U186" s="133">
        <f t="shared" si="17"/>
        <v>-2.2632996103375684</v>
      </c>
    </row>
    <row r="187" spans="17:23" x14ac:dyDescent="0.25">
      <c r="Q187" s="133">
        <f t="shared" si="13"/>
        <v>-1.1904761904761905</v>
      </c>
      <c r="R187" s="171">
        <f t="shared" si="14"/>
        <v>-1.0139456435876086</v>
      </c>
      <c r="S187" s="133">
        <f t="shared" si="15"/>
        <v>-7.0506329113924062</v>
      </c>
      <c r="T187" s="133">
        <f t="shared" si="16"/>
        <v>-2.1955314158745836</v>
      </c>
      <c r="U187" s="133">
        <f t="shared" si="17"/>
        <v>-2.2632996103375684</v>
      </c>
    </row>
    <row r="188" spans="17:23" x14ac:dyDescent="0.25">
      <c r="Q188" s="133">
        <f t="shared" si="13"/>
        <v>-1.1904761904761905</v>
      </c>
      <c r="R188" s="171">
        <f t="shared" si="14"/>
        <v>-1.0139456435876086</v>
      </c>
      <c r="S188" s="133">
        <f t="shared" si="15"/>
        <v>-7.0506329113924062</v>
      </c>
      <c r="T188" s="133">
        <f t="shared" si="16"/>
        <v>-2.1955314158745836</v>
      </c>
      <c r="U188" s="133">
        <f t="shared" si="17"/>
        <v>-2.2632996103375684</v>
      </c>
    </row>
    <row r="189" spans="17:23" x14ac:dyDescent="0.25">
      <c r="Q189" s="133">
        <f t="shared" si="13"/>
        <v>-1.1904761904761905</v>
      </c>
      <c r="R189" s="171">
        <f t="shared" si="14"/>
        <v>-1.0139456435876086</v>
      </c>
      <c r="S189" s="133">
        <f t="shared" si="15"/>
        <v>-7.0506329113924062</v>
      </c>
      <c r="T189" s="133">
        <f t="shared" si="16"/>
        <v>-2.1955314158745836</v>
      </c>
      <c r="U189" s="133">
        <f t="shared" si="17"/>
        <v>-2.2632996103375684</v>
      </c>
    </row>
    <row r="190" spans="17:23" x14ac:dyDescent="0.25">
      <c r="Q190" s="133">
        <f t="shared" si="13"/>
        <v>-1.1904761904761905</v>
      </c>
      <c r="R190" s="171">
        <f t="shared" si="14"/>
        <v>-1.0139456435876086</v>
      </c>
      <c r="S190" s="133">
        <f t="shared" si="15"/>
        <v>-7.0506329113924062</v>
      </c>
      <c r="T190" s="133">
        <f t="shared" si="16"/>
        <v>-2.1955314158745836</v>
      </c>
      <c r="U190" s="133">
        <f t="shared" si="17"/>
        <v>-2.2632996103375684</v>
      </c>
    </row>
    <row r="191" spans="17:23" x14ac:dyDescent="0.25">
      <c r="Q191" s="133">
        <f t="shared" si="13"/>
        <v>-1.1904761904761905</v>
      </c>
      <c r="R191" s="171">
        <f t="shared" si="14"/>
        <v>-1.0139456435876086</v>
      </c>
      <c r="S191" s="133">
        <f t="shared" si="15"/>
        <v>-7.0506329113924062</v>
      </c>
      <c r="T191" s="133">
        <f t="shared" si="16"/>
        <v>-2.1955314158745836</v>
      </c>
      <c r="U191" s="133">
        <f t="shared" si="17"/>
        <v>-2.2632996103375684</v>
      </c>
    </row>
    <row r="192" spans="17:23" x14ac:dyDescent="0.25">
      <c r="Q192" s="133">
        <f t="shared" si="13"/>
        <v>-1.1904761904761905</v>
      </c>
      <c r="R192" s="171">
        <f t="shared" si="14"/>
        <v>-1.0139456435876086</v>
      </c>
      <c r="S192" s="133">
        <f t="shared" si="15"/>
        <v>-7.0506329113924062</v>
      </c>
      <c r="T192" s="133">
        <f t="shared" si="16"/>
        <v>-2.1955314158745836</v>
      </c>
      <c r="U192" s="133">
        <f t="shared" si="17"/>
        <v>-2.2632996103375684</v>
      </c>
    </row>
    <row r="193" spans="17:21" x14ac:dyDescent="0.25">
      <c r="Q193" s="133">
        <f t="shared" si="13"/>
        <v>-1.1904761904761905</v>
      </c>
      <c r="R193" s="171">
        <f t="shared" si="14"/>
        <v>-1.0139456435876086</v>
      </c>
      <c r="S193" s="133">
        <f t="shared" si="15"/>
        <v>-7.0506329113924062</v>
      </c>
      <c r="T193" s="133">
        <f t="shared" si="16"/>
        <v>-2.1955314158745836</v>
      </c>
      <c r="U193" s="133">
        <f t="shared" si="17"/>
        <v>-2.2632996103375684</v>
      </c>
    </row>
    <row r="194" spans="17:21" x14ac:dyDescent="0.25">
      <c r="Q194" s="133">
        <f t="shared" si="13"/>
        <v>-1.1904761904761905</v>
      </c>
      <c r="R194" s="171">
        <f t="shared" si="14"/>
        <v>-1.0139456435876086</v>
      </c>
      <c r="S194" s="133">
        <f t="shared" si="15"/>
        <v>-7.0506329113924062</v>
      </c>
      <c r="T194" s="133">
        <f t="shared" si="16"/>
        <v>-2.1955314158745836</v>
      </c>
      <c r="U194" s="133">
        <f t="shared" si="17"/>
        <v>-2.2632996103375684</v>
      </c>
    </row>
    <row r="195" spans="17:21" x14ac:dyDescent="0.25">
      <c r="Q195" s="133">
        <f t="shared" ref="Q195:Q258" si="18">2*((L195-P$3)/(P$5-P$3))-1</f>
        <v>-1.1904761904761905</v>
      </c>
      <c r="R195" s="171">
        <f t="shared" ref="R195:R258" si="19">2*((H195-P$8)/(P$10-P$8))-1</f>
        <v>-1.0139456435876086</v>
      </c>
      <c r="S195" s="133">
        <f t="shared" ref="S195:S258" si="20">2*((I195-P$13)/(P$15-P$13))-1</f>
        <v>-7.0506329113924062</v>
      </c>
      <c r="T195" s="133">
        <f t="shared" ref="T195:T258" si="21">2*((J195-P$18)/(P$20-P$18))-1</f>
        <v>-2.1955314158745836</v>
      </c>
      <c r="U195" s="133">
        <f t="shared" ref="U195:U258" si="22">2*((K195-P$23)/(P$25-P$23))-1</f>
        <v>-2.2632996103375684</v>
      </c>
    </row>
    <row r="196" spans="17:21" x14ac:dyDescent="0.25">
      <c r="Q196" s="133">
        <f t="shared" si="18"/>
        <v>-1.1904761904761905</v>
      </c>
      <c r="R196" s="171">
        <f t="shared" si="19"/>
        <v>-1.0139456435876086</v>
      </c>
      <c r="S196" s="133">
        <f t="shared" si="20"/>
        <v>-7.0506329113924062</v>
      </c>
      <c r="T196" s="133">
        <f t="shared" si="21"/>
        <v>-2.1955314158745836</v>
      </c>
      <c r="U196" s="133">
        <f t="shared" si="22"/>
        <v>-2.2632996103375684</v>
      </c>
    </row>
    <row r="197" spans="17:21" x14ac:dyDescent="0.25">
      <c r="Q197" s="133">
        <f t="shared" si="18"/>
        <v>-1.1904761904761905</v>
      </c>
      <c r="R197" s="171">
        <f t="shared" si="19"/>
        <v>-1.0139456435876086</v>
      </c>
      <c r="S197" s="133">
        <f t="shared" si="20"/>
        <v>-7.0506329113924062</v>
      </c>
      <c r="T197" s="133">
        <f t="shared" si="21"/>
        <v>-2.1955314158745836</v>
      </c>
      <c r="U197" s="133">
        <f t="shared" si="22"/>
        <v>-2.2632996103375684</v>
      </c>
    </row>
    <row r="198" spans="17:21" x14ac:dyDescent="0.25">
      <c r="Q198" s="133">
        <f t="shared" si="18"/>
        <v>-1.1904761904761905</v>
      </c>
      <c r="R198" s="171">
        <f t="shared" si="19"/>
        <v>-1.0139456435876086</v>
      </c>
      <c r="S198" s="133">
        <f t="shared" si="20"/>
        <v>-7.0506329113924062</v>
      </c>
      <c r="T198" s="133">
        <f t="shared" si="21"/>
        <v>-2.1955314158745836</v>
      </c>
      <c r="U198" s="133">
        <f t="shared" si="22"/>
        <v>-2.2632996103375684</v>
      </c>
    </row>
    <row r="199" spans="17:21" x14ac:dyDescent="0.25">
      <c r="Q199" s="133">
        <f t="shared" si="18"/>
        <v>-1.1904761904761905</v>
      </c>
      <c r="R199" s="171">
        <f t="shared" si="19"/>
        <v>-1.0139456435876086</v>
      </c>
      <c r="S199" s="133">
        <f t="shared" si="20"/>
        <v>-7.0506329113924062</v>
      </c>
      <c r="T199" s="133">
        <f t="shared" si="21"/>
        <v>-2.1955314158745836</v>
      </c>
      <c r="U199" s="133">
        <f t="shared" si="22"/>
        <v>-2.2632996103375684</v>
      </c>
    </row>
    <row r="200" spans="17:21" x14ac:dyDescent="0.25">
      <c r="Q200" s="133">
        <f t="shared" si="18"/>
        <v>-1.1904761904761905</v>
      </c>
      <c r="R200" s="171">
        <f t="shared" si="19"/>
        <v>-1.0139456435876086</v>
      </c>
      <c r="S200" s="133">
        <f t="shared" si="20"/>
        <v>-7.0506329113924062</v>
      </c>
      <c r="T200" s="133">
        <f t="shared" si="21"/>
        <v>-2.1955314158745836</v>
      </c>
      <c r="U200" s="133">
        <f t="shared" si="22"/>
        <v>-2.2632996103375684</v>
      </c>
    </row>
    <row r="201" spans="17:21" x14ac:dyDescent="0.25">
      <c r="Q201" s="133">
        <f t="shared" si="18"/>
        <v>-1.1904761904761905</v>
      </c>
      <c r="R201" s="171">
        <f t="shared" si="19"/>
        <v>-1.0139456435876086</v>
      </c>
      <c r="S201" s="133">
        <f t="shared" si="20"/>
        <v>-7.0506329113924062</v>
      </c>
      <c r="T201" s="133">
        <f t="shared" si="21"/>
        <v>-2.1955314158745836</v>
      </c>
      <c r="U201" s="133">
        <f t="shared" si="22"/>
        <v>-2.2632996103375684</v>
      </c>
    </row>
    <row r="202" spans="17:21" x14ac:dyDescent="0.25">
      <c r="Q202" s="133">
        <f t="shared" si="18"/>
        <v>-1.1904761904761905</v>
      </c>
      <c r="R202" s="171">
        <f t="shared" si="19"/>
        <v>-1.0139456435876086</v>
      </c>
      <c r="S202" s="133">
        <f t="shared" si="20"/>
        <v>-7.0506329113924062</v>
      </c>
      <c r="T202" s="133">
        <f t="shared" si="21"/>
        <v>-2.1955314158745836</v>
      </c>
      <c r="U202" s="133">
        <f t="shared" si="22"/>
        <v>-2.2632996103375684</v>
      </c>
    </row>
    <row r="203" spans="17:21" x14ac:dyDescent="0.25">
      <c r="Q203" s="133">
        <f t="shared" si="18"/>
        <v>-1.1904761904761905</v>
      </c>
      <c r="R203" s="171">
        <f t="shared" si="19"/>
        <v>-1.0139456435876086</v>
      </c>
      <c r="S203" s="133">
        <f t="shared" si="20"/>
        <v>-7.0506329113924062</v>
      </c>
      <c r="T203" s="133">
        <f t="shared" si="21"/>
        <v>-2.1955314158745836</v>
      </c>
      <c r="U203" s="133">
        <f t="shared" si="22"/>
        <v>-2.2632996103375684</v>
      </c>
    </row>
    <row r="204" spans="17:21" x14ac:dyDescent="0.25">
      <c r="Q204" s="133">
        <f t="shared" si="18"/>
        <v>-1.1904761904761905</v>
      </c>
      <c r="R204" s="171">
        <f t="shared" si="19"/>
        <v>-1.0139456435876086</v>
      </c>
      <c r="S204" s="133">
        <f t="shared" si="20"/>
        <v>-7.0506329113924062</v>
      </c>
      <c r="T204" s="133">
        <f t="shared" si="21"/>
        <v>-2.1955314158745836</v>
      </c>
      <c r="U204" s="133">
        <f t="shared" si="22"/>
        <v>-2.2632996103375684</v>
      </c>
    </row>
    <row r="205" spans="17:21" x14ac:dyDescent="0.25">
      <c r="Q205" s="133">
        <f t="shared" si="18"/>
        <v>-1.1904761904761905</v>
      </c>
      <c r="R205" s="171">
        <f t="shared" si="19"/>
        <v>-1.0139456435876086</v>
      </c>
      <c r="S205" s="133">
        <f t="shared" si="20"/>
        <v>-7.0506329113924062</v>
      </c>
      <c r="T205" s="133">
        <f t="shared" si="21"/>
        <v>-2.1955314158745836</v>
      </c>
      <c r="U205" s="133">
        <f t="shared" si="22"/>
        <v>-2.2632996103375684</v>
      </c>
    </row>
    <row r="206" spans="17:21" x14ac:dyDescent="0.25">
      <c r="Q206" s="133">
        <f t="shared" si="18"/>
        <v>-1.1904761904761905</v>
      </c>
      <c r="R206" s="171">
        <f t="shared" si="19"/>
        <v>-1.0139456435876086</v>
      </c>
      <c r="S206" s="133">
        <f t="shared" si="20"/>
        <v>-7.0506329113924062</v>
      </c>
      <c r="T206" s="133">
        <f t="shared" si="21"/>
        <v>-2.1955314158745836</v>
      </c>
      <c r="U206" s="133">
        <f t="shared" si="22"/>
        <v>-2.2632996103375684</v>
      </c>
    </row>
    <row r="207" spans="17:21" x14ac:dyDescent="0.25">
      <c r="Q207" s="133">
        <f t="shared" si="18"/>
        <v>-1.1904761904761905</v>
      </c>
      <c r="R207" s="171">
        <f t="shared" si="19"/>
        <v>-1.0139456435876086</v>
      </c>
      <c r="S207" s="133">
        <f t="shared" si="20"/>
        <v>-7.0506329113924062</v>
      </c>
      <c r="T207" s="133">
        <f t="shared" si="21"/>
        <v>-2.1955314158745836</v>
      </c>
      <c r="U207" s="133">
        <f t="shared" si="22"/>
        <v>-2.2632996103375684</v>
      </c>
    </row>
    <row r="208" spans="17:21" x14ac:dyDescent="0.25">
      <c r="Q208" s="133">
        <f t="shared" si="18"/>
        <v>-1.1904761904761905</v>
      </c>
      <c r="R208" s="171">
        <f t="shared" si="19"/>
        <v>-1.0139456435876086</v>
      </c>
      <c r="S208" s="133">
        <f t="shared" si="20"/>
        <v>-7.0506329113924062</v>
      </c>
      <c r="T208" s="133">
        <f t="shared" si="21"/>
        <v>-2.1955314158745836</v>
      </c>
      <c r="U208" s="133">
        <f t="shared" si="22"/>
        <v>-2.2632996103375684</v>
      </c>
    </row>
    <row r="209" spans="17:21" x14ac:dyDescent="0.25">
      <c r="Q209" s="133">
        <f t="shared" si="18"/>
        <v>-1.1904761904761905</v>
      </c>
      <c r="R209" s="171">
        <f t="shared" si="19"/>
        <v>-1.0139456435876086</v>
      </c>
      <c r="S209" s="133">
        <f t="shared" si="20"/>
        <v>-7.0506329113924062</v>
      </c>
      <c r="T209" s="133">
        <f t="shared" si="21"/>
        <v>-2.1955314158745836</v>
      </c>
      <c r="U209" s="133">
        <f t="shared" si="22"/>
        <v>-2.2632996103375684</v>
      </c>
    </row>
    <row r="210" spans="17:21" x14ac:dyDescent="0.25">
      <c r="Q210" s="133">
        <f t="shared" si="18"/>
        <v>-1.1904761904761905</v>
      </c>
      <c r="R210" s="171">
        <f t="shared" si="19"/>
        <v>-1.0139456435876086</v>
      </c>
      <c r="S210" s="133">
        <f t="shared" si="20"/>
        <v>-7.0506329113924062</v>
      </c>
      <c r="T210" s="133">
        <f t="shared" si="21"/>
        <v>-2.1955314158745836</v>
      </c>
      <c r="U210" s="133">
        <f t="shared" si="22"/>
        <v>-2.2632996103375684</v>
      </c>
    </row>
    <row r="211" spans="17:21" x14ac:dyDescent="0.25">
      <c r="Q211" s="133">
        <f t="shared" si="18"/>
        <v>-1.1904761904761905</v>
      </c>
      <c r="R211" s="171">
        <f t="shared" si="19"/>
        <v>-1.0139456435876086</v>
      </c>
      <c r="S211" s="133">
        <f t="shared" si="20"/>
        <v>-7.0506329113924062</v>
      </c>
      <c r="T211" s="133">
        <f t="shared" si="21"/>
        <v>-2.1955314158745836</v>
      </c>
      <c r="U211" s="133">
        <f t="shared" si="22"/>
        <v>-2.2632996103375684</v>
      </c>
    </row>
    <row r="212" spans="17:21" x14ac:dyDescent="0.25">
      <c r="Q212" s="133">
        <f t="shared" si="18"/>
        <v>-1.1904761904761905</v>
      </c>
      <c r="R212" s="171">
        <f t="shared" si="19"/>
        <v>-1.0139456435876086</v>
      </c>
      <c r="S212" s="133">
        <f t="shared" si="20"/>
        <v>-7.0506329113924062</v>
      </c>
      <c r="T212" s="133">
        <f t="shared" si="21"/>
        <v>-2.1955314158745836</v>
      </c>
      <c r="U212" s="133">
        <f t="shared" si="22"/>
        <v>-2.2632996103375684</v>
      </c>
    </row>
    <row r="213" spans="17:21" x14ac:dyDescent="0.25">
      <c r="Q213" s="133">
        <f t="shared" si="18"/>
        <v>-1.1904761904761905</v>
      </c>
      <c r="R213" s="171">
        <f t="shared" si="19"/>
        <v>-1.0139456435876086</v>
      </c>
      <c r="S213" s="133">
        <f t="shared" si="20"/>
        <v>-7.0506329113924062</v>
      </c>
      <c r="T213" s="133">
        <f t="shared" si="21"/>
        <v>-2.1955314158745836</v>
      </c>
      <c r="U213" s="133">
        <f t="shared" si="22"/>
        <v>-2.2632996103375684</v>
      </c>
    </row>
    <row r="214" spans="17:21" x14ac:dyDescent="0.25">
      <c r="Q214" s="133">
        <f t="shared" si="18"/>
        <v>-1.1904761904761905</v>
      </c>
      <c r="R214" s="171">
        <f t="shared" si="19"/>
        <v>-1.0139456435876086</v>
      </c>
      <c r="S214" s="133">
        <f t="shared" si="20"/>
        <v>-7.0506329113924062</v>
      </c>
      <c r="T214" s="133">
        <f t="shared" si="21"/>
        <v>-2.1955314158745836</v>
      </c>
      <c r="U214" s="133">
        <f t="shared" si="22"/>
        <v>-2.2632996103375684</v>
      </c>
    </row>
    <row r="215" spans="17:21" x14ac:dyDescent="0.25">
      <c r="Q215" s="133">
        <f t="shared" si="18"/>
        <v>-1.1904761904761905</v>
      </c>
      <c r="R215" s="171">
        <f t="shared" si="19"/>
        <v>-1.0139456435876086</v>
      </c>
      <c r="S215" s="133">
        <f t="shared" si="20"/>
        <v>-7.0506329113924062</v>
      </c>
      <c r="T215" s="133">
        <f t="shared" si="21"/>
        <v>-2.1955314158745836</v>
      </c>
      <c r="U215" s="133">
        <f t="shared" si="22"/>
        <v>-2.2632996103375684</v>
      </c>
    </row>
    <row r="216" spans="17:21" x14ac:dyDescent="0.25">
      <c r="Q216" s="133">
        <f t="shared" si="18"/>
        <v>-1.1904761904761905</v>
      </c>
      <c r="R216" s="171">
        <f t="shared" si="19"/>
        <v>-1.0139456435876086</v>
      </c>
      <c r="S216" s="133">
        <f t="shared" si="20"/>
        <v>-7.0506329113924062</v>
      </c>
      <c r="T216" s="133">
        <f t="shared" si="21"/>
        <v>-2.1955314158745836</v>
      </c>
      <c r="U216" s="133">
        <f t="shared" si="22"/>
        <v>-2.2632996103375684</v>
      </c>
    </row>
    <row r="217" spans="17:21" x14ac:dyDescent="0.25">
      <c r="Q217" s="133">
        <f t="shared" si="18"/>
        <v>-1.1904761904761905</v>
      </c>
      <c r="R217" s="171">
        <f t="shared" si="19"/>
        <v>-1.0139456435876086</v>
      </c>
      <c r="S217" s="133">
        <f t="shared" si="20"/>
        <v>-7.0506329113924062</v>
      </c>
      <c r="T217" s="133">
        <f t="shared" si="21"/>
        <v>-2.1955314158745836</v>
      </c>
      <c r="U217" s="133">
        <f t="shared" si="22"/>
        <v>-2.2632996103375684</v>
      </c>
    </row>
    <row r="218" spans="17:21" x14ac:dyDescent="0.25">
      <c r="Q218" s="133">
        <f t="shared" si="18"/>
        <v>-1.1904761904761905</v>
      </c>
      <c r="R218" s="171">
        <f t="shared" si="19"/>
        <v>-1.0139456435876086</v>
      </c>
      <c r="S218" s="133">
        <f t="shared" si="20"/>
        <v>-7.0506329113924062</v>
      </c>
      <c r="T218" s="133">
        <f t="shared" si="21"/>
        <v>-2.1955314158745836</v>
      </c>
      <c r="U218" s="133">
        <f t="shared" si="22"/>
        <v>-2.2632996103375684</v>
      </c>
    </row>
    <row r="219" spans="17:21" x14ac:dyDescent="0.25">
      <c r="Q219" s="133">
        <f t="shared" si="18"/>
        <v>-1.1904761904761905</v>
      </c>
      <c r="R219" s="171">
        <f t="shared" si="19"/>
        <v>-1.0139456435876086</v>
      </c>
      <c r="S219" s="133">
        <f t="shared" si="20"/>
        <v>-7.0506329113924062</v>
      </c>
      <c r="T219" s="133">
        <f t="shared" si="21"/>
        <v>-2.1955314158745836</v>
      </c>
      <c r="U219" s="133">
        <f t="shared" si="22"/>
        <v>-2.2632996103375684</v>
      </c>
    </row>
    <row r="220" spans="17:21" x14ac:dyDescent="0.25">
      <c r="Q220" s="133">
        <f t="shared" si="18"/>
        <v>-1.1904761904761905</v>
      </c>
      <c r="R220" s="171">
        <f t="shared" si="19"/>
        <v>-1.0139456435876086</v>
      </c>
      <c r="S220" s="133">
        <f t="shared" si="20"/>
        <v>-7.0506329113924062</v>
      </c>
      <c r="T220" s="133">
        <f t="shared" si="21"/>
        <v>-2.1955314158745836</v>
      </c>
      <c r="U220" s="133">
        <f t="shared" si="22"/>
        <v>-2.2632996103375684</v>
      </c>
    </row>
    <row r="221" spans="17:21" x14ac:dyDescent="0.25">
      <c r="Q221" s="133">
        <f t="shared" si="18"/>
        <v>-1.1904761904761905</v>
      </c>
      <c r="R221" s="171">
        <f t="shared" si="19"/>
        <v>-1.0139456435876086</v>
      </c>
      <c r="S221" s="133">
        <f t="shared" si="20"/>
        <v>-7.0506329113924062</v>
      </c>
      <c r="T221" s="133">
        <f t="shared" si="21"/>
        <v>-2.1955314158745836</v>
      </c>
      <c r="U221" s="133">
        <f t="shared" si="22"/>
        <v>-2.2632996103375684</v>
      </c>
    </row>
    <row r="222" spans="17:21" x14ac:dyDescent="0.25">
      <c r="Q222" s="133">
        <f t="shared" si="18"/>
        <v>-1.1904761904761905</v>
      </c>
      <c r="R222" s="171">
        <f t="shared" si="19"/>
        <v>-1.0139456435876086</v>
      </c>
      <c r="S222" s="133">
        <f t="shared" si="20"/>
        <v>-7.0506329113924062</v>
      </c>
      <c r="T222" s="133">
        <f t="shared" si="21"/>
        <v>-2.1955314158745836</v>
      </c>
      <c r="U222" s="133">
        <f t="shared" si="22"/>
        <v>-2.2632996103375684</v>
      </c>
    </row>
    <row r="223" spans="17:21" x14ac:dyDescent="0.25">
      <c r="Q223" s="133">
        <f t="shared" si="18"/>
        <v>-1.1904761904761905</v>
      </c>
      <c r="R223" s="171">
        <f t="shared" si="19"/>
        <v>-1.0139456435876086</v>
      </c>
      <c r="S223" s="133">
        <f t="shared" si="20"/>
        <v>-7.0506329113924062</v>
      </c>
      <c r="T223" s="133">
        <f t="shared" si="21"/>
        <v>-2.1955314158745836</v>
      </c>
      <c r="U223" s="133">
        <f t="shared" si="22"/>
        <v>-2.2632996103375684</v>
      </c>
    </row>
    <row r="224" spans="17:21" x14ac:dyDescent="0.25">
      <c r="Q224" s="133">
        <f t="shared" si="18"/>
        <v>-1.1904761904761905</v>
      </c>
      <c r="R224" s="171">
        <f t="shared" si="19"/>
        <v>-1.0139456435876086</v>
      </c>
      <c r="S224" s="133">
        <f t="shared" si="20"/>
        <v>-7.0506329113924062</v>
      </c>
      <c r="T224" s="133">
        <f t="shared" si="21"/>
        <v>-2.1955314158745836</v>
      </c>
      <c r="U224" s="133">
        <f t="shared" si="22"/>
        <v>-2.2632996103375684</v>
      </c>
    </row>
    <row r="225" spans="17:21" x14ac:dyDescent="0.25">
      <c r="Q225" s="133">
        <f t="shared" si="18"/>
        <v>-1.1904761904761905</v>
      </c>
      <c r="R225" s="171">
        <f t="shared" si="19"/>
        <v>-1.0139456435876086</v>
      </c>
      <c r="S225" s="133">
        <f t="shared" si="20"/>
        <v>-7.0506329113924062</v>
      </c>
      <c r="T225" s="133">
        <f t="shared" si="21"/>
        <v>-2.1955314158745836</v>
      </c>
      <c r="U225" s="133">
        <f t="shared" si="22"/>
        <v>-2.2632996103375684</v>
      </c>
    </row>
    <row r="226" spans="17:21" x14ac:dyDescent="0.25">
      <c r="Q226" s="133">
        <f t="shared" si="18"/>
        <v>-1.1904761904761905</v>
      </c>
      <c r="R226" s="171">
        <f t="shared" si="19"/>
        <v>-1.0139456435876086</v>
      </c>
      <c r="S226" s="133">
        <f t="shared" si="20"/>
        <v>-7.0506329113924062</v>
      </c>
      <c r="T226" s="133">
        <f t="shared" si="21"/>
        <v>-2.1955314158745836</v>
      </c>
      <c r="U226" s="133">
        <f t="shared" si="22"/>
        <v>-2.2632996103375684</v>
      </c>
    </row>
    <row r="227" spans="17:21" x14ac:dyDescent="0.25">
      <c r="Q227" s="133">
        <f t="shared" si="18"/>
        <v>-1.1904761904761905</v>
      </c>
      <c r="R227" s="171">
        <f t="shared" si="19"/>
        <v>-1.0139456435876086</v>
      </c>
      <c r="S227" s="133">
        <f t="shared" si="20"/>
        <v>-7.0506329113924062</v>
      </c>
      <c r="T227" s="133">
        <f t="shared" si="21"/>
        <v>-2.1955314158745836</v>
      </c>
      <c r="U227" s="133">
        <f t="shared" si="22"/>
        <v>-2.2632996103375684</v>
      </c>
    </row>
    <row r="228" spans="17:21" x14ac:dyDescent="0.25">
      <c r="Q228" s="133">
        <f t="shared" si="18"/>
        <v>-1.1904761904761905</v>
      </c>
      <c r="R228" s="171">
        <f t="shared" si="19"/>
        <v>-1.0139456435876086</v>
      </c>
      <c r="S228" s="133">
        <f t="shared" si="20"/>
        <v>-7.0506329113924062</v>
      </c>
      <c r="T228" s="133">
        <f t="shared" si="21"/>
        <v>-2.1955314158745836</v>
      </c>
      <c r="U228" s="133">
        <f t="shared" si="22"/>
        <v>-2.2632996103375684</v>
      </c>
    </row>
    <row r="229" spans="17:21" x14ac:dyDescent="0.25">
      <c r="Q229" s="133">
        <f t="shared" si="18"/>
        <v>-1.1904761904761905</v>
      </c>
      <c r="R229" s="171">
        <f t="shared" si="19"/>
        <v>-1.0139456435876086</v>
      </c>
      <c r="S229" s="133">
        <f t="shared" si="20"/>
        <v>-7.0506329113924062</v>
      </c>
      <c r="T229" s="133">
        <f t="shared" si="21"/>
        <v>-2.1955314158745836</v>
      </c>
      <c r="U229" s="133">
        <f t="shared" si="22"/>
        <v>-2.2632996103375684</v>
      </c>
    </row>
    <row r="230" spans="17:21" x14ac:dyDescent="0.25">
      <c r="Q230" s="133">
        <f t="shared" si="18"/>
        <v>-1.1904761904761905</v>
      </c>
      <c r="R230" s="171">
        <f t="shared" si="19"/>
        <v>-1.0139456435876086</v>
      </c>
      <c r="S230" s="133">
        <f t="shared" si="20"/>
        <v>-7.0506329113924062</v>
      </c>
      <c r="T230" s="133">
        <f t="shared" si="21"/>
        <v>-2.1955314158745836</v>
      </c>
      <c r="U230" s="133">
        <f t="shared" si="22"/>
        <v>-2.2632996103375684</v>
      </c>
    </row>
    <row r="231" spans="17:21" x14ac:dyDescent="0.25">
      <c r="Q231" s="133">
        <f t="shared" si="18"/>
        <v>-1.1904761904761905</v>
      </c>
      <c r="R231" s="171">
        <f t="shared" si="19"/>
        <v>-1.0139456435876086</v>
      </c>
      <c r="S231" s="133">
        <f t="shared" si="20"/>
        <v>-7.0506329113924062</v>
      </c>
      <c r="T231" s="133">
        <f t="shared" si="21"/>
        <v>-2.1955314158745836</v>
      </c>
      <c r="U231" s="133">
        <f t="shared" si="22"/>
        <v>-2.2632996103375684</v>
      </c>
    </row>
    <row r="232" spans="17:21" x14ac:dyDescent="0.25">
      <c r="Q232" s="133">
        <f t="shared" si="18"/>
        <v>-1.1904761904761905</v>
      </c>
      <c r="R232" s="171">
        <f t="shared" si="19"/>
        <v>-1.0139456435876086</v>
      </c>
      <c r="S232" s="133">
        <f t="shared" si="20"/>
        <v>-7.0506329113924062</v>
      </c>
      <c r="T232" s="133">
        <f t="shared" si="21"/>
        <v>-2.1955314158745836</v>
      </c>
      <c r="U232" s="133">
        <f t="shared" si="22"/>
        <v>-2.2632996103375684</v>
      </c>
    </row>
    <row r="233" spans="17:21" x14ac:dyDescent="0.25">
      <c r="Q233" s="133">
        <f t="shared" si="18"/>
        <v>-1.1904761904761905</v>
      </c>
      <c r="R233" s="171">
        <f t="shared" si="19"/>
        <v>-1.0139456435876086</v>
      </c>
      <c r="S233" s="133">
        <f t="shared" si="20"/>
        <v>-7.0506329113924062</v>
      </c>
      <c r="T233" s="133">
        <f t="shared" si="21"/>
        <v>-2.1955314158745836</v>
      </c>
      <c r="U233" s="133">
        <f t="shared" si="22"/>
        <v>-2.2632996103375684</v>
      </c>
    </row>
    <row r="234" spans="17:21" x14ac:dyDescent="0.25">
      <c r="Q234" s="133">
        <f t="shared" si="18"/>
        <v>-1.1904761904761905</v>
      </c>
      <c r="R234" s="171">
        <f t="shared" si="19"/>
        <v>-1.0139456435876086</v>
      </c>
      <c r="S234" s="133">
        <f t="shared" si="20"/>
        <v>-7.0506329113924062</v>
      </c>
      <c r="T234" s="133">
        <f t="shared" si="21"/>
        <v>-2.1955314158745836</v>
      </c>
      <c r="U234" s="133">
        <f t="shared" si="22"/>
        <v>-2.2632996103375684</v>
      </c>
    </row>
    <row r="235" spans="17:21" x14ac:dyDescent="0.25">
      <c r="Q235" s="133">
        <f t="shared" si="18"/>
        <v>-1.1904761904761905</v>
      </c>
      <c r="R235" s="171">
        <f t="shared" si="19"/>
        <v>-1.0139456435876086</v>
      </c>
      <c r="S235" s="133">
        <f t="shared" si="20"/>
        <v>-7.0506329113924062</v>
      </c>
      <c r="T235" s="133">
        <f t="shared" si="21"/>
        <v>-2.1955314158745836</v>
      </c>
      <c r="U235" s="133">
        <f t="shared" si="22"/>
        <v>-2.2632996103375684</v>
      </c>
    </row>
    <row r="236" spans="17:21" x14ac:dyDescent="0.25">
      <c r="Q236" s="133">
        <f t="shared" si="18"/>
        <v>-1.1904761904761905</v>
      </c>
      <c r="R236" s="171">
        <f t="shared" si="19"/>
        <v>-1.0139456435876086</v>
      </c>
      <c r="S236" s="133">
        <f t="shared" si="20"/>
        <v>-7.0506329113924062</v>
      </c>
      <c r="T236" s="133">
        <f t="shared" si="21"/>
        <v>-2.1955314158745836</v>
      </c>
      <c r="U236" s="133">
        <f t="shared" si="22"/>
        <v>-2.2632996103375684</v>
      </c>
    </row>
    <row r="237" spans="17:21" x14ac:dyDescent="0.25">
      <c r="Q237" s="133">
        <f t="shared" si="18"/>
        <v>-1.1904761904761905</v>
      </c>
      <c r="R237" s="171">
        <f t="shared" si="19"/>
        <v>-1.0139456435876086</v>
      </c>
      <c r="S237" s="133">
        <f t="shared" si="20"/>
        <v>-7.0506329113924062</v>
      </c>
      <c r="T237" s="133">
        <f t="shared" si="21"/>
        <v>-2.1955314158745836</v>
      </c>
      <c r="U237" s="133">
        <f t="shared" si="22"/>
        <v>-2.2632996103375684</v>
      </c>
    </row>
    <row r="238" spans="17:21" x14ac:dyDescent="0.25">
      <c r="Q238" s="133">
        <f t="shared" si="18"/>
        <v>-1.1904761904761905</v>
      </c>
      <c r="R238" s="171">
        <f t="shared" si="19"/>
        <v>-1.0139456435876086</v>
      </c>
      <c r="S238" s="133">
        <f t="shared" si="20"/>
        <v>-7.0506329113924062</v>
      </c>
      <c r="T238" s="133">
        <f t="shared" si="21"/>
        <v>-2.1955314158745836</v>
      </c>
      <c r="U238" s="133">
        <f t="shared" si="22"/>
        <v>-2.2632996103375684</v>
      </c>
    </row>
    <row r="239" spans="17:21" x14ac:dyDescent="0.25">
      <c r="Q239" s="133">
        <f t="shared" si="18"/>
        <v>-1.1904761904761905</v>
      </c>
      <c r="R239" s="171">
        <f t="shared" si="19"/>
        <v>-1.0139456435876086</v>
      </c>
      <c r="S239" s="133">
        <f t="shared" si="20"/>
        <v>-7.0506329113924062</v>
      </c>
      <c r="T239" s="133">
        <f t="shared" si="21"/>
        <v>-2.1955314158745836</v>
      </c>
      <c r="U239" s="133">
        <f t="shared" si="22"/>
        <v>-2.2632996103375684</v>
      </c>
    </row>
    <row r="240" spans="17:21" x14ac:dyDescent="0.25">
      <c r="Q240" s="133">
        <f t="shared" si="18"/>
        <v>-1.1904761904761905</v>
      </c>
      <c r="R240" s="171">
        <f t="shared" si="19"/>
        <v>-1.0139456435876086</v>
      </c>
      <c r="S240" s="133">
        <f t="shared" si="20"/>
        <v>-7.0506329113924062</v>
      </c>
      <c r="T240" s="133">
        <f t="shared" si="21"/>
        <v>-2.1955314158745836</v>
      </c>
      <c r="U240" s="133">
        <f t="shared" si="22"/>
        <v>-2.2632996103375684</v>
      </c>
    </row>
    <row r="241" spans="17:21" x14ac:dyDescent="0.25">
      <c r="Q241" s="133">
        <f t="shared" si="18"/>
        <v>-1.1904761904761905</v>
      </c>
      <c r="R241" s="171">
        <f t="shared" si="19"/>
        <v>-1.0139456435876086</v>
      </c>
      <c r="S241" s="133">
        <f t="shared" si="20"/>
        <v>-7.0506329113924062</v>
      </c>
      <c r="T241" s="133">
        <f t="shared" si="21"/>
        <v>-2.1955314158745836</v>
      </c>
      <c r="U241" s="133">
        <f t="shared" si="22"/>
        <v>-2.2632996103375684</v>
      </c>
    </row>
    <row r="242" spans="17:21" x14ac:dyDescent="0.25">
      <c r="Q242" s="133">
        <f t="shared" si="18"/>
        <v>-1.1904761904761905</v>
      </c>
      <c r="R242" s="171">
        <f t="shared" si="19"/>
        <v>-1.0139456435876086</v>
      </c>
      <c r="S242" s="133">
        <f t="shared" si="20"/>
        <v>-7.0506329113924062</v>
      </c>
      <c r="T242" s="133">
        <f t="shared" si="21"/>
        <v>-2.1955314158745836</v>
      </c>
      <c r="U242" s="133">
        <f t="shared" si="22"/>
        <v>-2.2632996103375684</v>
      </c>
    </row>
    <row r="243" spans="17:21" x14ac:dyDescent="0.25">
      <c r="Q243" s="133">
        <f t="shared" si="18"/>
        <v>-1.1904761904761905</v>
      </c>
      <c r="R243" s="171">
        <f t="shared" si="19"/>
        <v>-1.0139456435876086</v>
      </c>
      <c r="S243" s="133">
        <f t="shared" si="20"/>
        <v>-7.0506329113924062</v>
      </c>
      <c r="T243" s="133">
        <f t="shared" si="21"/>
        <v>-2.1955314158745836</v>
      </c>
      <c r="U243" s="133">
        <f t="shared" si="22"/>
        <v>-2.2632996103375684</v>
      </c>
    </row>
    <row r="244" spans="17:21" x14ac:dyDescent="0.25">
      <c r="Q244" s="133">
        <f t="shared" si="18"/>
        <v>-1.1904761904761905</v>
      </c>
      <c r="R244" s="171">
        <f t="shared" si="19"/>
        <v>-1.0139456435876086</v>
      </c>
      <c r="S244" s="133">
        <f t="shared" si="20"/>
        <v>-7.0506329113924062</v>
      </c>
      <c r="T244" s="133">
        <f t="shared" si="21"/>
        <v>-2.1955314158745836</v>
      </c>
      <c r="U244" s="133">
        <f t="shared" si="22"/>
        <v>-2.2632996103375684</v>
      </c>
    </row>
    <row r="245" spans="17:21" x14ac:dyDescent="0.25">
      <c r="Q245" s="133">
        <f t="shared" si="18"/>
        <v>-1.1904761904761905</v>
      </c>
      <c r="R245" s="171">
        <f t="shared" si="19"/>
        <v>-1.0139456435876086</v>
      </c>
      <c r="S245" s="133">
        <f t="shared" si="20"/>
        <v>-7.0506329113924062</v>
      </c>
      <c r="T245" s="133">
        <f t="shared" si="21"/>
        <v>-2.1955314158745836</v>
      </c>
      <c r="U245" s="133">
        <f t="shared" si="22"/>
        <v>-2.2632996103375684</v>
      </c>
    </row>
    <row r="246" spans="17:21" x14ac:dyDescent="0.25">
      <c r="Q246" s="133">
        <f t="shared" si="18"/>
        <v>-1.1904761904761905</v>
      </c>
      <c r="R246" s="171">
        <f t="shared" si="19"/>
        <v>-1.0139456435876086</v>
      </c>
      <c r="S246" s="133">
        <f t="shared" si="20"/>
        <v>-7.0506329113924062</v>
      </c>
      <c r="T246" s="133">
        <f t="shared" si="21"/>
        <v>-2.1955314158745836</v>
      </c>
      <c r="U246" s="133">
        <f t="shared" si="22"/>
        <v>-2.2632996103375684</v>
      </c>
    </row>
    <row r="247" spans="17:21" x14ac:dyDescent="0.25">
      <c r="Q247" s="133">
        <f t="shared" si="18"/>
        <v>-1.1904761904761905</v>
      </c>
      <c r="R247" s="171">
        <f t="shared" si="19"/>
        <v>-1.0139456435876086</v>
      </c>
      <c r="S247" s="133">
        <f t="shared" si="20"/>
        <v>-7.0506329113924062</v>
      </c>
      <c r="T247" s="133">
        <f t="shared" si="21"/>
        <v>-2.1955314158745836</v>
      </c>
      <c r="U247" s="133">
        <f t="shared" si="22"/>
        <v>-2.2632996103375684</v>
      </c>
    </row>
    <row r="248" spans="17:21" x14ac:dyDescent="0.25">
      <c r="Q248" s="133">
        <f t="shared" si="18"/>
        <v>-1.1904761904761905</v>
      </c>
      <c r="R248" s="171">
        <f t="shared" si="19"/>
        <v>-1.0139456435876086</v>
      </c>
      <c r="S248" s="133">
        <f t="shared" si="20"/>
        <v>-7.0506329113924062</v>
      </c>
      <c r="T248" s="133">
        <f t="shared" si="21"/>
        <v>-2.1955314158745836</v>
      </c>
      <c r="U248" s="133">
        <f t="shared" si="22"/>
        <v>-2.2632996103375684</v>
      </c>
    </row>
    <row r="249" spans="17:21" x14ac:dyDescent="0.25">
      <c r="Q249" s="133">
        <f t="shared" si="18"/>
        <v>-1.1904761904761905</v>
      </c>
      <c r="R249" s="171">
        <f t="shared" si="19"/>
        <v>-1.0139456435876086</v>
      </c>
      <c r="S249" s="133">
        <f t="shared" si="20"/>
        <v>-7.0506329113924062</v>
      </c>
      <c r="T249" s="133">
        <f t="shared" si="21"/>
        <v>-2.1955314158745836</v>
      </c>
      <c r="U249" s="133">
        <f t="shared" si="22"/>
        <v>-2.2632996103375684</v>
      </c>
    </row>
    <row r="250" spans="17:21" x14ac:dyDescent="0.25">
      <c r="Q250" s="133">
        <f t="shared" si="18"/>
        <v>-1.1904761904761905</v>
      </c>
      <c r="R250" s="171">
        <f t="shared" si="19"/>
        <v>-1.0139456435876086</v>
      </c>
      <c r="S250" s="133">
        <f t="shared" si="20"/>
        <v>-7.0506329113924062</v>
      </c>
      <c r="T250" s="133">
        <f t="shared" si="21"/>
        <v>-2.1955314158745836</v>
      </c>
      <c r="U250" s="133">
        <f t="shared" si="22"/>
        <v>-2.2632996103375684</v>
      </c>
    </row>
    <row r="251" spans="17:21" x14ac:dyDescent="0.25">
      <c r="Q251" s="133">
        <f t="shared" si="18"/>
        <v>-1.1904761904761905</v>
      </c>
      <c r="R251" s="171">
        <f t="shared" si="19"/>
        <v>-1.0139456435876086</v>
      </c>
      <c r="S251" s="133">
        <f t="shared" si="20"/>
        <v>-7.0506329113924062</v>
      </c>
      <c r="T251" s="133">
        <f t="shared" si="21"/>
        <v>-2.1955314158745836</v>
      </c>
      <c r="U251" s="133">
        <f t="shared" si="22"/>
        <v>-2.2632996103375684</v>
      </c>
    </row>
    <row r="252" spans="17:21" x14ac:dyDescent="0.25">
      <c r="Q252" s="133">
        <f t="shared" si="18"/>
        <v>-1.1904761904761905</v>
      </c>
      <c r="R252" s="171">
        <f t="shared" si="19"/>
        <v>-1.0139456435876086</v>
      </c>
      <c r="S252" s="133">
        <f t="shared" si="20"/>
        <v>-7.0506329113924062</v>
      </c>
      <c r="T252" s="133">
        <f t="shared" si="21"/>
        <v>-2.1955314158745836</v>
      </c>
      <c r="U252" s="133">
        <f t="shared" si="22"/>
        <v>-2.2632996103375684</v>
      </c>
    </row>
    <row r="253" spans="17:21" x14ac:dyDescent="0.25">
      <c r="Q253" s="133">
        <f t="shared" si="18"/>
        <v>-1.1904761904761905</v>
      </c>
      <c r="R253" s="171">
        <f t="shared" si="19"/>
        <v>-1.0139456435876086</v>
      </c>
      <c r="S253" s="133">
        <f t="shared" si="20"/>
        <v>-7.0506329113924062</v>
      </c>
      <c r="T253" s="133">
        <f t="shared" si="21"/>
        <v>-2.1955314158745836</v>
      </c>
      <c r="U253" s="133">
        <f t="shared" si="22"/>
        <v>-2.2632996103375684</v>
      </c>
    </row>
    <row r="254" spans="17:21" x14ac:dyDescent="0.25">
      <c r="Q254" s="133">
        <f t="shared" si="18"/>
        <v>-1.1904761904761905</v>
      </c>
      <c r="R254" s="171">
        <f t="shared" si="19"/>
        <v>-1.0139456435876086</v>
      </c>
      <c r="S254" s="133">
        <f t="shared" si="20"/>
        <v>-7.0506329113924062</v>
      </c>
      <c r="T254" s="133">
        <f t="shared" si="21"/>
        <v>-2.1955314158745836</v>
      </c>
      <c r="U254" s="133">
        <f t="shared" si="22"/>
        <v>-2.2632996103375684</v>
      </c>
    </row>
    <row r="255" spans="17:21" x14ac:dyDescent="0.25">
      <c r="Q255" s="133">
        <f t="shared" si="18"/>
        <v>-1.1904761904761905</v>
      </c>
      <c r="R255" s="171">
        <f t="shared" si="19"/>
        <v>-1.0139456435876086</v>
      </c>
      <c r="S255" s="133">
        <f t="shared" si="20"/>
        <v>-7.0506329113924062</v>
      </c>
      <c r="T255" s="133">
        <f t="shared" si="21"/>
        <v>-2.1955314158745836</v>
      </c>
      <c r="U255" s="133">
        <f t="shared" si="22"/>
        <v>-2.2632996103375684</v>
      </c>
    </row>
    <row r="256" spans="17:21" x14ac:dyDescent="0.25">
      <c r="Q256" s="133">
        <f t="shared" si="18"/>
        <v>-1.1904761904761905</v>
      </c>
      <c r="R256" s="171">
        <f t="shared" si="19"/>
        <v>-1.0139456435876086</v>
      </c>
      <c r="S256" s="133">
        <f t="shared" si="20"/>
        <v>-7.0506329113924062</v>
      </c>
      <c r="T256" s="133">
        <f t="shared" si="21"/>
        <v>-2.1955314158745836</v>
      </c>
      <c r="U256" s="133">
        <f t="shared" si="22"/>
        <v>-2.2632996103375684</v>
      </c>
    </row>
    <row r="257" spans="17:21" x14ac:dyDescent="0.25">
      <c r="Q257" s="133">
        <f t="shared" si="18"/>
        <v>-1.1904761904761905</v>
      </c>
      <c r="R257" s="171">
        <f t="shared" si="19"/>
        <v>-1.0139456435876086</v>
      </c>
      <c r="S257" s="133">
        <f t="shared" si="20"/>
        <v>-7.0506329113924062</v>
      </c>
      <c r="T257" s="133">
        <f t="shared" si="21"/>
        <v>-2.1955314158745836</v>
      </c>
      <c r="U257" s="133">
        <f t="shared" si="22"/>
        <v>-2.2632996103375684</v>
      </c>
    </row>
    <row r="258" spans="17:21" x14ac:dyDescent="0.25">
      <c r="Q258" s="133">
        <f t="shared" si="18"/>
        <v>-1.1904761904761905</v>
      </c>
      <c r="R258" s="171">
        <f t="shared" si="19"/>
        <v>-1.0139456435876086</v>
      </c>
      <c r="S258" s="133">
        <f t="shared" si="20"/>
        <v>-7.0506329113924062</v>
      </c>
      <c r="T258" s="133">
        <f t="shared" si="21"/>
        <v>-2.1955314158745836</v>
      </c>
      <c r="U258" s="133">
        <f t="shared" si="22"/>
        <v>-2.2632996103375684</v>
      </c>
    </row>
    <row r="259" spans="17:21" x14ac:dyDescent="0.25">
      <c r="Q259" s="133">
        <f t="shared" ref="Q259:Q322" si="23">2*((L259-P$3)/(P$5-P$3))-1</f>
        <v>-1.1904761904761905</v>
      </c>
      <c r="R259" s="171">
        <f t="shared" ref="R259:R322" si="24">2*((H259-P$8)/(P$10-P$8))-1</f>
        <v>-1.0139456435876086</v>
      </c>
      <c r="S259" s="133">
        <f t="shared" ref="S259:S322" si="25">2*((I259-P$13)/(P$15-P$13))-1</f>
        <v>-7.0506329113924062</v>
      </c>
      <c r="T259" s="133">
        <f t="shared" ref="T259:T322" si="26">2*((J259-P$18)/(P$20-P$18))-1</f>
        <v>-2.1955314158745836</v>
      </c>
      <c r="U259" s="133">
        <f t="shared" ref="U259:U322" si="27">2*((K259-P$23)/(P$25-P$23))-1</f>
        <v>-2.2632996103375684</v>
      </c>
    </row>
    <row r="260" spans="17:21" x14ac:dyDescent="0.25">
      <c r="Q260" s="133">
        <f t="shared" si="23"/>
        <v>-1.1904761904761905</v>
      </c>
      <c r="R260" s="171">
        <f t="shared" si="24"/>
        <v>-1.0139456435876086</v>
      </c>
      <c r="S260" s="133">
        <f t="shared" si="25"/>
        <v>-7.0506329113924062</v>
      </c>
      <c r="T260" s="133">
        <f t="shared" si="26"/>
        <v>-2.1955314158745836</v>
      </c>
      <c r="U260" s="133">
        <f t="shared" si="27"/>
        <v>-2.2632996103375684</v>
      </c>
    </row>
    <row r="261" spans="17:21" x14ac:dyDescent="0.25">
      <c r="Q261" s="133">
        <f t="shared" si="23"/>
        <v>-1.1904761904761905</v>
      </c>
      <c r="R261" s="171">
        <f t="shared" si="24"/>
        <v>-1.0139456435876086</v>
      </c>
      <c r="S261" s="133">
        <f t="shared" si="25"/>
        <v>-7.0506329113924062</v>
      </c>
      <c r="T261" s="133">
        <f t="shared" si="26"/>
        <v>-2.1955314158745836</v>
      </c>
      <c r="U261" s="133">
        <f t="shared" si="27"/>
        <v>-2.2632996103375684</v>
      </c>
    </row>
    <row r="262" spans="17:21" x14ac:dyDescent="0.25">
      <c r="Q262" s="133">
        <f t="shared" si="23"/>
        <v>-1.1904761904761905</v>
      </c>
      <c r="R262" s="171">
        <f t="shared" si="24"/>
        <v>-1.0139456435876086</v>
      </c>
      <c r="S262" s="133">
        <f t="shared" si="25"/>
        <v>-7.0506329113924062</v>
      </c>
      <c r="T262" s="133">
        <f t="shared" si="26"/>
        <v>-2.1955314158745836</v>
      </c>
      <c r="U262" s="133">
        <f t="shared" si="27"/>
        <v>-2.2632996103375684</v>
      </c>
    </row>
    <row r="263" spans="17:21" x14ac:dyDescent="0.25">
      <c r="Q263" s="133">
        <f t="shared" si="23"/>
        <v>-1.1904761904761905</v>
      </c>
      <c r="R263" s="171">
        <f t="shared" si="24"/>
        <v>-1.0139456435876086</v>
      </c>
      <c r="S263" s="133">
        <f t="shared" si="25"/>
        <v>-7.0506329113924062</v>
      </c>
      <c r="T263" s="133">
        <f t="shared" si="26"/>
        <v>-2.1955314158745836</v>
      </c>
      <c r="U263" s="133">
        <f t="shared" si="27"/>
        <v>-2.2632996103375684</v>
      </c>
    </row>
    <row r="264" spans="17:21" x14ac:dyDescent="0.25">
      <c r="Q264" s="133">
        <f t="shared" si="23"/>
        <v>-1.1904761904761905</v>
      </c>
      <c r="R264" s="171">
        <f t="shared" si="24"/>
        <v>-1.0139456435876086</v>
      </c>
      <c r="S264" s="133">
        <f t="shared" si="25"/>
        <v>-7.0506329113924062</v>
      </c>
      <c r="T264" s="133">
        <f t="shared" si="26"/>
        <v>-2.1955314158745836</v>
      </c>
      <c r="U264" s="133">
        <f t="shared" si="27"/>
        <v>-2.2632996103375684</v>
      </c>
    </row>
    <row r="265" spans="17:21" x14ac:dyDescent="0.25">
      <c r="Q265" s="133">
        <f t="shared" si="23"/>
        <v>-1.1904761904761905</v>
      </c>
      <c r="R265" s="171">
        <f t="shared" si="24"/>
        <v>-1.0139456435876086</v>
      </c>
      <c r="S265" s="133">
        <f t="shared" si="25"/>
        <v>-7.0506329113924062</v>
      </c>
      <c r="T265" s="133">
        <f t="shared" si="26"/>
        <v>-2.1955314158745836</v>
      </c>
      <c r="U265" s="133">
        <f t="shared" si="27"/>
        <v>-2.2632996103375684</v>
      </c>
    </row>
    <row r="266" spans="17:21" x14ac:dyDescent="0.25">
      <c r="Q266" s="133">
        <f t="shared" si="23"/>
        <v>-1.1904761904761905</v>
      </c>
      <c r="R266" s="171">
        <f t="shared" si="24"/>
        <v>-1.0139456435876086</v>
      </c>
      <c r="S266" s="133">
        <f t="shared" si="25"/>
        <v>-7.0506329113924062</v>
      </c>
      <c r="T266" s="133">
        <f t="shared" si="26"/>
        <v>-2.1955314158745836</v>
      </c>
      <c r="U266" s="133">
        <f t="shared" si="27"/>
        <v>-2.2632996103375684</v>
      </c>
    </row>
    <row r="267" spans="17:21" x14ac:dyDescent="0.25">
      <c r="Q267" s="133">
        <f t="shared" si="23"/>
        <v>-1.1904761904761905</v>
      </c>
      <c r="R267" s="171">
        <f t="shared" si="24"/>
        <v>-1.0139456435876086</v>
      </c>
      <c r="S267" s="133">
        <f t="shared" si="25"/>
        <v>-7.0506329113924062</v>
      </c>
      <c r="T267" s="133">
        <f t="shared" si="26"/>
        <v>-2.1955314158745836</v>
      </c>
      <c r="U267" s="133">
        <f t="shared" si="27"/>
        <v>-2.2632996103375684</v>
      </c>
    </row>
    <row r="268" spans="17:21" x14ac:dyDescent="0.25">
      <c r="Q268" s="133">
        <f t="shared" si="23"/>
        <v>-1.1904761904761905</v>
      </c>
      <c r="R268" s="171">
        <f t="shared" si="24"/>
        <v>-1.0139456435876086</v>
      </c>
      <c r="S268" s="133">
        <f t="shared" si="25"/>
        <v>-7.0506329113924062</v>
      </c>
      <c r="T268" s="133">
        <f t="shared" si="26"/>
        <v>-2.1955314158745836</v>
      </c>
      <c r="U268" s="133">
        <f t="shared" si="27"/>
        <v>-2.2632996103375684</v>
      </c>
    </row>
    <row r="269" spans="17:21" x14ac:dyDescent="0.25">
      <c r="Q269" s="133">
        <f t="shared" si="23"/>
        <v>-1.1904761904761905</v>
      </c>
      <c r="R269" s="171">
        <f t="shared" si="24"/>
        <v>-1.0139456435876086</v>
      </c>
      <c r="S269" s="133">
        <f t="shared" si="25"/>
        <v>-7.0506329113924062</v>
      </c>
      <c r="T269" s="133">
        <f t="shared" si="26"/>
        <v>-2.1955314158745836</v>
      </c>
      <c r="U269" s="133">
        <f t="shared" si="27"/>
        <v>-2.2632996103375684</v>
      </c>
    </row>
    <row r="270" spans="17:21" x14ac:dyDescent="0.25">
      <c r="Q270" s="133">
        <f t="shared" si="23"/>
        <v>-1.1904761904761905</v>
      </c>
      <c r="R270" s="171">
        <f t="shared" si="24"/>
        <v>-1.0139456435876086</v>
      </c>
      <c r="S270" s="133">
        <f t="shared" si="25"/>
        <v>-7.0506329113924062</v>
      </c>
      <c r="T270" s="133">
        <f t="shared" si="26"/>
        <v>-2.1955314158745836</v>
      </c>
      <c r="U270" s="133">
        <f t="shared" si="27"/>
        <v>-2.2632996103375684</v>
      </c>
    </row>
    <row r="271" spans="17:21" x14ac:dyDescent="0.25">
      <c r="Q271" s="133">
        <f t="shared" si="23"/>
        <v>-1.1904761904761905</v>
      </c>
      <c r="R271" s="171">
        <f t="shared" si="24"/>
        <v>-1.0139456435876086</v>
      </c>
      <c r="S271" s="133">
        <f t="shared" si="25"/>
        <v>-7.0506329113924062</v>
      </c>
      <c r="T271" s="133">
        <f t="shared" si="26"/>
        <v>-2.1955314158745836</v>
      </c>
      <c r="U271" s="133">
        <f t="shared" si="27"/>
        <v>-2.2632996103375684</v>
      </c>
    </row>
    <row r="272" spans="17:21" x14ac:dyDescent="0.25">
      <c r="Q272" s="133">
        <f t="shared" si="23"/>
        <v>-1.1904761904761905</v>
      </c>
      <c r="R272" s="171">
        <f t="shared" si="24"/>
        <v>-1.0139456435876086</v>
      </c>
      <c r="S272" s="133">
        <f t="shared" si="25"/>
        <v>-7.0506329113924062</v>
      </c>
      <c r="T272" s="133">
        <f t="shared" si="26"/>
        <v>-2.1955314158745836</v>
      </c>
      <c r="U272" s="133">
        <f t="shared" si="27"/>
        <v>-2.2632996103375684</v>
      </c>
    </row>
    <row r="273" spans="17:21" x14ac:dyDescent="0.25">
      <c r="Q273" s="133">
        <f t="shared" si="23"/>
        <v>-1.1904761904761905</v>
      </c>
      <c r="R273" s="171">
        <f t="shared" si="24"/>
        <v>-1.0139456435876086</v>
      </c>
      <c r="S273" s="133">
        <f t="shared" si="25"/>
        <v>-7.0506329113924062</v>
      </c>
      <c r="T273" s="133">
        <f t="shared" si="26"/>
        <v>-2.1955314158745836</v>
      </c>
      <c r="U273" s="133">
        <f t="shared" si="27"/>
        <v>-2.2632996103375684</v>
      </c>
    </row>
    <row r="274" spans="17:21" x14ac:dyDescent="0.25">
      <c r="Q274" s="133">
        <f t="shared" si="23"/>
        <v>-1.1904761904761905</v>
      </c>
      <c r="R274" s="171">
        <f t="shared" si="24"/>
        <v>-1.0139456435876086</v>
      </c>
      <c r="S274" s="133">
        <f t="shared" si="25"/>
        <v>-7.0506329113924062</v>
      </c>
      <c r="T274" s="133">
        <f t="shared" si="26"/>
        <v>-2.1955314158745836</v>
      </c>
      <c r="U274" s="133">
        <f t="shared" si="27"/>
        <v>-2.2632996103375684</v>
      </c>
    </row>
    <row r="275" spans="17:21" x14ac:dyDescent="0.25">
      <c r="Q275" s="133">
        <f t="shared" si="23"/>
        <v>-1.1904761904761905</v>
      </c>
      <c r="R275" s="171">
        <f t="shared" si="24"/>
        <v>-1.0139456435876086</v>
      </c>
      <c r="S275" s="133">
        <f t="shared" si="25"/>
        <v>-7.0506329113924062</v>
      </c>
      <c r="T275" s="133">
        <f t="shared" si="26"/>
        <v>-2.1955314158745836</v>
      </c>
      <c r="U275" s="133">
        <f t="shared" si="27"/>
        <v>-2.2632996103375684</v>
      </c>
    </row>
    <row r="276" spans="17:21" x14ac:dyDescent="0.25">
      <c r="Q276" s="133">
        <f t="shared" si="23"/>
        <v>-1.1904761904761905</v>
      </c>
      <c r="R276" s="171">
        <f t="shared" si="24"/>
        <v>-1.0139456435876086</v>
      </c>
      <c r="S276" s="133">
        <f t="shared" si="25"/>
        <v>-7.0506329113924062</v>
      </c>
      <c r="T276" s="133">
        <f t="shared" si="26"/>
        <v>-2.1955314158745836</v>
      </c>
      <c r="U276" s="133">
        <f t="shared" si="27"/>
        <v>-2.2632996103375684</v>
      </c>
    </row>
    <row r="277" spans="17:21" x14ac:dyDescent="0.25">
      <c r="Q277" s="133">
        <f t="shared" si="23"/>
        <v>-1.1904761904761905</v>
      </c>
      <c r="R277" s="171">
        <f t="shared" si="24"/>
        <v>-1.0139456435876086</v>
      </c>
      <c r="S277" s="133">
        <f t="shared" si="25"/>
        <v>-7.0506329113924062</v>
      </c>
      <c r="T277" s="133">
        <f t="shared" si="26"/>
        <v>-2.1955314158745836</v>
      </c>
      <c r="U277" s="133">
        <f t="shared" si="27"/>
        <v>-2.2632996103375684</v>
      </c>
    </row>
    <row r="278" spans="17:21" x14ac:dyDescent="0.25">
      <c r="Q278" s="133">
        <f t="shared" si="23"/>
        <v>-1.1904761904761905</v>
      </c>
      <c r="R278" s="171">
        <f t="shared" si="24"/>
        <v>-1.0139456435876086</v>
      </c>
      <c r="S278" s="133">
        <f t="shared" si="25"/>
        <v>-7.0506329113924062</v>
      </c>
      <c r="T278" s="133">
        <f t="shared" si="26"/>
        <v>-2.1955314158745836</v>
      </c>
      <c r="U278" s="133">
        <f t="shared" si="27"/>
        <v>-2.2632996103375684</v>
      </c>
    </row>
    <row r="279" spans="17:21" x14ac:dyDescent="0.25">
      <c r="Q279" s="133">
        <f t="shared" si="23"/>
        <v>-1.1904761904761905</v>
      </c>
      <c r="R279" s="171">
        <f t="shared" si="24"/>
        <v>-1.0139456435876086</v>
      </c>
      <c r="S279" s="133">
        <f t="shared" si="25"/>
        <v>-7.0506329113924062</v>
      </c>
      <c r="T279" s="133">
        <f t="shared" si="26"/>
        <v>-2.1955314158745836</v>
      </c>
      <c r="U279" s="133">
        <f t="shared" si="27"/>
        <v>-2.2632996103375684</v>
      </c>
    </row>
    <row r="280" spans="17:21" x14ac:dyDescent="0.25">
      <c r="Q280" s="133">
        <f t="shared" si="23"/>
        <v>-1.1904761904761905</v>
      </c>
      <c r="R280" s="171">
        <f t="shared" si="24"/>
        <v>-1.0139456435876086</v>
      </c>
      <c r="S280" s="133">
        <f t="shared" si="25"/>
        <v>-7.0506329113924062</v>
      </c>
      <c r="T280" s="133">
        <f t="shared" si="26"/>
        <v>-2.1955314158745836</v>
      </c>
      <c r="U280" s="133">
        <f t="shared" si="27"/>
        <v>-2.2632996103375684</v>
      </c>
    </row>
    <row r="281" spans="17:21" x14ac:dyDescent="0.25">
      <c r="Q281" s="133">
        <f t="shared" si="23"/>
        <v>-1.1904761904761905</v>
      </c>
      <c r="R281" s="171">
        <f t="shared" si="24"/>
        <v>-1.0139456435876086</v>
      </c>
      <c r="S281" s="133">
        <f t="shared" si="25"/>
        <v>-7.0506329113924062</v>
      </c>
      <c r="T281" s="133">
        <f t="shared" si="26"/>
        <v>-2.1955314158745836</v>
      </c>
      <c r="U281" s="133">
        <f t="shared" si="27"/>
        <v>-2.2632996103375684</v>
      </c>
    </row>
    <row r="282" spans="17:21" x14ac:dyDescent="0.25">
      <c r="Q282" s="133">
        <f t="shared" si="23"/>
        <v>-1.1904761904761905</v>
      </c>
      <c r="R282" s="171">
        <f t="shared" si="24"/>
        <v>-1.0139456435876086</v>
      </c>
      <c r="S282" s="133">
        <f t="shared" si="25"/>
        <v>-7.0506329113924062</v>
      </c>
      <c r="T282" s="133">
        <f t="shared" si="26"/>
        <v>-2.1955314158745836</v>
      </c>
      <c r="U282" s="133">
        <f t="shared" si="27"/>
        <v>-2.2632996103375684</v>
      </c>
    </row>
    <row r="283" spans="17:21" x14ac:dyDescent="0.25">
      <c r="Q283" s="133">
        <f t="shared" si="23"/>
        <v>-1.1904761904761905</v>
      </c>
      <c r="R283" s="171">
        <f t="shared" si="24"/>
        <v>-1.0139456435876086</v>
      </c>
      <c r="S283" s="133">
        <f t="shared" si="25"/>
        <v>-7.0506329113924062</v>
      </c>
      <c r="T283" s="133">
        <f t="shared" si="26"/>
        <v>-2.1955314158745836</v>
      </c>
      <c r="U283" s="133">
        <f t="shared" si="27"/>
        <v>-2.2632996103375684</v>
      </c>
    </row>
    <row r="284" spans="17:21" x14ac:dyDescent="0.25">
      <c r="Q284" s="133">
        <f t="shared" si="23"/>
        <v>-1.1904761904761905</v>
      </c>
      <c r="R284" s="171">
        <f t="shared" si="24"/>
        <v>-1.0139456435876086</v>
      </c>
      <c r="S284" s="133">
        <f t="shared" si="25"/>
        <v>-7.0506329113924062</v>
      </c>
      <c r="T284" s="133">
        <f t="shared" si="26"/>
        <v>-2.1955314158745836</v>
      </c>
      <c r="U284" s="133">
        <f t="shared" si="27"/>
        <v>-2.2632996103375684</v>
      </c>
    </row>
    <row r="285" spans="17:21" x14ac:dyDescent="0.25">
      <c r="Q285" s="133">
        <f t="shared" si="23"/>
        <v>-1.1904761904761905</v>
      </c>
      <c r="R285" s="171">
        <f t="shared" si="24"/>
        <v>-1.0139456435876086</v>
      </c>
      <c r="S285" s="133">
        <f t="shared" si="25"/>
        <v>-7.0506329113924062</v>
      </c>
      <c r="T285" s="133">
        <f t="shared" si="26"/>
        <v>-2.1955314158745836</v>
      </c>
      <c r="U285" s="133">
        <f t="shared" si="27"/>
        <v>-2.2632996103375684</v>
      </c>
    </row>
    <row r="286" spans="17:21" x14ac:dyDescent="0.25">
      <c r="Q286" s="133">
        <f t="shared" si="23"/>
        <v>-1.1904761904761905</v>
      </c>
      <c r="R286" s="171">
        <f t="shared" si="24"/>
        <v>-1.0139456435876086</v>
      </c>
      <c r="S286" s="133">
        <f t="shared" si="25"/>
        <v>-7.0506329113924062</v>
      </c>
      <c r="T286" s="133">
        <f t="shared" si="26"/>
        <v>-2.1955314158745836</v>
      </c>
      <c r="U286" s="133">
        <f t="shared" si="27"/>
        <v>-2.2632996103375684</v>
      </c>
    </row>
    <row r="287" spans="17:21" x14ac:dyDescent="0.25">
      <c r="Q287" s="133">
        <f t="shared" si="23"/>
        <v>-1.1904761904761905</v>
      </c>
      <c r="R287" s="171">
        <f t="shared" si="24"/>
        <v>-1.0139456435876086</v>
      </c>
      <c r="S287" s="133">
        <f t="shared" si="25"/>
        <v>-7.0506329113924062</v>
      </c>
      <c r="T287" s="133">
        <f t="shared" si="26"/>
        <v>-2.1955314158745836</v>
      </c>
      <c r="U287" s="133">
        <f t="shared" si="27"/>
        <v>-2.2632996103375684</v>
      </c>
    </row>
    <row r="288" spans="17:21" x14ac:dyDescent="0.25">
      <c r="Q288" s="133">
        <f t="shared" si="23"/>
        <v>-1.1904761904761905</v>
      </c>
      <c r="R288" s="171">
        <f t="shared" si="24"/>
        <v>-1.0139456435876086</v>
      </c>
      <c r="S288" s="133">
        <f t="shared" si="25"/>
        <v>-7.0506329113924062</v>
      </c>
      <c r="T288" s="133">
        <f t="shared" si="26"/>
        <v>-2.1955314158745836</v>
      </c>
      <c r="U288" s="133">
        <f t="shared" si="27"/>
        <v>-2.2632996103375684</v>
      </c>
    </row>
    <row r="289" spans="17:21" x14ac:dyDescent="0.25">
      <c r="Q289" s="133">
        <f t="shared" si="23"/>
        <v>-1.1904761904761905</v>
      </c>
      <c r="R289" s="171">
        <f t="shared" si="24"/>
        <v>-1.0139456435876086</v>
      </c>
      <c r="S289" s="133">
        <f t="shared" si="25"/>
        <v>-7.0506329113924062</v>
      </c>
      <c r="T289" s="133">
        <f t="shared" si="26"/>
        <v>-2.1955314158745836</v>
      </c>
      <c r="U289" s="133">
        <f t="shared" si="27"/>
        <v>-2.2632996103375684</v>
      </c>
    </row>
    <row r="290" spans="17:21" x14ac:dyDescent="0.25">
      <c r="Q290" s="133">
        <f t="shared" si="23"/>
        <v>-1.1904761904761905</v>
      </c>
      <c r="R290" s="171">
        <f t="shared" si="24"/>
        <v>-1.0139456435876086</v>
      </c>
      <c r="S290" s="133">
        <f t="shared" si="25"/>
        <v>-7.0506329113924062</v>
      </c>
      <c r="T290" s="133">
        <f t="shared" si="26"/>
        <v>-2.1955314158745836</v>
      </c>
      <c r="U290" s="133">
        <f t="shared" si="27"/>
        <v>-2.2632996103375684</v>
      </c>
    </row>
    <row r="291" spans="17:21" x14ac:dyDescent="0.25">
      <c r="Q291" s="133">
        <f t="shared" si="23"/>
        <v>-1.1904761904761905</v>
      </c>
      <c r="R291" s="171">
        <f t="shared" si="24"/>
        <v>-1.0139456435876086</v>
      </c>
      <c r="S291" s="133">
        <f t="shared" si="25"/>
        <v>-7.0506329113924062</v>
      </c>
      <c r="T291" s="133">
        <f t="shared" si="26"/>
        <v>-2.1955314158745836</v>
      </c>
      <c r="U291" s="133">
        <f t="shared" si="27"/>
        <v>-2.2632996103375684</v>
      </c>
    </row>
    <row r="292" spans="17:21" x14ac:dyDescent="0.25">
      <c r="Q292" s="133">
        <f t="shared" si="23"/>
        <v>-1.1904761904761905</v>
      </c>
      <c r="R292" s="171">
        <f t="shared" si="24"/>
        <v>-1.0139456435876086</v>
      </c>
      <c r="S292" s="133">
        <f t="shared" si="25"/>
        <v>-7.0506329113924062</v>
      </c>
      <c r="T292" s="133">
        <f t="shared" si="26"/>
        <v>-2.1955314158745836</v>
      </c>
      <c r="U292" s="133">
        <f t="shared" si="27"/>
        <v>-2.2632996103375684</v>
      </c>
    </row>
    <row r="293" spans="17:21" x14ac:dyDescent="0.25">
      <c r="Q293" s="133">
        <f t="shared" si="23"/>
        <v>-1.1904761904761905</v>
      </c>
      <c r="R293" s="171">
        <f t="shared" si="24"/>
        <v>-1.0139456435876086</v>
      </c>
      <c r="S293" s="133">
        <f t="shared" si="25"/>
        <v>-7.0506329113924062</v>
      </c>
      <c r="T293" s="133">
        <f t="shared" si="26"/>
        <v>-2.1955314158745836</v>
      </c>
      <c r="U293" s="133">
        <f t="shared" si="27"/>
        <v>-2.2632996103375684</v>
      </c>
    </row>
    <row r="294" spans="17:21" x14ac:dyDescent="0.25">
      <c r="Q294" s="133">
        <f t="shared" si="23"/>
        <v>-1.1904761904761905</v>
      </c>
      <c r="R294" s="171">
        <f t="shared" si="24"/>
        <v>-1.0139456435876086</v>
      </c>
      <c r="S294" s="133">
        <f t="shared" si="25"/>
        <v>-7.0506329113924062</v>
      </c>
      <c r="T294" s="133">
        <f t="shared" si="26"/>
        <v>-2.1955314158745836</v>
      </c>
      <c r="U294" s="133">
        <f t="shared" si="27"/>
        <v>-2.2632996103375684</v>
      </c>
    </row>
    <row r="295" spans="17:21" x14ac:dyDescent="0.25">
      <c r="Q295" s="133">
        <f t="shared" si="23"/>
        <v>-1.1904761904761905</v>
      </c>
      <c r="R295" s="171">
        <f t="shared" si="24"/>
        <v>-1.0139456435876086</v>
      </c>
      <c r="S295" s="133">
        <f t="shared" si="25"/>
        <v>-7.0506329113924062</v>
      </c>
      <c r="T295" s="133">
        <f t="shared" si="26"/>
        <v>-2.1955314158745836</v>
      </c>
      <c r="U295" s="133">
        <f t="shared" si="27"/>
        <v>-2.2632996103375684</v>
      </c>
    </row>
    <row r="296" spans="17:21" x14ac:dyDescent="0.25">
      <c r="Q296" s="133">
        <f t="shared" si="23"/>
        <v>-1.1904761904761905</v>
      </c>
      <c r="R296" s="171">
        <f t="shared" si="24"/>
        <v>-1.0139456435876086</v>
      </c>
      <c r="S296" s="133">
        <f t="shared" si="25"/>
        <v>-7.0506329113924062</v>
      </c>
      <c r="T296" s="133">
        <f t="shared" si="26"/>
        <v>-2.1955314158745836</v>
      </c>
      <c r="U296" s="133">
        <f t="shared" si="27"/>
        <v>-2.2632996103375684</v>
      </c>
    </row>
    <row r="297" spans="17:21" x14ac:dyDescent="0.25">
      <c r="Q297" s="133">
        <f t="shared" si="23"/>
        <v>-1.1904761904761905</v>
      </c>
      <c r="R297" s="171">
        <f t="shared" si="24"/>
        <v>-1.0139456435876086</v>
      </c>
      <c r="S297" s="133">
        <f t="shared" si="25"/>
        <v>-7.0506329113924062</v>
      </c>
      <c r="T297" s="133">
        <f t="shared" si="26"/>
        <v>-2.1955314158745836</v>
      </c>
      <c r="U297" s="133">
        <f t="shared" si="27"/>
        <v>-2.2632996103375684</v>
      </c>
    </row>
    <row r="298" spans="17:21" x14ac:dyDescent="0.25">
      <c r="Q298" s="133">
        <f t="shared" si="23"/>
        <v>-1.1904761904761905</v>
      </c>
      <c r="R298" s="171">
        <f t="shared" si="24"/>
        <v>-1.0139456435876086</v>
      </c>
      <c r="S298" s="133">
        <f t="shared" si="25"/>
        <v>-7.0506329113924062</v>
      </c>
      <c r="T298" s="133">
        <f t="shared" si="26"/>
        <v>-2.1955314158745836</v>
      </c>
      <c r="U298" s="133">
        <f t="shared" si="27"/>
        <v>-2.2632996103375684</v>
      </c>
    </row>
    <row r="299" spans="17:21" x14ac:dyDescent="0.25">
      <c r="Q299" s="133">
        <f t="shared" si="23"/>
        <v>-1.1904761904761905</v>
      </c>
      <c r="R299" s="171">
        <f t="shared" si="24"/>
        <v>-1.0139456435876086</v>
      </c>
      <c r="S299" s="133">
        <f t="shared" si="25"/>
        <v>-7.0506329113924062</v>
      </c>
      <c r="T299" s="133">
        <f t="shared" si="26"/>
        <v>-2.1955314158745836</v>
      </c>
      <c r="U299" s="133">
        <f t="shared" si="27"/>
        <v>-2.2632996103375684</v>
      </c>
    </row>
    <row r="300" spans="17:21" x14ac:dyDescent="0.25">
      <c r="Q300" s="133">
        <f t="shared" si="23"/>
        <v>-1.1904761904761905</v>
      </c>
      <c r="R300" s="171">
        <f t="shared" si="24"/>
        <v>-1.0139456435876086</v>
      </c>
      <c r="S300" s="133">
        <f t="shared" si="25"/>
        <v>-7.0506329113924062</v>
      </c>
      <c r="T300" s="133">
        <f t="shared" si="26"/>
        <v>-2.1955314158745836</v>
      </c>
      <c r="U300" s="133">
        <f t="shared" si="27"/>
        <v>-2.2632996103375684</v>
      </c>
    </row>
    <row r="301" spans="17:21" x14ac:dyDescent="0.25">
      <c r="Q301" s="133">
        <f t="shared" si="23"/>
        <v>-1.1904761904761905</v>
      </c>
      <c r="R301" s="171">
        <f t="shared" si="24"/>
        <v>-1.0139456435876086</v>
      </c>
      <c r="S301" s="133">
        <f t="shared" si="25"/>
        <v>-7.0506329113924062</v>
      </c>
      <c r="T301" s="133">
        <f t="shared" si="26"/>
        <v>-2.1955314158745836</v>
      </c>
      <c r="U301" s="133">
        <f t="shared" si="27"/>
        <v>-2.2632996103375684</v>
      </c>
    </row>
    <row r="302" spans="17:21" x14ac:dyDescent="0.25">
      <c r="Q302" s="133">
        <f t="shared" si="23"/>
        <v>-1.1904761904761905</v>
      </c>
      <c r="R302" s="171">
        <f t="shared" si="24"/>
        <v>-1.0139456435876086</v>
      </c>
      <c r="S302" s="133">
        <f t="shared" si="25"/>
        <v>-7.0506329113924062</v>
      </c>
      <c r="T302" s="133">
        <f t="shared" si="26"/>
        <v>-2.1955314158745836</v>
      </c>
      <c r="U302" s="133">
        <f t="shared" si="27"/>
        <v>-2.2632996103375684</v>
      </c>
    </row>
    <row r="303" spans="17:21" x14ac:dyDescent="0.25">
      <c r="Q303" s="133">
        <f t="shared" si="23"/>
        <v>-1.1904761904761905</v>
      </c>
      <c r="R303" s="171">
        <f t="shared" si="24"/>
        <v>-1.0139456435876086</v>
      </c>
      <c r="S303" s="133">
        <f t="shared" si="25"/>
        <v>-7.0506329113924062</v>
      </c>
      <c r="T303" s="133">
        <f t="shared" si="26"/>
        <v>-2.1955314158745836</v>
      </c>
      <c r="U303" s="133">
        <f t="shared" si="27"/>
        <v>-2.2632996103375684</v>
      </c>
    </row>
    <row r="304" spans="17:21" x14ac:dyDescent="0.25">
      <c r="Q304" s="133">
        <f t="shared" si="23"/>
        <v>-1.1904761904761905</v>
      </c>
      <c r="R304" s="171">
        <f t="shared" si="24"/>
        <v>-1.0139456435876086</v>
      </c>
      <c r="S304" s="133">
        <f t="shared" si="25"/>
        <v>-7.0506329113924062</v>
      </c>
      <c r="T304" s="133">
        <f t="shared" si="26"/>
        <v>-2.1955314158745836</v>
      </c>
      <c r="U304" s="133">
        <f t="shared" si="27"/>
        <v>-2.2632996103375684</v>
      </c>
    </row>
    <row r="305" spans="17:21" x14ac:dyDescent="0.25">
      <c r="Q305" s="133">
        <f t="shared" si="23"/>
        <v>-1.1904761904761905</v>
      </c>
      <c r="R305" s="171">
        <f t="shared" si="24"/>
        <v>-1.0139456435876086</v>
      </c>
      <c r="S305" s="133">
        <f t="shared" si="25"/>
        <v>-7.0506329113924062</v>
      </c>
      <c r="T305" s="133">
        <f t="shared" si="26"/>
        <v>-2.1955314158745836</v>
      </c>
      <c r="U305" s="133">
        <f t="shared" si="27"/>
        <v>-2.2632996103375684</v>
      </c>
    </row>
    <row r="306" spans="17:21" x14ac:dyDescent="0.25">
      <c r="Q306" s="133">
        <f t="shared" si="23"/>
        <v>-1.1904761904761905</v>
      </c>
      <c r="R306" s="171">
        <f t="shared" si="24"/>
        <v>-1.0139456435876086</v>
      </c>
      <c r="S306" s="133">
        <f t="shared" si="25"/>
        <v>-7.0506329113924062</v>
      </c>
      <c r="T306" s="133">
        <f t="shared" si="26"/>
        <v>-2.1955314158745836</v>
      </c>
      <c r="U306" s="133">
        <f t="shared" si="27"/>
        <v>-2.2632996103375684</v>
      </c>
    </row>
    <row r="307" spans="17:21" x14ac:dyDescent="0.25">
      <c r="Q307" s="133">
        <f t="shared" si="23"/>
        <v>-1.1904761904761905</v>
      </c>
      <c r="R307" s="171">
        <f t="shared" si="24"/>
        <v>-1.0139456435876086</v>
      </c>
      <c r="S307" s="133">
        <f t="shared" si="25"/>
        <v>-7.0506329113924062</v>
      </c>
      <c r="T307" s="133">
        <f t="shared" si="26"/>
        <v>-2.1955314158745836</v>
      </c>
      <c r="U307" s="133">
        <f t="shared" si="27"/>
        <v>-2.2632996103375684</v>
      </c>
    </row>
    <row r="308" spans="17:21" x14ac:dyDescent="0.25">
      <c r="Q308" s="133">
        <f t="shared" si="23"/>
        <v>-1.1904761904761905</v>
      </c>
      <c r="R308" s="171">
        <f t="shared" si="24"/>
        <v>-1.0139456435876086</v>
      </c>
      <c r="S308" s="133">
        <f t="shared" si="25"/>
        <v>-7.0506329113924062</v>
      </c>
      <c r="T308" s="133">
        <f t="shared" si="26"/>
        <v>-2.1955314158745836</v>
      </c>
      <c r="U308" s="133">
        <f t="shared" si="27"/>
        <v>-2.2632996103375684</v>
      </c>
    </row>
    <row r="309" spans="17:21" x14ac:dyDescent="0.25">
      <c r="Q309" s="133">
        <f t="shared" si="23"/>
        <v>-1.1904761904761905</v>
      </c>
      <c r="R309" s="171">
        <f t="shared" si="24"/>
        <v>-1.0139456435876086</v>
      </c>
      <c r="S309" s="133">
        <f t="shared" si="25"/>
        <v>-7.0506329113924062</v>
      </c>
      <c r="T309" s="133">
        <f t="shared" si="26"/>
        <v>-2.1955314158745836</v>
      </c>
      <c r="U309" s="133">
        <f t="shared" si="27"/>
        <v>-2.2632996103375684</v>
      </c>
    </row>
    <row r="310" spans="17:21" x14ac:dyDescent="0.25">
      <c r="Q310" s="133">
        <f t="shared" si="23"/>
        <v>-1.1904761904761905</v>
      </c>
      <c r="R310" s="171">
        <f t="shared" si="24"/>
        <v>-1.0139456435876086</v>
      </c>
      <c r="S310" s="133">
        <f t="shared" si="25"/>
        <v>-7.0506329113924062</v>
      </c>
      <c r="T310" s="133">
        <f t="shared" si="26"/>
        <v>-2.1955314158745836</v>
      </c>
      <c r="U310" s="133">
        <f t="shared" si="27"/>
        <v>-2.2632996103375684</v>
      </c>
    </row>
    <row r="311" spans="17:21" x14ac:dyDescent="0.25">
      <c r="Q311" s="133">
        <f t="shared" si="23"/>
        <v>-1.1904761904761905</v>
      </c>
      <c r="R311" s="171">
        <f t="shared" si="24"/>
        <v>-1.0139456435876086</v>
      </c>
      <c r="S311" s="133">
        <f t="shared" si="25"/>
        <v>-7.0506329113924062</v>
      </c>
      <c r="T311" s="133">
        <f t="shared" si="26"/>
        <v>-2.1955314158745836</v>
      </c>
      <c r="U311" s="133">
        <f t="shared" si="27"/>
        <v>-2.2632996103375684</v>
      </c>
    </row>
    <row r="312" spans="17:21" x14ac:dyDescent="0.25">
      <c r="Q312" s="133">
        <f t="shared" si="23"/>
        <v>-1.1904761904761905</v>
      </c>
      <c r="R312" s="171">
        <f t="shared" si="24"/>
        <v>-1.0139456435876086</v>
      </c>
      <c r="S312" s="133">
        <f t="shared" si="25"/>
        <v>-7.0506329113924062</v>
      </c>
      <c r="T312" s="133">
        <f t="shared" si="26"/>
        <v>-2.1955314158745836</v>
      </c>
      <c r="U312" s="133">
        <f t="shared" si="27"/>
        <v>-2.2632996103375684</v>
      </c>
    </row>
    <row r="313" spans="17:21" x14ac:dyDescent="0.25">
      <c r="Q313" s="133">
        <f t="shared" si="23"/>
        <v>-1.1904761904761905</v>
      </c>
      <c r="R313" s="171">
        <f t="shared" si="24"/>
        <v>-1.0139456435876086</v>
      </c>
      <c r="S313" s="133">
        <f t="shared" si="25"/>
        <v>-7.0506329113924062</v>
      </c>
      <c r="T313" s="133">
        <f t="shared" si="26"/>
        <v>-2.1955314158745836</v>
      </c>
      <c r="U313" s="133">
        <f t="shared" si="27"/>
        <v>-2.2632996103375684</v>
      </c>
    </row>
    <row r="314" spans="17:21" x14ac:dyDescent="0.25">
      <c r="Q314" s="133">
        <f t="shared" si="23"/>
        <v>-1.1904761904761905</v>
      </c>
      <c r="R314" s="171">
        <f t="shared" si="24"/>
        <v>-1.0139456435876086</v>
      </c>
      <c r="S314" s="133">
        <f t="shared" si="25"/>
        <v>-7.0506329113924062</v>
      </c>
      <c r="T314" s="133">
        <f t="shared" si="26"/>
        <v>-2.1955314158745836</v>
      </c>
      <c r="U314" s="133">
        <f t="shared" si="27"/>
        <v>-2.2632996103375684</v>
      </c>
    </row>
    <row r="315" spans="17:21" x14ac:dyDescent="0.25">
      <c r="Q315" s="133">
        <f t="shared" si="23"/>
        <v>-1.1904761904761905</v>
      </c>
      <c r="R315" s="171">
        <f t="shared" si="24"/>
        <v>-1.0139456435876086</v>
      </c>
      <c r="S315" s="133">
        <f t="shared" si="25"/>
        <v>-7.0506329113924062</v>
      </c>
      <c r="T315" s="133">
        <f t="shared" si="26"/>
        <v>-2.1955314158745836</v>
      </c>
      <c r="U315" s="133">
        <f t="shared" si="27"/>
        <v>-2.2632996103375684</v>
      </c>
    </row>
    <row r="316" spans="17:21" x14ac:dyDescent="0.25">
      <c r="Q316" s="133">
        <f t="shared" si="23"/>
        <v>-1.1904761904761905</v>
      </c>
      <c r="R316" s="171">
        <f t="shared" si="24"/>
        <v>-1.0139456435876086</v>
      </c>
      <c r="S316" s="133">
        <f t="shared" si="25"/>
        <v>-7.0506329113924062</v>
      </c>
      <c r="T316" s="133">
        <f t="shared" si="26"/>
        <v>-2.1955314158745836</v>
      </c>
      <c r="U316" s="133">
        <f t="shared" si="27"/>
        <v>-2.2632996103375684</v>
      </c>
    </row>
    <row r="317" spans="17:21" x14ac:dyDescent="0.25">
      <c r="Q317" s="133">
        <f t="shared" si="23"/>
        <v>-1.1904761904761905</v>
      </c>
      <c r="R317" s="171">
        <f t="shared" si="24"/>
        <v>-1.0139456435876086</v>
      </c>
      <c r="S317" s="133">
        <f t="shared" si="25"/>
        <v>-7.0506329113924062</v>
      </c>
      <c r="T317" s="133">
        <f t="shared" si="26"/>
        <v>-2.1955314158745836</v>
      </c>
      <c r="U317" s="133">
        <f t="shared" si="27"/>
        <v>-2.2632996103375684</v>
      </c>
    </row>
    <row r="318" spans="17:21" x14ac:dyDescent="0.25">
      <c r="Q318" s="133">
        <f t="shared" si="23"/>
        <v>-1.1904761904761905</v>
      </c>
      <c r="R318" s="171">
        <f t="shared" si="24"/>
        <v>-1.0139456435876086</v>
      </c>
      <c r="S318" s="133">
        <f t="shared" si="25"/>
        <v>-7.0506329113924062</v>
      </c>
      <c r="T318" s="133">
        <f t="shared" si="26"/>
        <v>-2.1955314158745836</v>
      </c>
      <c r="U318" s="133">
        <f t="shared" si="27"/>
        <v>-2.2632996103375684</v>
      </c>
    </row>
    <row r="319" spans="17:21" x14ac:dyDescent="0.25">
      <c r="Q319" s="133">
        <f t="shared" si="23"/>
        <v>-1.1904761904761905</v>
      </c>
      <c r="R319" s="171">
        <f t="shared" si="24"/>
        <v>-1.0139456435876086</v>
      </c>
      <c r="S319" s="133">
        <f t="shared" si="25"/>
        <v>-7.0506329113924062</v>
      </c>
      <c r="T319" s="133">
        <f t="shared" si="26"/>
        <v>-2.1955314158745836</v>
      </c>
      <c r="U319" s="133">
        <f t="shared" si="27"/>
        <v>-2.2632996103375684</v>
      </c>
    </row>
    <row r="320" spans="17:21" x14ac:dyDescent="0.25">
      <c r="Q320" s="133">
        <f t="shared" si="23"/>
        <v>-1.1904761904761905</v>
      </c>
      <c r="R320" s="171">
        <f t="shared" si="24"/>
        <v>-1.0139456435876086</v>
      </c>
      <c r="S320" s="133">
        <f t="shared" si="25"/>
        <v>-7.0506329113924062</v>
      </c>
      <c r="T320" s="133">
        <f t="shared" si="26"/>
        <v>-2.1955314158745836</v>
      </c>
      <c r="U320" s="133">
        <f t="shared" si="27"/>
        <v>-2.2632996103375684</v>
      </c>
    </row>
    <row r="321" spans="17:21" x14ac:dyDescent="0.25">
      <c r="Q321" s="133">
        <f t="shared" si="23"/>
        <v>-1.1904761904761905</v>
      </c>
      <c r="R321" s="171">
        <f t="shared" si="24"/>
        <v>-1.0139456435876086</v>
      </c>
      <c r="S321" s="133">
        <f t="shared" si="25"/>
        <v>-7.0506329113924062</v>
      </c>
      <c r="T321" s="133">
        <f t="shared" si="26"/>
        <v>-2.1955314158745836</v>
      </c>
      <c r="U321" s="133">
        <f t="shared" si="27"/>
        <v>-2.2632996103375684</v>
      </c>
    </row>
    <row r="322" spans="17:21" x14ac:dyDescent="0.25">
      <c r="Q322" s="133">
        <f t="shared" si="23"/>
        <v>-1.1904761904761905</v>
      </c>
      <c r="R322" s="171">
        <f t="shared" si="24"/>
        <v>-1.0139456435876086</v>
      </c>
      <c r="S322" s="133">
        <f t="shared" si="25"/>
        <v>-7.0506329113924062</v>
      </c>
      <c r="T322" s="133">
        <f t="shared" si="26"/>
        <v>-2.1955314158745836</v>
      </c>
      <c r="U322" s="133">
        <f t="shared" si="27"/>
        <v>-2.2632996103375684</v>
      </c>
    </row>
    <row r="323" spans="17:21" x14ac:dyDescent="0.25">
      <c r="Q323" s="133">
        <f t="shared" ref="Q323:Q361" si="28">2*((L323-P$3)/(P$5-P$3))-1</f>
        <v>-1.1904761904761905</v>
      </c>
      <c r="R323" s="171">
        <f t="shared" ref="R323:R361" si="29">2*((H323-P$8)/(P$10-P$8))-1</f>
        <v>-1.0139456435876086</v>
      </c>
      <c r="S323" s="133">
        <f t="shared" ref="S323:S361" si="30">2*((I323-P$13)/(P$15-P$13))-1</f>
        <v>-7.0506329113924062</v>
      </c>
      <c r="T323" s="133">
        <f t="shared" ref="T323:T361" si="31">2*((J323-P$18)/(P$20-P$18))-1</f>
        <v>-2.1955314158745836</v>
      </c>
      <c r="U323" s="133">
        <f t="shared" ref="U323:U361" si="32">2*((K323-P$23)/(P$25-P$23))-1</f>
        <v>-2.2632996103375684</v>
      </c>
    </row>
    <row r="324" spans="17:21" x14ac:dyDescent="0.25">
      <c r="Q324" s="133">
        <f t="shared" si="28"/>
        <v>-1.1904761904761905</v>
      </c>
      <c r="R324" s="171">
        <f t="shared" si="29"/>
        <v>-1.0139456435876086</v>
      </c>
      <c r="S324" s="133">
        <f t="shared" si="30"/>
        <v>-7.0506329113924062</v>
      </c>
      <c r="T324" s="133">
        <f t="shared" si="31"/>
        <v>-2.1955314158745836</v>
      </c>
      <c r="U324" s="133">
        <f t="shared" si="32"/>
        <v>-2.2632996103375684</v>
      </c>
    </row>
    <row r="325" spans="17:21" x14ac:dyDescent="0.25">
      <c r="Q325" s="133">
        <f t="shared" si="28"/>
        <v>-1.1904761904761905</v>
      </c>
      <c r="R325" s="171">
        <f t="shared" si="29"/>
        <v>-1.0139456435876086</v>
      </c>
      <c r="S325" s="133">
        <f t="shared" si="30"/>
        <v>-7.0506329113924062</v>
      </c>
      <c r="T325" s="133">
        <f t="shared" si="31"/>
        <v>-2.1955314158745836</v>
      </c>
      <c r="U325" s="133">
        <f t="shared" si="32"/>
        <v>-2.2632996103375684</v>
      </c>
    </row>
    <row r="326" spans="17:21" x14ac:dyDescent="0.25">
      <c r="Q326" s="133">
        <f t="shared" si="28"/>
        <v>-1.1904761904761905</v>
      </c>
      <c r="R326" s="171">
        <f t="shared" si="29"/>
        <v>-1.0139456435876086</v>
      </c>
      <c r="S326" s="133">
        <f t="shared" si="30"/>
        <v>-7.0506329113924062</v>
      </c>
      <c r="T326" s="133">
        <f t="shared" si="31"/>
        <v>-2.1955314158745836</v>
      </c>
      <c r="U326" s="133">
        <f t="shared" si="32"/>
        <v>-2.2632996103375684</v>
      </c>
    </row>
    <row r="327" spans="17:21" x14ac:dyDescent="0.25">
      <c r="Q327" s="133">
        <f t="shared" si="28"/>
        <v>-1.1904761904761905</v>
      </c>
      <c r="R327" s="171">
        <f t="shared" si="29"/>
        <v>-1.0139456435876086</v>
      </c>
      <c r="S327" s="133">
        <f t="shared" si="30"/>
        <v>-7.0506329113924062</v>
      </c>
      <c r="T327" s="133">
        <f t="shared" si="31"/>
        <v>-2.1955314158745836</v>
      </c>
      <c r="U327" s="133">
        <f t="shared" si="32"/>
        <v>-2.2632996103375684</v>
      </c>
    </row>
    <row r="328" spans="17:21" x14ac:dyDescent="0.25">
      <c r="Q328" s="133">
        <f t="shared" si="28"/>
        <v>-1.1904761904761905</v>
      </c>
      <c r="R328" s="171">
        <f t="shared" si="29"/>
        <v>-1.0139456435876086</v>
      </c>
      <c r="S328" s="133">
        <f t="shared" si="30"/>
        <v>-7.0506329113924062</v>
      </c>
      <c r="T328" s="133">
        <f t="shared" si="31"/>
        <v>-2.1955314158745836</v>
      </c>
      <c r="U328" s="133">
        <f t="shared" si="32"/>
        <v>-2.2632996103375684</v>
      </c>
    </row>
    <row r="329" spans="17:21" x14ac:dyDescent="0.25">
      <c r="Q329" s="133">
        <f t="shared" si="28"/>
        <v>-1.1904761904761905</v>
      </c>
      <c r="R329" s="171">
        <f t="shared" si="29"/>
        <v>-1.0139456435876086</v>
      </c>
      <c r="S329" s="133">
        <f t="shared" si="30"/>
        <v>-7.0506329113924062</v>
      </c>
      <c r="T329" s="133">
        <f t="shared" si="31"/>
        <v>-2.1955314158745836</v>
      </c>
      <c r="U329" s="133">
        <f t="shared" si="32"/>
        <v>-2.2632996103375684</v>
      </c>
    </row>
    <row r="330" spans="17:21" x14ac:dyDescent="0.25">
      <c r="Q330" s="133">
        <f t="shared" si="28"/>
        <v>-1.1904761904761905</v>
      </c>
      <c r="R330" s="171">
        <f t="shared" si="29"/>
        <v>-1.0139456435876086</v>
      </c>
      <c r="S330" s="133">
        <f t="shared" si="30"/>
        <v>-7.0506329113924062</v>
      </c>
      <c r="T330" s="133">
        <f t="shared" si="31"/>
        <v>-2.1955314158745836</v>
      </c>
      <c r="U330" s="133">
        <f t="shared" si="32"/>
        <v>-2.2632996103375684</v>
      </c>
    </row>
    <row r="331" spans="17:21" x14ac:dyDescent="0.25">
      <c r="Q331" s="133">
        <f t="shared" si="28"/>
        <v>-1.1904761904761905</v>
      </c>
      <c r="R331" s="171">
        <f t="shared" si="29"/>
        <v>-1.0139456435876086</v>
      </c>
      <c r="S331" s="133">
        <f t="shared" si="30"/>
        <v>-7.0506329113924062</v>
      </c>
      <c r="T331" s="133">
        <f t="shared" si="31"/>
        <v>-2.1955314158745836</v>
      </c>
      <c r="U331" s="133">
        <f t="shared" si="32"/>
        <v>-2.2632996103375684</v>
      </c>
    </row>
    <row r="332" spans="17:21" x14ac:dyDescent="0.25">
      <c r="Q332" s="133">
        <f t="shared" si="28"/>
        <v>-1.1904761904761905</v>
      </c>
      <c r="R332" s="171">
        <f t="shared" si="29"/>
        <v>-1.0139456435876086</v>
      </c>
      <c r="S332" s="133">
        <f t="shared" si="30"/>
        <v>-7.0506329113924062</v>
      </c>
      <c r="T332" s="133">
        <f t="shared" si="31"/>
        <v>-2.1955314158745836</v>
      </c>
      <c r="U332" s="133">
        <f t="shared" si="32"/>
        <v>-2.2632996103375684</v>
      </c>
    </row>
    <row r="333" spans="17:21" x14ac:dyDescent="0.25">
      <c r="Q333" s="133">
        <f t="shared" si="28"/>
        <v>-1.1904761904761905</v>
      </c>
      <c r="R333" s="171">
        <f t="shared" si="29"/>
        <v>-1.0139456435876086</v>
      </c>
      <c r="S333" s="133">
        <f t="shared" si="30"/>
        <v>-7.0506329113924062</v>
      </c>
      <c r="T333" s="133">
        <f t="shared" si="31"/>
        <v>-2.1955314158745836</v>
      </c>
      <c r="U333" s="133">
        <f t="shared" si="32"/>
        <v>-2.2632996103375684</v>
      </c>
    </row>
    <row r="334" spans="17:21" x14ac:dyDescent="0.25">
      <c r="Q334" s="133">
        <f t="shared" si="28"/>
        <v>-1.1904761904761905</v>
      </c>
      <c r="R334" s="171">
        <f t="shared" si="29"/>
        <v>-1.0139456435876086</v>
      </c>
      <c r="S334" s="133">
        <f t="shared" si="30"/>
        <v>-7.0506329113924062</v>
      </c>
      <c r="T334" s="133">
        <f t="shared" si="31"/>
        <v>-2.1955314158745836</v>
      </c>
      <c r="U334" s="133">
        <f t="shared" si="32"/>
        <v>-2.2632996103375684</v>
      </c>
    </row>
    <row r="335" spans="17:21" x14ac:dyDescent="0.25">
      <c r="Q335" s="133">
        <f t="shared" si="28"/>
        <v>-1.1904761904761905</v>
      </c>
      <c r="R335" s="171">
        <f t="shared" si="29"/>
        <v>-1.0139456435876086</v>
      </c>
      <c r="S335" s="133">
        <f t="shared" si="30"/>
        <v>-7.0506329113924062</v>
      </c>
      <c r="T335" s="133">
        <f t="shared" si="31"/>
        <v>-2.1955314158745836</v>
      </c>
      <c r="U335" s="133">
        <f t="shared" si="32"/>
        <v>-2.2632996103375684</v>
      </c>
    </row>
    <row r="336" spans="17:21" x14ac:dyDescent="0.25">
      <c r="Q336" s="133">
        <f t="shared" si="28"/>
        <v>-1.1904761904761905</v>
      </c>
      <c r="R336" s="171">
        <f t="shared" si="29"/>
        <v>-1.0139456435876086</v>
      </c>
      <c r="S336" s="133">
        <f t="shared" si="30"/>
        <v>-7.0506329113924062</v>
      </c>
      <c r="T336" s="133">
        <f t="shared" si="31"/>
        <v>-2.1955314158745836</v>
      </c>
      <c r="U336" s="133">
        <f t="shared" si="32"/>
        <v>-2.2632996103375684</v>
      </c>
    </row>
    <row r="337" spans="17:21" x14ac:dyDescent="0.25">
      <c r="Q337" s="133">
        <f t="shared" si="28"/>
        <v>-1.1904761904761905</v>
      </c>
      <c r="R337" s="171">
        <f t="shared" si="29"/>
        <v>-1.0139456435876086</v>
      </c>
      <c r="S337" s="133">
        <f t="shared" si="30"/>
        <v>-7.0506329113924062</v>
      </c>
      <c r="T337" s="133">
        <f t="shared" si="31"/>
        <v>-2.1955314158745836</v>
      </c>
      <c r="U337" s="133">
        <f t="shared" si="32"/>
        <v>-2.2632996103375684</v>
      </c>
    </row>
    <row r="338" spans="17:21" x14ac:dyDescent="0.25">
      <c r="Q338" s="133">
        <f t="shared" si="28"/>
        <v>-1.1904761904761905</v>
      </c>
      <c r="R338" s="171">
        <f t="shared" si="29"/>
        <v>-1.0139456435876086</v>
      </c>
      <c r="S338" s="133">
        <f t="shared" si="30"/>
        <v>-7.0506329113924062</v>
      </c>
      <c r="T338" s="133">
        <f t="shared" si="31"/>
        <v>-2.1955314158745836</v>
      </c>
      <c r="U338" s="133">
        <f t="shared" si="32"/>
        <v>-2.2632996103375684</v>
      </c>
    </row>
    <row r="339" spans="17:21" x14ac:dyDescent="0.25">
      <c r="Q339" s="133">
        <f t="shared" si="28"/>
        <v>-1.1904761904761905</v>
      </c>
      <c r="R339" s="171">
        <f t="shared" si="29"/>
        <v>-1.0139456435876086</v>
      </c>
      <c r="S339" s="133">
        <f t="shared" si="30"/>
        <v>-7.0506329113924062</v>
      </c>
      <c r="T339" s="133">
        <f t="shared" si="31"/>
        <v>-2.1955314158745836</v>
      </c>
      <c r="U339" s="133">
        <f t="shared" si="32"/>
        <v>-2.2632996103375684</v>
      </c>
    </row>
    <row r="340" spans="17:21" x14ac:dyDescent="0.25">
      <c r="Q340" s="133">
        <f t="shared" si="28"/>
        <v>-1.1904761904761905</v>
      </c>
      <c r="R340" s="171">
        <f t="shared" si="29"/>
        <v>-1.0139456435876086</v>
      </c>
      <c r="S340" s="133">
        <f t="shared" si="30"/>
        <v>-7.0506329113924062</v>
      </c>
      <c r="T340" s="133">
        <f t="shared" si="31"/>
        <v>-2.1955314158745836</v>
      </c>
      <c r="U340" s="133">
        <f t="shared" si="32"/>
        <v>-2.2632996103375684</v>
      </c>
    </row>
    <row r="341" spans="17:21" x14ac:dyDescent="0.25">
      <c r="Q341" s="133">
        <f t="shared" si="28"/>
        <v>-1.1904761904761905</v>
      </c>
      <c r="R341" s="171">
        <f t="shared" si="29"/>
        <v>-1.0139456435876086</v>
      </c>
      <c r="S341" s="133">
        <f t="shared" si="30"/>
        <v>-7.0506329113924062</v>
      </c>
      <c r="T341" s="133">
        <f t="shared" si="31"/>
        <v>-2.1955314158745836</v>
      </c>
      <c r="U341" s="133">
        <f t="shared" si="32"/>
        <v>-2.2632996103375684</v>
      </c>
    </row>
    <row r="342" spans="17:21" x14ac:dyDescent="0.25">
      <c r="Q342" s="133">
        <f t="shared" si="28"/>
        <v>-1.1904761904761905</v>
      </c>
      <c r="R342" s="171">
        <f t="shared" si="29"/>
        <v>-1.0139456435876086</v>
      </c>
      <c r="S342" s="133">
        <f t="shared" si="30"/>
        <v>-7.0506329113924062</v>
      </c>
      <c r="T342" s="133">
        <f t="shared" si="31"/>
        <v>-2.1955314158745836</v>
      </c>
      <c r="U342" s="133">
        <f t="shared" si="32"/>
        <v>-2.2632996103375684</v>
      </c>
    </row>
    <row r="343" spans="17:21" x14ac:dyDescent="0.25">
      <c r="Q343" s="133">
        <f t="shared" si="28"/>
        <v>-1.1904761904761905</v>
      </c>
      <c r="R343" s="171">
        <f t="shared" si="29"/>
        <v>-1.0139456435876086</v>
      </c>
      <c r="S343" s="133">
        <f t="shared" si="30"/>
        <v>-7.0506329113924062</v>
      </c>
      <c r="T343" s="133">
        <f t="shared" si="31"/>
        <v>-2.1955314158745836</v>
      </c>
      <c r="U343" s="133">
        <f t="shared" si="32"/>
        <v>-2.2632996103375684</v>
      </c>
    </row>
    <row r="344" spans="17:21" x14ac:dyDescent="0.25">
      <c r="Q344" s="133">
        <f t="shared" si="28"/>
        <v>-1.1904761904761905</v>
      </c>
      <c r="R344" s="171">
        <f t="shared" si="29"/>
        <v>-1.0139456435876086</v>
      </c>
      <c r="S344" s="133">
        <f t="shared" si="30"/>
        <v>-7.0506329113924062</v>
      </c>
      <c r="T344" s="133">
        <f t="shared" si="31"/>
        <v>-2.1955314158745836</v>
      </c>
      <c r="U344" s="133">
        <f t="shared" si="32"/>
        <v>-2.2632996103375684</v>
      </c>
    </row>
    <row r="345" spans="17:21" x14ac:dyDescent="0.25">
      <c r="Q345" s="133">
        <f t="shared" si="28"/>
        <v>-1.1904761904761905</v>
      </c>
      <c r="R345" s="171">
        <f t="shared" si="29"/>
        <v>-1.0139456435876086</v>
      </c>
      <c r="S345" s="133">
        <f t="shared" si="30"/>
        <v>-7.0506329113924062</v>
      </c>
      <c r="T345" s="133">
        <f t="shared" si="31"/>
        <v>-2.1955314158745836</v>
      </c>
      <c r="U345" s="133">
        <f t="shared" si="32"/>
        <v>-2.2632996103375684</v>
      </c>
    </row>
    <row r="346" spans="17:21" x14ac:dyDescent="0.25">
      <c r="Q346" s="133">
        <f t="shared" si="28"/>
        <v>-1.1904761904761905</v>
      </c>
      <c r="R346" s="171">
        <f t="shared" si="29"/>
        <v>-1.0139456435876086</v>
      </c>
      <c r="S346" s="133">
        <f t="shared" si="30"/>
        <v>-7.0506329113924062</v>
      </c>
      <c r="T346" s="133">
        <f t="shared" si="31"/>
        <v>-2.1955314158745836</v>
      </c>
      <c r="U346" s="133">
        <f t="shared" si="32"/>
        <v>-2.2632996103375684</v>
      </c>
    </row>
    <row r="347" spans="17:21" x14ac:dyDescent="0.25">
      <c r="Q347" s="133">
        <f t="shared" si="28"/>
        <v>-1.1904761904761905</v>
      </c>
      <c r="R347" s="171">
        <f t="shared" si="29"/>
        <v>-1.0139456435876086</v>
      </c>
      <c r="S347" s="133">
        <f t="shared" si="30"/>
        <v>-7.0506329113924062</v>
      </c>
      <c r="T347" s="133">
        <f t="shared" si="31"/>
        <v>-2.1955314158745836</v>
      </c>
      <c r="U347" s="133">
        <f t="shared" si="32"/>
        <v>-2.2632996103375684</v>
      </c>
    </row>
    <row r="348" spans="17:21" x14ac:dyDescent="0.25">
      <c r="Q348" s="133">
        <f t="shared" si="28"/>
        <v>-1.1904761904761905</v>
      </c>
      <c r="R348" s="171">
        <f t="shared" si="29"/>
        <v>-1.0139456435876086</v>
      </c>
      <c r="S348" s="133">
        <f t="shared" si="30"/>
        <v>-7.0506329113924062</v>
      </c>
      <c r="T348" s="133">
        <f t="shared" si="31"/>
        <v>-2.1955314158745836</v>
      </c>
      <c r="U348" s="133">
        <f t="shared" si="32"/>
        <v>-2.2632996103375684</v>
      </c>
    </row>
    <row r="349" spans="17:21" x14ac:dyDescent="0.25">
      <c r="Q349" s="133">
        <f t="shared" si="28"/>
        <v>-1.1904761904761905</v>
      </c>
      <c r="R349" s="171">
        <f t="shared" si="29"/>
        <v>-1.0139456435876086</v>
      </c>
      <c r="S349" s="133">
        <f t="shared" si="30"/>
        <v>-7.0506329113924062</v>
      </c>
      <c r="T349" s="133">
        <f t="shared" si="31"/>
        <v>-2.1955314158745836</v>
      </c>
      <c r="U349" s="133">
        <f t="shared" si="32"/>
        <v>-2.2632996103375684</v>
      </c>
    </row>
    <row r="350" spans="17:21" x14ac:dyDescent="0.25">
      <c r="Q350" s="133">
        <f t="shared" si="28"/>
        <v>-1.1904761904761905</v>
      </c>
      <c r="R350" s="171">
        <f t="shared" si="29"/>
        <v>-1.0139456435876086</v>
      </c>
      <c r="S350" s="133">
        <f t="shared" si="30"/>
        <v>-7.0506329113924062</v>
      </c>
      <c r="T350" s="133">
        <f t="shared" si="31"/>
        <v>-2.1955314158745836</v>
      </c>
      <c r="U350" s="133">
        <f t="shared" si="32"/>
        <v>-2.2632996103375684</v>
      </c>
    </row>
    <row r="351" spans="17:21" x14ac:dyDescent="0.25">
      <c r="Q351" s="133">
        <f t="shared" si="28"/>
        <v>-1.1904761904761905</v>
      </c>
      <c r="R351" s="171">
        <f t="shared" si="29"/>
        <v>-1.0139456435876086</v>
      </c>
      <c r="S351" s="133">
        <f t="shared" si="30"/>
        <v>-7.0506329113924062</v>
      </c>
      <c r="T351" s="133">
        <f t="shared" si="31"/>
        <v>-2.1955314158745836</v>
      </c>
      <c r="U351" s="133">
        <f t="shared" si="32"/>
        <v>-2.2632996103375684</v>
      </c>
    </row>
    <row r="352" spans="17:21" x14ac:dyDescent="0.25">
      <c r="Q352" s="133">
        <f t="shared" si="28"/>
        <v>-1.1904761904761905</v>
      </c>
      <c r="R352" s="171">
        <f t="shared" si="29"/>
        <v>-1.0139456435876086</v>
      </c>
      <c r="S352" s="133">
        <f t="shared" si="30"/>
        <v>-7.0506329113924062</v>
      </c>
      <c r="T352" s="133">
        <f t="shared" si="31"/>
        <v>-2.1955314158745836</v>
      </c>
      <c r="U352" s="133">
        <f t="shared" si="32"/>
        <v>-2.2632996103375684</v>
      </c>
    </row>
    <row r="353" spans="17:21" x14ac:dyDescent="0.25">
      <c r="Q353" s="133">
        <f t="shared" si="28"/>
        <v>-1.1904761904761905</v>
      </c>
      <c r="R353" s="171">
        <f t="shared" si="29"/>
        <v>-1.0139456435876086</v>
      </c>
      <c r="S353" s="133">
        <f t="shared" si="30"/>
        <v>-7.0506329113924062</v>
      </c>
      <c r="T353" s="133">
        <f t="shared" si="31"/>
        <v>-2.1955314158745836</v>
      </c>
      <c r="U353" s="133">
        <f t="shared" si="32"/>
        <v>-2.2632996103375684</v>
      </c>
    </row>
    <row r="354" spans="17:21" x14ac:dyDescent="0.25">
      <c r="Q354" s="133">
        <f t="shared" si="28"/>
        <v>-1.1904761904761905</v>
      </c>
      <c r="R354" s="171">
        <f t="shared" si="29"/>
        <v>-1.0139456435876086</v>
      </c>
      <c r="S354" s="133">
        <f t="shared" si="30"/>
        <v>-7.0506329113924062</v>
      </c>
      <c r="T354" s="133">
        <f t="shared" si="31"/>
        <v>-2.1955314158745836</v>
      </c>
      <c r="U354" s="133">
        <f t="shared" si="32"/>
        <v>-2.2632996103375684</v>
      </c>
    </row>
    <row r="355" spans="17:21" x14ac:dyDescent="0.25">
      <c r="Q355" s="133">
        <f t="shared" si="28"/>
        <v>-1.1904761904761905</v>
      </c>
      <c r="R355" s="171">
        <f t="shared" si="29"/>
        <v>-1.0139456435876086</v>
      </c>
      <c r="S355" s="133">
        <f t="shared" si="30"/>
        <v>-7.0506329113924062</v>
      </c>
      <c r="T355" s="133">
        <f t="shared" si="31"/>
        <v>-2.1955314158745836</v>
      </c>
      <c r="U355" s="133">
        <f t="shared" si="32"/>
        <v>-2.2632996103375684</v>
      </c>
    </row>
    <row r="356" spans="17:21" x14ac:dyDescent="0.25">
      <c r="Q356" s="133">
        <f t="shared" si="28"/>
        <v>-1.1904761904761905</v>
      </c>
      <c r="R356" s="171">
        <f t="shared" si="29"/>
        <v>-1.0139456435876086</v>
      </c>
      <c r="S356" s="133">
        <f t="shared" si="30"/>
        <v>-7.0506329113924062</v>
      </c>
      <c r="T356" s="133">
        <f t="shared" si="31"/>
        <v>-2.1955314158745836</v>
      </c>
      <c r="U356" s="133">
        <f t="shared" si="32"/>
        <v>-2.2632996103375684</v>
      </c>
    </row>
    <row r="357" spans="17:21" x14ac:dyDescent="0.25">
      <c r="Q357" s="133">
        <f t="shared" si="28"/>
        <v>-1.1904761904761905</v>
      </c>
      <c r="R357" s="171">
        <f t="shared" si="29"/>
        <v>-1.0139456435876086</v>
      </c>
      <c r="S357" s="133">
        <f t="shared" si="30"/>
        <v>-7.0506329113924062</v>
      </c>
      <c r="T357" s="133">
        <f t="shared" si="31"/>
        <v>-2.1955314158745836</v>
      </c>
      <c r="U357" s="133">
        <f t="shared" si="32"/>
        <v>-2.2632996103375684</v>
      </c>
    </row>
    <row r="358" spans="17:21" x14ac:dyDescent="0.25">
      <c r="Q358" s="133">
        <f t="shared" si="28"/>
        <v>-1.1904761904761905</v>
      </c>
      <c r="R358" s="171">
        <f t="shared" si="29"/>
        <v>-1.0139456435876086</v>
      </c>
      <c r="S358" s="133">
        <f t="shared" si="30"/>
        <v>-7.0506329113924062</v>
      </c>
      <c r="T358" s="133">
        <f t="shared" si="31"/>
        <v>-2.1955314158745836</v>
      </c>
      <c r="U358" s="133">
        <f t="shared" si="32"/>
        <v>-2.2632996103375684</v>
      </c>
    </row>
    <row r="359" spans="17:21" x14ac:dyDescent="0.25">
      <c r="Q359" s="133">
        <f t="shared" si="28"/>
        <v>-1.1904761904761905</v>
      </c>
      <c r="R359" s="171">
        <f t="shared" si="29"/>
        <v>-1.0139456435876086</v>
      </c>
      <c r="S359" s="133">
        <f t="shared" si="30"/>
        <v>-7.0506329113924062</v>
      </c>
      <c r="T359" s="133">
        <f t="shared" si="31"/>
        <v>-2.1955314158745836</v>
      </c>
      <c r="U359" s="133">
        <f t="shared" si="32"/>
        <v>-2.2632996103375684</v>
      </c>
    </row>
    <row r="360" spans="17:21" x14ac:dyDescent="0.25">
      <c r="Q360" s="133">
        <f t="shared" si="28"/>
        <v>-1.1904761904761905</v>
      </c>
      <c r="R360" s="171">
        <f t="shared" si="29"/>
        <v>-1.0139456435876086</v>
      </c>
      <c r="S360" s="133">
        <f t="shared" si="30"/>
        <v>-7.0506329113924062</v>
      </c>
      <c r="T360" s="133">
        <f t="shared" si="31"/>
        <v>-2.1955314158745836</v>
      </c>
      <c r="U360" s="133">
        <f t="shared" si="32"/>
        <v>-2.2632996103375684</v>
      </c>
    </row>
    <row r="361" spans="17:21" x14ac:dyDescent="0.25">
      <c r="Q361" s="133">
        <f t="shared" si="28"/>
        <v>-1.1904761904761905</v>
      </c>
      <c r="R361" s="171">
        <f t="shared" si="29"/>
        <v>-1.0139456435876086</v>
      </c>
      <c r="S361" s="133">
        <f t="shared" si="30"/>
        <v>-7.0506329113924062</v>
      </c>
      <c r="T361" s="133">
        <f t="shared" si="31"/>
        <v>-2.1955314158745836</v>
      </c>
      <c r="U361" s="133">
        <f t="shared" si="32"/>
        <v>-2.2632996103375684</v>
      </c>
    </row>
  </sheetData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X18"/>
  <sheetViews>
    <sheetView topLeftCell="N1" workbookViewId="0">
      <selection activeCell="O16" sqref="O16:O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1" width="9" style="138"/>
    <col min="12" max="12" width="11.875" style="138" bestFit="1" customWidth="1"/>
    <col min="13" max="13" width="10.75" style="138" bestFit="1" customWidth="1"/>
    <col min="14" max="14" width="10.75" style="138" customWidth="1"/>
    <col min="15" max="15" width="21.75" style="138" customWidth="1"/>
    <col min="16" max="16" width="9" style="138"/>
    <col min="17" max="17" width="13.5" style="138" customWidth="1"/>
    <col min="18" max="16384" width="9" style="138"/>
  </cols>
  <sheetData>
    <row r="1" spans="1:24" ht="15.75" thickBot="1" x14ac:dyDescent="0.3">
      <c r="A1" s="138" t="str">
        <f>PMIS_JPCP_IRI_App1!A1</f>
        <v>Project Name</v>
      </c>
      <c r="B1" s="138" t="str">
        <f>PMIS_JPCP_IRI_App1!B1</f>
        <v>COUNAME</v>
      </c>
      <c r="C1" s="172" t="str">
        <f>PMIS_JPCP_IRI_App1!C1</f>
        <v>PROJECT_NO</v>
      </c>
      <c r="D1" s="173" t="str">
        <f>PMIS_JPCP_IRI_App1!D1</f>
        <v>BPRJ</v>
      </c>
      <c r="E1" s="173" t="str">
        <f>PMIS_JPCP_IRI_App1!E1</f>
        <v>EPRJ</v>
      </c>
      <c r="F1" s="173" t="str">
        <f>PMIS_JPCP_IRI_App1!F1</f>
        <v>CONYR</v>
      </c>
      <c r="G1" s="173" t="str">
        <f>PMIS_JPCP_IRI_App1!G1</f>
        <v>DATAYR</v>
      </c>
      <c r="H1" s="141" t="str">
        <f>PMIS_JPCP_IRI_App1!H1</f>
        <v>Accumulated ESALs</v>
      </c>
      <c r="I1" s="141" t="str">
        <f>PMIS_JPCP_IRI_App1!I1</f>
        <v>PCC Thickness (in.)</v>
      </c>
      <c r="J1" s="140" t="str">
        <f>PMIS_JPCP_IRI_App1!J1</f>
        <v>IRIi-2 (in/mile)</v>
      </c>
      <c r="K1" s="140" t="str">
        <f>PMIS_JPCP_IRI_App1!K1</f>
        <v>IRIi-1 (in/mile)</v>
      </c>
      <c r="L1" s="141" t="s">
        <v>51</v>
      </c>
      <c r="M1" s="142" t="s">
        <v>53</v>
      </c>
      <c r="T1" s="138" t="s">
        <v>725</v>
      </c>
      <c r="U1" s="138" t="s">
        <v>726</v>
      </c>
      <c r="W1" s="138" t="s">
        <v>727</v>
      </c>
      <c r="X1" s="138" t="s">
        <v>728</v>
      </c>
    </row>
    <row r="2" spans="1:24" x14ac:dyDescent="0.25">
      <c r="A2" s="138" t="str">
        <f>IF(PMIS_JPCP_IRI_App1!A2&lt;&gt;"",PMIS_JPCP_IRI_App1!A2,"")</f>
        <v/>
      </c>
      <c r="B2" s="138" t="str">
        <f>IF(PMIS_JPCP_IRI_App1!B2&lt;&gt;"",PMIS_JPCP_IRI_App1!B2,"")</f>
        <v/>
      </c>
      <c r="C2" s="141" t="str">
        <f>IF(PMIS_JPCP_IRI_App1!C2&lt;&gt;"",PMIS_JPCP_IRI_App1!C2,"")</f>
        <v/>
      </c>
      <c r="D2" s="141" t="str">
        <f>IF(PMIS_JPCP_IRI_App1!D2&lt;&gt;"",PMIS_JPCP_IRI_App1!D2,"")</f>
        <v/>
      </c>
      <c r="E2" s="141" t="str">
        <f>IF(PMIS_JPCP_IRI_App1!E2&lt;&gt;"",PMIS_JPCP_IRI_App1!E2,"")</f>
        <v/>
      </c>
      <c r="F2" s="141" t="str">
        <f>IF(PMIS_JPCP_IRI_App1!F2&lt;&gt;"",PMIS_JPCP_IRI_App1!F2,"")</f>
        <v/>
      </c>
      <c r="G2" s="141" t="str">
        <f>IF(PMIS_JPCP_IRI_App1!G2&lt;&gt;"",PMIS_JPCP_IRI_App1!G2,"")</f>
        <v/>
      </c>
      <c r="H2" s="141">
        <f>PMIS_JPCP_IRI_App1!H2</f>
        <v>0</v>
      </c>
      <c r="I2" s="141">
        <f>PMIS_JPCP_IRI_App1!I2</f>
        <v>0</v>
      </c>
      <c r="J2" s="141">
        <f>PMIS_JPCP_IRI_App1!J2</f>
        <v>0</v>
      </c>
      <c r="K2" s="141">
        <f>PMIS_JPCP_IRI_App1!K2</f>
        <v>0</v>
      </c>
      <c r="L2" s="141">
        <f>IFERROR(T2,0)</f>
        <v>0</v>
      </c>
      <c r="M2" s="144" t="str">
        <f>PMIS_JPCP_IRI_App1!M2</f>
        <v/>
      </c>
      <c r="N2" s="141"/>
      <c r="O2" s="145" t="s">
        <v>65</v>
      </c>
      <c r="P2" s="146" t="str">
        <f>IF(PMIS_JPCP_IRI_App1!I18="","",PMIS_JPCP_IRI_App1!I18)</f>
        <v/>
      </c>
      <c r="T2" s="138" t="e">
        <f>IF(G2&lt;&gt;"",G2-$F$2,T1+1)</f>
        <v>#VALUE!</v>
      </c>
      <c r="U2" s="138" t="str">
        <f>IF(G2="","",IF(G2&lt;&gt;"",G2-$F$2,U1+1))</f>
        <v/>
      </c>
      <c r="W2" s="138">
        <f>L2-2</f>
        <v>-2</v>
      </c>
      <c r="X2" s="138">
        <f>L2-1</f>
        <v>-1</v>
      </c>
    </row>
    <row r="3" spans="1:24" x14ac:dyDescent="0.25">
      <c r="A3" s="138" t="str">
        <f>IF(PMIS_JPCP_IRI_App1!A3&lt;&gt;"",PMIS_JPCP_IRI_App1!A3,"")</f>
        <v/>
      </c>
      <c r="B3" s="138" t="str">
        <f>IF(PMIS_JPCP_IRI_App1!B3&lt;&gt;"",PMIS_JPCP_IRI_App1!B3,"")</f>
        <v/>
      </c>
      <c r="C3" s="141" t="str">
        <f>IF(PMIS_JPCP_IRI_App1!C3&lt;&gt;"",PMIS_JPCP_IRI_App1!C3,"")</f>
        <v/>
      </c>
      <c r="D3" s="141" t="str">
        <f>IF(PMIS_JPCP_IRI_App1!D3&lt;&gt;"",PMIS_JPCP_IRI_App1!D3,"")</f>
        <v/>
      </c>
      <c r="E3" s="141" t="str">
        <f>IF(PMIS_JPCP_IRI_App1!E3&lt;&gt;"",PMIS_JPCP_IRI_App1!E3,"")</f>
        <v/>
      </c>
      <c r="F3" s="141" t="str">
        <f>IF(PMIS_JPCP_IRI_App1!F3&lt;&gt;"",PMIS_JPCP_IRI_App1!F3,"")</f>
        <v/>
      </c>
      <c r="G3" s="141" t="str">
        <f>IF(PMIS_JPCP_IRI_App1!G3&lt;&gt;"",PMIS_JPCP_IRI_App1!G3,"")</f>
        <v/>
      </c>
      <c r="H3" s="141">
        <f>PMIS_JPCP_IRI_App1!H3</f>
        <v>0</v>
      </c>
      <c r="I3" s="141">
        <f>PMIS_JPCP_IRI_App1!I3</f>
        <v>0</v>
      </c>
      <c r="J3" s="141"/>
      <c r="K3" s="141"/>
      <c r="L3" s="141">
        <f t="shared" ref="L3:L16" si="0">IFERROR(T3,0)</f>
        <v>0</v>
      </c>
      <c r="M3" s="144" t="str">
        <f>PMIS_JPCP_IRI_App1!M3</f>
        <v/>
      </c>
      <c r="O3" s="145" t="s">
        <v>66</v>
      </c>
      <c r="P3" s="146" t="str">
        <f>IF(PMIS_JPCP_IRI_App1!I19="","",PMIS_JPCP_IRI_App1!I19)</f>
        <v/>
      </c>
      <c r="T3" s="138" t="e">
        <f t="shared" ref="T3:T16" si="1">IF(G3&lt;&gt;"",G3-$F$2,T2+1)</f>
        <v>#VALUE!</v>
      </c>
      <c r="U3" s="138" t="str">
        <f t="shared" ref="U3:U16" si="2">IF(G3="","",IF(G3&lt;&gt;"",G3-$F$2,U2+1))</f>
        <v/>
      </c>
    </row>
    <row r="4" spans="1:24" x14ac:dyDescent="0.25">
      <c r="A4" s="138" t="str">
        <f>IF(PMIS_JPCP_IRI_App1!A4&lt;&gt;"",PMIS_JPCP_IRI_App1!A4,"")</f>
        <v/>
      </c>
      <c r="B4" s="138" t="str">
        <f>IF(PMIS_JPCP_IRI_App1!B4&lt;&gt;"",PMIS_JPCP_IRI_App1!B4,"")</f>
        <v/>
      </c>
      <c r="C4" s="141" t="str">
        <f>IF(PMIS_JPCP_IRI_App1!C4&lt;&gt;"",PMIS_JPCP_IRI_App1!C4,"")</f>
        <v/>
      </c>
      <c r="D4" s="141" t="str">
        <f>IF(PMIS_JPCP_IRI_App1!D4&lt;&gt;"",PMIS_JPCP_IRI_App1!D4,"")</f>
        <v/>
      </c>
      <c r="E4" s="141" t="str">
        <f>IF(PMIS_JPCP_IRI_App1!E4&lt;&gt;"",PMIS_JPCP_IRI_App1!E4,"")</f>
        <v/>
      </c>
      <c r="F4" s="141" t="str">
        <f>IF(PMIS_JPCP_IRI_App1!F4&lt;&gt;"",PMIS_JPCP_IRI_App1!F4,"")</f>
        <v/>
      </c>
      <c r="G4" s="141" t="str">
        <f>IF(PMIS_JPCP_IRI_App1!G4&lt;&gt;"",PMIS_JPCP_IRI_App1!G4,"")</f>
        <v/>
      </c>
      <c r="H4" s="141">
        <f>PMIS_JPCP_IRI_App1!H4</f>
        <v>0</v>
      </c>
      <c r="I4" s="141">
        <f>PMIS_JPCP_IRI_App1!I4</f>
        <v>0</v>
      </c>
      <c r="J4" s="141"/>
      <c r="K4" s="141"/>
      <c r="L4" s="141">
        <f t="shared" si="0"/>
        <v>0</v>
      </c>
      <c r="M4" s="144" t="str">
        <f>PMIS_JPCP_IRI_App1!M4</f>
        <v/>
      </c>
      <c r="N4" s="141"/>
      <c r="O4" s="145" t="s">
        <v>67</v>
      </c>
      <c r="P4" s="146" t="e">
        <f>LOOKUP(2,1/(U2:U16&lt;&gt;""),U2:U16)</f>
        <v>#N/A</v>
      </c>
      <c r="T4" s="138" t="e">
        <f t="shared" si="1"/>
        <v>#VALUE!</v>
      </c>
      <c r="U4" s="138" t="str">
        <f t="shared" si="2"/>
        <v/>
      </c>
    </row>
    <row r="5" spans="1:24" x14ac:dyDescent="0.25">
      <c r="A5" s="138" t="str">
        <f>IF(PMIS_JPCP_IRI_App1!A5&lt;&gt;"",PMIS_JPCP_IRI_App1!A5,"")</f>
        <v/>
      </c>
      <c r="B5" s="138" t="str">
        <f>IF(PMIS_JPCP_IRI_App1!B5&lt;&gt;"",PMIS_JPCP_IRI_App1!B5,"")</f>
        <v/>
      </c>
      <c r="C5" s="141" t="str">
        <f>IF(PMIS_JPCP_IRI_App1!C5&lt;&gt;"",PMIS_JPCP_IRI_App1!C5,"")</f>
        <v/>
      </c>
      <c r="D5" s="141" t="str">
        <f>IF(PMIS_JPCP_IRI_App1!D5&lt;&gt;"",PMIS_JPCP_IRI_App1!D5,"")</f>
        <v/>
      </c>
      <c r="E5" s="141" t="str">
        <f>IF(PMIS_JPCP_IRI_App1!E5&lt;&gt;"",PMIS_JPCP_IRI_App1!E5,"")</f>
        <v/>
      </c>
      <c r="F5" s="141" t="str">
        <f>IF(PMIS_JPCP_IRI_App1!F5&lt;&gt;"",PMIS_JPCP_IRI_App1!F5,"")</f>
        <v/>
      </c>
      <c r="G5" s="141" t="str">
        <f>IF(PMIS_JPCP_IRI_App1!G5&lt;&gt;"",PMIS_JPCP_IRI_App1!G5,"")</f>
        <v/>
      </c>
      <c r="H5" s="141">
        <f>PMIS_JPCP_IRI_App1!H5</f>
        <v>0</v>
      </c>
      <c r="I5" s="141">
        <f>PMIS_JPCP_IRI_App1!I5</f>
        <v>0</v>
      </c>
      <c r="J5" s="141"/>
      <c r="K5" s="141"/>
      <c r="L5" s="141">
        <f t="shared" si="0"/>
        <v>0</v>
      </c>
      <c r="M5" s="144" t="str">
        <f>PMIS_JPCP_IRI_App1!M5</f>
        <v/>
      </c>
      <c r="N5" s="141"/>
      <c r="O5" s="145" t="s">
        <v>68</v>
      </c>
      <c r="P5" s="146" t="str">
        <f>IF(PMIS_JPCP_IRI_App1!I20&lt;&gt;"",(PMIS_JPCP_IRI_App1!I20-LOOKUP(2,1/(G2:G16&lt;&gt;""),G2:G16))+P4,"")</f>
        <v/>
      </c>
      <c r="T5" s="138" t="e">
        <f t="shared" si="1"/>
        <v>#VALUE!</v>
      </c>
      <c r="U5" s="138" t="str">
        <f t="shared" si="2"/>
        <v/>
      </c>
    </row>
    <row r="6" spans="1:24" x14ac:dyDescent="0.25">
      <c r="A6" s="138" t="str">
        <f>IF(PMIS_JPCP_IRI_App1!A6&lt;&gt;"",PMIS_JPCP_IRI_App1!A6,"")</f>
        <v/>
      </c>
      <c r="B6" s="138" t="str">
        <f>IF(PMIS_JPCP_IRI_App1!B6&lt;&gt;"",PMIS_JPCP_IRI_App1!B6,"")</f>
        <v/>
      </c>
      <c r="C6" s="141" t="str">
        <f>IF(PMIS_JPCP_IRI_App1!C6&lt;&gt;"",PMIS_JPCP_IRI_App1!C6,"")</f>
        <v/>
      </c>
      <c r="D6" s="141" t="str">
        <f>IF(PMIS_JPCP_IRI_App1!D6&lt;&gt;"",PMIS_JPCP_IRI_App1!D6,"")</f>
        <v/>
      </c>
      <c r="E6" s="141" t="str">
        <f>IF(PMIS_JPCP_IRI_App1!E6&lt;&gt;"",PMIS_JPCP_IRI_App1!E6,"")</f>
        <v/>
      </c>
      <c r="F6" s="141" t="str">
        <f>IF(PMIS_JPCP_IRI_App1!F6&lt;&gt;"",PMIS_JPCP_IRI_App1!F6,"")</f>
        <v/>
      </c>
      <c r="G6" s="141" t="str">
        <f>IF(PMIS_JPCP_IRI_App1!G6&lt;&gt;"",PMIS_JPCP_IRI_App1!G6,"")</f>
        <v/>
      </c>
      <c r="H6" s="141">
        <f>PMIS_JPCP_IRI_App1!H6</f>
        <v>0</v>
      </c>
      <c r="I6" s="141">
        <f>PMIS_JPCP_IRI_App1!I6</f>
        <v>0</v>
      </c>
      <c r="J6" s="141"/>
      <c r="K6" s="141"/>
      <c r="L6" s="141">
        <f t="shared" si="0"/>
        <v>0</v>
      </c>
      <c r="M6" s="144" t="str">
        <f>PMIS_JPCP_IRI_App1!M6</f>
        <v/>
      </c>
      <c r="N6" s="141"/>
      <c r="O6" s="147" t="s">
        <v>69</v>
      </c>
      <c r="P6" s="148"/>
      <c r="Q6" s="148"/>
      <c r="R6" s="148"/>
      <c r="T6" s="138" t="e">
        <f t="shared" si="1"/>
        <v>#VALUE!</v>
      </c>
      <c r="U6" s="138" t="str">
        <f t="shared" si="2"/>
        <v/>
      </c>
    </row>
    <row r="7" spans="1:24" x14ac:dyDescent="0.25">
      <c r="A7" s="138" t="str">
        <f>IF(PMIS_JPCP_IRI_App1!A7&lt;&gt;"",PMIS_JPCP_IRI_App1!A7,"")</f>
        <v/>
      </c>
      <c r="B7" s="138" t="str">
        <f>IF(PMIS_JPCP_IRI_App1!B7&lt;&gt;"",PMIS_JPCP_IRI_App1!B7,"")</f>
        <v/>
      </c>
      <c r="C7" s="141" t="str">
        <f>IF(PMIS_JPCP_IRI_App1!C7&lt;&gt;"",PMIS_JPCP_IRI_App1!C7,"")</f>
        <v/>
      </c>
      <c r="D7" s="141" t="str">
        <f>IF(PMIS_JPCP_IRI_App1!D7&lt;&gt;"",PMIS_JPCP_IRI_App1!D7,"")</f>
        <v/>
      </c>
      <c r="E7" s="141" t="str">
        <f>IF(PMIS_JPCP_IRI_App1!E7&lt;&gt;"",PMIS_JPCP_IRI_App1!E7,"")</f>
        <v/>
      </c>
      <c r="F7" s="141" t="str">
        <f>IF(PMIS_JPCP_IRI_App1!F7&lt;&gt;"",PMIS_JPCP_IRI_App1!F7,"")</f>
        <v/>
      </c>
      <c r="G7" s="141" t="str">
        <f>IF(PMIS_JPCP_IRI_App1!G7&lt;&gt;"",PMIS_JPCP_IRI_App1!G7,"")</f>
        <v/>
      </c>
      <c r="H7" s="141">
        <f>PMIS_JPCP_IRI_App1!H7</f>
        <v>0</v>
      </c>
      <c r="I7" s="141">
        <f>PMIS_JPCP_IRI_App1!I7</f>
        <v>0</v>
      </c>
      <c r="J7" s="141"/>
      <c r="K7" s="141"/>
      <c r="L7" s="141">
        <f t="shared" si="0"/>
        <v>0</v>
      </c>
      <c r="M7" s="144" t="str">
        <f>PMIS_JPCP_IRI_App1!M7</f>
        <v/>
      </c>
      <c r="N7" s="141"/>
      <c r="O7" s="138" t="s">
        <v>70</v>
      </c>
      <c r="P7" s="149" t="str">
        <f t="array" ref="P7">IF(P2="","",
IF(LOOKUP(2,1/(J2:K2&lt;&gt;""),J2:K2)&gt;P2,"Entered IRI already exceeded threshold limit!",
IF(AND(P2&lt;&gt;"",M16&gt;P2),INDEX(L2:L16,MATCH(TRUE,$M$2:$M$16&gt;P2,0)),"IRI predictions do not reach the threshold limit!")))</f>
        <v/>
      </c>
      <c r="T7" s="138" t="e">
        <f t="shared" si="1"/>
        <v>#VALUE!</v>
      </c>
      <c r="U7" s="138" t="str">
        <f t="shared" si="2"/>
        <v/>
      </c>
    </row>
    <row r="8" spans="1:24" x14ac:dyDescent="0.25">
      <c r="A8" s="138" t="str">
        <f>IF(PMIS_JPCP_IRI_App1!A8&lt;&gt;"",PMIS_JPCP_IRI_App1!A8,"")</f>
        <v/>
      </c>
      <c r="B8" s="138" t="str">
        <f>IF(PMIS_JPCP_IRI_App1!B8&lt;&gt;"",PMIS_JPCP_IRI_App1!B8,"")</f>
        <v/>
      </c>
      <c r="C8" s="141" t="str">
        <f>IF(PMIS_JPCP_IRI_App1!C8&lt;&gt;"",PMIS_JPCP_IRI_App1!C8,"")</f>
        <v/>
      </c>
      <c r="D8" s="141" t="str">
        <f>IF(PMIS_JPCP_IRI_App1!D8&lt;&gt;"",PMIS_JPCP_IRI_App1!D8,"")</f>
        <v/>
      </c>
      <c r="E8" s="141" t="str">
        <f>IF(PMIS_JPCP_IRI_App1!E8&lt;&gt;"",PMIS_JPCP_IRI_App1!E8,"")</f>
        <v/>
      </c>
      <c r="F8" s="141" t="str">
        <f>IF(PMIS_JPCP_IRI_App1!F8&lt;&gt;"",PMIS_JPCP_IRI_App1!F8,"")</f>
        <v/>
      </c>
      <c r="G8" s="141" t="str">
        <f>IF(PMIS_JPCP_IRI_App1!G8&lt;&gt;"",PMIS_JPCP_IRI_App1!G8,"")</f>
        <v/>
      </c>
      <c r="H8" s="141">
        <f>PMIS_JPCP_IRI_App1!H8</f>
        <v>0</v>
      </c>
      <c r="I8" s="141">
        <f>PMIS_JPCP_IRI_App1!I8</f>
        <v>0</v>
      </c>
      <c r="J8" s="141"/>
      <c r="K8" s="141"/>
      <c r="L8" s="141">
        <f t="shared" si="0"/>
        <v>0</v>
      </c>
      <c r="M8" s="144" t="str">
        <f>PMIS_JPCP_IRI_App1!M8</f>
        <v/>
      </c>
      <c r="N8" s="141"/>
      <c r="O8" s="138" t="s">
        <v>71</v>
      </c>
      <c r="P8" s="150" t="str">
        <f>IF(ISTEXT(P7),"",IF(P5&lt;&gt;"",P7-P5,P7-P4))</f>
        <v/>
      </c>
      <c r="Q8" s="151" t="str">
        <f>IF(P8&lt;&gt;"",ROUND(P8,1),"")</f>
        <v/>
      </c>
      <c r="T8" s="138" t="e">
        <f t="shared" si="1"/>
        <v>#VALUE!</v>
      </c>
      <c r="U8" s="138" t="str">
        <f t="shared" si="2"/>
        <v/>
      </c>
    </row>
    <row r="9" spans="1:24" ht="13.5" customHeight="1" x14ac:dyDescent="0.25">
      <c r="A9" s="138" t="str">
        <f>IF(PMIS_JPCP_IRI_App1!A9&lt;&gt;"",PMIS_JPCP_IRI_App1!A9,"")</f>
        <v/>
      </c>
      <c r="B9" s="138" t="str">
        <f>IF(PMIS_JPCP_IRI_App1!B9&lt;&gt;"",PMIS_JPCP_IRI_App1!B9,"")</f>
        <v/>
      </c>
      <c r="C9" s="141" t="str">
        <f>IF(PMIS_JPCP_IRI_App1!C9&lt;&gt;"",PMIS_JPCP_IRI_App1!C9,"")</f>
        <v/>
      </c>
      <c r="D9" s="141" t="str">
        <f>IF(PMIS_JPCP_IRI_App1!D9&lt;&gt;"",PMIS_JPCP_IRI_App1!D9,"")</f>
        <v/>
      </c>
      <c r="E9" s="141" t="str">
        <f>IF(PMIS_JPCP_IRI_App1!E9&lt;&gt;"",PMIS_JPCP_IRI_App1!E9,"")</f>
        <v/>
      </c>
      <c r="F9" s="141" t="str">
        <f>IF(PMIS_JPCP_IRI_App1!F9&lt;&gt;"",PMIS_JPCP_IRI_App1!F9,"")</f>
        <v/>
      </c>
      <c r="G9" s="141" t="str">
        <f>IF(PMIS_JPCP_IRI_App1!G9&lt;&gt;"",PMIS_JPCP_IRI_App1!G9,"")</f>
        <v/>
      </c>
      <c r="H9" s="141">
        <f>PMIS_JPCP_IRI_App1!H9</f>
        <v>0</v>
      </c>
      <c r="I9" s="141">
        <f>PMIS_JPCP_IRI_App1!I9</f>
        <v>0</v>
      </c>
      <c r="J9" s="141"/>
      <c r="K9" s="141"/>
      <c r="L9" s="141">
        <f t="shared" si="0"/>
        <v>0</v>
      </c>
      <c r="M9" s="144" t="str">
        <f>PMIS_JPCP_IRI_App1!M9</f>
        <v/>
      </c>
      <c r="N9" s="141"/>
      <c r="Q9" s="152" t="str">
        <f>IF(ISTEXT(P7),P7,
IF(P4=P5,"RSL (at present year) ",
IF(P5&lt;P4,"RSL (at the last entered year) ",
IF(P5&lt;&gt;"","RSL (at present year) ",
IF(P5="","RSL (at the last entered year) ",
IF(AND(P5&lt;P3,P5&gt;P4),"RSL (at present year) "))))))</f>
        <v/>
      </c>
      <c r="T9" s="138" t="e">
        <f t="shared" si="1"/>
        <v>#VALUE!</v>
      </c>
      <c r="U9" s="138" t="str">
        <f t="shared" si="2"/>
        <v/>
      </c>
    </row>
    <row r="10" spans="1:24" x14ac:dyDescent="0.25">
      <c r="A10" s="138" t="str">
        <f>IF(PMIS_JPCP_IRI_App1!A10&lt;&gt;"",PMIS_JPCP_IRI_App1!A10,"")</f>
        <v/>
      </c>
      <c r="B10" s="138" t="str">
        <f>IF(PMIS_JPCP_IRI_App1!B10&lt;&gt;"",PMIS_JPCP_IRI_App1!B10,"")</f>
        <v/>
      </c>
      <c r="C10" s="141" t="str">
        <f>IF(PMIS_JPCP_IRI_App1!C10&lt;&gt;"",PMIS_JPCP_IRI_App1!C10,"")</f>
        <v/>
      </c>
      <c r="D10" s="141" t="str">
        <f>IF(PMIS_JPCP_IRI_App1!D10&lt;&gt;"",PMIS_JPCP_IRI_App1!D10,"")</f>
        <v/>
      </c>
      <c r="E10" s="141" t="str">
        <f>IF(PMIS_JPCP_IRI_App1!E10&lt;&gt;"",PMIS_JPCP_IRI_App1!E10,"")</f>
        <v/>
      </c>
      <c r="F10" s="141" t="str">
        <f>IF(PMIS_JPCP_IRI_App1!F10&lt;&gt;"",PMIS_JPCP_IRI_App1!F10,"")</f>
        <v/>
      </c>
      <c r="G10" s="141" t="str">
        <f>IF(PMIS_JPCP_IRI_App1!G10&lt;&gt;"",PMIS_JPCP_IRI_App1!G10,"")</f>
        <v/>
      </c>
      <c r="H10" s="141">
        <f>PMIS_JPCP_IRI_App1!H10</f>
        <v>0</v>
      </c>
      <c r="I10" s="141">
        <f>PMIS_JPCP_IRI_App1!I10</f>
        <v>0</v>
      </c>
      <c r="J10" s="141"/>
      <c r="K10" s="141"/>
      <c r="L10" s="141">
        <f t="shared" si="0"/>
        <v>0</v>
      </c>
      <c r="M10" s="144" t="str">
        <f>PMIS_JPCP_IRI_App1!M10</f>
        <v/>
      </c>
      <c r="N10" s="141"/>
      <c r="Q10" s="153"/>
      <c r="T10" s="138" t="e">
        <f t="shared" si="1"/>
        <v>#VALUE!</v>
      </c>
      <c r="U10" s="138" t="str">
        <f t="shared" si="2"/>
        <v/>
      </c>
    </row>
    <row r="11" spans="1:24" x14ac:dyDescent="0.25">
      <c r="A11" s="138" t="str">
        <f>IF(PMIS_JPCP_IRI_App1!A11&lt;&gt;"",PMIS_JPCP_IRI_App1!A11,"")</f>
        <v/>
      </c>
      <c r="B11" s="138" t="str">
        <f>IF(PMIS_JPCP_IRI_App1!B11&lt;&gt;"",PMIS_JPCP_IRI_App1!B11,"")</f>
        <v/>
      </c>
      <c r="C11" s="141" t="str">
        <f>IF(PMIS_JPCP_IRI_App1!C11&lt;&gt;"",PMIS_JPCP_IRI_App1!C11,"")</f>
        <v/>
      </c>
      <c r="D11" s="141" t="str">
        <f>IF(PMIS_JPCP_IRI_App1!D11&lt;&gt;"",PMIS_JPCP_IRI_App1!D11,"")</f>
        <v/>
      </c>
      <c r="E11" s="141" t="str">
        <f>IF(PMIS_JPCP_IRI_App1!E11&lt;&gt;"",PMIS_JPCP_IRI_App1!E11,"")</f>
        <v/>
      </c>
      <c r="F11" s="141" t="str">
        <f>IF(PMIS_JPCP_IRI_App1!F11&lt;&gt;"",PMIS_JPCP_IRI_App1!F11,"")</f>
        <v/>
      </c>
      <c r="G11" s="141" t="str">
        <f>IF(PMIS_JPCP_IRI_App1!G11&lt;&gt;"",PMIS_JPCP_IRI_App1!G11,"")</f>
        <v/>
      </c>
      <c r="H11" s="141">
        <f>PMIS_JPCP_IRI_App1!H11</f>
        <v>0</v>
      </c>
      <c r="I11" s="141">
        <f>PMIS_JPCP_IRI_App1!I11</f>
        <v>0</v>
      </c>
      <c r="J11" s="141"/>
      <c r="K11" s="141"/>
      <c r="L11" s="141">
        <f t="shared" si="0"/>
        <v>0</v>
      </c>
      <c r="M11" s="144" t="str">
        <f>PMIS_JPCP_IRI_App1!M11</f>
        <v/>
      </c>
      <c r="N11" s="141" t="s">
        <v>729</v>
      </c>
      <c r="O11" s="147" t="s">
        <v>72</v>
      </c>
      <c r="P11" s="154"/>
      <c r="Q11" s="154"/>
      <c r="R11" s="154"/>
      <c r="T11" s="138" t="e">
        <f t="shared" si="1"/>
        <v>#VALUE!</v>
      </c>
      <c r="U11" s="138" t="str">
        <f t="shared" si="2"/>
        <v/>
      </c>
    </row>
    <row r="12" spans="1:24" x14ac:dyDescent="0.25">
      <c r="A12" s="138" t="str">
        <f>IF(PMIS_JPCP_IRI_App1!A12&lt;&gt;"",PMIS_JPCP_IRI_App1!A12,"")</f>
        <v/>
      </c>
      <c r="B12" s="138" t="str">
        <f>IF(PMIS_JPCP_IRI_App1!B12&lt;&gt;"",PMIS_JPCP_IRI_App1!B12,"")</f>
        <v/>
      </c>
      <c r="C12" s="141" t="str">
        <f>IF(PMIS_JPCP_IRI_App1!C12&lt;&gt;"",PMIS_JPCP_IRI_App1!C12,"")</f>
        <v/>
      </c>
      <c r="D12" s="141" t="str">
        <f>IF(PMIS_JPCP_IRI_App1!D12&lt;&gt;"",PMIS_JPCP_IRI_App1!D12,"")</f>
        <v/>
      </c>
      <c r="E12" s="141" t="str">
        <f>IF(PMIS_JPCP_IRI_App1!E12&lt;&gt;"",PMIS_JPCP_IRI_App1!E12,"")</f>
        <v/>
      </c>
      <c r="F12" s="141" t="str">
        <f>IF(PMIS_JPCP_IRI_App1!F12&lt;&gt;"",PMIS_JPCP_IRI_App1!F12,"")</f>
        <v/>
      </c>
      <c r="G12" s="141" t="str">
        <f>IF(PMIS_JPCP_IRI_App1!G12&lt;&gt;"",PMIS_JPCP_IRI_App1!G12,"")</f>
        <v/>
      </c>
      <c r="H12" s="141">
        <f>PMIS_JPCP_IRI_App1!H12</f>
        <v>0</v>
      </c>
      <c r="I12" s="141">
        <f>PMIS_JPCP_IRI_App1!I12</f>
        <v>0</v>
      </c>
      <c r="J12" s="141"/>
      <c r="K12" s="141"/>
      <c r="L12" s="141">
        <f t="shared" si="0"/>
        <v>0</v>
      </c>
      <c r="M12" s="144" t="str">
        <f>PMIS_JPCP_IRI_App1!M12</f>
        <v/>
      </c>
      <c r="N12" s="141"/>
      <c r="O12" s="138" t="s">
        <v>73</v>
      </c>
      <c r="P12" s="150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51" t="str">
        <f>IF(ISTEXT(P12),P12,IF(P12&lt;&gt;"",ROUND(P12,1),""))</f>
        <v/>
      </c>
      <c r="T12" s="138" t="e">
        <f t="shared" si="1"/>
        <v>#VALUE!</v>
      </c>
      <c r="U12" s="138" t="str">
        <f t="shared" si="2"/>
        <v/>
      </c>
    </row>
    <row r="13" spans="1:24" x14ac:dyDescent="0.25">
      <c r="A13" s="138" t="str">
        <f>IF(PMIS_JPCP_IRI_App1!A13&lt;&gt;"",PMIS_JPCP_IRI_App1!A13,"")</f>
        <v/>
      </c>
      <c r="B13" s="138" t="str">
        <f>IF(PMIS_JPCP_IRI_App1!B13&lt;&gt;"",PMIS_JPCP_IRI_App1!B13,"")</f>
        <v/>
      </c>
      <c r="C13" s="141" t="str">
        <f>IF(PMIS_JPCP_IRI_App1!C13&lt;&gt;"",PMIS_JPCP_IRI_App1!C13,"")</f>
        <v/>
      </c>
      <c r="D13" s="141" t="str">
        <f>IF(PMIS_JPCP_IRI_App1!D13&lt;&gt;"",PMIS_JPCP_IRI_App1!D13,"")</f>
        <v/>
      </c>
      <c r="E13" s="141" t="str">
        <f>IF(PMIS_JPCP_IRI_App1!E13&lt;&gt;"",PMIS_JPCP_IRI_App1!E13,"")</f>
        <v/>
      </c>
      <c r="F13" s="141" t="str">
        <f>IF(PMIS_JPCP_IRI_App1!F13&lt;&gt;"",PMIS_JPCP_IRI_App1!F13,"")</f>
        <v/>
      </c>
      <c r="G13" s="141" t="str">
        <f>IF(PMIS_JPCP_IRI_App1!G13&lt;&gt;"",PMIS_JPCP_IRI_App1!G13,"")</f>
        <v/>
      </c>
      <c r="H13" s="141">
        <f>PMIS_JPCP_IRI_App1!H13</f>
        <v>0</v>
      </c>
      <c r="I13" s="141">
        <f>PMIS_JPCP_IRI_App1!I13</f>
        <v>0</v>
      </c>
      <c r="J13" s="141"/>
      <c r="K13" s="141"/>
      <c r="L13" s="141">
        <f t="shared" si="0"/>
        <v>0</v>
      </c>
      <c r="M13" s="144" t="str">
        <f>PMIS_JPCP_IRI_App1!M13</f>
        <v/>
      </c>
      <c r="N13" s="141"/>
      <c r="Q13" s="155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138" t="e">
        <f t="shared" si="1"/>
        <v>#VALUE!</v>
      </c>
      <c r="U13" s="138" t="str">
        <f t="shared" si="2"/>
        <v/>
      </c>
    </row>
    <row r="14" spans="1:24" x14ac:dyDescent="0.25">
      <c r="A14" s="138" t="str">
        <f>IF(PMIS_JPCP_IRI_App1!A14&lt;&gt;"",PMIS_JPCP_IRI_App1!A14,"")</f>
        <v/>
      </c>
      <c r="B14" s="138" t="str">
        <f>IF(PMIS_JPCP_IRI_App1!B14&lt;&gt;"",PMIS_JPCP_IRI_App1!B14,"")</f>
        <v/>
      </c>
      <c r="C14" s="141" t="str">
        <f>IF(PMIS_JPCP_IRI_App1!C14&lt;&gt;"",PMIS_JPCP_IRI_App1!C14,"")</f>
        <v/>
      </c>
      <c r="D14" s="141" t="str">
        <f>IF(PMIS_JPCP_IRI_App1!D14&lt;&gt;"",PMIS_JPCP_IRI_App1!D14,"")</f>
        <v/>
      </c>
      <c r="E14" s="141" t="str">
        <f>IF(PMIS_JPCP_IRI_App1!E14&lt;&gt;"",PMIS_JPCP_IRI_App1!E14,"")</f>
        <v/>
      </c>
      <c r="F14" s="141" t="str">
        <f>IF(PMIS_JPCP_IRI_App1!F14&lt;&gt;"",PMIS_JPCP_IRI_App1!F14,"")</f>
        <v/>
      </c>
      <c r="G14" s="141" t="str">
        <f>IF(PMIS_JPCP_IRI_App1!G14&lt;&gt;"",PMIS_JPCP_IRI_App1!G14,"")</f>
        <v/>
      </c>
      <c r="H14" s="141">
        <f>PMIS_JPCP_IRI_App1!H14</f>
        <v>0</v>
      </c>
      <c r="I14" s="141">
        <f>PMIS_JPCP_IRI_App1!I14</f>
        <v>0</v>
      </c>
      <c r="J14" s="141"/>
      <c r="K14" s="141"/>
      <c r="L14" s="141">
        <f t="shared" si="0"/>
        <v>0</v>
      </c>
      <c r="M14" s="144" t="str">
        <f>PMIS_JPCP_IRI_App1!M14</f>
        <v/>
      </c>
      <c r="N14" s="141"/>
      <c r="O14" s="156" t="s">
        <v>71</v>
      </c>
      <c r="T14" s="138" t="e">
        <f t="shared" si="1"/>
        <v>#VALUE!</v>
      </c>
      <c r="U14" s="138" t="str">
        <f t="shared" si="2"/>
        <v/>
      </c>
    </row>
    <row r="15" spans="1:24" ht="15.75" customHeight="1" x14ac:dyDescent="0.25">
      <c r="A15" s="138" t="str">
        <f>IF(PMIS_JPCP_IRI_App1!A15&lt;&gt;"",PMIS_JPCP_IRI_App1!A15,"")</f>
        <v/>
      </c>
      <c r="B15" s="138" t="str">
        <f>IF(PMIS_JPCP_IRI_App1!B15&lt;&gt;"",PMIS_JPCP_IRI_App1!B15,"")</f>
        <v/>
      </c>
      <c r="C15" s="141" t="str">
        <f>IF(PMIS_JPCP_IRI_App1!C15&lt;&gt;"",PMIS_JPCP_IRI_App1!C15,"")</f>
        <v/>
      </c>
      <c r="D15" s="141" t="str">
        <f>IF(PMIS_JPCP_IRI_App1!D15&lt;&gt;"",PMIS_JPCP_IRI_App1!D15,"")</f>
        <v/>
      </c>
      <c r="E15" s="141" t="str">
        <f>IF(PMIS_JPCP_IRI_App1!E15&lt;&gt;"",PMIS_JPCP_IRI_App1!E15,"")</f>
        <v/>
      </c>
      <c r="F15" s="141" t="str">
        <f>IF(PMIS_JPCP_IRI_App1!F15&lt;&gt;"",PMIS_JPCP_IRI_App1!F15,"")</f>
        <v/>
      </c>
      <c r="G15" s="141" t="str">
        <f>IF(PMIS_JPCP_IRI_App1!G15&lt;&gt;"",PMIS_JPCP_IRI_App1!G15,"")</f>
        <v/>
      </c>
      <c r="H15" s="141">
        <f>PMIS_JPCP_IRI_App1!H15</f>
        <v>0</v>
      </c>
      <c r="I15" s="141">
        <f>PMIS_JPCP_IRI_App1!I15</f>
        <v>0</v>
      </c>
      <c r="J15" s="141"/>
      <c r="K15" s="141"/>
      <c r="L15" s="141">
        <f t="shared" si="0"/>
        <v>0</v>
      </c>
      <c r="M15" s="144" t="str">
        <f>PMIS_JPCP_IRI_App1!M15</f>
        <v/>
      </c>
      <c r="N15" s="141" t="s">
        <v>730</v>
      </c>
      <c r="O15" s="157" t="str">
        <f>IF(AND(Q8&lt;&gt;"",Q12&lt;&gt;""),MIN(Q8,Q12),
IF(AND(Q8="",Q9="Entered IRI already exceeded threshold limit!",Q12&lt;&gt;""),"",
IF(AND(Q8="",Q12&lt;&gt;""),Q12,
IF(AND(Q8&lt;&gt;"",Q12=""),Q8,""))))</f>
        <v/>
      </c>
      <c r="T15" s="138" t="e">
        <f t="shared" si="1"/>
        <v>#VALUE!</v>
      </c>
      <c r="U15" s="138" t="str">
        <f t="shared" si="2"/>
        <v/>
      </c>
    </row>
    <row r="16" spans="1:24" ht="79.5" customHeight="1" x14ac:dyDescent="0.25">
      <c r="A16" s="138" t="str">
        <f>IF(PMIS_JPCP_IRI_App1!A16&lt;&gt;"",PMIS_JPCP_IRI_App1!A16,"")</f>
        <v/>
      </c>
      <c r="B16" s="138" t="str">
        <f>IF(PMIS_JPCP_IRI_App1!B16&lt;&gt;"",PMIS_JPCP_IRI_App1!B16,"")</f>
        <v/>
      </c>
      <c r="C16" s="141" t="str">
        <f>IF(PMIS_JPCP_IRI_App1!C16&lt;&gt;"",PMIS_JPCP_IRI_App1!C16,"")</f>
        <v/>
      </c>
      <c r="D16" s="141" t="str">
        <f>IF(PMIS_JPCP_IRI_App1!D16&lt;&gt;"",PMIS_JPCP_IRI_App1!D16,"")</f>
        <v/>
      </c>
      <c r="E16" s="141" t="str">
        <f>IF(PMIS_JPCP_IRI_App1!E16&lt;&gt;"",PMIS_JPCP_IRI_App1!E16,"")</f>
        <v/>
      </c>
      <c r="F16" s="141" t="str">
        <f>IF(PMIS_JPCP_IRI_App1!F16&lt;&gt;"",PMIS_JPCP_IRI_App1!F16,"")</f>
        <v/>
      </c>
      <c r="G16" s="141" t="str">
        <f>IF(PMIS_JPCP_IRI_App1!G16&lt;&gt;"",PMIS_JPCP_IRI_App1!G16,"")</f>
        <v/>
      </c>
      <c r="H16" s="141">
        <f>PMIS_JPCP_IRI_App1!H16</f>
        <v>0</v>
      </c>
      <c r="I16" s="141">
        <f>PMIS_JPCP_IRI_App1!I16</f>
        <v>0</v>
      </c>
      <c r="J16" s="141"/>
      <c r="K16" s="141"/>
      <c r="L16" s="141">
        <f t="shared" si="0"/>
        <v>0</v>
      </c>
      <c r="M16" s="144" t="str">
        <f>PMIS_JPCP_IRI_App1!M16</f>
        <v/>
      </c>
      <c r="N16" s="141"/>
      <c r="O16" s="285" t="str">
        <f>IF(AND(P2="",P3=""),"RSL could not be calculated. Please enter more information!",
IF(AND(ISNUMBER(Q12),P7="Entered IRI already exceeded threshold limit!"),Q9,
IF(AND(Q12="",P7="Entered IRI already exceeded threshold limit!"),Q9,
IF(AND(ISNUMBER(Q12),P7="IRI predictions do not reach the threshold limit!"),(Q9&amp;""&amp;CHAR(10)&amp;" Thus, "&amp;Q13&amp;""&amp;"calculated based on the design life!"),
IF(AND(P3="",P7="IRI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RSL could not be calculated. Please enter more information!</v>
      </c>
      <c r="P16" s="138" t="s">
        <v>729</v>
      </c>
      <c r="T16" s="138" t="e">
        <f t="shared" si="1"/>
        <v>#VALUE!</v>
      </c>
      <c r="U16" s="138" t="str">
        <f t="shared" si="2"/>
        <v/>
      </c>
    </row>
    <row r="17" spans="15:15" x14ac:dyDescent="0.25">
      <c r="O17" s="286"/>
    </row>
    <row r="18" spans="15:15" x14ac:dyDescent="0.25">
      <c r="O18" s="286"/>
    </row>
  </sheetData>
  <mergeCells count="1">
    <mergeCell ref="O16:O18"/>
  </mergeCells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/>
  <dimension ref="A1:AY361"/>
  <sheetViews>
    <sheetView zoomScale="70" zoomScaleNormal="70" workbookViewId="0">
      <selection activeCell="M24" sqref="M24"/>
    </sheetView>
  </sheetViews>
  <sheetFormatPr defaultColWidth="7.75" defaultRowHeight="15" x14ac:dyDescent="0.25"/>
  <cols>
    <col min="1" max="8" width="7.75" style="133"/>
    <col min="9" max="9" width="11.875" style="133" customWidth="1"/>
    <col min="10" max="10" width="11" style="133" bestFit="1" customWidth="1"/>
    <col min="11" max="11" width="4.625" style="133" bestFit="1" customWidth="1"/>
    <col min="12" max="12" width="14.75" style="133" bestFit="1" customWidth="1"/>
    <col min="13" max="13" width="7.75" style="133"/>
    <col min="14" max="14" width="15.25" style="133" bestFit="1" customWidth="1"/>
    <col min="15" max="15" width="21.25" style="133" bestFit="1" customWidth="1"/>
    <col min="16" max="16" width="7.75" style="133"/>
    <col min="17" max="17" width="9.75" style="133" bestFit="1" customWidth="1"/>
    <col min="18" max="20" width="7.75" style="133"/>
    <col min="21" max="21" width="8.25" style="133" customWidth="1"/>
    <col min="22" max="16384" width="7.75" style="133"/>
  </cols>
  <sheetData>
    <row r="1" spans="1:51" x14ac:dyDescent="0.25">
      <c r="A1" s="133" t="str">
        <f>County_JPCP_IRI_App2!A1</f>
        <v>Project Name</v>
      </c>
      <c r="B1" s="133" t="str">
        <f>County_JPCP_IRI_App2!B1</f>
        <v>COUNAME</v>
      </c>
      <c r="C1" s="133" t="str">
        <f>County_JPCP_IRI_App2!C1</f>
        <v>PROJECT_NO</v>
      </c>
      <c r="D1" s="133" t="str">
        <f>County_JPCP_IRI_App2!D1</f>
        <v>BPRJ</v>
      </c>
      <c r="E1" s="133" t="str">
        <f>County_JPCP_IRI_App2!E1</f>
        <v>EPRJ</v>
      </c>
      <c r="F1" s="133" t="str">
        <f>County_JPCP_IRI_App2!F1</f>
        <v>CONYR</v>
      </c>
      <c r="G1" s="133" t="str">
        <f>County_JPCP_IRI_App2!G1</f>
        <v>DATAYR</v>
      </c>
      <c r="H1" s="133" t="str">
        <f>County_JPCP_IRI_App2!H1</f>
        <v>TCRACKi, 
(count/mile)</v>
      </c>
      <c r="I1" s="133" t="str">
        <f>County_JPCP_IRI_App2!I1</f>
        <v>IRIi-2 
(in/mile)</v>
      </c>
      <c r="J1" s="133" t="str">
        <f>County_JPCP_IRI_App2!J1</f>
        <v>IRIi-1 
(in/mile)</v>
      </c>
      <c r="K1" s="133" t="str">
        <f>County_JPCP_IRI_App2!K1</f>
        <v>Age
(years)</v>
      </c>
      <c r="L1" s="133" t="str">
        <f>County_JPCP_IRI_App2!L1</f>
        <v>IRIi 
(in/mile)</v>
      </c>
      <c r="N1" s="133" t="s">
        <v>703</v>
      </c>
      <c r="O1" s="134" t="s">
        <v>51</v>
      </c>
      <c r="P1" s="133" t="s">
        <v>51</v>
      </c>
      <c r="Q1" s="133" t="s">
        <v>735</v>
      </c>
      <c r="R1" s="133" t="s">
        <v>706</v>
      </c>
      <c r="S1" s="133" t="s">
        <v>707</v>
      </c>
      <c r="X1" s="134" t="s">
        <v>708</v>
      </c>
      <c r="AS1" s="135"/>
      <c r="AT1" s="135"/>
      <c r="AU1" s="135"/>
      <c r="AV1" s="135"/>
      <c r="AW1" s="135"/>
      <c r="AX1" s="135"/>
      <c r="AY1" s="135"/>
    </row>
    <row r="2" spans="1:51" x14ac:dyDescent="0.25">
      <c r="A2" s="133">
        <f>County_JPCP_IRI_App2!A2</f>
        <v>0</v>
      </c>
      <c r="B2" s="133">
        <f>County_JPCP_IRI_App2!B2</f>
        <v>0</v>
      </c>
      <c r="C2" s="133">
        <f>County_JPCP_IRI_App2!C2</f>
        <v>0</v>
      </c>
      <c r="D2" s="133">
        <f>County_JPCP_IRI_App2!D2</f>
        <v>0</v>
      </c>
      <c r="E2" s="133">
        <f>County_JPCP_IRI_App2!E2</f>
        <v>0</v>
      </c>
      <c r="F2" s="133">
        <f>County_JPCP_IRI_App2!F2</f>
        <v>0</v>
      </c>
      <c r="G2" s="133">
        <f>County_JPCP_IRI_App2!G2</f>
        <v>0</v>
      </c>
      <c r="H2" s="133">
        <f>IF(K2&gt;0,County_JPCP_IRI_App2!H2/K2,0)</f>
        <v>0</v>
      </c>
      <c r="I2" s="133">
        <f>County_JPCP_IRI_App2!I2</f>
        <v>0</v>
      </c>
      <c r="J2" s="133">
        <f>County_JPCP_IRI_App2!J2</f>
        <v>0</v>
      </c>
      <c r="K2" s="133">
        <f>RSL_County_JPCP_IRI_App2!K2</f>
        <v>0</v>
      </c>
      <c r="L2" s="133" t="str">
        <f>County_JPCP_IRI_App2!L2</f>
        <v/>
      </c>
      <c r="M2" s="134" t="s">
        <v>709</v>
      </c>
      <c r="O2" s="133" t="s">
        <v>710</v>
      </c>
      <c r="P2" s="133">
        <f>2*((K2-O$3)/(O$5-O$3))-1</f>
        <v>-1.1904761904761905</v>
      </c>
      <c r="Q2" s="136">
        <f t="shared" ref="Q2:Q65" si="0">2*((H2-O$8)/(O$10-O$8))-1</f>
        <v>-1.0018384185290099</v>
      </c>
      <c r="R2" s="133">
        <f>2*((I2-O$13)/(O$15-O$13))-1</f>
        <v>-2.3835573197730735</v>
      </c>
      <c r="S2" s="133">
        <f>2*((J2-O$18)/(O$20-O$18))-1</f>
        <v>-2.5954977704928055</v>
      </c>
      <c r="X2" s="133">
        <v>1.3974500000000001</v>
      </c>
      <c r="Y2" s="133">
        <v>-2.7123699999999999</v>
      </c>
      <c r="Z2" s="133">
        <v>-0.29255100000000001</v>
      </c>
      <c r="AA2" s="133">
        <v>-2.8929</v>
      </c>
      <c r="AS2" s="135"/>
      <c r="AT2" s="135"/>
      <c r="AU2" s="135"/>
      <c r="AV2" s="135"/>
      <c r="AW2" s="135"/>
      <c r="AX2" s="135"/>
      <c r="AY2" s="135"/>
    </row>
    <row r="3" spans="1:51" x14ac:dyDescent="0.25">
      <c r="A3" s="133">
        <f>County_JPCP_IRI_App2!A3</f>
        <v>0</v>
      </c>
      <c r="B3" s="133">
        <f>County_JPCP_IRI_App2!B3</f>
        <v>0</v>
      </c>
      <c r="C3" s="133">
        <f>County_JPCP_IRI_App2!C3</f>
        <v>0</v>
      </c>
      <c r="D3" s="133">
        <f>County_JPCP_IRI_App2!D3</f>
        <v>0</v>
      </c>
      <c r="E3" s="133">
        <f>County_JPCP_IRI_App2!E3</f>
        <v>0</v>
      </c>
      <c r="F3" s="133">
        <f>County_JPCP_IRI_App2!F3</f>
        <v>0</v>
      </c>
      <c r="G3" s="133">
        <f>County_JPCP_IRI_App2!G3</f>
        <v>0</v>
      </c>
      <c r="H3" s="133">
        <f>IF(K3&gt;0,County_JPCP_IRI_App2!H3/K3,0)</f>
        <v>0</v>
      </c>
      <c r="I3" s="133">
        <f>County_JPCP_IRI_App2!I3</f>
        <v>0</v>
      </c>
      <c r="J3" s="133">
        <f>County_JPCP_IRI_App2!J3</f>
        <v>0</v>
      </c>
      <c r="K3" s="133">
        <f>RSL_County_JPCP_IRI_App2!K3</f>
        <v>0</v>
      </c>
      <c r="L3" s="133" t="str">
        <f>County_JPCP_IRI_App2!L3</f>
        <v/>
      </c>
      <c r="M3" s="133">
        <v>73.338999999999999</v>
      </c>
      <c r="O3" s="133">
        <v>2</v>
      </c>
      <c r="P3" s="133">
        <f t="shared" ref="P3:P66" si="1">2*((K3-O$3)/(O$5-O$3))-1</f>
        <v>-1.1904761904761905</v>
      </c>
      <c r="Q3" s="136">
        <f t="shared" si="0"/>
        <v>-1.0018384185290099</v>
      </c>
      <c r="R3" s="133">
        <f t="shared" ref="R3:R66" si="2">2*((I3-O$13)/(O$15-O$13))-1</f>
        <v>-2.3835573197730735</v>
      </c>
      <c r="S3" s="133">
        <f t="shared" ref="S3:S66" si="3">2*((J3-O$18)/(O$20-O$18))-1</f>
        <v>-2.5954977704928055</v>
      </c>
      <c r="X3" s="133">
        <v>1.1390499999999999</v>
      </c>
      <c r="Y3" s="133">
        <v>-0.43702600000000003</v>
      </c>
      <c r="Z3" s="133">
        <v>1.6039600000000001</v>
      </c>
      <c r="AA3" s="133">
        <v>-0.83124200000000004</v>
      </c>
      <c r="AS3" s="135"/>
      <c r="AT3" s="135"/>
      <c r="AU3" s="135"/>
      <c r="AV3" s="135"/>
      <c r="AW3" s="135"/>
      <c r="AX3" s="135"/>
      <c r="AY3" s="135"/>
    </row>
    <row r="4" spans="1:51" x14ac:dyDescent="0.25">
      <c r="A4" s="133">
        <f>County_JPCP_IRI_App2!A4</f>
        <v>0</v>
      </c>
      <c r="B4" s="133">
        <f>County_JPCP_IRI_App2!B4</f>
        <v>0</v>
      </c>
      <c r="C4" s="133">
        <f>County_JPCP_IRI_App2!C4</f>
        <v>0</v>
      </c>
      <c r="D4" s="133">
        <f>County_JPCP_IRI_App2!D4</f>
        <v>0</v>
      </c>
      <c r="E4" s="133">
        <f>County_JPCP_IRI_App2!E4</f>
        <v>0</v>
      </c>
      <c r="F4" s="133">
        <f>County_JPCP_IRI_App2!F4</f>
        <v>0</v>
      </c>
      <c r="G4" s="133">
        <f>County_JPCP_IRI_App2!G4</f>
        <v>0</v>
      </c>
      <c r="H4" s="133">
        <f>IF(K4&gt;0,County_JPCP_IRI_App2!H4/K4,0)</f>
        <v>0</v>
      </c>
      <c r="I4" s="133">
        <f>County_JPCP_IRI_App2!I4</f>
        <v>0</v>
      </c>
      <c r="J4" s="133">
        <f>County_JPCP_IRI_App2!J4</f>
        <v>0</v>
      </c>
      <c r="K4" s="133">
        <f>RSL_County_JPCP_IRI_App2!K4</f>
        <v>0</v>
      </c>
      <c r="L4" s="133" t="str">
        <f>County_JPCP_IRI_App2!L4</f>
        <v/>
      </c>
      <c r="M4" s="134" t="s">
        <v>711</v>
      </c>
      <c r="O4" s="133" t="s">
        <v>712</v>
      </c>
      <c r="P4" s="133">
        <f t="shared" si="1"/>
        <v>-1.1904761904761905</v>
      </c>
      <c r="Q4" s="136">
        <f t="shared" si="0"/>
        <v>-1.0018384185290099</v>
      </c>
      <c r="R4" s="133">
        <f t="shared" si="2"/>
        <v>-2.3835573197730735</v>
      </c>
      <c r="S4" s="133">
        <f t="shared" si="3"/>
        <v>-2.5954977704928055</v>
      </c>
      <c r="X4" s="133">
        <v>-7.9796699999999995E-3</v>
      </c>
      <c r="Y4" s="133">
        <v>-5.81208E-2</v>
      </c>
      <c r="Z4" s="133">
        <v>8.5282899999999995E-2</v>
      </c>
      <c r="AA4" s="133">
        <v>0.43732399999999999</v>
      </c>
      <c r="AS4" s="135"/>
      <c r="AT4" s="135"/>
      <c r="AU4" s="135"/>
      <c r="AV4" s="135"/>
      <c r="AW4" s="135"/>
      <c r="AX4" s="135"/>
      <c r="AY4" s="135"/>
    </row>
    <row r="5" spans="1:51" x14ac:dyDescent="0.25">
      <c r="A5" s="133">
        <f>County_JPCP_IRI_App2!A5</f>
        <v>0</v>
      </c>
      <c r="B5" s="133">
        <f>County_JPCP_IRI_App2!B5</f>
        <v>0</v>
      </c>
      <c r="C5" s="133">
        <f>County_JPCP_IRI_App2!C5</f>
        <v>0</v>
      </c>
      <c r="D5" s="133">
        <f>County_JPCP_IRI_App2!D5</f>
        <v>0</v>
      </c>
      <c r="E5" s="133">
        <f>County_JPCP_IRI_App2!E5</f>
        <v>0</v>
      </c>
      <c r="F5" s="133">
        <f>County_JPCP_IRI_App2!F5</f>
        <v>0</v>
      </c>
      <c r="G5" s="133">
        <f>County_JPCP_IRI_App2!G5</f>
        <v>0</v>
      </c>
      <c r="H5" s="133">
        <f>IF(K5&gt;0,County_JPCP_IRI_App2!H5/K5,0)</f>
        <v>0</v>
      </c>
      <c r="I5" s="133">
        <f>County_JPCP_IRI_App2!I5</f>
        <v>0</v>
      </c>
      <c r="J5" s="133">
        <f>County_JPCP_IRI_App2!J5</f>
        <v>0</v>
      </c>
      <c r="K5" s="133">
        <f>RSL_County_JPCP_IRI_App2!K5</f>
        <v>0</v>
      </c>
      <c r="L5" s="133" t="str">
        <f>County_JPCP_IRI_App2!L5</f>
        <v/>
      </c>
      <c r="M5" s="133">
        <v>172.97200000000001</v>
      </c>
      <c r="O5" s="133">
        <v>23</v>
      </c>
      <c r="P5" s="133">
        <f t="shared" si="1"/>
        <v>-1.1904761904761905</v>
      </c>
      <c r="Q5" s="136">
        <f t="shared" si="0"/>
        <v>-1.0018384185290099</v>
      </c>
      <c r="R5" s="133">
        <f t="shared" si="2"/>
        <v>-2.3835573197730735</v>
      </c>
      <c r="S5" s="133">
        <f t="shared" si="3"/>
        <v>-2.5954977704928055</v>
      </c>
      <c r="X5" s="133">
        <v>1.1619200000000001</v>
      </c>
      <c r="Y5" s="133">
        <v>-0.13355400000000001</v>
      </c>
      <c r="Z5" s="133">
        <v>-0.74935799999999997</v>
      </c>
      <c r="AA5" s="133">
        <v>1.38622</v>
      </c>
      <c r="AS5" s="135"/>
      <c r="AT5" s="135"/>
      <c r="AU5" s="135"/>
      <c r="AV5" s="135"/>
      <c r="AW5" s="135"/>
      <c r="AX5" s="135"/>
      <c r="AY5" s="135"/>
    </row>
    <row r="6" spans="1:51" x14ac:dyDescent="0.25">
      <c r="A6" s="133">
        <f>County_JPCP_IRI_App2!A6</f>
        <v>0</v>
      </c>
      <c r="B6" s="133">
        <f>County_JPCP_IRI_App2!B6</f>
        <v>0</v>
      </c>
      <c r="C6" s="133">
        <f>County_JPCP_IRI_App2!C6</f>
        <v>0</v>
      </c>
      <c r="D6" s="133">
        <f>County_JPCP_IRI_App2!D6</f>
        <v>0</v>
      </c>
      <c r="E6" s="133">
        <f>County_JPCP_IRI_App2!E6</f>
        <v>0</v>
      </c>
      <c r="F6" s="133">
        <f>County_JPCP_IRI_App2!F6</f>
        <v>0</v>
      </c>
      <c r="G6" s="133">
        <f>County_JPCP_IRI_App2!G6</f>
        <v>0</v>
      </c>
      <c r="H6" s="133">
        <f>IF(K6&gt;0,County_JPCP_IRI_App2!H6/K6,0)</f>
        <v>0</v>
      </c>
      <c r="I6" s="133">
        <f>County_JPCP_IRI_App2!I6</f>
        <v>0</v>
      </c>
      <c r="J6" s="133">
        <f>County_JPCP_IRI_App2!J6</f>
        <v>0</v>
      </c>
      <c r="K6" s="133">
        <f>RSL_County_JPCP_IRI_App2!K6</f>
        <v>0</v>
      </c>
      <c r="L6" s="133" t="str">
        <f>County_JPCP_IRI_App2!L6</f>
        <v/>
      </c>
      <c r="O6" s="134" t="s">
        <v>736</v>
      </c>
      <c r="P6" s="133">
        <f t="shared" si="1"/>
        <v>-1.1904761904761905</v>
      </c>
      <c r="Q6" s="136">
        <f t="shared" si="0"/>
        <v>-1.0018384185290099</v>
      </c>
      <c r="R6" s="133">
        <f t="shared" si="2"/>
        <v>-2.3835573197730735</v>
      </c>
      <c r="S6" s="133">
        <f t="shared" si="3"/>
        <v>-2.5954977704928055</v>
      </c>
      <c r="X6" s="133">
        <v>0.39964899999999998</v>
      </c>
      <c r="Y6" s="133">
        <v>1.0160199999999999</v>
      </c>
      <c r="Z6" s="133">
        <v>-1.1649099999999999</v>
      </c>
      <c r="AA6" s="133">
        <v>3.3009599999999999</v>
      </c>
      <c r="AS6" s="135"/>
      <c r="AT6" s="135"/>
      <c r="AU6" s="135"/>
      <c r="AV6" s="135"/>
      <c r="AW6" s="135"/>
      <c r="AX6" s="135"/>
      <c r="AY6" s="135"/>
    </row>
    <row r="7" spans="1:51" x14ac:dyDescent="0.25">
      <c r="A7" s="133">
        <f>County_JPCP_IRI_App2!A7</f>
        <v>0</v>
      </c>
      <c r="B7" s="133">
        <f>County_JPCP_IRI_App2!B7</f>
        <v>0</v>
      </c>
      <c r="C7" s="133">
        <f>County_JPCP_IRI_App2!C7</f>
        <v>0</v>
      </c>
      <c r="D7" s="133">
        <f>County_JPCP_IRI_App2!D7</f>
        <v>0</v>
      </c>
      <c r="E7" s="133">
        <f>County_JPCP_IRI_App2!E7</f>
        <v>0</v>
      </c>
      <c r="F7" s="133">
        <f>County_JPCP_IRI_App2!F7</f>
        <v>0</v>
      </c>
      <c r="G7" s="133">
        <f>County_JPCP_IRI_App2!G7</f>
        <v>0</v>
      </c>
      <c r="H7" s="133">
        <f>IF(K7&gt;0,County_JPCP_IRI_App2!H7/K7,0)</f>
        <v>0</v>
      </c>
      <c r="I7" s="133">
        <f>County_JPCP_IRI_App2!I7</f>
        <v>0</v>
      </c>
      <c r="J7" s="133">
        <f>County_JPCP_IRI_App2!J7</f>
        <v>0</v>
      </c>
      <c r="K7" s="133">
        <f>RSL_County_JPCP_IRI_App2!K7</f>
        <v>0</v>
      </c>
      <c r="L7" s="133" t="str">
        <f>County_JPCP_IRI_App2!L7</f>
        <v/>
      </c>
      <c r="O7" s="133" t="s">
        <v>710</v>
      </c>
      <c r="P7" s="133">
        <f t="shared" si="1"/>
        <v>-1.1904761904761905</v>
      </c>
      <c r="Q7" s="136">
        <f t="shared" si="0"/>
        <v>-1.0018384185290099</v>
      </c>
      <c r="R7" s="133">
        <f t="shared" si="2"/>
        <v>-2.3835573197730735</v>
      </c>
      <c r="S7" s="133">
        <f t="shared" si="3"/>
        <v>-2.5954977704928055</v>
      </c>
      <c r="AS7" s="135"/>
      <c r="AT7" s="135"/>
      <c r="AU7" s="135"/>
      <c r="AV7" s="135"/>
      <c r="AW7" s="135"/>
      <c r="AX7" s="135"/>
      <c r="AY7" s="135"/>
    </row>
    <row r="8" spans="1:51" x14ac:dyDescent="0.25">
      <c r="A8" s="133">
        <f>County_JPCP_IRI_App2!A8</f>
        <v>0</v>
      </c>
      <c r="B8" s="133">
        <f>County_JPCP_IRI_App2!B8</f>
        <v>0</v>
      </c>
      <c r="C8" s="133">
        <f>County_JPCP_IRI_App2!C8</f>
        <v>0</v>
      </c>
      <c r="D8" s="133">
        <f>County_JPCP_IRI_App2!D8</f>
        <v>0</v>
      </c>
      <c r="E8" s="133">
        <f>County_JPCP_IRI_App2!E8</f>
        <v>0</v>
      </c>
      <c r="F8" s="133">
        <f>County_JPCP_IRI_App2!F8</f>
        <v>0</v>
      </c>
      <c r="G8" s="133">
        <f>County_JPCP_IRI_App2!G8</f>
        <v>0</v>
      </c>
      <c r="H8" s="133">
        <f>IF(K8&gt;0,County_JPCP_IRI_App2!H8/K8,0)</f>
        <v>0</v>
      </c>
      <c r="I8" s="133">
        <f>County_JPCP_IRI_App2!I8</f>
        <v>0</v>
      </c>
      <c r="J8" s="133">
        <f>County_JPCP_IRI_App2!J8</f>
        <v>0</v>
      </c>
      <c r="K8" s="133">
        <f>RSL_County_JPCP_IRI_App2!K8</f>
        <v>0</v>
      </c>
      <c r="L8" s="133" t="str">
        <f>County_JPCP_IRI_App2!L8</f>
        <v/>
      </c>
      <c r="O8" s="133">
        <v>1.33151E-2</v>
      </c>
      <c r="P8" s="133">
        <f t="shared" si="1"/>
        <v>-1.1904761904761905</v>
      </c>
      <c r="Q8" s="136">
        <f t="shared" si="0"/>
        <v>-1.0018384185290099</v>
      </c>
      <c r="R8" s="133">
        <f t="shared" si="2"/>
        <v>-2.3835573197730735</v>
      </c>
      <c r="S8" s="133">
        <f t="shared" si="3"/>
        <v>-2.5954977704928055</v>
      </c>
      <c r="AS8" s="135"/>
      <c r="AT8" s="135"/>
      <c r="AU8" s="135"/>
      <c r="AV8" s="135"/>
      <c r="AW8" s="135"/>
      <c r="AX8" s="135"/>
      <c r="AY8" s="135"/>
    </row>
    <row r="9" spans="1:51" x14ac:dyDescent="0.25">
      <c r="A9" s="133">
        <f>County_JPCP_IRI_App2!A9</f>
        <v>0</v>
      </c>
      <c r="B9" s="133">
        <f>County_JPCP_IRI_App2!B9</f>
        <v>0</v>
      </c>
      <c r="C9" s="133">
        <f>County_JPCP_IRI_App2!C9</f>
        <v>0</v>
      </c>
      <c r="D9" s="133">
        <f>County_JPCP_IRI_App2!D9</f>
        <v>0</v>
      </c>
      <c r="E9" s="133">
        <f>County_JPCP_IRI_App2!E9</f>
        <v>0</v>
      </c>
      <c r="F9" s="133">
        <f>County_JPCP_IRI_App2!F9</f>
        <v>0</v>
      </c>
      <c r="G9" s="133">
        <f>County_JPCP_IRI_App2!G9</f>
        <v>0</v>
      </c>
      <c r="H9" s="133">
        <f>IF(K9&gt;0,County_JPCP_IRI_App2!H9/K9,0)</f>
        <v>0</v>
      </c>
      <c r="I9" s="133">
        <f>County_JPCP_IRI_App2!I9</f>
        <v>0</v>
      </c>
      <c r="J9" s="133">
        <f>County_JPCP_IRI_App2!J9</f>
        <v>0</v>
      </c>
      <c r="K9" s="133">
        <f>RSL_County_JPCP_IRI_App2!K9</f>
        <v>0</v>
      </c>
      <c r="L9" s="133" t="str">
        <f>County_JPCP_IRI_App2!L9</f>
        <v/>
      </c>
      <c r="O9" s="133" t="s">
        <v>712</v>
      </c>
      <c r="P9" s="133">
        <f t="shared" si="1"/>
        <v>-1.1904761904761905</v>
      </c>
      <c r="Q9" s="136">
        <f t="shared" si="0"/>
        <v>-1.0018384185290099</v>
      </c>
      <c r="R9" s="133">
        <f t="shared" si="2"/>
        <v>-2.3835573197730735</v>
      </c>
      <c r="S9" s="133">
        <f t="shared" si="3"/>
        <v>-2.5954977704928055</v>
      </c>
      <c r="AS9" s="135"/>
      <c r="AT9" s="135"/>
      <c r="AU9" s="135"/>
      <c r="AV9" s="135"/>
      <c r="AW9" s="135"/>
      <c r="AX9" s="135"/>
      <c r="AY9" s="135"/>
    </row>
    <row r="10" spans="1:51" x14ac:dyDescent="0.25">
      <c r="A10" s="133">
        <f>County_JPCP_IRI_App2!A10</f>
        <v>0</v>
      </c>
      <c r="B10" s="133">
        <f>County_JPCP_IRI_App2!B10</f>
        <v>0</v>
      </c>
      <c r="C10" s="133">
        <f>County_JPCP_IRI_App2!C10</f>
        <v>0</v>
      </c>
      <c r="D10" s="133">
        <f>County_JPCP_IRI_App2!D10</f>
        <v>0</v>
      </c>
      <c r="E10" s="133">
        <f>County_JPCP_IRI_App2!E10</f>
        <v>0</v>
      </c>
      <c r="F10" s="133">
        <f>County_JPCP_IRI_App2!F10</f>
        <v>0</v>
      </c>
      <c r="G10" s="133">
        <f>County_JPCP_IRI_App2!G10</f>
        <v>0</v>
      </c>
      <c r="H10" s="133">
        <f>IF(K10&gt;0,County_JPCP_IRI_App2!H10/K10,0)</f>
        <v>0</v>
      </c>
      <c r="I10" s="133">
        <f>County_JPCP_IRI_App2!I10</f>
        <v>0</v>
      </c>
      <c r="J10" s="133">
        <f>County_JPCP_IRI_App2!J10</f>
        <v>0</v>
      </c>
      <c r="K10" s="133">
        <f>RSL_County_JPCP_IRI_App2!K10</f>
        <v>0</v>
      </c>
      <c r="L10" s="133" t="str">
        <f>County_JPCP_IRI_App2!L10</f>
        <v/>
      </c>
      <c r="O10" s="136">
        <v>14.498699999999999</v>
      </c>
      <c r="P10" s="133">
        <f t="shared" si="1"/>
        <v>-1.1904761904761905</v>
      </c>
      <c r="Q10" s="136">
        <f t="shared" si="0"/>
        <v>-1.0018384185290099</v>
      </c>
      <c r="R10" s="133">
        <f t="shared" si="2"/>
        <v>-2.3835573197730735</v>
      </c>
      <c r="S10" s="133">
        <f t="shared" si="3"/>
        <v>-2.5954977704928055</v>
      </c>
      <c r="AS10" s="135"/>
      <c r="AT10" s="135"/>
      <c r="AU10" s="135"/>
      <c r="AV10" s="135"/>
      <c r="AW10" s="135"/>
      <c r="AX10" s="135"/>
      <c r="AY10" s="135"/>
    </row>
    <row r="11" spans="1:51" x14ac:dyDescent="0.25">
      <c r="A11" s="133">
        <f>County_JPCP_IRI_App2!A11</f>
        <v>0</v>
      </c>
      <c r="B11" s="133">
        <f>County_JPCP_IRI_App2!B11</f>
        <v>0</v>
      </c>
      <c r="C11" s="133">
        <f>County_JPCP_IRI_App2!C11</f>
        <v>0</v>
      </c>
      <c r="D11" s="133">
        <f>County_JPCP_IRI_App2!D11</f>
        <v>0</v>
      </c>
      <c r="E11" s="133">
        <f>County_JPCP_IRI_App2!E11</f>
        <v>0</v>
      </c>
      <c r="F11" s="133">
        <f>County_JPCP_IRI_App2!F11</f>
        <v>0</v>
      </c>
      <c r="G11" s="133">
        <f>County_JPCP_IRI_App2!G11</f>
        <v>0</v>
      </c>
      <c r="H11" s="133">
        <f>IF(K11&gt;0,County_JPCP_IRI_App2!H11/K11,0)</f>
        <v>0</v>
      </c>
      <c r="I11" s="133">
        <f>County_JPCP_IRI_App2!I11</f>
        <v>0</v>
      </c>
      <c r="J11" s="133">
        <f>County_JPCP_IRI_App2!J11</f>
        <v>0</v>
      </c>
      <c r="K11" s="133">
        <f>RSL_County_JPCP_IRI_App2!K11</f>
        <v>0</v>
      </c>
      <c r="L11" s="133" t="str">
        <f>County_JPCP_IRI_App2!L11</f>
        <v/>
      </c>
      <c r="O11" s="134" t="s">
        <v>706</v>
      </c>
      <c r="P11" s="133">
        <f t="shared" si="1"/>
        <v>-1.1904761904761905</v>
      </c>
      <c r="Q11" s="136">
        <f t="shared" si="0"/>
        <v>-1.0018384185290099</v>
      </c>
      <c r="R11" s="133">
        <f t="shared" si="2"/>
        <v>-2.3835573197730735</v>
      </c>
      <c r="S11" s="133">
        <f t="shared" si="3"/>
        <v>-2.5954977704928055</v>
      </c>
      <c r="AS11" s="135"/>
      <c r="AT11" s="135"/>
      <c r="AU11" s="135"/>
      <c r="AV11" s="135"/>
      <c r="AW11" s="135"/>
      <c r="AX11" s="135"/>
      <c r="AY11" s="135"/>
    </row>
    <row r="12" spans="1:51" x14ac:dyDescent="0.25">
      <c r="A12" s="133">
        <f>County_JPCP_IRI_App2!A12</f>
        <v>0</v>
      </c>
      <c r="B12" s="133">
        <f>County_JPCP_IRI_App2!B12</f>
        <v>0</v>
      </c>
      <c r="C12" s="133">
        <f>County_JPCP_IRI_App2!C12</f>
        <v>0</v>
      </c>
      <c r="D12" s="133">
        <f>County_JPCP_IRI_App2!D12</f>
        <v>0</v>
      </c>
      <c r="E12" s="133">
        <f>County_JPCP_IRI_App2!E12</f>
        <v>0</v>
      </c>
      <c r="F12" s="133">
        <f>County_JPCP_IRI_App2!F12</f>
        <v>0</v>
      </c>
      <c r="G12" s="133">
        <f>County_JPCP_IRI_App2!G12</f>
        <v>0</v>
      </c>
      <c r="H12" s="133">
        <f>IF(K12&gt;0,County_JPCP_IRI_App2!H12/K12,0)</f>
        <v>0</v>
      </c>
      <c r="I12" s="133">
        <f>County_JPCP_IRI_App2!I12</f>
        <v>0</v>
      </c>
      <c r="J12" s="133">
        <f>County_JPCP_IRI_App2!J12</f>
        <v>0</v>
      </c>
      <c r="K12" s="133">
        <f>RSL_County_JPCP_IRI_App2!K12</f>
        <v>0</v>
      </c>
      <c r="L12" s="133" t="str">
        <f>County_JPCP_IRI_App2!L12</f>
        <v/>
      </c>
      <c r="O12" s="133" t="s">
        <v>710</v>
      </c>
      <c r="P12" s="133">
        <f t="shared" si="1"/>
        <v>-1.1904761904761905</v>
      </c>
      <c r="Q12" s="136">
        <f t="shared" si="0"/>
        <v>-1.0018384185290099</v>
      </c>
      <c r="R12" s="133">
        <f t="shared" si="2"/>
        <v>-2.3835573197730735</v>
      </c>
      <c r="S12" s="133">
        <f t="shared" si="3"/>
        <v>-2.5954977704928055</v>
      </c>
      <c r="AS12" s="135"/>
      <c r="AT12" s="135"/>
      <c r="AU12" s="135"/>
      <c r="AV12" s="135"/>
      <c r="AW12" s="135"/>
      <c r="AX12" s="135"/>
      <c r="AY12" s="135"/>
    </row>
    <row r="13" spans="1:51" x14ac:dyDescent="0.25">
      <c r="A13" s="133">
        <f>County_JPCP_IRI_App2!A13</f>
        <v>0</v>
      </c>
      <c r="B13" s="133">
        <f>County_JPCP_IRI_App2!B13</f>
        <v>0</v>
      </c>
      <c r="C13" s="133">
        <f>County_JPCP_IRI_App2!C13</f>
        <v>0</v>
      </c>
      <c r="D13" s="133">
        <f>County_JPCP_IRI_App2!D13</f>
        <v>0</v>
      </c>
      <c r="E13" s="133">
        <f>County_JPCP_IRI_App2!E13</f>
        <v>0</v>
      </c>
      <c r="F13" s="133">
        <f>County_JPCP_IRI_App2!F13</f>
        <v>0</v>
      </c>
      <c r="G13" s="133">
        <f>County_JPCP_IRI_App2!G13</f>
        <v>0</v>
      </c>
      <c r="H13" s="133">
        <f>IF(K13&gt;0,County_JPCP_IRI_App2!H13/K13,0)</f>
        <v>0</v>
      </c>
      <c r="I13" s="133">
        <f>County_JPCP_IRI_App2!I13</f>
        <v>0</v>
      </c>
      <c r="J13" s="133">
        <f>County_JPCP_IRI_App2!J13</f>
        <v>0</v>
      </c>
      <c r="K13" s="133">
        <f>RSL_County_JPCP_IRI_App2!K13</f>
        <v>0</v>
      </c>
      <c r="L13" s="133" t="str">
        <f>County_JPCP_IRI_App2!L13</f>
        <v/>
      </c>
      <c r="O13" s="133">
        <v>63.993400000000001</v>
      </c>
      <c r="P13" s="133">
        <f t="shared" si="1"/>
        <v>-1.1904761904761905</v>
      </c>
      <c r="Q13" s="136">
        <f t="shared" si="0"/>
        <v>-1.0018384185290099</v>
      </c>
      <c r="R13" s="133">
        <f t="shared" si="2"/>
        <v>-2.3835573197730735</v>
      </c>
      <c r="S13" s="133">
        <f t="shared" si="3"/>
        <v>-2.5954977704928055</v>
      </c>
      <c r="AS13" s="135"/>
      <c r="AT13" s="135"/>
      <c r="AU13" s="135"/>
      <c r="AV13" s="135"/>
      <c r="AW13" s="135"/>
      <c r="AX13" s="135"/>
      <c r="AY13" s="135"/>
    </row>
    <row r="14" spans="1:51" x14ac:dyDescent="0.25">
      <c r="A14" s="133">
        <f>County_JPCP_IRI_App2!A14</f>
        <v>0</v>
      </c>
      <c r="B14" s="133">
        <f>County_JPCP_IRI_App2!B14</f>
        <v>0</v>
      </c>
      <c r="C14" s="133">
        <f>County_JPCP_IRI_App2!C14</f>
        <v>0</v>
      </c>
      <c r="D14" s="133">
        <f>County_JPCP_IRI_App2!D14</f>
        <v>0</v>
      </c>
      <c r="E14" s="133">
        <f>County_JPCP_IRI_App2!E14</f>
        <v>0</v>
      </c>
      <c r="F14" s="133">
        <f>County_JPCP_IRI_App2!F14</f>
        <v>0</v>
      </c>
      <c r="G14" s="133">
        <f>County_JPCP_IRI_App2!G14</f>
        <v>0</v>
      </c>
      <c r="H14" s="133">
        <f>IF(K14&gt;0,County_JPCP_IRI_App2!H14/K14,0)</f>
        <v>0</v>
      </c>
      <c r="I14" s="133">
        <f>County_JPCP_IRI_App2!I14</f>
        <v>0</v>
      </c>
      <c r="J14" s="133">
        <f>County_JPCP_IRI_App2!J14</f>
        <v>0</v>
      </c>
      <c r="K14" s="133">
        <f>RSL_County_JPCP_IRI_App2!K14</f>
        <v>0</v>
      </c>
      <c r="L14" s="133" t="str">
        <f>County_JPCP_IRI_App2!L14</f>
        <v/>
      </c>
      <c r="O14" s="133" t="s">
        <v>712</v>
      </c>
      <c r="P14" s="133">
        <f t="shared" si="1"/>
        <v>-1.1904761904761905</v>
      </c>
      <c r="Q14" s="136">
        <f t="shared" si="0"/>
        <v>-1.0018384185290099</v>
      </c>
      <c r="R14" s="133">
        <f t="shared" si="2"/>
        <v>-2.3835573197730735</v>
      </c>
      <c r="S14" s="133">
        <f t="shared" si="3"/>
        <v>-2.5954977704928055</v>
      </c>
      <c r="AS14" s="135"/>
      <c r="AT14" s="135"/>
      <c r="AU14" s="135"/>
      <c r="AV14" s="135"/>
      <c r="AW14" s="135"/>
      <c r="AX14" s="135"/>
      <c r="AY14" s="135"/>
    </row>
    <row r="15" spans="1:51" x14ac:dyDescent="0.25">
      <c r="A15" s="133">
        <f>County_JPCP_IRI_App2!A15</f>
        <v>0</v>
      </c>
      <c r="B15" s="133">
        <f>County_JPCP_IRI_App2!B15</f>
        <v>0</v>
      </c>
      <c r="C15" s="133">
        <f>County_JPCP_IRI_App2!C15</f>
        <v>0</v>
      </c>
      <c r="D15" s="133">
        <f>County_JPCP_IRI_App2!D15</f>
        <v>0</v>
      </c>
      <c r="E15" s="133">
        <f>County_JPCP_IRI_App2!E15</f>
        <v>0</v>
      </c>
      <c r="F15" s="133">
        <f>County_JPCP_IRI_App2!F15</f>
        <v>0</v>
      </c>
      <c r="G15" s="133">
        <f>County_JPCP_IRI_App2!G15</f>
        <v>0</v>
      </c>
      <c r="H15" s="133">
        <f>IF(K15&gt;0,County_JPCP_IRI_App2!H15/K15,0)</f>
        <v>0</v>
      </c>
      <c r="I15" s="133">
        <f>County_JPCP_IRI_App2!I15</f>
        <v>0</v>
      </c>
      <c r="J15" s="133">
        <f>County_JPCP_IRI_App2!J15</f>
        <v>0</v>
      </c>
      <c r="K15" s="133">
        <f>RSL_County_JPCP_IRI_App2!K15</f>
        <v>0</v>
      </c>
      <c r="L15" s="133" t="str">
        <f>County_JPCP_IRI_App2!L15</f>
        <v/>
      </c>
      <c r="O15" s="133">
        <v>156.499</v>
      </c>
      <c r="P15" s="133">
        <f t="shared" si="1"/>
        <v>-1.1904761904761905</v>
      </c>
      <c r="Q15" s="136">
        <f t="shared" si="0"/>
        <v>-1.0018384185290099</v>
      </c>
      <c r="R15" s="133">
        <f t="shared" si="2"/>
        <v>-2.3835573197730735</v>
      </c>
      <c r="S15" s="133">
        <f t="shared" si="3"/>
        <v>-2.5954977704928055</v>
      </c>
      <c r="AS15" s="135"/>
      <c r="AT15" s="135"/>
      <c r="AU15" s="135"/>
      <c r="AV15" s="135"/>
      <c r="AW15" s="135"/>
      <c r="AX15" s="135"/>
      <c r="AY15" s="135"/>
    </row>
    <row r="16" spans="1:51" x14ac:dyDescent="0.25">
      <c r="A16" s="133">
        <f>County_JPCP_IRI_App2!A16</f>
        <v>0</v>
      </c>
      <c r="B16" s="133">
        <f>County_JPCP_IRI_App2!B16</f>
        <v>0</v>
      </c>
      <c r="C16" s="133">
        <f>County_JPCP_IRI_App2!C16</f>
        <v>0</v>
      </c>
      <c r="D16" s="133">
        <f>County_JPCP_IRI_App2!D16</f>
        <v>0</v>
      </c>
      <c r="E16" s="133">
        <f>County_JPCP_IRI_App2!E16</f>
        <v>0</v>
      </c>
      <c r="F16" s="133">
        <f>County_JPCP_IRI_App2!F16</f>
        <v>0</v>
      </c>
      <c r="G16" s="133">
        <f>County_JPCP_IRI_App2!G16</f>
        <v>0</v>
      </c>
      <c r="H16" s="133">
        <f>IF(K16&gt;0,County_JPCP_IRI_App2!H16/K16,0)</f>
        <v>0</v>
      </c>
      <c r="I16" s="133">
        <f>County_JPCP_IRI_App2!I16</f>
        <v>0</v>
      </c>
      <c r="J16" s="133">
        <f>County_JPCP_IRI_App2!J16</f>
        <v>0</v>
      </c>
      <c r="K16" s="133">
        <f>RSL_County_JPCP_IRI_App2!K16</f>
        <v>0</v>
      </c>
      <c r="L16" s="133" t="str">
        <f>County_JPCP_IRI_App2!L16</f>
        <v/>
      </c>
      <c r="O16" s="134" t="s">
        <v>707</v>
      </c>
      <c r="P16" s="133">
        <f t="shared" si="1"/>
        <v>-1.1904761904761905</v>
      </c>
      <c r="Q16" s="136">
        <f t="shared" si="0"/>
        <v>-1.0018384185290099</v>
      </c>
      <c r="R16" s="133">
        <f t="shared" si="2"/>
        <v>-2.3835573197730735</v>
      </c>
      <c r="S16" s="133">
        <f t="shared" si="3"/>
        <v>-2.5954977704928055</v>
      </c>
      <c r="AS16" s="135"/>
      <c r="AT16" s="135"/>
      <c r="AU16" s="135"/>
      <c r="AV16" s="135"/>
      <c r="AW16" s="135"/>
      <c r="AX16" s="135"/>
      <c r="AY16" s="135"/>
    </row>
    <row r="17" spans="15:51" x14ac:dyDescent="0.25">
      <c r="O17" s="133" t="s">
        <v>710</v>
      </c>
      <c r="P17" s="133">
        <f t="shared" si="1"/>
        <v>-1.1904761904761905</v>
      </c>
      <c r="Q17" s="136">
        <f t="shared" si="0"/>
        <v>-1.0018384185290099</v>
      </c>
      <c r="R17" s="133">
        <f t="shared" si="2"/>
        <v>-2.3835573197730735</v>
      </c>
      <c r="S17" s="133">
        <f t="shared" si="3"/>
        <v>-2.5954977704928055</v>
      </c>
      <c r="T17" s="134" t="s">
        <v>715</v>
      </c>
      <c r="U17" s="133" t="s">
        <v>716</v>
      </c>
      <c r="AS17" s="135"/>
      <c r="AT17" s="135"/>
      <c r="AU17" s="135"/>
      <c r="AV17" s="135"/>
      <c r="AW17" s="135"/>
      <c r="AX17" s="135"/>
      <c r="AY17" s="135"/>
    </row>
    <row r="18" spans="15:51" x14ac:dyDescent="0.25">
      <c r="O18" s="133">
        <v>73.101399999999998</v>
      </c>
      <c r="P18" s="133">
        <f t="shared" si="1"/>
        <v>-1.1904761904761905</v>
      </c>
      <c r="Q18" s="136">
        <f t="shared" si="0"/>
        <v>-1.0018384185290099</v>
      </c>
      <c r="R18" s="133">
        <f t="shared" si="2"/>
        <v>-2.3835573197730735</v>
      </c>
      <c r="S18" s="133">
        <f t="shared" si="3"/>
        <v>-2.5954977704928055</v>
      </c>
      <c r="T18" s="133">
        <v>-3.9078590000000002</v>
      </c>
      <c r="U18" s="133">
        <f t="array" ref="U18:AP22">MMULT(X2:AA6,TRANSPOSE(P2:S23))</f>
        <v>9.2595530966001469</v>
      </c>
      <c r="V18" s="133">
        <v>9.2595530966001469</v>
      </c>
      <c r="W18" s="133">
        <v>9.2595530966001469</v>
      </c>
      <c r="X18" s="133">
        <v>9.2595530966001469</v>
      </c>
      <c r="Y18" s="133">
        <v>9.2595530966001469</v>
      </c>
      <c r="Z18" s="133">
        <v>9.2595530966001469</v>
      </c>
      <c r="AA18" s="133">
        <v>9.2595530966001469</v>
      </c>
      <c r="AB18" s="133">
        <v>9.2595530966001469</v>
      </c>
      <c r="AC18" s="133">
        <v>9.2595530966001469</v>
      </c>
      <c r="AD18" s="133">
        <v>9.2595530966001469</v>
      </c>
      <c r="AE18" s="133">
        <v>9.2595530966001469</v>
      </c>
      <c r="AF18" s="133">
        <v>9.2595530966001469</v>
      </c>
      <c r="AG18" s="133">
        <v>9.2595530966001469</v>
      </c>
      <c r="AH18" s="133">
        <v>9.2595530966001469</v>
      </c>
      <c r="AI18" s="133">
        <v>9.2595530966001469</v>
      </c>
      <c r="AJ18" s="133">
        <v>9.2595530966001469</v>
      </c>
      <c r="AK18" s="133">
        <v>9.2595530966001469</v>
      </c>
      <c r="AL18" s="133">
        <v>9.2595530966001469</v>
      </c>
      <c r="AM18" s="133">
        <v>9.2595530966001469</v>
      </c>
      <c r="AN18" s="133">
        <v>9.2595530966001469</v>
      </c>
      <c r="AO18" s="133">
        <v>9.2595530966001469</v>
      </c>
      <c r="AP18" s="133">
        <v>9.2595530966001469</v>
      </c>
      <c r="AS18" s="135"/>
      <c r="AT18" s="135"/>
      <c r="AU18" s="135"/>
      <c r="AV18" s="135"/>
      <c r="AW18" s="135"/>
      <c r="AX18" s="135"/>
      <c r="AY18" s="135"/>
    </row>
    <row r="19" spans="15:51" x14ac:dyDescent="0.25">
      <c r="O19" s="133" t="s">
        <v>712</v>
      </c>
      <c r="P19" s="133">
        <f t="shared" si="1"/>
        <v>-1.1904761904761905</v>
      </c>
      <c r="Q19" s="136">
        <f t="shared" si="0"/>
        <v>-1.0018384185290099</v>
      </c>
      <c r="R19" s="133">
        <f t="shared" si="2"/>
        <v>-2.3835573197730735</v>
      </c>
      <c r="S19" s="133">
        <f t="shared" si="3"/>
        <v>-2.5954977704928055</v>
      </c>
      <c r="T19" s="133">
        <v>-0.344999</v>
      </c>
      <c r="U19" s="133">
        <v>-2.5838263089490843</v>
      </c>
      <c r="V19" s="133">
        <v>-2.5838263089490843</v>
      </c>
      <c r="W19" s="133">
        <v>-2.5838263089490843</v>
      </c>
      <c r="X19" s="133">
        <v>-2.5838263089490843</v>
      </c>
      <c r="Y19" s="133">
        <v>-2.5838263089490843</v>
      </c>
      <c r="Z19" s="133">
        <v>-2.5838263089490843</v>
      </c>
      <c r="AA19" s="133">
        <v>-2.5838263089490843</v>
      </c>
      <c r="AB19" s="133">
        <v>-2.5838263089490843</v>
      </c>
      <c r="AC19" s="133">
        <v>-2.5838263089490843</v>
      </c>
      <c r="AD19" s="133">
        <v>-2.5838263089490843</v>
      </c>
      <c r="AE19" s="133">
        <v>-2.5838263089490843</v>
      </c>
      <c r="AF19" s="133">
        <v>-2.5838263089490843</v>
      </c>
      <c r="AG19" s="133">
        <v>-2.5838263089490843</v>
      </c>
      <c r="AH19" s="133">
        <v>-2.5838263089490843</v>
      </c>
      <c r="AI19" s="133">
        <v>-2.5838263089490843</v>
      </c>
      <c r="AJ19" s="133">
        <v>-2.5838263089490843</v>
      </c>
      <c r="AK19" s="133">
        <v>-2.5838263089490843</v>
      </c>
      <c r="AL19" s="133">
        <v>-2.5838263089490843</v>
      </c>
      <c r="AM19" s="133">
        <v>-2.5838263089490843</v>
      </c>
      <c r="AN19" s="133">
        <v>-2.5838263089490843</v>
      </c>
      <c r="AO19" s="133">
        <v>-2.5838263089490843</v>
      </c>
      <c r="AP19" s="133">
        <v>-2.5838263089490843</v>
      </c>
      <c r="AS19" s="135"/>
      <c r="AT19" s="135"/>
      <c r="AU19" s="135"/>
      <c r="AV19" s="135"/>
      <c r="AW19" s="135"/>
      <c r="AX19" s="135"/>
      <c r="AY19" s="135"/>
    </row>
    <row r="20" spans="15:51" x14ac:dyDescent="0.25">
      <c r="O20" s="133">
        <v>164.73599999999999</v>
      </c>
      <c r="P20" s="133">
        <f t="shared" si="1"/>
        <v>-1.1904761904761905</v>
      </c>
      <c r="Q20" s="136">
        <f t="shared" si="0"/>
        <v>-1.0018384185290099</v>
      </c>
      <c r="R20" s="133">
        <f t="shared" si="2"/>
        <v>-2.3835573197730735</v>
      </c>
      <c r="S20" s="133">
        <f t="shared" si="3"/>
        <v>-2.5954977704928055</v>
      </c>
      <c r="T20" s="133">
        <v>-0.28549600000000003</v>
      </c>
      <c r="U20" s="133">
        <v>-1.2706228900309726</v>
      </c>
      <c r="V20" s="133">
        <v>-1.2706228900309726</v>
      </c>
      <c r="W20" s="133">
        <v>-1.2706228900309726</v>
      </c>
      <c r="X20" s="133">
        <v>-1.2706228900309726</v>
      </c>
      <c r="Y20" s="133">
        <v>-1.2706228900309726</v>
      </c>
      <c r="Z20" s="133">
        <v>-1.2706228900309726</v>
      </c>
      <c r="AA20" s="133">
        <v>-1.2706228900309726</v>
      </c>
      <c r="AB20" s="133">
        <v>-1.2706228900309726</v>
      </c>
      <c r="AC20" s="133">
        <v>-1.2706228900309726</v>
      </c>
      <c r="AD20" s="133">
        <v>-1.2706228900309726</v>
      </c>
      <c r="AE20" s="133">
        <v>-1.2706228900309726</v>
      </c>
      <c r="AF20" s="133">
        <v>-1.2706228900309726</v>
      </c>
      <c r="AG20" s="133">
        <v>-1.2706228900309726</v>
      </c>
      <c r="AH20" s="133">
        <v>-1.2706228900309726</v>
      </c>
      <c r="AI20" s="133">
        <v>-1.2706228900309726</v>
      </c>
      <c r="AJ20" s="133">
        <v>-1.2706228900309726</v>
      </c>
      <c r="AK20" s="133">
        <v>-1.2706228900309726</v>
      </c>
      <c r="AL20" s="133">
        <v>-1.2706228900309726</v>
      </c>
      <c r="AM20" s="133">
        <v>-1.2706228900309726</v>
      </c>
      <c r="AN20" s="133">
        <v>-1.2706228900309726</v>
      </c>
      <c r="AO20" s="133">
        <v>-1.2706228900309726</v>
      </c>
      <c r="AP20" s="133">
        <v>-1.2706228900309726</v>
      </c>
      <c r="AS20" s="135"/>
      <c r="AT20" s="135"/>
      <c r="AU20" s="135"/>
      <c r="AV20" s="135"/>
      <c r="AW20" s="135"/>
      <c r="AX20" s="135"/>
      <c r="AY20" s="135"/>
    </row>
    <row r="21" spans="15:51" x14ac:dyDescent="0.25">
      <c r="O21" s="135"/>
      <c r="P21" s="133">
        <f t="shared" si="1"/>
        <v>-1.1904761904761905</v>
      </c>
      <c r="Q21" s="136">
        <f t="shared" si="0"/>
        <v>-1.0018384185290099</v>
      </c>
      <c r="R21" s="133">
        <f t="shared" si="2"/>
        <v>-2.3835573197730735</v>
      </c>
      <c r="S21" s="133">
        <f t="shared" si="3"/>
        <v>-2.5954977704928055</v>
      </c>
      <c r="T21" s="133">
        <v>0.27776299999999998</v>
      </c>
      <c r="U21" s="133">
        <v>-3.0612317404718983</v>
      </c>
      <c r="V21" s="133">
        <v>-3.0612317404718983</v>
      </c>
      <c r="W21" s="133">
        <v>-3.0612317404718983</v>
      </c>
      <c r="X21" s="133">
        <v>-3.0612317404718983</v>
      </c>
      <c r="Y21" s="133">
        <v>-3.0612317404718983</v>
      </c>
      <c r="Z21" s="133">
        <v>-3.0612317404718983</v>
      </c>
      <c r="AA21" s="133">
        <v>-3.0612317404718983</v>
      </c>
      <c r="AB21" s="133">
        <v>-3.0612317404718983</v>
      </c>
      <c r="AC21" s="133">
        <v>-3.0612317404718983</v>
      </c>
      <c r="AD21" s="133">
        <v>-3.0612317404718983</v>
      </c>
      <c r="AE21" s="133">
        <v>-3.0612317404718983</v>
      </c>
      <c r="AF21" s="133">
        <v>-3.0612317404718983</v>
      </c>
      <c r="AG21" s="133">
        <v>-3.0612317404718983</v>
      </c>
      <c r="AH21" s="133">
        <v>-3.0612317404718983</v>
      </c>
      <c r="AI21" s="133">
        <v>-3.0612317404718983</v>
      </c>
      <c r="AJ21" s="133">
        <v>-3.0612317404718983</v>
      </c>
      <c r="AK21" s="133">
        <v>-3.0612317404718983</v>
      </c>
      <c r="AL21" s="133">
        <v>-3.0612317404718983</v>
      </c>
      <c r="AM21" s="133">
        <v>-3.0612317404718983</v>
      </c>
      <c r="AN21" s="133">
        <v>-3.0612317404718983</v>
      </c>
      <c r="AO21" s="133">
        <v>-3.0612317404718983</v>
      </c>
      <c r="AP21" s="133">
        <v>-3.0612317404718983</v>
      </c>
      <c r="AS21" s="135"/>
      <c r="AT21" s="135"/>
      <c r="AU21" s="135"/>
      <c r="AV21" s="135"/>
      <c r="AW21" s="135"/>
      <c r="AX21" s="135"/>
      <c r="AY21" s="135"/>
    </row>
    <row r="22" spans="15:51" x14ac:dyDescent="0.25">
      <c r="O22" s="135"/>
      <c r="P22" s="133">
        <f t="shared" si="1"/>
        <v>-1.1904761904761905</v>
      </c>
      <c r="Q22" s="136">
        <f t="shared" si="0"/>
        <v>-1.0018384185290099</v>
      </c>
      <c r="R22" s="133">
        <f t="shared" si="2"/>
        <v>-2.3835573197730735</v>
      </c>
      <c r="S22" s="133">
        <f t="shared" si="3"/>
        <v>-2.5954977704928055</v>
      </c>
      <c r="T22" s="133">
        <v>3.303855</v>
      </c>
      <c r="U22" s="133">
        <v>-7.2846650521505438</v>
      </c>
      <c r="V22" s="133">
        <v>-7.2846650521505438</v>
      </c>
      <c r="W22" s="133">
        <v>-7.2846650521505438</v>
      </c>
      <c r="X22" s="133">
        <v>-7.2846650521505438</v>
      </c>
      <c r="Y22" s="133">
        <v>-7.2846650521505438</v>
      </c>
      <c r="Z22" s="133">
        <v>-7.2846650521505438</v>
      </c>
      <c r="AA22" s="133">
        <v>-7.2846650521505438</v>
      </c>
      <c r="AB22" s="133">
        <v>-7.2846650521505438</v>
      </c>
      <c r="AC22" s="133">
        <v>-7.2846650521505438</v>
      </c>
      <c r="AD22" s="133">
        <v>-7.2846650521505438</v>
      </c>
      <c r="AE22" s="133">
        <v>-7.2846650521505438</v>
      </c>
      <c r="AF22" s="133">
        <v>-7.2846650521505438</v>
      </c>
      <c r="AG22" s="133">
        <v>-7.2846650521505438</v>
      </c>
      <c r="AH22" s="133">
        <v>-7.2846650521505438</v>
      </c>
      <c r="AI22" s="133">
        <v>-7.2846650521505438</v>
      </c>
      <c r="AJ22" s="133">
        <v>-7.2846650521505438</v>
      </c>
      <c r="AK22" s="133">
        <v>-7.2846650521505438</v>
      </c>
      <c r="AL22" s="133">
        <v>-7.2846650521505438</v>
      </c>
      <c r="AM22" s="133">
        <v>-7.2846650521505438</v>
      </c>
      <c r="AN22" s="133">
        <v>-7.2846650521505438</v>
      </c>
      <c r="AO22" s="133">
        <v>-7.2846650521505438</v>
      </c>
      <c r="AP22" s="133">
        <v>-7.2846650521505438</v>
      </c>
      <c r="AS22" s="135"/>
      <c r="AT22" s="135"/>
      <c r="AU22" s="135"/>
      <c r="AV22" s="135"/>
      <c r="AW22" s="135"/>
      <c r="AX22" s="135"/>
      <c r="AY22" s="135"/>
    </row>
    <row r="23" spans="15:51" x14ac:dyDescent="0.25">
      <c r="O23" s="135"/>
      <c r="P23" s="133">
        <f t="shared" si="1"/>
        <v>-1.1904761904761905</v>
      </c>
      <c r="Q23" s="136">
        <f t="shared" si="0"/>
        <v>-1.0018384185290099</v>
      </c>
      <c r="R23" s="133">
        <f t="shared" si="2"/>
        <v>-2.3835573197730735</v>
      </c>
      <c r="S23" s="133">
        <f t="shared" si="3"/>
        <v>-2.5954977704928055</v>
      </c>
      <c r="AS23" s="135"/>
      <c r="AT23" s="135"/>
      <c r="AU23" s="135"/>
      <c r="AV23" s="135"/>
      <c r="AW23" s="135"/>
      <c r="AX23" s="135"/>
      <c r="AY23" s="135"/>
    </row>
    <row r="24" spans="15:51" x14ac:dyDescent="0.25">
      <c r="O24" s="135"/>
      <c r="P24" s="133">
        <f t="shared" si="1"/>
        <v>-1.1904761904761905</v>
      </c>
      <c r="Q24" s="136">
        <f t="shared" si="0"/>
        <v>-1.0018384185290099</v>
      </c>
      <c r="R24" s="133">
        <f t="shared" si="2"/>
        <v>-2.3835573197730735</v>
      </c>
      <c r="S24" s="133">
        <f t="shared" si="3"/>
        <v>-2.5954977704928055</v>
      </c>
      <c r="AS24" s="135"/>
      <c r="AT24" s="135"/>
      <c r="AU24" s="135"/>
      <c r="AV24" s="135"/>
      <c r="AW24" s="135"/>
      <c r="AX24" s="135"/>
      <c r="AY24" s="135"/>
    </row>
    <row r="25" spans="15:51" x14ac:dyDescent="0.25">
      <c r="O25" s="135"/>
      <c r="P25" s="133">
        <f t="shared" si="1"/>
        <v>-1.1904761904761905</v>
      </c>
      <c r="Q25" s="136">
        <f t="shared" si="0"/>
        <v>-1.0018384185290099</v>
      </c>
      <c r="R25" s="133">
        <f t="shared" si="2"/>
        <v>-2.3835573197730735</v>
      </c>
      <c r="S25" s="133">
        <f t="shared" si="3"/>
        <v>-2.5954977704928055</v>
      </c>
      <c r="AS25" s="135"/>
      <c r="AT25" s="135"/>
      <c r="AU25" s="135"/>
      <c r="AV25" s="135"/>
      <c r="AW25" s="135"/>
      <c r="AX25" s="135"/>
      <c r="AY25" s="135"/>
    </row>
    <row r="26" spans="15:51" x14ac:dyDescent="0.25">
      <c r="O26" s="135"/>
      <c r="P26" s="133">
        <f t="shared" si="1"/>
        <v>-1.1904761904761905</v>
      </c>
      <c r="Q26" s="136">
        <f t="shared" si="0"/>
        <v>-1.0018384185290099</v>
      </c>
      <c r="R26" s="133">
        <f t="shared" si="2"/>
        <v>-2.3835573197730735</v>
      </c>
      <c r="S26" s="133">
        <f t="shared" si="3"/>
        <v>-2.5954977704928055</v>
      </c>
      <c r="U26" s="133" t="s">
        <v>717</v>
      </c>
      <c r="AS26" s="135"/>
      <c r="AT26" s="135"/>
      <c r="AU26" s="135"/>
      <c r="AV26" s="135"/>
      <c r="AW26" s="135"/>
      <c r="AX26" s="135"/>
      <c r="AY26" s="135"/>
    </row>
    <row r="27" spans="15:51" x14ac:dyDescent="0.25">
      <c r="O27" s="135"/>
      <c r="P27" s="133">
        <f t="shared" si="1"/>
        <v>-1.1904761904761905</v>
      </c>
      <c r="Q27" s="136">
        <f t="shared" si="0"/>
        <v>-1.0018384185290099</v>
      </c>
      <c r="R27" s="133">
        <f t="shared" si="2"/>
        <v>-2.3835573197730735</v>
      </c>
      <c r="S27" s="133">
        <f t="shared" si="3"/>
        <v>-2.5954977704928055</v>
      </c>
      <c r="U27" s="133">
        <f t="array" ref="U27:AP31">(T18:T22)+U18:AP22</f>
        <v>5.3516940966001467</v>
      </c>
      <c r="V27" s="133">
        <v>5.3516940966001467</v>
      </c>
      <c r="W27" s="133">
        <v>5.3516940966001467</v>
      </c>
      <c r="X27" s="133">
        <v>5.3516940966001467</v>
      </c>
      <c r="Y27" s="133">
        <v>5.3516940966001467</v>
      </c>
      <c r="Z27" s="133">
        <v>5.3516940966001467</v>
      </c>
      <c r="AA27" s="133">
        <v>5.3516940966001467</v>
      </c>
      <c r="AB27" s="133">
        <v>5.3516940966001467</v>
      </c>
      <c r="AC27" s="133">
        <v>5.3516940966001467</v>
      </c>
      <c r="AD27" s="133">
        <v>5.3516940966001467</v>
      </c>
      <c r="AE27" s="133">
        <v>5.3516940966001467</v>
      </c>
      <c r="AF27" s="133">
        <v>5.3516940966001467</v>
      </c>
      <c r="AG27" s="133">
        <v>5.3516940966001467</v>
      </c>
      <c r="AH27" s="133">
        <v>5.3516940966001467</v>
      </c>
      <c r="AI27" s="133">
        <v>5.3516940966001467</v>
      </c>
      <c r="AJ27" s="133">
        <v>5.3516940966001467</v>
      </c>
      <c r="AK27" s="133">
        <v>5.3516940966001467</v>
      </c>
      <c r="AL27" s="133">
        <v>5.3516940966001467</v>
      </c>
      <c r="AM27" s="133">
        <v>5.3516940966001467</v>
      </c>
      <c r="AN27" s="133">
        <v>5.3516940966001467</v>
      </c>
      <c r="AO27" s="133">
        <v>5.3516940966001467</v>
      </c>
      <c r="AP27" s="133">
        <v>5.3516940966001467</v>
      </c>
      <c r="AS27" s="135"/>
      <c r="AT27" s="135"/>
      <c r="AU27" s="135"/>
      <c r="AV27" s="135"/>
      <c r="AW27" s="135"/>
      <c r="AX27" s="135"/>
      <c r="AY27" s="135"/>
    </row>
    <row r="28" spans="15:51" x14ac:dyDescent="0.25">
      <c r="O28" s="135"/>
      <c r="P28" s="133">
        <f t="shared" si="1"/>
        <v>-1.1904761904761905</v>
      </c>
      <c r="Q28" s="136">
        <f t="shared" si="0"/>
        <v>-1.0018384185290099</v>
      </c>
      <c r="R28" s="133">
        <f t="shared" si="2"/>
        <v>-2.3835573197730735</v>
      </c>
      <c r="S28" s="133">
        <f t="shared" si="3"/>
        <v>-2.5954977704928055</v>
      </c>
      <c r="U28" s="133">
        <v>-2.9288253089490843</v>
      </c>
      <c r="V28" s="133">
        <v>-2.9288253089490843</v>
      </c>
      <c r="W28" s="133">
        <v>-2.9288253089490843</v>
      </c>
      <c r="X28" s="133">
        <v>-2.9288253089490843</v>
      </c>
      <c r="Y28" s="133">
        <v>-2.9288253089490843</v>
      </c>
      <c r="Z28" s="133">
        <v>-2.9288253089490843</v>
      </c>
      <c r="AA28" s="133">
        <v>-2.9288253089490843</v>
      </c>
      <c r="AB28" s="133">
        <v>-2.9288253089490843</v>
      </c>
      <c r="AC28" s="133">
        <v>-2.9288253089490843</v>
      </c>
      <c r="AD28" s="133">
        <v>-2.9288253089490843</v>
      </c>
      <c r="AE28" s="133">
        <v>-2.9288253089490843</v>
      </c>
      <c r="AF28" s="133">
        <v>-2.9288253089490843</v>
      </c>
      <c r="AG28" s="133">
        <v>-2.9288253089490843</v>
      </c>
      <c r="AH28" s="133">
        <v>-2.9288253089490843</v>
      </c>
      <c r="AI28" s="133">
        <v>-2.9288253089490843</v>
      </c>
      <c r="AJ28" s="133">
        <v>-2.9288253089490843</v>
      </c>
      <c r="AK28" s="133">
        <v>-2.9288253089490843</v>
      </c>
      <c r="AL28" s="133">
        <v>-2.9288253089490843</v>
      </c>
      <c r="AM28" s="133">
        <v>-2.9288253089490843</v>
      </c>
      <c r="AN28" s="133">
        <v>-2.9288253089490843</v>
      </c>
      <c r="AO28" s="133">
        <v>-2.9288253089490843</v>
      </c>
      <c r="AP28" s="133">
        <v>-2.9288253089490843</v>
      </c>
      <c r="AS28" s="135"/>
      <c r="AT28" s="135"/>
      <c r="AU28" s="135"/>
      <c r="AV28" s="135"/>
      <c r="AW28" s="135"/>
      <c r="AX28" s="135"/>
      <c r="AY28" s="135"/>
    </row>
    <row r="29" spans="15:51" x14ac:dyDescent="0.25">
      <c r="O29" s="135"/>
      <c r="P29" s="133">
        <f t="shared" si="1"/>
        <v>-1.1904761904761905</v>
      </c>
      <c r="Q29" s="136">
        <f t="shared" si="0"/>
        <v>-1.0018384185290099</v>
      </c>
      <c r="R29" s="133">
        <f t="shared" si="2"/>
        <v>-2.3835573197730735</v>
      </c>
      <c r="S29" s="133">
        <f t="shared" si="3"/>
        <v>-2.5954977704928055</v>
      </c>
      <c r="U29" s="133">
        <v>-1.5561188900309726</v>
      </c>
      <c r="V29" s="133">
        <v>-1.5561188900309726</v>
      </c>
      <c r="W29" s="133">
        <v>-1.5561188900309726</v>
      </c>
      <c r="X29" s="133">
        <v>-1.5561188900309726</v>
      </c>
      <c r="Y29" s="133">
        <v>-1.5561188900309726</v>
      </c>
      <c r="Z29" s="133">
        <v>-1.5561188900309726</v>
      </c>
      <c r="AA29" s="133">
        <v>-1.5561188900309726</v>
      </c>
      <c r="AB29" s="133">
        <v>-1.5561188900309726</v>
      </c>
      <c r="AC29" s="133">
        <v>-1.5561188900309726</v>
      </c>
      <c r="AD29" s="133">
        <v>-1.5561188900309726</v>
      </c>
      <c r="AE29" s="133">
        <v>-1.5561188900309726</v>
      </c>
      <c r="AF29" s="133">
        <v>-1.5561188900309726</v>
      </c>
      <c r="AG29" s="133">
        <v>-1.5561188900309726</v>
      </c>
      <c r="AH29" s="133">
        <v>-1.5561188900309726</v>
      </c>
      <c r="AI29" s="133">
        <v>-1.5561188900309726</v>
      </c>
      <c r="AJ29" s="133">
        <v>-1.5561188900309726</v>
      </c>
      <c r="AK29" s="133">
        <v>-1.5561188900309726</v>
      </c>
      <c r="AL29" s="133">
        <v>-1.5561188900309726</v>
      </c>
      <c r="AM29" s="133">
        <v>-1.5561188900309726</v>
      </c>
      <c r="AN29" s="133">
        <v>-1.5561188900309726</v>
      </c>
      <c r="AO29" s="133">
        <v>-1.5561188900309726</v>
      </c>
      <c r="AP29" s="133">
        <v>-1.5561188900309726</v>
      </c>
      <c r="AS29" s="135"/>
      <c r="AT29" s="135"/>
      <c r="AU29" s="135"/>
      <c r="AV29" s="135"/>
      <c r="AW29" s="135"/>
      <c r="AX29" s="135"/>
      <c r="AY29" s="135"/>
    </row>
    <row r="30" spans="15:51" x14ac:dyDescent="0.25">
      <c r="O30" s="135"/>
      <c r="P30" s="133">
        <f t="shared" si="1"/>
        <v>-1.1904761904761905</v>
      </c>
      <c r="Q30" s="136">
        <f t="shared" si="0"/>
        <v>-1.0018384185290099</v>
      </c>
      <c r="R30" s="133">
        <f t="shared" si="2"/>
        <v>-2.3835573197730735</v>
      </c>
      <c r="S30" s="133">
        <f t="shared" si="3"/>
        <v>-2.5954977704928055</v>
      </c>
      <c r="U30" s="133">
        <v>-2.7834687404718981</v>
      </c>
      <c r="V30" s="133">
        <v>-2.7834687404718981</v>
      </c>
      <c r="W30" s="133">
        <v>-2.7834687404718981</v>
      </c>
      <c r="X30" s="133">
        <v>-2.7834687404718981</v>
      </c>
      <c r="Y30" s="133">
        <v>-2.7834687404718981</v>
      </c>
      <c r="Z30" s="133">
        <v>-2.7834687404718981</v>
      </c>
      <c r="AA30" s="133">
        <v>-2.7834687404718981</v>
      </c>
      <c r="AB30" s="133">
        <v>-2.7834687404718981</v>
      </c>
      <c r="AC30" s="133">
        <v>-2.7834687404718981</v>
      </c>
      <c r="AD30" s="133">
        <v>-2.7834687404718981</v>
      </c>
      <c r="AE30" s="133">
        <v>-2.7834687404718981</v>
      </c>
      <c r="AF30" s="133">
        <v>-2.7834687404718981</v>
      </c>
      <c r="AG30" s="133">
        <v>-2.7834687404718981</v>
      </c>
      <c r="AH30" s="133">
        <v>-2.7834687404718981</v>
      </c>
      <c r="AI30" s="133">
        <v>-2.7834687404718981</v>
      </c>
      <c r="AJ30" s="133">
        <v>-2.7834687404718981</v>
      </c>
      <c r="AK30" s="133">
        <v>-2.7834687404718981</v>
      </c>
      <c r="AL30" s="133">
        <v>-2.7834687404718981</v>
      </c>
      <c r="AM30" s="133">
        <v>-2.7834687404718981</v>
      </c>
      <c r="AN30" s="133">
        <v>-2.7834687404718981</v>
      </c>
      <c r="AO30" s="133">
        <v>-2.7834687404718981</v>
      </c>
      <c r="AP30" s="133">
        <v>-2.7834687404718981</v>
      </c>
      <c r="AS30" s="135"/>
      <c r="AT30" s="135"/>
      <c r="AU30" s="135"/>
      <c r="AV30" s="135"/>
      <c r="AW30" s="135"/>
      <c r="AX30" s="135"/>
      <c r="AY30" s="135"/>
    </row>
    <row r="31" spans="15:51" x14ac:dyDescent="0.25">
      <c r="P31" s="133">
        <f t="shared" si="1"/>
        <v>-1.1904761904761905</v>
      </c>
      <c r="Q31" s="136">
        <f t="shared" si="0"/>
        <v>-1.0018384185290099</v>
      </c>
      <c r="R31" s="133">
        <f t="shared" si="2"/>
        <v>-2.3835573197730735</v>
      </c>
      <c r="S31" s="133">
        <f t="shared" si="3"/>
        <v>-2.5954977704928055</v>
      </c>
      <c r="U31" s="133">
        <v>-3.9808100521505438</v>
      </c>
      <c r="V31" s="133">
        <v>-3.9808100521505438</v>
      </c>
      <c r="W31" s="133">
        <v>-3.9808100521505438</v>
      </c>
      <c r="X31" s="133">
        <v>-3.9808100521505438</v>
      </c>
      <c r="Y31" s="133">
        <v>-3.9808100521505438</v>
      </c>
      <c r="Z31" s="133">
        <v>-3.9808100521505438</v>
      </c>
      <c r="AA31" s="133">
        <v>-3.9808100521505438</v>
      </c>
      <c r="AB31" s="133">
        <v>-3.9808100521505438</v>
      </c>
      <c r="AC31" s="133">
        <v>-3.9808100521505438</v>
      </c>
      <c r="AD31" s="133">
        <v>-3.9808100521505438</v>
      </c>
      <c r="AE31" s="133">
        <v>-3.9808100521505438</v>
      </c>
      <c r="AF31" s="133">
        <v>-3.9808100521505438</v>
      </c>
      <c r="AG31" s="133">
        <v>-3.9808100521505438</v>
      </c>
      <c r="AH31" s="133">
        <v>-3.9808100521505438</v>
      </c>
      <c r="AI31" s="133">
        <v>-3.9808100521505438</v>
      </c>
      <c r="AJ31" s="133">
        <v>-3.9808100521505438</v>
      </c>
      <c r="AK31" s="133">
        <v>-3.9808100521505438</v>
      </c>
      <c r="AL31" s="133">
        <v>-3.9808100521505438</v>
      </c>
      <c r="AM31" s="133">
        <v>-3.9808100521505438</v>
      </c>
      <c r="AN31" s="133">
        <v>-3.9808100521505438</v>
      </c>
      <c r="AO31" s="133">
        <v>-3.9808100521505438</v>
      </c>
      <c r="AP31" s="133">
        <v>-3.9808100521505438</v>
      </c>
      <c r="AS31" s="135"/>
      <c r="AT31" s="137"/>
      <c r="AU31" s="135"/>
      <c r="AV31" s="135"/>
      <c r="AW31" s="135"/>
      <c r="AX31" s="135"/>
      <c r="AY31" s="135"/>
    </row>
    <row r="32" spans="15:51" x14ac:dyDescent="0.25">
      <c r="P32" s="133">
        <f t="shared" si="1"/>
        <v>-1.1904761904761905</v>
      </c>
      <c r="Q32" s="136">
        <f t="shared" si="0"/>
        <v>-1.0018384185290099</v>
      </c>
      <c r="R32" s="133">
        <f t="shared" si="2"/>
        <v>-2.3835573197730735</v>
      </c>
      <c r="S32" s="133">
        <f t="shared" si="3"/>
        <v>-2.5954977704928055</v>
      </c>
      <c r="AS32" s="135"/>
      <c r="AT32" s="135"/>
      <c r="AU32" s="135"/>
      <c r="AV32" s="135"/>
      <c r="AW32" s="135"/>
      <c r="AX32" s="135"/>
      <c r="AY32" s="135"/>
    </row>
    <row r="33" spans="16:51" x14ac:dyDescent="0.25">
      <c r="P33" s="133">
        <f t="shared" si="1"/>
        <v>-1.1904761904761905</v>
      </c>
      <c r="Q33" s="136">
        <f t="shared" si="0"/>
        <v>-1.0018384185290099</v>
      </c>
      <c r="R33" s="133">
        <f t="shared" si="2"/>
        <v>-2.3835573197730735</v>
      </c>
      <c r="S33" s="133">
        <f t="shared" si="3"/>
        <v>-2.5954977704928055</v>
      </c>
      <c r="AS33" s="135"/>
      <c r="AT33" s="135"/>
      <c r="AU33" s="135"/>
      <c r="AV33" s="135"/>
      <c r="AW33" s="135"/>
      <c r="AX33" s="135"/>
      <c r="AY33" s="135"/>
    </row>
    <row r="34" spans="16:51" x14ac:dyDescent="0.25">
      <c r="P34" s="133">
        <f t="shared" si="1"/>
        <v>-1.1904761904761905</v>
      </c>
      <c r="Q34" s="136">
        <f t="shared" si="0"/>
        <v>-1.0018384185290099</v>
      </c>
      <c r="R34" s="133">
        <f t="shared" si="2"/>
        <v>-2.3835573197730735</v>
      </c>
      <c r="S34" s="133">
        <f t="shared" si="3"/>
        <v>-2.5954977704928055</v>
      </c>
      <c r="AS34" s="135"/>
      <c r="AT34" s="135"/>
      <c r="AU34" s="135"/>
      <c r="AV34" s="135"/>
      <c r="AW34" s="135"/>
      <c r="AX34" s="135"/>
      <c r="AY34" s="135"/>
    </row>
    <row r="35" spans="16:51" x14ac:dyDescent="0.25">
      <c r="P35" s="133">
        <f t="shared" si="1"/>
        <v>-1.1904761904761905</v>
      </c>
      <c r="Q35" s="136">
        <f t="shared" si="0"/>
        <v>-1.0018384185290099</v>
      </c>
      <c r="R35" s="133">
        <f t="shared" si="2"/>
        <v>-2.3835573197730735</v>
      </c>
      <c r="S35" s="133">
        <f t="shared" si="3"/>
        <v>-2.5954977704928055</v>
      </c>
      <c r="U35" s="133" t="s">
        <v>718</v>
      </c>
      <c r="AS35" s="135"/>
      <c r="AT35" s="135"/>
      <c r="AU35" s="135"/>
      <c r="AV35" s="135"/>
      <c r="AW35" s="135"/>
      <c r="AX35" s="135"/>
      <c r="AY35" s="135"/>
    </row>
    <row r="36" spans="16:51" x14ac:dyDescent="0.25">
      <c r="P36" s="133">
        <f t="shared" si="1"/>
        <v>-1.1904761904761905</v>
      </c>
      <c r="Q36" s="136">
        <f t="shared" si="0"/>
        <v>-1.0018384185290099</v>
      </c>
      <c r="R36" s="133">
        <f t="shared" si="2"/>
        <v>-2.3835573197730735</v>
      </c>
      <c r="S36" s="133">
        <f t="shared" si="3"/>
        <v>-2.5954977704928055</v>
      </c>
      <c r="U36" s="133">
        <f>2/(1+EXP(-2*U27))-1</f>
        <v>0.99995506364852438</v>
      </c>
      <c r="V36" s="133">
        <f t="shared" ref="V36:AP40" si="4">2/(1+EXP(-2*V27))-1</f>
        <v>0.99995506364852438</v>
      </c>
      <c r="W36" s="133">
        <f t="shared" si="4"/>
        <v>0.99995506364852438</v>
      </c>
      <c r="X36" s="133">
        <f t="shared" si="4"/>
        <v>0.99995506364852438</v>
      </c>
      <c r="Y36" s="133">
        <f t="shared" si="4"/>
        <v>0.99995506364852438</v>
      </c>
      <c r="Z36" s="133">
        <f t="shared" si="4"/>
        <v>0.99995506364852438</v>
      </c>
      <c r="AA36" s="133">
        <f t="shared" si="4"/>
        <v>0.99995506364852438</v>
      </c>
      <c r="AB36" s="133">
        <f t="shared" si="4"/>
        <v>0.99995506364852438</v>
      </c>
      <c r="AC36" s="133">
        <f t="shared" si="4"/>
        <v>0.99995506364852438</v>
      </c>
      <c r="AD36" s="133">
        <f t="shared" si="4"/>
        <v>0.99995506364852438</v>
      </c>
      <c r="AE36" s="133">
        <f t="shared" si="4"/>
        <v>0.99995506364852438</v>
      </c>
      <c r="AF36" s="133">
        <f t="shared" si="4"/>
        <v>0.99995506364852438</v>
      </c>
      <c r="AG36" s="133">
        <f t="shared" si="4"/>
        <v>0.99995506364852438</v>
      </c>
      <c r="AH36" s="133">
        <f t="shared" si="4"/>
        <v>0.99995506364852438</v>
      </c>
      <c r="AI36" s="133">
        <f t="shared" si="4"/>
        <v>0.99995506364852438</v>
      </c>
      <c r="AJ36" s="133">
        <f t="shared" si="4"/>
        <v>0.99995506364852438</v>
      </c>
      <c r="AK36" s="133">
        <f t="shared" si="4"/>
        <v>0.99995506364852438</v>
      </c>
      <c r="AL36" s="133">
        <f t="shared" si="4"/>
        <v>0.99995506364852438</v>
      </c>
      <c r="AM36" s="133">
        <f t="shared" si="4"/>
        <v>0.99995506364852438</v>
      </c>
      <c r="AN36" s="133">
        <f t="shared" si="4"/>
        <v>0.99995506364852438</v>
      </c>
      <c r="AO36" s="133">
        <f t="shared" si="4"/>
        <v>0.99995506364852438</v>
      </c>
      <c r="AP36" s="133">
        <f t="shared" si="4"/>
        <v>0.99995506364852438</v>
      </c>
      <c r="AS36" s="135"/>
      <c r="AT36" s="135"/>
      <c r="AU36" s="135"/>
      <c r="AV36" s="135"/>
      <c r="AW36" s="135"/>
      <c r="AX36" s="135"/>
      <c r="AY36" s="135"/>
    </row>
    <row r="37" spans="16:51" x14ac:dyDescent="0.25">
      <c r="P37" s="133">
        <f t="shared" si="1"/>
        <v>-1.1904761904761905</v>
      </c>
      <c r="Q37" s="136">
        <f t="shared" si="0"/>
        <v>-1.0018384185290099</v>
      </c>
      <c r="R37" s="133">
        <f t="shared" si="2"/>
        <v>-2.3835573197730735</v>
      </c>
      <c r="S37" s="133">
        <f t="shared" si="3"/>
        <v>-2.5954977704928055</v>
      </c>
      <c r="U37" s="133">
        <f t="shared" ref="U37:AJ40" si="5">2/(1+EXP(-2*U28))-1</f>
        <v>-0.99430038876800908</v>
      </c>
      <c r="V37" s="133">
        <f t="shared" si="5"/>
        <v>-0.99430038876800908</v>
      </c>
      <c r="W37" s="133">
        <f t="shared" si="5"/>
        <v>-0.99430038876800908</v>
      </c>
      <c r="X37" s="133">
        <f t="shared" si="5"/>
        <v>-0.99430038876800908</v>
      </c>
      <c r="Y37" s="133">
        <f t="shared" si="5"/>
        <v>-0.99430038876800908</v>
      </c>
      <c r="Z37" s="133">
        <f t="shared" si="5"/>
        <v>-0.99430038876800908</v>
      </c>
      <c r="AA37" s="133">
        <f t="shared" si="5"/>
        <v>-0.99430038876800908</v>
      </c>
      <c r="AB37" s="133">
        <f t="shared" si="5"/>
        <v>-0.99430038876800908</v>
      </c>
      <c r="AC37" s="133">
        <f t="shared" si="5"/>
        <v>-0.99430038876800908</v>
      </c>
      <c r="AD37" s="133">
        <f t="shared" si="5"/>
        <v>-0.99430038876800908</v>
      </c>
      <c r="AE37" s="133">
        <f t="shared" si="5"/>
        <v>-0.99430038876800908</v>
      </c>
      <c r="AF37" s="133">
        <f t="shared" si="5"/>
        <v>-0.99430038876800908</v>
      </c>
      <c r="AG37" s="133">
        <f t="shared" si="5"/>
        <v>-0.99430038876800908</v>
      </c>
      <c r="AH37" s="133">
        <f t="shared" si="5"/>
        <v>-0.99430038876800908</v>
      </c>
      <c r="AI37" s="133">
        <f t="shared" si="5"/>
        <v>-0.99430038876800908</v>
      </c>
      <c r="AJ37" s="133">
        <f t="shared" si="5"/>
        <v>-0.99430038876800908</v>
      </c>
      <c r="AK37" s="133">
        <f t="shared" si="4"/>
        <v>-0.99430038876800908</v>
      </c>
      <c r="AL37" s="133">
        <f t="shared" si="4"/>
        <v>-0.99430038876800908</v>
      </c>
      <c r="AM37" s="133">
        <f t="shared" si="4"/>
        <v>-0.99430038876800908</v>
      </c>
      <c r="AN37" s="133">
        <f t="shared" si="4"/>
        <v>-0.99430038876800908</v>
      </c>
      <c r="AO37" s="133">
        <f t="shared" si="4"/>
        <v>-0.99430038876800908</v>
      </c>
      <c r="AP37" s="133">
        <f t="shared" si="4"/>
        <v>-0.99430038876800908</v>
      </c>
      <c r="AS37" s="135"/>
      <c r="AT37" s="135"/>
      <c r="AU37" s="135"/>
      <c r="AV37" s="135"/>
      <c r="AW37" s="135"/>
      <c r="AX37" s="135"/>
      <c r="AY37" s="135"/>
    </row>
    <row r="38" spans="16:51" x14ac:dyDescent="0.25">
      <c r="P38" s="133">
        <f t="shared" si="1"/>
        <v>-1.1904761904761905</v>
      </c>
      <c r="Q38" s="136">
        <f t="shared" si="0"/>
        <v>-1.0018384185290099</v>
      </c>
      <c r="R38" s="133">
        <f t="shared" si="2"/>
        <v>-2.3835573197730735</v>
      </c>
      <c r="S38" s="133">
        <f t="shared" si="3"/>
        <v>-2.5954977704928055</v>
      </c>
      <c r="U38" s="133">
        <f t="shared" si="5"/>
        <v>-0.91478945691253599</v>
      </c>
      <c r="V38" s="133">
        <f t="shared" si="4"/>
        <v>-0.91478945691253599</v>
      </c>
      <c r="W38" s="133">
        <f t="shared" si="4"/>
        <v>-0.91478945691253599</v>
      </c>
      <c r="X38" s="133">
        <f t="shared" si="4"/>
        <v>-0.91478945691253599</v>
      </c>
      <c r="Y38" s="133">
        <f t="shared" si="4"/>
        <v>-0.91478945691253599</v>
      </c>
      <c r="Z38" s="133">
        <f t="shared" si="4"/>
        <v>-0.91478945691253599</v>
      </c>
      <c r="AA38" s="133">
        <f t="shared" si="4"/>
        <v>-0.91478945691253599</v>
      </c>
      <c r="AB38" s="133">
        <f t="shared" si="4"/>
        <v>-0.91478945691253599</v>
      </c>
      <c r="AC38" s="133">
        <f t="shared" si="4"/>
        <v>-0.91478945691253599</v>
      </c>
      <c r="AD38" s="133">
        <f t="shared" si="4"/>
        <v>-0.91478945691253599</v>
      </c>
      <c r="AE38" s="133">
        <f t="shared" si="4"/>
        <v>-0.91478945691253599</v>
      </c>
      <c r="AF38" s="133">
        <f t="shared" si="4"/>
        <v>-0.91478945691253599</v>
      </c>
      <c r="AG38" s="133">
        <f t="shared" si="4"/>
        <v>-0.91478945691253599</v>
      </c>
      <c r="AH38" s="133">
        <f t="shared" si="4"/>
        <v>-0.91478945691253599</v>
      </c>
      <c r="AI38" s="133">
        <f t="shared" si="4"/>
        <v>-0.91478945691253599</v>
      </c>
      <c r="AJ38" s="133">
        <f t="shared" si="4"/>
        <v>-0.91478945691253599</v>
      </c>
      <c r="AK38" s="133">
        <f t="shared" si="4"/>
        <v>-0.91478945691253599</v>
      </c>
      <c r="AL38" s="133">
        <f t="shared" si="4"/>
        <v>-0.91478945691253599</v>
      </c>
      <c r="AM38" s="133">
        <f t="shared" si="4"/>
        <v>-0.91478945691253599</v>
      </c>
      <c r="AN38" s="133">
        <f t="shared" si="4"/>
        <v>-0.91478945691253599</v>
      </c>
      <c r="AO38" s="133">
        <f t="shared" si="4"/>
        <v>-0.91478945691253599</v>
      </c>
      <c r="AP38" s="133">
        <f t="shared" si="4"/>
        <v>-0.91478945691253599</v>
      </c>
      <c r="AS38" s="135"/>
      <c r="AT38" s="135"/>
      <c r="AU38" s="135"/>
      <c r="AV38" s="135"/>
      <c r="AW38" s="135"/>
      <c r="AX38" s="135"/>
      <c r="AY38" s="135"/>
    </row>
    <row r="39" spans="16:51" x14ac:dyDescent="0.25">
      <c r="P39" s="133">
        <f t="shared" si="1"/>
        <v>-1.1904761904761905</v>
      </c>
      <c r="Q39" s="136">
        <f t="shared" si="0"/>
        <v>-1.0018384185290099</v>
      </c>
      <c r="R39" s="133">
        <f t="shared" si="2"/>
        <v>-2.3835573197730735</v>
      </c>
      <c r="S39" s="133">
        <f t="shared" si="3"/>
        <v>-2.5954977704928055</v>
      </c>
      <c r="U39" s="133">
        <f t="shared" si="5"/>
        <v>-0.99238477070747622</v>
      </c>
      <c r="V39" s="133">
        <f t="shared" si="4"/>
        <v>-0.99238477070747622</v>
      </c>
      <c r="W39" s="133">
        <f t="shared" si="4"/>
        <v>-0.99238477070747622</v>
      </c>
      <c r="X39" s="133">
        <f t="shared" si="4"/>
        <v>-0.99238477070747622</v>
      </c>
      <c r="Y39" s="133">
        <f t="shared" si="4"/>
        <v>-0.99238477070747622</v>
      </c>
      <c r="Z39" s="133">
        <f t="shared" si="4"/>
        <v>-0.99238477070747622</v>
      </c>
      <c r="AA39" s="133">
        <f t="shared" si="4"/>
        <v>-0.99238477070747622</v>
      </c>
      <c r="AB39" s="133">
        <f t="shared" si="4"/>
        <v>-0.99238477070747622</v>
      </c>
      <c r="AC39" s="133">
        <f t="shared" si="4"/>
        <v>-0.99238477070747622</v>
      </c>
      <c r="AD39" s="133">
        <f t="shared" si="4"/>
        <v>-0.99238477070747622</v>
      </c>
      <c r="AE39" s="133">
        <f t="shared" si="4"/>
        <v>-0.99238477070747622</v>
      </c>
      <c r="AF39" s="133">
        <f t="shared" si="4"/>
        <v>-0.99238477070747622</v>
      </c>
      <c r="AG39" s="133">
        <f t="shared" si="4"/>
        <v>-0.99238477070747622</v>
      </c>
      <c r="AH39" s="133">
        <f t="shared" si="4"/>
        <v>-0.99238477070747622</v>
      </c>
      <c r="AI39" s="133">
        <f t="shared" si="4"/>
        <v>-0.99238477070747622</v>
      </c>
      <c r="AJ39" s="133">
        <f t="shared" si="4"/>
        <v>-0.99238477070747622</v>
      </c>
      <c r="AK39" s="133">
        <f t="shared" si="4"/>
        <v>-0.99238477070747622</v>
      </c>
      <c r="AL39" s="133">
        <f t="shared" si="4"/>
        <v>-0.99238477070747622</v>
      </c>
      <c r="AM39" s="133">
        <f t="shared" si="4"/>
        <v>-0.99238477070747622</v>
      </c>
      <c r="AN39" s="133">
        <f t="shared" si="4"/>
        <v>-0.99238477070747622</v>
      </c>
      <c r="AO39" s="133">
        <f t="shared" si="4"/>
        <v>-0.99238477070747622</v>
      </c>
      <c r="AP39" s="133">
        <f t="shared" si="4"/>
        <v>-0.99238477070747622</v>
      </c>
      <c r="AS39" s="135"/>
      <c r="AT39" s="135"/>
      <c r="AU39" s="135"/>
      <c r="AV39" s="135"/>
      <c r="AW39" s="135"/>
      <c r="AX39" s="135"/>
      <c r="AY39" s="135"/>
    </row>
    <row r="40" spans="16:51" x14ac:dyDescent="0.25">
      <c r="P40" s="133">
        <f t="shared" si="1"/>
        <v>-1.1904761904761905</v>
      </c>
      <c r="Q40" s="136">
        <f t="shared" si="0"/>
        <v>-1.0018384185290099</v>
      </c>
      <c r="R40" s="133">
        <f t="shared" si="2"/>
        <v>-2.3835573197730735</v>
      </c>
      <c r="S40" s="133">
        <f t="shared" si="3"/>
        <v>-2.5954977704928055</v>
      </c>
      <c r="U40" s="133">
        <f t="shared" si="5"/>
        <v>-0.99930306712045081</v>
      </c>
      <c r="V40" s="133">
        <f t="shared" si="4"/>
        <v>-0.99930306712045081</v>
      </c>
      <c r="W40" s="133">
        <f t="shared" si="4"/>
        <v>-0.99930306712045081</v>
      </c>
      <c r="X40" s="133">
        <f t="shared" si="4"/>
        <v>-0.99930306712045081</v>
      </c>
      <c r="Y40" s="133">
        <f t="shared" si="4"/>
        <v>-0.99930306712045081</v>
      </c>
      <c r="Z40" s="133">
        <f t="shared" si="4"/>
        <v>-0.99930306712045081</v>
      </c>
      <c r="AA40" s="133">
        <f t="shared" si="4"/>
        <v>-0.99930306712045081</v>
      </c>
      <c r="AB40" s="133">
        <f t="shared" si="4"/>
        <v>-0.99930306712045081</v>
      </c>
      <c r="AC40" s="133">
        <f t="shared" si="4"/>
        <v>-0.99930306712045081</v>
      </c>
      <c r="AD40" s="133">
        <f t="shared" si="4"/>
        <v>-0.99930306712045081</v>
      </c>
      <c r="AE40" s="133">
        <f t="shared" si="4"/>
        <v>-0.99930306712045081</v>
      </c>
      <c r="AF40" s="133">
        <f t="shared" si="4"/>
        <v>-0.99930306712045081</v>
      </c>
      <c r="AG40" s="133">
        <f t="shared" si="4"/>
        <v>-0.99930306712045081</v>
      </c>
      <c r="AH40" s="133">
        <f t="shared" si="4"/>
        <v>-0.99930306712045081</v>
      </c>
      <c r="AI40" s="133">
        <f t="shared" si="4"/>
        <v>-0.99930306712045081</v>
      </c>
      <c r="AJ40" s="133">
        <f t="shared" si="4"/>
        <v>-0.99930306712045081</v>
      </c>
      <c r="AK40" s="133">
        <f t="shared" si="4"/>
        <v>-0.99930306712045081</v>
      </c>
      <c r="AL40" s="133">
        <f t="shared" si="4"/>
        <v>-0.99930306712045081</v>
      </c>
      <c r="AM40" s="133">
        <f t="shared" si="4"/>
        <v>-0.99930306712045081</v>
      </c>
      <c r="AN40" s="133">
        <f t="shared" si="4"/>
        <v>-0.99930306712045081</v>
      </c>
      <c r="AO40" s="133">
        <f t="shared" si="4"/>
        <v>-0.99930306712045081</v>
      </c>
      <c r="AP40" s="133">
        <f t="shared" si="4"/>
        <v>-0.99930306712045081</v>
      </c>
      <c r="AS40" s="135"/>
      <c r="AT40" s="135"/>
      <c r="AU40" s="135"/>
      <c r="AV40" s="135"/>
      <c r="AW40" s="135"/>
      <c r="AX40" s="135"/>
      <c r="AY40" s="135"/>
    </row>
    <row r="41" spans="16:51" x14ac:dyDescent="0.25">
      <c r="P41" s="133">
        <f t="shared" si="1"/>
        <v>-1.1904761904761905</v>
      </c>
      <c r="Q41" s="136">
        <f t="shared" si="0"/>
        <v>-1.0018384185290099</v>
      </c>
      <c r="R41" s="133">
        <f t="shared" si="2"/>
        <v>-2.3835573197730735</v>
      </c>
      <c r="S41" s="133">
        <f t="shared" si="3"/>
        <v>-2.5954977704928055</v>
      </c>
      <c r="AS41" s="135"/>
      <c r="AT41" s="135"/>
      <c r="AU41" s="135"/>
      <c r="AV41" s="135"/>
      <c r="AW41" s="135"/>
      <c r="AX41" s="135"/>
      <c r="AY41" s="135"/>
    </row>
    <row r="42" spans="16:51" x14ac:dyDescent="0.25">
      <c r="P42" s="133">
        <f t="shared" si="1"/>
        <v>-1.1904761904761905</v>
      </c>
      <c r="Q42" s="136">
        <f t="shared" si="0"/>
        <v>-1.0018384185290099</v>
      </c>
      <c r="R42" s="133">
        <f t="shared" si="2"/>
        <v>-2.3835573197730735</v>
      </c>
      <c r="S42" s="133">
        <f t="shared" si="3"/>
        <v>-2.5954977704928055</v>
      </c>
      <c r="U42" s="134" t="s">
        <v>719</v>
      </c>
      <c r="V42" s="134" t="s">
        <v>720</v>
      </c>
      <c r="AS42" s="135"/>
      <c r="AT42" s="135"/>
      <c r="AU42" s="135"/>
      <c r="AV42" s="135"/>
      <c r="AW42" s="135"/>
      <c r="AX42" s="135"/>
      <c r="AY42" s="135"/>
    </row>
    <row r="43" spans="16:51" x14ac:dyDescent="0.25">
      <c r="P43" s="133">
        <f t="shared" si="1"/>
        <v>-1.1904761904761905</v>
      </c>
      <c r="Q43" s="136">
        <f t="shared" si="0"/>
        <v>-1.0018384185290099</v>
      </c>
      <c r="R43" s="133">
        <f t="shared" si="2"/>
        <v>-2.3835573197730735</v>
      </c>
      <c r="S43" s="133">
        <f t="shared" si="3"/>
        <v>-2.5954977704928055</v>
      </c>
      <c r="U43" s="133">
        <v>0.27063199999999998</v>
      </c>
      <c r="V43" s="133">
        <v>-8.4087499999999996E-3</v>
      </c>
      <c r="W43" s="133">
        <v>-0.42743199999999998</v>
      </c>
      <c r="X43" s="133">
        <v>1.9468000000000001</v>
      </c>
      <c r="Y43" s="133">
        <v>0.43133199999999999</v>
      </c>
      <c r="Z43" s="133">
        <v>9.5996899999999996E-2</v>
      </c>
      <c r="AS43" s="135"/>
      <c r="AT43" s="135"/>
      <c r="AU43" s="135"/>
      <c r="AV43" s="135"/>
      <c r="AW43" s="135"/>
      <c r="AX43" s="135"/>
      <c r="AY43" s="135"/>
    </row>
    <row r="44" spans="16:51" x14ac:dyDescent="0.25">
      <c r="P44" s="133">
        <f t="shared" si="1"/>
        <v>-1.1904761904761905</v>
      </c>
      <c r="Q44" s="136">
        <f t="shared" si="0"/>
        <v>-1.0018384185290099</v>
      </c>
      <c r="R44" s="133">
        <f t="shared" si="2"/>
        <v>-2.3835573197730735</v>
      </c>
      <c r="S44" s="133">
        <f t="shared" si="3"/>
        <v>-2.5954977704928055</v>
      </c>
      <c r="AS44" s="135"/>
      <c r="AT44" s="135"/>
      <c r="AU44" s="135"/>
      <c r="AV44" s="135"/>
      <c r="AW44" s="135"/>
      <c r="AX44" s="135"/>
      <c r="AY44" s="135"/>
    </row>
    <row r="45" spans="16:51" x14ac:dyDescent="0.25">
      <c r="P45" s="133">
        <f t="shared" si="1"/>
        <v>-1.1904761904761905</v>
      </c>
      <c r="Q45" s="136">
        <f t="shared" si="0"/>
        <v>-1.0018384185290099</v>
      </c>
      <c r="R45" s="133">
        <f t="shared" si="2"/>
        <v>-2.3835573197730735</v>
      </c>
      <c r="S45" s="133">
        <f t="shared" si="3"/>
        <v>-2.5954977704928055</v>
      </c>
      <c r="U45" s="133" t="s">
        <v>721</v>
      </c>
      <c r="AS45" s="135"/>
      <c r="AT45" s="135"/>
      <c r="AU45" s="135"/>
      <c r="AV45" s="135"/>
      <c r="AW45" s="135"/>
      <c r="AX45" s="135"/>
      <c r="AY45" s="135"/>
    </row>
    <row r="46" spans="16:51" x14ac:dyDescent="0.25">
      <c r="P46" s="133">
        <f t="shared" si="1"/>
        <v>-1.1904761904761905</v>
      </c>
      <c r="Q46" s="136">
        <f t="shared" si="0"/>
        <v>-1.0018384185290099</v>
      </c>
      <c r="R46" s="133">
        <f t="shared" si="2"/>
        <v>-2.3835573197730735</v>
      </c>
      <c r="S46" s="133">
        <f t="shared" si="3"/>
        <v>-2.5954977704928055</v>
      </c>
      <c r="U46" s="133">
        <f t="array" ref="U46:AP46">MMULT(V43:Z43,U36:AP40)</f>
        <v>-1.8883019876097447</v>
      </c>
      <c r="V46" s="133">
        <v>-1.8883019876097447</v>
      </c>
      <c r="W46" s="133">
        <v>-1.8883019876097447</v>
      </c>
      <c r="X46" s="133">
        <v>-1.8883019876097447</v>
      </c>
      <c r="Y46" s="133">
        <v>-1.8883019876097447</v>
      </c>
      <c r="Z46" s="133">
        <v>-1.8883019876097447</v>
      </c>
      <c r="AA46" s="133">
        <v>-1.8883019876097447</v>
      </c>
      <c r="AB46" s="133">
        <v>-1.8883019876097447</v>
      </c>
      <c r="AC46" s="133">
        <v>-1.8883019876097447</v>
      </c>
      <c r="AD46" s="133">
        <v>-1.8883019876097447</v>
      </c>
      <c r="AE46" s="133">
        <v>-1.8883019876097447</v>
      </c>
      <c r="AF46" s="133">
        <v>-1.8883019876097447</v>
      </c>
      <c r="AG46" s="133">
        <v>-1.8883019876097447</v>
      </c>
      <c r="AH46" s="133">
        <v>-1.8883019876097447</v>
      </c>
      <c r="AI46" s="133">
        <v>-1.8883019876097447</v>
      </c>
      <c r="AJ46" s="133">
        <v>-1.8883019876097447</v>
      </c>
      <c r="AK46" s="133">
        <v>-1.8883019876097447</v>
      </c>
      <c r="AL46" s="133">
        <v>-1.8883019876097447</v>
      </c>
      <c r="AM46" s="133">
        <v>-1.8883019876097447</v>
      </c>
      <c r="AN46" s="133">
        <v>-1.8883019876097447</v>
      </c>
      <c r="AO46" s="133">
        <v>-1.8883019876097447</v>
      </c>
      <c r="AP46" s="133">
        <v>-1.8883019876097447</v>
      </c>
      <c r="AS46" s="135"/>
      <c r="AT46" s="135"/>
      <c r="AU46" s="135"/>
      <c r="AV46" s="135"/>
      <c r="AW46" s="135"/>
      <c r="AX46" s="135"/>
      <c r="AY46" s="135"/>
    </row>
    <row r="47" spans="16:51" x14ac:dyDescent="0.25">
      <c r="P47" s="133">
        <f t="shared" si="1"/>
        <v>-1.1904761904761905</v>
      </c>
      <c r="Q47" s="136">
        <f t="shared" si="0"/>
        <v>-1.0018384185290099</v>
      </c>
      <c r="R47" s="133">
        <f t="shared" si="2"/>
        <v>-2.3835573197730735</v>
      </c>
      <c r="S47" s="133">
        <f t="shared" si="3"/>
        <v>-2.5954977704928055</v>
      </c>
      <c r="U47" s="133" t="s">
        <v>722</v>
      </c>
      <c r="AS47" s="135"/>
      <c r="AT47" s="135"/>
      <c r="AU47" s="135"/>
      <c r="AV47" s="135"/>
      <c r="AW47" s="135"/>
      <c r="AX47" s="135"/>
      <c r="AY47" s="135"/>
    </row>
    <row r="48" spans="16:51" x14ac:dyDescent="0.25">
      <c r="P48" s="133">
        <f t="shared" si="1"/>
        <v>-1.1904761904761905</v>
      </c>
      <c r="Q48" s="136">
        <f t="shared" si="0"/>
        <v>-1.0018384185290099</v>
      </c>
      <c r="R48" s="133">
        <f t="shared" si="2"/>
        <v>-2.3835573197730735</v>
      </c>
      <c r="S48" s="133">
        <f t="shared" si="3"/>
        <v>-2.5954977704928055</v>
      </c>
      <c r="U48" s="133">
        <f t="array" ref="U48:AP48">(U43)+U46:AP46</f>
        <v>-1.6176699876097447</v>
      </c>
      <c r="V48" s="133">
        <v>-1.6176699876097447</v>
      </c>
      <c r="W48" s="133">
        <v>-1.6176699876097447</v>
      </c>
      <c r="X48" s="133">
        <v>-1.6176699876097447</v>
      </c>
      <c r="Y48" s="133">
        <v>-1.6176699876097447</v>
      </c>
      <c r="Z48" s="133">
        <v>-1.6176699876097447</v>
      </c>
      <c r="AA48" s="133">
        <v>-1.6176699876097447</v>
      </c>
      <c r="AB48" s="133">
        <v>-1.6176699876097447</v>
      </c>
      <c r="AC48" s="133">
        <v>-1.6176699876097447</v>
      </c>
      <c r="AD48" s="133">
        <v>-1.6176699876097447</v>
      </c>
      <c r="AE48" s="133">
        <v>-1.6176699876097447</v>
      </c>
      <c r="AF48" s="133">
        <v>-1.6176699876097447</v>
      </c>
      <c r="AG48" s="133">
        <v>-1.6176699876097447</v>
      </c>
      <c r="AH48" s="133">
        <v>-1.6176699876097447</v>
      </c>
      <c r="AI48" s="133">
        <v>-1.6176699876097447</v>
      </c>
      <c r="AJ48" s="133">
        <v>-1.6176699876097447</v>
      </c>
      <c r="AK48" s="133">
        <v>-1.6176699876097447</v>
      </c>
      <c r="AL48" s="133">
        <v>-1.6176699876097447</v>
      </c>
      <c r="AM48" s="133">
        <v>-1.6176699876097447</v>
      </c>
      <c r="AN48" s="133">
        <v>-1.6176699876097447</v>
      </c>
      <c r="AO48" s="133">
        <v>-1.6176699876097447</v>
      </c>
      <c r="AP48" s="133">
        <v>-1.6176699876097447</v>
      </c>
      <c r="AS48" s="135"/>
      <c r="AT48" s="135"/>
      <c r="AU48" s="135"/>
      <c r="AV48" s="135"/>
      <c r="AW48" s="135"/>
      <c r="AX48" s="135"/>
      <c r="AY48" s="135"/>
    </row>
    <row r="49" spans="16:51" x14ac:dyDescent="0.25">
      <c r="P49" s="133">
        <f t="shared" si="1"/>
        <v>-1.1904761904761905</v>
      </c>
      <c r="Q49" s="136">
        <f t="shared" si="0"/>
        <v>-1.0018384185290099</v>
      </c>
      <c r="R49" s="133">
        <f t="shared" si="2"/>
        <v>-2.3835573197730735</v>
      </c>
      <c r="S49" s="133">
        <f t="shared" si="3"/>
        <v>-2.5954977704928055</v>
      </c>
      <c r="AS49" s="135"/>
      <c r="AT49" s="135"/>
      <c r="AU49" s="135"/>
      <c r="AV49" s="135"/>
      <c r="AW49" s="135"/>
      <c r="AX49" s="135"/>
      <c r="AY49" s="135"/>
    </row>
    <row r="50" spans="16:51" x14ac:dyDescent="0.25">
      <c r="P50" s="133">
        <f t="shared" si="1"/>
        <v>-1.1904761904761905</v>
      </c>
      <c r="Q50" s="136">
        <f t="shared" si="0"/>
        <v>-1.0018384185290099</v>
      </c>
      <c r="R50" s="133">
        <f t="shared" si="2"/>
        <v>-2.3835573197730735</v>
      </c>
      <c r="S50" s="133">
        <f t="shared" si="3"/>
        <v>-2.5954977704928055</v>
      </c>
      <c r="U50" s="133" t="s">
        <v>723</v>
      </c>
      <c r="AS50" s="135"/>
      <c r="AT50" s="135"/>
      <c r="AU50" s="135"/>
      <c r="AV50" s="135"/>
      <c r="AW50" s="135"/>
      <c r="AX50" s="135"/>
      <c r="AY50" s="135"/>
    </row>
    <row r="51" spans="16:51" x14ac:dyDescent="0.25">
      <c r="P51" s="133">
        <f t="shared" si="1"/>
        <v>-1.1904761904761905</v>
      </c>
      <c r="Q51" s="136">
        <f t="shared" si="0"/>
        <v>-1.0018384185290099</v>
      </c>
      <c r="R51" s="133">
        <f t="shared" si="2"/>
        <v>-2.3835573197730735</v>
      </c>
      <c r="S51" s="133">
        <f t="shared" si="3"/>
        <v>-2.5954977704928055</v>
      </c>
      <c r="U51" s="133">
        <f>(U48+1)*(($M$5-$M$3)/2)+$M$3</f>
        <v>42.568843062239154</v>
      </c>
      <c r="V51" s="133">
        <f t="shared" ref="V51:AP51" si="6">(V48+1)*(($M$5-$M$3)/2)+$M$3</f>
        <v>42.568843062239154</v>
      </c>
      <c r="W51" s="133">
        <f t="shared" si="6"/>
        <v>42.568843062239154</v>
      </c>
      <c r="X51" s="133">
        <f t="shared" si="6"/>
        <v>42.568843062239154</v>
      </c>
      <c r="Y51" s="133">
        <f t="shared" si="6"/>
        <v>42.568843062239154</v>
      </c>
      <c r="Z51" s="133">
        <f t="shared" si="6"/>
        <v>42.568843062239154</v>
      </c>
      <c r="AA51" s="133">
        <f t="shared" si="6"/>
        <v>42.568843062239154</v>
      </c>
      <c r="AB51" s="133">
        <f t="shared" si="6"/>
        <v>42.568843062239154</v>
      </c>
      <c r="AC51" s="133">
        <f t="shared" si="6"/>
        <v>42.568843062239154</v>
      </c>
      <c r="AD51" s="133">
        <f t="shared" si="6"/>
        <v>42.568843062239154</v>
      </c>
      <c r="AE51" s="133">
        <f t="shared" si="6"/>
        <v>42.568843062239154</v>
      </c>
      <c r="AF51" s="133">
        <f t="shared" si="6"/>
        <v>42.568843062239154</v>
      </c>
      <c r="AG51" s="133">
        <f t="shared" si="6"/>
        <v>42.568843062239154</v>
      </c>
      <c r="AH51" s="133">
        <f t="shared" si="6"/>
        <v>42.568843062239154</v>
      </c>
      <c r="AI51" s="133">
        <f t="shared" si="6"/>
        <v>42.568843062239154</v>
      </c>
      <c r="AJ51" s="133">
        <f t="shared" si="6"/>
        <v>42.568843062239154</v>
      </c>
      <c r="AK51" s="133">
        <f t="shared" si="6"/>
        <v>42.568843062239154</v>
      </c>
      <c r="AL51" s="133">
        <f t="shared" si="6"/>
        <v>42.568843062239154</v>
      </c>
      <c r="AM51" s="133">
        <f t="shared" si="6"/>
        <v>42.568843062239154</v>
      </c>
      <c r="AN51" s="133">
        <f t="shared" si="6"/>
        <v>42.568843062239154</v>
      </c>
      <c r="AO51" s="133">
        <f t="shared" si="6"/>
        <v>42.568843062239154</v>
      </c>
      <c r="AP51" s="133">
        <f t="shared" si="6"/>
        <v>42.568843062239154</v>
      </c>
      <c r="AS51" s="135"/>
      <c r="AT51" s="135"/>
      <c r="AU51" s="135"/>
      <c r="AV51" s="135"/>
      <c r="AW51" s="135"/>
      <c r="AX51" s="135"/>
      <c r="AY51" s="135"/>
    </row>
    <row r="52" spans="16:51" x14ac:dyDescent="0.25">
      <c r="P52" s="133">
        <f t="shared" si="1"/>
        <v>-1.1904761904761905</v>
      </c>
      <c r="Q52" s="136">
        <f t="shared" si="0"/>
        <v>-1.0018384185290099</v>
      </c>
      <c r="R52" s="133">
        <f t="shared" si="2"/>
        <v>-2.3835573197730735</v>
      </c>
      <c r="S52" s="133">
        <f t="shared" si="3"/>
        <v>-2.5954977704928055</v>
      </c>
      <c r="U52" s="133" t="s">
        <v>724</v>
      </c>
      <c r="AS52" s="135"/>
      <c r="AT52" s="135"/>
      <c r="AU52" s="135"/>
      <c r="AV52" s="135"/>
      <c r="AW52" s="135"/>
      <c r="AX52" s="135"/>
      <c r="AY52" s="135"/>
    </row>
    <row r="53" spans="16:51" x14ac:dyDescent="0.25">
      <c r="P53" s="133">
        <f t="shared" si="1"/>
        <v>-1.1904761904761905</v>
      </c>
      <c r="Q53" s="136">
        <f t="shared" si="0"/>
        <v>-1.0018384185290099</v>
      </c>
      <c r="R53" s="133">
        <f t="shared" si="2"/>
        <v>-2.3835573197730735</v>
      </c>
      <c r="S53" s="133">
        <f t="shared" si="3"/>
        <v>-2.5954977704928055</v>
      </c>
      <c r="U53" s="133">
        <f t="array" ref="U53:U184">TRANSPOSE($U$51:$CC$51)</f>
        <v>42.568843062239154</v>
      </c>
      <c r="AS53" s="135"/>
      <c r="AT53" s="135"/>
      <c r="AU53" s="135"/>
      <c r="AV53" s="135"/>
      <c r="AW53" s="135"/>
      <c r="AX53" s="135"/>
      <c r="AY53" s="135"/>
    </row>
    <row r="54" spans="16:51" x14ac:dyDescent="0.25">
      <c r="P54" s="133">
        <f t="shared" si="1"/>
        <v>-1.1904761904761905</v>
      </c>
      <c r="Q54" s="136">
        <f t="shared" si="0"/>
        <v>-1.0018384185290099</v>
      </c>
      <c r="R54" s="133">
        <f t="shared" si="2"/>
        <v>-2.3835573197730735</v>
      </c>
      <c r="S54" s="133">
        <f t="shared" si="3"/>
        <v>-2.5954977704928055</v>
      </c>
      <c r="U54" s="133">
        <v>42.568843062239154</v>
      </c>
      <c r="AS54" s="135"/>
      <c r="AT54" s="135"/>
      <c r="AU54" s="135"/>
      <c r="AV54" s="135"/>
      <c r="AW54" s="135"/>
      <c r="AX54" s="135"/>
      <c r="AY54" s="135"/>
    </row>
    <row r="55" spans="16:51" x14ac:dyDescent="0.25">
      <c r="P55" s="133">
        <f t="shared" si="1"/>
        <v>-1.1904761904761905</v>
      </c>
      <c r="Q55" s="136">
        <f t="shared" si="0"/>
        <v>-1.0018384185290099</v>
      </c>
      <c r="R55" s="133">
        <f t="shared" si="2"/>
        <v>-2.3835573197730735</v>
      </c>
      <c r="S55" s="133">
        <f t="shared" si="3"/>
        <v>-2.5954977704928055</v>
      </c>
      <c r="U55" s="133">
        <v>42.568843062239154</v>
      </c>
    </row>
    <row r="56" spans="16:51" x14ac:dyDescent="0.25">
      <c r="P56" s="133">
        <f t="shared" si="1"/>
        <v>-1.1904761904761905</v>
      </c>
      <c r="Q56" s="136">
        <f t="shared" si="0"/>
        <v>-1.0018384185290099</v>
      </c>
      <c r="R56" s="133">
        <f t="shared" si="2"/>
        <v>-2.3835573197730735</v>
      </c>
      <c r="S56" s="133">
        <f t="shared" si="3"/>
        <v>-2.5954977704928055</v>
      </c>
      <c r="U56" s="133">
        <v>42.568843062239154</v>
      </c>
    </row>
    <row r="57" spans="16:51" x14ac:dyDescent="0.25">
      <c r="P57" s="133">
        <f t="shared" si="1"/>
        <v>-1.1904761904761905</v>
      </c>
      <c r="Q57" s="136">
        <f t="shared" si="0"/>
        <v>-1.0018384185290099</v>
      </c>
      <c r="R57" s="133">
        <f t="shared" si="2"/>
        <v>-2.3835573197730735</v>
      </c>
      <c r="S57" s="133">
        <f t="shared" si="3"/>
        <v>-2.5954977704928055</v>
      </c>
      <c r="U57" s="133">
        <v>42.568843062239154</v>
      </c>
    </row>
    <row r="58" spans="16:51" x14ac:dyDescent="0.25">
      <c r="P58" s="133">
        <f t="shared" si="1"/>
        <v>-1.1904761904761905</v>
      </c>
      <c r="Q58" s="136">
        <f t="shared" si="0"/>
        <v>-1.0018384185290099</v>
      </c>
      <c r="R58" s="133">
        <f t="shared" si="2"/>
        <v>-2.3835573197730735</v>
      </c>
      <c r="S58" s="133">
        <f t="shared" si="3"/>
        <v>-2.5954977704928055</v>
      </c>
      <c r="U58" s="133">
        <v>42.568843062239154</v>
      </c>
    </row>
    <row r="59" spans="16:51" x14ac:dyDescent="0.25">
      <c r="P59" s="133">
        <f t="shared" si="1"/>
        <v>-1.1904761904761905</v>
      </c>
      <c r="Q59" s="136">
        <f t="shared" si="0"/>
        <v>-1.0018384185290099</v>
      </c>
      <c r="R59" s="133">
        <f t="shared" si="2"/>
        <v>-2.3835573197730735</v>
      </c>
      <c r="S59" s="133">
        <f t="shared" si="3"/>
        <v>-2.5954977704928055</v>
      </c>
      <c r="U59" s="133">
        <v>42.568843062239154</v>
      </c>
    </row>
    <row r="60" spans="16:51" x14ac:dyDescent="0.25">
      <c r="P60" s="133">
        <f t="shared" si="1"/>
        <v>-1.1904761904761905</v>
      </c>
      <c r="Q60" s="136">
        <f t="shared" si="0"/>
        <v>-1.0018384185290099</v>
      </c>
      <c r="R60" s="133">
        <f t="shared" si="2"/>
        <v>-2.3835573197730735</v>
      </c>
      <c r="S60" s="133">
        <f t="shared" si="3"/>
        <v>-2.5954977704928055</v>
      </c>
      <c r="U60" s="133">
        <v>42.568843062239154</v>
      </c>
    </row>
    <row r="61" spans="16:51" x14ac:dyDescent="0.25">
      <c r="P61" s="133">
        <f t="shared" si="1"/>
        <v>-1.1904761904761905</v>
      </c>
      <c r="Q61" s="136">
        <f t="shared" si="0"/>
        <v>-1.0018384185290099</v>
      </c>
      <c r="R61" s="133">
        <f t="shared" si="2"/>
        <v>-2.3835573197730735</v>
      </c>
      <c r="S61" s="133">
        <f t="shared" si="3"/>
        <v>-2.5954977704928055</v>
      </c>
      <c r="U61" s="133">
        <v>42.568843062239154</v>
      </c>
    </row>
    <row r="62" spans="16:51" x14ac:dyDescent="0.25">
      <c r="P62" s="133">
        <f t="shared" si="1"/>
        <v>-1.1904761904761905</v>
      </c>
      <c r="Q62" s="136">
        <f t="shared" si="0"/>
        <v>-1.0018384185290099</v>
      </c>
      <c r="R62" s="133">
        <f t="shared" si="2"/>
        <v>-2.3835573197730735</v>
      </c>
      <c r="S62" s="133">
        <f t="shared" si="3"/>
        <v>-2.5954977704928055</v>
      </c>
      <c r="U62" s="133">
        <v>42.568843062239154</v>
      </c>
    </row>
    <row r="63" spans="16:51" x14ac:dyDescent="0.25">
      <c r="P63" s="133">
        <f t="shared" si="1"/>
        <v>-1.1904761904761905</v>
      </c>
      <c r="Q63" s="136">
        <f t="shared" si="0"/>
        <v>-1.0018384185290099</v>
      </c>
      <c r="R63" s="133">
        <f t="shared" si="2"/>
        <v>-2.3835573197730735</v>
      </c>
      <c r="S63" s="133">
        <f t="shared" si="3"/>
        <v>-2.5954977704928055</v>
      </c>
      <c r="U63" s="133">
        <v>42.568843062239154</v>
      </c>
    </row>
    <row r="64" spans="16:51" x14ac:dyDescent="0.25">
      <c r="P64" s="133">
        <f t="shared" si="1"/>
        <v>-1.1904761904761905</v>
      </c>
      <c r="Q64" s="136">
        <f t="shared" si="0"/>
        <v>-1.0018384185290099</v>
      </c>
      <c r="R64" s="133">
        <f t="shared" si="2"/>
        <v>-2.3835573197730735</v>
      </c>
      <c r="S64" s="133">
        <f t="shared" si="3"/>
        <v>-2.5954977704928055</v>
      </c>
      <c r="U64" s="133">
        <v>42.568843062239154</v>
      </c>
    </row>
    <row r="65" spans="16:21" x14ac:dyDescent="0.25">
      <c r="P65" s="133">
        <f t="shared" si="1"/>
        <v>-1.1904761904761905</v>
      </c>
      <c r="Q65" s="136">
        <f t="shared" si="0"/>
        <v>-1.0018384185290099</v>
      </c>
      <c r="R65" s="133">
        <f t="shared" si="2"/>
        <v>-2.3835573197730735</v>
      </c>
      <c r="S65" s="133">
        <f t="shared" si="3"/>
        <v>-2.5954977704928055</v>
      </c>
      <c r="U65" s="133">
        <v>42.568843062239154</v>
      </c>
    </row>
    <row r="66" spans="16:21" x14ac:dyDescent="0.25">
      <c r="P66" s="133">
        <f t="shared" si="1"/>
        <v>-1.1904761904761905</v>
      </c>
      <c r="Q66" s="136">
        <f t="shared" ref="Q66:Q129" si="7">2*((H66-O$8)/(O$10-O$8))-1</f>
        <v>-1.0018384185290099</v>
      </c>
      <c r="R66" s="133">
        <f t="shared" si="2"/>
        <v>-2.3835573197730735</v>
      </c>
      <c r="S66" s="133">
        <f t="shared" si="3"/>
        <v>-2.5954977704928055</v>
      </c>
      <c r="U66" s="133">
        <v>42.568843062239154</v>
      </c>
    </row>
    <row r="67" spans="16:21" x14ac:dyDescent="0.25">
      <c r="P67" s="133">
        <f t="shared" ref="P67:P130" si="8">2*((K67-O$3)/(O$5-O$3))-1</f>
        <v>-1.1904761904761905</v>
      </c>
      <c r="Q67" s="136">
        <f t="shared" si="7"/>
        <v>-1.0018384185290099</v>
      </c>
      <c r="R67" s="133">
        <f t="shared" ref="R67:R130" si="9">2*((I67-O$13)/(O$15-O$13))-1</f>
        <v>-2.3835573197730735</v>
      </c>
      <c r="S67" s="133">
        <f t="shared" ref="S67:S130" si="10">2*((J67-O$18)/(O$20-O$18))-1</f>
        <v>-2.5954977704928055</v>
      </c>
      <c r="U67" s="133">
        <v>42.568843062239154</v>
      </c>
    </row>
    <row r="68" spans="16:21" x14ac:dyDescent="0.25">
      <c r="P68" s="133">
        <f t="shared" si="8"/>
        <v>-1.1904761904761905</v>
      </c>
      <c r="Q68" s="136">
        <f t="shared" si="7"/>
        <v>-1.0018384185290099</v>
      </c>
      <c r="R68" s="133">
        <f t="shared" si="9"/>
        <v>-2.3835573197730735</v>
      </c>
      <c r="S68" s="133">
        <f t="shared" si="10"/>
        <v>-2.5954977704928055</v>
      </c>
      <c r="U68" s="133">
        <v>42.568843062239154</v>
      </c>
    </row>
    <row r="69" spans="16:21" x14ac:dyDescent="0.25">
      <c r="P69" s="133">
        <f t="shared" si="8"/>
        <v>-1.1904761904761905</v>
      </c>
      <c r="Q69" s="136">
        <f t="shared" si="7"/>
        <v>-1.0018384185290099</v>
      </c>
      <c r="R69" s="133">
        <f t="shared" si="9"/>
        <v>-2.3835573197730735</v>
      </c>
      <c r="S69" s="133">
        <f t="shared" si="10"/>
        <v>-2.5954977704928055</v>
      </c>
      <c r="U69" s="133">
        <v>42.568843062239154</v>
      </c>
    </row>
    <row r="70" spans="16:21" x14ac:dyDescent="0.25">
      <c r="P70" s="133">
        <f t="shared" si="8"/>
        <v>-1.1904761904761905</v>
      </c>
      <c r="Q70" s="136">
        <f t="shared" si="7"/>
        <v>-1.0018384185290099</v>
      </c>
      <c r="R70" s="133">
        <f t="shared" si="9"/>
        <v>-2.3835573197730735</v>
      </c>
      <c r="S70" s="133">
        <f t="shared" si="10"/>
        <v>-2.5954977704928055</v>
      </c>
      <c r="U70" s="133">
        <v>42.568843062239154</v>
      </c>
    </row>
    <row r="71" spans="16:21" x14ac:dyDescent="0.25">
      <c r="P71" s="133">
        <f t="shared" si="8"/>
        <v>-1.1904761904761905</v>
      </c>
      <c r="Q71" s="136">
        <f t="shared" si="7"/>
        <v>-1.0018384185290099</v>
      </c>
      <c r="R71" s="133">
        <f t="shared" si="9"/>
        <v>-2.3835573197730735</v>
      </c>
      <c r="S71" s="133">
        <f t="shared" si="10"/>
        <v>-2.5954977704928055</v>
      </c>
      <c r="U71" s="133">
        <v>42.568843062239154</v>
      </c>
    </row>
    <row r="72" spans="16:21" x14ac:dyDescent="0.25">
      <c r="P72" s="133">
        <f t="shared" si="8"/>
        <v>-1.1904761904761905</v>
      </c>
      <c r="Q72" s="136">
        <f t="shared" si="7"/>
        <v>-1.0018384185290099</v>
      </c>
      <c r="R72" s="133">
        <f t="shared" si="9"/>
        <v>-2.3835573197730735</v>
      </c>
      <c r="S72" s="133">
        <f t="shared" si="10"/>
        <v>-2.5954977704928055</v>
      </c>
      <c r="U72" s="133">
        <v>42.568843062239154</v>
      </c>
    </row>
    <row r="73" spans="16:21" x14ac:dyDescent="0.25">
      <c r="P73" s="133">
        <f t="shared" si="8"/>
        <v>-1.1904761904761905</v>
      </c>
      <c r="Q73" s="136">
        <f t="shared" si="7"/>
        <v>-1.0018384185290099</v>
      </c>
      <c r="R73" s="133">
        <f t="shared" si="9"/>
        <v>-2.3835573197730735</v>
      </c>
      <c r="S73" s="133">
        <f t="shared" si="10"/>
        <v>-2.5954977704928055</v>
      </c>
      <c r="U73" s="133">
        <v>42.568843062239154</v>
      </c>
    </row>
    <row r="74" spans="16:21" x14ac:dyDescent="0.25">
      <c r="P74" s="133">
        <f t="shared" si="8"/>
        <v>-1.1904761904761905</v>
      </c>
      <c r="Q74" s="136">
        <f t="shared" si="7"/>
        <v>-1.0018384185290099</v>
      </c>
      <c r="R74" s="133">
        <f t="shared" si="9"/>
        <v>-2.3835573197730735</v>
      </c>
      <c r="S74" s="133">
        <f t="shared" si="10"/>
        <v>-2.5954977704928055</v>
      </c>
      <c r="U74" s="133">
        <v>42.568843062239154</v>
      </c>
    </row>
    <row r="75" spans="16:21" x14ac:dyDescent="0.25">
      <c r="P75" s="133">
        <f t="shared" si="8"/>
        <v>-1.1904761904761905</v>
      </c>
      <c r="Q75" s="136">
        <f t="shared" si="7"/>
        <v>-1.0018384185290099</v>
      </c>
      <c r="R75" s="133">
        <f t="shared" si="9"/>
        <v>-2.3835573197730735</v>
      </c>
      <c r="S75" s="133">
        <f t="shared" si="10"/>
        <v>-2.5954977704928055</v>
      </c>
      <c r="U75" s="133">
        <v>0</v>
      </c>
    </row>
    <row r="76" spans="16:21" x14ac:dyDescent="0.25">
      <c r="P76" s="133">
        <f t="shared" si="8"/>
        <v>-1.1904761904761905</v>
      </c>
      <c r="Q76" s="136">
        <f t="shared" si="7"/>
        <v>-1.0018384185290099</v>
      </c>
      <c r="R76" s="133">
        <f t="shared" si="9"/>
        <v>-2.3835573197730735</v>
      </c>
      <c r="S76" s="133">
        <f t="shared" si="10"/>
        <v>-2.5954977704928055</v>
      </c>
      <c r="U76" s="133">
        <v>0</v>
      </c>
    </row>
    <row r="77" spans="16:21" x14ac:dyDescent="0.25">
      <c r="P77" s="133">
        <f t="shared" si="8"/>
        <v>-1.1904761904761905</v>
      </c>
      <c r="Q77" s="136">
        <f t="shared" si="7"/>
        <v>-1.0018384185290099</v>
      </c>
      <c r="R77" s="133">
        <f t="shared" si="9"/>
        <v>-2.3835573197730735</v>
      </c>
      <c r="S77" s="133">
        <f t="shared" si="10"/>
        <v>-2.5954977704928055</v>
      </c>
      <c r="U77" s="133">
        <v>0</v>
      </c>
    </row>
    <row r="78" spans="16:21" x14ac:dyDescent="0.25">
      <c r="P78" s="133">
        <f t="shared" si="8"/>
        <v>-1.1904761904761905</v>
      </c>
      <c r="Q78" s="136">
        <f t="shared" si="7"/>
        <v>-1.0018384185290099</v>
      </c>
      <c r="R78" s="133">
        <f t="shared" si="9"/>
        <v>-2.3835573197730735</v>
      </c>
      <c r="S78" s="133">
        <f t="shared" si="10"/>
        <v>-2.5954977704928055</v>
      </c>
      <c r="U78" s="133">
        <v>0</v>
      </c>
    </row>
    <row r="79" spans="16:21" x14ac:dyDescent="0.25">
      <c r="P79" s="133">
        <f t="shared" si="8"/>
        <v>-1.1904761904761905</v>
      </c>
      <c r="Q79" s="136">
        <f t="shared" si="7"/>
        <v>-1.0018384185290099</v>
      </c>
      <c r="R79" s="133">
        <f t="shared" si="9"/>
        <v>-2.3835573197730735</v>
      </c>
      <c r="S79" s="133">
        <f t="shared" si="10"/>
        <v>-2.5954977704928055</v>
      </c>
      <c r="U79" s="133">
        <v>0</v>
      </c>
    </row>
    <row r="80" spans="16:21" x14ac:dyDescent="0.25">
      <c r="P80" s="133">
        <f t="shared" si="8"/>
        <v>-1.1904761904761905</v>
      </c>
      <c r="Q80" s="136">
        <f t="shared" si="7"/>
        <v>-1.0018384185290099</v>
      </c>
      <c r="R80" s="133">
        <f t="shared" si="9"/>
        <v>-2.3835573197730735</v>
      </c>
      <c r="S80" s="133">
        <f t="shared" si="10"/>
        <v>-2.5954977704928055</v>
      </c>
      <c r="U80" s="133">
        <v>0</v>
      </c>
    </row>
    <row r="81" spans="16:21" x14ac:dyDescent="0.25">
      <c r="P81" s="133">
        <f t="shared" si="8"/>
        <v>-1.1904761904761905</v>
      </c>
      <c r="Q81" s="136">
        <f t="shared" si="7"/>
        <v>-1.0018384185290099</v>
      </c>
      <c r="R81" s="133">
        <f t="shared" si="9"/>
        <v>-2.3835573197730735</v>
      </c>
      <c r="S81" s="133">
        <f t="shared" si="10"/>
        <v>-2.5954977704928055</v>
      </c>
      <c r="U81" s="133">
        <v>0</v>
      </c>
    </row>
    <row r="82" spans="16:21" x14ac:dyDescent="0.25">
      <c r="P82" s="133">
        <f t="shared" si="8"/>
        <v>-1.1904761904761905</v>
      </c>
      <c r="Q82" s="136">
        <f t="shared" si="7"/>
        <v>-1.0018384185290099</v>
      </c>
      <c r="R82" s="133">
        <f t="shared" si="9"/>
        <v>-2.3835573197730735</v>
      </c>
      <c r="S82" s="133">
        <f t="shared" si="10"/>
        <v>-2.5954977704928055</v>
      </c>
      <c r="U82" s="133">
        <v>0</v>
      </c>
    </row>
    <row r="83" spans="16:21" x14ac:dyDescent="0.25">
      <c r="P83" s="133">
        <f t="shared" si="8"/>
        <v>-1.1904761904761905</v>
      </c>
      <c r="Q83" s="136">
        <f t="shared" si="7"/>
        <v>-1.0018384185290099</v>
      </c>
      <c r="R83" s="133">
        <f t="shared" si="9"/>
        <v>-2.3835573197730735</v>
      </c>
      <c r="S83" s="133">
        <f t="shared" si="10"/>
        <v>-2.5954977704928055</v>
      </c>
      <c r="U83" s="133">
        <v>0</v>
      </c>
    </row>
    <row r="84" spans="16:21" x14ac:dyDescent="0.25">
      <c r="P84" s="133">
        <f t="shared" si="8"/>
        <v>-1.1904761904761905</v>
      </c>
      <c r="Q84" s="136">
        <f t="shared" si="7"/>
        <v>-1.0018384185290099</v>
      </c>
      <c r="R84" s="133">
        <f t="shared" si="9"/>
        <v>-2.3835573197730735</v>
      </c>
      <c r="S84" s="133">
        <f t="shared" si="10"/>
        <v>-2.5954977704928055</v>
      </c>
      <c r="U84" s="133">
        <v>0</v>
      </c>
    </row>
    <row r="85" spans="16:21" x14ac:dyDescent="0.25">
      <c r="P85" s="133">
        <f t="shared" si="8"/>
        <v>-1.1904761904761905</v>
      </c>
      <c r="Q85" s="136">
        <f t="shared" si="7"/>
        <v>-1.0018384185290099</v>
      </c>
      <c r="R85" s="133">
        <f t="shared" si="9"/>
        <v>-2.3835573197730735</v>
      </c>
      <c r="S85" s="133">
        <f t="shared" si="10"/>
        <v>-2.5954977704928055</v>
      </c>
      <c r="U85" s="133">
        <v>0</v>
      </c>
    </row>
    <row r="86" spans="16:21" x14ac:dyDescent="0.25">
      <c r="P86" s="133">
        <f t="shared" si="8"/>
        <v>-1.1904761904761905</v>
      </c>
      <c r="Q86" s="136">
        <f t="shared" si="7"/>
        <v>-1.0018384185290099</v>
      </c>
      <c r="R86" s="133">
        <f t="shared" si="9"/>
        <v>-2.3835573197730735</v>
      </c>
      <c r="S86" s="133">
        <f t="shared" si="10"/>
        <v>-2.5954977704928055</v>
      </c>
      <c r="U86" s="133">
        <v>0</v>
      </c>
    </row>
    <row r="87" spans="16:21" x14ac:dyDescent="0.25">
      <c r="P87" s="133">
        <f t="shared" si="8"/>
        <v>-1.1904761904761905</v>
      </c>
      <c r="Q87" s="136">
        <f t="shared" si="7"/>
        <v>-1.0018384185290099</v>
      </c>
      <c r="R87" s="133">
        <f t="shared" si="9"/>
        <v>-2.3835573197730735</v>
      </c>
      <c r="S87" s="133">
        <f t="shared" si="10"/>
        <v>-2.5954977704928055</v>
      </c>
      <c r="U87" s="133">
        <v>0</v>
      </c>
    </row>
    <row r="88" spans="16:21" x14ac:dyDescent="0.25">
      <c r="P88" s="133">
        <f t="shared" si="8"/>
        <v>-1.1904761904761905</v>
      </c>
      <c r="Q88" s="136">
        <f t="shared" si="7"/>
        <v>-1.0018384185290099</v>
      </c>
      <c r="R88" s="133">
        <f t="shared" si="9"/>
        <v>-2.3835573197730735</v>
      </c>
      <c r="S88" s="133">
        <f t="shared" si="10"/>
        <v>-2.5954977704928055</v>
      </c>
      <c r="U88" s="133">
        <v>0</v>
      </c>
    </row>
    <row r="89" spans="16:21" x14ac:dyDescent="0.25">
      <c r="P89" s="133">
        <f t="shared" si="8"/>
        <v>-1.1904761904761905</v>
      </c>
      <c r="Q89" s="136">
        <f t="shared" si="7"/>
        <v>-1.0018384185290099</v>
      </c>
      <c r="R89" s="133">
        <f t="shared" si="9"/>
        <v>-2.3835573197730735</v>
      </c>
      <c r="S89" s="133">
        <f t="shared" si="10"/>
        <v>-2.5954977704928055</v>
      </c>
      <c r="U89" s="133">
        <v>0</v>
      </c>
    </row>
    <row r="90" spans="16:21" x14ac:dyDescent="0.25">
      <c r="P90" s="133">
        <f t="shared" si="8"/>
        <v>-1.1904761904761905</v>
      </c>
      <c r="Q90" s="136">
        <f t="shared" si="7"/>
        <v>-1.0018384185290099</v>
      </c>
      <c r="R90" s="133">
        <f t="shared" si="9"/>
        <v>-2.3835573197730735</v>
      </c>
      <c r="S90" s="133">
        <f t="shared" si="10"/>
        <v>-2.5954977704928055</v>
      </c>
      <c r="U90" s="133">
        <v>0</v>
      </c>
    </row>
    <row r="91" spans="16:21" x14ac:dyDescent="0.25">
      <c r="P91" s="133">
        <f t="shared" si="8"/>
        <v>-1.1904761904761905</v>
      </c>
      <c r="Q91" s="136">
        <f t="shared" si="7"/>
        <v>-1.0018384185290099</v>
      </c>
      <c r="R91" s="133">
        <f t="shared" si="9"/>
        <v>-2.3835573197730735</v>
      </c>
      <c r="S91" s="133">
        <f t="shared" si="10"/>
        <v>-2.5954977704928055</v>
      </c>
      <c r="U91" s="133">
        <v>0</v>
      </c>
    </row>
    <row r="92" spans="16:21" x14ac:dyDescent="0.25">
      <c r="P92" s="133">
        <f t="shared" si="8"/>
        <v>-1.1904761904761905</v>
      </c>
      <c r="Q92" s="136">
        <f t="shared" si="7"/>
        <v>-1.0018384185290099</v>
      </c>
      <c r="R92" s="133">
        <f t="shared" si="9"/>
        <v>-2.3835573197730735</v>
      </c>
      <c r="S92" s="133">
        <f t="shared" si="10"/>
        <v>-2.5954977704928055</v>
      </c>
      <c r="U92" s="133">
        <v>0</v>
      </c>
    </row>
    <row r="93" spans="16:21" x14ac:dyDescent="0.25">
      <c r="P93" s="133">
        <f t="shared" si="8"/>
        <v>-1.1904761904761905</v>
      </c>
      <c r="Q93" s="136">
        <f t="shared" si="7"/>
        <v>-1.0018384185290099</v>
      </c>
      <c r="R93" s="133">
        <f t="shared" si="9"/>
        <v>-2.3835573197730735</v>
      </c>
      <c r="S93" s="133">
        <f t="shared" si="10"/>
        <v>-2.5954977704928055</v>
      </c>
      <c r="U93" s="133">
        <v>0</v>
      </c>
    </row>
    <row r="94" spans="16:21" x14ac:dyDescent="0.25">
      <c r="P94" s="133">
        <f t="shared" si="8"/>
        <v>-1.1904761904761905</v>
      </c>
      <c r="Q94" s="136">
        <f t="shared" si="7"/>
        <v>-1.0018384185290099</v>
      </c>
      <c r="R94" s="133">
        <f t="shared" si="9"/>
        <v>-2.3835573197730735</v>
      </c>
      <c r="S94" s="133">
        <f t="shared" si="10"/>
        <v>-2.5954977704928055</v>
      </c>
      <c r="U94" s="133">
        <v>0</v>
      </c>
    </row>
    <row r="95" spans="16:21" x14ac:dyDescent="0.25">
      <c r="P95" s="133">
        <f t="shared" si="8"/>
        <v>-1.1904761904761905</v>
      </c>
      <c r="Q95" s="136">
        <f t="shared" si="7"/>
        <v>-1.0018384185290099</v>
      </c>
      <c r="R95" s="133">
        <f t="shared" si="9"/>
        <v>-2.3835573197730735</v>
      </c>
      <c r="S95" s="133">
        <f t="shared" si="10"/>
        <v>-2.5954977704928055</v>
      </c>
      <c r="U95" s="133">
        <v>0</v>
      </c>
    </row>
    <row r="96" spans="16:21" x14ac:dyDescent="0.25">
      <c r="P96" s="133">
        <f t="shared" si="8"/>
        <v>-1.1904761904761905</v>
      </c>
      <c r="Q96" s="136">
        <f t="shared" si="7"/>
        <v>-1.0018384185290099</v>
      </c>
      <c r="R96" s="133">
        <f t="shared" si="9"/>
        <v>-2.3835573197730735</v>
      </c>
      <c r="S96" s="133">
        <f t="shared" si="10"/>
        <v>-2.5954977704928055</v>
      </c>
      <c r="U96" s="133">
        <v>0</v>
      </c>
    </row>
    <row r="97" spans="16:21" x14ac:dyDescent="0.25">
      <c r="P97" s="133">
        <f t="shared" si="8"/>
        <v>-1.1904761904761905</v>
      </c>
      <c r="Q97" s="136">
        <f t="shared" si="7"/>
        <v>-1.0018384185290099</v>
      </c>
      <c r="R97" s="133">
        <f t="shared" si="9"/>
        <v>-2.3835573197730735</v>
      </c>
      <c r="S97" s="133">
        <f t="shared" si="10"/>
        <v>-2.5954977704928055</v>
      </c>
      <c r="U97" s="133">
        <v>0</v>
      </c>
    </row>
    <row r="98" spans="16:21" x14ac:dyDescent="0.25">
      <c r="P98" s="133">
        <f t="shared" si="8"/>
        <v>-1.1904761904761905</v>
      </c>
      <c r="Q98" s="136">
        <f t="shared" si="7"/>
        <v>-1.0018384185290099</v>
      </c>
      <c r="R98" s="133">
        <f t="shared" si="9"/>
        <v>-2.3835573197730735</v>
      </c>
      <c r="S98" s="133">
        <f t="shared" si="10"/>
        <v>-2.5954977704928055</v>
      </c>
      <c r="U98" s="133">
        <v>0</v>
      </c>
    </row>
    <row r="99" spans="16:21" x14ac:dyDescent="0.25">
      <c r="P99" s="133">
        <f t="shared" si="8"/>
        <v>-1.1904761904761905</v>
      </c>
      <c r="Q99" s="136">
        <f t="shared" si="7"/>
        <v>-1.0018384185290099</v>
      </c>
      <c r="R99" s="133">
        <f t="shared" si="9"/>
        <v>-2.3835573197730735</v>
      </c>
      <c r="S99" s="133">
        <f t="shared" si="10"/>
        <v>-2.5954977704928055</v>
      </c>
      <c r="U99" s="133">
        <v>0</v>
      </c>
    </row>
    <row r="100" spans="16:21" x14ac:dyDescent="0.25">
      <c r="P100" s="133">
        <f t="shared" si="8"/>
        <v>-1.1904761904761905</v>
      </c>
      <c r="Q100" s="136">
        <f t="shared" si="7"/>
        <v>-1.0018384185290099</v>
      </c>
      <c r="R100" s="133">
        <f t="shared" si="9"/>
        <v>-2.3835573197730735</v>
      </c>
      <c r="S100" s="133">
        <f t="shared" si="10"/>
        <v>-2.5954977704928055</v>
      </c>
      <c r="U100" s="133">
        <v>0</v>
      </c>
    </row>
    <row r="101" spans="16:21" x14ac:dyDescent="0.25">
      <c r="P101" s="133">
        <f t="shared" si="8"/>
        <v>-1.1904761904761905</v>
      </c>
      <c r="Q101" s="136">
        <f t="shared" si="7"/>
        <v>-1.0018384185290099</v>
      </c>
      <c r="R101" s="133">
        <f t="shared" si="9"/>
        <v>-2.3835573197730735</v>
      </c>
      <c r="S101" s="133">
        <f t="shared" si="10"/>
        <v>-2.5954977704928055</v>
      </c>
      <c r="U101" s="133">
        <v>0</v>
      </c>
    </row>
    <row r="102" spans="16:21" x14ac:dyDescent="0.25">
      <c r="P102" s="133">
        <f t="shared" si="8"/>
        <v>-1.1904761904761905</v>
      </c>
      <c r="Q102" s="136">
        <f t="shared" si="7"/>
        <v>-1.0018384185290099</v>
      </c>
      <c r="R102" s="133">
        <f t="shared" si="9"/>
        <v>-2.3835573197730735</v>
      </c>
      <c r="S102" s="133">
        <f t="shared" si="10"/>
        <v>-2.5954977704928055</v>
      </c>
      <c r="U102" s="133">
        <v>0</v>
      </c>
    </row>
    <row r="103" spans="16:21" x14ac:dyDescent="0.25">
      <c r="P103" s="133">
        <f t="shared" si="8"/>
        <v>-1.1904761904761905</v>
      </c>
      <c r="Q103" s="136">
        <f t="shared" si="7"/>
        <v>-1.0018384185290099</v>
      </c>
      <c r="R103" s="133">
        <f t="shared" si="9"/>
        <v>-2.3835573197730735</v>
      </c>
      <c r="S103" s="133">
        <f t="shared" si="10"/>
        <v>-2.5954977704928055</v>
      </c>
      <c r="U103" s="133">
        <v>0</v>
      </c>
    </row>
    <row r="104" spans="16:21" x14ac:dyDescent="0.25">
      <c r="P104" s="133">
        <f t="shared" si="8"/>
        <v>-1.1904761904761905</v>
      </c>
      <c r="Q104" s="136">
        <f t="shared" si="7"/>
        <v>-1.0018384185290099</v>
      </c>
      <c r="R104" s="133">
        <f t="shared" si="9"/>
        <v>-2.3835573197730735</v>
      </c>
      <c r="S104" s="133">
        <f t="shared" si="10"/>
        <v>-2.5954977704928055</v>
      </c>
      <c r="U104" s="133">
        <v>0</v>
      </c>
    </row>
    <row r="105" spans="16:21" x14ac:dyDescent="0.25">
      <c r="P105" s="133">
        <f t="shared" si="8"/>
        <v>-1.1904761904761905</v>
      </c>
      <c r="Q105" s="136">
        <f t="shared" si="7"/>
        <v>-1.0018384185290099</v>
      </c>
      <c r="R105" s="133">
        <f t="shared" si="9"/>
        <v>-2.3835573197730735</v>
      </c>
      <c r="S105" s="133">
        <f t="shared" si="10"/>
        <v>-2.5954977704928055</v>
      </c>
      <c r="U105" s="133">
        <v>0</v>
      </c>
    </row>
    <row r="106" spans="16:21" x14ac:dyDescent="0.25">
      <c r="P106" s="133">
        <f t="shared" si="8"/>
        <v>-1.1904761904761905</v>
      </c>
      <c r="Q106" s="136">
        <f t="shared" si="7"/>
        <v>-1.0018384185290099</v>
      </c>
      <c r="R106" s="133">
        <f t="shared" si="9"/>
        <v>-2.3835573197730735</v>
      </c>
      <c r="S106" s="133">
        <f t="shared" si="10"/>
        <v>-2.5954977704928055</v>
      </c>
      <c r="U106" s="133">
        <v>0</v>
      </c>
    </row>
    <row r="107" spans="16:21" x14ac:dyDescent="0.25">
      <c r="P107" s="133">
        <f t="shared" si="8"/>
        <v>-1.1904761904761905</v>
      </c>
      <c r="Q107" s="136">
        <f t="shared" si="7"/>
        <v>-1.0018384185290099</v>
      </c>
      <c r="R107" s="133">
        <f t="shared" si="9"/>
        <v>-2.3835573197730735</v>
      </c>
      <c r="S107" s="133">
        <f t="shared" si="10"/>
        <v>-2.5954977704928055</v>
      </c>
      <c r="U107" s="133">
        <v>0</v>
      </c>
    </row>
    <row r="108" spans="16:21" x14ac:dyDescent="0.25">
      <c r="P108" s="133">
        <f t="shared" si="8"/>
        <v>-1.1904761904761905</v>
      </c>
      <c r="Q108" s="136">
        <f t="shared" si="7"/>
        <v>-1.0018384185290099</v>
      </c>
      <c r="R108" s="133">
        <f t="shared" si="9"/>
        <v>-2.3835573197730735</v>
      </c>
      <c r="S108" s="133">
        <f t="shared" si="10"/>
        <v>-2.5954977704928055</v>
      </c>
      <c r="U108" s="133">
        <v>0</v>
      </c>
    </row>
    <row r="109" spans="16:21" x14ac:dyDescent="0.25">
      <c r="P109" s="133">
        <f t="shared" si="8"/>
        <v>-1.1904761904761905</v>
      </c>
      <c r="Q109" s="136">
        <f t="shared" si="7"/>
        <v>-1.0018384185290099</v>
      </c>
      <c r="R109" s="133">
        <f t="shared" si="9"/>
        <v>-2.3835573197730735</v>
      </c>
      <c r="S109" s="133">
        <f t="shared" si="10"/>
        <v>-2.5954977704928055</v>
      </c>
      <c r="U109" s="133">
        <v>0</v>
      </c>
    </row>
    <row r="110" spans="16:21" x14ac:dyDescent="0.25">
      <c r="P110" s="133">
        <f t="shared" si="8"/>
        <v>-1.1904761904761905</v>
      </c>
      <c r="Q110" s="136">
        <f t="shared" si="7"/>
        <v>-1.0018384185290099</v>
      </c>
      <c r="R110" s="133">
        <f t="shared" si="9"/>
        <v>-2.3835573197730735</v>
      </c>
      <c r="S110" s="133">
        <f t="shared" si="10"/>
        <v>-2.5954977704928055</v>
      </c>
      <c r="U110" s="133">
        <v>0</v>
      </c>
    </row>
    <row r="111" spans="16:21" x14ac:dyDescent="0.25">
      <c r="P111" s="133">
        <f t="shared" si="8"/>
        <v>-1.1904761904761905</v>
      </c>
      <c r="Q111" s="136">
        <f t="shared" si="7"/>
        <v>-1.0018384185290099</v>
      </c>
      <c r="R111" s="133">
        <f t="shared" si="9"/>
        <v>-2.3835573197730735</v>
      </c>
      <c r="S111" s="133">
        <f t="shared" si="10"/>
        <v>-2.5954977704928055</v>
      </c>
      <c r="U111" s="133">
        <v>0</v>
      </c>
    </row>
    <row r="112" spans="16:21" x14ac:dyDescent="0.25">
      <c r="P112" s="133">
        <f t="shared" si="8"/>
        <v>-1.1904761904761905</v>
      </c>
      <c r="Q112" s="136">
        <f t="shared" si="7"/>
        <v>-1.0018384185290099</v>
      </c>
      <c r="R112" s="133">
        <f t="shared" si="9"/>
        <v>-2.3835573197730735</v>
      </c>
      <c r="S112" s="133">
        <f t="shared" si="10"/>
        <v>-2.5954977704928055</v>
      </c>
      <c r="U112" s="133">
        <v>0</v>
      </c>
    </row>
    <row r="113" spans="16:21" x14ac:dyDescent="0.25">
      <c r="P113" s="133">
        <f t="shared" si="8"/>
        <v>-1.1904761904761905</v>
      </c>
      <c r="Q113" s="136">
        <f t="shared" si="7"/>
        <v>-1.0018384185290099</v>
      </c>
      <c r="R113" s="133">
        <f t="shared" si="9"/>
        <v>-2.3835573197730735</v>
      </c>
      <c r="S113" s="133">
        <f t="shared" si="10"/>
        <v>-2.5954977704928055</v>
      </c>
      <c r="U113" s="133">
        <v>0</v>
      </c>
    </row>
    <row r="114" spans="16:21" x14ac:dyDescent="0.25">
      <c r="P114" s="133">
        <f t="shared" si="8"/>
        <v>-1.1904761904761905</v>
      </c>
      <c r="Q114" s="136">
        <f t="shared" si="7"/>
        <v>-1.0018384185290099</v>
      </c>
      <c r="R114" s="133">
        <f t="shared" si="9"/>
        <v>-2.3835573197730735</v>
      </c>
      <c r="S114" s="133">
        <f t="shared" si="10"/>
        <v>-2.5954977704928055</v>
      </c>
      <c r="U114" s="133" t="e">
        <v>#N/A</v>
      </c>
    </row>
    <row r="115" spans="16:21" x14ac:dyDescent="0.25">
      <c r="P115" s="133">
        <f t="shared" si="8"/>
        <v>-1.1904761904761905</v>
      </c>
      <c r="Q115" s="136">
        <f t="shared" si="7"/>
        <v>-1.0018384185290099</v>
      </c>
      <c r="R115" s="133">
        <f t="shared" si="9"/>
        <v>-2.3835573197730735</v>
      </c>
      <c r="S115" s="133">
        <f t="shared" si="10"/>
        <v>-2.5954977704928055</v>
      </c>
      <c r="U115" s="133" t="e">
        <v>#N/A</v>
      </c>
    </row>
    <row r="116" spans="16:21" x14ac:dyDescent="0.25">
      <c r="P116" s="133">
        <f t="shared" si="8"/>
        <v>-1.1904761904761905</v>
      </c>
      <c r="Q116" s="136">
        <f t="shared" si="7"/>
        <v>-1.0018384185290099</v>
      </c>
      <c r="R116" s="133">
        <f t="shared" si="9"/>
        <v>-2.3835573197730735</v>
      </c>
      <c r="S116" s="133">
        <f t="shared" si="10"/>
        <v>-2.5954977704928055</v>
      </c>
      <c r="U116" s="133" t="e">
        <v>#N/A</v>
      </c>
    </row>
    <row r="117" spans="16:21" x14ac:dyDescent="0.25">
      <c r="P117" s="133">
        <f t="shared" si="8"/>
        <v>-1.1904761904761905</v>
      </c>
      <c r="Q117" s="136">
        <f t="shared" si="7"/>
        <v>-1.0018384185290099</v>
      </c>
      <c r="R117" s="133">
        <f t="shared" si="9"/>
        <v>-2.3835573197730735</v>
      </c>
      <c r="S117" s="133">
        <f t="shared" si="10"/>
        <v>-2.5954977704928055</v>
      </c>
      <c r="U117" s="133" t="e">
        <v>#N/A</v>
      </c>
    </row>
    <row r="118" spans="16:21" x14ac:dyDescent="0.25">
      <c r="P118" s="133">
        <f t="shared" si="8"/>
        <v>-1.1904761904761905</v>
      </c>
      <c r="Q118" s="136">
        <f t="shared" si="7"/>
        <v>-1.0018384185290099</v>
      </c>
      <c r="R118" s="133">
        <f t="shared" si="9"/>
        <v>-2.3835573197730735</v>
      </c>
      <c r="S118" s="133">
        <f t="shared" si="10"/>
        <v>-2.5954977704928055</v>
      </c>
      <c r="U118" s="133" t="e">
        <v>#N/A</v>
      </c>
    </row>
    <row r="119" spans="16:21" x14ac:dyDescent="0.25">
      <c r="P119" s="133">
        <f t="shared" si="8"/>
        <v>-1.1904761904761905</v>
      </c>
      <c r="Q119" s="136">
        <f t="shared" si="7"/>
        <v>-1.0018384185290099</v>
      </c>
      <c r="R119" s="133">
        <f t="shared" si="9"/>
        <v>-2.3835573197730735</v>
      </c>
      <c r="S119" s="133">
        <f t="shared" si="10"/>
        <v>-2.5954977704928055</v>
      </c>
      <c r="U119" s="133" t="e">
        <v>#N/A</v>
      </c>
    </row>
    <row r="120" spans="16:21" x14ac:dyDescent="0.25">
      <c r="P120" s="133">
        <f t="shared" si="8"/>
        <v>-1.1904761904761905</v>
      </c>
      <c r="Q120" s="136">
        <f t="shared" si="7"/>
        <v>-1.0018384185290099</v>
      </c>
      <c r="R120" s="133">
        <f t="shared" si="9"/>
        <v>-2.3835573197730735</v>
      </c>
      <c r="S120" s="133">
        <f t="shared" si="10"/>
        <v>-2.5954977704928055</v>
      </c>
      <c r="U120" s="133" t="e">
        <v>#N/A</v>
      </c>
    </row>
    <row r="121" spans="16:21" x14ac:dyDescent="0.25">
      <c r="P121" s="133">
        <f t="shared" si="8"/>
        <v>-1.1904761904761905</v>
      </c>
      <c r="Q121" s="136">
        <f t="shared" si="7"/>
        <v>-1.0018384185290099</v>
      </c>
      <c r="R121" s="133">
        <f t="shared" si="9"/>
        <v>-2.3835573197730735</v>
      </c>
      <c r="S121" s="133">
        <f t="shared" si="10"/>
        <v>-2.5954977704928055</v>
      </c>
      <c r="U121" s="133" t="e">
        <v>#N/A</v>
      </c>
    </row>
    <row r="122" spans="16:21" x14ac:dyDescent="0.25">
      <c r="P122" s="133">
        <f t="shared" si="8"/>
        <v>-1.1904761904761905</v>
      </c>
      <c r="Q122" s="136">
        <f t="shared" si="7"/>
        <v>-1.0018384185290099</v>
      </c>
      <c r="R122" s="133">
        <f t="shared" si="9"/>
        <v>-2.3835573197730735</v>
      </c>
      <c r="S122" s="133">
        <f t="shared" si="10"/>
        <v>-2.5954977704928055</v>
      </c>
      <c r="U122" s="133" t="e">
        <v>#N/A</v>
      </c>
    </row>
    <row r="123" spans="16:21" x14ac:dyDescent="0.25">
      <c r="P123" s="133">
        <f t="shared" si="8"/>
        <v>-1.1904761904761905</v>
      </c>
      <c r="Q123" s="136">
        <f t="shared" si="7"/>
        <v>-1.0018384185290099</v>
      </c>
      <c r="R123" s="133">
        <f t="shared" si="9"/>
        <v>-2.3835573197730735</v>
      </c>
      <c r="S123" s="133">
        <f t="shared" si="10"/>
        <v>-2.5954977704928055</v>
      </c>
      <c r="U123" s="133" t="e">
        <v>#N/A</v>
      </c>
    </row>
    <row r="124" spans="16:21" x14ac:dyDescent="0.25">
      <c r="P124" s="133">
        <f t="shared" si="8"/>
        <v>-1.1904761904761905</v>
      </c>
      <c r="Q124" s="136">
        <f t="shared" si="7"/>
        <v>-1.0018384185290099</v>
      </c>
      <c r="R124" s="133">
        <f t="shared" si="9"/>
        <v>-2.3835573197730735</v>
      </c>
      <c r="S124" s="133">
        <f t="shared" si="10"/>
        <v>-2.5954977704928055</v>
      </c>
      <c r="U124" s="133" t="e">
        <v>#N/A</v>
      </c>
    </row>
    <row r="125" spans="16:21" x14ac:dyDescent="0.25">
      <c r="P125" s="133">
        <f t="shared" si="8"/>
        <v>-1.1904761904761905</v>
      </c>
      <c r="Q125" s="136">
        <f t="shared" si="7"/>
        <v>-1.0018384185290099</v>
      </c>
      <c r="R125" s="133">
        <f t="shared" si="9"/>
        <v>-2.3835573197730735</v>
      </c>
      <c r="S125" s="133">
        <f t="shared" si="10"/>
        <v>-2.5954977704928055</v>
      </c>
      <c r="U125" s="133" t="e">
        <v>#N/A</v>
      </c>
    </row>
    <row r="126" spans="16:21" x14ac:dyDescent="0.25">
      <c r="P126" s="133">
        <f t="shared" si="8"/>
        <v>-1.1904761904761905</v>
      </c>
      <c r="Q126" s="136">
        <f t="shared" si="7"/>
        <v>-1.0018384185290099</v>
      </c>
      <c r="R126" s="133">
        <f t="shared" si="9"/>
        <v>-2.3835573197730735</v>
      </c>
      <c r="S126" s="133">
        <f t="shared" si="10"/>
        <v>-2.5954977704928055</v>
      </c>
      <c r="U126" s="133" t="e">
        <v>#N/A</v>
      </c>
    </row>
    <row r="127" spans="16:21" x14ac:dyDescent="0.25">
      <c r="P127" s="133">
        <f t="shared" si="8"/>
        <v>-1.1904761904761905</v>
      </c>
      <c r="Q127" s="136">
        <f t="shared" si="7"/>
        <v>-1.0018384185290099</v>
      </c>
      <c r="R127" s="133">
        <f t="shared" si="9"/>
        <v>-2.3835573197730735</v>
      </c>
      <c r="S127" s="133">
        <f t="shared" si="10"/>
        <v>-2.5954977704928055</v>
      </c>
      <c r="U127" s="133" t="e">
        <v>#N/A</v>
      </c>
    </row>
    <row r="128" spans="16:21" x14ac:dyDescent="0.25">
      <c r="P128" s="133">
        <f t="shared" si="8"/>
        <v>-1.1904761904761905</v>
      </c>
      <c r="Q128" s="136">
        <f t="shared" si="7"/>
        <v>-1.0018384185290099</v>
      </c>
      <c r="R128" s="133">
        <f t="shared" si="9"/>
        <v>-2.3835573197730735</v>
      </c>
      <c r="S128" s="133">
        <f t="shared" si="10"/>
        <v>-2.5954977704928055</v>
      </c>
      <c r="U128" s="133" t="e">
        <v>#N/A</v>
      </c>
    </row>
    <row r="129" spans="16:21" x14ac:dyDescent="0.25">
      <c r="P129" s="133">
        <f t="shared" si="8"/>
        <v>-1.1904761904761905</v>
      </c>
      <c r="Q129" s="136">
        <f t="shared" si="7"/>
        <v>-1.0018384185290099</v>
      </c>
      <c r="R129" s="133">
        <f t="shared" si="9"/>
        <v>-2.3835573197730735</v>
      </c>
      <c r="S129" s="133">
        <f t="shared" si="10"/>
        <v>-2.5954977704928055</v>
      </c>
      <c r="U129" s="133" t="e">
        <v>#N/A</v>
      </c>
    </row>
    <row r="130" spans="16:21" x14ac:dyDescent="0.25">
      <c r="P130" s="133">
        <f t="shared" si="8"/>
        <v>-1.1904761904761905</v>
      </c>
      <c r="Q130" s="136">
        <f t="shared" ref="Q130:Q193" si="11">2*((H130-O$8)/(O$10-O$8))-1</f>
        <v>-1.0018384185290099</v>
      </c>
      <c r="R130" s="133">
        <f t="shared" si="9"/>
        <v>-2.3835573197730735</v>
      </c>
      <c r="S130" s="133">
        <f t="shared" si="10"/>
        <v>-2.5954977704928055</v>
      </c>
      <c r="U130" s="133" t="e">
        <v>#N/A</v>
      </c>
    </row>
    <row r="131" spans="16:21" x14ac:dyDescent="0.25">
      <c r="P131" s="133">
        <f t="shared" ref="P131:P194" si="12">2*((K131-O$3)/(O$5-O$3))-1</f>
        <v>-1.1904761904761905</v>
      </c>
      <c r="Q131" s="136">
        <f t="shared" si="11"/>
        <v>-1.0018384185290099</v>
      </c>
      <c r="R131" s="133">
        <f t="shared" ref="R131:R194" si="13">2*((I131-O$13)/(O$15-O$13))-1</f>
        <v>-2.3835573197730735</v>
      </c>
      <c r="S131" s="133">
        <f t="shared" ref="S131:S194" si="14">2*((J131-O$18)/(O$20-O$18))-1</f>
        <v>-2.5954977704928055</v>
      </c>
      <c r="U131" s="133" t="e">
        <v>#N/A</v>
      </c>
    </row>
    <row r="132" spans="16:21" x14ac:dyDescent="0.25">
      <c r="P132" s="133">
        <f t="shared" si="12"/>
        <v>-1.1904761904761905</v>
      </c>
      <c r="Q132" s="136">
        <f t="shared" si="11"/>
        <v>-1.0018384185290099</v>
      </c>
      <c r="R132" s="133">
        <f t="shared" si="13"/>
        <v>-2.3835573197730735</v>
      </c>
      <c r="S132" s="133">
        <f t="shared" si="14"/>
        <v>-2.5954977704928055</v>
      </c>
      <c r="U132" s="133" t="e">
        <v>#N/A</v>
      </c>
    </row>
    <row r="133" spans="16:21" x14ac:dyDescent="0.25">
      <c r="P133" s="133">
        <f t="shared" si="12"/>
        <v>-1.1904761904761905</v>
      </c>
      <c r="Q133" s="136">
        <f t="shared" si="11"/>
        <v>-1.0018384185290099</v>
      </c>
      <c r="R133" s="133">
        <f t="shared" si="13"/>
        <v>-2.3835573197730735</v>
      </c>
      <c r="S133" s="133">
        <f t="shared" si="14"/>
        <v>-2.5954977704928055</v>
      </c>
      <c r="U133" s="133" t="e">
        <v>#N/A</v>
      </c>
    </row>
    <row r="134" spans="16:21" x14ac:dyDescent="0.25">
      <c r="P134" s="133">
        <f t="shared" si="12"/>
        <v>-1.1904761904761905</v>
      </c>
      <c r="Q134" s="136">
        <f t="shared" si="11"/>
        <v>-1.0018384185290099</v>
      </c>
      <c r="R134" s="133">
        <f t="shared" si="13"/>
        <v>-2.3835573197730735</v>
      </c>
      <c r="S134" s="133">
        <f t="shared" si="14"/>
        <v>-2.5954977704928055</v>
      </c>
      <c r="U134" s="133" t="e">
        <v>#N/A</v>
      </c>
    </row>
    <row r="135" spans="16:21" x14ac:dyDescent="0.25">
      <c r="P135" s="133">
        <f t="shared" si="12"/>
        <v>-1.1904761904761905</v>
      </c>
      <c r="Q135" s="136">
        <f t="shared" si="11"/>
        <v>-1.0018384185290099</v>
      </c>
      <c r="R135" s="133">
        <f t="shared" si="13"/>
        <v>-2.3835573197730735</v>
      </c>
      <c r="S135" s="133">
        <f t="shared" si="14"/>
        <v>-2.5954977704928055</v>
      </c>
      <c r="U135" s="133" t="e">
        <v>#N/A</v>
      </c>
    </row>
    <row r="136" spans="16:21" x14ac:dyDescent="0.25">
      <c r="P136" s="133">
        <f t="shared" si="12"/>
        <v>-1.1904761904761905</v>
      </c>
      <c r="Q136" s="136">
        <f t="shared" si="11"/>
        <v>-1.0018384185290099</v>
      </c>
      <c r="R136" s="133">
        <f t="shared" si="13"/>
        <v>-2.3835573197730735</v>
      </c>
      <c r="S136" s="133">
        <f t="shared" si="14"/>
        <v>-2.5954977704928055</v>
      </c>
      <c r="U136" s="133" t="e">
        <v>#N/A</v>
      </c>
    </row>
    <row r="137" spans="16:21" x14ac:dyDescent="0.25">
      <c r="P137" s="133">
        <f t="shared" si="12"/>
        <v>-1.1904761904761905</v>
      </c>
      <c r="Q137" s="136">
        <f t="shared" si="11"/>
        <v>-1.0018384185290099</v>
      </c>
      <c r="R137" s="133">
        <f t="shared" si="13"/>
        <v>-2.3835573197730735</v>
      </c>
      <c r="S137" s="133">
        <f t="shared" si="14"/>
        <v>-2.5954977704928055</v>
      </c>
      <c r="U137" s="133" t="e">
        <v>#N/A</v>
      </c>
    </row>
    <row r="138" spans="16:21" x14ac:dyDescent="0.25">
      <c r="P138" s="133">
        <f t="shared" si="12"/>
        <v>-1.1904761904761905</v>
      </c>
      <c r="Q138" s="136">
        <f t="shared" si="11"/>
        <v>-1.0018384185290099</v>
      </c>
      <c r="R138" s="133">
        <f t="shared" si="13"/>
        <v>-2.3835573197730735</v>
      </c>
      <c r="S138" s="133">
        <f t="shared" si="14"/>
        <v>-2.5954977704928055</v>
      </c>
      <c r="U138" s="133" t="e">
        <v>#N/A</v>
      </c>
    </row>
    <row r="139" spans="16:21" x14ac:dyDescent="0.25">
      <c r="P139" s="133">
        <f t="shared" si="12"/>
        <v>-1.1904761904761905</v>
      </c>
      <c r="Q139" s="136">
        <f t="shared" si="11"/>
        <v>-1.0018384185290099</v>
      </c>
      <c r="R139" s="133">
        <f t="shared" si="13"/>
        <v>-2.3835573197730735</v>
      </c>
      <c r="S139" s="133">
        <f t="shared" si="14"/>
        <v>-2.5954977704928055</v>
      </c>
      <c r="U139" s="133" t="e">
        <v>#N/A</v>
      </c>
    </row>
    <row r="140" spans="16:21" x14ac:dyDescent="0.25">
      <c r="P140" s="133">
        <f t="shared" si="12"/>
        <v>-1.1904761904761905</v>
      </c>
      <c r="Q140" s="136">
        <f t="shared" si="11"/>
        <v>-1.0018384185290099</v>
      </c>
      <c r="R140" s="133">
        <f t="shared" si="13"/>
        <v>-2.3835573197730735</v>
      </c>
      <c r="S140" s="133">
        <f t="shared" si="14"/>
        <v>-2.5954977704928055</v>
      </c>
      <c r="U140" s="133" t="e">
        <v>#N/A</v>
      </c>
    </row>
    <row r="141" spans="16:21" x14ac:dyDescent="0.25">
      <c r="P141" s="133">
        <f t="shared" si="12"/>
        <v>-1.1904761904761905</v>
      </c>
      <c r="Q141" s="136">
        <f t="shared" si="11"/>
        <v>-1.0018384185290099</v>
      </c>
      <c r="R141" s="133">
        <f t="shared" si="13"/>
        <v>-2.3835573197730735</v>
      </c>
      <c r="S141" s="133">
        <f t="shared" si="14"/>
        <v>-2.5954977704928055</v>
      </c>
      <c r="U141" s="133" t="e">
        <v>#N/A</v>
      </c>
    </row>
    <row r="142" spans="16:21" x14ac:dyDescent="0.25">
      <c r="P142" s="133">
        <f t="shared" si="12"/>
        <v>-1.1904761904761905</v>
      </c>
      <c r="Q142" s="136">
        <f t="shared" si="11"/>
        <v>-1.0018384185290099</v>
      </c>
      <c r="R142" s="133">
        <f t="shared" si="13"/>
        <v>-2.3835573197730735</v>
      </c>
      <c r="S142" s="133">
        <f t="shared" si="14"/>
        <v>-2.5954977704928055</v>
      </c>
      <c r="U142" s="133" t="e">
        <v>#N/A</v>
      </c>
    </row>
    <row r="143" spans="16:21" x14ac:dyDescent="0.25">
      <c r="P143" s="133">
        <f t="shared" si="12"/>
        <v>-1.1904761904761905</v>
      </c>
      <c r="Q143" s="136">
        <f t="shared" si="11"/>
        <v>-1.0018384185290099</v>
      </c>
      <c r="R143" s="133">
        <f t="shared" si="13"/>
        <v>-2.3835573197730735</v>
      </c>
      <c r="S143" s="133">
        <f t="shared" si="14"/>
        <v>-2.5954977704928055</v>
      </c>
      <c r="U143" s="133" t="e">
        <v>#N/A</v>
      </c>
    </row>
    <row r="144" spans="16:21" x14ac:dyDescent="0.25">
      <c r="P144" s="133">
        <f t="shared" si="12"/>
        <v>-1.1904761904761905</v>
      </c>
      <c r="Q144" s="136">
        <f t="shared" si="11"/>
        <v>-1.0018384185290099</v>
      </c>
      <c r="R144" s="133">
        <f t="shared" si="13"/>
        <v>-2.3835573197730735</v>
      </c>
      <c r="S144" s="133">
        <f t="shared" si="14"/>
        <v>-2.5954977704928055</v>
      </c>
      <c r="U144" s="133" t="e">
        <v>#N/A</v>
      </c>
    </row>
    <row r="145" spans="16:21" x14ac:dyDescent="0.25">
      <c r="P145" s="133">
        <f t="shared" si="12"/>
        <v>-1.1904761904761905</v>
      </c>
      <c r="Q145" s="136">
        <f t="shared" si="11"/>
        <v>-1.0018384185290099</v>
      </c>
      <c r="R145" s="133">
        <f t="shared" si="13"/>
        <v>-2.3835573197730735</v>
      </c>
      <c r="S145" s="133">
        <f t="shared" si="14"/>
        <v>-2.5954977704928055</v>
      </c>
      <c r="U145" s="133" t="e">
        <v>#N/A</v>
      </c>
    </row>
    <row r="146" spans="16:21" x14ac:dyDescent="0.25">
      <c r="P146" s="133">
        <f t="shared" si="12"/>
        <v>-1.1904761904761905</v>
      </c>
      <c r="Q146" s="136">
        <f t="shared" si="11"/>
        <v>-1.0018384185290099</v>
      </c>
      <c r="R146" s="133">
        <f t="shared" si="13"/>
        <v>-2.3835573197730735</v>
      </c>
      <c r="S146" s="133">
        <f t="shared" si="14"/>
        <v>-2.5954977704928055</v>
      </c>
      <c r="U146" s="133" t="e">
        <v>#N/A</v>
      </c>
    </row>
    <row r="147" spans="16:21" x14ac:dyDescent="0.25">
      <c r="P147" s="133">
        <f t="shared" si="12"/>
        <v>-1.1904761904761905</v>
      </c>
      <c r="Q147" s="136">
        <f t="shared" si="11"/>
        <v>-1.0018384185290099</v>
      </c>
      <c r="R147" s="133">
        <f t="shared" si="13"/>
        <v>-2.3835573197730735</v>
      </c>
      <c r="S147" s="133">
        <f t="shared" si="14"/>
        <v>-2.5954977704928055</v>
      </c>
      <c r="U147" s="133" t="e">
        <v>#N/A</v>
      </c>
    </row>
    <row r="148" spans="16:21" x14ac:dyDescent="0.25">
      <c r="P148" s="133">
        <f t="shared" si="12"/>
        <v>-1.1904761904761905</v>
      </c>
      <c r="Q148" s="136">
        <f t="shared" si="11"/>
        <v>-1.0018384185290099</v>
      </c>
      <c r="R148" s="133">
        <f t="shared" si="13"/>
        <v>-2.3835573197730735</v>
      </c>
      <c r="S148" s="133">
        <f t="shared" si="14"/>
        <v>-2.5954977704928055</v>
      </c>
      <c r="U148" s="133" t="e">
        <v>#N/A</v>
      </c>
    </row>
    <row r="149" spans="16:21" x14ac:dyDescent="0.25">
      <c r="P149" s="133">
        <f t="shared" si="12"/>
        <v>-1.1904761904761905</v>
      </c>
      <c r="Q149" s="136">
        <f t="shared" si="11"/>
        <v>-1.0018384185290099</v>
      </c>
      <c r="R149" s="133">
        <f t="shared" si="13"/>
        <v>-2.3835573197730735</v>
      </c>
      <c r="S149" s="133">
        <f t="shared" si="14"/>
        <v>-2.5954977704928055</v>
      </c>
      <c r="U149" s="133" t="e">
        <v>#N/A</v>
      </c>
    </row>
    <row r="150" spans="16:21" x14ac:dyDescent="0.25">
      <c r="P150" s="133">
        <f t="shared" si="12"/>
        <v>-1.1904761904761905</v>
      </c>
      <c r="Q150" s="136">
        <f t="shared" si="11"/>
        <v>-1.0018384185290099</v>
      </c>
      <c r="R150" s="133">
        <f t="shared" si="13"/>
        <v>-2.3835573197730735</v>
      </c>
      <c r="S150" s="133">
        <f t="shared" si="14"/>
        <v>-2.5954977704928055</v>
      </c>
      <c r="U150" s="133" t="e">
        <v>#N/A</v>
      </c>
    </row>
    <row r="151" spans="16:21" x14ac:dyDescent="0.25">
      <c r="P151" s="133">
        <f t="shared" si="12"/>
        <v>-1.1904761904761905</v>
      </c>
      <c r="Q151" s="136">
        <f t="shared" si="11"/>
        <v>-1.0018384185290099</v>
      </c>
      <c r="R151" s="133">
        <f t="shared" si="13"/>
        <v>-2.3835573197730735</v>
      </c>
      <c r="S151" s="133">
        <f t="shared" si="14"/>
        <v>-2.5954977704928055</v>
      </c>
      <c r="U151" s="133" t="e">
        <v>#N/A</v>
      </c>
    </row>
    <row r="152" spans="16:21" x14ac:dyDescent="0.25">
      <c r="P152" s="133">
        <f t="shared" si="12"/>
        <v>-1.1904761904761905</v>
      </c>
      <c r="Q152" s="136">
        <f t="shared" si="11"/>
        <v>-1.0018384185290099</v>
      </c>
      <c r="R152" s="133">
        <f t="shared" si="13"/>
        <v>-2.3835573197730735</v>
      </c>
      <c r="S152" s="133">
        <f t="shared" si="14"/>
        <v>-2.5954977704928055</v>
      </c>
      <c r="U152" s="133" t="e">
        <v>#N/A</v>
      </c>
    </row>
    <row r="153" spans="16:21" x14ac:dyDescent="0.25">
      <c r="P153" s="133">
        <f t="shared" si="12"/>
        <v>-1.1904761904761905</v>
      </c>
      <c r="Q153" s="136">
        <f t="shared" si="11"/>
        <v>-1.0018384185290099</v>
      </c>
      <c r="R153" s="133">
        <f t="shared" si="13"/>
        <v>-2.3835573197730735</v>
      </c>
      <c r="S153" s="133">
        <f t="shared" si="14"/>
        <v>-2.5954977704928055</v>
      </c>
      <c r="U153" s="133" t="e">
        <v>#N/A</v>
      </c>
    </row>
    <row r="154" spans="16:21" x14ac:dyDescent="0.25">
      <c r="P154" s="133">
        <f t="shared" si="12"/>
        <v>-1.1904761904761905</v>
      </c>
      <c r="Q154" s="136">
        <f t="shared" si="11"/>
        <v>-1.0018384185290099</v>
      </c>
      <c r="R154" s="133">
        <f t="shared" si="13"/>
        <v>-2.3835573197730735</v>
      </c>
      <c r="S154" s="133">
        <f t="shared" si="14"/>
        <v>-2.5954977704928055</v>
      </c>
      <c r="U154" s="133" t="e">
        <v>#N/A</v>
      </c>
    </row>
    <row r="155" spans="16:21" x14ac:dyDescent="0.25">
      <c r="P155" s="133">
        <f t="shared" si="12"/>
        <v>-1.1904761904761905</v>
      </c>
      <c r="Q155" s="136">
        <f t="shared" si="11"/>
        <v>-1.0018384185290099</v>
      </c>
      <c r="R155" s="133">
        <f t="shared" si="13"/>
        <v>-2.3835573197730735</v>
      </c>
      <c r="S155" s="133">
        <f t="shared" si="14"/>
        <v>-2.5954977704928055</v>
      </c>
      <c r="U155" s="133" t="e">
        <v>#N/A</v>
      </c>
    </row>
    <row r="156" spans="16:21" x14ac:dyDescent="0.25">
      <c r="P156" s="133">
        <f t="shared" si="12"/>
        <v>-1.1904761904761905</v>
      </c>
      <c r="Q156" s="136">
        <f t="shared" si="11"/>
        <v>-1.0018384185290099</v>
      </c>
      <c r="R156" s="133">
        <f t="shared" si="13"/>
        <v>-2.3835573197730735</v>
      </c>
      <c r="S156" s="133">
        <f t="shared" si="14"/>
        <v>-2.5954977704928055</v>
      </c>
      <c r="U156" s="133" t="e">
        <v>#N/A</v>
      </c>
    </row>
    <row r="157" spans="16:21" x14ac:dyDescent="0.25">
      <c r="P157" s="133">
        <f t="shared" si="12"/>
        <v>-1.1904761904761905</v>
      </c>
      <c r="Q157" s="136">
        <f t="shared" si="11"/>
        <v>-1.0018384185290099</v>
      </c>
      <c r="R157" s="133">
        <f t="shared" si="13"/>
        <v>-2.3835573197730735</v>
      </c>
      <c r="S157" s="133">
        <f t="shared" si="14"/>
        <v>-2.5954977704928055</v>
      </c>
      <c r="U157" s="133" t="e">
        <v>#N/A</v>
      </c>
    </row>
    <row r="158" spans="16:21" x14ac:dyDescent="0.25">
      <c r="P158" s="133">
        <f t="shared" si="12"/>
        <v>-1.1904761904761905</v>
      </c>
      <c r="Q158" s="136">
        <f t="shared" si="11"/>
        <v>-1.0018384185290099</v>
      </c>
      <c r="R158" s="133">
        <f t="shared" si="13"/>
        <v>-2.3835573197730735</v>
      </c>
      <c r="S158" s="133">
        <f t="shared" si="14"/>
        <v>-2.5954977704928055</v>
      </c>
      <c r="U158" s="133" t="e">
        <v>#N/A</v>
      </c>
    </row>
    <row r="159" spans="16:21" x14ac:dyDescent="0.25">
      <c r="P159" s="133">
        <f t="shared" si="12"/>
        <v>-1.1904761904761905</v>
      </c>
      <c r="Q159" s="136">
        <f t="shared" si="11"/>
        <v>-1.0018384185290099</v>
      </c>
      <c r="R159" s="133">
        <f t="shared" si="13"/>
        <v>-2.3835573197730735</v>
      </c>
      <c r="S159" s="133">
        <f t="shared" si="14"/>
        <v>-2.5954977704928055</v>
      </c>
      <c r="U159" s="133" t="e">
        <v>#N/A</v>
      </c>
    </row>
    <row r="160" spans="16:21" x14ac:dyDescent="0.25">
      <c r="P160" s="133">
        <f t="shared" si="12"/>
        <v>-1.1904761904761905</v>
      </c>
      <c r="Q160" s="136">
        <f t="shared" si="11"/>
        <v>-1.0018384185290099</v>
      </c>
      <c r="R160" s="133">
        <f t="shared" si="13"/>
        <v>-2.3835573197730735</v>
      </c>
      <c r="S160" s="133">
        <f t="shared" si="14"/>
        <v>-2.5954977704928055</v>
      </c>
      <c r="U160" s="133" t="e">
        <v>#N/A</v>
      </c>
    </row>
    <row r="161" spans="16:21" x14ac:dyDescent="0.25">
      <c r="P161" s="133">
        <f t="shared" si="12"/>
        <v>-1.1904761904761905</v>
      </c>
      <c r="Q161" s="136">
        <f t="shared" si="11"/>
        <v>-1.0018384185290099</v>
      </c>
      <c r="R161" s="133">
        <f t="shared" si="13"/>
        <v>-2.3835573197730735</v>
      </c>
      <c r="S161" s="133">
        <f t="shared" si="14"/>
        <v>-2.5954977704928055</v>
      </c>
      <c r="U161" s="133" t="e">
        <v>#N/A</v>
      </c>
    </row>
    <row r="162" spans="16:21" x14ac:dyDescent="0.25">
      <c r="P162" s="133">
        <f t="shared" si="12"/>
        <v>-1.1904761904761905</v>
      </c>
      <c r="Q162" s="136">
        <f t="shared" si="11"/>
        <v>-1.0018384185290099</v>
      </c>
      <c r="R162" s="133">
        <f t="shared" si="13"/>
        <v>-2.3835573197730735</v>
      </c>
      <c r="S162" s="133">
        <f t="shared" si="14"/>
        <v>-2.5954977704928055</v>
      </c>
      <c r="U162" s="133" t="e">
        <v>#N/A</v>
      </c>
    </row>
    <row r="163" spans="16:21" x14ac:dyDescent="0.25">
      <c r="P163" s="133">
        <f t="shared" si="12"/>
        <v>-1.1904761904761905</v>
      </c>
      <c r="Q163" s="136">
        <f t="shared" si="11"/>
        <v>-1.0018384185290099</v>
      </c>
      <c r="R163" s="133">
        <f t="shared" si="13"/>
        <v>-2.3835573197730735</v>
      </c>
      <c r="S163" s="133">
        <f t="shared" si="14"/>
        <v>-2.5954977704928055</v>
      </c>
      <c r="U163" s="133" t="e">
        <v>#N/A</v>
      </c>
    </row>
    <row r="164" spans="16:21" x14ac:dyDescent="0.25">
      <c r="P164" s="133">
        <f t="shared" si="12"/>
        <v>-1.1904761904761905</v>
      </c>
      <c r="Q164" s="136">
        <f t="shared" si="11"/>
        <v>-1.0018384185290099</v>
      </c>
      <c r="R164" s="133">
        <f t="shared" si="13"/>
        <v>-2.3835573197730735</v>
      </c>
      <c r="S164" s="133">
        <f t="shared" si="14"/>
        <v>-2.5954977704928055</v>
      </c>
      <c r="U164" s="133" t="e">
        <v>#N/A</v>
      </c>
    </row>
    <row r="165" spans="16:21" x14ac:dyDescent="0.25">
      <c r="P165" s="133">
        <f t="shared" si="12"/>
        <v>-1.1904761904761905</v>
      </c>
      <c r="Q165" s="136">
        <f t="shared" si="11"/>
        <v>-1.0018384185290099</v>
      </c>
      <c r="R165" s="133">
        <f t="shared" si="13"/>
        <v>-2.3835573197730735</v>
      </c>
      <c r="S165" s="133">
        <f t="shared" si="14"/>
        <v>-2.5954977704928055</v>
      </c>
      <c r="U165" s="133" t="e">
        <v>#N/A</v>
      </c>
    </row>
    <row r="166" spans="16:21" x14ac:dyDescent="0.25">
      <c r="P166" s="133">
        <f t="shared" si="12"/>
        <v>-1.1904761904761905</v>
      </c>
      <c r="Q166" s="136">
        <f t="shared" si="11"/>
        <v>-1.0018384185290099</v>
      </c>
      <c r="R166" s="133">
        <f t="shared" si="13"/>
        <v>-2.3835573197730735</v>
      </c>
      <c r="S166" s="133">
        <f t="shared" si="14"/>
        <v>-2.5954977704928055</v>
      </c>
      <c r="U166" s="133" t="e">
        <v>#N/A</v>
      </c>
    </row>
    <row r="167" spans="16:21" x14ac:dyDescent="0.25">
      <c r="P167" s="133">
        <f t="shared" si="12"/>
        <v>-1.1904761904761905</v>
      </c>
      <c r="Q167" s="136">
        <f t="shared" si="11"/>
        <v>-1.0018384185290099</v>
      </c>
      <c r="R167" s="133">
        <f t="shared" si="13"/>
        <v>-2.3835573197730735</v>
      </c>
      <c r="S167" s="133">
        <f t="shared" si="14"/>
        <v>-2.5954977704928055</v>
      </c>
      <c r="U167" s="133" t="e">
        <v>#N/A</v>
      </c>
    </row>
    <row r="168" spans="16:21" x14ac:dyDescent="0.25">
      <c r="P168" s="133">
        <f t="shared" si="12"/>
        <v>-1.1904761904761905</v>
      </c>
      <c r="Q168" s="136">
        <f t="shared" si="11"/>
        <v>-1.0018384185290099</v>
      </c>
      <c r="R168" s="133">
        <f t="shared" si="13"/>
        <v>-2.3835573197730735</v>
      </c>
      <c r="S168" s="133">
        <f t="shared" si="14"/>
        <v>-2.5954977704928055</v>
      </c>
      <c r="U168" s="133" t="e">
        <v>#N/A</v>
      </c>
    </row>
    <row r="169" spans="16:21" x14ac:dyDescent="0.25">
      <c r="P169" s="133">
        <f t="shared" si="12"/>
        <v>-1.1904761904761905</v>
      </c>
      <c r="Q169" s="136">
        <f t="shared" si="11"/>
        <v>-1.0018384185290099</v>
      </c>
      <c r="R169" s="133">
        <f t="shared" si="13"/>
        <v>-2.3835573197730735</v>
      </c>
      <c r="S169" s="133">
        <f t="shared" si="14"/>
        <v>-2.5954977704928055</v>
      </c>
      <c r="U169" s="133" t="e">
        <v>#N/A</v>
      </c>
    </row>
    <row r="170" spans="16:21" x14ac:dyDescent="0.25">
      <c r="P170" s="133">
        <f t="shared" si="12"/>
        <v>-1.1904761904761905</v>
      </c>
      <c r="Q170" s="136">
        <f t="shared" si="11"/>
        <v>-1.0018384185290099</v>
      </c>
      <c r="R170" s="133">
        <f t="shared" si="13"/>
        <v>-2.3835573197730735</v>
      </c>
      <c r="S170" s="133">
        <f t="shared" si="14"/>
        <v>-2.5954977704928055</v>
      </c>
      <c r="U170" s="133" t="e">
        <v>#N/A</v>
      </c>
    </row>
    <row r="171" spans="16:21" x14ac:dyDescent="0.25">
      <c r="P171" s="133">
        <f t="shared" si="12"/>
        <v>-1.1904761904761905</v>
      </c>
      <c r="Q171" s="136">
        <f t="shared" si="11"/>
        <v>-1.0018384185290099</v>
      </c>
      <c r="R171" s="133">
        <f t="shared" si="13"/>
        <v>-2.3835573197730735</v>
      </c>
      <c r="S171" s="133">
        <f t="shared" si="14"/>
        <v>-2.5954977704928055</v>
      </c>
      <c r="U171" s="133" t="e">
        <v>#N/A</v>
      </c>
    </row>
    <row r="172" spans="16:21" x14ac:dyDescent="0.25">
      <c r="P172" s="133">
        <f t="shared" si="12"/>
        <v>-1.1904761904761905</v>
      </c>
      <c r="Q172" s="136">
        <f t="shared" si="11"/>
        <v>-1.0018384185290099</v>
      </c>
      <c r="R172" s="133">
        <f t="shared" si="13"/>
        <v>-2.3835573197730735</v>
      </c>
      <c r="S172" s="133">
        <f t="shared" si="14"/>
        <v>-2.5954977704928055</v>
      </c>
      <c r="U172" s="133" t="e">
        <v>#N/A</v>
      </c>
    </row>
    <row r="173" spans="16:21" x14ac:dyDescent="0.25">
      <c r="P173" s="133">
        <f t="shared" si="12"/>
        <v>-1.1904761904761905</v>
      </c>
      <c r="Q173" s="136">
        <f t="shared" si="11"/>
        <v>-1.0018384185290099</v>
      </c>
      <c r="R173" s="133">
        <f t="shared" si="13"/>
        <v>-2.3835573197730735</v>
      </c>
      <c r="S173" s="133">
        <f t="shared" si="14"/>
        <v>-2.5954977704928055</v>
      </c>
      <c r="U173" s="133" t="e">
        <v>#N/A</v>
      </c>
    </row>
    <row r="174" spans="16:21" x14ac:dyDescent="0.25">
      <c r="P174" s="133">
        <f t="shared" si="12"/>
        <v>-1.1904761904761905</v>
      </c>
      <c r="Q174" s="136">
        <f t="shared" si="11"/>
        <v>-1.0018384185290099</v>
      </c>
      <c r="R174" s="133">
        <f t="shared" si="13"/>
        <v>-2.3835573197730735</v>
      </c>
      <c r="S174" s="133">
        <f t="shared" si="14"/>
        <v>-2.5954977704928055</v>
      </c>
      <c r="U174" s="133" t="e">
        <v>#N/A</v>
      </c>
    </row>
    <row r="175" spans="16:21" x14ac:dyDescent="0.25">
      <c r="P175" s="133">
        <f t="shared" si="12"/>
        <v>-1.1904761904761905</v>
      </c>
      <c r="Q175" s="136">
        <f t="shared" si="11"/>
        <v>-1.0018384185290099</v>
      </c>
      <c r="R175" s="133">
        <f t="shared" si="13"/>
        <v>-2.3835573197730735</v>
      </c>
      <c r="S175" s="133">
        <f t="shared" si="14"/>
        <v>-2.5954977704928055</v>
      </c>
      <c r="U175" s="133" t="e">
        <v>#N/A</v>
      </c>
    </row>
    <row r="176" spans="16:21" x14ac:dyDescent="0.25">
      <c r="P176" s="133">
        <f t="shared" si="12"/>
        <v>-1.1904761904761905</v>
      </c>
      <c r="Q176" s="136">
        <f t="shared" si="11"/>
        <v>-1.0018384185290099</v>
      </c>
      <c r="R176" s="133">
        <f t="shared" si="13"/>
        <v>-2.3835573197730735</v>
      </c>
      <c r="S176" s="133">
        <f t="shared" si="14"/>
        <v>-2.5954977704928055</v>
      </c>
      <c r="U176" s="133" t="e">
        <v>#N/A</v>
      </c>
    </row>
    <row r="177" spans="16:21" x14ac:dyDescent="0.25">
      <c r="P177" s="133">
        <f t="shared" si="12"/>
        <v>-1.1904761904761905</v>
      </c>
      <c r="Q177" s="136">
        <f t="shared" si="11"/>
        <v>-1.0018384185290099</v>
      </c>
      <c r="R177" s="133">
        <f t="shared" si="13"/>
        <v>-2.3835573197730735</v>
      </c>
      <c r="S177" s="133">
        <f t="shared" si="14"/>
        <v>-2.5954977704928055</v>
      </c>
      <c r="U177" s="133" t="e">
        <v>#N/A</v>
      </c>
    </row>
    <row r="178" spans="16:21" x14ac:dyDescent="0.25">
      <c r="P178" s="133">
        <f t="shared" si="12"/>
        <v>-1.1904761904761905</v>
      </c>
      <c r="Q178" s="136">
        <f t="shared" si="11"/>
        <v>-1.0018384185290099</v>
      </c>
      <c r="R178" s="133">
        <f t="shared" si="13"/>
        <v>-2.3835573197730735</v>
      </c>
      <c r="S178" s="133">
        <f t="shared" si="14"/>
        <v>-2.5954977704928055</v>
      </c>
      <c r="U178" s="133" t="e">
        <v>#N/A</v>
      </c>
    </row>
    <row r="179" spans="16:21" x14ac:dyDescent="0.25">
      <c r="P179" s="133">
        <f t="shared" si="12"/>
        <v>-1.1904761904761905</v>
      </c>
      <c r="Q179" s="136">
        <f t="shared" si="11"/>
        <v>-1.0018384185290099</v>
      </c>
      <c r="R179" s="133">
        <f t="shared" si="13"/>
        <v>-2.3835573197730735</v>
      </c>
      <c r="S179" s="133">
        <f t="shared" si="14"/>
        <v>-2.5954977704928055</v>
      </c>
      <c r="U179" s="133" t="e">
        <v>#N/A</v>
      </c>
    </row>
    <row r="180" spans="16:21" x14ac:dyDescent="0.25">
      <c r="P180" s="133">
        <f t="shared" si="12"/>
        <v>-1.1904761904761905</v>
      </c>
      <c r="Q180" s="136">
        <f t="shared" si="11"/>
        <v>-1.0018384185290099</v>
      </c>
      <c r="R180" s="133">
        <f t="shared" si="13"/>
        <v>-2.3835573197730735</v>
      </c>
      <c r="S180" s="133">
        <f t="shared" si="14"/>
        <v>-2.5954977704928055</v>
      </c>
      <c r="U180" s="133" t="e">
        <v>#N/A</v>
      </c>
    </row>
    <row r="181" spans="16:21" x14ac:dyDescent="0.25">
      <c r="P181" s="133">
        <f t="shared" si="12"/>
        <v>-1.1904761904761905</v>
      </c>
      <c r="Q181" s="136">
        <f t="shared" si="11"/>
        <v>-1.0018384185290099</v>
      </c>
      <c r="R181" s="133">
        <f t="shared" si="13"/>
        <v>-2.3835573197730735</v>
      </c>
      <c r="S181" s="133">
        <f t="shared" si="14"/>
        <v>-2.5954977704928055</v>
      </c>
      <c r="U181" s="133" t="e">
        <v>#N/A</v>
      </c>
    </row>
    <row r="182" spans="16:21" x14ac:dyDescent="0.25">
      <c r="P182" s="133">
        <f t="shared" si="12"/>
        <v>-1.1904761904761905</v>
      </c>
      <c r="Q182" s="136">
        <f t="shared" si="11"/>
        <v>-1.0018384185290099</v>
      </c>
      <c r="R182" s="133">
        <f t="shared" si="13"/>
        <v>-2.3835573197730735</v>
      </c>
      <c r="S182" s="133">
        <f t="shared" si="14"/>
        <v>-2.5954977704928055</v>
      </c>
      <c r="U182" s="133" t="e">
        <v>#N/A</v>
      </c>
    </row>
    <row r="183" spans="16:21" x14ac:dyDescent="0.25">
      <c r="P183" s="133">
        <f t="shared" si="12"/>
        <v>-1.1904761904761905</v>
      </c>
      <c r="Q183" s="136">
        <f t="shared" si="11"/>
        <v>-1.0018384185290099</v>
      </c>
      <c r="R183" s="133">
        <f t="shared" si="13"/>
        <v>-2.3835573197730735</v>
      </c>
      <c r="S183" s="133">
        <f t="shared" si="14"/>
        <v>-2.5954977704928055</v>
      </c>
      <c r="U183" s="133" t="e">
        <v>#N/A</v>
      </c>
    </row>
    <row r="184" spans="16:21" x14ac:dyDescent="0.25">
      <c r="P184" s="133">
        <f t="shared" si="12"/>
        <v>-1.1904761904761905</v>
      </c>
      <c r="Q184" s="136">
        <f t="shared" si="11"/>
        <v>-1.0018384185290099</v>
      </c>
      <c r="R184" s="133">
        <f t="shared" si="13"/>
        <v>-2.3835573197730735</v>
      </c>
      <c r="S184" s="133">
        <f t="shared" si="14"/>
        <v>-2.5954977704928055</v>
      </c>
      <c r="U184" s="133" t="e">
        <v>#N/A</v>
      </c>
    </row>
    <row r="185" spans="16:21" x14ac:dyDescent="0.25">
      <c r="P185" s="133">
        <f t="shared" si="12"/>
        <v>-1.1904761904761905</v>
      </c>
      <c r="Q185" s="136">
        <f t="shared" si="11"/>
        <v>-1.0018384185290099</v>
      </c>
      <c r="R185" s="133">
        <f t="shared" si="13"/>
        <v>-2.3835573197730735</v>
      </c>
      <c r="S185" s="133">
        <f t="shared" si="14"/>
        <v>-2.5954977704928055</v>
      </c>
    </row>
    <row r="186" spans="16:21" x14ac:dyDescent="0.25">
      <c r="P186" s="133">
        <f t="shared" si="12"/>
        <v>-1.1904761904761905</v>
      </c>
      <c r="Q186" s="136">
        <f t="shared" si="11"/>
        <v>-1.0018384185290099</v>
      </c>
      <c r="R186" s="133">
        <f t="shared" si="13"/>
        <v>-2.3835573197730735</v>
      </c>
      <c r="S186" s="133">
        <f t="shared" si="14"/>
        <v>-2.5954977704928055</v>
      </c>
    </row>
    <row r="187" spans="16:21" x14ac:dyDescent="0.25">
      <c r="P187" s="133">
        <f t="shared" si="12"/>
        <v>-1.1904761904761905</v>
      </c>
      <c r="Q187" s="136">
        <f t="shared" si="11"/>
        <v>-1.0018384185290099</v>
      </c>
      <c r="R187" s="133">
        <f t="shared" si="13"/>
        <v>-2.3835573197730735</v>
      </c>
      <c r="S187" s="133">
        <f t="shared" si="14"/>
        <v>-2.5954977704928055</v>
      </c>
    </row>
    <row r="188" spans="16:21" x14ac:dyDescent="0.25">
      <c r="P188" s="133">
        <f t="shared" si="12"/>
        <v>-1.1904761904761905</v>
      </c>
      <c r="Q188" s="136">
        <f t="shared" si="11"/>
        <v>-1.0018384185290099</v>
      </c>
      <c r="R188" s="133">
        <f t="shared" si="13"/>
        <v>-2.3835573197730735</v>
      </c>
      <c r="S188" s="133">
        <f t="shared" si="14"/>
        <v>-2.5954977704928055</v>
      </c>
    </row>
    <row r="189" spans="16:21" x14ac:dyDescent="0.25">
      <c r="P189" s="133">
        <f t="shared" si="12"/>
        <v>-1.1904761904761905</v>
      </c>
      <c r="Q189" s="136">
        <f t="shared" si="11"/>
        <v>-1.0018384185290099</v>
      </c>
      <c r="R189" s="133">
        <f t="shared" si="13"/>
        <v>-2.3835573197730735</v>
      </c>
      <c r="S189" s="133">
        <f t="shared" si="14"/>
        <v>-2.5954977704928055</v>
      </c>
    </row>
    <row r="190" spans="16:21" x14ac:dyDescent="0.25">
      <c r="P190" s="133">
        <f t="shared" si="12"/>
        <v>-1.1904761904761905</v>
      </c>
      <c r="Q190" s="136">
        <f t="shared" si="11"/>
        <v>-1.0018384185290099</v>
      </c>
      <c r="R190" s="133">
        <f t="shared" si="13"/>
        <v>-2.3835573197730735</v>
      </c>
      <c r="S190" s="133">
        <f t="shared" si="14"/>
        <v>-2.5954977704928055</v>
      </c>
    </row>
    <row r="191" spans="16:21" x14ac:dyDescent="0.25">
      <c r="P191" s="133">
        <f t="shared" si="12"/>
        <v>-1.1904761904761905</v>
      </c>
      <c r="Q191" s="136">
        <f t="shared" si="11"/>
        <v>-1.0018384185290099</v>
      </c>
      <c r="R191" s="133">
        <f t="shared" si="13"/>
        <v>-2.3835573197730735</v>
      </c>
      <c r="S191" s="133">
        <f t="shared" si="14"/>
        <v>-2.5954977704928055</v>
      </c>
    </row>
    <row r="192" spans="16:21" x14ac:dyDescent="0.25">
      <c r="P192" s="133">
        <f t="shared" si="12"/>
        <v>-1.1904761904761905</v>
      </c>
      <c r="Q192" s="136">
        <f t="shared" si="11"/>
        <v>-1.0018384185290099</v>
      </c>
      <c r="R192" s="133">
        <f t="shared" si="13"/>
        <v>-2.3835573197730735</v>
      </c>
      <c r="S192" s="133">
        <f t="shared" si="14"/>
        <v>-2.5954977704928055</v>
      </c>
    </row>
    <row r="193" spans="16:19" x14ac:dyDescent="0.25">
      <c r="P193" s="133">
        <f t="shared" si="12"/>
        <v>-1.1904761904761905</v>
      </c>
      <c r="Q193" s="136">
        <f t="shared" si="11"/>
        <v>-1.0018384185290099</v>
      </c>
      <c r="R193" s="133">
        <f t="shared" si="13"/>
        <v>-2.3835573197730735</v>
      </c>
      <c r="S193" s="133">
        <f t="shared" si="14"/>
        <v>-2.5954977704928055</v>
      </c>
    </row>
    <row r="194" spans="16:19" x14ac:dyDescent="0.25">
      <c r="P194" s="133">
        <f t="shared" si="12"/>
        <v>-1.1904761904761905</v>
      </c>
      <c r="Q194" s="136">
        <f t="shared" ref="Q194:Q257" si="15">2*((H194-O$8)/(O$10-O$8))-1</f>
        <v>-1.0018384185290099</v>
      </c>
      <c r="R194" s="133">
        <f t="shared" si="13"/>
        <v>-2.3835573197730735</v>
      </c>
      <c r="S194" s="133">
        <f t="shared" si="14"/>
        <v>-2.5954977704928055</v>
      </c>
    </row>
    <row r="195" spans="16:19" x14ac:dyDescent="0.25">
      <c r="P195" s="133">
        <f t="shared" ref="P195:P258" si="16">2*((K195-O$3)/(O$5-O$3))-1</f>
        <v>-1.1904761904761905</v>
      </c>
      <c r="Q195" s="136">
        <f t="shared" si="15"/>
        <v>-1.0018384185290099</v>
      </c>
      <c r="R195" s="133">
        <f t="shared" ref="R195:R258" si="17">2*((I195-O$13)/(O$15-O$13))-1</f>
        <v>-2.3835573197730735</v>
      </c>
      <c r="S195" s="133">
        <f t="shared" ref="S195:S258" si="18">2*((J195-O$18)/(O$20-O$18))-1</f>
        <v>-2.5954977704928055</v>
      </c>
    </row>
    <row r="196" spans="16:19" x14ac:dyDescent="0.25">
      <c r="P196" s="133">
        <f t="shared" si="16"/>
        <v>-1.1904761904761905</v>
      </c>
      <c r="Q196" s="136">
        <f t="shared" si="15"/>
        <v>-1.0018384185290099</v>
      </c>
      <c r="R196" s="133">
        <f t="shared" si="17"/>
        <v>-2.3835573197730735</v>
      </c>
      <c r="S196" s="133">
        <f t="shared" si="18"/>
        <v>-2.5954977704928055</v>
      </c>
    </row>
    <row r="197" spans="16:19" x14ac:dyDescent="0.25">
      <c r="P197" s="133">
        <f t="shared" si="16"/>
        <v>-1.1904761904761905</v>
      </c>
      <c r="Q197" s="136">
        <f t="shared" si="15"/>
        <v>-1.0018384185290099</v>
      </c>
      <c r="R197" s="133">
        <f t="shared" si="17"/>
        <v>-2.3835573197730735</v>
      </c>
      <c r="S197" s="133">
        <f t="shared" si="18"/>
        <v>-2.5954977704928055</v>
      </c>
    </row>
    <row r="198" spans="16:19" x14ac:dyDescent="0.25">
      <c r="P198" s="133">
        <f t="shared" si="16"/>
        <v>-1.1904761904761905</v>
      </c>
      <c r="Q198" s="136">
        <f t="shared" si="15"/>
        <v>-1.0018384185290099</v>
      </c>
      <c r="R198" s="133">
        <f t="shared" si="17"/>
        <v>-2.3835573197730735</v>
      </c>
      <c r="S198" s="133">
        <f t="shared" si="18"/>
        <v>-2.5954977704928055</v>
      </c>
    </row>
    <row r="199" spans="16:19" x14ac:dyDescent="0.25">
      <c r="P199" s="133">
        <f t="shared" si="16"/>
        <v>-1.1904761904761905</v>
      </c>
      <c r="Q199" s="136">
        <f t="shared" si="15"/>
        <v>-1.0018384185290099</v>
      </c>
      <c r="R199" s="133">
        <f t="shared" si="17"/>
        <v>-2.3835573197730735</v>
      </c>
      <c r="S199" s="133">
        <f t="shared" si="18"/>
        <v>-2.5954977704928055</v>
      </c>
    </row>
    <row r="200" spans="16:19" x14ac:dyDescent="0.25">
      <c r="P200" s="133">
        <f t="shared" si="16"/>
        <v>-1.1904761904761905</v>
      </c>
      <c r="Q200" s="136">
        <f t="shared" si="15"/>
        <v>-1.0018384185290099</v>
      </c>
      <c r="R200" s="133">
        <f t="shared" si="17"/>
        <v>-2.3835573197730735</v>
      </c>
      <c r="S200" s="133">
        <f t="shared" si="18"/>
        <v>-2.5954977704928055</v>
      </c>
    </row>
    <row r="201" spans="16:19" x14ac:dyDescent="0.25">
      <c r="P201" s="133">
        <f t="shared" si="16"/>
        <v>-1.1904761904761905</v>
      </c>
      <c r="Q201" s="136">
        <f t="shared" si="15"/>
        <v>-1.0018384185290099</v>
      </c>
      <c r="R201" s="133">
        <f t="shared" si="17"/>
        <v>-2.3835573197730735</v>
      </c>
      <c r="S201" s="133">
        <f t="shared" si="18"/>
        <v>-2.5954977704928055</v>
      </c>
    </row>
    <row r="202" spans="16:19" x14ac:dyDescent="0.25">
      <c r="P202" s="133">
        <f t="shared" si="16"/>
        <v>-1.1904761904761905</v>
      </c>
      <c r="Q202" s="136">
        <f t="shared" si="15"/>
        <v>-1.0018384185290099</v>
      </c>
      <c r="R202" s="133">
        <f t="shared" si="17"/>
        <v>-2.3835573197730735</v>
      </c>
      <c r="S202" s="133">
        <f t="shared" si="18"/>
        <v>-2.5954977704928055</v>
      </c>
    </row>
    <row r="203" spans="16:19" x14ac:dyDescent="0.25">
      <c r="P203" s="133">
        <f t="shared" si="16"/>
        <v>-1.1904761904761905</v>
      </c>
      <c r="Q203" s="136">
        <f t="shared" si="15"/>
        <v>-1.0018384185290099</v>
      </c>
      <c r="R203" s="133">
        <f t="shared" si="17"/>
        <v>-2.3835573197730735</v>
      </c>
      <c r="S203" s="133">
        <f t="shared" si="18"/>
        <v>-2.5954977704928055</v>
      </c>
    </row>
    <row r="204" spans="16:19" x14ac:dyDescent="0.25">
      <c r="P204" s="133">
        <f t="shared" si="16"/>
        <v>-1.1904761904761905</v>
      </c>
      <c r="Q204" s="136">
        <f t="shared" si="15"/>
        <v>-1.0018384185290099</v>
      </c>
      <c r="R204" s="133">
        <f t="shared" si="17"/>
        <v>-2.3835573197730735</v>
      </c>
      <c r="S204" s="133">
        <f t="shared" si="18"/>
        <v>-2.5954977704928055</v>
      </c>
    </row>
    <row r="205" spans="16:19" x14ac:dyDescent="0.25">
      <c r="P205" s="133">
        <f t="shared" si="16"/>
        <v>-1.1904761904761905</v>
      </c>
      <c r="Q205" s="136">
        <f t="shared" si="15"/>
        <v>-1.0018384185290099</v>
      </c>
      <c r="R205" s="133">
        <f t="shared" si="17"/>
        <v>-2.3835573197730735</v>
      </c>
      <c r="S205" s="133">
        <f t="shared" si="18"/>
        <v>-2.5954977704928055</v>
      </c>
    </row>
    <row r="206" spans="16:19" x14ac:dyDescent="0.25">
      <c r="P206" s="133">
        <f t="shared" si="16"/>
        <v>-1.1904761904761905</v>
      </c>
      <c r="Q206" s="136">
        <f t="shared" si="15"/>
        <v>-1.0018384185290099</v>
      </c>
      <c r="R206" s="133">
        <f t="shared" si="17"/>
        <v>-2.3835573197730735</v>
      </c>
      <c r="S206" s="133">
        <f t="shared" si="18"/>
        <v>-2.5954977704928055</v>
      </c>
    </row>
    <row r="207" spans="16:19" x14ac:dyDescent="0.25">
      <c r="P207" s="133">
        <f t="shared" si="16"/>
        <v>-1.1904761904761905</v>
      </c>
      <c r="Q207" s="136">
        <f t="shared" si="15"/>
        <v>-1.0018384185290099</v>
      </c>
      <c r="R207" s="133">
        <f t="shared" si="17"/>
        <v>-2.3835573197730735</v>
      </c>
      <c r="S207" s="133">
        <f t="shared" si="18"/>
        <v>-2.5954977704928055</v>
      </c>
    </row>
    <row r="208" spans="16:19" x14ac:dyDescent="0.25">
      <c r="P208" s="133">
        <f t="shared" si="16"/>
        <v>-1.1904761904761905</v>
      </c>
      <c r="Q208" s="136">
        <f t="shared" si="15"/>
        <v>-1.0018384185290099</v>
      </c>
      <c r="R208" s="133">
        <f t="shared" si="17"/>
        <v>-2.3835573197730735</v>
      </c>
      <c r="S208" s="133">
        <f t="shared" si="18"/>
        <v>-2.5954977704928055</v>
      </c>
    </row>
    <row r="209" spans="16:19" x14ac:dyDescent="0.25">
      <c r="P209" s="133">
        <f t="shared" si="16"/>
        <v>-1.1904761904761905</v>
      </c>
      <c r="Q209" s="136">
        <f t="shared" si="15"/>
        <v>-1.0018384185290099</v>
      </c>
      <c r="R209" s="133">
        <f t="shared" si="17"/>
        <v>-2.3835573197730735</v>
      </c>
      <c r="S209" s="133">
        <f t="shared" si="18"/>
        <v>-2.5954977704928055</v>
      </c>
    </row>
    <row r="210" spans="16:19" x14ac:dyDescent="0.25">
      <c r="P210" s="133">
        <f t="shared" si="16"/>
        <v>-1.1904761904761905</v>
      </c>
      <c r="Q210" s="136">
        <f t="shared" si="15"/>
        <v>-1.0018384185290099</v>
      </c>
      <c r="R210" s="133">
        <f t="shared" si="17"/>
        <v>-2.3835573197730735</v>
      </c>
      <c r="S210" s="133">
        <f t="shared" si="18"/>
        <v>-2.5954977704928055</v>
      </c>
    </row>
    <row r="211" spans="16:19" x14ac:dyDescent="0.25">
      <c r="P211" s="133">
        <f t="shared" si="16"/>
        <v>-1.1904761904761905</v>
      </c>
      <c r="Q211" s="136">
        <f t="shared" si="15"/>
        <v>-1.0018384185290099</v>
      </c>
      <c r="R211" s="133">
        <f t="shared" si="17"/>
        <v>-2.3835573197730735</v>
      </c>
      <c r="S211" s="133">
        <f t="shared" si="18"/>
        <v>-2.5954977704928055</v>
      </c>
    </row>
    <row r="212" spans="16:19" x14ac:dyDescent="0.25">
      <c r="P212" s="133">
        <f t="shared" si="16"/>
        <v>-1.1904761904761905</v>
      </c>
      <c r="Q212" s="136">
        <f t="shared" si="15"/>
        <v>-1.0018384185290099</v>
      </c>
      <c r="R212" s="133">
        <f t="shared" si="17"/>
        <v>-2.3835573197730735</v>
      </c>
      <c r="S212" s="133">
        <f t="shared" si="18"/>
        <v>-2.5954977704928055</v>
      </c>
    </row>
    <row r="213" spans="16:19" x14ac:dyDescent="0.25">
      <c r="P213" s="133">
        <f t="shared" si="16"/>
        <v>-1.1904761904761905</v>
      </c>
      <c r="Q213" s="136">
        <f t="shared" si="15"/>
        <v>-1.0018384185290099</v>
      </c>
      <c r="R213" s="133">
        <f t="shared" si="17"/>
        <v>-2.3835573197730735</v>
      </c>
      <c r="S213" s="133">
        <f t="shared" si="18"/>
        <v>-2.5954977704928055</v>
      </c>
    </row>
    <row r="214" spans="16:19" x14ac:dyDescent="0.25">
      <c r="P214" s="133">
        <f t="shared" si="16"/>
        <v>-1.1904761904761905</v>
      </c>
      <c r="Q214" s="136">
        <f t="shared" si="15"/>
        <v>-1.0018384185290099</v>
      </c>
      <c r="R214" s="133">
        <f t="shared" si="17"/>
        <v>-2.3835573197730735</v>
      </c>
      <c r="S214" s="133">
        <f t="shared" si="18"/>
        <v>-2.5954977704928055</v>
      </c>
    </row>
    <row r="215" spans="16:19" x14ac:dyDescent="0.25">
      <c r="P215" s="133">
        <f t="shared" si="16"/>
        <v>-1.1904761904761905</v>
      </c>
      <c r="Q215" s="136">
        <f t="shared" si="15"/>
        <v>-1.0018384185290099</v>
      </c>
      <c r="R215" s="133">
        <f t="shared" si="17"/>
        <v>-2.3835573197730735</v>
      </c>
      <c r="S215" s="133">
        <f t="shared" si="18"/>
        <v>-2.5954977704928055</v>
      </c>
    </row>
    <row r="216" spans="16:19" x14ac:dyDescent="0.25">
      <c r="P216" s="133">
        <f t="shared" si="16"/>
        <v>-1.1904761904761905</v>
      </c>
      <c r="Q216" s="136">
        <f t="shared" si="15"/>
        <v>-1.0018384185290099</v>
      </c>
      <c r="R216" s="133">
        <f t="shared" si="17"/>
        <v>-2.3835573197730735</v>
      </c>
      <c r="S216" s="133">
        <f t="shared" si="18"/>
        <v>-2.5954977704928055</v>
      </c>
    </row>
    <row r="217" spans="16:19" x14ac:dyDescent="0.25">
      <c r="P217" s="133">
        <f t="shared" si="16"/>
        <v>-1.1904761904761905</v>
      </c>
      <c r="Q217" s="136">
        <f t="shared" si="15"/>
        <v>-1.0018384185290099</v>
      </c>
      <c r="R217" s="133">
        <f t="shared" si="17"/>
        <v>-2.3835573197730735</v>
      </c>
      <c r="S217" s="133">
        <f t="shared" si="18"/>
        <v>-2.5954977704928055</v>
      </c>
    </row>
    <row r="218" spans="16:19" x14ac:dyDescent="0.25">
      <c r="P218" s="133">
        <f t="shared" si="16"/>
        <v>-1.1904761904761905</v>
      </c>
      <c r="Q218" s="136">
        <f t="shared" si="15"/>
        <v>-1.0018384185290099</v>
      </c>
      <c r="R218" s="133">
        <f t="shared" si="17"/>
        <v>-2.3835573197730735</v>
      </c>
      <c r="S218" s="133">
        <f t="shared" si="18"/>
        <v>-2.5954977704928055</v>
      </c>
    </row>
    <row r="219" spans="16:19" x14ac:dyDescent="0.25">
      <c r="P219" s="133">
        <f t="shared" si="16"/>
        <v>-1.1904761904761905</v>
      </c>
      <c r="Q219" s="136">
        <f t="shared" si="15"/>
        <v>-1.0018384185290099</v>
      </c>
      <c r="R219" s="133">
        <f t="shared" si="17"/>
        <v>-2.3835573197730735</v>
      </c>
      <c r="S219" s="133">
        <f t="shared" si="18"/>
        <v>-2.5954977704928055</v>
      </c>
    </row>
    <row r="220" spans="16:19" x14ac:dyDescent="0.25">
      <c r="P220" s="133">
        <f t="shared" si="16"/>
        <v>-1.1904761904761905</v>
      </c>
      <c r="Q220" s="136">
        <f t="shared" si="15"/>
        <v>-1.0018384185290099</v>
      </c>
      <c r="R220" s="133">
        <f t="shared" si="17"/>
        <v>-2.3835573197730735</v>
      </c>
      <c r="S220" s="133">
        <f t="shared" si="18"/>
        <v>-2.5954977704928055</v>
      </c>
    </row>
    <row r="221" spans="16:19" x14ac:dyDescent="0.25">
      <c r="P221" s="133">
        <f t="shared" si="16"/>
        <v>-1.1904761904761905</v>
      </c>
      <c r="Q221" s="136">
        <f t="shared" si="15"/>
        <v>-1.0018384185290099</v>
      </c>
      <c r="R221" s="133">
        <f t="shared" si="17"/>
        <v>-2.3835573197730735</v>
      </c>
      <c r="S221" s="133">
        <f t="shared" si="18"/>
        <v>-2.5954977704928055</v>
      </c>
    </row>
    <row r="222" spans="16:19" x14ac:dyDescent="0.25">
      <c r="P222" s="133">
        <f t="shared" si="16"/>
        <v>-1.1904761904761905</v>
      </c>
      <c r="Q222" s="136">
        <f t="shared" si="15"/>
        <v>-1.0018384185290099</v>
      </c>
      <c r="R222" s="133">
        <f t="shared" si="17"/>
        <v>-2.3835573197730735</v>
      </c>
      <c r="S222" s="133">
        <f t="shared" si="18"/>
        <v>-2.5954977704928055</v>
      </c>
    </row>
    <row r="223" spans="16:19" x14ac:dyDescent="0.25">
      <c r="P223" s="133">
        <f t="shared" si="16"/>
        <v>-1.1904761904761905</v>
      </c>
      <c r="Q223" s="136">
        <f t="shared" si="15"/>
        <v>-1.0018384185290099</v>
      </c>
      <c r="R223" s="133">
        <f t="shared" si="17"/>
        <v>-2.3835573197730735</v>
      </c>
      <c r="S223" s="133">
        <f t="shared" si="18"/>
        <v>-2.5954977704928055</v>
      </c>
    </row>
    <row r="224" spans="16:19" x14ac:dyDescent="0.25">
      <c r="P224" s="133">
        <f t="shared" si="16"/>
        <v>-1.1904761904761905</v>
      </c>
      <c r="Q224" s="136">
        <f t="shared" si="15"/>
        <v>-1.0018384185290099</v>
      </c>
      <c r="R224" s="133">
        <f t="shared" si="17"/>
        <v>-2.3835573197730735</v>
      </c>
      <c r="S224" s="133">
        <f t="shared" si="18"/>
        <v>-2.5954977704928055</v>
      </c>
    </row>
    <row r="225" spans="16:19" x14ac:dyDescent="0.25">
      <c r="P225" s="133">
        <f t="shared" si="16"/>
        <v>-1.1904761904761905</v>
      </c>
      <c r="Q225" s="136">
        <f t="shared" si="15"/>
        <v>-1.0018384185290099</v>
      </c>
      <c r="R225" s="133">
        <f t="shared" si="17"/>
        <v>-2.3835573197730735</v>
      </c>
      <c r="S225" s="133">
        <f t="shared" si="18"/>
        <v>-2.5954977704928055</v>
      </c>
    </row>
    <row r="226" spans="16:19" x14ac:dyDescent="0.25">
      <c r="P226" s="133">
        <f t="shared" si="16"/>
        <v>-1.1904761904761905</v>
      </c>
      <c r="Q226" s="136">
        <f t="shared" si="15"/>
        <v>-1.0018384185290099</v>
      </c>
      <c r="R226" s="133">
        <f t="shared" si="17"/>
        <v>-2.3835573197730735</v>
      </c>
      <c r="S226" s="133">
        <f t="shared" si="18"/>
        <v>-2.5954977704928055</v>
      </c>
    </row>
    <row r="227" spans="16:19" x14ac:dyDescent="0.25">
      <c r="P227" s="133">
        <f t="shared" si="16"/>
        <v>-1.1904761904761905</v>
      </c>
      <c r="Q227" s="136">
        <f t="shared" si="15"/>
        <v>-1.0018384185290099</v>
      </c>
      <c r="R227" s="133">
        <f t="shared" si="17"/>
        <v>-2.3835573197730735</v>
      </c>
      <c r="S227" s="133">
        <f t="shared" si="18"/>
        <v>-2.5954977704928055</v>
      </c>
    </row>
    <row r="228" spans="16:19" x14ac:dyDescent="0.25">
      <c r="P228" s="133">
        <f t="shared" si="16"/>
        <v>-1.1904761904761905</v>
      </c>
      <c r="Q228" s="136">
        <f t="shared" si="15"/>
        <v>-1.0018384185290099</v>
      </c>
      <c r="R228" s="133">
        <f t="shared" si="17"/>
        <v>-2.3835573197730735</v>
      </c>
      <c r="S228" s="133">
        <f t="shared" si="18"/>
        <v>-2.5954977704928055</v>
      </c>
    </row>
    <row r="229" spans="16:19" x14ac:dyDescent="0.25">
      <c r="P229" s="133">
        <f t="shared" si="16"/>
        <v>-1.1904761904761905</v>
      </c>
      <c r="Q229" s="136">
        <f t="shared" si="15"/>
        <v>-1.0018384185290099</v>
      </c>
      <c r="R229" s="133">
        <f t="shared" si="17"/>
        <v>-2.3835573197730735</v>
      </c>
      <c r="S229" s="133">
        <f t="shared" si="18"/>
        <v>-2.5954977704928055</v>
      </c>
    </row>
    <row r="230" spans="16:19" x14ac:dyDescent="0.25">
      <c r="P230" s="133">
        <f t="shared" si="16"/>
        <v>-1.1904761904761905</v>
      </c>
      <c r="Q230" s="136">
        <f t="shared" si="15"/>
        <v>-1.0018384185290099</v>
      </c>
      <c r="R230" s="133">
        <f t="shared" si="17"/>
        <v>-2.3835573197730735</v>
      </c>
      <c r="S230" s="133">
        <f t="shared" si="18"/>
        <v>-2.5954977704928055</v>
      </c>
    </row>
    <row r="231" spans="16:19" x14ac:dyDescent="0.25">
      <c r="P231" s="133">
        <f t="shared" si="16"/>
        <v>-1.1904761904761905</v>
      </c>
      <c r="Q231" s="136">
        <f t="shared" si="15"/>
        <v>-1.0018384185290099</v>
      </c>
      <c r="R231" s="133">
        <f t="shared" si="17"/>
        <v>-2.3835573197730735</v>
      </c>
      <c r="S231" s="133">
        <f t="shared" si="18"/>
        <v>-2.5954977704928055</v>
      </c>
    </row>
    <row r="232" spans="16:19" x14ac:dyDescent="0.25">
      <c r="P232" s="133">
        <f t="shared" si="16"/>
        <v>-1.1904761904761905</v>
      </c>
      <c r="Q232" s="136">
        <f t="shared" si="15"/>
        <v>-1.0018384185290099</v>
      </c>
      <c r="R232" s="133">
        <f t="shared" si="17"/>
        <v>-2.3835573197730735</v>
      </c>
      <c r="S232" s="133">
        <f t="shared" si="18"/>
        <v>-2.5954977704928055</v>
      </c>
    </row>
    <row r="233" spans="16:19" x14ac:dyDescent="0.25">
      <c r="P233" s="133">
        <f t="shared" si="16"/>
        <v>-1.1904761904761905</v>
      </c>
      <c r="Q233" s="136">
        <f t="shared" si="15"/>
        <v>-1.0018384185290099</v>
      </c>
      <c r="R233" s="133">
        <f t="shared" si="17"/>
        <v>-2.3835573197730735</v>
      </c>
      <c r="S233" s="133">
        <f t="shared" si="18"/>
        <v>-2.5954977704928055</v>
      </c>
    </row>
    <row r="234" spans="16:19" x14ac:dyDescent="0.25">
      <c r="P234" s="133">
        <f t="shared" si="16"/>
        <v>-1.1904761904761905</v>
      </c>
      <c r="Q234" s="136">
        <f t="shared" si="15"/>
        <v>-1.0018384185290099</v>
      </c>
      <c r="R234" s="133">
        <f t="shared" si="17"/>
        <v>-2.3835573197730735</v>
      </c>
      <c r="S234" s="133">
        <f t="shared" si="18"/>
        <v>-2.5954977704928055</v>
      </c>
    </row>
    <row r="235" spans="16:19" x14ac:dyDescent="0.25">
      <c r="P235" s="133">
        <f t="shared" si="16"/>
        <v>-1.1904761904761905</v>
      </c>
      <c r="Q235" s="136">
        <f t="shared" si="15"/>
        <v>-1.0018384185290099</v>
      </c>
      <c r="R235" s="133">
        <f t="shared" si="17"/>
        <v>-2.3835573197730735</v>
      </c>
      <c r="S235" s="133">
        <f t="shared" si="18"/>
        <v>-2.5954977704928055</v>
      </c>
    </row>
    <row r="236" spans="16:19" x14ac:dyDescent="0.25">
      <c r="P236" s="133">
        <f t="shared" si="16"/>
        <v>-1.1904761904761905</v>
      </c>
      <c r="Q236" s="136">
        <f t="shared" si="15"/>
        <v>-1.0018384185290099</v>
      </c>
      <c r="R236" s="133">
        <f t="shared" si="17"/>
        <v>-2.3835573197730735</v>
      </c>
      <c r="S236" s="133">
        <f t="shared" si="18"/>
        <v>-2.5954977704928055</v>
      </c>
    </row>
    <row r="237" spans="16:19" x14ac:dyDescent="0.25">
      <c r="P237" s="133">
        <f t="shared" si="16"/>
        <v>-1.1904761904761905</v>
      </c>
      <c r="Q237" s="136">
        <f t="shared" si="15"/>
        <v>-1.0018384185290099</v>
      </c>
      <c r="R237" s="133">
        <f t="shared" si="17"/>
        <v>-2.3835573197730735</v>
      </c>
      <c r="S237" s="133">
        <f t="shared" si="18"/>
        <v>-2.5954977704928055</v>
      </c>
    </row>
    <row r="238" spans="16:19" x14ac:dyDescent="0.25">
      <c r="P238" s="133">
        <f t="shared" si="16"/>
        <v>-1.1904761904761905</v>
      </c>
      <c r="Q238" s="136">
        <f t="shared" si="15"/>
        <v>-1.0018384185290099</v>
      </c>
      <c r="R238" s="133">
        <f t="shared" si="17"/>
        <v>-2.3835573197730735</v>
      </c>
      <c r="S238" s="133">
        <f t="shared" si="18"/>
        <v>-2.5954977704928055</v>
      </c>
    </row>
    <row r="239" spans="16:19" x14ac:dyDescent="0.25">
      <c r="P239" s="133">
        <f t="shared" si="16"/>
        <v>-1.1904761904761905</v>
      </c>
      <c r="Q239" s="136">
        <f t="shared" si="15"/>
        <v>-1.0018384185290099</v>
      </c>
      <c r="R239" s="133">
        <f t="shared" si="17"/>
        <v>-2.3835573197730735</v>
      </c>
      <c r="S239" s="133">
        <f t="shared" si="18"/>
        <v>-2.5954977704928055</v>
      </c>
    </row>
    <row r="240" spans="16:19" x14ac:dyDescent="0.25">
      <c r="P240" s="133">
        <f t="shared" si="16"/>
        <v>-1.1904761904761905</v>
      </c>
      <c r="Q240" s="136">
        <f t="shared" si="15"/>
        <v>-1.0018384185290099</v>
      </c>
      <c r="R240" s="133">
        <f t="shared" si="17"/>
        <v>-2.3835573197730735</v>
      </c>
      <c r="S240" s="133">
        <f t="shared" si="18"/>
        <v>-2.5954977704928055</v>
      </c>
    </row>
    <row r="241" spans="16:19" x14ac:dyDescent="0.25">
      <c r="P241" s="133">
        <f t="shared" si="16"/>
        <v>-1.1904761904761905</v>
      </c>
      <c r="Q241" s="136">
        <f t="shared" si="15"/>
        <v>-1.0018384185290099</v>
      </c>
      <c r="R241" s="133">
        <f t="shared" si="17"/>
        <v>-2.3835573197730735</v>
      </c>
      <c r="S241" s="133">
        <f t="shared" si="18"/>
        <v>-2.5954977704928055</v>
      </c>
    </row>
    <row r="242" spans="16:19" x14ac:dyDescent="0.25">
      <c r="P242" s="133">
        <f t="shared" si="16"/>
        <v>-1.1904761904761905</v>
      </c>
      <c r="Q242" s="136">
        <f t="shared" si="15"/>
        <v>-1.0018384185290099</v>
      </c>
      <c r="R242" s="133">
        <f t="shared" si="17"/>
        <v>-2.3835573197730735</v>
      </c>
      <c r="S242" s="133">
        <f t="shared" si="18"/>
        <v>-2.5954977704928055</v>
      </c>
    </row>
    <row r="243" spans="16:19" x14ac:dyDescent="0.25">
      <c r="P243" s="133">
        <f t="shared" si="16"/>
        <v>-1.1904761904761905</v>
      </c>
      <c r="Q243" s="136">
        <f t="shared" si="15"/>
        <v>-1.0018384185290099</v>
      </c>
      <c r="R243" s="133">
        <f t="shared" si="17"/>
        <v>-2.3835573197730735</v>
      </c>
      <c r="S243" s="133">
        <f t="shared" si="18"/>
        <v>-2.5954977704928055</v>
      </c>
    </row>
    <row r="244" spans="16:19" x14ac:dyDescent="0.25">
      <c r="P244" s="133">
        <f t="shared" si="16"/>
        <v>-1.1904761904761905</v>
      </c>
      <c r="Q244" s="136">
        <f t="shared" si="15"/>
        <v>-1.0018384185290099</v>
      </c>
      <c r="R244" s="133">
        <f t="shared" si="17"/>
        <v>-2.3835573197730735</v>
      </c>
      <c r="S244" s="133">
        <f t="shared" si="18"/>
        <v>-2.5954977704928055</v>
      </c>
    </row>
    <row r="245" spans="16:19" x14ac:dyDescent="0.25">
      <c r="P245" s="133">
        <f t="shared" si="16"/>
        <v>-1.1904761904761905</v>
      </c>
      <c r="Q245" s="136">
        <f t="shared" si="15"/>
        <v>-1.0018384185290099</v>
      </c>
      <c r="R245" s="133">
        <f t="shared" si="17"/>
        <v>-2.3835573197730735</v>
      </c>
      <c r="S245" s="133">
        <f t="shared" si="18"/>
        <v>-2.5954977704928055</v>
      </c>
    </row>
    <row r="246" spans="16:19" x14ac:dyDescent="0.25">
      <c r="P246" s="133">
        <f t="shared" si="16"/>
        <v>-1.1904761904761905</v>
      </c>
      <c r="Q246" s="136">
        <f t="shared" si="15"/>
        <v>-1.0018384185290099</v>
      </c>
      <c r="R246" s="133">
        <f t="shared" si="17"/>
        <v>-2.3835573197730735</v>
      </c>
      <c r="S246" s="133">
        <f t="shared" si="18"/>
        <v>-2.5954977704928055</v>
      </c>
    </row>
    <row r="247" spans="16:19" x14ac:dyDescent="0.25">
      <c r="P247" s="133">
        <f t="shared" si="16"/>
        <v>-1.1904761904761905</v>
      </c>
      <c r="Q247" s="136">
        <f t="shared" si="15"/>
        <v>-1.0018384185290099</v>
      </c>
      <c r="R247" s="133">
        <f t="shared" si="17"/>
        <v>-2.3835573197730735</v>
      </c>
      <c r="S247" s="133">
        <f t="shared" si="18"/>
        <v>-2.5954977704928055</v>
      </c>
    </row>
    <row r="248" spans="16:19" x14ac:dyDescent="0.25">
      <c r="P248" s="133">
        <f t="shared" si="16"/>
        <v>-1.1904761904761905</v>
      </c>
      <c r="Q248" s="136">
        <f t="shared" si="15"/>
        <v>-1.0018384185290099</v>
      </c>
      <c r="R248" s="133">
        <f t="shared" si="17"/>
        <v>-2.3835573197730735</v>
      </c>
      <c r="S248" s="133">
        <f t="shared" si="18"/>
        <v>-2.5954977704928055</v>
      </c>
    </row>
    <row r="249" spans="16:19" x14ac:dyDescent="0.25">
      <c r="P249" s="133">
        <f t="shared" si="16"/>
        <v>-1.1904761904761905</v>
      </c>
      <c r="Q249" s="136">
        <f t="shared" si="15"/>
        <v>-1.0018384185290099</v>
      </c>
      <c r="R249" s="133">
        <f t="shared" si="17"/>
        <v>-2.3835573197730735</v>
      </c>
      <c r="S249" s="133">
        <f t="shared" si="18"/>
        <v>-2.5954977704928055</v>
      </c>
    </row>
    <row r="250" spans="16:19" x14ac:dyDescent="0.25">
      <c r="P250" s="133">
        <f t="shared" si="16"/>
        <v>-1.1904761904761905</v>
      </c>
      <c r="Q250" s="136">
        <f t="shared" si="15"/>
        <v>-1.0018384185290099</v>
      </c>
      <c r="R250" s="133">
        <f t="shared" si="17"/>
        <v>-2.3835573197730735</v>
      </c>
      <c r="S250" s="133">
        <f t="shared" si="18"/>
        <v>-2.5954977704928055</v>
      </c>
    </row>
    <row r="251" spans="16:19" x14ac:dyDescent="0.25">
      <c r="P251" s="133">
        <f t="shared" si="16"/>
        <v>-1.1904761904761905</v>
      </c>
      <c r="Q251" s="136">
        <f t="shared" si="15"/>
        <v>-1.0018384185290099</v>
      </c>
      <c r="R251" s="133">
        <f t="shared" si="17"/>
        <v>-2.3835573197730735</v>
      </c>
      <c r="S251" s="133">
        <f t="shared" si="18"/>
        <v>-2.5954977704928055</v>
      </c>
    </row>
    <row r="252" spans="16:19" x14ac:dyDescent="0.25">
      <c r="P252" s="133">
        <f t="shared" si="16"/>
        <v>-1.1904761904761905</v>
      </c>
      <c r="Q252" s="136">
        <f t="shared" si="15"/>
        <v>-1.0018384185290099</v>
      </c>
      <c r="R252" s="133">
        <f t="shared" si="17"/>
        <v>-2.3835573197730735</v>
      </c>
      <c r="S252" s="133">
        <f t="shared" si="18"/>
        <v>-2.5954977704928055</v>
      </c>
    </row>
    <row r="253" spans="16:19" x14ac:dyDescent="0.25">
      <c r="P253" s="133">
        <f t="shared" si="16"/>
        <v>-1.1904761904761905</v>
      </c>
      <c r="Q253" s="136">
        <f t="shared" si="15"/>
        <v>-1.0018384185290099</v>
      </c>
      <c r="R253" s="133">
        <f t="shared" si="17"/>
        <v>-2.3835573197730735</v>
      </c>
      <c r="S253" s="133">
        <f t="shared" si="18"/>
        <v>-2.5954977704928055</v>
      </c>
    </row>
    <row r="254" spans="16:19" x14ac:dyDescent="0.25">
      <c r="P254" s="133">
        <f t="shared" si="16"/>
        <v>-1.1904761904761905</v>
      </c>
      <c r="Q254" s="136">
        <f t="shared" si="15"/>
        <v>-1.0018384185290099</v>
      </c>
      <c r="R254" s="133">
        <f t="shared" si="17"/>
        <v>-2.3835573197730735</v>
      </c>
      <c r="S254" s="133">
        <f t="shared" si="18"/>
        <v>-2.5954977704928055</v>
      </c>
    </row>
    <row r="255" spans="16:19" x14ac:dyDescent="0.25">
      <c r="P255" s="133">
        <f t="shared" si="16"/>
        <v>-1.1904761904761905</v>
      </c>
      <c r="Q255" s="136">
        <f t="shared" si="15"/>
        <v>-1.0018384185290099</v>
      </c>
      <c r="R255" s="133">
        <f t="shared" si="17"/>
        <v>-2.3835573197730735</v>
      </c>
      <c r="S255" s="133">
        <f t="shared" si="18"/>
        <v>-2.5954977704928055</v>
      </c>
    </row>
    <row r="256" spans="16:19" x14ac:dyDescent="0.25">
      <c r="P256" s="133">
        <f t="shared" si="16"/>
        <v>-1.1904761904761905</v>
      </c>
      <c r="Q256" s="136">
        <f t="shared" si="15"/>
        <v>-1.0018384185290099</v>
      </c>
      <c r="R256" s="133">
        <f t="shared" si="17"/>
        <v>-2.3835573197730735</v>
      </c>
      <c r="S256" s="133">
        <f t="shared" si="18"/>
        <v>-2.5954977704928055</v>
      </c>
    </row>
    <row r="257" spans="16:19" x14ac:dyDescent="0.25">
      <c r="P257" s="133">
        <f t="shared" si="16"/>
        <v>-1.1904761904761905</v>
      </c>
      <c r="Q257" s="136">
        <f t="shared" si="15"/>
        <v>-1.0018384185290099</v>
      </c>
      <c r="R257" s="133">
        <f t="shared" si="17"/>
        <v>-2.3835573197730735</v>
      </c>
      <c r="S257" s="133">
        <f t="shared" si="18"/>
        <v>-2.5954977704928055</v>
      </c>
    </row>
    <row r="258" spans="16:19" x14ac:dyDescent="0.25">
      <c r="P258" s="133">
        <f t="shared" si="16"/>
        <v>-1.1904761904761905</v>
      </c>
      <c r="Q258" s="136">
        <f t="shared" ref="Q258:Q321" si="19">2*((H258-O$8)/(O$10-O$8))-1</f>
        <v>-1.0018384185290099</v>
      </c>
      <c r="R258" s="133">
        <f t="shared" si="17"/>
        <v>-2.3835573197730735</v>
      </c>
      <c r="S258" s="133">
        <f t="shared" si="18"/>
        <v>-2.5954977704928055</v>
      </c>
    </row>
    <row r="259" spans="16:19" x14ac:dyDescent="0.25">
      <c r="P259" s="133">
        <f t="shared" ref="P259:P322" si="20">2*((K259-O$3)/(O$5-O$3))-1</f>
        <v>-1.1904761904761905</v>
      </c>
      <c r="Q259" s="136">
        <f t="shared" si="19"/>
        <v>-1.0018384185290099</v>
      </c>
      <c r="R259" s="133">
        <f t="shared" ref="R259:R322" si="21">2*((I259-O$13)/(O$15-O$13))-1</f>
        <v>-2.3835573197730735</v>
      </c>
      <c r="S259" s="133">
        <f t="shared" ref="S259:S322" si="22">2*((J259-O$18)/(O$20-O$18))-1</f>
        <v>-2.5954977704928055</v>
      </c>
    </row>
    <row r="260" spans="16:19" x14ac:dyDescent="0.25">
      <c r="P260" s="133">
        <f t="shared" si="20"/>
        <v>-1.1904761904761905</v>
      </c>
      <c r="Q260" s="136">
        <f t="shared" si="19"/>
        <v>-1.0018384185290099</v>
      </c>
      <c r="R260" s="133">
        <f t="shared" si="21"/>
        <v>-2.3835573197730735</v>
      </c>
      <c r="S260" s="133">
        <f t="shared" si="22"/>
        <v>-2.5954977704928055</v>
      </c>
    </row>
    <row r="261" spans="16:19" x14ac:dyDescent="0.25">
      <c r="P261" s="133">
        <f t="shared" si="20"/>
        <v>-1.1904761904761905</v>
      </c>
      <c r="Q261" s="136">
        <f t="shared" si="19"/>
        <v>-1.0018384185290099</v>
      </c>
      <c r="R261" s="133">
        <f t="shared" si="21"/>
        <v>-2.3835573197730735</v>
      </c>
      <c r="S261" s="133">
        <f t="shared" si="22"/>
        <v>-2.5954977704928055</v>
      </c>
    </row>
    <row r="262" spans="16:19" x14ac:dyDescent="0.25">
      <c r="P262" s="133">
        <f t="shared" si="20"/>
        <v>-1.1904761904761905</v>
      </c>
      <c r="Q262" s="136">
        <f t="shared" si="19"/>
        <v>-1.0018384185290099</v>
      </c>
      <c r="R262" s="133">
        <f t="shared" si="21"/>
        <v>-2.3835573197730735</v>
      </c>
      <c r="S262" s="133">
        <f t="shared" si="22"/>
        <v>-2.5954977704928055</v>
      </c>
    </row>
    <row r="263" spans="16:19" x14ac:dyDescent="0.25">
      <c r="P263" s="133">
        <f t="shared" si="20"/>
        <v>-1.1904761904761905</v>
      </c>
      <c r="Q263" s="136">
        <f t="shared" si="19"/>
        <v>-1.0018384185290099</v>
      </c>
      <c r="R263" s="133">
        <f t="shared" si="21"/>
        <v>-2.3835573197730735</v>
      </c>
      <c r="S263" s="133">
        <f t="shared" si="22"/>
        <v>-2.5954977704928055</v>
      </c>
    </row>
    <row r="264" spans="16:19" x14ac:dyDescent="0.25">
      <c r="P264" s="133">
        <f t="shared" si="20"/>
        <v>-1.1904761904761905</v>
      </c>
      <c r="Q264" s="136">
        <f t="shared" si="19"/>
        <v>-1.0018384185290099</v>
      </c>
      <c r="R264" s="133">
        <f t="shared" si="21"/>
        <v>-2.3835573197730735</v>
      </c>
      <c r="S264" s="133">
        <f t="shared" si="22"/>
        <v>-2.5954977704928055</v>
      </c>
    </row>
    <row r="265" spans="16:19" x14ac:dyDescent="0.25">
      <c r="P265" s="133">
        <f t="shared" si="20"/>
        <v>-1.1904761904761905</v>
      </c>
      <c r="Q265" s="136">
        <f t="shared" si="19"/>
        <v>-1.0018384185290099</v>
      </c>
      <c r="R265" s="133">
        <f t="shared" si="21"/>
        <v>-2.3835573197730735</v>
      </c>
      <c r="S265" s="133">
        <f t="shared" si="22"/>
        <v>-2.5954977704928055</v>
      </c>
    </row>
    <row r="266" spans="16:19" x14ac:dyDescent="0.25">
      <c r="P266" s="133">
        <f t="shared" si="20"/>
        <v>-1.1904761904761905</v>
      </c>
      <c r="Q266" s="136">
        <f t="shared" si="19"/>
        <v>-1.0018384185290099</v>
      </c>
      <c r="R266" s="133">
        <f t="shared" si="21"/>
        <v>-2.3835573197730735</v>
      </c>
      <c r="S266" s="133">
        <f t="shared" si="22"/>
        <v>-2.5954977704928055</v>
      </c>
    </row>
    <row r="267" spans="16:19" x14ac:dyDescent="0.25">
      <c r="P267" s="133">
        <f t="shared" si="20"/>
        <v>-1.1904761904761905</v>
      </c>
      <c r="Q267" s="136">
        <f t="shared" si="19"/>
        <v>-1.0018384185290099</v>
      </c>
      <c r="R267" s="133">
        <f t="shared" si="21"/>
        <v>-2.3835573197730735</v>
      </c>
      <c r="S267" s="133">
        <f t="shared" si="22"/>
        <v>-2.5954977704928055</v>
      </c>
    </row>
    <row r="268" spans="16:19" x14ac:dyDescent="0.25">
      <c r="P268" s="133">
        <f t="shared" si="20"/>
        <v>-1.1904761904761905</v>
      </c>
      <c r="Q268" s="136">
        <f t="shared" si="19"/>
        <v>-1.0018384185290099</v>
      </c>
      <c r="R268" s="133">
        <f t="shared" si="21"/>
        <v>-2.3835573197730735</v>
      </c>
      <c r="S268" s="133">
        <f t="shared" si="22"/>
        <v>-2.5954977704928055</v>
      </c>
    </row>
    <row r="269" spans="16:19" x14ac:dyDescent="0.25">
      <c r="P269" s="133">
        <f t="shared" si="20"/>
        <v>-1.1904761904761905</v>
      </c>
      <c r="Q269" s="136">
        <f t="shared" si="19"/>
        <v>-1.0018384185290099</v>
      </c>
      <c r="R269" s="133">
        <f t="shared" si="21"/>
        <v>-2.3835573197730735</v>
      </c>
      <c r="S269" s="133">
        <f t="shared" si="22"/>
        <v>-2.5954977704928055</v>
      </c>
    </row>
    <row r="270" spans="16:19" x14ac:dyDescent="0.25">
      <c r="P270" s="133">
        <f t="shared" si="20"/>
        <v>-1.1904761904761905</v>
      </c>
      <c r="Q270" s="136">
        <f t="shared" si="19"/>
        <v>-1.0018384185290099</v>
      </c>
      <c r="R270" s="133">
        <f t="shared" si="21"/>
        <v>-2.3835573197730735</v>
      </c>
      <c r="S270" s="133">
        <f t="shared" si="22"/>
        <v>-2.5954977704928055</v>
      </c>
    </row>
    <row r="271" spans="16:19" x14ac:dyDescent="0.25">
      <c r="P271" s="133">
        <f t="shared" si="20"/>
        <v>-1.1904761904761905</v>
      </c>
      <c r="Q271" s="136">
        <f t="shared" si="19"/>
        <v>-1.0018384185290099</v>
      </c>
      <c r="R271" s="133">
        <f t="shared" si="21"/>
        <v>-2.3835573197730735</v>
      </c>
      <c r="S271" s="133">
        <f t="shared" si="22"/>
        <v>-2.5954977704928055</v>
      </c>
    </row>
    <row r="272" spans="16:19" x14ac:dyDescent="0.25">
      <c r="P272" s="133">
        <f t="shared" si="20"/>
        <v>-1.1904761904761905</v>
      </c>
      <c r="Q272" s="136">
        <f t="shared" si="19"/>
        <v>-1.0018384185290099</v>
      </c>
      <c r="R272" s="133">
        <f t="shared" si="21"/>
        <v>-2.3835573197730735</v>
      </c>
      <c r="S272" s="133">
        <f t="shared" si="22"/>
        <v>-2.5954977704928055</v>
      </c>
    </row>
    <row r="273" spans="16:19" x14ac:dyDescent="0.25">
      <c r="P273" s="133">
        <f t="shared" si="20"/>
        <v>-1.1904761904761905</v>
      </c>
      <c r="Q273" s="136">
        <f t="shared" si="19"/>
        <v>-1.0018384185290099</v>
      </c>
      <c r="R273" s="133">
        <f t="shared" si="21"/>
        <v>-2.3835573197730735</v>
      </c>
      <c r="S273" s="133">
        <f t="shared" si="22"/>
        <v>-2.5954977704928055</v>
      </c>
    </row>
    <row r="274" spans="16:19" x14ac:dyDescent="0.25">
      <c r="P274" s="133">
        <f t="shared" si="20"/>
        <v>-1.1904761904761905</v>
      </c>
      <c r="Q274" s="136">
        <f t="shared" si="19"/>
        <v>-1.0018384185290099</v>
      </c>
      <c r="R274" s="133">
        <f t="shared" si="21"/>
        <v>-2.3835573197730735</v>
      </c>
      <c r="S274" s="133">
        <f t="shared" si="22"/>
        <v>-2.5954977704928055</v>
      </c>
    </row>
    <row r="275" spans="16:19" x14ac:dyDescent="0.25">
      <c r="P275" s="133">
        <f t="shared" si="20"/>
        <v>-1.1904761904761905</v>
      </c>
      <c r="Q275" s="136">
        <f t="shared" si="19"/>
        <v>-1.0018384185290099</v>
      </c>
      <c r="R275" s="133">
        <f t="shared" si="21"/>
        <v>-2.3835573197730735</v>
      </c>
      <c r="S275" s="133">
        <f t="shared" si="22"/>
        <v>-2.5954977704928055</v>
      </c>
    </row>
    <row r="276" spans="16:19" x14ac:dyDescent="0.25">
      <c r="P276" s="133">
        <f t="shared" si="20"/>
        <v>-1.1904761904761905</v>
      </c>
      <c r="Q276" s="136">
        <f t="shared" si="19"/>
        <v>-1.0018384185290099</v>
      </c>
      <c r="R276" s="133">
        <f t="shared" si="21"/>
        <v>-2.3835573197730735</v>
      </c>
      <c r="S276" s="133">
        <f t="shared" si="22"/>
        <v>-2.5954977704928055</v>
      </c>
    </row>
    <row r="277" spans="16:19" x14ac:dyDescent="0.25">
      <c r="P277" s="133">
        <f t="shared" si="20"/>
        <v>-1.1904761904761905</v>
      </c>
      <c r="Q277" s="136">
        <f t="shared" si="19"/>
        <v>-1.0018384185290099</v>
      </c>
      <c r="R277" s="133">
        <f t="shared" si="21"/>
        <v>-2.3835573197730735</v>
      </c>
      <c r="S277" s="133">
        <f t="shared" si="22"/>
        <v>-2.5954977704928055</v>
      </c>
    </row>
    <row r="278" spans="16:19" x14ac:dyDescent="0.25">
      <c r="P278" s="133">
        <f t="shared" si="20"/>
        <v>-1.1904761904761905</v>
      </c>
      <c r="Q278" s="136">
        <f t="shared" si="19"/>
        <v>-1.0018384185290099</v>
      </c>
      <c r="R278" s="133">
        <f t="shared" si="21"/>
        <v>-2.3835573197730735</v>
      </c>
      <c r="S278" s="133">
        <f t="shared" si="22"/>
        <v>-2.5954977704928055</v>
      </c>
    </row>
    <row r="279" spans="16:19" x14ac:dyDescent="0.25">
      <c r="P279" s="133">
        <f t="shared" si="20"/>
        <v>-1.1904761904761905</v>
      </c>
      <c r="Q279" s="136">
        <f t="shared" si="19"/>
        <v>-1.0018384185290099</v>
      </c>
      <c r="R279" s="133">
        <f t="shared" si="21"/>
        <v>-2.3835573197730735</v>
      </c>
      <c r="S279" s="133">
        <f t="shared" si="22"/>
        <v>-2.5954977704928055</v>
      </c>
    </row>
    <row r="280" spans="16:19" x14ac:dyDescent="0.25">
      <c r="P280" s="133">
        <f t="shared" si="20"/>
        <v>-1.1904761904761905</v>
      </c>
      <c r="Q280" s="136">
        <f t="shared" si="19"/>
        <v>-1.0018384185290099</v>
      </c>
      <c r="R280" s="133">
        <f t="shared" si="21"/>
        <v>-2.3835573197730735</v>
      </c>
      <c r="S280" s="133">
        <f t="shared" si="22"/>
        <v>-2.5954977704928055</v>
      </c>
    </row>
    <row r="281" spans="16:19" x14ac:dyDescent="0.25">
      <c r="P281" s="133">
        <f t="shared" si="20"/>
        <v>-1.1904761904761905</v>
      </c>
      <c r="Q281" s="136">
        <f t="shared" si="19"/>
        <v>-1.0018384185290099</v>
      </c>
      <c r="R281" s="133">
        <f t="shared" si="21"/>
        <v>-2.3835573197730735</v>
      </c>
      <c r="S281" s="133">
        <f t="shared" si="22"/>
        <v>-2.5954977704928055</v>
      </c>
    </row>
    <row r="282" spans="16:19" x14ac:dyDescent="0.25">
      <c r="P282" s="133">
        <f t="shared" si="20"/>
        <v>-1.1904761904761905</v>
      </c>
      <c r="Q282" s="136">
        <f t="shared" si="19"/>
        <v>-1.0018384185290099</v>
      </c>
      <c r="R282" s="133">
        <f t="shared" si="21"/>
        <v>-2.3835573197730735</v>
      </c>
      <c r="S282" s="133">
        <f t="shared" si="22"/>
        <v>-2.5954977704928055</v>
      </c>
    </row>
    <row r="283" spans="16:19" x14ac:dyDescent="0.25">
      <c r="P283" s="133">
        <f t="shared" si="20"/>
        <v>-1.1904761904761905</v>
      </c>
      <c r="Q283" s="136">
        <f t="shared" si="19"/>
        <v>-1.0018384185290099</v>
      </c>
      <c r="R283" s="133">
        <f t="shared" si="21"/>
        <v>-2.3835573197730735</v>
      </c>
      <c r="S283" s="133">
        <f t="shared" si="22"/>
        <v>-2.5954977704928055</v>
      </c>
    </row>
    <row r="284" spans="16:19" x14ac:dyDescent="0.25">
      <c r="P284" s="133">
        <f t="shared" si="20"/>
        <v>-1.1904761904761905</v>
      </c>
      <c r="Q284" s="136">
        <f t="shared" si="19"/>
        <v>-1.0018384185290099</v>
      </c>
      <c r="R284" s="133">
        <f t="shared" si="21"/>
        <v>-2.3835573197730735</v>
      </c>
      <c r="S284" s="133">
        <f t="shared" si="22"/>
        <v>-2.5954977704928055</v>
      </c>
    </row>
    <row r="285" spans="16:19" x14ac:dyDescent="0.25">
      <c r="P285" s="133">
        <f t="shared" si="20"/>
        <v>-1.1904761904761905</v>
      </c>
      <c r="Q285" s="136">
        <f t="shared" si="19"/>
        <v>-1.0018384185290099</v>
      </c>
      <c r="R285" s="133">
        <f t="shared" si="21"/>
        <v>-2.3835573197730735</v>
      </c>
      <c r="S285" s="133">
        <f t="shared" si="22"/>
        <v>-2.5954977704928055</v>
      </c>
    </row>
    <row r="286" spans="16:19" x14ac:dyDescent="0.25">
      <c r="P286" s="133">
        <f t="shared" si="20"/>
        <v>-1.1904761904761905</v>
      </c>
      <c r="Q286" s="136">
        <f t="shared" si="19"/>
        <v>-1.0018384185290099</v>
      </c>
      <c r="R286" s="133">
        <f t="shared" si="21"/>
        <v>-2.3835573197730735</v>
      </c>
      <c r="S286" s="133">
        <f t="shared" si="22"/>
        <v>-2.5954977704928055</v>
      </c>
    </row>
    <row r="287" spans="16:19" x14ac:dyDescent="0.25">
      <c r="P287" s="133">
        <f t="shared" si="20"/>
        <v>-1.1904761904761905</v>
      </c>
      <c r="Q287" s="136">
        <f t="shared" si="19"/>
        <v>-1.0018384185290099</v>
      </c>
      <c r="R287" s="133">
        <f t="shared" si="21"/>
        <v>-2.3835573197730735</v>
      </c>
      <c r="S287" s="133">
        <f t="shared" si="22"/>
        <v>-2.5954977704928055</v>
      </c>
    </row>
    <row r="288" spans="16:19" x14ac:dyDescent="0.25">
      <c r="P288" s="133">
        <f t="shared" si="20"/>
        <v>-1.1904761904761905</v>
      </c>
      <c r="Q288" s="136">
        <f t="shared" si="19"/>
        <v>-1.0018384185290099</v>
      </c>
      <c r="R288" s="133">
        <f t="shared" si="21"/>
        <v>-2.3835573197730735</v>
      </c>
      <c r="S288" s="133">
        <f t="shared" si="22"/>
        <v>-2.5954977704928055</v>
      </c>
    </row>
    <row r="289" spans="16:19" x14ac:dyDescent="0.25">
      <c r="P289" s="133">
        <f t="shared" si="20"/>
        <v>-1.1904761904761905</v>
      </c>
      <c r="Q289" s="136">
        <f t="shared" si="19"/>
        <v>-1.0018384185290099</v>
      </c>
      <c r="R289" s="133">
        <f t="shared" si="21"/>
        <v>-2.3835573197730735</v>
      </c>
      <c r="S289" s="133">
        <f t="shared" si="22"/>
        <v>-2.5954977704928055</v>
      </c>
    </row>
    <row r="290" spans="16:19" x14ac:dyDescent="0.25">
      <c r="P290" s="133">
        <f t="shared" si="20"/>
        <v>-1.1904761904761905</v>
      </c>
      <c r="Q290" s="136">
        <f t="shared" si="19"/>
        <v>-1.0018384185290099</v>
      </c>
      <c r="R290" s="133">
        <f t="shared" si="21"/>
        <v>-2.3835573197730735</v>
      </c>
      <c r="S290" s="133">
        <f t="shared" si="22"/>
        <v>-2.5954977704928055</v>
      </c>
    </row>
    <row r="291" spans="16:19" x14ac:dyDescent="0.25">
      <c r="P291" s="133">
        <f t="shared" si="20"/>
        <v>-1.1904761904761905</v>
      </c>
      <c r="Q291" s="136">
        <f t="shared" si="19"/>
        <v>-1.0018384185290099</v>
      </c>
      <c r="R291" s="133">
        <f t="shared" si="21"/>
        <v>-2.3835573197730735</v>
      </c>
      <c r="S291" s="133">
        <f t="shared" si="22"/>
        <v>-2.5954977704928055</v>
      </c>
    </row>
    <row r="292" spans="16:19" x14ac:dyDescent="0.25">
      <c r="P292" s="133">
        <f t="shared" si="20"/>
        <v>-1.1904761904761905</v>
      </c>
      <c r="Q292" s="136">
        <f t="shared" si="19"/>
        <v>-1.0018384185290099</v>
      </c>
      <c r="R292" s="133">
        <f t="shared" si="21"/>
        <v>-2.3835573197730735</v>
      </c>
      <c r="S292" s="133">
        <f t="shared" si="22"/>
        <v>-2.5954977704928055</v>
      </c>
    </row>
    <row r="293" spans="16:19" x14ac:dyDescent="0.25">
      <c r="P293" s="133">
        <f t="shared" si="20"/>
        <v>-1.1904761904761905</v>
      </c>
      <c r="Q293" s="136">
        <f t="shared" si="19"/>
        <v>-1.0018384185290099</v>
      </c>
      <c r="R293" s="133">
        <f t="shared" si="21"/>
        <v>-2.3835573197730735</v>
      </c>
      <c r="S293" s="133">
        <f t="shared" si="22"/>
        <v>-2.5954977704928055</v>
      </c>
    </row>
    <row r="294" spans="16:19" x14ac:dyDescent="0.25">
      <c r="P294" s="133">
        <f t="shared" si="20"/>
        <v>-1.1904761904761905</v>
      </c>
      <c r="Q294" s="136">
        <f t="shared" si="19"/>
        <v>-1.0018384185290099</v>
      </c>
      <c r="R294" s="133">
        <f t="shared" si="21"/>
        <v>-2.3835573197730735</v>
      </c>
      <c r="S294" s="133">
        <f t="shared" si="22"/>
        <v>-2.5954977704928055</v>
      </c>
    </row>
    <row r="295" spans="16:19" x14ac:dyDescent="0.25">
      <c r="P295" s="133">
        <f t="shared" si="20"/>
        <v>-1.1904761904761905</v>
      </c>
      <c r="Q295" s="136">
        <f t="shared" si="19"/>
        <v>-1.0018384185290099</v>
      </c>
      <c r="R295" s="133">
        <f t="shared" si="21"/>
        <v>-2.3835573197730735</v>
      </c>
      <c r="S295" s="133">
        <f t="shared" si="22"/>
        <v>-2.5954977704928055</v>
      </c>
    </row>
    <row r="296" spans="16:19" x14ac:dyDescent="0.25">
      <c r="P296" s="133">
        <f t="shared" si="20"/>
        <v>-1.1904761904761905</v>
      </c>
      <c r="Q296" s="136">
        <f t="shared" si="19"/>
        <v>-1.0018384185290099</v>
      </c>
      <c r="R296" s="133">
        <f t="shared" si="21"/>
        <v>-2.3835573197730735</v>
      </c>
      <c r="S296" s="133">
        <f t="shared" si="22"/>
        <v>-2.5954977704928055</v>
      </c>
    </row>
    <row r="297" spans="16:19" x14ac:dyDescent="0.25">
      <c r="P297" s="133">
        <f t="shared" si="20"/>
        <v>-1.1904761904761905</v>
      </c>
      <c r="Q297" s="136">
        <f t="shared" si="19"/>
        <v>-1.0018384185290099</v>
      </c>
      <c r="R297" s="133">
        <f t="shared" si="21"/>
        <v>-2.3835573197730735</v>
      </c>
      <c r="S297" s="133">
        <f t="shared" si="22"/>
        <v>-2.5954977704928055</v>
      </c>
    </row>
    <row r="298" spans="16:19" x14ac:dyDescent="0.25">
      <c r="P298" s="133">
        <f t="shared" si="20"/>
        <v>-1.1904761904761905</v>
      </c>
      <c r="Q298" s="136">
        <f t="shared" si="19"/>
        <v>-1.0018384185290099</v>
      </c>
      <c r="R298" s="133">
        <f t="shared" si="21"/>
        <v>-2.3835573197730735</v>
      </c>
      <c r="S298" s="133">
        <f t="shared" si="22"/>
        <v>-2.5954977704928055</v>
      </c>
    </row>
    <row r="299" spans="16:19" x14ac:dyDescent="0.25">
      <c r="P299" s="133">
        <f t="shared" si="20"/>
        <v>-1.1904761904761905</v>
      </c>
      <c r="Q299" s="136">
        <f t="shared" si="19"/>
        <v>-1.0018384185290099</v>
      </c>
      <c r="R299" s="133">
        <f t="shared" si="21"/>
        <v>-2.3835573197730735</v>
      </c>
      <c r="S299" s="133">
        <f t="shared" si="22"/>
        <v>-2.5954977704928055</v>
      </c>
    </row>
    <row r="300" spans="16:19" x14ac:dyDescent="0.25">
      <c r="P300" s="133">
        <f t="shared" si="20"/>
        <v>-1.1904761904761905</v>
      </c>
      <c r="Q300" s="136">
        <f t="shared" si="19"/>
        <v>-1.0018384185290099</v>
      </c>
      <c r="R300" s="133">
        <f t="shared" si="21"/>
        <v>-2.3835573197730735</v>
      </c>
      <c r="S300" s="133">
        <f t="shared" si="22"/>
        <v>-2.5954977704928055</v>
      </c>
    </row>
    <row r="301" spans="16:19" x14ac:dyDescent="0.25">
      <c r="P301" s="133">
        <f t="shared" si="20"/>
        <v>-1.1904761904761905</v>
      </c>
      <c r="Q301" s="136">
        <f t="shared" si="19"/>
        <v>-1.0018384185290099</v>
      </c>
      <c r="R301" s="133">
        <f t="shared" si="21"/>
        <v>-2.3835573197730735</v>
      </c>
      <c r="S301" s="133">
        <f t="shared" si="22"/>
        <v>-2.5954977704928055</v>
      </c>
    </row>
    <row r="302" spans="16:19" x14ac:dyDescent="0.25">
      <c r="P302" s="133">
        <f t="shared" si="20"/>
        <v>-1.1904761904761905</v>
      </c>
      <c r="Q302" s="136">
        <f t="shared" si="19"/>
        <v>-1.0018384185290099</v>
      </c>
      <c r="R302" s="133">
        <f t="shared" si="21"/>
        <v>-2.3835573197730735</v>
      </c>
      <c r="S302" s="133">
        <f t="shared" si="22"/>
        <v>-2.5954977704928055</v>
      </c>
    </row>
    <row r="303" spans="16:19" x14ac:dyDescent="0.25">
      <c r="P303" s="133">
        <f t="shared" si="20"/>
        <v>-1.1904761904761905</v>
      </c>
      <c r="Q303" s="136">
        <f t="shared" si="19"/>
        <v>-1.0018384185290099</v>
      </c>
      <c r="R303" s="133">
        <f t="shared" si="21"/>
        <v>-2.3835573197730735</v>
      </c>
      <c r="S303" s="133">
        <f t="shared" si="22"/>
        <v>-2.5954977704928055</v>
      </c>
    </row>
    <row r="304" spans="16:19" x14ac:dyDescent="0.25">
      <c r="P304" s="133">
        <f t="shared" si="20"/>
        <v>-1.1904761904761905</v>
      </c>
      <c r="Q304" s="136">
        <f t="shared" si="19"/>
        <v>-1.0018384185290099</v>
      </c>
      <c r="R304" s="133">
        <f t="shared" si="21"/>
        <v>-2.3835573197730735</v>
      </c>
      <c r="S304" s="133">
        <f t="shared" si="22"/>
        <v>-2.5954977704928055</v>
      </c>
    </row>
    <row r="305" spans="16:19" x14ac:dyDescent="0.25">
      <c r="P305" s="133">
        <f t="shared" si="20"/>
        <v>-1.1904761904761905</v>
      </c>
      <c r="Q305" s="136">
        <f t="shared" si="19"/>
        <v>-1.0018384185290099</v>
      </c>
      <c r="R305" s="133">
        <f t="shared" si="21"/>
        <v>-2.3835573197730735</v>
      </c>
      <c r="S305" s="133">
        <f t="shared" si="22"/>
        <v>-2.5954977704928055</v>
      </c>
    </row>
    <row r="306" spans="16:19" x14ac:dyDescent="0.25">
      <c r="P306" s="133">
        <f t="shared" si="20"/>
        <v>-1.1904761904761905</v>
      </c>
      <c r="Q306" s="136">
        <f t="shared" si="19"/>
        <v>-1.0018384185290099</v>
      </c>
      <c r="R306" s="133">
        <f t="shared" si="21"/>
        <v>-2.3835573197730735</v>
      </c>
      <c r="S306" s="133">
        <f t="shared" si="22"/>
        <v>-2.5954977704928055</v>
      </c>
    </row>
    <row r="307" spans="16:19" x14ac:dyDescent="0.25">
      <c r="P307" s="133">
        <f t="shared" si="20"/>
        <v>-1.1904761904761905</v>
      </c>
      <c r="Q307" s="136">
        <f t="shared" si="19"/>
        <v>-1.0018384185290099</v>
      </c>
      <c r="R307" s="133">
        <f t="shared" si="21"/>
        <v>-2.3835573197730735</v>
      </c>
      <c r="S307" s="133">
        <f t="shared" si="22"/>
        <v>-2.5954977704928055</v>
      </c>
    </row>
    <row r="308" spans="16:19" x14ac:dyDescent="0.25">
      <c r="P308" s="133">
        <f t="shared" si="20"/>
        <v>-1.1904761904761905</v>
      </c>
      <c r="Q308" s="136">
        <f t="shared" si="19"/>
        <v>-1.0018384185290099</v>
      </c>
      <c r="R308" s="133">
        <f t="shared" si="21"/>
        <v>-2.3835573197730735</v>
      </c>
      <c r="S308" s="133">
        <f t="shared" si="22"/>
        <v>-2.5954977704928055</v>
      </c>
    </row>
    <row r="309" spans="16:19" x14ac:dyDescent="0.25">
      <c r="P309" s="133">
        <f t="shared" si="20"/>
        <v>-1.1904761904761905</v>
      </c>
      <c r="Q309" s="136">
        <f t="shared" si="19"/>
        <v>-1.0018384185290099</v>
      </c>
      <c r="R309" s="133">
        <f t="shared" si="21"/>
        <v>-2.3835573197730735</v>
      </c>
      <c r="S309" s="133">
        <f t="shared" si="22"/>
        <v>-2.5954977704928055</v>
      </c>
    </row>
    <row r="310" spans="16:19" x14ac:dyDescent="0.25">
      <c r="P310" s="133">
        <f t="shared" si="20"/>
        <v>-1.1904761904761905</v>
      </c>
      <c r="Q310" s="136">
        <f t="shared" si="19"/>
        <v>-1.0018384185290099</v>
      </c>
      <c r="R310" s="133">
        <f t="shared" si="21"/>
        <v>-2.3835573197730735</v>
      </c>
      <c r="S310" s="133">
        <f t="shared" si="22"/>
        <v>-2.5954977704928055</v>
      </c>
    </row>
    <row r="311" spans="16:19" x14ac:dyDescent="0.25">
      <c r="P311" s="133">
        <f t="shared" si="20"/>
        <v>-1.1904761904761905</v>
      </c>
      <c r="Q311" s="136">
        <f t="shared" si="19"/>
        <v>-1.0018384185290099</v>
      </c>
      <c r="R311" s="133">
        <f t="shared" si="21"/>
        <v>-2.3835573197730735</v>
      </c>
      <c r="S311" s="133">
        <f t="shared" si="22"/>
        <v>-2.5954977704928055</v>
      </c>
    </row>
    <row r="312" spans="16:19" x14ac:dyDescent="0.25">
      <c r="P312" s="133">
        <f t="shared" si="20"/>
        <v>-1.1904761904761905</v>
      </c>
      <c r="Q312" s="136">
        <f t="shared" si="19"/>
        <v>-1.0018384185290099</v>
      </c>
      <c r="R312" s="133">
        <f t="shared" si="21"/>
        <v>-2.3835573197730735</v>
      </c>
      <c r="S312" s="133">
        <f t="shared" si="22"/>
        <v>-2.5954977704928055</v>
      </c>
    </row>
    <row r="313" spans="16:19" x14ac:dyDescent="0.25">
      <c r="P313" s="133">
        <f t="shared" si="20"/>
        <v>-1.1904761904761905</v>
      </c>
      <c r="Q313" s="136">
        <f t="shared" si="19"/>
        <v>-1.0018384185290099</v>
      </c>
      <c r="R313" s="133">
        <f t="shared" si="21"/>
        <v>-2.3835573197730735</v>
      </c>
      <c r="S313" s="133">
        <f t="shared" si="22"/>
        <v>-2.5954977704928055</v>
      </c>
    </row>
    <row r="314" spans="16:19" x14ac:dyDescent="0.25">
      <c r="P314" s="133">
        <f t="shared" si="20"/>
        <v>-1.1904761904761905</v>
      </c>
      <c r="Q314" s="136">
        <f t="shared" si="19"/>
        <v>-1.0018384185290099</v>
      </c>
      <c r="R314" s="133">
        <f t="shared" si="21"/>
        <v>-2.3835573197730735</v>
      </c>
      <c r="S314" s="133">
        <f t="shared" si="22"/>
        <v>-2.5954977704928055</v>
      </c>
    </row>
    <row r="315" spans="16:19" x14ac:dyDescent="0.25">
      <c r="P315" s="133">
        <f t="shared" si="20"/>
        <v>-1.1904761904761905</v>
      </c>
      <c r="Q315" s="136">
        <f t="shared" si="19"/>
        <v>-1.0018384185290099</v>
      </c>
      <c r="R315" s="133">
        <f t="shared" si="21"/>
        <v>-2.3835573197730735</v>
      </c>
      <c r="S315" s="133">
        <f t="shared" si="22"/>
        <v>-2.5954977704928055</v>
      </c>
    </row>
    <row r="316" spans="16:19" x14ac:dyDescent="0.25">
      <c r="P316" s="133">
        <f t="shared" si="20"/>
        <v>-1.1904761904761905</v>
      </c>
      <c r="Q316" s="136">
        <f t="shared" si="19"/>
        <v>-1.0018384185290099</v>
      </c>
      <c r="R316" s="133">
        <f t="shared" si="21"/>
        <v>-2.3835573197730735</v>
      </c>
      <c r="S316" s="133">
        <f t="shared" si="22"/>
        <v>-2.5954977704928055</v>
      </c>
    </row>
    <row r="317" spans="16:19" x14ac:dyDescent="0.25">
      <c r="P317" s="133">
        <f t="shared" si="20"/>
        <v>-1.1904761904761905</v>
      </c>
      <c r="Q317" s="136">
        <f t="shared" si="19"/>
        <v>-1.0018384185290099</v>
      </c>
      <c r="R317" s="133">
        <f t="shared" si="21"/>
        <v>-2.3835573197730735</v>
      </c>
      <c r="S317" s="133">
        <f t="shared" si="22"/>
        <v>-2.5954977704928055</v>
      </c>
    </row>
    <row r="318" spans="16:19" x14ac:dyDescent="0.25">
      <c r="P318" s="133">
        <f t="shared" si="20"/>
        <v>-1.1904761904761905</v>
      </c>
      <c r="Q318" s="136">
        <f t="shared" si="19"/>
        <v>-1.0018384185290099</v>
      </c>
      <c r="R318" s="133">
        <f t="shared" si="21"/>
        <v>-2.3835573197730735</v>
      </c>
      <c r="S318" s="133">
        <f t="shared" si="22"/>
        <v>-2.5954977704928055</v>
      </c>
    </row>
    <row r="319" spans="16:19" x14ac:dyDescent="0.25">
      <c r="P319" s="133">
        <f t="shared" si="20"/>
        <v>-1.1904761904761905</v>
      </c>
      <c r="Q319" s="136">
        <f t="shared" si="19"/>
        <v>-1.0018384185290099</v>
      </c>
      <c r="R319" s="133">
        <f t="shared" si="21"/>
        <v>-2.3835573197730735</v>
      </c>
      <c r="S319" s="133">
        <f t="shared" si="22"/>
        <v>-2.5954977704928055</v>
      </c>
    </row>
    <row r="320" spans="16:19" x14ac:dyDescent="0.25">
      <c r="P320" s="133">
        <f t="shared" si="20"/>
        <v>-1.1904761904761905</v>
      </c>
      <c r="Q320" s="136">
        <f t="shared" si="19"/>
        <v>-1.0018384185290099</v>
      </c>
      <c r="R320" s="133">
        <f t="shared" si="21"/>
        <v>-2.3835573197730735</v>
      </c>
      <c r="S320" s="133">
        <f t="shared" si="22"/>
        <v>-2.5954977704928055</v>
      </c>
    </row>
    <row r="321" spans="16:19" x14ac:dyDescent="0.25">
      <c r="P321" s="133">
        <f t="shared" si="20"/>
        <v>-1.1904761904761905</v>
      </c>
      <c r="Q321" s="136">
        <f t="shared" si="19"/>
        <v>-1.0018384185290099</v>
      </c>
      <c r="R321" s="133">
        <f t="shared" si="21"/>
        <v>-2.3835573197730735</v>
      </c>
      <c r="S321" s="133">
        <f t="shared" si="22"/>
        <v>-2.5954977704928055</v>
      </c>
    </row>
    <row r="322" spans="16:19" x14ac:dyDescent="0.25">
      <c r="P322" s="133">
        <f t="shared" si="20"/>
        <v>-1.1904761904761905</v>
      </c>
      <c r="Q322" s="136">
        <f t="shared" ref="Q322:Q361" si="23">2*((H322-O$8)/(O$10-O$8))-1</f>
        <v>-1.0018384185290099</v>
      </c>
      <c r="R322" s="133">
        <f t="shared" si="21"/>
        <v>-2.3835573197730735</v>
      </c>
      <c r="S322" s="133">
        <f t="shared" si="22"/>
        <v>-2.5954977704928055</v>
      </c>
    </row>
    <row r="323" spans="16:19" x14ac:dyDescent="0.25">
      <c r="P323" s="133">
        <f t="shared" ref="P323:P361" si="24">2*((K323-O$3)/(O$5-O$3))-1</f>
        <v>-1.1904761904761905</v>
      </c>
      <c r="Q323" s="136">
        <f t="shared" si="23"/>
        <v>-1.0018384185290099</v>
      </c>
      <c r="R323" s="133">
        <f t="shared" ref="R323:R361" si="25">2*((I323-O$13)/(O$15-O$13))-1</f>
        <v>-2.3835573197730735</v>
      </c>
      <c r="S323" s="133">
        <f t="shared" ref="S323:S361" si="26">2*((J323-O$18)/(O$20-O$18))-1</f>
        <v>-2.5954977704928055</v>
      </c>
    </row>
    <row r="324" spans="16:19" x14ac:dyDescent="0.25">
      <c r="P324" s="133">
        <f t="shared" si="24"/>
        <v>-1.1904761904761905</v>
      </c>
      <c r="Q324" s="136">
        <f t="shared" si="23"/>
        <v>-1.0018384185290099</v>
      </c>
      <c r="R324" s="133">
        <f t="shared" si="25"/>
        <v>-2.3835573197730735</v>
      </c>
      <c r="S324" s="133">
        <f t="shared" si="26"/>
        <v>-2.5954977704928055</v>
      </c>
    </row>
    <row r="325" spans="16:19" x14ac:dyDescent="0.25">
      <c r="P325" s="133">
        <f t="shared" si="24"/>
        <v>-1.1904761904761905</v>
      </c>
      <c r="Q325" s="136">
        <f t="shared" si="23"/>
        <v>-1.0018384185290099</v>
      </c>
      <c r="R325" s="133">
        <f t="shared" si="25"/>
        <v>-2.3835573197730735</v>
      </c>
      <c r="S325" s="133">
        <f t="shared" si="26"/>
        <v>-2.5954977704928055</v>
      </c>
    </row>
    <row r="326" spans="16:19" x14ac:dyDescent="0.25">
      <c r="P326" s="133">
        <f t="shared" si="24"/>
        <v>-1.1904761904761905</v>
      </c>
      <c r="Q326" s="136">
        <f t="shared" si="23"/>
        <v>-1.0018384185290099</v>
      </c>
      <c r="R326" s="133">
        <f t="shared" si="25"/>
        <v>-2.3835573197730735</v>
      </c>
      <c r="S326" s="133">
        <f t="shared" si="26"/>
        <v>-2.5954977704928055</v>
      </c>
    </row>
    <row r="327" spans="16:19" x14ac:dyDescent="0.25">
      <c r="P327" s="133">
        <f t="shared" si="24"/>
        <v>-1.1904761904761905</v>
      </c>
      <c r="Q327" s="136">
        <f t="shared" si="23"/>
        <v>-1.0018384185290099</v>
      </c>
      <c r="R327" s="133">
        <f t="shared" si="25"/>
        <v>-2.3835573197730735</v>
      </c>
      <c r="S327" s="133">
        <f t="shared" si="26"/>
        <v>-2.5954977704928055</v>
      </c>
    </row>
    <row r="328" spans="16:19" x14ac:dyDescent="0.25">
      <c r="P328" s="133">
        <f t="shared" si="24"/>
        <v>-1.1904761904761905</v>
      </c>
      <c r="Q328" s="136">
        <f t="shared" si="23"/>
        <v>-1.0018384185290099</v>
      </c>
      <c r="R328" s="133">
        <f t="shared" si="25"/>
        <v>-2.3835573197730735</v>
      </c>
      <c r="S328" s="133">
        <f t="shared" si="26"/>
        <v>-2.5954977704928055</v>
      </c>
    </row>
    <row r="329" spans="16:19" x14ac:dyDescent="0.25">
      <c r="P329" s="133">
        <f t="shared" si="24"/>
        <v>-1.1904761904761905</v>
      </c>
      <c r="Q329" s="136">
        <f t="shared" si="23"/>
        <v>-1.0018384185290099</v>
      </c>
      <c r="R329" s="133">
        <f t="shared" si="25"/>
        <v>-2.3835573197730735</v>
      </c>
      <c r="S329" s="133">
        <f t="shared" si="26"/>
        <v>-2.5954977704928055</v>
      </c>
    </row>
    <row r="330" spans="16:19" x14ac:dyDescent="0.25">
      <c r="P330" s="133">
        <f t="shared" si="24"/>
        <v>-1.1904761904761905</v>
      </c>
      <c r="Q330" s="136">
        <f t="shared" si="23"/>
        <v>-1.0018384185290099</v>
      </c>
      <c r="R330" s="133">
        <f t="shared" si="25"/>
        <v>-2.3835573197730735</v>
      </c>
      <c r="S330" s="133">
        <f t="shared" si="26"/>
        <v>-2.5954977704928055</v>
      </c>
    </row>
    <row r="331" spans="16:19" x14ac:dyDescent="0.25">
      <c r="P331" s="133">
        <f t="shared" si="24"/>
        <v>-1.1904761904761905</v>
      </c>
      <c r="Q331" s="136">
        <f t="shared" si="23"/>
        <v>-1.0018384185290099</v>
      </c>
      <c r="R331" s="133">
        <f t="shared" si="25"/>
        <v>-2.3835573197730735</v>
      </c>
      <c r="S331" s="133">
        <f t="shared" si="26"/>
        <v>-2.5954977704928055</v>
      </c>
    </row>
    <row r="332" spans="16:19" x14ac:dyDescent="0.25">
      <c r="P332" s="133">
        <f t="shared" si="24"/>
        <v>-1.1904761904761905</v>
      </c>
      <c r="Q332" s="136">
        <f t="shared" si="23"/>
        <v>-1.0018384185290099</v>
      </c>
      <c r="R332" s="133">
        <f t="shared" si="25"/>
        <v>-2.3835573197730735</v>
      </c>
      <c r="S332" s="133">
        <f t="shared" si="26"/>
        <v>-2.5954977704928055</v>
      </c>
    </row>
    <row r="333" spans="16:19" x14ac:dyDescent="0.25">
      <c r="P333" s="133">
        <f t="shared" si="24"/>
        <v>-1.1904761904761905</v>
      </c>
      <c r="Q333" s="136">
        <f t="shared" si="23"/>
        <v>-1.0018384185290099</v>
      </c>
      <c r="R333" s="133">
        <f t="shared" si="25"/>
        <v>-2.3835573197730735</v>
      </c>
      <c r="S333" s="133">
        <f t="shared" si="26"/>
        <v>-2.5954977704928055</v>
      </c>
    </row>
    <row r="334" spans="16:19" x14ac:dyDescent="0.25">
      <c r="P334" s="133">
        <f t="shared" si="24"/>
        <v>-1.1904761904761905</v>
      </c>
      <c r="Q334" s="136">
        <f t="shared" si="23"/>
        <v>-1.0018384185290099</v>
      </c>
      <c r="R334" s="133">
        <f t="shared" si="25"/>
        <v>-2.3835573197730735</v>
      </c>
      <c r="S334" s="133">
        <f t="shared" si="26"/>
        <v>-2.5954977704928055</v>
      </c>
    </row>
    <row r="335" spans="16:19" x14ac:dyDescent="0.25">
      <c r="P335" s="133">
        <f t="shared" si="24"/>
        <v>-1.1904761904761905</v>
      </c>
      <c r="Q335" s="136">
        <f t="shared" si="23"/>
        <v>-1.0018384185290099</v>
      </c>
      <c r="R335" s="133">
        <f t="shared" si="25"/>
        <v>-2.3835573197730735</v>
      </c>
      <c r="S335" s="133">
        <f t="shared" si="26"/>
        <v>-2.5954977704928055</v>
      </c>
    </row>
    <row r="336" spans="16:19" x14ac:dyDescent="0.25">
      <c r="P336" s="133">
        <f t="shared" si="24"/>
        <v>-1.1904761904761905</v>
      </c>
      <c r="Q336" s="136">
        <f t="shared" si="23"/>
        <v>-1.0018384185290099</v>
      </c>
      <c r="R336" s="133">
        <f t="shared" si="25"/>
        <v>-2.3835573197730735</v>
      </c>
      <c r="S336" s="133">
        <f t="shared" si="26"/>
        <v>-2.5954977704928055</v>
      </c>
    </row>
    <row r="337" spans="16:19" x14ac:dyDescent="0.25">
      <c r="P337" s="133">
        <f t="shared" si="24"/>
        <v>-1.1904761904761905</v>
      </c>
      <c r="Q337" s="136">
        <f t="shared" si="23"/>
        <v>-1.0018384185290099</v>
      </c>
      <c r="R337" s="133">
        <f t="shared" si="25"/>
        <v>-2.3835573197730735</v>
      </c>
      <c r="S337" s="133">
        <f t="shared" si="26"/>
        <v>-2.5954977704928055</v>
      </c>
    </row>
    <row r="338" spans="16:19" x14ac:dyDescent="0.25">
      <c r="P338" s="133">
        <f t="shared" si="24"/>
        <v>-1.1904761904761905</v>
      </c>
      <c r="Q338" s="136">
        <f t="shared" si="23"/>
        <v>-1.0018384185290099</v>
      </c>
      <c r="R338" s="133">
        <f t="shared" si="25"/>
        <v>-2.3835573197730735</v>
      </c>
      <c r="S338" s="133">
        <f t="shared" si="26"/>
        <v>-2.5954977704928055</v>
      </c>
    </row>
    <row r="339" spans="16:19" x14ac:dyDescent="0.25">
      <c r="P339" s="133">
        <f t="shared" si="24"/>
        <v>-1.1904761904761905</v>
      </c>
      <c r="Q339" s="136">
        <f t="shared" si="23"/>
        <v>-1.0018384185290099</v>
      </c>
      <c r="R339" s="133">
        <f t="shared" si="25"/>
        <v>-2.3835573197730735</v>
      </c>
      <c r="S339" s="133">
        <f t="shared" si="26"/>
        <v>-2.5954977704928055</v>
      </c>
    </row>
    <row r="340" spans="16:19" x14ac:dyDescent="0.25">
      <c r="P340" s="133">
        <f t="shared" si="24"/>
        <v>-1.1904761904761905</v>
      </c>
      <c r="Q340" s="136">
        <f t="shared" si="23"/>
        <v>-1.0018384185290099</v>
      </c>
      <c r="R340" s="133">
        <f t="shared" si="25"/>
        <v>-2.3835573197730735</v>
      </c>
      <c r="S340" s="133">
        <f t="shared" si="26"/>
        <v>-2.5954977704928055</v>
      </c>
    </row>
    <row r="341" spans="16:19" x14ac:dyDescent="0.25">
      <c r="P341" s="133">
        <f t="shared" si="24"/>
        <v>-1.1904761904761905</v>
      </c>
      <c r="Q341" s="136">
        <f t="shared" si="23"/>
        <v>-1.0018384185290099</v>
      </c>
      <c r="R341" s="133">
        <f t="shared" si="25"/>
        <v>-2.3835573197730735</v>
      </c>
      <c r="S341" s="133">
        <f t="shared" si="26"/>
        <v>-2.5954977704928055</v>
      </c>
    </row>
    <row r="342" spans="16:19" x14ac:dyDescent="0.25">
      <c r="P342" s="133">
        <f t="shared" si="24"/>
        <v>-1.1904761904761905</v>
      </c>
      <c r="Q342" s="136">
        <f t="shared" si="23"/>
        <v>-1.0018384185290099</v>
      </c>
      <c r="R342" s="133">
        <f t="shared" si="25"/>
        <v>-2.3835573197730735</v>
      </c>
      <c r="S342" s="133">
        <f t="shared" si="26"/>
        <v>-2.5954977704928055</v>
      </c>
    </row>
    <row r="343" spans="16:19" x14ac:dyDescent="0.25">
      <c r="P343" s="133">
        <f t="shared" si="24"/>
        <v>-1.1904761904761905</v>
      </c>
      <c r="Q343" s="136">
        <f t="shared" si="23"/>
        <v>-1.0018384185290099</v>
      </c>
      <c r="R343" s="133">
        <f t="shared" si="25"/>
        <v>-2.3835573197730735</v>
      </c>
      <c r="S343" s="133">
        <f t="shared" si="26"/>
        <v>-2.5954977704928055</v>
      </c>
    </row>
    <row r="344" spans="16:19" x14ac:dyDescent="0.25">
      <c r="P344" s="133">
        <f t="shared" si="24"/>
        <v>-1.1904761904761905</v>
      </c>
      <c r="Q344" s="136">
        <f t="shared" si="23"/>
        <v>-1.0018384185290099</v>
      </c>
      <c r="R344" s="133">
        <f t="shared" si="25"/>
        <v>-2.3835573197730735</v>
      </c>
      <c r="S344" s="133">
        <f t="shared" si="26"/>
        <v>-2.5954977704928055</v>
      </c>
    </row>
    <row r="345" spans="16:19" x14ac:dyDescent="0.25">
      <c r="P345" s="133">
        <f t="shared" si="24"/>
        <v>-1.1904761904761905</v>
      </c>
      <c r="Q345" s="136">
        <f t="shared" si="23"/>
        <v>-1.0018384185290099</v>
      </c>
      <c r="R345" s="133">
        <f t="shared" si="25"/>
        <v>-2.3835573197730735</v>
      </c>
      <c r="S345" s="133">
        <f t="shared" si="26"/>
        <v>-2.5954977704928055</v>
      </c>
    </row>
    <row r="346" spans="16:19" x14ac:dyDescent="0.25">
      <c r="P346" s="133">
        <f t="shared" si="24"/>
        <v>-1.1904761904761905</v>
      </c>
      <c r="Q346" s="136">
        <f t="shared" si="23"/>
        <v>-1.0018384185290099</v>
      </c>
      <c r="R346" s="133">
        <f t="shared" si="25"/>
        <v>-2.3835573197730735</v>
      </c>
      <c r="S346" s="133">
        <f t="shared" si="26"/>
        <v>-2.5954977704928055</v>
      </c>
    </row>
    <row r="347" spans="16:19" x14ac:dyDescent="0.25">
      <c r="P347" s="133">
        <f t="shared" si="24"/>
        <v>-1.1904761904761905</v>
      </c>
      <c r="Q347" s="136">
        <f t="shared" si="23"/>
        <v>-1.0018384185290099</v>
      </c>
      <c r="R347" s="133">
        <f t="shared" si="25"/>
        <v>-2.3835573197730735</v>
      </c>
      <c r="S347" s="133">
        <f t="shared" si="26"/>
        <v>-2.5954977704928055</v>
      </c>
    </row>
    <row r="348" spans="16:19" x14ac:dyDescent="0.25">
      <c r="P348" s="133">
        <f t="shared" si="24"/>
        <v>-1.1904761904761905</v>
      </c>
      <c r="Q348" s="136">
        <f t="shared" si="23"/>
        <v>-1.0018384185290099</v>
      </c>
      <c r="R348" s="133">
        <f t="shared" si="25"/>
        <v>-2.3835573197730735</v>
      </c>
      <c r="S348" s="133">
        <f t="shared" si="26"/>
        <v>-2.5954977704928055</v>
      </c>
    </row>
    <row r="349" spans="16:19" x14ac:dyDescent="0.25">
      <c r="P349" s="133">
        <f t="shared" si="24"/>
        <v>-1.1904761904761905</v>
      </c>
      <c r="Q349" s="136">
        <f t="shared" si="23"/>
        <v>-1.0018384185290099</v>
      </c>
      <c r="R349" s="133">
        <f t="shared" si="25"/>
        <v>-2.3835573197730735</v>
      </c>
      <c r="S349" s="133">
        <f t="shared" si="26"/>
        <v>-2.5954977704928055</v>
      </c>
    </row>
    <row r="350" spans="16:19" x14ac:dyDescent="0.25">
      <c r="P350" s="133">
        <f t="shared" si="24"/>
        <v>-1.1904761904761905</v>
      </c>
      <c r="Q350" s="136">
        <f t="shared" si="23"/>
        <v>-1.0018384185290099</v>
      </c>
      <c r="R350" s="133">
        <f t="shared" si="25"/>
        <v>-2.3835573197730735</v>
      </c>
      <c r="S350" s="133">
        <f t="shared" si="26"/>
        <v>-2.5954977704928055</v>
      </c>
    </row>
    <row r="351" spans="16:19" x14ac:dyDescent="0.25">
      <c r="P351" s="133">
        <f t="shared" si="24"/>
        <v>-1.1904761904761905</v>
      </c>
      <c r="Q351" s="136">
        <f t="shared" si="23"/>
        <v>-1.0018384185290099</v>
      </c>
      <c r="R351" s="133">
        <f t="shared" si="25"/>
        <v>-2.3835573197730735</v>
      </c>
      <c r="S351" s="133">
        <f t="shared" si="26"/>
        <v>-2.5954977704928055</v>
      </c>
    </row>
    <row r="352" spans="16:19" x14ac:dyDescent="0.25">
      <c r="P352" s="133">
        <f t="shared" si="24"/>
        <v>-1.1904761904761905</v>
      </c>
      <c r="Q352" s="136">
        <f t="shared" si="23"/>
        <v>-1.0018384185290099</v>
      </c>
      <c r="R352" s="133">
        <f t="shared" si="25"/>
        <v>-2.3835573197730735</v>
      </c>
      <c r="S352" s="133">
        <f t="shared" si="26"/>
        <v>-2.5954977704928055</v>
      </c>
    </row>
    <row r="353" spans="16:19" x14ac:dyDescent="0.25">
      <c r="P353" s="133">
        <f t="shared" si="24"/>
        <v>-1.1904761904761905</v>
      </c>
      <c r="Q353" s="136">
        <f t="shared" si="23"/>
        <v>-1.0018384185290099</v>
      </c>
      <c r="R353" s="133">
        <f t="shared" si="25"/>
        <v>-2.3835573197730735</v>
      </c>
      <c r="S353" s="133">
        <f t="shared" si="26"/>
        <v>-2.5954977704928055</v>
      </c>
    </row>
    <row r="354" spans="16:19" x14ac:dyDescent="0.25">
      <c r="P354" s="133">
        <f t="shared" si="24"/>
        <v>-1.1904761904761905</v>
      </c>
      <c r="Q354" s="136">
        <f t="shared" si="23"/>
        <v>-1.0018384185290099</v>
      </c>
      <c r="R354" s="133">
        <f t="shared" si="25"/>
        <v>-2.3835573197730735</v>
      </c>
      <c r="S354" s="133">
        <f t="shared" si="26"/>
        <v>-2.5954977704928055</v>
      </c>
    </row>
    <row r="355" spans="16:19" x14ac:dyDescent="0.25">
      <c r="P355" s="133">
        <f t="shared" si="24"/>
        <v>-1.1904761904761905</v>
      </c>
      <c r="Q355" s="136">
        <f t="shared" si="23"/>
        <v>-1.0018384185290099</v>
      </c>
      <c r="R355" s="133">
        <f t="shared" si="25"/>
        <v>-2.3835573197730735</v>
      </c>
      <c r="S355" s="133">
        <f t="shared" si="26"/>
        <v>-2.5954977704928055</v>
      </c>
    </row>
    <row r="356" spans="16:19" x14ac:dyDescent="0.25">
      <c r="P356" s="133">
        <f t="shared" si="24"/>
        <v>-1.1904761904761905</v>
      </c>
      <c r="Q356" s="136">
        <f t="shared" si="23"/>
        <v>-1.0018384185290099</v>
      </c>
      <c r="R356" s="133">
        <f t="shared" si="25"/>
        <v>-2.3835573197730735</v>
      </c>
      <c r="S356" s="133">
        <f t="shared" si="26"/>
        <v>-2.5954977704928055</v>
      </c>
    </row>
    <row r="357" spans="16:19" x14ac:dyDescent="0.25">
      <c r="P357" s="133">
        <f t="shared" si="24"/>
        <v>-1.1904761904761905</v>
      </c>
      <c r="Q357" s="136">
        <f t="shared" si="23"/>
        <v>-1.0018384185290099</v>
      </c>
      <c r="R357" s="133">
        <f t="shared" si="25"/>
        <v>-2.3835573197730735</v>
      </c>
      <c r="S357" s="133">
        <f t="shared" si="26"/>
        <v>-2.5954977704928055</v>
      </c>
    </row>
    <row r="358" spans="16:19" x14ac:dyDescent="0.25">
      <c r="P358" s="133">
        <f t="shared" si="24"/>
        <v>-1.1904761904761905</v>
      </c>
      <c r="Q358" s="136">
        <f t="shared" si="23"/>
        <v>-1.0018384185290099</v>
      </c>
      <c r="R358" s="133">
        <f t="shared" si="25"/>
        <v>-2.3835573197730735</v>
      </c>
      <c r="S358" s="133">
        <f t="shared" si="26"/>
        <v>-2.5954977704928055</v>
      </c>
    </row>
    <row r="359" spans="16:19" x14ac:dyDescent="0.25">
      <c r="P359" s="133">
        <f t="shared" si="24"/>
        <v>-1.1904761904761905</v>
      </c>
      <c r="Q359" s="136">
        <f t="shared" si="23"/>
        <v>-1.0018384185290099</v>
      </c>
      <c r="R359" s="133">
        <f t="shared" si="25"/>
        <v>-2.3835573197730735</v>
      </c>
      <c r="S359" s="133">
        <f t="shared" si="26"/>
        <v>-2.5954977704928055</v>
      </c>
    </row>
    <row r="360" spans="16:19" x14ac:dyDescent="0.25">
      <c r="P360" s="133">
        <f t="shared" si="24"/>
        <v>-1.1904761904761905</v>
      </c>
      <c r="Q360" s="136">
        <f t="shared" si="23"/>
        <v>-1.0018384185290099</v>
      </c>
      <c r="R360" s="133">
        <f t="shared" si="25"/>
        <v>-2.3835573197730735</v>
      </c>
      <c r="S360" s="133">
        <f t="shared" si="26"/>
        <v>-2.5954977704928055</v>
      </c>
    </row>
    <row r="361" spans="16:19" x14ac:dyDescent="0.25">
      <c r="P361" s="133">
        <f t="shared" si="24"/>
        <v>-1.1904761904761905</v>
      </c>
      <c r="Q361" s="136">
        <f t="shared" si="23"/>
        <v>-1.0018384185290099</v>
      </c>
      <c r="R361" s="133">
        <f t="shared" si="25"/>
        <v>-2.3835573197730735</v>
      </c>
      <c r="S361" s="133">
        <f t="shared" si="26"/>
        <v>-2.5954977704928055</v>
      </c>
    </row>
  </sheetData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X18"/>
  <sheetViews>
    <sheetView topLeftCell="E1" zoomScale="80" zoomScaleNormal="80" workbookViewId="0">
      <selection activeCell="N16" sqref="N16:N18"/>
    </sheetView>
  </sheetViews>
  <sheetFormatPr defaultRowHeight="15" x14ac:dyDescent="0.25"/>
  <cols>
    <col min="1" max="1" width="9" style="138"/>
    <col min="2" max="2" width="22.75" style="138" bestFit="1" customWidth="1"/>
    <col min="3" max="3" width="5.125" style="138" bestFit="1" customWidth="1"/>
    <col min="4" max="10" width="9" style="138"/>
    <col min="11" max="11" width="11.875" style="138" bestFit="1" customWidth="1"/>
    <col min="12" max="12" width="10.75" style="138" bestFit="1" customWidth="1"/>
    <col min="13" max="13" width="10.75" style="138" customWidth="1"/>
    <col min="14" max="14" width="21.75" style="138" customWidth="1"/>
    <col min="15" max="15" width="9" style="138"/>
    <col min="16" max="16" width="13.5" style="138" customWidth="1"/>
    <col min="17" max="16384" width="9" style="138"/>
  </cols>
  <sheetData>
    <row r="1" spans="1:24" ht="15.75" thickBot="1" x14ac:dyDescent="0.3">
      <c r="A1" s="138" t="str">
        <f>County_JPCP_IRI_App2!A1</f>
        <v>Project Name</v>
      </c>
      <c r="B1" s="138" t="str">
        <f>County_JPCP_IRI_App2!B1</f>
        <v>COUNAME</v>
      </c>
      <c r="C1" s="139" t="str">
        <f>County_JPCP_IRI_App2!C1</f>
        <v>PROJECT_NO</v>
      </c>
      <c r="D1" s="140" t="str">
        <f>County_JPCP_IRI_App2!D1</f>
        <v>BPRJ</v>
      </c>
      <c r="E1" s="140" t="str">
        <f>County_JPCP_IRI_App2!E1</f>
        <v>EPRJ</v>
      </c>
      <c r="F1" s="140" t="str">
        <f>County_JPCP_IRI_App2!F1</f>
        <v>CONYR</v>
      </c>
      <c r="G1" s="140" t="str">
        <f>County_JPCP_IRI_App2!G1</f>
        <v>DATAYR</v>
      </c>
      <c r="H1" s="141" t="str">
        <f>County_JPCP_IRI_App2!H1</f>
        <v>TCRACKi, 
(count/mile)</v>
      </c>
      <c r="I1" s="140" t="str">
        <f>County_JPCP_IRI_App2!I1</f>
        <v>IRIi-2 
(in/mile)</v>
      </c>
      <c r="J1" s="140" t="str">
        <f>County_JPCP_IRI_App2!J1</f>
        <v>IRIi-1 
(in/mile)</v>
      </c>
      <c r="K1" s="141" t="s">
        <v>51</v>
      </c>
      <c r="L1" s="142" t="s">
        <v>53</v>
      </c>
      <c r="S1" s="138" t="s">
        <v>725</v>
      </c>
      <c r="T1" s="138" t="s">
        <v>726</v>
      </c>
      <c r="W1" s="138" t="s">
        <v>727</v>
      </c>
      <c r="X1" s="138" t="s">
        <v>728</v>
      </c>
    </row>
    <row r="2" spans="1:24" ht="15.75" thickBot="1" x14ac:dyDescent="0.3">
      <c r="A2" s="138" t="str">
        <f>IF(County_JPCP_IRI_App2!A2&lt;&gt;"",County_JPCP_IRI_App2!A2,"")</f>
        <v/>
      </c>
      <c r="B2" s="138" t="str">
        <f>IF(County_JPCP_IRI_App2!B2&lt;&gt;"",County_JPCP_IRI_App2!B2,"")</f>
        <v/>
      </c>
      <c r="C2" s="143" t="str">
        <f>IF(County_JPCP_IRI_App2!C2&lt;&gt;"",County_JPCP_IRI_App2!C2,"")</f>
        <v/>
      </c>
      <c r="D2" s="141" t="str">
        <f>IF(County_JPCP_IRI_App2!D2&lt;&gt;"",County_JPCP_IRI_App2!D2,"")</f>
        <v/>
      </c>
      <c r="E2" s="141" t="str">
        <f>IF(County_JPCP_IRI_App2!E2&lt;&gt;"",County_JPCP_IRI_App2!E2,"")</f>
        <v/>
      </c>
      <c r="F2" s="141" t="str">
        <f>IF(County_JPCP_IRI_App2!F2&lt;&gt;"",County_JPCP_IRI_App2!F2,"")</f>
        <v/>
      </c>
      <c r="G2" s="141" t="str">
        <f>IF(County_JPCP_IRI_App2!G2&lt;&gt;"",County_JPCP_IRI_App2!G2,"")</f>
        <v/>
      </c>
      <c r="H2" s="141">
        <f>County_JPCP_IRI_App2!H2</f>
        <v>0</v>
      </c>
      <c r="I2" s="140">
        <f>County_JPCP_IRI_App2!I2</f>
        <v>0</v>
      </c>
      <c r="J2" s="140">
        <f>County_JPCP_IRI_App2!J2</f>
        <v>0</v>
      </c>
      <c r="K2" s="141">
        <f>IFERROR(S2,0)</f>
        <v>0</v>
      </c>
      <c r="L2" s="144" t="str">
        <f>County_JPCP_IRI_App2!L2</f>
        <v/>
      </c>
      <c r="M2" s="141"/>
      <c r="N2" s="145" t="s">
        <v>65</v>
      </c>
      <c r="O2" s="146" t="str">
        <f>IF(County_JPCP_IRI_App2!I18="","",County_JPCP_IRI_App2!I18)</f>
        <v/>
      </c>
      <c r="S2" s="138" t="e">
        <f t="shared" ref="S2:S16" si="0">IF(G2&lt;&gt;"",G2-$F$2,S1+1)</f>
        <v>#VALUE!</v>
      </c>
      <c r="T2" s="138" t="str">
        <f t="shared" ref="T2:T16" si="1">IF(G2="","",IF(G2&lt;&gt;"",G2-$F$2,T1+1))</f>
        <v/>
      </c>
      <c r="W2" s="138">
        <f>K2-2</f>
        <v>-2</v>
      </c>
      <c r="X2" s="138">
        <f>K2-1</f>
        <v>-1</v>
      </c>
    </row>
    <row r="3" spans="1:24" x14ac:dyDescent="0.25">
      <c r="A3" s="138" t="str">
        <f>IF(County_JPCP_IRI_App2!A3&lt;&gt;"",County_JPCP_IRI_App2!A3,"")</f>
        <v/>
      </c>
      <c r="B3" s="138" t="str">
        <f>IF(County_JPCP_IRI_App2!B3&lt;&gt;"",County_JPCP_IRI_App2!B3,"")</f>
        <v/>
      </c>
      <c r="C3" s="143" t="str">
        <f>IF(County_JPCP_IRI_App2!C3&lt;&gt;"",County_JPCP_IRI_App2!C3,"")</f>
        <v/>
      </c>
      <c r="D3" s="141" t="str">
        <f>IF(County_JPCP_IRI_App2!D3&lt;&gt;"",County_JPCP_IRI_App2!D3,"")</f>
        <v/>
      </c>
      <c r="E3" s="141" t="str">
        <f>IF(County_JPCP_IRI_App2!E3&lt;&gt;"",County_JPCP_IRI_App2!E3,"")</f>
        <v/>
      </c>
      <c r="F3" s="141" t="str">
        <f>IF(County_JPCP_IRI_App2!F3&lt;&gt;"",County_JPCP_IRI_App2!F3,"")</f>
        <v/>
      </c>
      <c r="G3" s="141" t="str">
        <f>IF(County_JPCP_IRI_App2!G3&lt;&gt;"",County_JPCP_IRI_App2!G3,"")</f>
        <v/>
      </c>
      <c r="H3" s="141">
        <f>County_JPCP_IRI_App2!H3</f>
        <v>0</v>
      </c>
      <c r="I3" s="141"/>
      <c r="J3" s="141"/>
      <c r="K3" s="141">
        <f t="shared" ref="K3:K16" si="2">IFERROR(S3,0)</f>
        <v>0</v>
      </c>
      <c r="L3" s="144" t="str">
        <f>County_JPCP_IRI_App2!L3</f>
        <v/>
      </c>
      <c r="N3" s="145" t="s">
        <v>66</v>
      </c>
      <c r="O3" s="146" t="str">
        <f>IF(County_JPCP_IRI_App2!I19="","",County_JPCP_IRI_App2!I19)</f>
        <v/>
      </c>
      <c r="S3" s="138" t="e">
        <f t="shared" si="0"/>
        <v>#VALUE!</v>
      </c>
      <c r="T3" s="138" t="str">
        <f t="shared" si="1"/>
        <v/>
      </c>
    </row>
    <row r="4" spans="1:24" x14ac:dyDescent="0.25">
      <c r="A4" s="138" t="str">
        <f>IF(County_JPCP_IRI_App2!A4&lt;&gt;"",County_JPCP_IRI_App2!A4,"")</f>
        <v/>
      </c>
      <c r="B4" s="138" t="str">
        <f>IF(County_JPCP_IRI_App2!B4&lt;&gt;"",County_JPCP_IRI_App2!B4,"")</f>
        <v/>
      </c>
      <c r="C4" s="143" t="str">
        <f>IF(County_JPCP_IRI_App2!C4&lt;&gt;"",County_JPCP_IRI_App2!C4,"")</f>
        <v/>
      </c>
      <c r="D4" s="141" t="str">
        <f>IF(County_JPCP_IRI_App2!D4&lt;&gt;"",County_JPCP_IRI_App2!D4,"")</f>
        <v/>
      </c>
      <c r="E4" s="141" t="str">
        <f>IF(County_JPCP_IRI_App2!E4&lt;&gt;"",County_JPCP_IRI_App2!E4,"")</f>
        <v/>
      </c>
      <c r="F4" s="141" t="str">
        <f>IF(County_JPCP_IRI_App2!F4&lt;&gt;"",County_JPCP_IRI_App2!F4,"")</f>
        <v/>
      </c>
      <c r="G4" s="141" t="str">
        <f>IF(County_JPCP_IRI_App2!G4&lt;&gt;"",County_JPCP_IRI_App2!G4,"")</f>
        <v/>
      </c>
      <c r="H4" s="141">
        <f>County_JPCP_IRI_App2!H4</f>
        <v>0</v>
      </c>
      <c r="I4" s="141"/>
      <c r="J4" s="141"/>
      <c r="K4" s="141">
        <f t="shared" si="2"/>
        <v>0</v>
      </c>
      <c r="L4" s="144" t="str">
        <f>County_JPCP_IRI_App2!L4</f>
        <v/>
      </c>
      <c r="M4" s="141"/>
      <c r="N4" s="145" t="s">
        <v>67</v>
      </c>
      <c r="O4" s="146" t="e">
        <f>LOOKUP(2,1/(T2:T16&lt;&gt;""),T2:T16)</f>
        <v>#N/A</v>
      </c>
      <c r="S4" s="138" t="e">
        <f t="shared" si="0"/>
        <v>#VALUE!</v>
      </c>
      <c r="T4" s="138" t="str">
        <f t="shared" si="1"/>
        <v/>
      </c>
    </row>
    <row r="5" spans="1:24" x14ac:dyDescent="0.25">
      <c r="A5" s="138" t="str">
        <f>IF(County_JPCP_IRI_App2!A5&lt;&gt;"",County_JPCP_IRI_App2!A5,"")</f>
        <v/>
      </c>
      <c r="B5" s="138" t="str">
        <f>IF(County_JPCP_IRI_App2!B5&lt;&gt;"",County_JPCP_IRI_App2!B5,"")</f>
        <v/>
      </c>
      <c r="C5" s="143" t="str">
        <f>IF(County_JPCP_IRI_App2!C5&lt;&gt;"",County_JPCP_IRI_App2!C5,"")</f>
        <v/>
      </c>
      <c r="D5" s="141" t="str">
        <f>IF(County_JPCP_IRI_App2!D5&lt;&gt;"",County_JPCP_IRI_App2!D5,"")</f>
        <v/>
      </c>
      <c r="E5" s="141" t="str">
        <f>IF(County_JPCP_IRI_App2!E5&lt;&gt;"",County_JPCP_IRI_App2!E5,"")</f>
        <v/>
      </c>
      <c r="F5" s="141" t="str">
        <f>IF(County_JPCP_IRI_App2!F5&lt;&gt;"",County_JPCP_IRI_App2!F5,"")</f>
        <v/>
      </c>
      <c r="G5" s="141" t="str">
        <f>IF(County_JPCP_IRI_App2!G5&lt;&gt;"",County_JPCP_IRI_App2!G5,"")</f>
        <v/>
      </c>
      <c r="H5" s="141">
        <f>County_JPCP_IRI_App2!H5</f>
        <v>0</v>
      </c>
      <c r="I5" s="141"/>
      <c r="J5" s="141"/>
      <c r="K5" s="141">
        <f t="shared" si="2"/>
        <v>0</v>
      </c>
      <c r="L5" s="144" t="str">
        <f>County_JPCP_IRI_App2!L5</f>
        <v/>
      </c>
      <c r="M5" s="141"/>
      <c r="N5" s="145" t="s">
        <v>68</v>
      </c>
      <c r="O5" s="146" t="str">
        <f>IF(County_JPCP_IRI_App2!I20&lt;&gt;"",(County_JPCP_IRI_App2!I20-LOOKUP(2,1/(G2:G16&lt;&gt;""),G2:G16))+O4,"")</f>
        <v/>
      </c>
      <c r="S5" s="138" t="e">
        <f t="shared" si="0"/>
        <v>#VALUE!</v>
      </c>
      <c r="T5" s="138" t="str">
        <f t="shared" si="1"/>
        <v/>
      </c>
    </row>
    <row r="6" spans="1:24" x14ac:dyDescent="0.25">
      <c r="A6" s="138" t="str">
        <f>IF(County_JPCP_IRI_App2!A6&lt;&gt;"",County_JPCP_IRI_App2!A6,"")</f>
        <v/>
      </c>
      <c r="B6" s="138" t="str">
        <f>IF(County_JPCP_IRI_App2!B6&lt;&gt;"",County_JPCP_IRI_App2!B6,"")</f>
        <v/>
      </c>
      <c r="C6" s="143" t="str">
        <f>IF(County_JPCP_IRI_App2!C6&lt;&gt;"",County_JPCP_IRI_App2!C6,"")</f>
        <v/>
      </c>
      <c r="D6" s="141" t="str">
        <f>IF(County_JPCP_IRI_App2!D6&lt;&gt;"",County_JPCP_IRI_App2!D6,"")</f>
        <v/>
      </c>
      <c r="E6" s="141" t="str">
        <f>IF(County_JPCP_IRI_App2!E6&lt;&gt;"",County_JPCP_IRI_App2!E6,"")</f>
        <v/>
      </c>
      <c r="F6" s="141" t="str">
        <f>IF(County_JPCP_IRI_App2!F6&lt;&gt;"",County_JPCP_IRI_App2!F6,"")</f>
        <v/>
      </c>
      <c r="G6" s="141" t="str">
        <f>IF(County_JPCP_IRI_App2!G6&lt;&gt;"",County_JPCP_IRI_App2!G6,"")</f>
        <v/>
      </c>
      <c r="H6" s="141">
        <f>County_JPCP_IRI_App2!H6</f>
        <v>0</v>
      </c>
      <c r="I6" s="141"/>
      <c r="J6" s="141"/>
      <c r="K6" s="141">
        <f t="shared" si="2"/>
        <v>0</v>
      </c>
      <c r="L6" s="144" t="str">
        <f>County_JPCP_IRI_App2!L6</f>
        <v/>
      </c>
      <c r="M6" s="141"/>
      <c r="N6" s="147" t="s">
        <v>69</v>
      </c>
      <c r="O6" s="148"/>
      <c r="P6" s="148"/>
      <c r="Q6" s="148"/>
      <c r="S6" s="138" t="e">
        <f t="shared" si="0"/>
        <v>#VALUE!</v>
      </c>
      <c r="T6" s="138" t="str">
        <f t="shared" si="1"/>
        <v/>
      </c>
    </row>
    <row r="7" spans="1:24" x14ac:dyDescent="0.25">
      <c r="A7" s="138" t="str">
        <f>IF(County_JPCP_IRI_App2!A7&lt;&gt;"",County_JPCP_IRI_App2!A7,"")</f>
        <v/>
      </c>
      <c r="B7" s="138" t="str">
        <f>IF(County_JPCP_IRI_App2!B7&lt;&gt;"",County_JPCP_IRI_App2!B7,"")</f>
        <v/>
      </c>
      <c r="C7" s="143" t="str">
        <f>IF(County_JPCP_IRI_App2!C7&lt;&gt;"",County_JPCP_IRI_App2!C7,"")</f>
        <v/>
      </c>
      <c r="D7" s="141" t="str">
        <f>IF(County_JPCP_IRI_App2!D7&lt;&gt;"",County_JPCP_IRI_App2!D7,"")</f>
        <v/>
      </c>
      <c r="E7" s="141" t="str">
        <f>IF(County_JPCP_IRI_App2!E7&lt;&gt;"",County_JPCP_IRI_App2!E7,"")</f>
        <v/>
      </c>
      <c r="F7" s="141" t="str">
        <f>IF(County_JPCP_IRI_App2!F7&lt;&gt;"",County_JPCP_IRI_App2!F7,"")</f>
        <v/>
      </c>
      <c r="G7" s="141" t="str">
        <f>IF(County_JPCP_IRI_App2!G7&lt;&gt;"",County_JPCP_IRI_App2!G7,"")</f>
        <v/>
      </c>
      <c r="H7" s="141">
        <f>County_JPCP_IRI_App2!H7</f>
        <v>0</v>
      </c>
      <c r="I7" s="141"/>
      <c r="J7" s="141"/>
      <c r="K7" s="141">
        <f t="shared" si="2"/>
        <v>0</v>
      </c>
      <c r="L7" s="144" t="str">
        <f>County_JPCP_IRI_App2!L7</f>
        <v/>
      </c>
      <c r="M7" s="141"/>
      <c r="N7" s="138" t="s">
        <v>70</v>
      </c>
      <c r="O7" s="149" t="str">
        <f t="array" ref="O7">IF(O2="","",
IF(LOOKUP(2,1/(I2:J2&lt;&gt;""),I2:J2)&gt;O2,"Entered IRI already exceeded threshold limit!",
IF(AND(O2&lt;&gt;"",L16&gt;O2),INDEX(K2:K16,MATCH(TRUE,$L$2:$L$16&gt;O2,0)),"IRI predictions do not reach the threshold limit!")))</f>
        <v/>
      </c>
      <c r="S7" s="138" t="e">
        <f t="shared" si="0"/>
        <v>#VALUE!</v>
      </c>
      <c r="T7" s="138" t="str">
        <f t="shared" si="1"/>
        <v/>
      </c>
    </row>
    <row r="8" spans="1:24" x14ac:dyDescent="0.25">
      <c r="A8" s="138" t="str">
        <f>IF(County_JPCP_IRI_App2!A8&lt;&gt;"",County_JPCP_IRI_App2!A8,"")</f>
        <v/>
      </c>
      <c r="B8" s="138" t="str">
        <f>IF(County_JPCP_IRI_App2!B8&lt;&gt;"",County_JPCP_IRI_App2!B8,"")</f>
        <v/>
      </c>
      <c r="C8" s="143" t="str">
        <f>IF(County_JPCP_IRI_App2!C8&lt;&gt;"",County_JPCP_IRI_App2!C8,"")</f>
        <v/>
      </c>
      <c r="D8" s="141" t="str">
        <f>IF(County_JPCP_IRI_App2!D8&lt;&gt;"",County_JPCP_IRI_App2!D8,"")</f>
        <v/>
      </c>
      <c r="E8" s="141" t="str">
        <f>IF(County_JPCP_IRI_App2!E8&lt;&gt;"",County_JPCP_IRI_App2!E8,"")</f>
        <v/>
      </c>
      <c r="F8" s="141" t="str">
        <f>IF(County_JPCP_IRI_App2!F8&lt;&gt;"",County_JPCP_IRI_App2!F8,"")</f>
        <v/>
      </c>
      <c r="G8" s="141" t="str">
        <f>IF(County_JPCP_IRI_App2!G8&lt;&gt;"",County_JPCP_IRI_App2!G8,"")</f>
        <v/>
      </c>
      <c r="H8" s="141">
        <f>County_JPCP_IRI_App2!H8</f>
        <v>0</v>
      </c>
      <c r="I8" s="141"/>
      <c r="J8" s="141"/>
      <c r="K8" s="141">
        <f t="shared" si="2"/>
        <v>0</v>
      </c>
      <c r="L8" s="144" t="str">
        <f>County_JPCP_IRI_App2!L8</f>
        <v/>
      </c>
      <c r="M8" s="141"/>
      <c r="N8" s="138" t="s">
        <v>71</v>
      </c>
      <c r="O8" s="150" t="str">
        <f>IF(ISTEXT(O7),"",IF(O5&lt;&gt;"",O7-O5,O7-O4))</f>
        <v/>
      </c>
      <c r="P8" s="151" t="str">
        <f>IF(O8&lt;&gt;"",ROUND(O8,1),"")</f>
        <v/>
      </c>
      <c r="S8" s="138" t="e">
        <f t="shared" si="0"/>
        <v>#VALUE!</v>
      </c>
      <c r="T8" s="138" t="str">
        <f t="shared" si="1"/>
        <v/>
      </c>
    </row>
    <row r="9" spans="1:24" ht="13.5" customHeight="1" x14ac:dyDescent="0.25">
      <c r="A9" s="138" t="str">
        <f>IF(County_JPCP_IRI_App2!A9&lt;&gt;"",County_JPCP_IRI_App2!A9,"")</f>
        <v/>
      </c>
      <c r="B9" s="138" t="str">
        <f>IF(County_JPCP_IRI_App2!B9&lt;&gt;"",County_JPCP_IRI_App2!B9,"")</f>
        <v/>
      </c>
      <c r="C9" s="143" t="str">
        <f>IF(County_JPCP_IRI_App2!C9&lt;&gt;"",County_JPCP_IRI_App2!C9,"")</f>
        <v/>
      </c>
      <c r="D9" s="141" t="str">
        <f>IF(County_JPCP_IRI_App2!D9&lt;&gt;"",County_JPCP_IRI_App2!D9,"")</f>
        <v/>
      </c>
      <c r="E9" s="141" t="str">
        <f>IF(County_JPCP_IRI_App2!E9&lt;&gt;"",County_JPCP_IRI_App2!E9,"")</f>
        <v/>
      </c>
      <c r="F9" s="141" t="str">
        <f>IF(County_JPCP_IRI_App2!F9&lt;&gt;"",County_JPCP_IRI_App2!F9,"")</f>
        <v/>
      </c>
      <c r="G9" s="141" t="str">
        <f>IF(County_JPCP_IRI_App2!G9&lt;&gt;"",County_JPCP_IRI_App2!G9,"")</f>
        <v/>
      </c>
      <c r="H9" s="141">
        <f>County_JPCP_IRI_App2!H9</f>
        <v>0</v>
      </c>
      <c r="I9" s="141"/>
      <c r="J9" s="141"/>
      <c r="K9" s="141">
        <f t="shared" si="2"/>
        <v>0</v>
      </c>
      <c r="L9" s="144" t="str">
        <f>County_JPCP_IRI_App2!L9</f>
        <v/>
      </c>
      <c r="M9" s="141"/>
      <c r="P9" s="152" t="str">
        <f>IF(ISTEXT(O7),O7,
IF(O4=O5,"RSL (at present year) ",
IF(O5&lt;O4,"RSL (at the last entered year) ",
IF(O5&lt;&gt;"","RSL (at present year) ",
IF(O5="","RSL (at the last entered year) ",
IF(AND(O5&lt;O3,O5&gt;O4),"RSL (at present year) "))))))</f>
        <v/>
      </c>
      <c r="S9" s="138" t="e">
        <f t="shared" si="0"/>
        <v>#VALUE!</v>
      </c>
      <c r="T9" s="138" t="str">
        <f t="shared" si="1"/>
        <v/>
      </c>
    </row>
    <row r="10" spans="1:24" x14ac:dyDescent="0.25">
      <c r="A10" s="138" t="str">
        <f>IF(County_JPCP_IRI_App2!A10&lt;&gt;"",County_JPCP_IRI_App2!A10,"")</f>
        <v/>
      </c>
      <c r="B10" s="138" t="str">
        <f>IF(County_JPCP_IRI_App2!B10&lt;&gt;"",County_JPCP_IRI_App2!B10,"")</f>
        <v/>
      </c>
      <c r="C10" s="143" t="str">
        <f>IF(County_JPCP_IRI_App2!C10&lt;&gt;"",County_JPCP_IRI_App2!C10,"")</f>
        <v/>
      </c>
      <c r="D10" s="141" t="str">
        <f>IF(County_JPCP_IRI_App2!D10&lt;&gt;"",County_JPCP_IRI_App2!D10,"")</f>
        <v/>
      </c>
      <c r="E10" s="141" t="str">
        <f>IF(County_JPCP_IRI_App2!E10&lt;&gt;"",County_JPCP_IRI_App2!E10,"")</f>
        <v/>
      </c>
      <c r="F10" s="141" t="str">
        <f>IF(County_JPCP_IRI_App2!F10&lt;&gt;"",County_JPCP_IRI_App2!F10,"")</f>
        <v/>
      </c>
      <c r="G10" s="141" t="str">
        <f>IF(County_JPCP_IRI_App2!G10&lt;&gt;"",County_JPCP_IRI_App2!G10,"")</f>
        <v/>
      </c>
      <c r="H10" s="141">
        <f>County_JPCP_IRI_App2!H10</f>
        <v>0</v>
      </c>
      <c r="I10" s="141"/>
      <c r="J10" s="141"/>
      <c r="K10" s="141">
        <f t="shared" si="2"/>
        <v>0</v>
      </c>
      <c r="L10" s="144" t="str">
        <f>County_JPCP_IRI_App2!L10</f>
        <v/>
      </c>
      <c r="M10" s="141" t="e">
        <v>#N/A</v>
      </c>
      <c r="P10" s="153"/>
      <c r="S10" s="138" t="e">
        <f t="shared" si="0"/>
        <v>#VALUE!</v>
      </c>
      <c r="T10" s="138" t="str">
        <f t="shared" si="1"/>
        <v/>
      </c>
    </row>
    <row r="11" spans="1:24" x14ac:dyDescent="0.25">
      <c r="A11" s="138" t="str">
        <f>IF(County_JPCP_IRI_App2!A11&lt;&gt;"",County_JPCP_IRI_App2!A11,"")</f>
        <v/>
      </c>
      <c r="B11" s="138" t="str">
        <f>IF(County_JPCP_IRI_App2!B11&lt;&gt;"",County_JPCP_IRI_App2!B11,"")</f>
        <v/>
      </c>
      <c r="C11" s="143" t="str">
        <f>IF(County_JPCP_IRI_App2!C11&lt;&gt;"",County_JPCP_IRI_App2!C11,"")</f>
        <v/>
      </c>
      <c r="D11" s="141" t="str">
        <f>IF(County_JPCP_IRI_App2!D11&lt;&gt;"",County_JPCP_IRI_App2!D11,"")</f>
        <v/>
      </c>
      <c r="E11" s="141" t="str">
        <f>IF(County_JPCP_IRI_App2!E11&lt;&gt;"",County_JPCP_IRI_App2!E11,"")</f>
        <v/>
      </c>
      <c r="F11" s="141" t="str">
        <f>IF(County_JPCP_IRI_App2!F11&lt;&gt;"",County_JPCP_IRI_App2!F11,"")</f>
        <v/>
      </c>
      <c r="G11" s="141" t="str">
        <f>IF(County_JPCP_IRI_App2!G11&lt;&gt;"",County_JPCP_IRI_App2!G11,"")</f>
        <v/>
      </c>
      <c r="H11" s="141">
        <f>County_JPCP_IRI_App2!H11</f>
        <v>0</v>
      </c>
      <c r="I11" s="141"/>
      <c r="J11" s="141"/>
      <c r="K11" s="141">
        <f t="shared" si="2"/>
        <v>0</v>
      </c>
      <c r="L11" s="144" t="str">
        <f>County_JPCP_IRI_App2!L11</f>
        <v/>
      </c>
      <c r="M11" s="141" t="s">
        <v>729</v>
      </c>
      <c r="N11" s="147" t="s">
        <v>72</v>
      </c>
      <c r="O11" s="154"/>
      <c r="P11" s="154"/>
      <c r="Q11" s="154"/>
      <c r="S11" s="138" t="e">
        <f t="shared" si="0"/>
        <v>#VALUE!</v>
      </c>
      <c r="T11" s="138" t="str">
        <f t="shared" si="1"/>
        <v/>
      </c>
    </row>
    <row r="12" spans="1:24" x14ac:dyDescent="0.25">
      <c r="A12" s="138" t="str">
        <f>IF(County_JPCP_IRI_App2!A12&lt;&gt;"",County_JPCP_IRI_App2!A12,"")</f>
        <v/>
      </c>
      <c r="B12" s="138" t="str">
        <f>IF(County_JPCP_IRI_App2!B12&lt;&gt;"",County_JPCP_IRI_App2!B12,"")</f>
        <v/>
      </c>
      <c r="C12" s="143" t="str">
        <f>IF(County_JPCP_IRI_App2!C12&lt;&gt;"",County_JPCP_IRI_App2!C12,"")</f>
        <v/>
      </c>
      <c r="D12" s="141" t="str">
        <f>IF(County_JPCP_IRI_App2!D12&lt;&gt;"",County_JPCP_IRI_App2!D12,"")</f>
        <v/>
      </c>
      <c r="E12" s="141" t="str">
        <f>IF(County_JPCP_IRI_App2!E12&lt;&gt;"",County_JPCP_IRI_App2!E12,"")</f>
        <v/>
      </c>
      <c r="F12" s="141" t="str">
        <f>IF(County_JPCP_IRI_App2!F12&lt;&gt;"",County_JPCP_IRI_App2!F12,"")</f>
        <v/>
      </c>
      <c r="G12" s="141" t="str">
        <f>IF(County_JPCP_IRI_App2!G12&lt;&gt;"",County_JPCP_IRI_App2!G12,"")</f>
        <v/>
      </c>
      <c r="H12" s="141">
        <f>County_JPCP_IRI_App2!H12</f>
        <v>0</v>
      </c>
      <c r="I12" s="141"/>
      <c r="J12" s="141"/>
      <c r="K12" s="141">
        <f t="shared" si="2"/>
        <v>0</v>
      </c>
      <c r="L12" s="144" t="str">
        <f>County_JPCP_IRI_App2!L12</f>
        <v/>
      </c>
      <c r="M12" s="141"/>
      <c r="N12" s="138" t="s">
        <v>73</v>
      </c>
      <c r="O12" s="150" t="str">
        <f>IF(O3&lt;&gt;"",IF(T2&gt;O3,"Entered age  already exceeded design service life!",
IF(AND(O5&lt;&gt;"",(O5&lt;O3)),O3-MAX(O4,O5),
IF(AND(O5&lt;&gt;"",(O5&gt;O3)),"Please enter smaller 'present year' value!",
IF(O5="",(O3-O4))))),"")</f>
        <v/>
      </c>
      <c r="P12" s="151" t="str">
        <f>IF(ISTEXT(O12),O12,IF(O12&lt;&gt;"",ROUND(O12,1),""))</f>
        <v/>
      </c>
      <c r="S12" s="138" t="e">
        <f t="shared" si="0"/>
        <v>#VALUE!</v>
      </c>
      <c r="T12" s="138" t="str">
        <f t="shared" si="1"/>
        <v/>
      </c>
    </row>
    <row r="13" spans="1:24" x14ac:dyDescent="0.25">
      <c r="A13" s="138" t="str">
        <f>IF(County_JPCP_IRI_App2!A13&lt;&gt;"",County_JPCP_IRI_App2!A13,"")</f>
        <v/>
      </c>
      <c r="B13" s="138" t="str">
        <f>IF(County_JPCP_IRI_App2!B13&lt;&gt;"",County_JPCP_IRI_App2!B13,"")</f>
        <v/>
      </c>
      <c r="C13" s="143" t="str">
        <f>IF(County_JPCP_IRI_App2!C13&lt;&gt;"",County_JPCP_IRI_App2!C13,"")</f>
        <v/>
      </c>
      <c r="D13" s="141" t="str">
        <f>IF(County_JPCP_IRI_App2!D13&lt;&gt;"",County_JPCP_IRI_App2!D13,"")</f>
        <v/>
      </c>
      <c r="E13" s="141" t="str">
        <f>IF(County_JPCP_IRI_App2!E13&lt;&gt;"",County_JPCP_IRI_App2!E13,"")</f>
        <v/>
      </c>
      <c r="F13" s="141" t="str">
        <f>IF(County_JPCP_IRI_App2!F13&lt;&gt;"",County_JPCP_IRI_App2!F13,"")</f>
        <v/>
      </c>
      <c r="G13" s="141" t="str">
        <f>IF(County_JPCP_IRI_App2!G13&lt;&gt;"",County_JPCP_IRI_App2!G13,"")</f>
        <v/>
      </c>
      <c r="H13" s="141">
        <f>County_JPCP_IRI_App2!H13</f>
        <v>0</v>
      </c>
      <c r="I13" s="141"/>
      <c r="J13" s="141"/>
      <c r="K13" s="141">
        <f t="shared" si="2"/>
        <v>0</v>
      </c>
      <c r="L13" s="144" t="str">
        <f>County_JPCP_IRI_App2!L13</f>
        <v/>
      </c>
      <c r="M13" s="141"/>
      <c r="P13" s="155" t="str">
        <f>IF(ISTEXT(O12),O12,
IF(O4=O5,"RSL (at present year) ",
IF(O5&lt;O4,"RSL (at the last entered year) ",
IF(AND(O4&lt;&gt;"",O5=""),"RSL (at the last entered year) ",
IF(AND(O5&lt;O3,O5&gt;O4),"RSL (at present year) ",
IF(AND(O5="",O12=""),"",""))))))</f>
        <v/>
      </c>
      <c r="S13" s="138" t="e">
        <f t="shared" si="0"/>
        <v>#VALUE!</v>
      </c>
      <c r="T13" s="138" t="str">
        <f t="shared" si="1"/>
        <v/>
      </c>
    </row>
    <row r="14" spans="1:24" x14ac:dyDescent="0.25">
      <c r="A14" s="138" t="str">
        <f>IF(County_JPCP_IRI_App2!A14&lt;&gt;"",County_JPCP_IRI_App2!A14,"")</f>
        <v/>
      </c>
      <c r="B14" s="138" t="str">
        <f>IF(County_JPCP_IRI_App2!B14&lt;&gt;"",County_JPCP_IRI_App2!B14,"")</f>
        <v/>
      </c>
      <c r="C14" s="143" t="str">
        <f>IF(County_JPCP_IRI_App2!C14&lt;&gt;"",County_JPCP_IRI_App2!C14,"")</f>
        <v/>
      </c>
      <c r="D14" s="141" t="str">
        <f>IF(County_JPCP_IRI_App2!D14&lt;&gt;"",County_JPCP_IRI_App2!D14,"")</f>
        <v/>
      </c>
      <c r="E14" s="141" t="str">
        <f>IF(County_JPCP_IRI_App2!E14&lt;&gt;"",County_JPCP_IRI_App2!E14,"")</f>
        <v/>
      </c>
      <c r="F14" s="141" t="str">
        <f>IF(County_JPCP_IRI_App2!F14&lt;&gt;"",County_JPCP_IRI_App2!F14,"")</f>
        <v/>
      </c>
      <c r="G14" s="141" t="str">
        <f>IF(County_JPCP_IRI_App2!G14&lt;&gt;"",County_JPCP_IRI_App2!G14,"")</f>
        <v/>
      </c>
      <c r="H14" s="141">
        <f>County_JPCP_IRI_App2!H14</f>
        <v>0</v>
      </c>
      <c r="I14" s="141"/>
      <c r="J14" s="141"/>
      <c r="K14" s="141">
        <f t="shared" si="2"/>
        <v>0</v>
      </c>
      <c r="L14" s="144" t="str">
        <f>County_JPCP_IRI_App2!L14</f>
        <v/>
      </c>
      <c r="M14" s="141">
        <v>19</v>
      </c>
      <c r="N14" s="156" t="s">
        <v>71</v>
      </c>
      <c r="S14" s="138" t="e">
        <f t="shared" si="0"/>
        <v>#VALUE!</v>
      </c>
      <c r="T14" s="138" t="str">
        <f t="shared" si="1"/>
        <v/>
      </c>
    </row>
    <row r="15" spans="1:24" ht="15.75" customHeight="1" x14ac:dyDescent="0.25">
      <c r="A15" s="138" t="str">
        <f>IF(County_JPCP_IRI_App2!A15&lt;&gt;"",County_JPCP_IRI_App2!A15,"")</f>
        <v/>
      </c>
      <c r="B15" s="138" t="str">
        <f>IF(County_JPCP_IRI_App2!B15&lt;&gt;"",County_JPCP_IRI_App2!B15,"")</f>
        <v/>
      </c>
      <c r="C15" s="143" t="str">
        <f>IF(County_JPCP_IRI_App2!C15&lt;&gt;"",County_JPCP_IRI_App2!C15,"")</f>
        <v/>
      </c>
      <c r="D15" s="141" t="str">
        <f>IF(County_JPCP_IRI_App2!D15&lt;&gt;"",County_JPCP_IRI_App2!D15,"")</f>
        <v/>
      </c>
      <c r="E15" s="141" t="str">
        <f>IF(County_JPCP_IRI_App2!E15&lt;&gt;"",County_JPCP_IRI_App2!E15,"")</f>
        <v/>
      </c>
      <c r="F15" s="141" t="str">
        <f>IF(County_JPCP_IRI_App2!F15&lt;&gt;"",County_JPCP_IRI_App2!F15,"")</f>
        <v/>
      </c>
      <c r="G15" s="141" t="str">
        <f>IF(County_JPCP_IRI_App2!G15&lt;&gt;"",County_JPCP_IRI_App2!G15,"")</f>
        <v/>
      </c>
      <c r="H15" s="141">
        <f>County_JPCP_IRI_App2!H15</f>
        <v>0</v>
      </c>
      <c r="I15" s="141"/>
      <c r="J15" s="141"/>
      <c r="K15" s="141">
        <f t="shared" si="2"/>
        <v>0</v>
      </c>
      <c r="L15" s="144" t="str">
        <f>County_JPCP_IRI_App2!L15</f>
        <v/>
      </c>
      <c r="M15" s="141" t="s">
        <v>730</v>
      </c>
      <c r="N15" s="157" t="str">
        <f>IF(AND(P8&lt;&gt;"",P12&lt;&gt;""),MIN(P8,P12),
IF(AND(P8="",P9="Entered IRI already exceeded threshold limit!",P12&lt;&gt;""),"",
IF(AND(P8="",P12&lt;&gt;""),P12,
IF(AND(P8&lt;&gt;"",P12=""),P8,""))))</f>
        <v/>
      </c>
      <c r="S15" s="138" t="e">
        <f t="shared" si="0"/>
        <v>#VALUE!</v>
      </c>
      <c r="T15" s="138" t="str">
        <f t="shared" si="1"/>
        <v/>
      </c>
    </row>
    <row r="16" spans="1:24" ht="79.5" customHeight="1" thickBot="1" x14ac:dyDescent="0.3">
      <c r="A16" s="138" t="str">
        <f>IF(County_JPCP_IRI_App2!A16&lt;&gt;"",County_JPCP_IRI_App2!A16,"")</f>
        <v/>
      </c>
      <c r="B16" s="138" t="str">
        <f>IF(County_JPCP_IRI_App2!B16&lt;&gt;"",County_JPCP_IRI_App2!B16,"")</f>
        <v/>
      </c>
      <c r="C16" s="158" t="str">
        <f>IF(County_JPCP_IRI_App2!C16&lt;&gt;"",County_JPCP_IRI_App2!C16,"")</f>
        <v/>
      </c>
      <c r="D16" s="159" t="str">
        <f>IF(County_JPCP_IRI_App2!D16&lt;&gt;"",County_JPCP_IRI_App2!D16,"")</f>
        <v/>
      </c>
      <c r="E16" s="159" t="str">
        <f>IF(County_JPCP_IRI_App2!E16&lt;&gt;"",County_JPCP_IRI_App2!E16,"")</f>
        <v/>
      </c>
      <c r="F16" s="159" t="str">
        <f>IF(County_JPCP_IRI_App2!F16&lt;&gt;"",County_JPCP_IRI_App2!F16,"")</f>
        <v/>
      </c>
      <c r="G16" s="159" t="str">
        <f>IF(County_JPCP_IRI_App2!G16&lt;&gt;"",County_JPCP_IRI_App2!G16,"")</f>
        <v/>
      </c>
      <c r="H16" s="141">
        <f>County_JPCP_IRI_App2!H16</f>
        <v>0</v>
      </c>
      <c r="I16" s="141"/>
      <c r="J16" s="141"/>
      <c r="K16" s="141">
        <f t="shared" si="2"/>
        <v>0</v>
      </c>
      <c r="L16" s="160" t="str">
        <f>County_JPCP_IRI_App2!L16</f>
        <v/>
      </c>
      <c r="M16" s="141"/>
      <c r="N16" s="285" t="str">
        <f>IF(AND(O2="",O3=""),"RSL could not be calculated. Please enter more information!",
IF(AND(ISNUMBER(P12),O7="Entered IRI already exceeded threshold limit!"),P9,
IF(AND(P12="",O7="Entered IRI already exceeded threshold limit!"),P9,
IF(AND(ISNUMBER(P12),O7="IRI predictions do not reach the threshold limit!"),(P9&amp;""&amp;CHAR(10)&amp;" Thus, "&amp;P13&amp;""&amp;"calculated based on the design life!"),
IF(AND(O3="",O7="IRI predictions do not reach the threshold limit!"),(O7&amp;""&amp;CHAR(10)&amp;" Thus, RSL could not be calculated. Please enter more information!"),
IF(AND(ISNUMBER(P8),ISTEXT(O12)),(P9&amp;""&amp;CHAR(10)&amp;"calculated based on the pavement performance"&amp;CHAR(10)&amp;O12),
IF(O12="Please enter smaller 'present year' value!",O12,
IF(O12="Entered age already exceeded design service life!",O12,
IF(AND(N15=P8,N15=P12,ISNUMBER(N15)),P13&amp;""&amp;"calculated based on the design life and pavement performance",
IF(AND(P8&lt;&gt;"",N15=P8),P9&amp;""&amp;CHAR(10)&amp;"calculated based on the pavement performance",P13&amp;""&amp;"calculated based on the design life"))))))))))</f>
        <v>RSL could not be calculated. Please enter more information!</v>
      </c>
      <c r="O16" s="138" t="s">
        <v>729</v>
      </c>
      <c r="S16" s="138" t="e">
        <f t="shared" si="0"/>
        <v>#VALUE!</v>
      </c>
      <c r="T16" s="138" t="str">
        <f t="shared" si="1"/>
        <v/>
      </c>
    </row>
    <row r="17" spans="14:14" x14ac:dyDescent="0.25">
      <c r="N17" s="286"/>
    </row>
    <row r="18" spans="14:14" x14ac:dyDescent="0.25">
      <c r="N18" s="286"/>
    </row>
  </sheetData>
  <mergeCells count="1">
    <mergeCell ref="N16:N18"/>
  </mergeCells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BA361"/>
  <sheetViews>
    <sheetView zoomScale="70" zoomScaleNormal="70" workbookViewId="0">
      <selection activeCell="H24" sqref="H24"/>
    </sheetView>
  </sheetViews>
  <sheetFormatPr defaultColWidth="7.75" defaultRowHeight="15" x14ac:dyDescent="0.25"/>
  <cols>
    <col min="1" max="8" width="7.75" style="50"/>
    <col min="9" max="9" width="10.375" style="50" customWidth="1"/>
    <col min="10" max="10" width="11.875" style="50" customWidth="1"/>
    <col min="11" max="11" width="11" style="50" bestFit="1" customWidth="1"/>
    <col min="12" max="12" width="4.625" style="50" bestFit="1" customWidth="1"/>
    <col min="13" max="13" width="14.75" style="50" bestFit="1" customWidth="1"/>
    <col min="14" max="14" width="7.75" style="50"/>
    <col min="15" max="15" width="15.25" style="50" bestFit="1" customWidth="1"/>
    <col min="16" max="17" width="7.75" style="50"/>
    <col min="18" max="18" width="9.75" style="50" bestFit="1" customWidth="1"/>
    <col min="19" max="22" width="7.75" style="50"/>
    <col min="23" max="23" width="8.25" style="50" customWidth="1"/>
    <col min="24" max="16384" width="7.75" style="50"/>
  </cols>
  <sheetData>
    <row r="1" spans="1:53" x14ac:dyDescent="0.25">
      <c r="A1" s="50" t="str">
        <f>County_JPCP_IRI_App1!A1</f>
        <v>Project Name</v>
      </c>
      <c r="B1" s="50" t="str">
        <f>County_JPCP_IRI_App1!B1</f>
        <v>COUNAME</v>
      </c>
      <c r="C1" s="50" t="str">
        <f>County_JPCP_IRI_App1!C1</f>
        <v>PROJECT_NO</v>
      </c>
      <c r="D1" s="50" t="str">
        <f>County_JPCP_IRI_App1!D1</f>
        <v>BPRJ</v>
      </c>
      <c r="E1" s="50" t="str">
        <f>County_JPCP_IRI_App1!E1</f>
        <v>EPRJ</v>
      </c>
      <c r="F1" s="50" t="str">
        <f>County_JPCP_IRI_App1!F1</f>
        <v>CONYR</v>
      </c>
      <c r="G1" s="50" t="str">
        <f>County_JPCP_IRI_App1!G1</f>
        <v>DATAYR</v>
      </c>
      <c r="H1" s="50" t="str">
        <f>County_JPCP_IRI_App1!H1</f>
        <v>Accumulated AADTs</v>
      </c>
      <c r="I1" s="50" t="str">
        <f>County_JPCP_IRI_App1!I1</f>
        <v>PCC Thickness (in.)</v>
      </c>
      <c r="J1" s="50" t="str">
        <f>County_JPCP_IRI_App1!J1</f>
        <v>IRIi-2 (in/mile)</v>
      </c>
      <c r="K1" s="50" t="str">
        <f>County_JPCP_IRI_App1!K1</f>
        <v>IRIi-1 (in/mile)</v>
      </c>
      <c r="L1" s="50" t="str">
        <f>County_JPCP_IRI_App1!L1</f>
        <v>Age 
(years)</v>
      </c>
      <c r="M1" s="50" t="str">
        <f>County_JPCP_IRI_App1!M1</f>
        <v>IRIi, 
(in/mile)</v>
      </c>
      <c r="O1" s="50" t="s">
        <v>703</v>
      </c>
      <c r="P1" s="90" t="s">
        <v>51</v>
      </c>
      <c r="Q1" s="50" t="s">
        <v>51</v>
      </c>
      <c r="R1" s="50" t="s">
        <v>704</v>
      </c>
      <c r="S1" s="50" t="s">
        <v>705</v>
      </c>
      <c r="T1" s="50" t="s">
        <v>706</v>
      </c>
      <c r="U1" s="50" t="s">
        <v>707</v>
      </c>
      <c r="Z1" s="90" t="s">
        <v>708</v>
      </c>
      <c r="AU1" s="67"/>
      <c r="AV1" s="67"/>
      <c r="AW1" s="67"/>
      <c r="AX1" s="67"/>
      <c r="AY1" s="67"/>
      <c r="AZ1" s="67"/>
      <c r="BA1" s="67"/>
    </row>
    <row r="2" spans="1:53" x14ac:dyDescent="0.25">
      <c r="A2" s="50">
        <f>County_JPCP_IRI_App1!A2</f>
        <v>0</v>
      </c>
      <c r="B2" s="50">
        <f>County_JPCP_IRI_App1!B2</f>
        <v>0</v>
      </c>
      <c r="C2" s="50">
        <f>County_JPCP_IRI_App1!C2</f>
        <v>0</v>
      </c>
      <c r="D2" s="50">
        <f>County_JPCP_IRI_App1!D2</f>
        <v>0</v>
      </c>
      <c r="E2" s="50">
        <f>County_JPCP_IRI_App1!E2</f>
        <v>0</v>
      </c>
      <c r="F2" s="50">
        <f>County_JPCP_IRI_App1!F2</f>
        <v>0</v>
      </c>
      <c r="G2" s="50">
        <f>County_JPCP_IRI_App1!G2</f>
        <v>0</v>
      </c>
      <c r="H2" s="50">
        <f>County_JPCP_IRI_App1!H2</f>
        <v>0</v>
      </c>
      <c r="I2" s="50">
        <f>County_JPCP_IRI_App1!I2</f>
        <v>0</v>
      </c>
      <c r="J2" s="50">
        <f>County_JPCP_IRI_App1!J2</f>
        <v>0</v>
      </c>
      <c r="K2" s="50">
        <f>County_JPCP_IRI_App1!K2</f>
        <v>0</v>
      </c>
      <c r="L2" s="50">
        <f>RSL_County_JPCP_IRI_App1!L2</f>
        <v>0</v>
      </c>
      <c r="M2" s="50" t="str">
        <f>County_JPCP_IRI_App1!M2</f>
        <v/>
      </c>
      <c r="N2" s="90" t="s">
        <v>709</v>
      </c>
      <c r="P2" s="50" t="s">
        <v>710</v>
      </c>
      <c r="Q2" s="50">
        <f>2*((L2-P$3)/(P$5-P$3))-1</f>
        <v>-1.1904761904761905</v>
      </c>
      <c r="R2" s="91">
        <f>2*((H2-P$8)/(P$10-P$8))-1</f>
        <v>-1.0180710407427362</v>
      </c>
      <c r="S2" s="50">
        <f>2*((I2-P$13)/(P$15-P$13))-1</f>
        <v>-5.5</v>
      </c>
      <c r="T2" s="50">
        <f>2*((J2-P$18)/(P$20-P$18))-1</f>
        <v>-2.195380003526715</v>
      </c>
      <c r="U2" s="50">
        <f>2*((K2-P$23)/(P$25-P$23))-1</f>
        <v>-2.2632848161226429</v>
      </c>
      <c r="Z2" s="50">
        <v>-5.5566500000000003</v>
      </c>
      <c r="AA2" s="50">
        <v>3.4596200000000001</v>
      </c>
      <c r="AB2" s="50">
        <v>0.69437499999999996</v>
      </c>
      <c r="AC2" s="50">
        <v>0.93226799999999999</v>
      </c>
      <c r="AD2" s="50">
        <v>-5.9244000000000003</v>
      </c>
      <c r="AU2" s="67"/>
      <c r="AV2" s="67"/>
      <c r="AW2" s="67"/>
      <c r="AX2" s="67"/>
      <c r="AY2" s="67"/>
      <c r="AZ2" s="67"/>
      <c r="BA2" s="67"/>
    </row>
    <row r="3" spans="1:53" x14ac:dyDescent="0.25">
      <c r="A3" s="50">
        <f>County_JPCP_IRI_App1!A3</f>
        <v>0</v>
      </c>
      <c r="B3" s="50">
        <f>County_JPCP_IRI_App1!B3</f>
        <v>0</v>
      </c>
      <c r="C3" s="50">
        <f>County_JPCP_IRI_App1!C3</f>
        <v>0</v>
      </c>
      <c r="D3" s="50">
        <f>County_JPCP_IRI_App1!D3</f>
        <v>0</v>
      </c>
      <c r="E3" s="50">
        <f>County_JPCP_IRI_App1!E3</f>
        <v>0</v>
      </c>
      <c r="F3" s="50">
        <f>County_JPCP_IRI_App1!F3</f>
        <v>0</v>
      </c>
      <c r="G3" s="50">
        <f>County_JPCP_IRI_App1!G3</f>
        <v>0</v>
      </c>
      <c r="H3" s="50">
        <f>IF(County_JPCP_IRI_App1!H3="",H2+H2*(County_JPCP_IRI_App1!$I$22/100),County_JPCP_IRI_App1!H3)</f>
        <v>0</v>
      </c>
      <c r="I3" s="50">
        <f>IF(County_JPCP_IRI_App1!H3="",I2,County_JPCP_IRI_App1!I3)</f>
        <v>0</v>
      </c>
      <c r="J3" s="50">
        <f>County_JPCP_IRI_App1!J3</f>
        <v>0</v>
      </c>
      <c r="K3" s="50">
        <f>County_JPCP_IRI_App1!K3</f>
        <v>0</v>
      </c>
      <c r="L3" s="50">
        <f>RSL_County_JPCP_IRI_App1!L3</f>
        <v>0</v>
      </c>
      <c r="M3" s="50" t="str">
        <f>County_JPCP_IRI_App1!M3</f>
        <v/>
      </c>
      <c r="N3" s="50">
        <v>73.576599999999999</v>
      </c>
      <c r="P3" s="50">
        <v>2</v>
      </c>
      <c r="Q3" s="50">
        <f t="shared" ref="Q3:Q66" si="0">2*((L3-P$3)/(P$5-P$3))-1</f>
        <v>-1.1904761904761905</v>
      </c>
      <c r="R3" s="91">
        <f t="shared" ref="R3:R66" si="1">2*((H3-P$8)/(P$10-P$8))-1</f>
        <v>-1.0180710407427362</v>
      </c>
      <c r="S3" s="50">
        <f t="shared" ref="S3:S66" si="2">2*((I3-P$13)/(P$15-P$13))-1</f>
        <v>-5.5</v>
      </c>
      <c r="T3" s="50">
        <f t="shared" ref="T3:T66" si="3">2*((J3-P$18)/(P$20-P$18))-1</f>
        <v>-2.195380003526715</v>
      </c>
      <c r="U3" s="50">
        <f t="shared" ref="U3:U66" si="4">2*((K3-P$23)/(P$25-P$23))-1</f>
        <v>-2.2632848161226429</v>
      </c>
      <c r="Z3" s="50">
        <v>-8.9795199999999995E-3</v>
      </c>
      <c r="AA3" s="50">
        <v>2.68422E-2</v>
      </c>
      <c r="AB3" s="50">
        <v>-2.6087900000000001E-2</v>
      </c>
      <c r="AC3" s="50">
        <v>-0.42440299999999997</v>
      </c>
      <c r="AD3" s="50">
        <v>0.91525699999999999</v>
      </c>
      <c r="AU3" s="67"/>
      <c r="AV3" s="67"/>
      <c r="AW3" s="67"/>
      <c r="AX3" s="67"/>
      <c r="AY3" s="67"/>
      <c r="AZ3" s="67"/>
      <c r="BA3" s="67"/>
    </row>
    <row r="4" spans="1:53" x14ac:dyDescent="0.25">
      <c r="A4" s="50">
        <f>County_JPCP_IRI_App1!A4</f>
        <v>0</v>
      </c>
      <c r="B4" s="50">
        <f>County_JPCP_IRI_App1!B4</f>
        <v>0</v>
      </c>
      <c r="C4" s="50">
        <f>County_JPCP_IRI_App1!C4</f>
        <v>0</v>
      </c>
      <c r="D4" s="50">
        <f>County_JPCP_IRI_App1!D4</f>
        <v>0</v>
      </c>
      <c r="E4" s="50">
        <f>County_JPCP_IRI_App1!E4</f>
        <v>0</v>
      </c>
      <c r="F4" s="50">
        <f>County_JPCP_IRI_App1!F4</f>
        <v>0</v>
      </c>
      <c r="G4" s="50">
        <f>County_JPCP_IRI_App1!G4</f>
        <v>0</v>
      </c>
      <c r="H4" s="50">
        <f>IF(County_JPCP_IRI_App1!H4="",H3+H3*(County_JPCP_IRI_App1!$I$22/100),County_JPCP_IRI_App1!H4)</f>
        <v>0</v>
      </c>
      <c r="I4" s="50">
        <f>IF(County_JPCP_IRI_App1!H4="",I3,County_JPCP_IRI_App1!I4)</f>
        <v>0</v>
      </c>
      <c r="J4" s="50">
        <f>County_JPCP_IRI_App1!J4</f>
        <v>0</v>
      </c>
      <c r="K4" s="50">
        <f>County_JPCP_IRI_App1!K4</f>
        <v>0</v>
      </c>
      <c r="L4" s="50">
        <f>RSL_County_JPCP_IRI_App1!L4</f>
        <v>0</v>
      </c>
      <c r="M4" s="50" t="str">
        <f>County_JPCP_IRI_App1!M4</f>
        <v/>
      </c>
      <c r="N4" s="90" t="s">
        <v>711</v>
      </c>
      <c r="P4" s="50" t="s">
        <v>712</v>
      </c>
      <c r="Q4" s="50">
        <f t="shared" si="0"/>
        <v>-1.1904761904761905</v>
      </c>
      <c r="R4" s="91">
        <f t="shared" si="1"/>
        <v>-1.0180710407427362</v>
      </c>
      <c r="S4" s="50">
        <f t="shared" si="2"/>
        <v>-5.5</v>
      </c>
      <c r="T4" s="50">
        <f t="shared" si="3"/>
        <v>-2.195380003526715</v>
      </c>
      <c r="U4" s="50">
        <f t="shared" si="4"/>
        <v>-2.2632848161226429</v>
      </c>
      <c r="Z4" s="50">
        <v>0.33488000000000001</v>
      </c>
      <c r="AA4" s="50">
        <v>-0.31584299999999998</v>
      </c>
      <c r="AB4" s="50">
        <v>1.58399</v>
      </c>
      <c r="AC4" s="50">
        <v>2.8134399999999999</v>
      </c>
      <c r="AD4" s="50">
        <v>-8.3999699999999997E-2</v>
      </c>
      <c r="AU4" s="67"/>
      <c r="AV4" s="67"/>
      <c r="AW4" s="67"/>
      <c r="AX4" s="67"/>
      <c r="AY4" s="67"/>
      <c r="AZ4" s="67"/>
      <c r="BA4" s="67"/>
    </row>
    <row r="5" spans="1:53" x14ac:dyDescent="0.25">
      <c r="A5" s="50">
        <f>County_JPCP_IRI_App1!A5</f>
        <v>0</v>
      </c>
      <c r="B5" s="50">
        <f>County_JPCP_IRI_App1!B5</f>
        <v>0</v>
      </c>
      <c r="C5" s="50">
        <f>County_JPCP_IRI_App1!C5</f>
        <v>0</v>
      </c>
      <c r="D5" s="50">
        <f>County_JPCP_IRI_App1!D5</f>
        <v>0</v>
      </c>
      <c r="E5" s="50">
        <f>County_JPCP_IRI_App1!E5</f>
        <v>0</v>
      </c>
      <c r="F5" s="50">
        <f>County_JPCP_IRI_App1!F5</f>
        <v>0</v>
      </c>
      <c r="G5" s="50">
        <f>County_JPCP_IRI_App1!G5</f>
        <v>0</v>
      </c>
      <c r="H5" s="50">
        <f>IF(County_JPCP_IRI_App1!H5="",H4+H4*(County_JPCP_IRI_App1!$I$22/100),County_JPCP_IRI_App1!H5)</f>
        <v>0</v>
      </c>
      <c r="I5" s="50">
        <f>IF(County_JPCP_IRI_App1!H5="",I4,County_JPCP_IRI_App1!I5)</f>
        <v>0</v>
      </c>
      <c r="J5" s="50">
        <f>County_JPCP_IRI_App1!J5</f>
        <v>0</v>
      </c>
      <c r="K5" s="50">
        <f>County_JPCP_IRI_App1!K5</f>
        <v>0</v>
      </c>
      <c r="L5" s="50">
        <f>RSL_County_JPCP_IRI_App1!L5</f>
        <v>0</v>
      </c>
      <c r="M5" s="50" t="str">
        <f>County_JPCP_IRI_App1!M5</f>
        <v/>
      </c>
      <c r="N5" s="50">
        <v>205.91900000000001</v>
      </c>
      <c r="P5" s="50">
        <v>23</v>
      </c>
      <c r="Q5" s="50">
        <f t="shared" si="0"/>
        <v>-1.1904761904761905</v>
      </c>
      <c r="R5" s="91">
        <f t="shared" si="1"/>
        <v>-1.0180710407427362</v>
      </c>
      <c r="S5" s="50">
        <f t="shared" si="2"/>
        <v>-5.5</v>
      </c>
      <c r="T5" s="50">
        <f t="shared" si="3"/>
        <v>-2.195380003526715</v>
      </c>
      <c r="U5" s="50">
        <f t="shared" si="4"/>
        <v>-2.2632848161226429</v>
      </c>
      <c r="Z5" s="50">
        <v>0.55130199999999996</v>
      </c>
      <c r="AA5" s="50">
        <v>-4.0045500000000001</v>
      </c>
      <c r="AB5" s="50">
        <v>1.73749</v>
      </c>
      <c r="AC5" s="50">
        <v>-1.99169</v>
      </c>
      <c r="AD5" s="50">
        <v>5.0833500000000003</v>
      </c>
      <c r="AU5" s="67"/>
      <c r="AV5" s="67"/>
      <c r="AW5" s="67"/>
      <c r="AX5" s="67"/>
      <c r="AY5" s="67"/>
      <c r="AZ5" s="67"/>
      <c r="BA5" s="67"/>
    </row>
    <row r="6" spans="1:53" x14ac:dyDescent="0.25">
      <c r="A6" s="50">
        <f>County_JPCP_IRI_App1!A6</f>
        <v>0</v>
      </c>
      <c r="B6" s="50">
        <f>County_JPCP_IRI_App1!B6</f>
        <v>0</v>
      </c>
      <c r="C6" s="50">
        <f>County_JPCP_IRI_App1!C6</f>
        <v>0</v>
      </c>
      <c r="D6" s="50">
        <f>County_JPCP_IRI_App1!D6</f>
        <v>0</v>
      </c>
      <c r="E6" s="50">
        <f>County_JPCP_IRI_App1!E6</f>
        <v>0</v>
      </c>
      <c r="F6" s="50">
        <f>County_JPCP_IRI_App1!F6</f>
        <v>0</v>
      </c>
      <c r="G6" s="50">
        <f>County_JPCP_IRI_App1!G6</f>
        <v>0</v>
      </c>
      <c r="H6" s="50">
        <f>IF(County_JPCP_IRI_App1!H6="",H5+H5*(County_JPCP_IRI_App1!$I$22/100),County_JPCP_IRI_App1!H6)</f>
        <v>0</v>
      </c>
      <c r="I6" s="50">
        <f>IF(County_JPCP_IRI_App1!H6="",I5,County_JPCP_IRI_App1!I6)</f>
        <v>0</v>
      </c>
      <c r="J6" s="50">
        <f>County_JPCP_IRI_App1!J6</f>
        <v>0</v>
      </c>
      <c r="K6" s="50">
        <f>County_JPCP_IRI_App1!K6</f>
        <v>0</v>
      </c>
      <c r="L6" s="50">
        <f>RSL_County_JPCP_IRI_App1!L6</f>
        <v>0</v>
      </c>
      <c r="M6" s="50" t="str">
        <f>County_JPCP_IRI_App1!M6</f>
        <v/>
      </c>
      <c r="P6" s="90" t="s">
        <v>713</v>
      </c>
      <c r="Q6" s="50">
        <f t="shared" si="0"/>
        <v>-1.1904761904761905</v>
      </c>
      <c r="R6" s="91">
        <f t="shared" si="1"/>
        <v>-1.0180710407427362</v>
      </c>
      <c r="S6" s="50">
        <f t="shared" si="2"/>
        <v>-5.5</v>
      </c>
      <c r="T6" s="50">
        <f t="shared" si="3"/>
        <v>-2.195380003526715</v>
      </c>
      <c r="U6" s="50">
        <f t="shared" si="4"/>
        <v>-2.2632848161226429</v>
      </c>
      <c r="Z6" s="50">
        <v>-3.22851</v>
      </c>
      <c r="AA6" s="50">
        <v>1.7423299999999999</v>
      </c>
      <c r="AB6" s="50">
        <v>3.26939</v>
      </c>
      <c r="AC6" s="50">
        <v>-0.70095700000000005</v>
      </c>
      <c r="AD6" s="50">
        <v>0.61684700000000003</v>
      </c>
      <c r="AU6" s="67"/>
      <c r="AV6" s="67"/>
      <c r="AW6" s="67"/>
      <c r="AX6" s="67"/>
      <c r="AY6" s="67"/>
      <c r="AZ6" s="67"/>
      <c r="BA6" s="67"/>
    </row>
    <row r="7" spans="1:53" x14ac:dyDescent="0.25">
      <c r="A7" s="50">
        <f>County_JPCP_IRI_App1!A7</f>
        <v>0</v>
      </c>
      <c r="B7" s="50">
        <f>County_JPCP_IRI_App1!B7</f>
        <v>0</v>
      </c>
      <c r="C7" s="50">
        <f>County_JPCP_IRI_App1!C7</f>
        <v>0</v>
      </c>
      <c r="D7" s="50">
        <f>County_JPCP_IRI_App1!D7</f>
        <v>0</v>
      </c>
      <c r="E7" s="50">
        <f>County_JPCP_IRI_App1!E7</f>
        <v>0</v>
      </c>
      <c r="F7" s="50">
        <f>County_JPCP_IRI_App1!F7</f>
        <v>0</v>
      </c>
      <c r="G7" s="50">
        <f>County_JPCP_IRI_App1!G7</f>
        <v>0</v>
      </c>
      <c r="H7" s="50">
        <f>IF(County_JPCP_IRI_App1!H7="",H6+H6*(County_JPCP_IRI_App1!$I$22/100),County_JPCP_IRI_App1!H7)</f>
        <v>0</v>
      </c>
      <c r="I7" s="50">
        <f>IF(County_JPCP_IRI_App1!H7="",I6,County_JPCP_IRI_App1!I7)</f>
        <v>0</v>
      </c>
      <c r="J7" s="50">
        <f>County_JPCP_IRI_App1!J7</f>
        <v>0</v>
      </c>
      <c r="K7" s="50">
        <f>County_JPCP_IRI_App1!K7</f>
        <v>0</v>
      </c>
      <c r="L7" s="50">
        <f>RSL_County_JPCP_IRI_App1!L7</f>
        <v>0</v>
      </c>
      <c r="M7" s="50" t="str">
        <f>County_JPCP_IRI_App1!M7</f>
        <v/>
      </c>
      <c r="P7" s="50" t="s">
        <v>710</v>
      </c>
      <c r="Q7" s="50">
        <f t="shared" si="0"/>
        <v>-1.1904761904761905</v>
      </c>
      <c r="R7" s="91">
        <f t="shared" si="1"/>
        <v>-1.0180710407427362</v>
      </c>
      <c r="S7" s="50">
        <f t="shared" si="2"/>
        <v>-5.5</v>
      </c>
      <c r="T7" s="50">
        <f t="shared" si="3"/>
        <v>-2.195380003526715</v>
      </c>
      <c r="U7" s="50">
        <f t="shared" si="4"/>
        <v>-2.2632848161226429</v>
      </c>
      <c r="AU7" s="67"/>
      <c r="AV7" s="67"/>
      <c r="AW7" s="67"/>
      <c r="AX7" s="67"/>
      <c r="AY7" s="67"/>
      <c r="AZ7" s="67"/>
      <c r="BA7" s="67"/>
    </row>
    <row r="8" spans="1:53" x14ac:dyDescent="0.25">
      <c r="A8" s="50">
        <f>County_JPCP_IRI_App1!A8</f>
        <v>0</v>
      </c>
      <c r="B8" s="50">
        <f>County_JPCP_IRI_App1!B8</f>
        <v>0</v>
      </c>
      <c r="C8" s="50">
        <f>County_JPCP_IRI_App1!C8</f>
        <v>0</v>
      </c>
      <c r="D8" s="50">
        <f>County_JPCP_IRI_App1!D8</f>
        <v>0</v>
      </c>
      <c r="E8" s="50">
        <f>County_JPCP_IRI_App1!E8</f>
        <v>0</v>
      </c>
      <c r="F8" s="50">
        <f>County_JPCP_IRI_App1!F8</f>
        <v>0</v>
      </c>
      <c r="G8" s="50">
        <f>County_JPCP_IRI_App1!G8</f>
        <v>0</v>
      </c>
      <c r="H8" s="50">
        <f>IF(County_JPCP_IRI_App1!H8="",H7+H7*(County_JPCP_IRI_App1!$I$22/100),County_JPCP_IRI_App1!H8)</f>
        <v>0</v>
      </c>
      <c r="I8" s="50">
        <f>IF(County_JPCP_IRI_App1!H8="",I7,County_JPCP_IRI_App1!I8)</f>
        <v>0</v>
      </c>
      <c r="J8" s="50">
        <f>County_JPCP_IRI_App1!J8</f>
        <v>0</v>
      </c>
      <c r="K8" s="50">
        <f>County_JPCP_IRI_App1!K8</f>
        <v>0</v>
      </c>
      <c r="L8" s="50">
        <f>RSL_County_JPCP_IRI_App1!L8</f>
        <v>0</v>
      </c>
      <c r="M8" s="50" t="str">
        <f>County_JPCP_IRI_App1!M8</f>
        <v/>
      </c>
      <c r="P8" s="50">
        <v>8720</v>
      </c>
      <c r="Q8" s="50">
        <f t="shared" si="0"/>
        <v>-1.1904761904761905</v>
      </c>
      <c r="R8" s="91">
        <f t="shared" si="1"/>
        <v>-1.0180710407427362</v>
      </c>
      <c r="S8" s="50">
        <f t="shared" si="2"/>
        <v>-5.5</v>
      </c>
      <c r="T8" s="50">
        <f t="shared" si="3"/>
        <v>-2.195380003526715</v>
      </c>
      <c r="U8" s="50">
        <f t="shared" si="4"/>
        <v>-2.2632848161226429</v>
      </c>
      <c r="AU8" s="67"/>
      <c r="AV8" s="67"/>
      <c r="AW8" s="67"/>
      <c r="AX8" s="67"/>
      <c r="AY8" s="67"/>
      <c r="AZ8" s="67"/>
      <c r="BA8" s="67"/>
    </row>
    <row r="9" spans="1:53" x14ac:dyDescent="0.25">
      <c r="A9" s="50">
        <f>County_JPCP_IRI_App1!A9</f>
        <v>0</v>
      </c>
      <c r="B9" s="50">
        <f>County_JPCP_IRI_App1!B9</f>
        <v>0</v>
      </c>
      <c r="C9" s="50">
        <f>County_JPCP_IRI_App1!C9</f>
        <v>0</v>
      </c>
      <c r="D9" s="50">
        <f>County_JPCP_IRI_App1!D9</f>
        <v>0</v>
      </c>
      <c r="E9" s="50">
        <f>County_JPCP_IRI_App1!E9</f>
        <v>0</v>
      </c>
      <c r="F9" s="50">
        <f>County_JPCP_IRI_App1!F9</f>
        <v>0</v>
      </c>
      <c r="G9" s="50">
        <f>County_JPCP_IRI_App1!G9</f>
        <v>0</v>
      </c>
      <c r="H9" s="50">
        <f>IF(County_JPCP_IRI_App1!H9="",H8+H8*(County_JPCP_IRI_App1!$I$22/100),County_JPCP_IRI_App1!H9)</f>
        <v>0</v>
      </c>
      <c r="I9" s="50">
        <f>IF(County_JPCP_IRI_App1!H9="",I8,County_JPCP_IRI_App1!I9)</f>
        <v>0</v>
      </c>
      <c r="J9" s="50">
        <f>County_JPCP_IRI_App1!J9</f>
        <v>0</v>
      </c>
      <c r="K9" s="50">
        <f>County_JPCP_IRI_App1!K9</f>
        <v>0</v>
      </c>
      <c r="L9" s="50">
        <f>RSL_County_JPCP_IRI_App1!L9</f>
        <v>0</v>
      </c>
      <c r="M9" s="50" t="str">
        <f>County_JPCP_IRI_App1!M9</f>
        <v/>
      </c>
      <c r="P9" s="50" t="s">
        <v>712</v>
      </c>
      <c r="Q9" s="50">
        <f t="shared" si="0"/>
        <v>-1.1904761904761905</v>
      </c>
      <c r="R9" s="91">
        <f t="shared" si="1"/>
        <v>-1.0180710407427362</v>
      </c>
      <c r="S9" s="50">
        <f t="shared" si="2"/>
        <v>-5.5</v>
      </c>
      <c r="T9" s="50">
        <f t="shared" si="3"/>
        <v>-2.195380003526715</v>
      </c>
      <c r="U9" s="50">
        <f t="shared" si="4"/>
        <v>-2.2632848161226429</v>
      </c>
      <c r="AU9" s="67"/>
      <c r="AV9" s="67"/>
      <c r="AW9" s="67"/>
      <c r="AX9" s="67"/>
      <c r="AY9" s="67"/>
      <c r="AZ9" s="67"/>
      <c r="BA9" s="67"/>
    </row>
    <row r="10" spans="1:53" x14ac:dyDescent="0.25">
      <c r="A10" s="50">
        <f>County_JPCP_IRI_App1!A10</f>
        <v>0</v>
      </c>
      <c r="B10" s="50">
        <f>County_JPCP_IRI_App1!B10</f>
        <v>0</v>
      </c>
      <c r="C10" s="50">
        <f>County_JPCP_IRI_App1!C10</f>
        <v>0</v>
      </c>
      <c r="D10" s="50">
        <f>County_JPCP_IRI_App1!D10</f>
        <v>0</v>
      </c>
      <c r="E10" s="50">
        <f>County_JPCP_IRI_App1!E10</f>
        <v>0</v>
      </c>
      <c r="F10" s="50">
        <f>County_JPCP_IRI_App1!F10</f>
        <v>0</v>
      </c>
      <c r="G10" s="50">
        <f>County_JPCP_IRI_App1!G10</f>
        <v>0</v>
      </c>
      <c r="H10" s="50">
        <f>IF(County_JPCP_IRI_App1!H10="",H9+H9*(County_JPCP_IRI_App1!$I$22/100),County_JPCP_IRI_App1!H10)</f>
        <v>0</v>
      </c>
      <c r="I10" s="50">
        <f>IF(County_JPCP_IRI_App1!H10="",I9,County_JPCP_IRI_App1!I10)</f>
        <v>0</v>
      </c>
      <c r="J10" s="50">
        <f>County_JPCP_IRI_App1!J10</f>
        <v>0</v>
      </c>
      <c r="K10" s="50">
        <f>County_JPCP_IRI_App1!K10</f>
        <v>0</v>
      </c>
      <c r="L10" s="50">
        <f>RSL_County_JPCP_IRI_App1!L10</f>
        <v>0</v>
      </c>
      <c r="M10" s="50" t="str">
        <f>County_JPCP_IRI_App1!M10</f>
        <v/>
      </c>
      <c r="P10" s="91">
        <v>973800</v>
      </c>
      <c r="Q10" s="50">
        <f t="shared" si="0"/>
        <v>-1.1904761904761905</v>
      </c>
      <c r="R10" s="91">
        <f t="shared" si="1"/>
        <v>-1.0180710407427362</v>
      </c>
      <c r="S10" s="50">
        <f t="shared" si="2"/>
        <v>-5.5</v>
      </c>
      <c r="T10" s="50">
        <f t="shared" si="3"/>
        <v>-2.195380003526715</v>
      </c>
      <c r="U10" s="50">
        <f t="shared" si="4"/>
        <v>-2.2632848161226429</v>
      </c>
      <c r="AU10" s="67"/>
      <c r="AV10" s="67"/>
      <c r="AW10" s="67"/>
      <c r="AX10" s="67"/>
      <c r="AY10" s="67"/>
      <c r="AZ10" s="67"/>
      <c r="BA10" s="67"/>
    </row>
    <row r="11" spans="1:53" x14ac:dyDescent="0.25">
      <c r="A11" s="50">
        <f>County_JPCP_IRI_App1!A11</f>
        <v>0</v>
      </c>
      <c r="B11" s="50">
        <f>County_JPCP_IRI_App1!B11</f>
        <v>0</v>
      </c>
      <c r="C11" s="50">
        <f>County_JPCP_IRI_App1!C11</f>
        <v>0</v>
      </c>
      <c r="D11" s="50">
        <f>County_JPCP_IRI_App1!D11</f>
        <v>0</v>
      </c>
      <c r="E11" s="50">
        <f>County_JPCP_IRI_App1!E11</f>
        <v>0</v>
      </c>
      <c r="F11" s="50">
        <f>County_JPCP_IRI_App1!F11</f>
        <v>0</v>
      </c>
      <c r="G11" s="50">
        <f>County_JPCP_IRI_App1!G11</f>
        <v>0</v>
      </c>
      <c r="H11" s="50">
        <f>IF(County_JPCP_IRI_App1!H11="",H10+H10*(County_JPCP_IRI_App1!$I$22/100),County_JPCP_IRI_App1!H11)</f>
        <v>0</v>
      </c>
      <c r="I11" s="50">
        <f>IF(County_JPCP_IRI_App1!H11="",I10,County_JPCP_IRI_App1!I11)</f>
        <v>0</v>
      </c>
      <c r="J11" s="50">
        <f>County_JPCP_IRI_App1!J11</f>
        <v>0</v>
      </c>
      <c r="K11" s="50">
        <f>County_JPCP_IRI_App1!K11</f>
        <v>0</v>
      </c>
      <c r="L11" s="50">
        <f>RSL_County_JPCP_IRI_App1!L11</f>
        <v>0</v>
      </c>
      <c r="M11" s="50" t="str">
        <f>County_JPCP_IRI_App1!M11</f>
        <v/>
      </c>
      <c r="P11" s="90" t="s">
        <v>714</v>
      </c>
      <c r="Q11" s="50">
        <f t="shared" si="0"/>
        <v>-1.1904761904761905</v>
      </c>
      <c r="R11" s="91">
        <f t="shared" si="1"/>
        <v>-1.0180710407427362</v>
      </c>
      <c r="S11" s="50">
        <f t="shared" si="2"/>
        <v>-5.5</v>
      </c>
      <c r="T11" s="50">
        <f t="shared" si="3"/>
        <v>-2.195380003526715</v>
      </c>
      <c r="U11" s="50">
        <f t="shared" si="4"/>
        <v>-2.2632848161226429</v>
      </c>
      <c r="AU11" s="67"/>
      <c r="AV11" s="67"/>
      <c r="AW11" s="67"/>
      <c r="AX11" s="67"/>
      <c r="AY11" s="67"/>
      <c r="AZ11" s="67"/>
      <c r="BA11" s="67"/>
    </row>
    <row r="12" spans="1:53" x14ac:dyDescent="0.25">
      <c r="A12" s="50">
        <f>County_JPCP_IRI_App1!A12</f>
        <v>0</v>
      </c>
      <c r="B12" s="50">
        <f>County_JPCP_IRI_App1!B12</f>
        <v>0</v>
      </c>
      <c r="C12" s="50">
        <f>County_JPCP_IRI_App1!C12</f>
        <v>0</v>
      </c>
      <c r="D12" s="50">
        <f>County_JPCP_IRI_App1!D12</f>
        <v>0</v>
      </c>
      <c r="E12" s="50">
        <f>County_JPCP_IRI_App1!E12</f>
        <v>0</v>
      </c>
      <c r="F12" s="50">
        <f>County_JPCP_IRI_App1!F12</f>
        <v>0</v>
      </c>
      <c r="G12" s="50">
        <f>County_JPCP_IRI_App1!G12</f>
        <v>0</v>
      </c>
      <c r="H12" s="50">
        <f>IF(County_JPCP_IRI_App1!H12="",H11+H11*(County_JPCP_IRI_App1!$I$22/100),County_JPCP_IRI_App1!H12)</f>
        <v>0</v>
      </c>
      <c r="I12" s="50">
        <f>IF(County_JPCP_IRI_App1!H12="",I11,County_JPCP_IRI_App1!I12)</f>
        <v>0</v>
      </c>
      <c r="J12" s="50">
        <f>County_JPCP_IRI_App1!J12</f>
        <v>0</v>
      </c>
      <c r="K12" s="50">
        <f>County_JPCP_IRI_App1!K12</f>
        <v>0</v>
      </c>
      <c r="L12" s="50">
        <f>RSL_County_JPCP_IRI_App1!L12</f>
        <v>0</v>
      </c>
      <c r="M12" s="50" t="str">
        <f>County_JPCP_IRI_App1!M12</f>
        <v/>
      </c>
      <c r="P12" s="50" t="s">
        <v>710</v>
      </c>
      <c r="Q12" s="50">
        <f t="shared" si="0"/>
        <v>-1.1904761904761905</v>
      </c>
      <c r="R12" s="91">
        <f t="shared" si="1"/>
        <v>-1.0180710407427362</v>
      </c>
      <c r="S12" s="50">
        <f t="shared" si="2"/>
        <v>-5.5</v>
      </c>
      <c r="T12" s="50">
        <f t="shared" si="3"/>
        <v>-2.195380003526715</v>
      </c>
      <c r="U12" s="50">
        <f t="shared" si="4"/>
        <v>-2.2632848161226429</v>
      </c>
      <c r="AU12" s="67"/>
      <c r="AV12" s="67"/>
      <c r="AW12" s="67"/>
      <c r="AX12" s="67"/>
      <c r="AY12" s="67"/>
      <c r="AZ12" s="67"/>
      <c r="BA12" s="67"/>
    </row>
    <row r="13" spans="1:53" x14ac:dyDescent="0.25">
      <c r="A13" s="50">
        <f>County_JPCP_IRI_App1!A13</f>
        <v>0</v>
      </c>
      <c r="B13" s="50">
        <f>County_JPCP_IRI_App1!B13</f>
        <v>0</v>
      </c>
      <c r="C13" s="50">
        <f>County_JPCP_IRI_App1!C13</f>
        <v>0</v>
      </c>
      <c r="D13" s="50">
        <f>County_JPCP_IRI_App1!D13</f>
        <v>0</v>
      </c>
      <c r="E13" s="50">
        <f>County_JPCP_IRI_App1!E13</f>
        <v>0</v>
      </c>
      <c r="F13" s="50">
        <f>County_JPCP_IRI_App1!F13</f>
        <v>0</v>
      </c>
      <c r="G13" s="50">
        <f>County_JPCP_IRI_App1!G13</f>
        <v>0</v>
      </c>
      <c r="H13" s="50">
        <f>IF(County_JPCP_IRI_App1!H13="",H12+H12*(County_JPCP_IRI_App1!$I$22/100),County_JPCP_IRI_App1!H13)</f>
        <v>0</v>
      </c>
      <c r="I13" s="50">
        <f>IF(County_JPCP_IRI_App1!H13="",I12,County_JPCP_IRI_App1!I13)</f>
        <v>0</v>
      </c>
      <c r="J13" s="50">
        <f>County_JPCP_IRI_App1!J13</f>
        <v>0</v>
      </c>
      <c r="K13" s="50">
        <f>County_JPCP_IRI_App1!K13</f>
        <v>0</v>
      </c>
      <c r="L13" s="50">
        <f>RSL_County_JPCP_IRI_App1!L13</f>
        <v>0</v>
      </c>
      <c r="M13" s="50" t="str">
        <f>County_JPCP_IRI_App1!M13</f>
        <v/>
      </c>
      <c r="P13" s="50">
        <v>9</v>
      </c>
      <c r="Q13" s="50">
        <f t="shared" si="0"/>
        <v>-1.1904761904761905</v>
      </c>
      <c r="R13" s="91">
        <f t="shared" si="1"/>
        <v>-1.0180710407427362</v>
      </c>
      <c r="S13" s="50">
        <f t="shared" si="2"/>
        <v>-5.5</v>
      </c>
      <c r="T13" s="50">
        <f t="shared" si="3"/>
        <v>-2.195380003526715</v>
      </c>
      <c r="U13" s="50">
        <f t="shared" si="4"/>
        <v>-2.2632848161226429</v>
      </c>
      <c r="AU13" s="67"/>
      <c r="AV13" s="67"/>
      <c r="AW13" s="67"/>
      <c r="AX13" s="67"/>
      <c r="AY13" s="67"/>
      <c r="AZ13" s="67"/>
      <c r="BA13" s="67"/>
    </row>
    <row r="14" spans="1:53" x14ac:dyDescent="0.25">
      <c r="A14" s="50">
        <f>County_JPCP_IRI_App1!A14</f>
        <v>0</v>
      </c>
      <c r="B14" s="50">
        <f>County_JPCP_IRI_App1!B14</f>
        <v>0</v>
      </c>
      <c r="C14" s="50">
        <f>County_JPCP_IRI_App1!C14</f>
        <v>0</v>
      </c>
      <c r="D14" s="50">
        <f>County_JPCP_IRI_App1!D14</f>
        <v>0</v>
      </c>
      <c r="E14" s="50">
        <f>County_JPCP_IRI_App1!E14</f>
        <v>0</v>
      </c>
      <c r="F14" s="50">
        <f>County_JPCP_IRI_App1!F14</f>
        <v>0</v>
      </c>
      <c r="G14" s="50">
        <f>County_JPCP_IRI_App1!G14</f>
        <v>0</v>
      </c>
      <c r="H14" s="50">
        <f>IF(County_JPCP_IRI_App1!H14="",H13+H13*(County_JPCP_IRI_App1!$I$22/100),County_JPCP_IRI_App1!H14)</f>
        <v>0</v>
      </c>
      <c r="I14" s="50">
        <f>IF(County_JPCP_IRI_App1!H14="",I13,County_JPCP_IRI_App1!I14)</f>
        <v>0</v>
      </c>
      <c r="J14" s="50">
        <f>County_JPCP_IRI_App1!J14</f>
        <v>0</v>
      </c>
      <c r="K14" s="50">
        <f>County_JPCP_IRI_App1!K14</f>
        <v>0</v>
      </c>
      <c r="L14" s="50">
        <f>RSL_County_JPCP_IRI_App1!L14</f>
        <v>0</v>
      </c>
      <c r="M14" s="50" t="str">
        <f>County_JPCP_IRI_App1!M14</f>
        <v/>
      </c>
      <c r="P14" s="50" t="s">
        <v>712</v>
      </c>
      <c r="Q14" s="50">
        <f t="shared" si="0"/>
        <v>-1.1904761904761905</v>
      </c>
      <c r="R14" s="91">
        <f t="shared" si="1"/>
        <v>-1.0180710407427362</v>
      </c>
      <c r="S14" s="50">
        <f t="shared" si="2"/>
        <v>-5.5</v>
      </c>
      <c r="T14" s="50">
        <f t="shared" si="3"/>
        <v>-2.195380003526715</v>
      </c>
      <c r="U14" s="50">
        <f t="shared" si="4"/>
        <v>-2.2632848161226429</v>
      </c>
      <c r="AU14" s="67"/>
      <c r="AV14" s="67"/>
      <c r="AW14" s="67"/>
      <c r="AX14" s="67"/>
      <c r="AY14" s="67"/>
      <c r="AZ14" s="67"/>
      <c r="BA14" s="67"/>
    </row>
    <row r="15" spans="1:53" x14ac:dyDescent="0.25">
      <c r="A15" s="50">
        <f>County_JPCP_IRI_App1!A15</f>
        <v>0</v>
      </c>
      <c r="B15" s="50">
        <f>County_JPCP_IRI_App1!B15</f>
        <v>0</v>
      </c>
      <c r="C15" s="50">
        <f>County_JPCP_IRI_App1!C15</f>
        <v>0</v>
      </c>
      <c r="D15" s="50">
        <f>County_JPCP_IRI_App1!D15</f>
        <v>0</v>
      </c>
      <c r="E15" s="50">
        <f>County_JPCP_IRI_App1!E15</f>
        <v>0</v>
      </c>
      <c r="F15" s="50">
        <f>County_JPCP_IRI_App1!F15</f>
        <v>0</v>
      </c>
      <c r="G15" s="50">
        <f>County_JPCP_IRI_App1!G15</f>
        <v>0</v>
      </c>
      <c r="H15" s="50">
        <f>IF(County_JPCP_IRI_App1!H15="",H14+H14*(County_JPCP_IRI_App1!$I$22/100),County_JPCP_IRI_App1!H15)</f>
        <v>0</v>
      </c>
      <c r="I15" s="50">
        <f>IF(County_JPCP_IRI_App1!H15="",I14,County_JPCP_IRI_App1!I15)</f>
        <v>0</v>
      </c>
      <c r="J15" s="50">
        <f>County_JPCP_IRI_App1!J15</f>
        <v>0</v>
      </c>
      <c r="K15" s="50">
        <f>County_JPCP_IRI_App1!K15</f>
        <v>0</v>
      </c>
      <c r="L15" s="50">
        <f>RSL_County_JPCP_IRI_App1!L15</f>
        <v>0</v>
      </c>
      <c r="M15" s="50" t="str">
        <f>County_JPCP_IRI_App1!M15</f>
        <v/>
      </c>
      <c r="P15" s="50">
        <v>13</v>
      </c>
      <c r="Q15" s="50">
        <f t="shared" si="0"/>
        <v>-1.1904761904761905</v>
      </c>
      <c r="R15" s="91">
        <f t="shared" si="1"/>
        <v>-1.0180710407427362</v>
      </c>
      <c r="S15" s="50">
        <f t="shared" si="2"/>
        <v>-5.5</v>
      </c>
      <c r="T15" s="50">
        <f t="shared" si="3"/>
        <v>-2.195380003526715</v>
      </c>
      <c r="U15" s="50">
        <f t="shared" si="4"/>
        <v>-2.2632848161226429</v>
      </c>
      <c r="AU15" s="67"/>
      <c r="AV15" s="67"/>
      <c r="AW15" s="67"/>
      <c r="AX15" s="67"/>
      <c r="AY15" s="67"/>
      <c r="AZ15" s="67"/>
      <c r="BA15" s="67"/>
    </row>
    <row r="16" spans="1:53" x14ac:dyDescent="0.25">
      <c r="A16" s="50">
        <f>County_JPCP_IRI_App1!A16</f>
        <v>0</v>
      </c>
      <c r="B16" s="50">
        <f>County_JPCP_IRI_App1!B16</f>
        <v>0</v>
      </c>
      <c r="C16" s="50">
        <f>County_JPCP_IRI_App1!C16</f>
        <v>0</v>
      </c>
      <c r="D16" s="50">
        <f>County_JPCP_IRI_App1!D16</f>
        <v>0</v>
      </c>
      <c r="E16" s="50">
        <f>County_JPCP_IRI_App1!E16</f>
        <v>0</v>
      </c>
      <c r="F16" s="50">
        <f>County_JPCP_IRI_App1!F16</f>
        <v>0</v>
      </c>
      <c r="G16" s="50">
        <f>County_JPCP_IRI_App1!G16</f>
        <v>0</v>
      </c>
      <c r="H16" s="50">
        <f>IF(County_JPCP_IRI_App1!H16="",H15+H15*(County_JPCP_IRI_App1!$I$22/100),County_JPCP_IRI_App1!H16)</f>
        <v>0</v>
      </c>
      <c r="I16" s="50">
        <f>IF(County_JPCP_IRI_App1!H16="",I15,County_JPCP_IRI_App1!I16)</f>
        <v>0</v>
      </c>
      <c r="J16" s="50">
        <f>County_JPCP_IRI_App1!J16</f>
        <v>0</v>
      </c>
      <c r="K16" s="50">
        <f>County_JPCP_IRI_App1!K16</f>
        <v>0</v>
      </c>
      <c r="L16" s="50">
        <f>RSL_County_JPCP_IRI_App1!L16</f>
        <v>0</v>
      </c>
      <c r="M16" s="50" t="str">
        <f>County_JPCP_IRI_App1!M16</f>
        <v/>
      </c>
      <c r="P16" s="90" t="s">
        <v>706</v>
      </c>
      <c r="Q16" s="50">
        <f t="shared" si="0"/>
        <v>-1.1904761904761905</v>
      </c>
      <c r="R16" s="91">
        <f t="shared" si="1"/>
        <v>-1.0180710407427362</v>
      </c>
      <c r="S16" s="50">
        <f t="shared" si="2"/>
        <v>-5.5</v>
      </c>
      <c r="T16" s="50">
        <f t="shared" si="3"/>
        <v>-2.195380003526715</v>
      </c>
      <c r="U16" s="50">
        <f t="shared" si="4"/>
        <v>-2.2632848161226429</v>
      </c>
      <c r="AU16" s="67"/>
      <c r="AV16" s="67"/>
      <c r="AW16" s="67"/>
      <c r="AX16" s="67"/>
      <c r="AY16" s="67"/>
      <c r="AZ16" s="67"/>
      <c r="BA16" s="67"/>
    </row>
    <row r="17" spans="16:53" x14ac:dyDescent="0.25">
      <c r="P17" s="50" t="s">
        <v>710</v>
      </c>
      <c r="Q17" s="50">
        <f t="shared" si="0"/>
        <v>-1.1904761904761905</v>
      </c>
      <c r="R17" s="91">
        <f t="shared" si="1"/>
        <v>-1.0180710407427362</v>
      </c>
      <c r="S17" s="50">
        <f t="shared" si="2"/>
        <v>-5.5</v>
      </c>
      <c r="T17" s="50">
        <f t="shared" si="3"/>
        <v>-2.195380003526715</v>
      </c>
      <c r="U17" s="50">
        <f t="shared" si="4"/>
        <v>-2.2632848161226429</v>
      </c>
      <c r="V17" s="90" t="s">
        <v>715</v>
      </c>
      <c r="W17" s="50" t="s">
        <v>716</v>
      </c>
      <c r="AU17" s="67"/>
      <c r="AV17" s="67"/>
      <c r="AW17" s="67"/>
      <c r="AX17" s="67"/>
      <c r="AY17" s="67"/>
      <c r="AZ17" s="67"/>
      <c r="BA17" s="67"/>
    </row>
    <row r="18" spans="16:53" x14ac:dyDescent="0.25">
      <c r="P18" s="50">
        <v>67.790000000000006</v>
      </c>
      <c r="Q18" s="50">
        <f t="shared" si="0"/>
        <v>-1.1904761904761905</v>
      </c>
      <c r="R18" s="91">
        <f t="shared" si="1"/>
        <v>-1.0180710407427362</v>
      </c>
      <c r="S18" s="50">
        <f t="shared" si="2"/>
        <v>-5.5</v>
      </c>
      <c r="T18" s="50">
        <f t="shared" si="3"/>
        <v>-2.195380003526715</v>
      </c>
      <c r="U18" s="50">
        <f t="shared" si="4"/>
        <v>-2.2632848161226429</v>
      </c>
      <c r="V18" s="50">
        <v>-3.9748269999999999</v>
      </c>
      <c r="W18" s="50">
        <f t="array" ref="W18:AR22">MMULT(Z2:AD6,TRANSPOSE(Q2:U23))</f>
        <v>10.635780129344282</v>
      </c>
      <c r="X18" s="50">
        <v>10.635780129344282</v>
      </c>
      <c r="Y18" s="50">
        <v>10.635780129344282</v>
      </c>
      <c r="Z18" s="50">
        <v>10.635780129344282</v>
      </c>
      <c r="AA18" s="50">
        <v>10.635780129344282</v>
      </c>
      <c r="AB18" s="50">
        <v>10.635780129344282</v>
      </c>
      <c r="AC18" s="50">
        <v>10.635780129344282</v>
      </c>
      <c r="AD18" s="50">
        <v>10.635780129344282</v>
      </c>
      <c r="AE18" s="50">
        <v>10.635780129344282</v>
      </c>
      <c r="AF18" s="50">
        <v>10.635780129344282</v>
      </c>
      <c r="AG18" s="50">
        <v>10.635780129344282</v>
      </c>
      <c r="AH18" s="50">
        <v>10.635780129344282</v>
      </c>
      <c r="AI18" s="50">
        <v>10.635780129344282</v>
      </c>
      <c r="AJ18" s="50">
        <v>10.635780129344282</v>
      </c>
      <c r="AK18" s="50">
        <v>10.635780129344282</v>
      </c>
      <c r="AL18" s="50">
        <v>10.635780129344282</v>
      </c>
      <c r="AM18" s="50">
        <v>10.635780129344282</v>
      </c>
      <c r="AN18" s="50">
        <v>10.635780129344282</v>
      </c>
      <c r="AO18" s="50">
        <v>10.635780129344282</v>
      </c>
      <c r="AP18" s="50">
        <v>10.635780129344282</v>
      </c>
      <c r="AQ18" s="50">
        <v>10.635780129344282</v>
      </c>
      <c r="AR18" s="50">
        <v>10.635780129344282</v>
      </c>
      <c r="AU18" s="67"/>
      <c r="AV18" s="67"/>
      <c r="AW18" s="67"/>
      <c r="AX18" s="67"/>
      <c r="AY18" s="67"/>
      <c r="AZ18" s="67"/>
      <c r="BA18" s="67"/>
    </row>
    <row r="19" spans="16:53" x14ac:dyDescent="0.25">
      <c r="P19" s="50" t="s">
        <v>712</v>
      </c>
      <c r="Q19" s="50">
        <f t="shared" si="0"/>
        <v>-1.1904761904761905</v>
      </c>
      <c r="R19" s="91">
        <f t="shared" si="1"/>
        <v>-1.0180710407427362</v>
      </c>
      <c r="S19" s="50">
        <f t="shared" si="2"/>
        <v>-5.5</v>
      </c>
      <c r="T19" s="50">
        <f t="shared" si="3"/>
        <v>-2.195380003526715</v>
      </c>
      <c r="U19" s="50">
        <f t="shared" si="4"/>
        <v>-2.2632848161226429</v>
      </c>
      <c r="V19" s="50">
        <v>5.8583999999999997E-2</v>
      </c>
      <c r="W19" s="50">
        <v>-1.0129153230411334</v>
      </c>
      <c r="X19" s="50">
        <v>-1.0129153230411334</v>
      </c>
      <c r="Y19" s="50">
        <v>-1.0129153230411334</v>
      </c>
      <c r="Z19" s="50">
        <v>-1.0129153230411334</v>
      </c>
      <c r="AA19" s="50">
        <v>-1.0129153230411334</v>
      </c>
      <c r="AB19" s="50">
        <v>-1.0129153230411334</v>
      </c>
      <c r="AC19" s="50">
        <v>-1.0129153230411334</v>
      </c>
      <c r="AD19" s="50">
        <v>-1.0129153230411334</v>
      </c>
      <c r="AE19" s="50">
        <v>-1.0129153230411334</v>
      </c>
      <c r="AF19" s="50">
        <v>-1.0129153230411334</v>
      </c>
      <c r="AG19" s="50">
        <v>-1.0129153230411334</v>
      </c>
      <c r="AH19" s="50">
        <v>-1.0129153230411334</v>
      </c>
      <c r="AI19" s="50">
        <v>-1.0129153230411334</v>
      </c>
      <c r="AJ19" s="50">
        <v>-1.0129153230411334</v>
      </c>
      <c r="AK19" s="50">
        <v>-1.0129153230411334</v>
      </c>
      <c r="AL19" s="50">
        <v>-1.0129153230411334</v>
      </c>
      <c r="AM19" s="50">
        <v>-1.0129153230411334</v>
      </c>
      <c r="AN19" s="50">
        <v>-1.0129153230411334</v>
      </c>
      <c r="AO19" s="50">
        <v>-1.0129153230411334</v>
      </c>
      <c r="AP19" s="50">
        <v>-1.0129153230411334</v>
      </c>
      <c r="AQ19" s="50">
        <v>-1.0129153230411334</v>
      </c>
      <c r="AR19" s="50">
        <v>-1.0129153230411334</v>
      </c>
      <c r="AU19" s="67"/>
      <c r="AV19" s="67"/>
      <c r="AW19" s="67"/>
      <c r="AX19" s="67"/>
      <c r="AY19" s="67"/>
      <c r="AZ19" s="67"/>
      <c r="BA19" s="67"/>
    </row>
    <row r="20" spans="16:53" x14ac:dyDescent="0.25">
      <c r="P20" s="50">
        <v>181.21</v>
      </c>
      <c r="Q20" s="50">
        <f t="shared" si="0"/>
        <v>-1.1904761904761905</v>
      </c>
      <c r="R20" s="91">
        <f t="shared" si="1"/>
        <v>-1.0180710407427362</v>
      </c>
      <c r="S20" s="50">
        <f t="shared" si="2"/>
        <v>-5.5</v>
      </c>
      <c r="T20" s="50">
        <f t="shared" si="3"/>
        <v>-2.195380003526715</v>
      </c>
      <c r="U20" s="50">
        <f t="shared" si="4"/>
        <v>-2.2632848161226429</v>
      </c>
      <c r="V20" s="50">
        <v>-0.62830399999999997</v>
      </c>
      <c r="W20" s="50">
        <v>-14.775515726498703</v>
      </c>
      <c r="X20" s="50">
        <v>-14.775515726498703</v>
      </c>
      <c r="Y20" s="50">
        <v>-14.775515726498703</v>
      </c>
      <c r="Z20" s="50">
        <v>-14.775515726498703</v>
      </c>
      <c r="AA20" s="50">
        <v>-14.775515726498703</v>
      </c>
      <c r="AB20" s="50">
        <v>-14.775515726498703</v>
      </c>
      <c r="AC20" s="50">
        <v>-14.775515726498703</v>
      </c>
      <c r="AD20" s="50">
        <v>-14.775515726498703</v>
      </c>
      <c r="AE20" s="50">
        <v>-14.775515726498703</v>
      </c>
      <c r="AF20" s="50">
        <v>-14.775515726498703</v>
      </c>
      <c r="AG20" s="50">
        <v>-14.775515726498703</v>
      </c>
      <c r="AH20" s="50">
        <v>-14.775515726498703</v>
      </c>
      <c r="AI20" s="50">
        <v>-14.775515726498703</v>
      </c>
      <c r="AJ20" s="50">
        <v>-14.775515726498703</v>
      </c>
      <c r="AK20" s="50">
        <v>-14.775515726498703</v>
      </c>
      <c r="AL20" s="50">
        <v>-14.775515726498703</v>
      </c>
      <c r="AM20" s="50">
        <v>-14.775515726498703</v>
      </c>
      <c r="AN20" s="50">
        <v>-14.775515726498703</v>
      </c>
      <c r="AO20" s="50">
        <v>-14.775515726498703</v>
      </c>
      <c r="AP20" s="50">
        <v>-14.775515726498703</v>
      </c>
      <c r="AQ20" s="50">
        <v>-14.775515726498703</v>
      </c>
      <c r="AR20" s="50">
        <v>-14.775515726498703</v>
      </c>
      <c r="AU20" s="67"/>
      <c r="AV20" s="67"/>
      <c r="AW20" s="67"/>
      <c r="AX20" s="67"/>
      <c r="AY20" s="67"/>
      <c r="AZ20" s="67"/>
      <c r="BA20" s="67"/>
    </row>
    <row r="21" spans="16:53" x14ac:dyDescent="0.25">
      <c r="P21" s="90" t="s">
        <v>707</v>
      </c>
      <c r="Q21" s="50">
        <f t="shared" si="0"/>
        <v>-1.1904761904761905</v>
      </c>
      <c r="R21" s="91">
        <f t="shared" si="1"/>
        <v>-1.0180710407427362</v>
      </c>
      <c r="S21" s="50">
        <f t="shared" si="2"/>
        <v>-5.5</v>
      </c>
      <c r="T21" s="50">
        <f t="shared" si="3"/>
        <v>-2.195380003526715</v>
      </c>
      <c r="U21" s="50">
        <f t="shared" si="4"/>
        <v>-2.2632848161226429</v>
      </c>
      <c r="V21" s="50">
        <v>-0.108338</v>
      </c>
      <c r="W21" s="50">
        <v>-13.268142989368496</v>
      </c>
      <c r="X21" s="50">
        <v>-13.268142989368496</v>
      </c>
      <c r="Y21" s="50">
        <v>-13.268142989368496</v>
      </c>
      <c r="Z21" s="50">
        <v>-13.268142989368496</v>
      </c>
      <c r="AA21" s="50">
        <v>-13.268142989368496</v>
      </c>
      <c r="AB21" s="50">
        <v>-13.268142989368496</v>
      </c>
      <c r="AC21" s="50">
        <v>-13.268142989368496</v>
      </c>
      <c r="AD21" s="50">
        <v>-13.268142989368496</v>
      </c>
      <c r="AE21" s="50">
        <v>-13.268142989368496</v>
      </c>
      <c r="AF21" s="50">
        <v>-13.268142989368496</v>
      </c>
      <c r="AG21" s="50">
        <v>-13.268142989368496</v>
      </c>
      <c r="AH21" s="50">
        <v>-13.268142989368496</v>
      </c>
      <c r="AI21" s="50">
        <v>-13.268142989368496</v>
      </c>
      <c r="AJ21" s="50">
        <v>-13.268142989368496</v>
      </c>
      <c r="AK21" s="50">
        <v>-13.268142989368496</v>
      </c>
      <c r="AL21" s="50">
        <v>-13.268142989368496</v>
      </c>
      <c r="AM21" s="50">
        <v>-13.268142989368496</v>
      </c>
      <c r="AN21" s="50">
        <v>-13.268142989368496</v>
      </c>
      <c r="AO21" s="50">
        <v>-13.268142989368496</v>
      </c>
      <c r="AP21" s="50">
        <v>-13.268142989368496</v>
      </c>
      <c r="AQ21" s="50">
        <v>-13.268142989368496</v>
      </c>
      <c r="AR21" s="50">
        <v>-13.268142989368496</v>
      </c>
      <c r="AU21" s="67"/>
      <c r="AV21" s="67"/>
      <c r="AW21" s="67"/>
      <c r="AX21" s="67"/>
      <c r="AY21" s="67"/>
      <c r="AZ21" s="67"/>
      <c r="BA21" s="67"/>
    </row>
    <row r="22" spans="16:53" x14ac:dyDescent="0.25">
      <c r="P22" s="50" t="s">
        <v>710</v>
      </c>
      <c r="Q22" s="50">
        <f t="shared" si="0"/>
        <v>-1.1904761904761905</v>
      </c>
      <c r="R22" s="91">
        <f t="shared" si="1"/>
        <v>-1.0180710407427362</v>
      </c>
      <c r="S22" s="50">
        <f t="shared" si="2"/>
        <v>-5.5</v>
      </c>
      <c r="T22" s="50">
        <f t="shared" si="3"/>
        <v>-2.195380003526715</v>
      </c>
      <c r="U22" s="50">
        <f t="shared" si="4"/>
        <v>-2.2632848161226429</v>
      </c>
      <c r="V22" s="50">
        <v>-7.0160840000000002</v>
      </c>
      <c r="W22" s="50">
        <v>-15.769229898541735</v>
      </c>
      <c r="X22" s="50">
        <v>-15.769229898541735</v>
      </c>
      <c r="Y22" s="50">
        <v>-15.769229898541735</v>
      </c>
      <c r="Z22" s="50">
        <v>-15.769229898541735</v>
      </c>
      <c r="AA22" s="50">
        <v>-15.769229898541735</v>
      </c>
      <c r="AB22" s="50">
        <v>-15.769229898541735</v>
      </c>
      <c r="AC22" s="50">
        <v>-15.769229898541735</v>
      </c>
      <c r="AD22" s="50">
        <v>-15.769229898541735</v>
      </c>
      <c r="AE22" s="50">
        <v>-15.769229898541735</v>
      </c>
      <c r="AF22" s="50">
        <v>-15.769229898541735</v>
      </c>
      <c r="AG22" s="50">
        <v>-15.769229898541735</v>
      </c>
      <c r="AH22" s="50">
        <v>-15.769229898541735</v>
      </c>
      <c r="AI22" s="50">
        <v>-15.769229898541735</v>
      </c>
      <c r="AJ22" s="50">
        <v>-15.769229898541735</v>
      </c>
      <c r="AK22" s="50">
        <v>-15.769229898541735</v>
      </c>
      <c r="AL22" s="50">
        <v>-15.769229898541735</v>
      </c>
      <c r="AM22" s="50">
        <v>-15.769229898541735</v>
      </c>
      <c r="AN22" s="50">
        <v>-15.769229898541735</v>
      </c>
      <c r="AO22" s="50">
        <v>-15.769229898541735</v>
      </c>
      <c r="AP22" s="50">
        <v>-15.769229898541735</v>
      </c>
      <c r="AQ22" s="50">
        <v>-15.769229898541735</v>
      </c>
      <c r="AR22" s="50">
        <v>-15.769229898541735</v>
      </c>
      <c r="AU22" s="67"/>
      <c r="AV22" s="67"/>
      <c r="AW22" s="67"/>
      <c r="AX22" s="67"/>
      <c r="AY22" s="67"/>
      <c r="AZ22" s="67"/>
      <c r="BA22" s="67"/>
    </row>
    <row r="23" spans="16:53" x14ac:dyDescent="0.25">
      <c r="P23" s="50">
        <v>73.34</v>
      </c>
      <c r="Q23" s="50">
        <f t="shared" si="0"/>
        <v>-1.1904761904761905</v>
      </c>
      <c r="R23" s="91">
        <f t="shared" si="1"/>
        <v>-1.0180710407427362</v>
      </c>
      <c r="S23" s="50">
        <f t="shared" si="2"/>
        <v>-5.5</v>
      </c>
      <c r="T23" s="50">
        <f t="shared" si="3"/>
        <v>-2.195380003526715</v>
      </c>
      <c r="U23" s="50">
        <f t="shared" si="4"/>
        <v>-2.2632848161226429</v>
      </c>
      <c r="AU23" s="67"/>
      <c r="AV23" s="67"/>
      <c r="AW23" s="67"/>
      <c r="AX23" s="67"/>
      <c r="AY23" s="67"/>
      <c r="AZ23" s="67"/>
      <c r="BA23" s="67"/>
    </row>
    <row r="24" spans="16:53" x14ac:dyDescent="0.25">
      <c r="P24" s="50" t="s">
        <v>712</v>
      </c>
      <c r="Q24" s="50">
        <f t="shared" si="0"/>
        <v>-1.1904761904761905</v>
      </c>
      <c r="R24" s="91">
        <f t="shared" si="1"/>
        <v>-1.0180710407427362</v>
      </c>
      <c r="S24" s="50">
        <f t="shared" si="2"/>
        <v>-5.5</v>
      </c>
      <c r="T24" s="50">
        <f t="shared" si="3"/>
        <v>-2.195380003526715</v>
      </c>
      <c r="U24" s="50">
        <f t="shared" si="4"/>
        <v>-2.2632848161226429</v>
      </c>
      <c r="AU24" s="67"/>
      <c r="AV24" s="67"/>
      <c r="AW24" s="67"/>
      <c r="AX24" s="67"/>
      <c r="AY24" s="67"/>
      <c r="AZ24" s="67"/>
      <c r="BA24" s="67"/>
    </row>
    <row r="25" spans="16:53" x14ac:dyDescent="0.25">
      <c r="P25" s="50">
        <v>189.45</v>
      </c>
      <c r="Q25" s="50">
        <f t="shared" si="0"/>
        <v>-1.1904761904761905</v>
      </c>
      <c r="R25" s="91">
        <f t="shared" si="1"/>
        <v>-1.0180710407427362</v>
      </c>
      <c r="S25" s="50">
        <f t="shared" si="2"/>
        <v>-5.5</v>
      </c>
      <c r="T25" s="50">
        <f t="shared" si="3"/>
        <v>-2.195380003526715</v>
      </c>
      <c r="U25" s="50">
        <f t="shared" si="4"/>
        <v>-2.2632848161226429</v>
      </c>
      <c r="AU25" s="67"/>
      <c r="AV25" s="67"/>
      <c r="AW25" s="67"/>
      <c r="AX25" s="67"/>
      <c r="AY25" s="67"/>
      <c r="AZ25" s="67"/>
      <c r="BA25" s="67"/>
    </row>
    <row r="26" spans="16:53" x14ac:dyDescent="0.25">
      <c r="Q26" s="50">
        <f t="shared" si="0"/>
        <v>-1.1904761904761905</v>
      </c>
      <c r="R26" s="91">
        <f t="shared" si="1"/>
        <v>-1.0180710407427362</v>
      </c>
      <c r="S26" s="50">
        <f t="shared" si="2"/>
        <v>-5.5</v>
      </c>
      <c r="T26" s="50">
        <f t="shared" si="3"/>
        <v>-2.195380003526715</v>
      </c>
      <c r="U26" s="50">
        <f t="shared" si="4"/>
        <v>-2.2632848161226429</v>
      </c>
      <c r="W26" s="50" t="s">
        <v>717</v>
      </c>
      <c r="AU26" s="67"/>
      <c r="AV26" s="67"/>
      <c r="AW26" s="67"/>
      <c r="AX26" s="67"/>
      <c r="AY26" s="67"/>
      <c r="AZ26" s="67"/>
      <c r="BA26" s="67"/>
    </row>
    <row r="27" spans="16:53" x14ac:dyDescent="0.25">
      <c r="Q27" s="50">
        <f t="shared" si="0"/>
        <v>-1.1904761904761905</v>
      </c>
      <c r="R27" s="91">
        <f t="shared" si="1"/>
        <v>-1.0180710407427362</v>
      </c>
      <c r="S27" s="50">
        <f t="shared" si="2"/>
        <v>-5.5</v>
      </c>
      <c r="T27" s="50">
        <f t="shared" si="3"/>
        <v>-2.195380003526715</v>
      </c>
      <c r="U27" s="50">
        <f t="shared" si="4"/>
        <v>-2.2632848161226429</v>
      </c>
      <c r="W27" s="50">
        <f t="array" ref="W27:AR31">(V18:V22)+W18:AR22</f>
        <v>6.6609531293442821</v>
      </c>
      <c r="X27" s="50">
        <v>6.6609531293442821</v>
      </c>
      <c r="Y27" s="50">
        <v>6.6609531293442821</v>
      </c>
      <c r="Z27" s="50">
        <v>6.6609531293442821</v>
      </c>
      <c r="AA27" s="50">
        <v>6.6609531293442821</v>
      </c>
      <c r="AB27" s="50">
        <v>6.6609531293442821</v>
      </c>
      <c r="AC27" s="50">
        <v>6.6609531293442821</v>
      </c>
      <c r="AD27" s="50">
        <v>6.6609531293442821</v>
      </c>
      <c r="AE27" s="50">
        <v>6.6609531293442821</v>
      </c>
      <c r="AF27" s="50">
        <v>6.6609531293442821</v>
      </c>
      <c r="AG27" s="50">
        <v>6.6609531293442821</v>
      </c>
      <c r="AH27" s="50">
        <v>6.6609531293442821</v>
      </c>
      <c r="AI27" s="50">
        <v>6.6609531293442821</v>
      </c>
      <c r="AJ27" s="50">
        <v>6.6609531293442821</v>
      </c>
      <c r="AK27" s="50">
        <v>6.6609531293442821</v>
      </c>
      <c r="AL27" s="50">
        <v>6.6609531293442821</v>
      </c>
      <c r="AM27" s="50">
        <v>6.6609531293442821</v>
      </c>
      <c r="AN27" s="50">
        <v>6.6609531293442821</v>
      </c>
      <c r="AO27" s="50">
        <v>6.6609531293442821</v>
      </c>
      <c r="AP27" s="50">
        <v>6.6609531293442821</v>
      </c>
      <c r="AQ27" s="50">
        <v>6.6609531293442821</v>
      </c>
      <c r="AR27" s="50">
        <v>6.6609531293442821</v>
      </c>
      <c r="AU27" s="67"/>
      <c r="AV27" s="67"/>
      <c r="AW27" s="67"/>
      <c r="AX27" s="67"/>
      <c r="AY27" s="67"/>
      <c r="AZ27" s="67"/>
      <c r="BA27" s="67"/>
    </row>
    <row r="28" spans="16:53" x14ac:dyDescent="0.25">
      <c r="Q28" s="50">
        <f t="shared" si="0"/>
        <v>-1.1904761904761905</v>
      </c>
      <c r="R28" s="91">
        <f t="shared" si="1"/>
        <v>-1.0180710407427362</v>
      </c>
      <c r="S28" s="50">
        <f t="shared" si="2"/>
        <v>-5.5</v>
      </c>
      <c r="T28" s="50">
        <f t="shared" si="3"/>
        <v>-2.195380003526715</v>
      </c>
      <c r="U28" s="50">
        <f t="shared" si="4"/>
        <v>-2.2632848161226429</v>
      </c>
      <c r="W28" s="50">
        <v>-0.95433132304113344</v>
      </c>
      <c r="X28" s="50">
        <v>-0.95433132304113344</v>
      </c>
      <c r="Y28" s="50">
        <v>-0.95433132304113344</v>
      </c>
      <c r="Z28" s="50">
        <v>-0.95433132304113344</v>
      </c>
      <c r="AA28" s="50">
        <v>-0.95433132304113344</v>
      </c>
      <c r="AB28" s="50">
        <v>-0.95433132304113344</v>
      </c>
      <c r="AC28" s="50">
        <v>-0.95433132304113344</v>
      </c>
      <c r="AD28" s="50">
        <v>-0.95433132304113344</v>
      </c>
      <c r="AE28" s="50">
        <v>-0.95433132304113344</v>
      </c>
      <c r="AF28" s="50">
        <v>-0.95433132304113344</v>
      </c>
      <c r="AG28" s="50">
        <v>-0.95433132304113344</v>
      </c>
      <c r="AH28" s="50">
        <v>-0.95433132304113344</v>
      </c>
      <c r="AI28" s="50">
        <v>-0.95433132304113344</v>
      </c>
      <c r="AJ28" s="50">
        <v>-0.95433132304113344</v>
      </c>
      <c r="AK28" s="50">
        <v>-0.95433132304113344</v>
      </c>
      <c r="AL28" s="50">
        <v>-0.95433132304113344</v>
      </c>
      <c r="AM28" s="50">
        <v>-0.95433132304113344</v>
      </c>
      <c r="AN28" s="50">
        <v>-0.95433132304113344</v>
      </c>
      <c r="AO28" s="50">
        <v>-0.95433132304113344</v>
      </c>
      <c r="AP28" s="50">
        <v>-0.95433132304113344</v>
      </c>
      <c r="AQ28" s="50">
        <v>-0.95433132304113344</v>
      </c>
      <c r="AR28" s="50">
        <v>-0.95433132304113344</v>
      </c>
      <c r="AU28" s="67"/>
      <c r="AV28" s="67"/>
      <c r="AW28" s="67"/>
      <c r="AX28" s="67"/>
      <c r="AY28" s="67"/>
      <c r="AZ28" s="67"/>
      <c r="BA28" s="67"/>
    </row>
    <row r="29" spans="16:53" x14ac:dyDescent="0.25">
      <c r="Q29" s="50">
        <f t="shared" si="0"/>
        <v>-1.1904761904761905</v>
      </c>
      <c r="R29" s="91">
        <f t="shared" si="1"/>
        <v>-1.0180710407427362</v>
      </c>
      <c r="S29" s="50">
        <f t="shared" si="2"/>
        <v>-5.5</v>
      </c>
      <c r="T29" s="50">
        <f t="shared" si="3"/>
        <v>-2.195380003526715</v>
      </c>
      <c r="U29" s="50">
        <f t="shared" si="4"/>
        <v>-2.2632848161226429</v>
      </c>
      <c r="W29" s="50">
        <v>-15.403819726498703</v>
      </c>
      <c r="X29" s="50">
        <v>-15.403819726498703</v>
      </c>
      <c r="Y29" s="50">
        <v>-15.403819726498703</v>
      </c>
      <c r="Z29" s="50">
        <v>-15.403819726498703</v>
      </c>
      <c r="AA29" s="50">
        <v>-15.403819726498703</v>
      </c>
      <c r="AB29" s="50">
        <v>-15.403819726498703</v>
      </c>
      <c r="AC29" s="50">
        <v>-15.403819726498703</v>
      </c>
      <c r="AD29" s="50">
        <v>-15.403819726498703</v>
      </c>
      <c r="AE29" s="50">
        <v>-15.403819726498703</v>
      </c>
      <c r="AF29" s="50">
        <v>-15.403819726498703</v>
      </c>
      <c r="AG29" s="50">
        <v>-15.403819726498703</v>
      </c>
      <c r="AH29" s="50">
        <v>-15.403819726498703</v>
      </c>
      <c r="AI29" s="50">
        <v>-15.403819726498703</v>
      </c>
      <c r="AJ29" s="50">
        <v>-15.403819726498703</v>
      </c>
      <c r="AK29" s="50">
        <v>-15.403819726498703</v>
      </c>
      <c r="AL29" s="50">
        <v>-15.403819726498703</v>
      </c>
      <c r="AM29" s="50">
        <v>-15.403819726498703</v>
      </c>
      <c r="AN29" s="50">
        <v>-15.403819726498703</v>
      </c>
      <c r="AO29" s="50">
        <v>-15.403819726498703</v>
      </c>
      <c r="AP29" s="50">
        <v>-15.403819726498703</v>
      </c>
      <c r="AQ29" s="50">
        <v>-15.403819726498703</v>
      </c>
      <c r="AR29" s="50">
        <v>-15.403819726498703</v>
      </c>
      <c r="AU29" s="67"/>
      <c r="AV29" s="67"/>
      <c r="AW29" s="67"/>
      <c r="AX29" s="67"/>
      <c r="AY29" s="67"/>
      <c r="AZ29" s="67"/>
      <c r="BA29" s="67"/>
    </row>
    <row r="30" spans="16:53" x14ac:dyDescent="0.25">
      <c r="Q30" s="50">
        <f t="shared" si="0"/>
        <v>-1.1904761904761905</v>
      </c>
      <c r="R30" s="91">
        <f t="shared" si="1"/>
        <v>-1.0180710407427362</v>
      </c>
      <c r="S30" s="50">
        <f t="shared" si="2"/>
        <v>-5.5</v>
      </c>
      <c r="T30" s="50">
        <f t="shared" si="3"/>
        <v>-2.195380003526715</v>
      </c>
      <c r="U30" s="50">
        <f t="shared" si="4"/>
        <v>-2.2632848161226429</v>
      </c>
      <c r="W30" s="50">
        <v>-13.376480989368496</v>
      </c>
      <c r="X30" s="50">
        <v>-13.376480989368496</v>
      </c>
      <c r="Y30" s="50">
        <v>-13.376480989368496</v>
      </c>
      <c r="Z30" s="50">
        <v>-13.376480989368496</v>
      </c>
      <c r="AA30" s="50">
        <v>-13.376480989368496</v>
      </c>
      <c r="AB30" s="50">
        <v>-13.376480989368496</v>
      </c>
      <c r="AC30" s="50">
        <v>-13.376480989368496</v>
      </c>
      <c r="AD30" s="50">
        <v>-13.376480989368496</v>
      </c>
      <c r="AE30" s="50">
        <v>-13.376480989368496</v>
      </c>
      <c r="AF30" s="50">
        <v>-13.376480989368496</v>
      </c>
      <c r="AG30" s="50">
        <v>-13.376480989368496</v>
      </c>
      <c r="AH30" s="50">
        <v>-13.376480989368496</v>
      </c>
      <c r="AI30" s="50">
        <v>-13.376480989368496</v>
      </c>
      <c r="AJ30" s="50">
        <v>-13.376480989368496</v>
      </c>
      <c r="AK30" s="50">
        <v>-13.376480989368496</v>
      </c>
      <c r="AL30" s="50">
        <v>-13.376480989368496</v>
      </c>
      <c r="AM30" s="50">
        <v>-13.376480989368496</v>
      </c>
      <c r="AN30" s="50">
        <v>-13.376480989368496</v>
      </c>
      <c r="AO30" s="50">
        <v>-13.376480989368496</v>
      </c>
      <c r="AP30" s="50">
        <v>-13.376480989368496</v>
      </c>
      <c r="AQ30" s="50">
        <v>-13.376480989368496</v>
      </c>
      <c r="AR30" s="50">
        <v>-13.376480989368496</v>
      </c>
      <c r="AU30" s="67"/>
      <c r="AV30" s="67"/>
      <c r="AW30" s="67"/>
      <c r="AX30" s="67"/>
      <c r="AY30" s="67"/>
      <c r="AZ30" s="67"/>
      <c r="BA30" s="67"/>
    </row>
    <row r="31" spans="16:53" x14ac:dyDescent="0.25">
      <c r="Q31" s="50">
        <f t="shared" si="0"/>
        <v>-1.1904761904761905</v>
      </c>
      <c r="R31" s="91">
        <f t="shared" si="1"/>
        <v>-1.0180710407427362</v>
      </c>
      <c r="S31" s="50">
        <f t="shared" si="2"/>
        <v>-5.5</v>
      </c>
      <c r="T31" s="50">
        <f t="shared" si="3"/>
        <v>-2.195380003526715</v>
      </c>
      <c r="U31" s="50">
        <f t="shared" si="4"/>
        <v>-2.2632848161226429</v>
      </c>
      <c r="W31" s="50">
        <v>-22.785313898541734</v>
      </c>
      <c r="X31" s="50">
        <v>-22.785313898541734</v>
      </c>
      <c r="Y31" s="50">
        <v>-22.785313898541734</v>
      </c>
      <c r="Z31" s="50">
        <v>-22.785313898541734</v>
      </c>
      <c r="AA31" s="50">
        <v>-22.785313898541734</v>
      </c>
      <c r="AB31" s="50">
        <v>-22.785313898541734</v>
      </c>
      <c r="AC31" s="50">
        <v>-22.785313898541734</v>
      </c>
      <c r="AD31" s="50">
        <v>-22.785313898541734</v>
      </c>
      <c r="AE31" s="50">
        <v>-22.785313898541734</v>
      </c>
      <c r="AF31" s="50">
        <v>-22.785313898541734</v>
      </c>
      <c r="AG31" s="50">
        <v>-22.785313898541734</v>
      </c>
      <c r="AH31" s="50">
        <v>-22.785313898541734</v>
      </c>
      <c r="AI31" s="50">
        <v>-22.785313898541734</v>
      </c>
      <c r="AJ31" s="50">
        <v>-22.785313898541734</v>
      </c>
      <c r="AK31" s="50">
        <v>-22.785313898541734</v>
      </c>
      <c r="AL31" s="50">
        <v>-22.785313898541734</v>
      </c>
      <c r="AM31" s="50">
        <v>-22.785313898541734</v>
      </c>
      <c r="AN31" s="50">
        <v>-22.785313898541734</v>
      </c>
      <c r="AO31" s="50">
        <v>-22.785313898541734</v>
      </c>
      <c r="AP31" s="50">
        <v>-22.785313898541734</v>
      </c>
      <c r="AQ31" s="50">
        <v>-22.785313898541734</v>
      </c>
      <c r="AR31" s="50">
        <v>-22.785313898541734</v>
      </c>
      <c r="AU31" s="67"/>
      <c r="AV31" s="92"/>
      <c r="AW31" s="67"/>
      <c r="AX31" s="67"/>
      <c r="AY31" s="67"/>
      <c r="AZ31" s="67"/>
      <c r="BA31" s="67"/>
    </row>
    <row r="32" spans="16:53" x14ac:dyDescent="0.25">
      <c r="Q32" s="50">
        <f t="shared" si="0"/>
        <v>-1.1904761904761905</v>
      </c>
      <c r="R32" s="91">
        <f t="shared" si="1"/>
        <v>-1.0180710407427362</v>
      </c>
      <c r="S32" s="50">
        <f t="shared" si="2"/>
        <v>-5.5</v>
      </c>
      <c r="T32" s="50">
        <f t="shared" si="3"/>
        <v>-2.195380003526715</v>
      </c>
      <c r="U32" s="50">
        <f t="shared" si="4"/>
        <v>-2.2632848161226429</v>
      </c>
      <c r="AU32" s="67"/>
      <c r="AV32" s="67"/>
      <c r="AW32" s="67"/>
      <c r="AX32" s="67"/>
      <c r="AY32" s="67"/>
      <c r="AZ32" s="67"/>
      <c r="BA32" s="67"/>
    </row>
    <row r="33" spans="17:53" x14ac:dyDescent="0.25">
      <c r="Q33" s="50">
        <f t="shared" si="0"/>
        <v>-1.1904761904761905</v>
      </c>
      <c r="R33" s="91">
        <f t="shared" si="1"/>
        <v>-1.0180710407427362</v>
      </c>
      <c r="S33" s="50">
        <f t="shared" si="2"/>
        <v>-5.5</v>
      </c>
      <c r="T33" s="50">
        <f t="shared" si="3"/>
        <v>-2.195380003526715</v>
      </c>
      <c r="U33" s="50">
        <f t="shared" si="4"/>
        <v>-2.2632848161226429</v>
      </c>
      <c r="AU33" s="67"/>
      <c r="AV33" s="67"/>
      <c r="AW33" s="67"/>
      <c r="AX33" s="67"/>
      <c r="AY33" s="67"/>
      <c r="AZ33" s="67"/>
      <c r="BA33" s="67"/>
    </row>
    <row r="34" spans="17:53" x14ac:dyDescent="0.25">
      <c r="Q34" s="50">
        <f t="shared" si="0"/>
        <v>-1.1904761904761905</v>
      </c>
      <c r="R34" s="91">
        <f t="shared" si="1"/>
        <v>-1.0180710407427362</v>
      </c>
      <c r="S34" s="50">
        <f t="shared" si="2"/>
        <v>-5.5</v>
      </c>
      <c r="T34" s="50">
        <f t="shared" si="3"/>
        <v>-2.195380003526715</v>
      </c>
      <c r="U34" s="50">
        <f t="shared" si="4"/>
        <v>-2.2632848161226429</v>
      </c>
      <c r="AU34" s="67"/>
      <c r="AV34" s="67"/>
      <c r="AW34" s="67"/>
      <c r="AX34" s="67"/>
      <c r="AY34" s="67"/>
      <c r="AZ34" s="67"/>
      <c r="BA34" s="67"/>
    </row>
    <row r="35" spans="17:53" x14ac:dyDescent="0.25">
      <c r="Q35" s="50">
        <f t="shared" si="0"/>
        <v>-1.1904761904761905</v>
      </c>
      <c r="R35" s="91">
        <f t="shared" si="1"/>
        <v>-1.0180710407427362</v>
      </c>
      <c r="S35" s="50">
        <f t="shared" si="2"/>
        <v>-5.5</v>
      </c>
      <c r="T35" s="50">
        <f t="shared" si="3"/>
        <v>-2.195380003526715</v>
      </c>
      <c r="U35" s="50">
        <f t="shared" si="4"/>
        <v>-2.2632848161226429</v>
      </c>
      <c r="W35" s="50" t="s">
        <v>718</v>
      </c>
      <c r="AU35" s="67"/>
      <c r="AV35" s="67"/>
      <c r="AW35" s="67"/>
      <c r="AX35" s="67"/>
      <c r="AY35" s="67"/>
      <c r="AZ35" s="67"/>
      <c r="BA35" s="67"/>
    </row>
    <row r="36" spans="17:53" x14ac:dyDescent="0.25">
      <c r="Q36" s="50">
        <f t="shared" si="0"/>
        <v>-1.1904761904761905</v>
      </c>
      <c r="R36" s="91">
        <f t="shared" si="1"/>
        <v>-1.0180710407427362</v>
      </c>
      <c r="S36" s="50">
        <f t="shared" si="2"/>
        <v>-5.5</v>
      </c>
      <c r="T36" s="50">
        <f t="shared" si="3"/>
        <v>-2.195380003526715</v>
      </c>
      <c r="U36" s="50">
        <f t="shared" si="4"/>
        <v>-2.2632848161226429</v>
      </c>
      <c r="W36" s="50">
        <f>2/(1+EXP(-2*W27))-1</f>
        <v>0.99999672358498448</v>
      </c>
      <c r="X36" s="50">
        <f t="shared" ref="X36:AR40" si="5">2/(1+EXP(-2*X27))-1</f>
        <v>0.99999672358498448</v>
      </c>
      <c r="Y36" s="50">
        <f t="shared" si="5"/>
        <v>0.99999672358498448</v>
      </c>
      <c r="Z36" s="50">
        <f t="shared" si="5"/>
        <v>0.99999672358498448</v>
      </c>
      <c r="AA36" s="50">
        <f t="shared" si="5"/>
        <v>0.99999672358498448</v>
      </c>
      <c r="AB36" s="50">
        <f t="shared" si="5"/>
        <v>0.99999672358498448</v>
      </c>
      <c r="AC36" s="50">
        <f t="shared" si="5"/>
        <v>0.99999672358498448</v>
      </c>
      <c r="AD36" s="50">
        <f t="shared" si="5"/>
        <v>0.99999672358498448</v>
      </c>
      <c r="AE36" s="50">
        <f t="shared" si="5"/>
        <v>0.99999672358498448</v>
      </c>
      <c r="AF36" s="50">
        <f t="shared" si="5"/>
        <v>0.99999672358498448</v>
      </c>
      <c r="AG36" s="50">
        <f t="shared" si="5"/>
        <v>0.99999672358498448</v>
      </c>
      <c r="AH36" s="50">
        <f t="shared" si="5"/>
        <v>0.99999672358498448</v>
      </c>
      <c r="AI36" s="50">
        <f t="shared" si="5"/>
        <v>0.99999672358498448</v>
      </c>
      <c r="AJ36" s="50">
        <f t="shared" si="5"/>
        <v>0.99999672358498448</v>
      </c>
      <c r="AK36" s="50">
        <f t="shared" si="5"/>
        <v>0.99999672358498448</v>
      </c>
      <c r="AL36" s="50">
        <f t="shared" si="5"/>
        <v>0.99999672358498448</v>
      </c>
      <c r="AM36" s="50">
        <f t="shared" si="5"/>
        <v>0.99999672358498448</v>
      </c>
      <c r="AN36" s="50">
        <f t="shared" si="5"/>
        <v>0.99999672358498448</v>
      </c>
      <c r="AO36" s="50">
        <f t="shared" si="5"/>
        <v>0.99999672358498448</v>
      </c>
      <c r="AP36" s="50">
        <f t="shared" si="5"/>
        <v>0.99999672358498448</v>
      </c>
      <c r="AQ36" s="50">
        <f t="shared" si="5"/>
        <v>0.99999672358498448</v>
      </c>
      <c r="AR36" s="50">
        <f t="shared" si="5"/>
        <v>0.99999672358498448</v>
      </c>
      <c r="AU36" s="67"/>
      <c r="AV36" s="67"/>
      <c r="AW36" s="67"/>
      <c r="AX36" s="67"/>
      <c r="AY36" s="67"/>
      <c r="AZ36" s="67"/>
      <c r="BA36" s="67"/>
    </row>
    <row r="37" spans="17:53" x14ac:dyDescent="0.25">
      <c r="Q37" s="50">
        <f t="shared" si="0"/>
        <v>-1.1904761904761905</v>
      </c>
      <c r="R37" s="91">
        <f t="shared" si="1"/>
        <v>-1.0180710407427362</v>
      </c>
      <c r="S37" s="50">
        <f t="shared" si="2"/>
        <v>-5.5</v>
      </c>
      <c r="T37" s="50">
        <f t="shared" si="3"/>
        <v>-2.195380003526715</v>
      </c>
      <c r="U37" s="50">
        <f t="shared" si="4"/>
        <v>-2.2632848161226429</v>
      </c>
      <c r="W37" s="50">
        <f t="shared" ref="W37:AL40" si="6">2/(1+EXP(-2*W28))-1</f>
        <v>-0.74173765708505135</v>
      </c>
      <c r="X37" s="50">
        <f t="shared" si="6"/>
        <v>-0.74173765708505135</v>
      </c>
      <c r="Y37" s="50">
        <f t="shared" si="6"/>
        <v>-0.74173765708505135</v>
      </c>
      <c r="Z37" s="50">
        <f t="shared" si="6"/>
        <v>-0.74173765708505135</v>
      </c>
      <c r="AA37" s="50">
        <f t="shared" si="6"/>
        <v>-0.74173765708505135</v>
      </c>
      <c r="AB37" s="50">
        <f t="shared" si="6"/>
        <v>-0.74173765708505135</v>
      </c>
      <c r="AC37" s="50">
        <f t="shared" si="6"/>
        <v>-0.74173765708505135</v>
      </c>
      <c r="AD37" s="50">
        <f t="shared" si="6"/>
        <v>-0.74173765708505135</v>
      </c>
      <c r="AE37" s="50">
        <f t="shared" si="6"/>
        <v>-0.74173765708505135</v>
      </c>
      <c r="AF37" s="50">
        <f t="shared" si="6"/>
        <v>-0.74173765708505135</v>
      </c>
      <c r="AG37" s="50">
        <f t="shared" si="6"/>
        <v>-0.74173765708505135</v>
      </c>
      <c r="AH37" s="50">
        <f t="shared" si="6"/>
        <v>-0.74173765708505135</v>
      </c>
      <c r="AI37" s="50">
        <f t="shared" si="6"/>
        <v>-0.74173765708505135</v>
      </c>
      <c r="AJ37" s="50">
        <f t="shared" si="6"/>
        <v>-0.74173765708505135</v>
      </c>
      <c r="AK37" s="50">
        <f t="shared" si="6"/>
        <v>-0.74173765708505135</v>
      </c>
      <c r="AL37" s="50">
        <f t="shared" si="6"/>
        <v>-0.74173765708505135</v>
      </c>
      <c r="AM37" s="50">
        <f t="shared" si="5"/>
        <v>-0.74173765708505135</v>
      </c>
      <c r="AN37" s="50">
        <f t="shared" si="5"/>
        <v>-0.74173765708505135</v>
      </c>
      <c r="AO37" s="50">
        <f t="shared" si="5"/>
        <v>-0.74173765708505135</v>
      </c>
      <c r="AP37" s="50">
        <f t="shared" si="5"/>
        <v>-0.74173765708505135</v>
      </c>
      <c r="AQ37" s="50">
        <f t="shared" si="5"/>
        <v>-0.74173765708505135</v>
      </c>
      <c r="AR37" s="50">
        <f t="shared" si="5"/>
        <v>-0.74173765708505135</v>
      </c>
      <c r="AU37" s="67"/>
      <c r="AV37" s="67"/>
      <c r="AW37" s="67"/>
      <c r="AX37" s="67"/>
      <c r="AY37" s="67"/>
      <c r="AZ37" s="67"/>
      <c r="BA37" s="67"/>
    </row>
    <row r="38" spans="17:53" x14ac:dyDescent="0.25">
      <c r="Q38" s="50">
        <f t="shared" si="0"/>
        <v>-1.1904761904761905</v>
      </c>
      <c r="R38" s="91">
        <f t="shared" si="1"/>
        <v>-1.0180710407427362</v>
      </c>
      <c r="S38" s="50">
        <f t="shared" si="2"/>
        <v>-5.5</v>
      </c>
      <c r="T38" s="50">
        <f t="shared" si="3"/>
        <v>-2.195380003526715</v>
      </c>
      <c r="U38" s="50">
        <f t="shared" si="4"/>
        <v>-2.2632848161226429</v>
      </c>
      <c r="W38" s="50">
        <f t="shared" si="6"/>
        <v>-0.99999999999991651</v>
      </c>
      <c r="X38" s="50">
        <f t="shared" si="5"/>
        <v>-0.99999999999991651</v>
      </c>
      <c r="Y38" s="50">
        <f t="shared" si="5"/>
        <v>-0.99999999999991651</v>
      </c>
      <c r="Z38" s="50">
        <f t="shared" si="5"/>
        <v>-0.99999999999991651</v>
      </c>
      <c r="AA38" s="50">
        <f t="shared" si="5"/>
        <v>-0.99999999999991651</v>
      </c>
      <c r="AB38" s="50">
        <f t="shared" si="5"/>
        <v>-0.99999999999991651</v>
      </c>
      <c r="AC38" s="50">
        <f t="shared" si="5"/>
        <v>-0.99999999999991651</v>
      </c>
      <c r="AD38" s="50">
        <f t="shared" si="5"/>
        <v>-0.99999999999991651</v>
      </c>
      <c r="AE38" s="50">
        <f t="shared" si="5"/>
        <v>-0.99999999999991651</v>
      </c>
      <c r="AF38" s="50">
        <f t="shared" si="5"/>
        <v>-0.99999999999991651</v>
      </c>
      <c r="AG38" s="50">
        <f t="shared" si="5"/>
        <v>-0.99999999999991651</v>
      </c>
      <c r="AH38" s="50">
        <f t="shared" si="5"/>
        <v>-0.99999999999991651</v>
      </c>
      <c r="AI38" s="50">
        <f t="shared" si="5"/>
        <v>-0.99999999999991651</v>
      </c>
      <c r="AJ38" s="50">
        <f t="shared" si="5"/>
        <v>-0.99999999999991651</v>
      </c>
      <c r="AK38" s="50">
        <f t="shared" si="5"/>
        <v>-0.99999999999991651</v>
      </c>
      <c r="AL38" s="50">
        <f t="shared" si="5"/>
        <v>-0.99999999999991651</v>
      </c>
      <c r="AM38" s="50">
        <f t="shared" si="5"/>
        <v>-0.99999999999991651</v>
      </c>
      <c r="AN38" s="50">
        <f t="shared" si="5"/>
        <v>-0.99999999999991651</v>
      </c>
      <c r="AO38" s="50">
        <f t="shared" si="5"/>
        <v>-0.99999999999991651</v>
      </c>
      <c r="AP38" s="50">
        <f t="shared" si="5"/>
        <v>-0.99999999999991651</v>
      </c>
      <c r="AQ38" s="50">
        <f t="shared" si="5"/>
        <v>-0.99999999999991651</v>
      </c>
      <c r="AR38" s="50">
        <f t="shared" si="5"/>
        <v>-0.99999999999991651</v>
      </c>
      <c r="AU38" s="67"/>
      <c r="AV38" s="67"/>
      <c r="AW38" s="67"/>
      <c r="AX38" s="67"/>
      <c r="AY38" s="67"/>
      <c r="AZ38" s="67"/>
      <c r="BA38" s="67"/>
    </row>
    <row r="39" spans="17:53" x14ac:dyDescent="0.25">
      <c r="Q39" s="50">
        <f t="shared" si="0"/>
        <v>-1.1904761904761905</v>
      </c>
      <c r="R39" s="91">
        <f t="shared" si="1"/>
        <v>-1.0180710407427362</v>
      </c>
      <c r="S39" s="50">
        <f t="shared" si="2"/>
        <v>-5.5</v>
      </c>
      <c r="T39" s="50">
        <f t="shared" si="3"/>
        <v>-2.195380003526715</v>
      </c>
      <c r="U39" s="50">
        <f t="shared" si="4"/>
        <v>-2.2632848161226429</v>
      </c>
      <c r="W39" s="50">
        <f t="shared" si="6"/>
        <v>-0.99999999999518752</v>
      </c>
      <c r="X39" s="50">
        <f t="shared" si="5"/>
        <v>-0.99999999999518752</v>
      </c>
      <c r="Y39" s="50">
        <f t="shared" si="5"/>
        <v>-0.99999999999518752</v>
      </c>
      <c r="Z39" s="50">
        <f t="shared" si="5"/>
        <v>-0.99999999999518752</v>
      </c>
      <c r="AA39" s="50">
        <f t="shared" si="5"/>
        <v>-0.99999999999518752</v>
      </c>
      <c r="AB39" s="50">
        <f t="shared" si="5"/>
        <v>-0.99999999999518752</v>
      </c>
      <c r="AC39" s="50">
        <f t="shared" si="5"/>
        <v>-0.99999999999518752</v>
      </c>
      <c r="AD39" s="50">
        <f t="shared" si="5"/>
        <v>-0.99999999999518752</v>
      </c>
      <c r="AE39" s="50">
        <f t="shared" si="5"/>
        <v>-0.99999999999518752</v>
      </c>
      <c r="AF39" s="50">
        <f t="shared" si="5"/>
        <v>-0.99999999999518752</v>
      </c>
      <c r="AG39" s="50">
        <f t="shared" si="5"/>
        <v>-0.99999999999518752</v>
      </c>
      <c r="AH39" s="50">
        <f t="shared" si="5"/>
        <v>-0.99999999999518752</v>
      </c>
      <c r="AI39" s="50">
        <f t="shared" si="5"/>
        <v>-0.99999999999518752</v>
      </c>
      <c r="AJ39" s="50">
        <f t="shared" si="5"/>
        <v>-0.99999999999518752</v>
      </c>
      <c r="AK39" s="50">
        <f t="shared" si="5"/>
        <v>-0.99999999999518752</v>
      </c>
      <c r="AL39" s="50">
        <f t="shared" si="5"/>
        <v>-0.99999999999518752</v>
      </c>
      <c r="AM39" s="50">
        <f t="shared" si="5"/>
        <v>-0.99999999999518752</v>
      </c>
      <c r="AN39" s="50">
        <f t="shared" si="5"/>
        <v>-0.99999999999518752</v>
      </c>
      <c r="AO39" s="50">
        <f t="shared" si="5"/>
        <v>-0.99999999999518752</v>
      </c>
      <c r="AP39" s="50">
        <f t="shared" si="5"/>
        <v>-0.99999999999518752</v>
      </c>
      <c r="AQ39" s="50">
        <f t="shared" si="5"/>
        <v>-0.99999999999518752</v>
      </c>
      <c r="AR39" s="50">
        <f t="shared" si="5"/>
        <v>-0.99999999999518752</v>
      </c>
      <c r="AU39" s="67"/>
      <c r="AV39" s="67"/>
      <c r="AW39" s="67"/>
      <c r="AX39" s="67"/>
      <c r="AY39" s="67"/>
      <c r="AZ39" s="67"/>
      <c r="BA39" s="67"/>
    </row>
    <row r="40" spans="17:53" x14ac:dyDescent="0.25">
      <c r="Q40" s="50">
        <f t="shared" si="0"/>
        <v>-1.1904761904761905</v>
      </c>
      <c r="R40" s="91">
        <f t="shared" si="1"/>
        <v>-1.0180710407427362</v>
      </c>
      <c r="S40" s="50">
        <f t="shared" si="2"/>
        <v>-5.5</v>
      </c>
      <c r="T40" s="50">
        <f t="shared" si="3"/>
        <v>-2.195380003526715</v>
      </c>
      <c r="U40" s="50">
        <f t="shared" si="4"/>
        <v>-2.2632848161226429</v>
      </c>
      <c r="W40" s="50">
        <f t="shared" si="6"/>
        <v>-1</v>
      </c>
      <c r="X40" s="50">
        <f t="shared" si="5"/>
        <v>-1</v>
      </c>
      <c r="Y40" s="50">
        <f t="shared" si="5"/>
        <v>-1</v>
      </c>
      <c r="Z40" s="50">
        <f t="shared" si="5"/>
        <v>-1</v>
      </c>
      <c r="AA40" s="50">
        <f t="shared" si="5"/>
        <v>-1</v>
      </c>
      <c r="AB40" s="50">
        <f t="shared" si="5"/>
        <v>-1</v>
      </c>
      <c r="AC40" s="50">
        <f t="shared" si="5"/>
        <v>-1</v>
      </c>
      <c r="AD40" s="50">
        <f t="shared" si="5"/>
        <v>-1</v>
      </c>
      <c r="AE40" s="50">
        <f t="shared" si="5"/>
        <v>-1</v>
      </c>
      <c r="AF40" s="50">
        <f t="shared" si="5"/>
        <v>-1</v>
      </c>
      <c r="AG40" s="50">
        <f t="shared" si="5"/>
        <v>-1</v>
      </c>
      <c r="AH40" s="50">
        <f t="shared" si="5"/>
        <v>-1</v>
      </c>
      <c r="AI40" s="50">
        <f t="shared" si="5"/>
        <v>-1</v>
      </c>
      <c r="AJ40" s="50">
        <f t="shared" si="5"/>
        <v>-1</v>
      </c>
      <c r="AK40" s="50">
        <f t="shared" si="5"/>
        <v>-1</v>
      </c>
      <c r="AL40" s="50">
        <f t="shared" si="5"/>
        <v>-1</v>
      </c>
      <c r="AM40" s="50">
        <f t="shared" si="5"/>
        <v>-1</v>
      </c>
      <c r="AN40" s="50">
        <f t="shared" si="5"/>
        <v>-1</v>
      </c>
      <c r="AO40" s="50">
        <f t="shared" si="5"/>
        <v>-1</v>
      </c>
      <c r="AP40" s="50">
        <f t="shared" si="5"/>
        <v>-1</v>
      </c>
      <c r="AQ40" s="50">
        <f t="shared" si="5"/>
        <v>-1</v>
      </c>
      <c r="AR40" s="50">
        <f t="shared" si="5"/>
        <v>-1</v>
      </c>
      <c r="AU40" s="67"/>
      <c r="AV40" s="67"/>
      <c r="AW40" s="67"/>
      <c r="AX40" s="67"/>
      <c r="AY40" s="67"/>
      <c r="AZ40" s="67"/>
      <c r="BA40" s="67"/>
    </row>
    <row r="41" spans="17:53" x14ac:dyDescent="0.25">
      <c r="Q41" s="50">
        <f t="shared" si="0"/>
        <v>-1.1904761904761905</v>
      </c>
      <c r="R41" s="91">
        <f t="shared" si="1"/>
        <v>-1.0180710407427362</v>
      </c>
      <c r="S41" s="50">
        <f t="shared" si="2"/>
        <v>-5.5</v>
      </c>
      <c r="T41" s="50">
        <f t="shared" si="3"/>
        <v>-2.195380003526715</v>
      </c>
      <c r="U41" s="50">
        <f t="shared" si="4"/>
        <v>-2.2632848161226429</v>
      </c>
      <c r="AU41" s="67"/>
      <c r="AV41" s="67"/>
      <c r="AW41" s="67"/>
      <c r="AX41" s="67"/>
      <c r="AY41" s="67"/>
      <c r="AZ41" s="67"/>
      <c r="BA41" s="67"/>
    </row>
    <row r="42" spans="17:53" x14ac:dyDescent="0.25">
      <c r="Q42" s="50">
        <f t="shared" si="0"/>
        <v>-1.1904761904761905</v>
      </c>
      <c r="R42" s="91">
        <f t="shared" si="1"/>
        <v>-1.0180710407427362</v>
      </c>
      <c r="S42" s="50">
        <f t="shared" si="2"/>
        <v>-5.5</v>
      </c>
      <c r="T42" s="50">
        <f t="shared" si="3"/>
        <v>-2.195380003526715</v>
      </c>
      <c r="U42" s="50">
        <f t="shared" si="4"/>
        <v>-2.2632848161226429</v>
      </c>
      <c r="W42" s="90" t="s">
        <v>719</v>
      </c>
      <c r="X42" s="90" t="s">
        <v>720</v>
      </c>
      <c r="AU42" s="67"/>
      <c r="AV42" s="67"/>
      <c r="AW42" s="67"/>
      <c r="AX42" s="67"/>
      <c r="AY42" s="67"/>
      <c r="AZ42" s="67"/>
      <c r="BA42" s="67"/>
    </row>
    <row r="43" spans="17:53" x14ac:dyDescent="0.25">
      <c r="Q43" s="50">
        <f t="shared" si="0"/>
        <v>-1.1904761904761905</v>
      </c>
      <c r="R43" s="91">
        <f t="shared" si="1"/>
        <v>-1.0180710407427362</v>
      </c>
      <c r="S43" s="50">
        <f t="shared" si="2"/>
        <v>-5.5</v>
      </c>
      <c r="T43" s="50">
        <f t="shared" si="3"/>
        <v>-2.195380003526715</v>
      </c>
      <c r="U43" s="50">
        <f t="shared" si="4"/>
        <v>-2.2632848161226429</v>
      </c>
      <c r="W43" s="50">
        <v>-0.52185300000000001</v>
      </c>
      <c r="X43" s="50">
        <v>-1.7850499999999998E-2</v>
      </c>
      <c r="Y43" s="50">
        <v>1.73586</v>
      </c>
      <c r="Z43" s="50">
        <v>7.4427800000000002E-2</v>
      </c>
      <c r="AA43" s="50">
        <v>3.2488200000000002E-2</v>
      </c>
      <c r="AB43" s="50">
        <v>-0.417296</v>
      </c>
      <c r="AU43" s="67"/>
      <c r="AV43" s="67"/>
      <c r="AW43" s="67"/>
      <c r="AX43" s="67"/>
      <c r="AY43" s="67"/>
      <c r="AZ43" s="67"/>
      <c r="BA43" s="67"/>
    </row>
    <row r="44" spans="17:53" x14ac:dyDescent="0.25">
      <c r="Q44" s="50">
        <f t="shared" si="0"/>
        <v>-1.1904761904761905</v>
      </c>
      <c r="R44" s="91">
        <f t="shared" si="1"/>
        <v>-1.0180710407427362</v>
      </c>
      <c r="S44" s="50">
        <f t="shared" si="2"/>
        <v>-5.5</v>
      </c>
      <c r="T44" s="50">
        <f t="shared" si="3"/>
        <v>-2.195380003526715</v>
      </c>
      <c r="U44" s="50">
        <f t="shared" si="4"/>
        <v>-2.2632848161226429</v>
      </c>
      <c r="AU44" s="67"/>
      <c r="AV44" s="67"/>
      <c r="AW44" s="67"/>
      <c r="AX44" s="67"/>
      <c r="AY44" s="67"/>
      <c r="AZ44" s="67"/>
      <c r="BA44" s="67"/>
    </row>
    <row r="45" spans="17:53" x14ac:dyDescent="0.25">
      <c r="Q45" s="50">
        <f t="shared" si="0"/>
        <v>-1.1904761904761905</v>
      </c>
      <c r="R45" s="91">
        <f t="shared" si="1"/>
        <v>-1.0180710407427362</v>
      </c>
      <c r="S45" s="50">
        <f t="shared" si="2"/>
        <v>-5.5</v>
      </c>
      <c r="T45" s="50">
        <f t="shared" si="3"/>
        <v>-2.195380003526715</v>
      </c>
      <c r="U45" s="50">
        <f t="shared" si="4"/>
        <v>-2.2632848161226429</v>
      </c>
      <c r="W45" s="50" t="s">
        <v>721</v>
      </c>
      <c r="AU45" s="67"/>
      <c r="AV45" s="67"/>
      <c r="AW45" s="67"/>
      <c r="AX45" s="67"/>
      <c r="AY45" s="67"/>
      <c r="AZ45" s="67"/>
      <c r="BA45" s="67"/>
    </row>
    <row r="46" spans="17:53" x14ac:dyDescent="0.25">
      <c r="Q46" s="50">
        <f t="shared" si="0"/>
        <v>-1.1904761904761905</v>
      </c>
      <c r="R46" s="91">
        <f t="shared" si="1"/>
        <v>-1.0180710407427362</v>
      </c>
      <c r="S46" s="50">
        <f t="shared" si="2"/>
        <v>-5.5</v>
      </c>
      <c r="T46" s="50">
        <f t="shared" si="3"/>
        <v>-2.195380003526715</v>
      </c>
      <c r="U46" s="50">
        <f t="shared" si="4"/>
        <v>-2.2632848161226429</v>
      </c>
      <c r="W46" s="50">
        <f t="array" ref="W46:AR46">MMULT(X43:AB43,W36:AR40)</f>
        <v>-0.99502317094184833</v>
      </c>
      <c r="X46" s="50">
        <v>-0.99502317094184833</v>
      </c>
      <c r="Y46" s="50">
        <v>-0.99502317094184833</v>
      </c>
      <c r="Z46" s="50">
        <v>-0.99502317094184833</v>
      </c>
      <c r="AA46" s="50">
        <v>-0.99502317094184833</v>
      </c>
      <c r="AB46" s="50">
        <v>-0.99502317094184833</v>
      </c>
      <c r="AC46" s="50">
        <v>-0.99502317094184833</v>
      </c>
      <c r="AD46" s="50">
        <v>-0.99502317094184833</v>
      </c>
      <c r="AE46" s="50">
        <v>-0.99502317094184833</v>
      </c>
      <c r="AF46" s="50">
        <v>-0.99502317094184833</v>
      </c>
      <c r="AG46" s="50">
        <v>-0.99502317094184833</v>
      </c>
      <c r="AH46" s="50">
        <v>-0.99502317094184833</v>
      </c>
      <c r="AI46" s="50">
        <v>-0.99502317094184833</v>
      </c>
      <c r="AJ46" s="50">
        <v>-0.99502317094184833</v>
      </c>
      <c r="AK46" s="50">
        <v>-0.99502317094184833</v>
      </c>
      <c r="AL46" s="50">
        <v>-0.99502317094184833</v>
      </c>
      <c r="AM46" s="50">
        <v>-0.99502317094184833</v>
      </c>
      <c r="AN46" s="50">
        <v>-0.99502317094184833</v>
      </c>
      <c r="AO46" s="50">
        <v>-0.99502317094184833</v>
      </c>
      <c r="AP46" s="50">
        <v>-0.99502317094184833</v>
      </c>
      <c r="AQ46" s="50">
        <v>-0.99502317094184833</v>
      </c>
      <c r="AR46" s="50">
        <v>-0.99502317094184833</v>
      </c>
      <c r="AU46" s="67"/>
      <c r="AV46" s="67"/>
      <c r="AW46" s="67"/>
      <c r="AX46" s="67"/>
      <c r="AY46" s="67"/>
      <c r="AZ46" s="67"/>
      <c r="BA46" s="67"/>
    </row>
    <row r="47" spans="17:53" x14ac:dyDescent="0.25">
      <c r="Q47" s="50">
        <f t="shared" si="0"/>
        <v>-1.1904761904761905</v>
      </c>
      <c r="R47" s="91">
        <f t="shared" si="1"/>
        <v>-1.0180710407427362</v>
      </c>
      <c r="S47" s="50">
        <f t="shared" si="2"/>
        <v>-5.5</v>
      </c>
      <c r="T47" s="50">
        <f t="shared" si="3"/>
        <v>-2.195380003526715</v>
      </c>
      <c r="U47" s="50">
        <f t="shared" si="4"/>
        <v>-2.2632848161226429</v>
      </c>
      <c r="W47" s="50" t="s">
        <v>722</v>
      </c>
      <c r="AU47" s="67"/>
      <c r="AV47" s="67"/>
      <c r="AW47" s="67"/>
      <c r="AX47" s="67"/>
      <c r="AY47" s="67"/>
      <c r="AZ47" s="67"/>
      <c r="BA47" s="67"/>
    </row>
    <row r="48" spans="17:53" x14ac:dyDescent="0.25">
      <c r="Q48" s="50">
        <f t="shared" si="0"/>
        <v>-1.1904761904761905</v>
      </c>
      <c r="R48" s="91">
        <f t="shared" si="1"/>
        <v>-1.0180710407427362</v>
      </c>
      <c r="S48" s="50">
        <f t="shared" si="2"/>
        <v>-5.5</v>
      </c>
      <c r="T48" s="50">
        <f t="shared" si="3"/>
        <v>-2.195380003526715</v>
      </c>
      <c r="U48" s="50">
        <f t="shared" si="4"/>
        <v>-2.2632848161226429</v>
      </c>
      <c r="W48" s="50">
        <f t="array" ref="W48:AR48">(W43)+W46:AR46</f>
        <v>-1.5168761709418483</v>
      </c>
      <c r="X48" s="50">
        <v>-1.5168761709418483</v>
      </c>
      <c r="Y48" s="50">
        <v>-1.5168761709418483</v>
      </c>
      <c r="Z48" s="50">
        <v>-1.5168761709418483</v>
      </c>
      <c r="AA48" s="50">
        <v>-1.5168761709418483</v>
      </c>
      <c r="AB48" s="50">
        <v>-1.5168761709418483</v>
      </c>
      <c r="AC48" s="50">
        <v>-1.5168761709418483</v>
      </c>
      <c r="AD48" s="50">
        <v>-1.5168761709418483</v>
      </c>
      <c r="AE48" s="50">
        <v>-1.5168761709418483</v>
      </c>
      <c r="AF48" s="50">
        <v>-1.5168761709418483</v>
      </c>
      <c r="AG48" s="50">
        <v>-1.5168761709418483</v>
      </c>
      <c r="AH48" s="50">
        <v>-1.5168761709418483</v>
      </c>
      <c r="AI48" s="50">
        <v>-1.5168761709418483</v>
      </c>
      <c r="AJ48" s="50">
        <v>-1.5168761709418483</v>
      </c>
      <c r="AK48" s="50">
        <v>-1.5168761709418483</v>
      </c>
      <c r="AL48" s="50">
        <v>-1.5168761709418483</v>
      </c>
      <c r="AM48" s="50">
        <v>-1.5168761709418483</v>
      </c>
      <c r="AN48" s="50">
        <v>-1.5168761709418483</v>
      </c>
      <c r="AO48" s="50">
        <v>-1.5168761709418483</v>
      </c>
      <c r="AP48" s="50">
        <v>-1.5168761709418483</v>
      </c>
      <c r="AQ48" s="50">
        <v>-1.5168761709418483</v>
      </c>
      <c r="AR48" s="50">
        <v>-1.5168761709418483</v>
      </c>
      <c r="AU48" s="67"/>
      <c r="AV48" s="67"/>
      <c r="AW48" s="67"/>
      <c r="AX48" s="67"/>
      <c r="AY48" s="67"/>
      <c r="AZ48" s="67"/>
      <c r="BA48" s="67"/>
    </row>
    <row r="49" spans="17:53" x14ac:dyDescent="0.25">
      <c r="Q49" s="50">
        <f t="shared" si="0"/>
        <v>-1.1904761904761905</v>
      </c>
      <c r="R49" s="91">
        <f t="shared" si="1"/>
        <v>-1.0180710407427362</v>
      </c>
      <c r="S49" s="50">
        <f t="shared" si="2"/>
        <v>-5.5</v>
      </c>
      <c r="T49" s="50">
        <f t="shared" si="3"/>
        <v>-2.195380003526715</v>
      </c>
      <c r="U49" s="50">
        <f t="shared" si="4"/>
        <v>-2.2632848161226429</v>
      </c>
      <c r="AU49" s="67"/>
      <c r="AV49" s="67"/>
      <c r="AW49" s="67"/>
      <c r="AX49" s="67"/>
      <c r="AY49" s="67"/>
      <c r="AZ49" s="67"/>
      <c r="BA49" s="67"/>
    </row>
    <row r="50" spans="17:53" x14ac:dyDescent="0.25">
      <c r="Q50" s="50">
        <f t="shared" si="0"/>
        <v>-1.1904761904761905</v>
      </c>
      <c r="R50" s="91">
        <f t="shared" si="1"/>
        <v>-1.0180710407427362</v>
      </c>
      <c r="S50" s="50">
        <f t="shared" si="2"/>
        <v>-5.5</v>
      </c>
      <c r="T50" s="50">
        <f t="shared" si="3"/>
        <v>-2.195380003526715</v>
      </c>
      <c r="U50" s="50">
        <f t="shared" si="4"/>
        <v>-2.2632848161226429</v>
      </c>
      <c r="W50" s="50" t="s">
        <v>723</v>
      </c>
      <c r="AU50" s="67"/>
      <c r="AV50" s="67"/>
      <c r="AW50" s="67"/>
      <c r="AX50" s="67"/>
      <c r="AY50" s="67"/>
      <c r="AZ50" s="67"/>
      <c r="BA50" s="67"/>
    </row>
    <row r="51" spans="17:53" x14ac:dyDescent="0.25">
      <c r="Q51" s="50">
        <f t="shared" si="0"/>
        <v>-1.1904761904761905</v>
      </c>
      <c r="R51" s="91">
        <f t="shared" si="1"/>
        <v>-1.0180710407427362</v>
      </c>
      <c r="S51" s="50">
        <f t="shared" si="2"/>
        <v>-5.5</v>
      </c>
      <c r="T51" s="50">
        <f t="shared" si="3"/>
        <v>-2.195380003526715</v>
      </c>
      <c r="U51" s="50">
        <f t="shared" si="4"/>
        <v>-2.2632848161226429</v>
      </c>
      <c r="W51" s="50">
        <f>(W48+1)*(($N$5-$N$3)/2)+$N$3</f>
        <v>39.374283517372767</v>
      </c>
      <c r="X51" s="50">
        <f t="shared" ref="X51:AR51" si="7">(X48+1)*(($N$5-$N$3)/2)+$N$3</f>
        <v>39.374283517372767</v>
      </c>
      <c r="Y51" s="50">
        <f t="shared" si="7"/>
        <v>39.374283517372767</v>
      </c>
      <c r="Z51" s="50">
        <f t="shared" si="7"/>
        <v>39.374283517372767</v>
      </c>
      <c r="AA51" s="50">
        <f t="shared" si="7"/>
        <v>39.374283517372767</v>
      </c>
      <c r="AB51" s="50">
        <f t="shared" si="7"/>
        <v>39.374283517372767</v>
      </c>
      <c r="AC51" s="50">
        <f t="shared" si="7"/>
        <v>39.374283517372767</v>
      </c>
      <c r="AD51" s="50">
        <f t="shared" si="7"/>
        <v>39.374283517372767</v>
      </c>
      <c r="AE51" s="50">
        <f t="shared" si="7"/>
        <v>39.374283517372767</v>
      </c>
      <c r="AF51" s="50">
        <f t="shared" si="7"/>
        <v>39.374283517372767</v>
      </c>
      <c r="AG51" s="50">
        <f t="shared" si="7"/>
        <v>39.374283517372767</v>
      </c>
      <c r="AH51" s="50">
        <f t="shared" si="7"/>
        <v>39.374283517372767</v>
      </c>
      <c r="AI51" s="50">
        <f t="shared" si="7"/>
        <v>39.374283517372767</v>
      </c>
      <c r="AJ51" s="50">
        <f t="shared" si="7"/>
        <v>39.374283517372767</v>
      </c>
      <c r="AK51" s="50">
        <f t="shared" si="7"/>
        <v>39.374283517372767</v>
      </c>
      <c r="AL51" s="50">
        <f t="shared" si="7"/>
        <v>39.374283517372767</v>
      </c>
      <c r="AM51" s="50">
        <f t="shared" si="7"/>
        <v>39.374283517372767</v>
      </c>
      <c r="AN51" s="50">
        <f t="shared" si="7"/>
        <v>39.374283517372767</v>
      </c>
      <c r="AO51" s="50">
        <f t="shared" si="7"/>
        <v>39.374283517372767</v>
      </c>
      <c r="AP51" s="50">
        <f t="shared" si="7"/>
        <v>39.374283517372767</v>
      </c>
      <c r="AQ51" s="50">
        <f t="shared" si="7"/>
        <v>39.374283517372767</v>
      </c>
      <c r="AR51" s="50">
        <f t="shared" si="7"/>
        <v>39.374283517372767</v>
      </c>
      <c r="AU51" s="67"/>
      <c r="AV51" s="67"/>
      <c r="AW51" s="67"/>
      <c r="AX51" s="67"/>
      <c r="AY51" s="67"/>
      <c r="AZ51" s="67"/>
      <c r="BA51" s="67"/>
    </row>
    <row r="52" spans="17:53" x14ac:dyDescent="0.25">
      <c r="Q52" s="50">
        <f t="shared" si="0"/>
        <v>-1.1904761904761905</v>
      </c>
      <c r="R52" s="91">
        <f t="shared" si="1"/>
        <v>-1.0180710407427362</v>
      </c>
      <c r="S52" s="50">
        <f t="shared" si="2"/>
        <v>-5.5</v>
      </c>
      <c r="T52" s="50">
        <f t="shared" si="3"/>
        <v>-2.195380003526715</v>
      </c>
      <c r="U52" s="50">
        <f t="shared" si="4"/>
        <v>-2.2632848161226429</v>
      </c>
      <c r="W52" s="50" t="s">
        <v>724</v>
      </c>
      <c r="AU52" s="67"/>
      <c r="AV52" s="67"/>
      <c r="AW52" s="67"/>
      <c r="AX52" s="67"/>
      <c r="AY52" s="67"/>
      <c r="AZ52" s="67"/>
      <c r="BA52" s="67"/>
    </row>
    <row r="53" spans="17:53" x14ac:dyDescent="0.25">
      <c r="Q53" s="50">
        <f t="shared" si="0"/>
        <v>-1.1904761904761905</v>
      </c>
      <c r="R53" s="91">
        <f t="shared" si="1"/>
        <v>-1.0180710407427362</v>
      </c>
      <c r="S53" s="50">
        <f t="shared" si="2"/>
        <v>-5.5</v>
      </c>
      <c r="T53" s="50">
        <f t="shared" si="3"/>
        <v>-2.195380003526715</v>
      </c>
      <c r="U53" s="50">
        <f t="shared" si="4"/>
        <v>-2.2632848161226429</v>
      </c>
      <c r="W53" s="50">
        <f t="array" ref="W53:W184">TRANSPOSE($W$51:$CE$51)</f>
        <v>39.374283517372767</v>
      </c>
      <c r="AU53" s="67"/>
      <c r="AV53" s="67"/>
      <c r="AW53" s="67"/>
      <c r="AX53" s="67"/>
      <c r="AY53" s="67"/>
      <c r="AZ53" s="67"/>
      <c r="BA53" s="67"/>
    </row>
    <row r="54" spans="17:53" x14ac:dyDescent="0.25">
      <c r="Q54" s="50">
        <f t="shared" si="0"/>
        <v>-1.1904761904761905</v>
      </c>
      <c r="R54" s="91">
        <f t="shared" si="1"/>
        <v>-1.0180710407427362</v>
      </c>
      <c r="S54" s="50">
        <f t="shared" si="2"/>
        <v>-5.5</v>
      </c>
      <c r="T54" s="50">
        <f t="shared" si="3"/>
        <v>-2.195380003526715</v>
      </c>
      <c r="U54" s="50">
        <f t="shared" si="4"/>
        <v>-2.2632848161226429</v>
      </c>
      <c r="W54" s="50">
        <v>39.374283517372767</v>
      </c>
      <c r="AU54" s="67"/>
      <c r="AV54" s="67"/>
      <c r="AW54" s="67"/>
      <c r="AX54" s="67"/>
      <c r="AY54" s="67"/>
      <c r="AZ54" s="67"/>
      <c r="BA54" s="67"/>
    </row>
    <row r="55" spans="17:53" x14ac:dyDescent="0.25">
      <c r="Q55" s="50">
        <f t="shared" si="0"/>
        <v>-1.1904761904761905</v>
      </c>
      <c r="R55" s="91">
        <f t="shared" si="1"/>
        <v>-1.0180710407427362</v>
      </c>
      <c r="S55" s="50">
        <f t="shared" si="2"/>
        <v>-5.5</v>
      </c>
      <c r="T55" s="50">
        <f t="shared" si="3"/>
        <v>-2.195380003526715</v>
      </c>
      <c r="U55" s="50">
        <f t="shared" si="4"/>
        <v>-2.2632848161226429</v>
      </c>
      <c r="W55" s="50">
        <v>39.374283517372767</v>
      </c>
    </row>
    <row r="56" spans="17:53" x14ac:dyDescent="0.25">
      <c r="Q56" s="50">
        <f t="shared" si="0"/>
        <v>-1.1904761904761905</v>
      </c>
      <c r="R56" s="91">
        <f t="shared" si="1"/>
        <v>-1.0180710407427362</v>
      </c>
      <c r="S56" s="50">
        <f t="shared" si="2"/>
        <v>-5.5</v>
      </c>
      <c r="T56" s="50">
        <f t="shared" si="3"/>
        <v>-2.195380003526715</v>
      </c>
      <c r="U56" s="50">
        <f t="shared" si="4"/>
        <v>-2.2632848161226429</v>
      </c>
      <c r="W56" s="50">
        <v>39.374283517372767</v>
      </c>
    </row>
    <row r="57" spans="17:53" x14ac:dyDescent="0.25">
      <c r="Q57" s="50">
        <f t="shared" si="0"/>
        <v>-1.1904761904761905</v>
      </c>
      <c r="R57" s="91">
        <f t="shared" si="1"/>
        <v>-1.0180710407427362</v>
      </c>
      <c r="S57" s="50">
        <f t="shared" si="2"/>
        <v>-5.5</v>
      </c>
      <c r="T57" s="50">
        <f t="shared" si="3"/>
        <v>-2.195380003526715</v>
      </c>
      <c r="U57" s="50">
        <f t="shared" si="4"/>
        <v>-2.2632848161226429</v>
      </c>
      <c r="W57" s="50">
        <v>39.374283517372767</v>
      </c>
    </row>
    <row r="58" spans="17:53" x14ac:dyDescent="0.25">
      <c r="Q58" s="50">
        <f t="shared" si="0"/>
        <v>-1.1904761904761905</v>
      </c>
      <c r="R58" s="91">
        <f t="shared" si="1"/>
        <v>-1.0180710407427362</v>
      </c>
      <c r="S58" s="50">
        <f t="shared" si="2"/>
        <v>-5.5</v>
      </c>
      <c r="T58" s="50">
        <f t="shared" si="3"/>
        <v>-2.195380003526715</v>
      </c>
      <c r="U58" s="50">
        <f t="shared" si="4"/>
        <v>-2.2632848161226429</v>
      </c>
      <c r="W58" s="50">
        <v>39.374283517372767</v>
      </c>
    </row>
    <row r="59" spans="17:53" x14ac:dyDescent="0.25">
      <c r="Q59" s="50">
        <f t="shared" si="0"/>
        <v>-1.1904761904761905</v>
      </c>
      <c r="R59" s="91">
        <f t="shared" si="1"/>
        <v>-1.0180710407427362</v>
      </c>
      <c r="S59" s="50">
        <f t="shared" si="2"/>
        <v>-5.5</v>
      </c>
      <c r="T59" s="50">
        <f t="shared" si="3"/>
        <v>-2.195380003526715</v>
      </c>
      <c r="U59" s="50">
        <f t="shared" si="4"/>
        <v>-2.2632848161226429</v>
      </c>
      <c r="W59" s="50">
        <v>39.374283517372767</v>
      </c>
    </row>
    <row r="60" spans="17:53" x14ac:dyDescent="0.25">
      <c r="Q60" s="50">
        <f t="shared" si="0"/>
        <v>-1.1904761904761905</v>
      </c>
      <c r="R60" s="91">
        <f t="shared" si="1"/>
        <v>-1.0180710407427362</v>
      </c>
      <c r="S60" s="50">
        <f t="shared" si="2"/>
        <v>-5.5</v>
      </c>
      <c r="T60" s="50">
        <f t="shared" si="3"/>
        <v>-2.195380003526715</v>
      </c>
      <c r="U60" s="50">
        <f t="shared" si="4"/>
        <v>-2.2632848161226429</v>
      </c>
      <c r="W60" s="50">
        <v>39.374283517372767</v>
      </c>
    </row>
    <row r="61" spans="17:53" x14ac:dyDescent="0.25">
      <c r="Q61" s="50">
        <f t="shared" si="0"/>
        <v>-1.1904761904761905</v>
      </c>
      <c r="R61" s="91">
        <f t="shared" si="1"/>
        <v>-1.0180710407427362</v>
      </c>
      <c r="S61" s="50">
        <f t="shared" si="2"/>
        <v>-5.5</v>
      </c>
      <c r="T61" s="50">
        <f t="shared" si="3"/>
        <v>-2.195380003526715</v>
      </c>
      <c r="U61" s="50">
        <f t="shared" si="4"/>
        <v>-2.2632848161226429</v>
      </c>
      <c r="W61" s="50">
        <v>39.374283517372767</v>
      </c>
    </row>
    <row r="62" spans="17:53" x14ac:dyDescent="0.25">
      <c r="Q62" s="50">
        <f t="shared" si="0"/>
        <v>-1.1904761904761905</v>
      </c>
      <c r="R62" s="91">
        <f t="shared" si="1"/>
        <v>-1.0180710407427362</v>
      </c>
      <c r="S62" s="50">
        <f t="shared" si="2"/>
        <v>-5.5</v>
      </c>
      <c r="T62" s="50">
        <f t="shared" si="3"/>
        <v>-2.195380003526715</v>
      </c>
      <c r="U62" s="50">
        <f t="shared" si="4"/>
        <v>-2.2632848161226429</v>
      </c>
      <c r="W62" s="50">
        <v>39.374283517372767</v>
      </c>
    </row>
    <row r="63" spans="17:53" x14ac:dyDescent="0.25">
      <c r="Q63" s="50">
        <f t="shared" si="0"/>
        <v>-1.1904761904761905</v>
      </c>
      <c r="R63" s="91">
        <f t="shared" si="1"/>
        <v>-1.0180710407427362</v>
      </c>
      <c r="S63" s="50">
        <f t="shared" si="2"/>
        <v>-5.5</v>
      </c>
      <c r="T63" s="50">
        <f t="shared" si="3"/>
        <v>-2.195380003526715</v>
      </c>
      <c r="U63" s="50">
        <f t="shared" si="4"/>
        <v>-2.2632848161226429</v>
      </c>
      <c r="W63" s="50">
        <v>39.374283517372767</v>
      </c>
    </row>
    <row r="64" spans="17:53" x14ac:dyDescent="0.25">
      <c r="Q64" s="50">
        <f t="shared" si="0"/>
        <v>-1.1904761904761905</v>
      </c>
      <c r="R64" s="91">
        <f t="shared" si="1"/>
        <v>-1.0180710407427362</v>
      </c>
      <c r="S64" s="50">
        <f t="shared" si="2"/>
        <v>-5.5</v>
      </c>
      <c r="T64" s="50">
        <f t="shared" si="3"/>
        <v>-2.195380003526715</v>
      </c>
      <c r="U64" s="50">
        <f t="shared" si="4"/>
        <v>-2.2632848161226429</v>
      </c>
      <c r="W64" s="50">
        <v>39.374283517372767</v>
      </c>
    </row>
    <row r="65" spans="17:23" x14ac:dyDescent="0.25">
      <c r="Q65" s="50">
        <f t="shared" si="0"/>
        <v>-1.1904761904761905</v>
      </c>
      <c r="R65" s="91">
        <f t="shared" si="1"/>
        <v>-1.0180710407427362</v>
      </c>
      <c r="S65" s="50">
        <f t="shared" si="2"/>
        <v>-5.5</v>
      </c>
      <c r="T65" s="50">
        <f t="shared" si="3"/>
        <v>-2.195380003526715</v>
      </c>
      <c r="U65" s="50">
        <f t="shared" si="4"/>
        <v>-2.2632848161226429</v>
      </c>
      <c r="W65" s="50">
        <v>39.374283517372767</v>
      </c>
    </row>
    <row r="66" spans="17:23" x14ac:dyDescent="0.25">
      <c r="Q66" s="50">
        <f t="shared" si="0"/>
        <v>-1.1904761904761905</v>
      </c>
      <c r="R66" s="91">
        <f t="shared" si="1"/>
        <v>-1.0180710407427362</v>
      </c>
      <c r="S66" s="50">
        <f t="shared" si="2"/>
        <v>-5.5</v>
      </c>
      <c r="T66" s="50">
        <f t="shared" si="3"/>
        <v>-2.195380003526715</v>
      </c>
      <c r="U66" s="50">
        <f t="shared" si="4"/>
        <v>-2.2632848161226429</v>
      </c>
      <c r="W66" s="50">
        <v>39.374283517372767</v>
      </c>
    </row>
    <row r="67" spans="17:23" x14ac:dyDescent="0.25">
      <c r="Q67" s="50">
        <f t="shared" ref="Q67:Q130" si="8">2*((L67-P$3)/(P$5-P$3))-1</f>
        <v>-1.1904761904761905</v>
      </c>
      <c r="R67" s="91">
        <f t="shared" ref="R67:R130" si="9">2*((H67-P$8)/(P$10-P$8))-1</f>
        <v>-1.0180710407427362</v>
      </c>
      <c r="S67" s="50">
        <f t="shared" ref="S67:S130" si="10">2*((I67-P$13)/(P$15-P$13))-1</f>
        <v>-5.5</v>
      </c>
      <c r="T67" s="50">
        <f t="shared" ref="T67:T130" si="11">2*((J67-P$18)/(P$20-P$18))-1</f>
        <v>-2.195380003526715</v>
      </c>
      <c r="U67" s="50">
        <f t="shared" ref="U67:U130" si="12">2*((K67-P$23)/(P$25-P$23))-1</f>
        <v>-2.2632848161226429</v>
      </c>
      <c r="W67" s="50">
        <v>39.374283517372767</v>
      </c>
    </row>
    <row r="68" spans="17:23" x14ac:dyDescent="0.25">
      <c r="Q68" s="50">
        <f t="shared" si="8"/>
        <v>-1.1904761904761905</v>
      </c>
      <c r="R68" s="91">
        <f t="shared" si="9"/>
        <v>-1.0180710407427362</v>
      </c>
      <c r="S68" s="50">
        <f t="shared" si="10"/>
        <v>-5.5</v>
      </c>
      <c r="T68" s="50">
        <f t="shared" si="11"/>
        <v>-2.195380003526715</v>
      </c>
      <c r="U68" s="50">
        <f t="shared" si="12"/>
        <v>-2.2632848161226429</v>
      </c>
      <c r="W68" s="50">
        <v>39.374283517372767</v>
      </c>
    </row>
    <row r="69" spans="17:23" x14ac:dyDescent="0.25">
      <c r="Q69" s="50">
        <f t="shared" si="8"/>
        <v>-1.1904761904761905</v>
      </c>
      <c r="R69" s="91">
        <f t="shared" si="9"/>
        <v>-1.0180710407427362</v>
      </c>
      <c r="S69" s="50">
        <f t="shared" si="10"/>
        <v>-5.5</v>
      </c>
      <c r="T69" s="50">
        <f t="shared" si="11"/>
        <v>-2.195380003526715</v>
      </c>
      <c r="U69" s="50">
        <f t="shared" si="12"/>
        <v>-2.2632848161226429</v>
      </c>
      <c r="W69" s="50">
        <v>39.374283517372767</v>
      </c>
    </row>
    <row r="70" spans="17:23" x14ac:dyDescent="0.25">
      <c r="Q70" s="50">
        <f t="shared" si="8"/>
        <v>-1.1904761904761905</v>
      </c>
      <c r="R70" s="91">
        <f t="shared" si="9"/>
        <v>-1.0180710407427362</v>
      </c>
      <c r="S70" s="50">
        <f t="shared" si="10"/>
        <v>-5.5</v>
      </c>
      <c r="T70" s="50">
        <f t="shared" si="11"/>
        <v>-2.195380003526715</v>
      </c>
      <c r="U70" s="50">
        <f t="shared" si="12"/>
        <v>-2.2632848161226429</v>
      </c>
      <c r="W70" s="50">
        <v>39.374283517372767</v>
      </c>
    </row>
    <row r="71" spans="17:23" x14ac:dyDescent="0.25">
      <c r="Q71" s="50">
        <f t="shared" si="8"/>
        <v>-1.1904761904761905</v>
      </c>
      <c r="R71" s="91">
        <f t="shared" si="9"/>
        <v>-1.0180710407427362</v>
      </c>
      <c r="S71" s="50">
        <f t="shared" si="10"/>
        <v>-5.5</v>
      </c>
      <c r="T71" s="50">
        <f t="shared" si="11"/>
        <v>-2.195380003526715</v>
      </c>
      <c r="U71" s="50">
        <f t="shared" si="12"/>
        <v>-2.2632848161226429</v>
      </c>
      <c r="W71" s="50">
        <v>39.374283517372767</v>
      </c>
    </row>
    <row r="72" spans="17:23" x14ac:dyDescent="0.25">
      <c r="Q72" s="50">
        <f t="shared" si="8"/>
        <v>-1.1904761904761905</v>
      </c>
      <c r="R72" s="91">
        <f t="shared" si="9"/>
        <v>-1.0180710407427362</v>
      </c>
      <c r="S72" s="50">
        <f t="shared" si="10"/>
        <v>-5.5</v>
      </c>
      <c r="T72" s="50">
        <f t="shared" si="11"/>
        <v>-2.195380003526715</v>
      </c>
      <c r="U72" s="50">
        <f t="shared" si="12"/>
        <v>-2.2632848161226429</v>
      </c>
      <c r="W72" s="50">
        <v>39.374283517372767</v>
      </c>
    </row>
    <row r="73" spans="17:23" x14ac:dyDescent="0.25">
      <c r="Q73" s="50">
        <f t="shared" si="8"/>
        <v>-1.1904761904761905</v>
      </c>
      <c r="R73" s="91">
        <f t="shared" si="9"/>
        <v>-1.0180710407427362</v>
      </c>
      <c r="S73" s="50">
        <f t="shared" si="10"/>
        <v>-5.5</v>
      </c>
      <c r="T73" s="50">
        <f t="shared" si="11"/>
        <v>-2.195380003526715</v>
      </c>
      <c r="U73" s="50">
        <f t="shared" si="12"/>
        <v>-2.2632848161226429</v>
      </c>
      <c r="W73" s="50">
        <v>39.374283517372767</v>
      </c>
    </row>
    <row r="74" spans="17:23" x14ac:dyDescent="0.25">
      <c r="Q74" s="50">
        <f t="shared" si="8"/>
        <v>-1.1904761904761905</v>
      </c>
      <c r="R74" s="91">
        <f t="shared" si="9"/>
        <v>-1.0180710407427362</v>
      </c>
      <c r="S74" s="50">
        <f t="shared" si="10"/>
        <v>-5.5</v>
      </c>
      <c r="T74" s="50">
        <f t="shared" si="11"/>
        <v>-2.195380003526715</v>
      </c>
      <c r="U74" s="50">
        <f t="shared" si="12"/>
        <v>-2.2632848161226429</v>
      </c>
      <c r="W74" s="50">
        <v>39.374283517372767</v>
      </c>
    </row>
    <row r="75" spans="17:23" x14ac:dyDescent="0.25">
      <c r="Q75" s="50">
        <f t="shared" si="8"/>
        <v>-1.1904761904761905</v>
      </c>
      <c r="R75" s="91">
        <f t="shared" si="9"/>
        <v>-1.0180710407427362</v>
      </c>
      <c r="S75" s="50">
        <f t="shared" si="10"/>
        <v>-5.5</v>
      </c>
      <c r="T75" s="50">
        <f t="shared" si="11"/>
        <v>-2.195380003526715</v>
      </c>
      <c r="U75" s="50">
        <f t="shared" si="12"/>
        <v>-2.2632848161226429</v>
      </c>
      <c r="W75" s="50">
        <v>0</v>
      </c>
    </row>
    <row r="76" spans="17:23" x14ac:dyDescent="0.25">
      <c r="Q76" s="50">
        <f t="shared" si="8"/>
        <v>-1.1904761904761905</v>
      </c>
      <c r="R76" s="91">
        <f t="shared" si="9"/>
        <v>-1.0180710407427362</v>
      </c>
      <c r="S76" s="50">
        <f t="shared" si="10"/>
        <v>-5.5</v>
      </c>
      <c r="T76" s="50">
        <f t="shared" si="11"/>
        <v>-2.195380003526715</v>
      </c>
      <c r="U76" s="50">
        <f t="shared" si="12"/>
        <v>-2.2632848161226429</v>
      </c>
      <c r="W76" s="50">
        <v>0</v>
      </c>
    </row>
    <row r="77" spans="17:23" x14ac:dyDescent="0.25">
      <c r="Q77" s="50">
        <f t="shared" si="8"/>
        <v>-1.1904761904761905</v>
      </c>
      <c r="R77" s="91">
        <f t="shared" si="9"/>
        <v>-1.0180710407427362</v>
      </c>
      <c r="S77" s="50">
        <f t="shared" si="10"/>
        <v>-5.5</v>
      </c>
      <c r="T77" s="50">
        <f t="shared" si="11"/>
        <v>-2.195380003526715</v>
      </c>
      <c r="U77" s="50">
        <f t="shared" si="12"/>
        <v>-2.2632848161226429</v>
      </c>
      <c r="W77" s="50">
        <v>0</v>
      </c>
    </row>
    <row r="78" spans="17:23" x14ac:dyDescent="0.25">
      <c r="Q78" s="50">
        <f t="shared" si="8"/>
        <v>-1.1904761904761905</v>
      </c>
      <c r="R78" s="91">
        <f t="shared" si="9"/>
        <v>-1.0180710407427362</v>
      </c>
      <c r="S78" s="50">
        <f t="shared" si="10"/>
        <v>-5.5</v>
      </c>
      <c r="T78" s="50">
        <f t="shared" si="11"/>
        <v>-2.195380003526715</v>
      </c>
      <c r="U78" s="50">
        <f t="shared" si="12"/>
        <v>-2.2632848161226429</v>
      </c>
      <c r="W78" s="50">
        <v>0</v>
      </c>
    </row>
    <row r="79" spans="17:23" x14ac:dyDescent="0.25">
      <c r="Q79" s="50">
        <f t="shared" si="8"/>
        <v>-1.1904761904761905</v>
      </c>
      <c r="R79" s="91">
        <f t="shared" si="9"/>
        <v>-1.0180710407427362</v>
      </c>
      <c r="S79" s="50">
        <f t="shared" si="10"/>
        <v>-5.5</v>
      </c>
      <c r="T79" s="50">
        <f t="shared" si="11"/>
        <v>-2.195380003526715</v>
      </c>
      <c r="U79" s="50">
        <f t="shared" si="12"/>
        <v>-2.2632848161226429</v>
      </c>
      <c r="W79" s="50">
        <v>0</v>
      </c>
    </row>
    <row r="80" spans="17:23" x14ac:dyDescent="0.25">
      <c r="Q80" s="50">
        <f t="shared" si="8"/>
        <v>-1.1904761904761905</v>
      </c>
      <c r="R80" s="91">
        <f t="shared" si="9"/>
        <v>-1.0180710407427362</v>
      </c>
      <c r="S80" s="50">
        <f t="shared" si="10"/>
        <v>-5.5</v>
      </c>
      <c r="T80" s="50">
        <f t="shared" si="11"/>
        <v>-2.195380003526715</v>
      </c>
      <c r="U80" s="50">
        <f t="shared" si="12"/>
        <v>-2.2632848161226429</v>
      </c>
      <c r="W80" s="50">
        <v>0</v>
      </c>
    </row>
    <row r="81" spans="17:23" x14ac:dyDescent="0.25">
      <c r="Q81" s="50">
        <f t="shared" si="8"/>
        <v>-1.1904761904761905</v>
      </c>
      <c r="R81" s="91">
        <f t="shared" si="9"/>
        <v>-1.0180710407427362</v>
      </c>
      <c r="S81" s="50">
        <f t="shared" si="10"/>
        <v>-5.5</v>
      </c>
      <c r="T81" s="50">
        <f t="shared" si="11"/>
        <v>-2.195380003526715</v>
      </c>
      <c r="U81" s="50">
        <f t="shared" si="12"/>
        <v>-2.2632848161226429</v>
      </c>
      <c r="W81" s="50">
        <v>0</v>
      </c>
    </row>
    <row r="82" spans="17:23" x14ac:dyDescent="0.25">
      <c r="Q82" s="50">
        <f t="shared" si="8"/>
        <v>-1.1904761904761905</v>
      </c>
      <c r="R82" s="91">
        <f t="shared" si="9"/>
        <v>-1.0180710407427362</v>
      </c>
      <c r="S82" s="50">
        <f t="shared" si="10"/>
        <v>-5.5</v>
      </c>
      <c r="T82" s="50">
        <f t="shared" si="11"/>
        <v>-2.195380003526715</v>
      </c>
      <c r="U82" s="50">
        <f t="shared" si="12"/>
        <v>-2.2632848161226429</v>
      </c>
      <c r="W82" s="50">
        <v>0</v>
      </c>
    </row>
    <row r="83" spans="17:23" x14ac:dyDescent="0.25">
      <c r="Q83" s="50">
        <f t="shared" si="8"/>
        <v>-1.1904761904761905</v>
      </c>
      <c r="R83" s="91">
        <f t="shared" si="9"/>
        <v>-1.0180710407427362</v>
      </c>
      <c r="S83" s="50">
        <f t="shared" si="10"/>
        <v>-5.5</v>
      </c>
      <c r="T83" s="50">
        <f t="shared" si="11"/>
        <v>-2.195380003526715</v>
      </c>
      <c r="U83" s="50">
        <f t="shared" si="12"/>
        <v>-2.2632848161226429</v>
      </c>
      <c r="W83" s="50">
        <v>0</v>
      </c>
    </row>
    <row r="84" spans="17:23" x14ac:dyDescent="0.25">
      <c r="Q84" s="50">
        <f t="shared" si="8"/>
        <v>-1.1904761904761905</v>
      </c>
      <c r="R84" s="91">
        <f t="shared" si="9"/>
        <v>-1.0180710407427362</v>
      </c>
      <c r="S84" s="50">
        <f t="shared" si="10"/>
        <v>-5.5</v>
      </c>
      <c r="T84" s="50">
        <f t="shared" si="11"/>
        <v>-2.195380003526715</v>
      </c>
      <c r="U84" s="50">
        <f t="shared" si="12"/>
        <v>-2.2632848161226429</v>
      </c>
      <c r="W84" s="50">
        <v>0</v>
      </c>
    </row>
    <row r="85" spans="17:23" x14ac:dyDescent="0.25">
      <c r="Q85" s="50">
        <f t="shared" si="8"/>
        <v>-1.1904761904761905</v>
      </c>
      <c r="R85" s="91">
        <f t="shared" si="9"/>
        <v>-1.0180710407427362</v>
      </c>
      <c r="S85" s="50">
        <f t="shared" si="10"/>
        <v>-5.5</v>
      </c>
      <c r="T85" s="50">
        <f t="shared" si="11"/>
        <v>-2.195380003526715</v>
      </c>
      <c r="U85" s="50">
        <f t="shared" si="12"/>
        <v>-2.2632848161226429</v>
      </c>
      <c r="W85" s="50">
        <v>0</v>
      </c>
    </row>
    <row r="86" spans="17:23" x14ac:dyDescent="0.25">
      <c r="Q86" s="50">
        <f t="shared" si="8"/>
        <v>-1.1904761904761905</v>
      </c>
      <c r="R86" s="91">
        <f t="shared" si="9"/>
        <v>-1.0180710407427362</v>
      </c>
      <c r="S86" s="50">
        <f t="shared" si="10"/>
        <v>-5.5</v>
      </c>
      <c r="T86" s="50">
        <f t="shared" si="11"/>
        <v>-2.195380003526715</v>
      </c>
      <c r="U86" s="50">
        <f t="shared" si="12"/>
        <v>-2.2632848161226429</v>
      </c>
      <c r="W86" s="50">
        <v>0</v>
      </c>
    </row>
    <row r="87" spans="17:23" x14ac:dyDescent="0.25">
      <c r="Q87" s="50">
        <f t="shared" si="8"/>
        <v>-1.1904761904761905</v>
      </c>
      <c r="R87" s="91">
        <f t="shared" si="9"/>
        <v>-1.0180710407427362</v>
      </c>
      <c r="S87" s="50">
        <f t="shared" si="10"/>
        <v>-5.5</v>
      </c>
      <c r="T87" s="50">
        <f t="shared" si="11"/>
        <v>-2.195380003526715</v>
      </c>
      <c r="U87" s="50">
        <f t="shared" si="12"/>
        <v>-2.2632848161226429</v>
      </c>
      <c r="W87" s="50">
        <v>0</v>
      </c>
    </row>
    <row r="88" spans="17:23" x14ac:dyDescent="0.25">
      <c r="Q88" s="50">
        <f t="shared" si="8"/>
        <v>-1.1904761904761905</v>
      </c>
      <c r="R88" s="91">
        <f t="shared" si="9"/>
        <v>-1.0180710407427362</v>
      </c>
      <c r="S88" s="50">
        <f t="shared" si="10"/>
        <v>-5.5</v>
      </c>
      <c r="T88" s="50">
        <f t="shared" si="11"/>
        <v>-2.195380003526715</v>
      </c>
      <c r="U88" s="50">
        <f t="shared" si="12"/>
        <v>-2.2632848161226429</v>
      </c>
      <c r="W88" s="50">
        <v>0</v>
      </c>
    </row>
    <row r="89" spans="17:23" x14ac:dyDescent="0.25">
      <c r="Q89" s="50">
        <f t="shared" si="8"/>
        <v>-1.1904761904761905</v>
      </c>
      <c r="R89" s="91">
        <f t="shared" si="9"/>
        <v>-1.0180710407427362</v>
      </c>
      <c r="S89" s="50">
        <f t="shared" si="10"/>
        <v>-5.5</v>
      </c>
      <c r="T89" s="50">
        <f t="shared" si="11"/>
        <v>-2.195380003526715</v>
      </c>
      <c r="U89" s="50">
        <f t="shared" si="12"/>
        <v>-2.2632848161226429</v>
      </c>
      <c r="W89" s="50">
        <v>0</v>
      </c>
    </row>
    <row r="90" spans="17:23" x14ac:dyDescent="0.25">
      <c r="Q90" s="50">
        <f t="shared" si="8"/>
        <v>-1.1904761904761905</v>
      </c>
      <c r="R90" s="91">
        <f t="shared" si="9"/>
        <v>-1.0180710407427362</v>
      </c>
      <c r="S90" s="50">
        <f t="shared" si="10"/>
        <v>-5.5</v>
      </c>
      <c r="T90" s="50">
        <f t="shared" si="11"/>
        <v>-2.195380003526715</v>
      </c>
      <c r="U90" s="50">
        <f t="shared" si="12"/>
        <v>-2.2632848161226429</v>
      </c>
      <c r="W90" s="50">
        <v>0</v>
      </c>
    </row>
    <row r="91" spans="17:23" x14ac:dyDescent="0.25">
      <c r="Q91" s="50">
        <f t="shared" si="8"/>
        <v>-1.1904761904761905</v>
      </c>
      <c r="R91" s="91">
        <f t="shared" si="9"/>
        <v>-1.0180710407427362</v>
      </c>
      <c r="S91" s="50">
        <f t="shared" si="10"/>
        <v>-5.5</v>
      </c>
      <c r="T91" s="50">
        <f t="shared" si="11"/>
        <v>-2.195380003526715</v>
      </c>
      <c r="U91" s="50">
        <f t="shared" si="12"/>
        <v>-2.2632848161226429</v>
      </c>
      <c r="W91" s="50">
        <v>0</v>
      </c>
    </row>
    <row r="92" spans="17:23" x14ac:dyDescent="0.25">
      <c r="Q92" s="50">
        <f t="shared" si="8"/>
        <v>-1.1904761904761905</v>
      </c>
      <c r="R92" s="91">
        <f t="shared" si="9"/>
        <v>-1.0180710407427362</v>
      </c>
      <c r="S92" s="50">
        <f t="shared" si="10"/>
        <v>-5.5</v>
      </c>
      <c r="T92" s="50">
        <f t="shared" si="11"/>
        <v>-2.195380003526715</v>
      </c>
      <c r="U92" s="50">
        <f t="shared" si="12"/>
        <v>-2.2632848161226429</v>
      </c>
      <c r="W92" s="50">
        <v>0</v>
      </c>
    </row>
    <row r="93" spans="17:23" x14ac:dyDescent="0.25">
      <c r="Q93" s="50">
        <f t="shared" si="8"/>
        <v>-1.1904761904761905</v>
      </c>
      <c r="R93" s="91">
        <f t="shared" si="9"/>
        <v>-1.0180710407427362</v>
      </c>
      <c r="S93" s="50">
        <f t="shared" si="10"/>
        <v>-5.5</v>
      </c>
      <c r="T93" s="50">
        <f t="shared" si="11"/>
        <v>-2.195380003526715</v>
      </c>
      <c r="U93" s="50">
        <f t="shared" si="12"/>
        <v>-2.2632848161226429</v>
      </c>
      <c r="W93" s="50">
        <v>0</v>
      </c>
    </row>
    <row r="94" spans="17:23" x14ac:dyDescent="0.25">
      <c r="Q94" s="50">
        <f t="shared" si="8"/>
        <v>-1.1904761904761905</v>
      </c>
      <c r="R94" s="91">
        <f t="shared" si="9"/>
        <v>-1.0180710407427362</v>
      </c>
      <c r="S94" s="50">
        <f t="shared" si="10"/>
        <v>-5.5</v>
      </c>
      <c r="T94" s="50">
        <f t="shared" si="11"/>
        <v>-2.195380003526715</v>
      </c>
      <c r="U94" s="50">
        <f t="shared" si="12"/>
        <v>-2.2632848161226429</v>
      </c>
      <c r="W94" s="50">
        <v>0</v>
      </c>
    </row>
    <row r="95" spans="17:23" x14ac:dyDescent="0.25">
      <c r="Q95" s="50">
        <f t="shared" si="8"/>
        <v>-1.1904761904761905</v>
      </c>
      <c r="R95" s="91">
        <f t="shared" si="9"/>
        <v>-1.0180710407427362</v>
      </c>
      <c r="S95" s="50">
        <f t="shared" si="10"/>
        <v>-5.5</v>
      </c>
      <c r="T95" s="50">
        <f t="shared" si="11"/>
        <v>-2.195380003526715</v>
      </c>
      <c r="U95" s="50">
        <f t="shared" si="12"/>
        <v>-2.2632848161226429</v>
      </c>
      <c r="W95" s="50">
        <v>0</v>
      </c>
    </row>
    <row r="96" spans="17:23" x14ac:dyDescent="0.25">
      <c r="Q96" s="50">
        <f t="shared" si="8"/>
        <v>-1.1904761904761905</v>
      </c>
      <c r="R96" s="91">
        <f t="shared" si="9"/>
        <v>-1.0180710407427362</v>
      </c>
      <c r="S96" s="50">
        <f t="shared" si="10"/>
        <v>-5.5</v>
      </c>
      <c r="T96" s="50">
        <f t="shared" si="11"/>
        <v>-2.195380003526715</v>
      </c>
      <c r="U96" s="50">
        <f t="shared" si="12"/>
        <v>-2.2632848161226429</v>
      </c>
      <c r="W96" s="50">
        <v>0</v>
      </c>
    </row>
    <row r="97" spans="17:23" x14ac:dyDescent="0.25">
      <c r="Q97" s="50">
        <f t="shared" si="8"/>
        <v>-1.1904761904761905</v>
      </c>
      <c r="R97" s="91">
        <f t="shared" si="9"/>
        <v>-1.0180710407427362</v>
      </c>
      <c r="S97" s="50">
        <f t="shared" si="10"/>
        <v>-5.5</v>
      </c>
      <c r="T97" s="50">
        <f t="shared" si="11"/>
        <v>-2.195380003526715</v>
      </c>
      <c r="U97" s="50">
        <f t="shared" si="12"/>
        <v>-2.2632848161226429</v>
      </c>
      <c r="W97" s="50">
        <v>0</v>
      </c>
    </row>
    <row r="98" spans="17:23" x14ac:dyDescent="0.25">
      <c r="Q98" s="50">
        <f t="shared" si="8"/>
        <v>-1.1904761904761905</v>
      </c>
      <c r="R98" s="91">
        <f t="shared" si="9"/>
        <v>-1.0180710407427362</v>
      </c>
      <c r="S98" s="50">
        <f t="shared" si="10"/>
        <v>-5.5</v>
      </c>
      <c r="T98" s="50">
        <f t="shared" si="11"/>
        <v>-2.195380003526715</v>
      </c>
      <c r="U98" s="50">
        <f t="shared" si="12"/>
        <v>-2.2632848161226429</v>
      </c>
      <c r="W98" s="50">
        <v>0</v>
      </c>
    </row>
    <row r="99" spans="17:23" x14ac:dyDescent="0.25">
      <c r="Q99" s="50">
        <f t="shared" si="8"/>
        <v>-1.1904761904761905</v>
      </c>
      <c r="R99" s="91">
        <f t="shared" si="9"/>
        <v>-1.0180710407427362</v>
      </c>
      <c r="S99" s="50">
        <f t="shared" si="10"/>
        <v>-5.5</v>
      </c>
      <c r="T99" s="50">
        <f t="shared" si="11"/>
        <v>-2.195380003526715</v>
      </c>
      <c r="U99" s="50">
        <f t="shared" si="12"/>
        <v>-2.2632848161226429</v>
      </c>
      <c r="W99" s="50">
        <v>0</v>
      </c>
    </row>
    <row r="100" spans="17:23" x14ac:dyDescent="0.25">
      <c r="Q100" s="50">
        <f t="shared" si="8"/>
        <v>-1.1904761904761905</v>
      </c>
      <c r="R100" s="91">
        <f t="shared" si="9"/>
        <v>-1.0180710407427362</v>
      </c>
      <c r="S100" s="50">
        <f t="shared" si="10"/>
        <v>-5.5</v>
      </c>
      <c r="T100" s="50">
        <f t="shared" si="11"/>
        <v>-2.195380003526715</v>
      </c>
      <c r="U100" s="50">
        <f t="shared" si="12"/>
        <v>-2.2632848161226429</v>
      </c>
      <c r="W100" s="50">
        <v>0</v>
      </c>
    </row>
    <row r="101" spans="17:23" x14ac:dyDescent="0.25">
      <c r="Q101" s="50">
        <f t="shared" si="8"/>
        <v>-1.1904761904761905</v>
      </c>
      <c r="R101" s="91">
        <f t="shared" si="9"/>
        <v>-1.0180710407427362</v>
      </c>
      <c r="S101" s="50">
        <f t="shared" si="10"/>
        <v>-5.5</v>
      </c>
      <c r="T101" s="50">
        <f t="shared" si="11"/>
        <v>-2.195380003526715</v>
      </c>
      <c r="U101" s="50">
        <f t="shared" si="12"/>
        <v>-2.2632848161226429</v>
      </c>
      <c r="W101" s="50">
        <v>0</v>
      </c>
    </row>
    <row r="102" spans="17:23" x14ac:dyDescent="0.25">
      <c r="Q102" s="50">
        <f t="shared" si="8"/>
        <v>-1.1904761904761905</v>
      </c>
      <c r="R102" s="91">
        <f t="shared" si="9"/>
        <v>-1.0180710407427362</v>
      </c>
      <c r="S102" s="50">
        <f t="shared" si="10"/>
        <v>-5.5</v>
      </c>
      <c r="T102" s="50">
        <f t="shared" si="11"/>
        <v>-2.195380003526715</v>
      </c>
      <c r="U102" s="50">
        <f t="shared" si="12"/>
        <v>-2.2632848161226429</v>
      </c>
      <c r="W102" s="50">
        <v>0</v>
      </c>
    </row>
    <row r="103" spans="17:23" x14ac:dyDescent="0.25">
      <c r="Q103" s="50">
        <f t="shared" si="8"/>
        <v>-1.1904761904761905</v>
      </c>
      <c r="R103" s="91">
        <f t="shared" si="9"/>
        <v>-1.0180710407427362</v>
      </c>
      <c r="S103" s="50">
        <f t="shared" si="10"/>
        <v>-5.5</v>
      </c>
      <c r="T103" s="50">
        <f t="shared" si="11"/>
        <v>-2.195380003526715</v>
      </c>
      <c r="U103" s="50">
        <f t="shared" si="12"/>
        <v>-2.2632848161226429</v>
      </c>
      <c r="W103" s="50">
        <v>0</v>
      </c>
    </row>
    <row r="104" spans="17:23" x14ac:dyDescent="0.25">
      <c r="Q104" s="50">
        <f t="shared" si="8"/>
        <v>-1.1904761904761905</v>
      </c>
      <c r="R104" s="91">
        <f t="shared" si="9"/>
        <v>-1.0180710407427362</v>
      </c>
      <c r="S104" s="50">
        <f t="shared" si="10"/>
        <v>-5.5</v>
      </c>
      <c r="T104" s="50">
        <f t="shared" si="11"/>
        <v>-2.195380003526715</v>
      </c>
      <c r="U104" s="50">
        <f t="shared" si="12"/>
        <v>-2.2632848161226429</v>
      </c>
      <c r="W104" s="50">
        <v>0</v>
      </c>
    </row>
    <row r="105" spans="17:23" x14ac:dyDescent="0.25">
      <c r="Q105" s="50">
        <f t="shared" si="8"/>
        <v>-1.1904761904761905</v>
      </c>
      <c r="R105" s="91">
        <f t="shared" si="9"/>
        <v>-1.0180710407427362</v>
      </c>
      <c r="S105" s="50">
        <f t="shared" si="10"/>
        <v>-5.5</v>
      </c>
      <c r="T105" s="50">
        <f t="shared" si="11"/>
        <v>-2.195380003526715</v>
      </c>
      <c r="U105" s="50">
        <f t="shared" si="12"/>
        <v>-2.2632848161226429</v>
      </c>
      <c r="W105" s="50">
        <v>0</v>
      </c>
    </row>
    <row r="106" spans="17:23" x14ac:dyDescent="0.25">
      <c r="Q106" s="50">
        <f t="shared" si="8"/>
        <v>-1.1904761904761905</v>
      </c>
      <c r="R106" s="91">
        <f t="shared" si="9"/>
        <v>-1.0180710407427362</v>
      </c>
      <c r="S106" s="50">
        <f t="shared" si="10"/>
        <v>-5.5</v>
      </c>
      <c r="T106" s="50">
        <f t="shared" si="11"/>
        <v>-2.195380003526715</v>
      </c>
      <c r="U106" s="50">
        <f t="shared" si="12"/>
        <v>-2.2632848161226429</v>
      </c>
      <c r="W106" s="50">
        <v>0</v>
      </c>
    </row>
    <row r="107" spans="17:23" x14ac:dyDescent="0.25">
      <c r="Q107" s="50">
        <f t="shared" si="8"/>
        <v>-1.1904761904761905</v>
      </c>
      <c r="R107" s="91">
        <f t="shared" si="9"/>
        <v>-1.0180710407427362</v>
      </c>
      <c r="S107" s="50">
        <f t="shared" si="10"/>
        <v>-5.5</v>
      </c>
      <c r="T107" s="50">
        <f t="shared" si="11"/>
        <v>-2.195380003526715</v>
      </c>
      <c r="U107" s="50">
        <f t="shared" si="12"/>
        <v>-2.2632848161226429</v>
      </c>
      <c r="W107" s="50">
        <v>0</v>
      </c>
    </row>
    <row r="108" spans="17:23" x14ac:dyDescent="0.25">
      <c r="Q108" s="50">
        <f t="shared" si="8"/>
        <v>-1.1904761904761905</v>
      </c>
      <c r="R108" s="91">
        <f t="shared" si="9"/>
        <v>-1.0180710407427362</v>
      </c>
      <c r="S108" s="50">
        <f t="shared" si="10"/>
        <v>-5.5</v>
      </c>
      <c r="T108" s="50">
        <f t="shared" si="11"/>
        <v>-2.195380003526715</v>
      </c>
      <c r="U108" s="50">
        <f t="shared" si="12"/>
        <v>-2.2632848161226429</v>
      </c>
      <c r="W108" s="50">
        <v>0</v>
      </c>
    </row>
    <row r="109" spans="17:23" x14ac:dyDescent="0.25">
      <c r="Q109" s="50">
        <f t="shared" si="8"/>
        <v>-1.1904761904761905</v>
      </c>
      <c r="R109" s="91">
        <f t="shared" si="9"/>
        <v>-1.0180710407427362</v>
      </c>
      <c r="S109" s="50">
        <f t="shared" si="10"/>
        <v>-5.5</v>
      </c>
      <c r="T109" s="50">
        <f t="shared" si="11"/>
        <v>-2.195380003526715</v>
      </c>
      <c r="U109" s="50">
        <f t="shared" si="12"/>
        <v>-2.2632848161226429</v>
      </c>
      <c r="W109" s="50">
        <v>0</v>
      </c>
    </row>
    <row r="110" spans="17:23" x14ac:dyDescent="0.25">
      <c r="Q110" s="50">
        <f t="shared" si="8"/>
        <v>-1.1904761904761905</v>
      </c>
      <c r="R110" s="91">
        <f t="shared" si="9"/>
        <v>-1.0180710407427362</v>
      </c>
      <c r="S110" s="50">
        <f t="shared" si="10"/>
        <v>-5.5</v>
      </c>
      <c r="T110" s="50">
        <f t="shared" si="11"/>
        <v>-2.195380003526715</v>
      </c>
      <c r="U110" s="50">
        <f t="shared" si="12"/>
        <v>-2.2632848161226429</v>
      </c>
      <c r="W110" s="50">
        <v>0</v>
      </c>
    </row>
    <row r="111" spans="17:23" x14ac:dyDescent="0.25">
      <c r="Q111" s="50">
        <f t="shared" si="8"/>
        <v>-1.1904761904761905</v>
      </c>
      <c r="R111" s="91">
        <f t="shared" si="9"/>
        <v>-1.0180710407427362</v>
      </c>
      <c r="S111" s="50">
        <f t="shared" si="10"/>
        <v>-5.5</v>
      </c>
      <c r="T111" s="50">
        <f t="shared" si="11"/>
        <v>-2.195380003526715</v>
      </c>
      <c r="U111" s="50">
        <f t="shared" si="12"/>
        <v>-2.2632848161226429</v>
      </c>
      <c r="W111" s="50">
        <v>0</v>
      </c>
    </row>
    <row r="112" spans="17:23" x14ac:dyDescent="0.25">
      <c r="Q112" s="50">
        <f t="shared" si="8"/>
        <v>-1.1904761904761905</v>
      </c>
      <c r="R112" s="91">
        <f t="shared" si="9"/>
        <v>-1.0180710407427362</v>
      </c>
      <c r="S112" s="50">
        <f t="shared" si="10"/>
        <v>-5.5</v>
      </c>
      <c r="T112" s="50">
        <f t="shared" si="11"/>
        <v>-2.195380003526715</v>
      </c>
      <c r="U112" s="50">
        <f t="shared" si="12"/>
        <v>-2.2632848161226429</v>
      </c>
      <c r="W112" s="50">
        <v>0</v>
      </c>
    </row>
    <row r="113" spans="17:23" x14ac:dyDescent="0.25">
      <c r="Q113" s="50">
        <f t="shared" si="8"/>
        <v>-1.1904761904761905</v>
      </c>
      <c r="R113" s="91">
        <f t="shared" si="9"/>
        <v>-1.0180710407427362</v>
      </c>
      <c r="S113" s="50">
        <f t="shared" si="10"/>
        <v>-5.5</v>
      </c>
      <c r="T113" s="50">
        <f t="shared" si="11"/>
        <v>-2.195380003526715</v>
      </c>
      <c r="U113" s="50">
        <f t="shared" si="12"/>
        <v>-2.2632848161226429</v>
      </c>
      <c r="W113" s="50">
        <v>0</v>
      </c>
    </row>
    <row r="114" spans="17:23" x14ac:dyDescent="0.25">
      <c r="Q114" s="50">
        <f t="shared" si="8"/>
        <v>-1.1904761904761905</v>
      </c>
      <c r="R114" s="91">
        <f t="shared" si="9"/>
        <v>-1.0180710407427362</v>
      </c>
      <c r="S114" s="50">
        <f t="shared" si="10"/>
        <v>-5.5</v>
      </c>
      <c r="T114" s="50">
        <f t="shared" si="11"/>
        <v>-2.195380003526715</v>
      </c>
      <c r="U114" s="50">
        <f t="shared" si="12"/>
        <v>-2.2632848161226429</v>
      </c>
      <c r="W114" s="50" t="e">
        <v>#N/A</v>
      </c>
    </row>
    <row r="115" spans="17:23" x14ac:dyDescent="0.25">
      <c r="Q115" s="50">
        <f t="shared" si="8"/>
        <v>-1.1904761904761905</v>
      </c>
      <c r="R115" s="91">
        <f t="shared" si="9"/>
        <v>-1.0180710407427362</v>
      </c>
      <c r="S115" s="50">
        <f t="shared" si="10"/>
        <v>-5.5</v>
      </c>
      <c r="T115" s="50">
        <f t="shared" si="11"/>
        <v>-2.195380003526715</v>
      </c>
      <c r="U115" s="50">
        <f t="shared" si="12"/>
        <v>-2.2632848161226429</v>
      </c>
      <c r="W115" s="50" t="e">
        <v>#N/A</v>
      </c>
    </row>
    <row r="116" spans="17:23" x14ac:dyDescent="0.25">
      <c r="Q116" s="50">
        <f t="shared" si="8"/>
        <v>-1.1904761904761905</v>
      </c>
      <c r="R116" s="91">
        <f t="shared" si="9"/>
        <v>-1.0180710407427362</v>
      </c>
      <c r="S116" s="50">
        <f t="shared" si="10"/>
        <v>-5.5</v>
      </c>
      <c r="T116" s="50">
        <f t="shared" si="11"/>
        <v>-2.195380003526715</v>
      </c>
      <c r="U116" s="50">
        <f t="shared" si="12"/>
        <v>-2.2632848161226429</v>
      </c>
      <c r="W116" s="50" t="e">
        <v>#N/A</v>
      </c>
    </row>
    <row r="117" spans="17:23" x14ac:dyDescent="0.25">
      <c r="Q117" s="50">
        <f t="shared" si="8"/>
        <v>-1.1904761904761905</v>
      </c>
      <c r="R117" s="91">
        <f t="shared" si="9"/>
        <v>-1.0180710407427362</v>
      </c>
      <c r="S117" s="50">
        <f t="shared" si="10"/>
        <v>-5.5</v>
      </c>
      <c r="T117" s="50">
        <f t="shared" si="11"/>
        <v>-2.195380003526715</v>
      </c>
      <c r="U117" s="50">
        <f t="shared" si="12"/>
        <v>-2.2632848161226429</v>
      </c>
      <c r="W117" s="50" t="e">
        <v>#N/A</v>
      </c>
    </row>
    <row r="118" spans="17:23" x14ac:dyDescent="0.25">
      <c r="Q118" s="50">
        <f t="shared" si="8"/>
        <v>-1.1904761904761905</v>
      </c>
      <c r="R118" s="91">
        <f t="shared" si="9"/>
        <v>-1.0180710407427362</v>
      </c>
      <c r="S118" s="50">
        <f t="shared" si="10"/>
        <v>-5.5</v>
      </c>
      <c r="T118" s="50">
        <f t="shared" si="11"/>
        <v>-2.195380003526715</v>
      </c>
      <c r="U118" s="50">
        <f t="shared" si="12"/>
        <v>-2.2632848161226429</v>
      </c>
      <c r="W118" s="50" t="e">
        <v>#N/A</v>
      </c>
    </row>
    <row r="119" spans="17:23" x14ac:dyDescent="0.25">
      <c r="Q119" s="50">
        <f t="shared" si="8"/>
        <v>-1.1904761904761905</v>
      </c>
      <c r="R119" s="91">
        <f t="shared" si="9"/>
        <v>-1.0180710407427362</v>
      </c>
      <c r="S119" s="50">
        <f t="shared" si="10"/>
        <v>-5.5</v>
      </c>
      <c r="T119" s="50">
        <f t="shared" si="11"/>
        <v>-2.195380003526715</v>
      </c>
      <c r="U119" s="50">
        <f t="shared" si="12"/>
        <v>-2.2632848161226429</v>
      </c>
      <c r="W119" s="50" t="e">
        <v>#N/A</v>
      </c>
    </row>
    <row r="120" spans="17:23" x14ac:dyDescent="0.25">
      <c r="Q120" s="50">
        <f t="shared" si="8"/>
        <v>-1.1904761904761905</v>
      </c>
      <c r="R120" s="91">
        <f t="shared" si="9"/>
        <v>-1.0180710407427362</v>
      </c>
      <c r="S120" s="50">
        <f t="shared" si="10"/>
        <v>-5.5</v>
      </c>
      <c r="T120" s="50">
        <f t="shared" si="11"/>
        <v>-2.195380003526715</v>
      </c>
      <c r="U120" s="50">
        <f t="shared" si="12"/>
        <v>-2.2632848161226429</v>
      </c>
      <c r="W120" s="50" t="e">
        <v>#N/A</v>
      </c>
    </row>
    <row r="121" spans="17:23" x14ac:dyDescent="0.25">
      <c r="Q121" s="50">
        <f t="shared" si="8"/>
        <v>-1.1904761904761905</v>
      </c>
      <c r="R121" s="91">
        <f t="shared" si="9"/>
        <v>-1.0180710407427362</v>
      </c>
      <c r="S121" s="50">
        <f t="shared" si="10"/>
        <v>-5.5</v>
      </c>
      <c r="T121" s="50">
        <f t="shared" si="11"/>
        <v>-2.195380003526715</v>
      </c>
      <c r="U121" s="50">
        <f t="shared" si="12"/>
        <v>-2.2632848161226429</v>
      </c>
      <c r="W121" s="50" t="e">
        <v>#N/A</v>
      </c>
    </row>
    <row r="122" spans="17:23" x14ac:dyDescent="0.25">
      <c r="Q122" s="50">
        <f t="shared" si="8"/>
        <v>-1.1904761904761905</v>
      </c>
      <c r="R122" s="91">
        <f t="shared" si="9"/>
        <v>-1.0180710407427362</v>
      </c>
      <c r="S122" s="50">
        <f t="shared" si="10"/>
        <v>-5.5</v>
      </c>
      <c r="T122" s="50">
        <f t="shared" si="11"/>
        <v>-2.195380003526715</v>
      </c>
      <c r="U122" s="50">
        <f t="shared" si="12"/>
        <v>-2.2632848161226429</v>
      </c>
      <c r="W122" s="50" t="e">
        <v>#N/A</v>
      </c>
    </row>
    <row r="123" spans="17:23" x14ac:dyDescent="0.25">
      <c r="Q123" s="50">
        <f t="shared" si="8"/>
        <v>-1.1904761904761905</v>
      </c>
      <c r="R123" s="91">
        <f t="shared" si="9"/>
        <v>-1.0180710407427362</v>
      </c>
      <c r="S123" s="50">
        <f t="shared" si="10"/>
        <v>-5.5</v>
      </c>
      <c r="T123" s="50">
        <f t="shared" si="11"/>
        <v>-2.195380003526715</v>
      </c>
      <c r="U123" s="50">
        <f t="shared" si="12"/>
        <v>-2.2632848161226429</v>
      </c>
      <c r="W123" s="50" t="e">
        <v>#N/A</v>
      </c>
    </row>
    <row r="124" spans="17:23" x14ac:dyDescent="0.25">
      <c r="Q124" s="50">
        <f t="shared" si="8"/>
        <v>-1.1904761904761905</v>
      </c>
      <c r="R124" s="91">
        <f t="shared" si="9"/>
        <v>-1.0180710407427362</v>
      </c>
      <c r="S124" s="50">
        <f t="shared" si="10"/>
        <v>-5.5</v>
      </c>
      <c r="T124" s="50">
        <f t="shared" si="11"/>
        <v>-2.195380003526715</v>
      </c>
      <c r="U124" s="50">
        <f t="shared" si="12"/>
        <v>-2.2632848161226429</v>
      </c>
      <c r="W124" s="50" t="e">
        <v>#N/A</v>
      </c>
    </row>
    <row r="125" spans="17:23" x14ac:dyDescent="0.25">
      <c r="Q125" s="50">
        <f t="shared" si="8"/>
        <v>-1.1904761904761905</v>
      </c>
      <c r="R125" s="91">
        <f t="shared" si="9"/>
        <v>-1.0180710407427362</v>
      </c>
      <c r="S125" s="50">
        <f t="shared" si="10"/>
        <v>-5.5</v>
      </c>
      <c r="T125" s="50">
        <f t="shared" si="11"/>
        <v>-2.195380003526715</v>
      </c>
      <c r="U125" s="50">
        <f t="shared" si="12"/>
        <v>-2.2632848161226429</v>
      </c>
      <c r="W125" s="50" t="e">
        <v>#N/A</v>
      </c>
    </row>
    <row r="126" spans="17:23" x14ac:dyDescent="0.25">
      <c r="Q126" s="50">
        <f t="shared" si="8"/>
        <v>-1.1904761904761905</v>
      </c>
      <c r="R126" s="91">
        <f t="shared" si="9"/>
        <v>-1.0180710407427362</v>
      </c>
      <c r="S126" s="50">
        <f t="shared" si="10"/>
        <v>-5.5</v>
      </c>
      <c r="T126" s="50">
        <f t="shared" si="11"/>
        <v>-2.195380003526715</v>
      </c>
      <c r="U126" s="50">
        <f t="shared" si="12"/>
        <v>-2.2632848161226429</v>
      </c>
      <c r="W126" s="50" t="e">
        <v>#N/A</v>
      </c>
    </row>
    <row r="127" spans="17:23" x14ac:dyDescent="0.25">
      <c r="Q127" s="50">
        <f t="shared" si="8"/>
        <v>-1.1904761904761905</v>
      </c>
      <c r="R127" s="91">
        <f t="shared" si="9"/>
        <v>-1.0180710407427362</v>
      </c>
      <c r="S127" s="50">
        <f t="shared" si="10"/>
        <v>-5.5</v>
      </c>
      <c r="T127" s="50">
        <f t="shared" si="11"/>
        <v>-2.195380003526715</v>
      </c>
      <c r="U127" s="50">
        <f t="shared" si="12"/>
        <v>-2.2632848161226429</v>
      </c>
      <c r="W127" s="50" t="e">
        <v>#N/A</v>
      </c>
    </row>
    <row r="128" spans="17:23" x14ac:dyDescent="0.25">
      <c r="Q128" s="50">
        <f t="shared" si="8"/>
        <v>-1.1904761904761905</v>
      </c>
      <c r="R128" s="91">
        <f t="shared" si="9"/>
        <v>-1.0180710407427362</v>
      </c>
      <c r="S128" s="50">
        <f t="shared" si="10"/>
        <v>-5.5</v>
      </c>
      <c r="T128" s="50">
        <f t="shared" si="11"/>
        <v>-2.195380003526715</v>
      </c>
      <c r="U128" s="50">
        <f t="shared" si="12"/>
        <v>-2.2632848161226429</v>
      </c>
      <c r="W128" s="50" t="e">
        <v>#N/A</v>
      </c>
    </row>
    <row r="129" spans="17:23" x14ac:dyDescent="0.25">
      <c r="Q129" s="50">
        <f t="shared" si="8"/>
        <v>-1.1904761904761905</v>
      </c>
      <c r="R129" s="91">
        <f t="shared" si="9"/>
        <v>-1.0180710407427362</v>
      </c>
      <c r="S129" s="50">
        <f t="shared" si="10"/>
        <v>-5.5</v>
      </c>
      <c r="T129" s="50">
        <f t="shared" si="11"/>
        <v>-2.195380003526715</v>
      </c>
      <c r="U129" s="50">
        <f t="shared" si="12"/>
        <v>-2.2632848161226429</v>
      </c>
      <c r="W129" s="50" t="e">
        <v>#N/A</v>
      </c>
    </row>
    <row r="130" spans="17:23" x14ac:dyDescent="0.25">
      <c r="Q130" s="50">
        <f t="shared" si="8"/>
        <v>-1.1904761904761905</v>
      </c>
      <c r="R130" s="91">
        <f t="shared" si="9"/>
        <v>-1.0180710407427362</v>
      </c>
      <c r="S130" s="50">
        <f t="shared" si="10"/>
        <v>-5.5</v>
      </c>
      <c r="T130" s="50">
        <f t="shared" si="11"/>
        <v>-2.195380003526715</v>
      </c>
      <c r="U130" s="50">
        <f t="shared" si="12"/>
        <v>-2.2632848161226429</v>
      </c>
      <c r="W130" s="50" t="e">
        <v>#N/A</v>
      </c>
    </row>
    <row r="131" spans="17:23" x14ac:dyDescent="0.25">
      <c r="Q131" s="50">
        <f t="shared" ref="Q131:Q194" si="13">2*((L131-P$3)/(P$5-P$3))-1</f>
        <v>-1.1904761904761905</v>
      </c>
      <c r="R131" s="91">
        <f t="shared" ref="R131:R194" si="14">2*((H131-P$8)/(P$10-P$8))-1</f>
        <v>-1.0180710407427362</v>
      </c>
      <c r="S131" s="50">
        <f t="shared" ref="S131:S194" si="15">2*((I131-P$13)/(P$15-P$13))-1</f>
        <v>-5.5</v>
      </c>
      <c r="T131" s="50">
        <f t="shared" ref="T131:T194" si="16">2*((J131-P$18)/(P$20-P$18))-1</f>
        <v>-2.195380003526715</v>
      </c>
      <c r="U131" s="50">
        <f t="shared" ref="U131:U194" si="17">2*((K131-P$23)/(P$25-P$23))-1</f>
        <v>-2.2632848161226429</v>
      </c>
      <c r="W131" s="50" t="e">
        <v>#N/A</v>
      </c>
    </row>
    <row r="132" spans="17:23" x14ac:dyDescent="0.25">
      <c r="Q132" s="50">
        <f t="shared" si="13"/>
        <v>-1.1904761904761905</v>
      </c>
      <c r="R132" s="91">
        <f t="shared" si="14"/>
        <v>-1.0180710407427362</v>
      </c>
      <c r="S132" s="50">
        <f t="shared" si="15"/>
        <v>-5.5</v>
      </c>
      <c r="T132" s="50">
        <f t="shared" si="16"/>
        <v>-2.195380003526715</v>
      </c>
      <c r="U132" s="50">
        <f t="shared" si="17"/>
        <v>-2.2632848161226429</v>
      </c>
      <c r="W132" s="50" t="e">
        <v>#N/A</v>
      </c>
    </row>
    <row r="133" spans="17:23" x14ac:dyDescent="0.25">
      <c r="Q133" s="50">
        <f t="shared" si="13"/>
        <v>-1.1904761904761905</v>
      </c>
      <c r="R133" s="91">
        <f t="shared" si="14"/>
        <v>-1.0180710407427362</v>
      </c>
      <c r="S133" s="50">
        <f t="shared" si="15"/>
        <v>-5.5</v>
      </c>
      <c r="T133" s="50">
        <f t="shared" si="16"/>
        <v>-2.195380003526715</v>
      </c>
      <c r="U133" s="50">
        <f t="shared" si="17"/>
        <v>-2.2632848161226429</v>
      </c>
      <c r="W133" s="50" t="e">
        <v>#N/A</v>
      </c>
    </row>
    <row r="134" spans="17:23" x14ac:dyDescent="0.25">
      <c r="Q134" s="50">
        <f t="shared" si="13"/>
        <v>-1.1904761904761905</v>
      </c>
      <c r="R134" s="91">
        <f t="shared" si="14"/>
        <v>-1.0180710407427362</v>
      </c>
      <c r="S134" s="50">
        <f t="shared" si="15"/>
        <v>-5.5</v>
      </c>
      <c r="T134" s="50">
        <f t="shared" si="16"/>
        <v>-2.195380003526715</v>
      </c>
      <c r="U134" s="50">
        <f t="shared" si="17"/>
        <v>-2.2632848161226429</v>
      </c>
      <c r="W134" s="50" t="e">
        <v>#N/A</v>
      </c>
    </row>
    <row r="135" spans="17:23" x14ac:dyDescent="0.25">
      <c r="Q135" s="50">
        <f t="shared" si="13"/>
        <v>-1.1904761904761905</v>
      </c>
      <c r="R135" s="91">
        <f t="shared" si="14"/>
        <v>-1.0180710407427362</v>
      </c>
      <c r="S135" s="50">
        <f t="shared" si="15"/>
        <v>-5.5</v>
      </c>
      <c r="T135" s="50">
        <f t="shared" si="16"/>
        <v>-2.195380003526715</v>
      </c>
      <c r="U135" s="50">
        <f t="shared" si="17"/>
        <v>-2.2632848161226429</v>
      </c>
      <c r="W135" s="50" t="e">
        <v>#N/A</v>
      </c>
    </row>
    <row r="136" spans="17:23" x14ac:dyDescent="0.25">
      <c r="Q136" s="50">
        <f t="shared" si="13"/>
        <v>-1.1904761904761905</v>
      </c>
      <c r="R136" s="91">
        <f t="shared" si="14"/>
        <v>-1.0180710407427362</v>
      </c>
      <c r="S136" s="50">
        <f t="shared" si="15"/>
        <v>-5.5</v>
      </c>
      <c r="T136" s="50">
        <f t="shared" si="16"/>
        <v>-2.195380003526715</v>
      </c>
      <c r="U136" s="50">
        <f t="shared" si="17"/>
        <v>-2.2632848161226429</v>
      </c>
      <c r="W136" s="50" t="e">
        <v>#N/A</v>
      </c>
    </row>
    <row r="137" spans="17:23" x14ac:dyDescent="0.25">
      <c r="Q137" s="50">
        <f t="shared" si="13"/>
        <v>-1.1904761904761905</v>
      </c>
      <c r="R137" s="91">
        <f t="shared" si="14"/>
        <v>-1.0180710407427362</v>
      </c>
      <c r="S137" s="50">
        <f t="shared" si="15"/>
        <v>-5.5</v>
      </c>
      <c r="T137" s="50">
        <f t="shared" si="16"/>
        <v>-2.195380003526715</v>
      </c>
      <c r="U137" s="50">
        <f t="shared" si="17"/>
        <v>-2.2632848161226429</v>
      </c>
      <c r="W137" s="50" t="e">
        <v>#N/A</v>
      </c>
    </row>
    <row r="138" spans="17:23" x14ac:dyDescent="0.25">
      <c r="Q138" s="50">
        <f t="shared" si="13"/>
        <v>-1.1904761904761905</v>
      </c>
      <c r="R138" s="91">
        <f t="shared" si="14"/>
        <v>-1.0180710407427362</v>
      </c>
      <c r="S138" s="50">
        <f t="shared" si="15"/>
        <v>-5.5</v>
      </c>
      <c r="T138" s="50">
        <f t="shared" si="16"/>
        <v>-2.195380003526715</v>
      </c>
      <c r="U138" s="50">
        <f t="shared" si="17"/>
        <v>-2.2632848161226429</v>
      </c>
      <c r="W138" s="50" t="e">
        <v>#N/A</v>
      </c>
    </row>
    <row r="139" spans="17:23" x14ac:dyDescent="0.25">
      <c r="Q139" s="50">
        <f t="shared" si="13"/>
        <v>-1.1904761904761905</v>
      </c>
      <c r="R139" s="91">
        <f t="shared" si="14"/>
        <v>-1.0180710407427362</v>
      </c>
      <c r="S139" s="50">
        <f t="shared" si="15"/>
        <v>-5.5</v>
      </c>
      <c r="T139" s="50">
        <f t="shared" si="16"/>
        <v>-2.195380003526715</v>
      </c>
      <c r="U139" s="50">
        <f t="shared" si="17"/>
        <v>-2.2632848161226429</v>
      </c>
      <c r="W139" s="50" t="e">
        <v>#N/A</v>
      </c>
    </row>
    <row r="140" spans="17:23" x14ac:dyDescent="0.25">
      <c r="Q140" s="50">
        <f t="shared" si="13"/>
        <v>-1.1904761904761905</v>
      </c>
      <c r="R140" s="91">
        <f t="shared" si="14"/>
        <v>-1.0180710407427362</v>
      </c>
      <c r="S140" s="50">
        <f t="shared" si="15"/>
        <v>-5.5</v>
      </c>
      <c r="T140" s="50">
        <f t="shared" si="16"/>
        <v>-2.195380003526715</v>
      </c>
      <c r="U140" s="50">
        <f t="shared" si="17"/>
        <v>-2.2632848161226429</v>
      </c>
      <c r="W140" s="50" t="e">
        <v>#N/A</v>
      </c>
    </row>
    <row r="141" spans="17:23" x14ac:dyDescent="0.25">
      <c r="Q141" s="50">
        <f t="shared" si="13"/>
        <v>-1.1904761904761905</v>
      </c>
      <c r="R141" s="91">
        <f t="shared" si="14"/>
        <v>-1.0180710407427362</v>
      </c>
      <c r="S141" s="50">
        <f t="shared" si="15"/>
        <v>-5.5</v>
      </c>
      <c r="T141" s="50">
        <f t="shared" si="16"/>
        <v>-2.195380003526715</v>
      </c>
      <c r="U141" s="50">
        <f t="shared" si="17"/>
        <v>-2.2632848161226429</v>
      </c>
      <c r="W141" s="50" t="e">
        <v>#N/A</v>
      </c>
    </row>
    <row r="142" spans="17:23" x14ac:dyDescent="0.25">
      <c r="Q142" s="50">
        <f t="shared" si="13"/>
        <v>-1.1904761904761905</v>
      </c>
      <c r="R142" s="91">
        <f t="shared" si="14"/>
        <v>-1.0180710407427362</v>
      </c>
      <c r="S142" s="50">
        <f t="shared" si="15"/>
        <v>-5.5</v>
      </c>
      <c r="T142" s="50">
        <f t="shared" si="16"/>
        <v>-2.195380003526715</v>
      </c>
      <c r="U142" s="50">
        <f t="shared" si="17"/>
        <v>-2.2632848161226429</v>
      </c>
      <c r="W142" s="50" t="e">
        <v>#N/A</v>
      </c>
    </row>
    <row r="143" spans="17:23" x14ac:dyDescent="0.25">
      <c r="Q143" s="50">
        <f t="shared" si="13"/>
        <v>-1.1904761904761905</v>
      </c>
      <c r="R143" s="91">
        <f t="shared" si="14"/>
        <v>-1.0180710407427362</v>
      </c>
      <c r="S143" s="50">
        <f t="shared" si="15"/>
        <v>-5.5</v>
      </c>
      <c r="T143" s="50">
        <f t="shared" si="16"/>
        <v>-2.195380003526715</v>
      </c>
      <c r="U143" s="50">
        <f t="shared" si="17"/>
        <v>-2.2632848161226429</v>
      </c>
      <c r="W143" s="50" t="e">
        <v>#N/A</v>
      </c>
    </row>
    <row r="144" spans="17:23" x14ac:dyDescent="0.25">
      <c r="Q144" s="50">
        <f t="shared" si="13"/>
        <v>-1.1904761904761905</v>
      </c>
      <c r="R144" s="91">
        <f t="shared" si="14"/>
        <v>-1.0180710407427362</v>
      </c>
      <c r="S144" s="50">
        <f t="shared" si="15"/>
        <v>-5.5</v>
      </c>
      <c r="T144" s="50">
        <f t="shared" si="16"/>
        <v>-2.195380003526715</v>
      </c>
      <c r="U144" s="50">
        <f t="shared" si="17"/>
        <v>-2.2632848161226429</v>
      </c>
      <c r="W144" s="50" t="e">
        <v>#N/A</v>
      </c>
    </row>
    <row r="145" spans="17:23" x14ac:dyDescent="0.25">
      <c r="Q145" s="50">
        <f t="shared" si="13"/>
        <v>-1.1904761904761905</v>
      </c>
      <c r="R145" s="91">
        <f t="shared" si="14"/>
        <v>-1.0180710407427362</v>
      </c>
      <c r="S145" s="50">
        <f t="shared" si="15"/>
        <v>-5.5</v>
      </c>
      <c r="T145" s="50">
        <f t="shared" si="16"/>
        <v>-2.195380003526715</v>
      </c>
      <c r="U145" s="50">
        <f t="shared" si="17"/>
        <v>-2.2632848161226429</v>
      </c>
      <c r="W145" s="50" t="e">
        <v>#N/A</v>
      </c>
    </row>
    <row r="146" spans="17:23" x14ac:dyDescent="0.25">
      <c r="Q146" s="50">
        <f t="shared" si="13"/>
        <v>-1.1904761904761905</v>
      </c>
      <c r="R146" s="91">
        <f t="shared" si="14"/>
        <v>-1.0180710407427362</v>
      </c>
      <c r="S146" s="50">
        <f t="shared" si="15"/>
        <v>-5.5</v>
      </c>
      <c r="T146" s="50">
        <f t="shared" si="16"/>
        <v>-2.195380003526715</v>
      </c>
      <c r="U146" s="50">
        <f t="shared" si="17"/>
        <v>-2.2632848161226429</v>
      </c>
      <c r="W146" s="50" t="e">
        <v>#N/A</v>
      </c>
    </row>
    <row r="147" spans="17:23" x14ac:dyDescent="0.25">
      <c r="Q147" s="50">
        <f t="shared" si="13"/>
        <v>-1.1904761904761905</v>
      </c>
      <c r="R147" s="91">
        <f t="shared" si="14"/>
        <v>-1.0180710407427362</v>
      </c>
      <c r="S147" s="50">
        <f t="shared" si="15"/>
        <v>-5.5</v>
      </c>
      <c r="T147" s="50">
        <f t="shared" si="16"/>
        <v>-2.195380003526715</v>
      </c>
      <c r="U147" s="50">
        <f t="shared" si="17"/>
        <v>-2.2632848161226429</v>
      </c>
      <c r="W147" s="50" t="e">
        <v>#N/A</v>
      </c>
    </row>
    <row r="148" spans="17:23" x14ac:dyDescent="0.25">
      <c r="Q148" s="50">
        <f t="shared" si="13"/>
        <v>-1.1904761904761905</v>
      </c>
      <c r="R148" s="91">
        <f t="shared" si="14"/>
        <v>-1.0180710407427362</v>
      </c>
      <c r="S148" s="50">
        <f t="shared" si="15"/>
        <v>-5.5</v>
      </c>
      <c r="T148" s="50">
        <f t="shared" si="16"/>
        <v>-2.195380003526715</v>
      </c>
      <c r="U148" s="50">
        <f t="shared" si="17"/>
        <v>-2.2632848161226429</v>
      </c>
      <c r="W148" s="50" t="e">
        <v>#N/A</v>
      </c>
    </row>
    <row r="149" spans="17:23" x14ac:dyDescent="0.25">
      <c r="Q149" s="50">
        <f t="shared" si="13"/>
        <v>-1.1904761904761905</v>
      </c>
      <c r="R149" s="91">
        <f t="shared" si="14"/>
        <v>-1.0180710407427362</v>
      </c>
      <c r="S149" s="50">
        <f t="shared" si="15"/>
        <v>-5.5</v>
      </c>
      <c r="T149" s="50">
        <f t="shared" si="16"/>
        <v>-2.195380003526715</v>
      </c>
      <c r="U149" s="50">
        <f t="shared" si="17"/>
        <v>-2.2632848161226429</v>
      </c>
      <c r="W149" s="50" t="e">
        <v>#N/A</v>
      </c>
    </row>
    <row r="150" spans="17:23" x14ac:dyDescent="0.25">
      <c r="Q150" s="50">
        <f t="shared" si="13"/>
        <v>-1.1904761904761905</v>
      </c>
      <c r="R150" s="91">
        <f t="shared" si="14"/>
        <v>-1.0180710407427362</v>
      </c>
      <c r="S150" s="50">
        <f t="shared" si="15"/>
        <v>-5.5</v>
      </c>
      <c r="T150" s="50">
        <f t="shared" si="16"/>
        <v>-2.195380003526715</v>
      </c>
      <c r="U150" s="50">
        <f t="shared" si="17"/>
        <v>-2.2632848161226429</v>
      </c>
      <c r="W150" s="50" t="e">
        <v>#N/A</v>
      </c>
    </row>
    <row r="151" spans="17:23" x14ac:dyDescent="0.25">
      <c r="Q151" s="50">
        <f t="shared" si="13"/>
        <v>-1.1904761904761905</v>
      </c>
      <c r="R151" s="91">
        <f t="shared" si="14"/>
        <v>-1.0180710407427362</v>
      </c>
      <c r="S151" s="50">
        <f t="shared" si="15"/>
        <v>-5.5</v>
      </c>
      <c r="T151" s="50">
        <f t="shared" si="16"/>
        <v>-2.195380003526715</v>
      </c>
      <c r="U151" s="50">
        <f t="shared" si="17"/>
        <v>-2.2632848161226429</v>
      </c>
      <c r="W151" s="50" t="e">
        <v>#N/A</v>
      </c>
    </row>
    <row r="152" spans="17:23" x14ac:dyDescent="0.25">
      <c r="Q152" s="50">
        <f t="shared" si="13"/>
        <v>-1.1904761904761905</v>
      </c>
      <c r="R152" s="91">
        <f t="shared" si="14"/>
        <v>-1.0180710407427362</v>
      </c>
      <c r="S152" s="50">
        <f t="shared" si="15"/>
        <v>-5.5</v>
      </c>
      <c r="T152" s="50">
        <f t="shared" si="16"/>
        <v>-2.195380003526715</v>
      </c>
      <c r="U152" s="50">
        <f t="shared" si="17"/>
        <v>-2.2632848161226429</v>
      </c>
      <c r="W152" s="50" t="e">
        <v>#N/A</v>
      </c>
    </row>
    <row r="153" spans="17:23" x14ac:dyDescent="0.25">
      <c r="Q153" s="50">
        <f t="shared" si="13"/>
        <v>-1.1904761904761905</v>
      </c>
      <c r="R153" s="91">
        <f t="shared" si="14"/>
        <v>-1.0180710407427362</v>
      </c>
      <c r="S153" s="50">
        <f t="shared" si="15"/>
        <v>-5.5</v>
      </c>
      <c r="T153" s="50">
        <f t="shared" si="16"/>
        <v>-2.195380003526715</v>
      </c>
      <c r="U153" s="50">
        <f t="shared" si="17"/>
        <v>-2.2632848161226429</v>
      </c>
      <c r="W153" s="50" t="e">
        <v>#N/A</v>
      </c>
    </row>
    <row r="154" spans="17:23" x14ac:dyDescent="0.25">
      <c r="Q154" s="50">
        <f t="shared" si="13"/>
        <v>-1.1904761904761905</v>
      </c>
      <c r="R154" s="91">
        <f t="shared" si="14"/>
        <v>-1.0180710407427362</v>
      </c>
      <c r="S154" s="50">
        <f t="shared" si="15"/>
        <v>-5.5</v>
      </c>
      <c r="T154" s="50">
        <f t="shared" si="16"/>
        <v>-2.195380003526715</v>
      </c>
      <c r="U154" s="50">
        <f t="shared" si="17"/>
        <v>-2.2632848161226429</v>
      </c>
      <c r="W154" s="50" t="e">
        <v>#N/A</v>
      </c>
    </row>
    <row r="155" spans="17:23" x14ac:dyDescent="0.25">
      <c r="Q155" s="50">
        <f t="shared" si="13"/>
        <v>-1.1904761904761905</v>
      </c>
      <c r="R155" s="91">
        <f t="shared" si="14"/>
        <v>-1.0180710407427362</v>
      </c>
      <c r="S155" s="50">
        <f t="shared" si="15"/>
        <v>-5.5</v>
      </c>
      <c r="T155" s="50">
        <f t="shared" si="16"/>
        <v>-2.195380003526715</v>
      </c>
      <c r="U155" s="50">
        <f t="shared" si="17"/>
        <v>-2.2632848161226429</v>
      </c>
      <c r="W155" s="50" t="e">
        <v>#N/A</v>
      </c>
    </row>
    <row r="156" spans="17:23" x14ac:dyDescent="0.25">
      <c r="Q156" s="50">
        <f t="shared" si="13"/>
        <v>-1.1904761904761905</v>
      </c>
      <c r="R156" s="91">
        <f t="shared" si="14"/>
        <v>-1.0180710407427362</v>
      </c>
      <c r="S156" s="50">
        <f t="shared" si="15"/>
        <v>-5.5</v>
      </c>
      <c r="T156" s="50">
        <f t="shared" si="16"/>
        <v>-2.195380003526715</v>
      </c>
      <c r="U156" s="50">
        <f t="shared" si="17"/>
        <v>-2.2632848161226429</v>
      </c>
      <c r="W156" s="50" t="e">
        <v>#N/A</v>
      </c>
    </row>
    <row r="157" spans="17:23" x14ac:dyDescent="0.25">
      <c r="Q157" s="50">
        <f t="shared" si="13"/>
        <v>-1.1904761904761905</v>
      </c>
      <c r="R157" s="91">
        <f t="shared" si="14"/>
        <v>-1.0180710407427362</v>
      </c>
      <c r="S157" s="50">
        <f t="shared" si="15"/>
        <v>-5.5</v>
      </c>
      <c r="T157" s="50">
        <f t="shared" si="16"/>
        <v>-2.195380003526715</v>
      </c>
      <c r="U157" s="50">
        <f t="shared" si="17"/>
        <v>-2.2632848161226429</v>
      </c>
      <c r="W157" s="50" t="e">
        <v>#N/A</v>
      </c>
    </row>
    <row r="158" spans="17:23" x14ac:dyDescent="0.25">
      <c r="Q158" s="50">
        <f t="shared" si="13"/>
        <v>-1.1904761904761905</v>
      </c>
      <c r="R158" s="91">
        <f t="shared" si="14"/>
        <v>-1.0180710407427362</v>
      </c>
      <c r="S158" s="50">
        <f t="shared" si="15"/>
        <v>-5.5</v>
      </c>
      <c r="T158" s="50">
        <f t="shared" si="16"/>
        <v>-2.195380003526715</v>
      </c>
      <c r="U158" s="50">
        <f t="shared" si="17"/>
        <v>-2.2632848161226429</v>
      </c>
      <c r="W158" s="50" t="e">
        <v>#N/A</v>
      </c>
    </row>
    <row r="159" spans="17:23" x14ac:dyDescent="0.25">
      <c r="Q159" s="50">
        <f t="shared" si="13"/>
        <v>-1.1904761904761905</v>
      </c>
      <c r="R159" s="91">
        <f t="shared" si="14"/>
        <v>-1.0180710407427362</v>
      </c>
      <c r="S159" s="50">
        <f t="shared" si="15"/>
        <v>-5.5</v>
      </c>
      <c r="T159" s="50">
        <f t="shared" si="16"/>
        <v>-2.195380003526715</v>
      </c>
      <c r="U159" s="50">
        <f t="shared" si="17"/>
        <v>-2.2632848161226429</v>
      </c>
      <c r="W159" s="50" t="e">
        <v>#N/A</v>
      </c>
    </row>
    <row r="160" spans="17:23" x14ac:dyDescent="0.25">
      <c r="Q160" s="50">
        <f t="shared" si="13"/>
        <v>-1.1904761904761905</v>
      </c>
      <c r="R160" s="91">
        <f t="shared" si="14"/>
        <v>-1.0180710407427362</v>
      </c>
      <c r="S160" s="50">
        <f t="shared" si="15"/>
        <v>-5.5</v>
      </c>
      <c r="T160" s="50">
        <f t="shared" si="16"/>
        <v>-2.195380003526715</v>
      </c>
      <c r="U160" s="50">
        <f t="shared" si="17"/>
        <v>-2.2632848161226429</v>
      </c>
      <c r="W160" s="50" t="e">
        <v>#N/A</v>
      </c>
    </row>
    <row r="161" spans="17:23" x14ac:dyDescent="0.25">
      <c r="Q161" s="50">
        <f t="shared" si="13"/>
        <v>-1.1904761904761905</v>
      </c>
      <c r="R161" s="91">
        <f t="shared" si="14"/>
        <v>-1.0180710407427362</v>
      </c>
      <c r="S161" s="50">
        <f t="shared" si="15"/>
        <v>-5.5</v>
      </c>
      <c r="T161" s="50">
        <f t="shared" si="16"/>
        <v>-2.195380003526715</v>
      </c>
      <c r="U161" s="50">
        <f t="shared" si="17"/>
        <v>-2.2632848161226429</v>
      </c>
      <c r="W161" s="50" t="e">
        <v>#N/A</v>
      </c>
    </row>
    <row r="162" spans="17:23" x14ac:dyDescent="0.25">
      <c r="Q162" s="50">
        <f t="shared" si="13"/>
        <v>-1.1904761904761905</v>
      </c>
      <c r="R162" s="91">
        <f t="shared" si="14"/>
        <v>-1.0180710407427362</v>
      </c>
      <c r="S162" s="50">
        <f t="shared" si="15"/>
        <v>-5.5</v>
      </c>
      <c r="T162" s="50">
        <f t="shared" si="16"/>
        <v>-2.195380003526715</v>
      </c>
      <c r="U162" s="50">
        <f t="shared" si="17"/>
        <v>-2.2632848161226429</v>
      </c>
      <c r="W162" s="50" t="e">
        <v>#N/A</v>
      </c>
    </row>
    <row r="163" spans="17:23" x14ac:dyDescent="0.25">
      <c r="Q163" s="50">
        <f t="shared" si="13"/>
        <v>-1.1904761904761905</v>
      </c>
      <c r="R163" s="91">
        <f t="shared" si="14"/>
        <v>-1.0180710407427362</v>
      </c>
      <c r="S163" s="50">
        <f t="shared" si="15"/>
        <v>-5.5</v>
      </c>
      <c r="T163" s="50">
        <f t="shared" si="16"/>
        <v>-2.195380003526715</v>
      </c>
      <c r="U163" s="50">
        <f t="shared" si="17"/>
        <v>-2.2632848161226429</v>
      </c>
      <c r="W163" s="50" t="e">
        <v>#N/A</v>
      </c>
    </row>
    <row r="164" spans="17:23" x14ac:dyDescent="0.25">
      <c r="Q164" s="50">
        <f t="shared" si="13"/>
        <v>-1.1904761904761905</v>
      </c>
      <c r="R164" s="91">
        <f t="shared" si="14"/>
        <v>-1.0180710407427362</v>
      </c>
      <c r="S164" s="50">
        <f t="shared" si="15"/>
        <v>-5.5</v>
      </c>
      <c r="T164" s="50">
        <f t="shared" si="16"/>
        <v>-2.195380003526715</v>
      </c>
      <c r="U164" s="50">
        <f t="shared" si="17"/>
        <v>-2.2632848161226429</v>
      </c>
      <c r="W164" s="50" t="e">
        <v>#N/A</v>
      </c>
    </row>
    <row r="165" spans="17:23" x14ac:dyDescent="0.25">
      <c r="Q165" s="50">
        <f t="shared" si="13"/>
        <v>-1.1904761904761905</v>
      </c>
      <c r="R165" s="91">
        <f t="shared" si="14"/>
        <v>-1.0180710407427362</v>
      </c>
      <c r="S165" s="50">
        <f t="shared" si="15"/>
        <v>-5.5</v>
      </c>
      <c r="T165" s="50">
        <f t="shared" si="16"/>
        <v>-2.195380003526715</v>
      </c>
      <c r="U165" s="50">
        <f t="shared" si="17"/>
        <v>-2.2632848161226429</v>
      </c>
      <c r="W165" s="50" t="e">
        <v>#N/A</v>
      </c>
    </row>
    <row r="166" spans="17:23" x14ac:dyDescent="0.25">
      <c r="Q166" s="50">
        <f t="shared" si="13"/>
        <v>-1.1904761904761905</v>
      </c>
      <c r="R166" s="91">
        <f t="shared" si="14"/>
        <v>-1.0180710407427362</v>
      </c>
      <c r="S166" s="50">
        <f t="shared" si="15"/>
        <v>-5.5</v>
      </c>
      <c r="T166" s="50">
        <f t="shared" si="16"/>
        <v>-2.195380003526715</v>
      </c>
      <c r="U166" s="50">
        <f t="shared" si="17"/>
        <v>-2.2632848161226429</v>
      </c>
      <c r="W166" s="50" t="e">
        <v>#N/A</v>
      </c>
    </row>
    <row r="167" spans="17:23" x14ac:dyDescent="0.25">
      <c r="Q167" s="50">
        <f t="shared" si="13"/>
        <v>-1.1904761904761905</v>
      </c>
      <c r="R167" s="91">
        <f t="shared" si="14"/>
        <v>-1.0180710407427362</v>
      </c>
      <c r="S167" s="50">
        <f t="shared" si="15"/>
        <v>-5.5</v>
      </c>
      <c r="T167" s="50">
        <f t="shared" si="16"/>
        <v>-2.195380003526715</v>
      </c>
      <c r="U167" s="50">
        <f t="shared" si="17"/>
        <v>-2.2632848161226429</v>
      </c>
      <c r="W167" s="50" t="e">
        <v>#N/A</v>
      </c>
    </row>
    <row r="168" spans="17:23" x14ac:dyDescent="0.25">
      <c r="Q168" s="50">
        <f t="shared" si="13"/>
        <v>-1.1904761904761905</v>
      </c>
      <c r="R168" s="91">
        <f t="shared" si="14"/>
        <v>-1.0180710407427362</v>
      </c>
      <c r="S168" s="50">
        <f t="shared" si="15"/>
        <v>-5.5</v>
      </c>
      <c r="T168" s="50">
        <f t="shared" si="16"/>
        <v>-2.195380003526715</v>
      </c>
      <c r="U168" s="50">
        <f t="shared" si="17"/>
        <v>-2.2632848161226429</v>
      </c>
      <c r="W168" s="50" t="e">
        <v>#N/A</v>
      </c>
    </row>
    <row r="169" spans="17:23" x14ac:dyDescent="0.25">
      <c r="Q169" s="50">
        <f t="shared" si="13"/>
        <v>-1.1904761904761905</v>
      </c>
      <c r="R169" s="91">
        <f t="shared" si="14"/>
        <v>-1.0180710407427362</v>
      </c>
      <c r="S169" s="50">
        <f t="shared" si="15"/>
        <v>-5.5</v>
      </c>
      <c r="T169" s="50">
        <f t="shared" si="16"/>
        <v>-2.195380003526715</v>
      </c>
      <c r="U169" s="50">
        <f t="shared" si="17"/>
        <v>-2.2632848161226429</v>
      </c>
      <c r="W169" s="50" t="e">
        <v>#N/A</v>
      </c>
    </row>
    <row r="170" spans="17:23" x14ac:dyDescent="0.25">
      <c r="Q170" s="50">
        <f t="shared" si="13"/>
        <v>-1.1904761904761905</v>
      </c>
      <c r="R170" s="91">
        <f t="shared" si="14"/>
        <v>-1.0180710407427362</v>
      </c>
      <c r="S170" s="50">
        <f t="shared" si="15"/>
        <v>-5.5</v>
      </c>
      <c r="T170" s="50">
        <f t="shared" si="16"/>
        <v>-2.195380003526715</v>
      </c>
      <c r="U170" s="50">
        <f t="shared" si="17"/>
        <v>-2.2632848161226429</v>
      </c>
      <c r="W170" s="50" t="e">
        <v>#N/A</v>
      </c>
    </row>
    <row r="171" spans="17:23" x14ac:dyDescent="0.25">
      <c r="Q171" s="50">
        <f t="shared" si="13"/>
        <v>-1.1904761904761905</v>
      </c>
      <c r="R171" s="91">
        <f t="shared" si="14"/>
        <v>-1.0180710407427362</v>
      </c>
      <c r="S171" s="50">
        <f t="shared" si="15"/>
        <v>-5.5</v>
      </c>
      <c r="T171" s="50">
        <f t="shared" si="16"/>
        <v>-2.195380003526715</v>
      </c>
      <c r="U171" s="50">
        <f t="shared" si="17"/>
        <v>-2.2632848161226429</v>
      </c>
      <c r="W171" s="50" t="e">
        <v>#N/A</v>
      </c>
    </row>
    <row r="172" spans="17:23" x14ac:dyDescent="0.25">
      <c r="Q172" s="50">
        <f t="shared" si="13"/>
        <v>-1.1904761904761905</v>
      </c>
      <c r="R172" s="91">
        <f t="shared" si="14"/>
        <v>-1.0180710407427362</v>
      </c>
      <c r="S172" s="50">
        <f t="shared" si="15"/>
        <v>-5.5</v>
      </c>
      <c r="T172" s="50">
        <f t="shared" si="16"/>
        <v>-2.195380003526715</v>
      </c>
      <c r="U172" s="50">
        <f t="shared" si="17"/>
        <v>-2.2632848161226429</v>
      </c>
      <c r="W172" s="50" t="e">
        <v>#N/A</v>
      </c>
    </row>
    <row r="173" spans="17:23" x14ac:dyDescent="0.25">
      <c r="Q173" s="50">
        <f t="shared" si="13"/>
        <v>-1.1904761904761905</v>
      </c>
      <c r="R173" s="91">
        <f t="shared" si="14"/>
        <v>-1.0180710407427362</v>
      </c>
      <c r="S173" s="50">
        <f t="shared" si="15"/>
        <v>-5.5</v>
      </c>
      <c r="T173" s="50">
        <f t="shared" si="16"/>
        <v>-2.195380003526715</v>
      </c>
      <c r="U173" s="50">
        <f t="shared" si="17"/>
        <v>-2.2632848161226429</v>
      </c>
      <c r="W173" s="50" t="e">
        <v>#N/A</v>
      </c>
    </row>
    <row r="174" spans="17:23" x14ac:dyDescent="0.25">
      <c r="Q174" s="50">
        <f t="shared" si="13"/>
        <v>-1.1904761904761905</v>
      </c>
      <c r="R174" s="91">
        <f t="shared" si="14"/>
        <v>-1.0180710407427362</v>
      </c>
      <c r="S174" s="50">
        <f t="shared" si="15"/>
        <v>-5.5</v>
      </c>
      <c r="T174" s="50">
        <f t="shared" si="16"/>
        <v>-2.195380003526715</v>
      </c>
      <c r="U174" s="50">
        <f t="shared" si="17"/>
        <v>-2.2632848161226429</v>
      </c>
      <c r="W174" s="50" t="e">
        <v>#N/A</v>
      </c>
    </row>
    <row r="175" spans="17:23" x14ac:dyDescent="0.25">
      <c r="Q175" s="50">
        <f t="shared" si="13"/>
        <v>-1.1904761904761905</v>
      </c>
      <c r="R175" s="91">
        <f t="shared" si="14"/>
        <v>-1.0180710407427362</v>
      </c>
      <c r="S175" s="50">
        <f t="shared" si="15"/>
        <v>-5.5</v>
      </c>
      <c r="T175" s="50">
        <f t="shared" si="16"/>
        <v>-2.195380003526715</v>
      </c>
      <c r="U175" s="50">
        <f t="shared" si="17"/>
        <v>-2.2632848161226429</v>
      </c>
      <c r="W175" s="50" t="e">
        <v>#N/A</v>
      </c>
    </row>
    <row r="176" spans="17:23" x14ac:dyDescent="0.25">
      <c r="Q176" s="50">
        <f t="shared" si="13"/>
        <v>-1.1904761904761905</v>
      </c>
      <c r="R176" s="91">
        <f t="shared" si="14"/>
        <v>-1.0180710407427362</v>
      </c>
      <c r="S176" s="50">
        <f t="shared" si="15"/>
        <v>-5.5</v>
      </c>
      <c r="T176" s="50">
        <f t="shared" si="16"/>
        <v>-2.195380003526715</v>
      </c>
      <c r="U176" s="50">
        <f t="shared" si="17"/>
        <v>-2.2632848161226429</v>
      </c>
      <c r="W176" s="50" t="e">
        <v>#N/A</v>
      </c>
    </row>
    <row r="177" spans="17:23" x14ac:dyDescent="0.25">
      <c r="Q177" s="50">
        <f t="shared" si="13"/>
        <v>-1.1904761904761905</v>
      </c>
      <c r="R177" s="91">
        <f t="shared" si="14"/>
        <v>-1.0180710407427362</v>
      </c>
      <c r="S177" s="50">
        <f t="shared" si="15"/>
        <v>-5.5</v>
      </c>
      <c r="T177" s="50">
        <f t="shared" si="16"/>
        <v>-2.195380003526715</v>
      </c>
      <c r="U177" s="50">
        <f t="shared" si="17"/>
        <v>-2.2632848161226429</v>
      </c>
      <c r="W177" s="50" t="e">
        <v>#N/A</v>
      </c>
    </row>
    <row r="178" spans="17:23" x14ac:dyDescent="0.25">
      <c r="Q178" s="50">
        <f t="shared" si="13"/>
        <v>-1.1904761904761905</v>
      </c>
      <c r="R178" s="91">
        <f t="shared" si="14"/>
        <v>-1.0180710407427362</v>
      </c>
      <c r="S178" s="50">
        <f t="shared" si="15"/>
        <v>-5.5</v>
      </c>
      <c r="T178" s="50">
        <f t="shared" si="16"/>
        <v>-2.195380003526715</v>
      </c>
      <c r="U178" s="50">
        <f t="shared" si="17"/>
        <v>-2.2632848161226429</v>
      </c>
      <c r="W178" s="50" t="e">
        <v>#N/A</v>
      </c>
    </row>
    <row r="179" spans="17:23" x14ac:dyDescent="0.25">
      <c r="Q179" s="50">
        <f t="shared" si="13"/>
        <v>-1.1904761904761905</v>
      </c>
      <c r="R179" s="91">
        <f t="shared" si="14"/>
        <v>-1.0180710407427362</v>
      </c>
      <c r="S179" s="50">
        <f t="shared" si="15"/>
        <v>-5.5</v>
      </c>
      <c r="T179" s="50">
        <f t="shared" si="16"/>
        <v>-2.195380003526715</v>
      </c>
      <c r="U179" s="50">
        <f t="shared" si="17"/>
        <v>-2.2632848161226429</v>
      </c>
      <c r="W179" s="50" t="e">
        <v>#N/A</v>
      </c>
    </row>
    <row r="180" spans="17:23" x14ac:dyDescent="0.25">
      <c r="Q180" s="50">
        <f t="shared" si="13"/>
        <v>-1.1904761904761905</v>
      </c>
      <c r="R180" s="91">
        <f t="shared" si="14"/>
        <v>-1.0180710407427362</v>
      </c>
      <c r="S180" s="50">
        <f t="shared" si="15"/>
        <v>-5.5</v>
      </c>
      <c r="T180" s="50">
        <f t="shared" si="16"/>
        <v>-2.195380003526715</v>
      </c>
      <c r="U180" s="50">
        <f t="shared" si="17"/>
        <v>-2.2632848161226429</v>
      </c>
      <c r="W180" s="50" t="e">
        <v>#N/A</v>
      </c>
    </row>
    <row r="181" spans="17:23" x14ac:dyDescent="0.25">
      <c r="Q181" s="50">
        <f t="shared" si="13"/>
        <v>-1.1904761904761905</v>
      </c>
      <c r="R181" s="91">
        <f t="shared" si="14"/>
        <v>-1.0180710407427362</v>
      </c>
      <c r="S181" s="50">
        <f t="shared" si="15"/>
        <v>-5.5</v>
      </c>
      <c r="T181" s="50">
        <f t="shared" si="16"/>
        <v>-2.195380003526715</v>
      </c>
      <c r="U181" s="50">
        <f t="shared" si="17"/>
        <v>-2.2632848161226429</v>
      </c>
      <c r="W181" s="50" t="e">
        <v>#N/A</v>
      </c>
    </row>
    <row r="182" spans="17:23" x14ac:dyDescent="0.25">
      <c r="Q182" s="50">
        <f t="shared" si="13"/>
        <v>-1.1904761904761905</v>
      </c>
      <c r="R182" s="91">
        <f t="shared" si="14"/>
        <v>-1.0180710407427362</v>
      </c>
      <c r="S182" s="50">
        <f t="shared" si="15"/>
        <v>-5.5</v>
      </c>
      <c r="T182" s="50">
        <f t="shared" si="16"/>
        <v>-2.195380003526715</v>
      </c>
      <c r="U182" s="50">
        <f t="shared" si="17"/>
        <v>-2.2632848161226429</v>
      </c>
      <c r="W182" s="50" t="e">
        <v>#N/A</v>
      </c>
    </row>
    <row r="183" spans="17:23" x14ac:dyDescent="0.25">
      <c r="Q183" s="50">
        <f t="shared" si="13"/>
        <v>-1.1904761904761905</v>
      </c>
      <c r="R183" s="91">
        <f t="shared" si="14"/>
        <v>-1.0180710407427362</v>
      </c>
      <c r="S183" s="50">
        <f t="shared" si="15"/>
        <v>-5.5</v>
      </c>
      <c r="T183" s="50">
        <f t="shared" si="16"/>
        <v>-2.195380003526715</v>
      </c>
      <c r="U183" s="50">
        <f t="shared" si="17"/>
        <v>-2.2632848161226429</v>
      </c>
      <c r="W183" s="50" t="e">
        <v>#N/A</v>
      </c>
    </row>
    <row r="184" spans="17:23" x14ac:dyDescent="0.25">
      <c r="Q184" s="50">
        <f t="shared" si="13"/>
        <v>-1.1904761904761905</v>
      </c>
      <c r="R184" s="91">
        <f t="shared" si="14"/>
        <v>-1.0180710407427362</v>
      </c>
      <c r="S184" s="50">
        <f t="shared" si="15"/>
        <v>-5.5</v>
      </c>
      <c r="T184" s="50">
        <f t="shared" si="16"/>
        <v>-2.195380003526715</v>
      </c>
      <c r="U184" s="50">
        <f t="shared" si="17"/>
        <v>-2.2632848161226429</v>
      </c>
      <c r="W184" s="50" t="e">
        <v>#N/A</v>
      </c>
    </row>
    <row r="185" spans="17:23" x14ac:dyDescent="0.25">
      <c r="Q185" s="50">
        <f t="shared" si="13"/>
        <v>-1.1904761904761905</v>
      </c>
      <c r="R185" s="91">
        <f t="shared" si="14"/>
        <v>-1.0180710407427362</v>
      </c>
      <c r="S185" s="50">
        <f t="shared" si="15"/>
        <v>-5.5</v>
      </c>
      <c r="T185" s="50">
        <f t="shared" si="16"/>
        <v>-2.195380003526715</v>
      </c>
      <c r="U185" s="50">
        <f t="shared" si="17"/>
        <v>-2.2632848161226429</v>
      </c>
    </row>
    <row r="186" spans="17:23" x14ac:dyDescent="0.25">
      <c r="Q186" s="50">
        <f t="shared" si="13"/>
        <v>-1.1904761904761905</v>
      </c>
      <c r="R186" s="91">
        <f t="shared" si="14"/>
        <v>-1.0180710407427362</v>
      </c>
      <c r="S186" s="50">
        <f t="shared" si="15"/>
        <v>-5.5</v>
      </c>
      <c r="T186" s="50">
        <f t="shared" si="16"/>
        <v>-2.195380003526715</v>
      </c>
      <c r="U186" s="50">
        <f t="shared" si="17"/>
        <v>-2.2632848161226429</v>
      </c>
    </row>
    <row r="187" spans="17:23" x14ac:dyDescent="0.25">
      <c r="Q187" s="50">
        <f t="shared" si="13"/>
        <v>-1.1904761904761905</v>
      </c>
      <c r="R187" s="91">
        <f t="shared" si="14"/>
        <v>-1.0180710407427362</v>
      </c>
      <c r="S187" s="50">
        <f t="shared" si="15"/>
        <v>-5.5</v>
      </c>
      <c r="T187" s="50">
        <f t="shared" si="16"/>
        <v>-2.195380003526715</v>
      </c>
      <c r="U187" s="50">
        <f t="shared" si="17"/>
        <v>-2.2632848161226429</v>
      </c>
    </row>
    <row r="188" spans="17:23" x14ac:dyDescent="0.25">
      <c r="Q188" s="50">
        <f t="shared" si="13"/>
        <v>-1.1904761904761905</v>
      </c>
      <c r="R188" s="91">
        <f t="shared" si="14"/>
        <v>-1.0180710407427362</v>
      </c>
      <c r="S188" s="50">
        <f t="shared" si="15"/>
        <v>-5.5</v>
      </c>
      <c r="T188" s="50">
        <f t="shared" si="16"/>
        <v>-2.195380003526715</v>
      </c>
      <c r="U188" s="50">
        <f t="shared" si="17"/>
        <v>-2.2632848161226429</v>
      </c>
    </row>
    <row r="189" spans="17:23" x14ac:dyDescent="0.25">
      <c r="Q189" s="50">
        <f t="shared" si="13"/>
        <v>-1.1904761904761905</v>
      </c>
      <c r="R189" s="91">
        <f t="shared" si="14"/>
        <v>-1.0180710407427362</v>
      </c>
      <c r="S189" s="50">
        <f t="shared" si="15"/>
        <v>-5.5</v>
      </c>
      <c r="T189" s="50">
        <f t="shared" si="16"/>
        <v>-2.195380003526715</v>
      </c>
      <c r="U189" s="50">
        <f t="shared" si="17"/>
        <v>-2.2632848161226429</v>
      </c>
    </row>
    <row r="190" spans="17:23" x14ac:dyDescent="0.25">
      <c r="Q190" s="50">
        <f t="shared" si="13"/>
        <v>-1.1904761904761905</v>
      </c>
      <c r="R190" s="91">
        <f t="shared" si="14"/>
        <v>-1.0180710407427362</v>
      </c>
      <c r="S190" s="50">
        <f t="shared" si="15"/>
        <v>-5.5</v>
      </c>
      <c r="T190" s="50">
        <f t="shared" si="16"/>
        <v>-2.195380003526715</v>
      </c>
      <c r="U190" s="50">
        <f t="shared" si="17"/>
        <v>-2.2632848161226429</v>
      </c>
    </row>
    <row r="191" spans="17:23" x14ac:dyDescent="0.25">
      <c r="Q191" s="50">
        <f t="shared" si="13"/>
        <v>-1.1904761904761905</v>
      </c>
      <c r="R191" s="91">
        <f t="shared" si="14"/>
        <v>-1.0180710407427362</v>
      </c>
      <c r="S191" s="50">
        <f t="shared" si="15"/>
        <v>-5.5</v>
      </c>
      <c r="T191" s="50">
        <f t="shared" si="16"/>
        <v>-2.195380003526715</v>
      </c>
      <c r="U191" s="50">
        <f t="shared" si="17"/>
        <v>-2.2632848161226429</v>
      </c>
    </row>
    <row r="192" spans="17:23" x14ac:dyDescent="0.25">
      <c r="Q192" s="50">
        <f t="shared" si="13"/>
        <v>-1.1904761904761905</v>
      </c>
      <c r="R192" s="91">
        <f t="shared" si="14"/>
        <v>-1.0180710407427362</v>
      </c>
      <c r="S192" s="50">
        <f t="shared" si="15"/>
        <v>-5.5</v>
      </c>
      <c r="T192" s="50">
        <f t="shared" si="16"/>
        <v>-2.195380003526715</v>
      </c>
      <c r="U192" s="50">
        <f t="shared" si="17"/>
        <v>-2.2632848161226429</v>
      </c>
    </row>
    <row r="193" spans="17:21" x14ac:dyDescent="0.25">
      <c r="Q193" s="50">
        <f t="shared" si="13"/>
        <v>-1.1904761904761905</v>
      </c>
      <c r="R193" s="91">
        <f t="shared" si="14"/>
        <v>-1.0180710407427362</v>
      </c>
      <c r="S193" s="50">
        <f t="shared" si="15"/>
        <v>-5.5</v>
      </c>
      <c r="T193" s="50">
        <f t="shared" si="16"/>
        <v>-2.195380003526715</v>
      </c>
      <c r="U193" s="50">
        <f t="shared" si="17"/>
        <v>-2.2632848161226429</v>
      </c>
    </row>
    <row r="194" spans="17:21" x14ac:dyDescent="0.25">
      <c r="Q194" s="50">
        <f t="shared" si="13"/>
        <v>-1.1904761904761905</v>
      </c>
      <c r="R194" s="91">
        <f t="shared" si="14"/>
        <v>-1.0180710407427362</v>
      </c>
      <c r="S194" s="50">
        <f t="shared" si="15"/>
        <v>-5.5</v>
      </c>
      <c r="T194" s="50">
        <f t="shared" si="16"/>
        <v>-2.195380003526715</v>
      </c>
      <c r="U194" s="50">
        <f t="shared" si="17"/>
        <v>-2.2632848161226429</v>
      </c>
    </row>
    <row r="195" spans="17:21" x14ac:dyDescent="0.25">
      <c r="Q195" s="50">
        <f t="shared" ref="Q195:Q258" si="18">2*((L195-P$3)/(P$5-P$3))-1</f>
        <v>-1.1904761904761905</v>
      </c>
      <c r="R195" s="91">
        <f t="shared" ref="R195:R258" si="19">2*((H195-P$8)/(P$10-P$8))-1</f>
        <v>-1.0180710407427362</v>
      </c>
      <c r="S195" s="50">
        <f t="shared" ref="S195:S258" si="20">2*((I195-P$13)/(P$15-P$13))-1</f>
        <v>-5.5</v>
      </c>
      <c r="T195" s="50">
        <f t="shared" ref="T195:T258" si="21">2*((J195-P$18)/(P$20-P$18))-1</f>
        <v>-2.195380003526715</v>
      </c>
      <c r="U195" s="50">
        <f t="shared" ref="U195:U258" si="22">2*((K195-P$23)/(P$25-P$23))-1</f>
        <v>-2.2632848161226429</v>
      </c>
    </row>
    <row r="196" spans="17:21" x14ac:dyDescent="0.25">
      <c r="Q196" s="50">
        <f t="shared" si="18"/>
        <v>-1.1904761904761905</v>
      </c>
      <c r="R196" s="91">
        <f t="shared" si="19"/>
        <v>-1.0180710407427362</v>
      </c>
      <c r="S196" s="50">
        <f t="shared" si="20"/>
        <v>-5.5</v>
      </c>
      <c r="T196" s="50">
        <f t="shared" si="21"/>
        <v>-2.195380003526715</v>
      </c>
      <c r="U196" s="50">
        <f t="shared" si="22"/>
        <v>-2.2632848161226429</v>
      </c>
    </row>
    <row r="197" spans="17:21" x14ac:dyDescent="0.25">
      <c r="Q197" s="50">
        <f t="shared" si="18"/>
        <v>-1.1904761904761905</v>
      </c>
      <c r="R197" s="91">
        <f t="shared" si="19"/>
        <v>-1.0180710407427362</v>
      </c>
      <c r="S197" s="50">
        <f t="shared" si="20"/>
        <v>-5.5</v>
      </c>
      <c r="T197" s="50">
        <f t="shared" si="21"/>
        <v>-2.195380003526715</v>
      </c>
      <c r="U197" s="50">
        <f t="shared" si="22"/>
        <v>-2.2632848161226429</v>
      </c>
    </row>
    <row r="198" spans="17:21" x14ac:dyDescent="0.25">
      <c r="Q198" s="50">
        <f t="shared" si="18"/>
        <v>-1.1904761904761905</v>
      </c>
      <c r="R198" s="91">
        <f t="shared" si="19"/>
        <v>-1.0180710407427362</v>
      </c>
      <c r="S198" s="50">
        <f t="shared" si="20"/>
        <v>-5.5</v>
      </c>
      <c r="T198" s="50">
        <f t="shared" si="21"/>
        <v>-2.195380003526715</v>
      </c>
      <c r="U198" s="50">
        <f t="shared" si="22"/>
        <v>-2.2632848161226429</v>
      </c>
    </row>
    <row r="199" spans="17:21" x14ac:dyDescent="0.25">
      <c r="Q199" s="50">
        <f t="shared" si="18"/>
        <v>-1.1904761904761905</v>
      </c>
      <c r="R199" s="91">
        <f t="shared" si="19"/>
        <v>-1.0180710407427362</v>
      </c>
      <c r="S199" s="50">
        <f t="shared" si="20"/>
        <v>-5.5</v>
      </c>
      <c r="T199" s="50">
        <f t="shared" si="21"/>
        <v>-2.195380003526715</v>
      </c>
      <c r="U199" s="50">
        <f t="shared" si="22"/>
        <v>-2.2632848161226429</v>
      </c>
    </row>
    <row r="200" spans="17:21" x14ac:dyDescent="0.25">
      <c r="Q200" s="50">
        <f t="shared" si="18"/>
        <v>-1.1904761904761905</v>
      </c>
      <c r="R200" s="91">
        <f t="shared" si="19"/>
        <v>-1.0180710407427362</v>
      </c>
      <c r="S200" s="50">
        <f t="shared" si="20"/>
        <v>-5.5</v>
      </c>
      <c r="T200" s="50">
        <f t="shared" si="21"/>
        <v>-2.195380003526715</v>
      </c>
      <c r="U200" s="50">
        <f t="shared" si="22"/>
        <v>-2.2632848161226429</v>
      </c>
    </row>
    <row r="201" spans="17:21" x14ac:dyDescent="0.25">
      <c r="Q201" s="50">
        <f t="shared" si="18"/>
        <v>-1.1904761904761905</v>
      </c>
      <c r="R201" s="91">
        <f t="shared" si="19"/>
        <v>-1.0180710407427362</v>
      </c>
      <c r="S201" s="50">
        <f t="shared" si="20"/>
        <v>-5.5</v>
      </c>
      <c r="T201" s="50">
        <f t="shared" si="21"/>
        <v>-2.195380003526715</v>
      </c>
      <c r="U201" s="50">
        <f t="shared" si="22"/>
        <v>-2.2632848161226429</v>
      </c>
    </row>
    <row r="202" spans="17:21" x14ac:dyDescent="0.25">
      <c r="Q202" s="50">
        <f t="shared" si="18"/>
        <v>-1.1904761904761905</v>
      </c>
      <c r="R202" s="91">
        <f t="shared" si="19"/>
        <v>-1.0180710407427362</v>
      </c>
      <c r="S202" s="50">
        <f t="shared" si="20"/>
        <v>-5.5</v>
      </c>
      <c r="T202" s="50">
        <f t="shared" si="21"/>
        <v>-2.195380003526715</v>
      </c>
      <c r="U202" s="50">
        <f t="shared" si="22"/>
        <v>-2.2632848161226429</v>
      </c>
    </row>
    <row r="203" spans="17:21" x14ac:dyDescent="0.25">
      <c r="Q203" s="50">
        <f t="shared" si="18"/>
        <v>-1.1904761904761905</v>
      </c>
      <c r="R203" s="91">
        <f t="shared" si="19"/>
        <v>-1.0180710407427362</v>
      </c>
      <c r="S203" s="50">
        <f t="shared" si="20"/>
        <v>-5.5</v>
      </c>
      <c r="T203" s="50">
        <f t="shared" si="21"/>
        <v>-2.195380003526715</v>
      </c>
      <c r="U203" s="50">
        <f t="shared" si="22"/>
        <v>-2.2632848161226429</v>
      </c>
    </row>
    <row r="204" spans="17:21" x14ac:dyDescent="0.25">
      <c r="Q204" s="50">
        <f t="shared" si="18"/>
        <v>-1.1904761904761905</v>
      </c>
      <c r="R204" s="91">
        <f t="shared" si="19"/>
        <v>-1.0180710407427362</v>
      </c>
      <c r="S204" s="50">
        <f t="shared" si="20"/>
        <v>-5.5</v>
      </c>
      <c r="T204" s="50">
        <f t="shared" si="21"/>
        <v>-2.195380003526715</v>
      </c>
      <c r="U204" s="50">
        <f t="shared" si="22"/>
        <v>-2.2632848161226429</v>
      </c>
    </row>
    <row r="205" spans="17:21" x14ac:dyDescent="0.25">
      <c r="Q205" s="50">
        <f t="shared" si="18"/>
        <v>-1.1904761904761905</v>
      </c>
      <c r="R205" s="91">
        <f t="shared" si="19"/>
        <v>-1.0180710407427362</v>
      </c>
      <c r="S205" s="50">
        <f t="shared" si="20"/>
        <v>-5.5</v>
      </c>
      <c r="T205" s="50">
        <f t="shared" si="21"/>
        <v>-2.195380003526715</v>
      </c>
      <c r="U205" s="50">
        <f t="shared" si="22"/>
        <v>-2.2632848161226429</v>
      </c>
    </row>
    <row r="206" spans="17:21" x14ac:dyDescent="0.25">
      <c r="Q206" s="50">
        <f t="shared" si="18"/>
        <v>-1.1904761904761905</v>
      </c>
      <c r="R206" s="91">
        <f t="shared" si="19"/>
        <v>-1.0180710407427362</v>
      </c>
      <c r="S206" s="50">
        <f t="shared" si="20"/>
        <v>-5.5</v>
      </c>
      <c r="T206" s="50">
        <f t="shared" si="21"/>
        <v>-2.195380003526715</v>
      </c>
      <c r="U206" s="50">
        <f t="shared" si="22"/>
        <v>-2.2632848161226429</v>
      </c>
    </row>
    <row r="207" spans="17:21" x14ac:dyDescent="0.25">
      <c r="Q207" s="50">
        <f t="shared" si="18"/>
        <v>-1.1904761904761905</v>
      </c>
      <c r="R207" s="91">
        <f t="shared" si="19"/>
        <v>-1.0180710407427362</v>
      </c>
      <c r="S207" s="50">
        <f t="shared" si="20"/>
        <v>-5.5</v>
      </c>
      <c r="T207" s="50">
        <f t="shared" si="21"/>
        <v>-2.195380003526715</v>
      </c>
      <c r="U207" s="50">
        <f t="shared" si="22"/>
        <v>-2.2632848161226429</v>
      </c>
    </row>
    <row r="208" spans="17:21" x14ac:dyDescent="0.25">
      <c r="Q208" s="50">
        <f t="shared" si="18"/>
        <v>-1.1904761904761905</v>
      </c>
      <c r="R208" s="91">
        <f t="shared" si="19"/>
        <v>-1.0180710407427362</v>
      </c>
      <c r="S208" s="50">
        <f t="shared" si="20"/>
        <v>-5.5</v>
      </c>
      <c r="T208" s="50">
        <f t="shared" si="21"/>
        <v>-2.195380003526715</v>
      </c>
      <c r="U208" s="50">
        <f t="shared" si="22"/>
        <v>-2.2632848161226429</v>
      </c>
    </row>
    <row r="209" spans="17:21" x14ac:dyDescent="0.25">
      <c r="Q209" s="50">
        <f t="shared" si="18"/>
        <v>-1.1904761904761905</v>
      </c>
      <c r="R209" s="91">
        <f t="shared" si="19"/>
        <v>-1.0180710407427362</v>
      </c>
      <c r="S209" s="50">
        <f t="shared" si="20"/>
        <v>-5.5</v>
      </c>
      <c r="T209" s="50">
        <f t="shared" si="21"/>
        <v>-2.195380003526715</v>
      </c>
      <c r="U209" s="50">
        <f t="shared" si="22"/>
        <v>-2.2632848161226429</v>
      </c>
    </row>
    <row r="210" spans="17:21" x14ac:dyDescent="0.25">
      <c r="Q210" s="50">
        <f t="shared" si="18"/>
        <v>-1.1904761904761905</v>
      </c>
      <c r="R210" s="91">
        <f t="shared" si="19"/>
        <v>-1.0180710407427362</v>
      </c>
      <c r="S210" s="50">
        <f t="shared" si="20"/>
        <v>-5.5</v>
      </c>
      <c r="T210" s="50">
        <f t="shared" si="21"/>
        <v>-2.195380003526715</v>
      </c>
      <c r="U210" s="50">
        <f t="shared" si="22"/>
        <v>-2.2632848161226429</v>
      </c>
    </row>
    <row r="211" spans="17:21" x14ac:dyDescent="0.25">
      <c r="Q211" s="50">
        <f t="shared" si="18"/>
        <v>-1.1904761904761905</v>
      </c>
      <c r="R211" s="91">
        <f t="shared" si="19"/>
        <v>-1.0180710407427362</v>
      </c>
      <c r="S211" s="50">
        <f t="shared" si="20"/>
        <v>-5.5</v>
      </c>
      <c r="T211" s="50">
        <f t="shared" si="21"/>
        <v>-2.195380003526715</v>
      </c>
      <c r="U211" s="50">
        <f t="shared" si="22"/>
        <v>-2.2632848161226429</v>
      </c>
    </row>
    <row r="212" spans="17:21" x14ac:dyDescent="0.25">
      <c r="Q212" s="50">
        <f t="shared" si="18"/>
        <v>-1.1904761904761905</v>
      </c>
      <c r="R212" s="91">
        <f t="shared" si="19"/>
        <v>-1.0180710407427362</v>
      </c>
      <c r="S212" s="50">
        <f t="shared" si="20"/>
        <v>-5.5</v>
      </c>
      <c r="T212" s="50">
        <f t="shared" si="21"/>
        <v>-2.195380003526715</v>
      </c>
      <c r="U212" s="50">
        <f t="shared" si="22"/>
        <v>-2.2632848161226429</v>
      </c>
    </row>
    <row r="213" spans="17:21" x14ac:dyDescent="0.25">
      <c r="Q213" s="50">
        <f t="shared" si="18"/>
        <v>-1.1904761904761905</v>
      </c>
      <c r="R213" s="91">
        <f t="shared" si="19"/>
        <v>-1.0180710407427362</v>
      </c>
      <c r="S213" s="50">
        <f t="shared" si="20"/>
        <v>-5.5</v>
      </c>
      <c r="T213" s="50">
        <f t="shared" si="21"/>
        <v>-2.195380003526715</v>
      </c>
      <c r="U213" s="50">
        <f t="shared" si="22"/>
        <v>-2.2632848161226429</v>
      </c>
    </row>
    <row r="214" spans="17:21" x14ac:dyDescent="0.25">
      <c r="Q214" s="50">
        <f t="shared" si="18"/>
        <v>-1.1904761904761905</v>
      </c>
      <c r="R214" s="91">
        <f t="shared" si="19"/>
        <v>-1.0180710407427362</v>
      </c>
      <c r="S214" s="50">
        <f t="shared" si="20"/>
        <v>-5.5</v>
      </c>
      <c r="T214" s="50">
        <f t="shared" si="21"/>
        <v>-2.195380003526715</v>
      </c>
      <c r="U214" s="50">
        <f t="shared" si="22"/>
        <v>-2.2632848161226429</v>
      </c>
    </row>
    <row r="215" spans="17:21" x14ac:dyDescent="0.25">
      <c r="Q215" s="50">
        <f t="shared" si="18"/>
        <v>-1.1904761904761905</v>
      </c>
      <c r="R215" s="91">
        <f t="shared" si="19"/>
        <v>-1.0180710407427362</v>
      </c>
      <c r="S215" s="50">
        <f t="shared" si="20"/>
        <v>-5.5</v>
      </c>
      <c r="T215" s="50">
        <f t="shared" si="21"/>
        <v>-2.195380003526715</v>
      </c>
      <c r="U215" s="50">
        <f t="shared" si="22"/>
        <v>-2.2632848161226429</v>
      </c>
    </row>
    <row r="216" spans="17:21" x14ac:dyDescent="0.25">
      <c r="Q216" s="50">
        <f t="shared" si="18"/>
        <v>-1.1904761904761905</v>
      </c>
      <c r="R216" s="91">
        <f t="shared" si="19"/>
        <v>-1.0180710407427362</v>
      </c>
      <c r="S216" s="50">
        <f t="shared" si="20"/>
        <v>-5.5</v>
      </c>
      <c r="T216" s="50">
        <f t="shared" si="21"/>
        <v>-2.195380003526715</v>
      </c>
      <c r="U216" s="50">
        <f t="shared" si="22"/>
        <v>-2.2632848161226429</v>
      </c>
    </row>
    <row r="217" spans="17:21" x14ac:dyDescent="0.25">
      <c r="Q217" s="50">
        <f t="shared" si="18"/>
        <v>-1.1904761904761905</v>
      </c>
      <c r="R217" s="91">
        <f t="shared" si="19"/>
        <v>-1.0180710407427362</v>
      </c>
      <c r="S217" s="50">
        <f t="shared" si="20"/>
        <v>-5.5</v>
      </c>
      <c r="T217" s="50">
        <f t="shared" si="21"/>
        <v>-2.195380003526715</v>
      </c>
      <c r="U217" s="50">
        <f t="shared" si="22"/>
        <v>-2.2632848161226429</v>
      </c>
    </row>
    <row r="218" spans="17:21" x14ac:dyDescent="0.25">
      <c r="Q218" s="50">
        <f t="shared" si="18"/>
        <v>-1.1904761904761905</v>
      </c>
      <c r="R218" s="91">
        <f t="shared" si="19"/>
        <v>-1.0180710407427362</v>
      </c>
      <c r="S218" s="50">
        <f t="shared" si="20"/>
        <v>-5.5</v>
      </c>
      <c r="T218" s="50">
        <f t="shared" si="21"/>
        <v>-2.195380003526715</v>
      </c>
      <c r="U218" s="50">
        <f t="shared" si="22"/>
        <v>-2.2632848161226429</v>
      </c>
    </row>
    <row r="219" spans="17:21" x14ac:dyDescent="0.25">
      <c r="Q219" s="50">
        <f t="shared" si="18"/>
        <v>-1.1904761904761905</v>
      </c>
      <c r="R219" s="91">
        <f t="shared" si="19"/>
        <v>-1.0180710407427362</v>
      </c>
      <c r="S219" s="50">
        <f t="shared" si="20"/>
        <v>-5.5</v>
      </c>
      <c r="T219" s="50">
        <f t="shared" si="21"/>
        <v>-2.195380003526715</v>
      </c>
      <c r="U219" s="50">
        <f t="shared" si="22"/>
        <v>-2.2632848161226429</v>
      </c>
    </row>
    <row r="220" spans="17:21" x14ac:dyDescent="0.25">
      <c r="Q220" s="50">
        <f t="shared" si="18"/>
        <v>-1.1904761904761905</v>
      </c>
      <c r="R220" s="91">
        <f t="shared" si="19"/>
        <v>-1.0180710407427362</v>
      </c>
      <c r="S220" s="50">
        <f t="shared" si="20"/>
        <v>-5.5</v>
      </c>
      <c r="T220" s="50">
        <f t="shared" si="21"/>
        <v>-2.195380003526715</v>
      </c>
      <c r="U220" s="50">
        <f t="shared" si="22"/>
        <v>-2.2632848161226429</v>
      </c>
    </row>
    <row r="221" spans="17:21" x14ac:dyDescent="0.25">
      <c r="Q221" s="50">
        <f t="shared" si="18"/>
        <v>-1.1904761904761905</v>
      </c>
      <c r="R221" s="91">
        <f t="shared" si="19"/>
        <v>-1.0180710407427362</v>
      </c>
      <c r="S221" s="50">
        <f t="shared" si="20"/>
        <v>-5.5</v>
      </c>
      <c r="T221" s="50">
        <f t="shared" si="21"/>
        <v>-2.195380003526715</v>
      </c>
      <c r="U221" s="50">
        <f t="shared" si="22"/>
        <v>-2.2632848161226429</v>
      </c>
    </row>
    <row r="222" spans="17:21" x14ac:dyDescent="0.25">
      <c r="Q222" s="50">
        <f t="shared" si="18"/>
        <v>-1.1904761904761905</v>
      </c>
      <c r="R222" s="91">
        <f t="shared" si="19"/>
        <v>-1.0180710407427362</v>
      </c>
      <c r="S222" s="50">
        <f t="shared" si="20"/>
        <v>-5.5</v>
      </c>
      <c r="T222" s="50">
        <f t="shared" si="21"/>
        <v>-2.195380003526715</v>
      </c>
      <c r="U222" s="50">
        <f t="shared" si="22"/>
        <v>-2.2632848161226429</v>
      </c>
    </row>
    <row r="223" spans="17:21" x14ac:dyDescent="0.25">
      <c r="Q223" s="50">
        <f t="shared" si="18"/>
        <v>-1.1904761904761905</v>
      </c>
      <c r="R223" s="91">
        <f t="shared" si="19"/>
        <v>-1.0180710407427362</v>
      </c>
      <c r="S223" s="50">
        <f t="shared" si="20"/>
        <v>-5.5</v>
      </c>
      <c r="T223" s="50">
        <f t="shared" si="21"/>
        <v>-2.195380003526715</v>
      </c>
      <c r="U223" s="50">
        <f t="shared" si="22"/>
        <v>-2.2632848161226429</v>
      </c>
    </row>
    <row r="224" spans="17:21" x14ac:dyDescent="0.25">
      <c r="Q224" s="50">
        <f t="shared" si="18"/>
        <v>-1.1904761904761905</v>
      </c>
      <c r="R224" s="91">
        <f t="shared" si="19"/>
        <v>-1.0180710407427362</v>
      </c>
      <c r="S224" s="50">
        <f t="shared" si="20"/>
        <v>-5.5</v>
      </c>
      <c r="T224" s="50">
        <f t="shared" si="21"/>
        <v>-2.195380003526715</v>
      </c>
      <c r="U224" s="50">
        <f t="shared" si="22"/>
        <v>-2.2632848161226429</v>
      </c>
    </row>
    <row r="225" spans="17:21" x14ac:dyDescent="0.25">
      <c r="Q225" s="50">
        <f t="shared" si="18"/>
        <v>-1.1904761904761905</v>
      </c>
      <c r="R225" s="91">
        <f t="shared" si="19"/>
        <v>-1.0180710407427362</v>
      </c>
      <c r="S225" s="50">
        <f t="shared" si="20"/>
        <v>-5.5</v>
      </c>
      <c r="T225" s="50">
        <f t="shared" si="21"/>
        <v>-2.195380003526715</v>
      </c>
      <c r="U225" s="50">
        <f t="shared" si="22"/>
        <v>-2.2632848161226429</v>
      </c>
    </row>
    <row r="226" spans="17:21" x14ac:dyDescent="0.25">
      <c r="Q226" s="50">
        <f t="shared" si="18"/>
        <v>-1.1904761904761905</v>
      </c>
      <c r="R226" s="91">
        <f t="shared" si="19"/>
        <v>-1.0180710407427362</v>
      </c>
      <c r="S226" s="50">
        <f t="shared" si="20"/>
        <v>-5.5</v>
      </c>
      <c r="T226" s="50">
        <f t="shared" si="21"/>
        <v>-2.195380003526715</v>
      </c>
      <c r="U226" s="50">
        <f t="shared" si="22"/>
        <v>-2.2632848161226429</v>
      </c>
    </row>
    <row r="227" spans="17:21" x14ac:dyDescent="0.25">
      <c r="Q227" s="50">
        <f t="shared" si="18"/>
        <v>-1.1904761904761905</v>
      </c>
      <c r="R227" s="91">
        <f t="shared" si="19"/>
        <v>-1.0180710407427362</v>
      </c>
      <c r="S227" s="50">
        <f t="shared" si="20"/>
        <v>-5.5</v>
      </c>
      <c r="T227" s="50">
        <f t="shared" si="21"/>
        <v>-2.195380003526715</v>
      </c>
      <c r="U227" s="50">
        <f t="shared" si="22"/>
        <v>-2.2632848161226429</v>
      </c>
    </row>
    <row r="228" spans="17:21" x14ac:dyDescent="0.25">
      <c r="Q228" s="50">
        <f t="shared" si="18"/>
        <v>-1.1904761904761905</v>
      </c>
      <c r="R228" s="91">
        <f t="shared" si="19"/>
        <v>-1.0180710407427362</v>
      </c>
      <c r="S228" s="50">
        <f t="shared" si="20"/>
        <v>-5.5</v>
      </c>
      <c r="T228" s="50">
        <f t="shared" si="21"/>
        <v>-2.195380003526715</v>
      </c>
      <c r="U228" s="50">
        <f t="shared" si="22"/>
        <v>-2.2632848161226429</v>
      </c>
    </row>
    <row r="229" spans="17:21" x14ac:dyDescent="0.25">
      <c r="Q229" s="50">
        <f t="shared" si="18"/>
        <v>-1.1904761904761905</v>
      </c>
      <c r="R229" s="91">
        <f t="shared" si="19"/>
        <v>-1.0180710407427362</v>
      </c>
      <c r="S229" s="50">
        <f t="shared" si="20"/>
        <v>-5.5</v>
      </c>
      <c r="T229" s="50">
        <f t="shared" si="21"/>
        <v>-2.195380003526715</v>
      </c>
      <c r="U229" s="50">
        <f t="shared" si="22"/>
        <v>-2.2632848161226429</v>
      </c>
    </row>
    <row r="230" spans="17:21" x14ac:dyDescent="0.25">
      <c r="Q230" s="50">
        <f t="shared" si="18"/>
        <v>-1.1904761904761905</v>
      </c>
      <c r="R230" s="91">
        <f t="shared" si="19"/>
        <v>-1.0180710407427362</v>
      </c>
      <c r="S230" s="50">
        <f t="shared" si="20"/>
        <v>-5.5</v>
      </c>
      <c r="T230" s="50">
        <f t="shared" si="21"/>
        <v>-2.195380003526715</v>
      </c>
      <c r="U230" s="50">
        <f t="shared" si="22"/>
        <v>-2.2632848161226429</v>
      </c>
    </row>
    <row r="231" spans="17:21" x14ac:dyDescent="0.25">
      <c r="Q231" s="50">
        <f t="shared" si="18"/>
        <v>-1.1904761904761905</v>
      </c>
      <c r="R231" s="91">
        <f t="shared" si="19"/>
        <v>-1.0180710407427362</v>
      </c>
      <c r="S231" s="50">
        <f t="shared" si="20"/>
        <v>-5.5</v>
      </c>
      <c r="T231" s="50">
        <f t="shared" si="21"/>
        <v>-2.195380003526715</v>
      </c>
      <c r="U231" s="50">
        <f t="shared" si="22"/>
        <v>-2.2632848161226429</v>
      </c>
    </row>
    <row r="232" spans="17:21" x14ac:dyDescent="0.25">
      <c r="Q232" s="50">
        <f t="shared" si="18"/>
        <v>-1.1904761904761905</v>
      </c>
      <c r="R232" s="91">
        <f t="shared" si="19"/>
        <v>-1.0180710407427362</v>
      </c>
      <c r="S232" s="50">
        <f t="shared" si="20"/>
        <v>-5.5</v>
      </c>
      <c r="T232" s="50">
        <f t="shared" si="21"/>
        <v>-2.195380003526715</v>
      </c>
      <c r="U232" s="50">
        <f t="shared" si="22"/>
        <v>-2.2632848161226429</v>
      </c>
    </row>
    <row r="233" spans="17:21" x14ac:dyDescent="0.25">
      <c r="Q233" s="50">
        <f t="shared" si="18"/>
        <v>-1.1904761904761905</v>
      </c>
      <c r="R233" s="91">
        <f t="shared" si="19"/>
        <v>-1.0180710407427362</v>
      </c>
      <c r="S233" s="50">
        <f t="shared" si="20"/>
        <v>-5.5</v>
      </c>
      <c r="T233" s="50">
        <f t="shared" si="21"/>
        <v>-2.195380003526715</v>
      </c>
      <c r="U233" s="50">
        <f t="shared" si="22"/>
        <v>-2.2632848161226429</v>
      </c>
    </row>
    <row r="234" spans="17:21" x14ac:dyDescent="0.25">
      <c r="Q234" s="50">
        <f t="shared" si="18"/>
        <v>-1.1904761904761905</v>
      </c>
      <c r="R234" s="91">
        <f t="shared" si="19"/>
        <v>-1.0180710407427362</v>
      </c>
      <c r="S234" s="50">
        <f t="shared" si="20"/>
        <v>-5.5</v>
      </c>
      <c r="T234" s="50">
        <f t="shared" si="21"/>
        <v>-2.195380003526715</v>
      </c>
      <c r="U234" s="50">
        <f t="shared" si="22"/>
        <v>-2.2632848161226429</v>
      </c>
    </row>
    <row r="235" spans="17:21" x14ac:dyDescent="0.25">
      <c r="Q235" s="50">
        <f t="shared" si="18"/>
        <v>-1.1904761904761905</v>
      </c>
      <c r="R235" s="91">
        <f t="shared" si="19"/>
        <v>-1.0180710407427362</v>
      </c>
      <c r="S235" s="50">
        <f t="shared" si="20"/>
        <v>-5.5</v>
      </c>
      <c r="T235" s="50">
        <f t="shared" si="21"/>
        <v>-2.195380003526715</v>
      </c>
      <c r="U235" s="50">
        <f t="shared" si="22"/>
        <v>-2.2632848161226429</v>
      </c>
    </row>
    <row r="236" spans="17:21" x14ac:dyDescent="0.25">
      <c r="Q236" s="50">
        <f t="shared" si="18"/>
        <v>-1.1904761904761905</v>
      </c>
      <c r="R236" s="91">
        <f t="shared" si="19"/>
        <v>-1.0180710407427362</v>
      </c>
      <c r="S236" s="50">
        <f t="shared" si="20"/>
        <v>-5.5</v>
      </c>
      <c r="T236" s="50">
        <f t="shared" si="21"/>
        <v>-2.195380003526715</v>
      </c>
      <c r="U236" s="50">
        <f t="shared" si="22"/>
        <v>-2.2632848161226429</v>
      </c>
    </row>
    <row r="237" spans="17:21" x14ac:dyDescent="0.25">
      <c r="Q237" s="50">
        <f t="shared" si="18"/>
        <v>-1.1904761904761905</v>
      </c>
      <c r="R237" s="91">
        <f t="shared" si="19"/>
        <v>-1.0180710407427362</v>
      </c>
      <c r="S237" s="50">
        <f t="shared" si="20"/>
        <v>-5.5</v>
      </c>
      <c r="T237" s="50">
        <f t="shared" si="21"/>
        <v>-2.195380003526715</v>
      </c>
      <c r="U237" s="50">
        <f t="shared" si="22"/>
        <v>-2.2632848161226429</v>
      </c>
    </row>
    <row r="238" spans="17:21" x14ac:dyDescent="0.25">
      <c r="Q238" s="50">
        <f t="shared" si="18"/>
        <v>-1.1904761904761905</v>
      </c>
      <c r="R238" s="91">
        <f t="shared" si="19"/>
        <v>-1.0180710407427362</v>
      </c>
      <c r="S238" s="50">
        <f t="shared" si="20"/>
        <v>-5.5</v>
      </c>
      <c r="T238" s="50">
        <f t="shared" si="21"/>
        <v>-2.195380003526715</v>
      </c>
      <c r="U238" s="50">
        <f t="shared" si="22"/>
        <v>-2.2632848161226429</v>
      </c>
    </row>
    <row r="239" spans="17:21" x14ac:dyDescent="0.25">
      <c r="Q239" s="50">
        <f t="shared" si="18"/>
        <v>-1.1904761904761905</v>
      </c>
      <c r="R239" s="91">
        <f t="shared" si="19"/>
        <v>-1.0180710407427362</v>
      </c>
      <c r="S239" s="50">
        <f t="shared" si="20"/>
        <v>-5.5</v>
      </c>
      <c r="T239" s="50">
        <f t="shared" si="21"/>
        <v>-2.195380003526715</v>
      </c>
      <c r="U239" s="50">
        <f t="shared" si="22"/>
        <v>-2.2632848161226429</v>
      </c>
    </row>
    <row r="240" spans="17:21" x14ac:dyDescent="0.25">
      <c r="Q240" s="50">
        <f t="shared" si="18"/>
        <v>-1.1904761904761905</v>
      </c>
      <c r="R240" s="91">
        <f t="shared" si="19"/>
        <v>-1.0180710407427362</v>
      </c>
      <c r="S240" s="50">
        <f t="shared" si="20"/>
        <v>-5.5</v>
      </c>
      <c r="T240" s="50">
        <f t="shared" si="21"/>
        <v>-2.195380003526715</v>
      </c>
      <c r="U240" s="50">
        <f t="shared" si="22"/>
        <v>-2.2632848161226429</v>
      </c>
    </row>
    <row r="241" spans="17:21" x14ac:dyDescent="0.25">
      <c r="Q241" s="50">
        <f t="shared" si="18"/>
        <v>-1.1904761904761905</v>
      </c>
      <c r="R241" s="91">
        <f t="shared" si="19"/>
        <v>-1.0180710407427362</v>
      </c>
      <c r="S241" s="50">
        <f t="shared" si="20"/>
        <v>-5.5</v>
      </c>
      <c r="T241" s="50">
        <f t="shared" si="21"/>
        <v>-2.195380003526715</v>
      </c>
      <c r="U241" s="50">
        <f t="shared" si="22"/>
        <v>-2.2632848161226429</v>
      </c>
    </row>
    <row r="242" spans="17:21" x14ac:dyDescent="0.25">
      <c r="Q242" s="50">
        <f t="shared" si="18"/>
        <v>-1.1904761904761905</v>
      </c>
      <c r="R242" s="91">
        <f t="shared" si="19"/>
        <v>-1.0180710407427362</v>
      </c>
      <c r="S242" s="50">
        <f t="shared" si="20"/>
        <v>-5.5</v>
      </c>
      <c r="T242" s="50">
        <f t="shared" si="21"/>
        <v>-2.195380003526715</v>
      </c>
      <c r="U242" s="50">
        <f t="shared" si="22"/>
        <v>-2.2632848161226429</v>
      </c>
    </row>
    <row r="243" spans="17:21" x14ac:dyDescent="0.25">
      <c r="Q243" s="50">
        <f t="shared" si="18"/>
        <v>-1.1904761904761905</v>
      </c>
      <c r="R243" s="91">
        <f t="shared" si="19"/>
        <v>-1.0180710407427362</v>
      </c>
      <c r="S243" s="50">
        <f t="shared" si="20"/>
        <v>-5.5</v>
      </c>
      <c r="T243" s="50">
        <f t="shared" si="21"/>
        <v>-2.195380003526715</v>
      </c>
      <c r="U243" s="50">
        <f t="shared" si="22"/>
        <v>-2.2632848161226429</v>
      </c>
    </row>
    <row r="244" spans="17:21" x14ac:dyDescent="0.25">
      <c r="Q244" s="50">
        <f t="shared" si="18"/>
        <v>-1.1904761904761905</v>
      </c>
      <c r="R244" s="91">
        <f t="shared" si="19"/>
        <v>-1.0180710407427362</v>
      </c>
      <c r="S244" s="50">
        <f t="shared" si="20"/>
        <v>-5.5</v>
      </c>
      <c r="T244" s="50">
        <f t="shared" si="21"/>
        <v>-2.195380003526715</v>
      </c>
      <c r="U244" s="50">
        <f t="shared" si="22"/>
        <v>-2.2632848161226429</v>
      </c>
    </row>
    <row r="245" spans="17:21" x14ac:dyDescent="0.25">
      <c r="Q245" s="50">
        <f t="shared" si="18"/>
        <v>-1.1904761904761905</v>
      </c>
      <c r="R245" s="91">
        <f t="shared" si="19"/>
        <v>-1.0180710407427362</v>
      </c>
      <c r="S245" s="50">
        <f t="shared" si="20"/>
        <v>-5.5</v>
      </c>
      <c r="T245" s="50">
        <f t="shared" si="21"/>
        <v>-2.195380003526715</v>
      </c>
      <c r="U245" s="50">
        <f t="shared" si="22"/>
        <v>-2.2632848161226429</v>
      </c>
    </row>
    <row r="246" spans="17:21" x14ac:dyDescent="0.25">
      <c r="Q246" s="50">
        <f t="shared" si="18"/>
        <v>-1.1904761904761905</v>
      </c>
      <c r="R246" s="91">
        <f t="shared" si="19"/>
        <v>-1.0180710407427362</v>
      </c>
      <c r="S246" s="50">
        <f t="shared" si="20"/>
        <v>-5.5</v>
      </c>
      <c r="T246" s="50">
        <f t="shared" si="21"/>
        <v>-2.195380003526715</v>
      </c>
      <c r="U246" s="50">
        <f t="shared" si="22"/>
        <v>-2.2632848161226429</v>
      </c>
    </row>
    <row r="247" spans="17:21" x14ac:dyDescent="0.25">
      <c r="Q247" s="50">
        <f t="shared" si="18"/>
        <v>-1.1904761904761905</v>
      </c>
      <c r="R247" s="91">
        <f t="shared" si="19"/>
        <v>-1.0180710407427362</v>
      </c>
      <c r="S247" s="50">
        <f t="shared" si="20"/>
        <v>-5.5</v>
      </c>
      <c r="T247" s="50">
        <f t="shared" si="21"/>
        <v>-2.195380003526715</v>
      </c>
      <c r="U247" s="50">
        <f t="shared" si="22"/>
        <v>-2.2632848161226429</v>
      </c>
    </row>
    <row r="248" spans="17:21" x14ac:dyDescent="0.25">
      <c r="Q248" s="50">
        <f t="shared" si="18"/>
        <v>-1.1904761904761905</v>
      </c>
      <c r="R248" s="91">
        <f t="shared" si="19"/>
        <v>-1.0180710407427362</v>
      </c>
      <c r="S248" s="50">
        <f t="shared" si="20"/>
        <v>-5.5</v>
      </c>
      <c r="T248" s="50">
        <f t="shared" si="21"/>
        <v>-2.195380003526715</v>
      </c>
      <c r="U248" s="50">
        <f t="shared" si="22"/>
        <v>-2.2632848161226429</v>
      </c>
    </row>
    <row r="249" spans="17:21" x14ac:dyDescent="0.25">
      <c r="Q249" s="50">
        <f t="shared" si="18"/>
        <v>-1.1904761904761905</v>
      </c>
      <c r="R249" s="91">
        <f t="shared" si="19"/>
        <v>-1.0180710407427362</v>
      </c>
      <c r="S249" s="50">
        <f t="shared" si="20"/>
        <v>-5.5</v>
      </c>
      <c r="T249" s="50">
        <f t="shared" si="21"/>
        <v>-2.195380003526715</v>
      </c>
      <c r="U249" s="50">
        <f t="shared" si="22"/>
        <v>-2.2632848161226429</v>
      </c>
    </row>
    <row r="250" spans="17:21" x14ac:dyDescent="0.25">
      <c r="Q250" s="50">
        <f t="shared" si="18"/>
        <v>-1.1904761904761905</v>
      </c>
      <c r="R250" s="91">
        <f t="shared" si="19"/>
        <v>-1.0180710407427362</v>
      </c>
      <c r="S250" s="50">
        <f t="shared" si="20"/>
        <v>-5.5</v>
      </c>
      <c r="T250" s="50">
        <f t="shared" si="21"/>
        <v>-2.195380003526715</v>
      </c>
      <c r="U250" s="50">
        <f t="shared" si="22"/>
        <v>-2.2632848161226429</v>
      </c>
    </row>
    <row r="251" spans="17:21" x14ac:dyDescent="0.25">
      <c r="Q251" s="50">
        <f t="shared" si="18"/>
        <v>-1.1904761904761905</v>
      </c>
      <c r="R251" s="91">
        <f t="shared" si="19"/>
        <v>-1.0180710407427362</v>
      </c>
      <c r="S251" s="50">
        <f t="shared" si="20"/>
        <v>-5.5</v>
      </c>
      <c r="T251" s="50">
        <f t="shared" si="21"/>
        <v>-2.195380003526715</v>
      </c>
      <c r="U251" s="50">
        <f t="shared" si="22"/>
        <v>-2.2632848161226429</v>
      </c>
    </row>
    <row r="252" spans="17:21" x14ac:dyDescent="0.25">
      <c r="Q252" s="50">
        <f t="shared" si="18"/>
        <v>-1.1904761904761905</v>
      </c>
      <c r="R252" s="91">
        <f t="shared" si="19"/>
        <v>-1.0180710407427362</v>
      </c>
      <c r="S252" s="50">
        <f t="shared" si="20"/>
        <v>-5.5</v>
      </c>
      <c r="T252" s="50">
        <f t="shared" si="21"/>
        <v>-2.195380003526715</v>
      </c>
      <c r="U252" s="50">
        <f t="shared" si="22"/>
        <v>-2.2632848161226429</v>
      </c>
    </row>
    <row r="253" spans="17:21" x14ac:dyDescent="0.25">
      <c r="Q253" s="50">
        <f t="shared" si="18"/>
        <v>-1.1904761904761905</v>
      </c>
      <c r="R253" s="91">
        <f t="shared" si="19"/>
        <v>-1.0180710407427362</v>
      </c>
      <c r="S253" s="50">
        <f t="shared" si="20"/>
        <v>-5.5</v>
      </c>
      <c r="T253" s="50">
        <f t="shared" si="21"/>
        <v>-2.195380003526715</v>
      </c>
      <c r="U253" s="50">
        <f t="shared" si="22"/>
        <v>-2.2632848161226429</v>
      </c>
    </row>
    <row r="254" spans="17:21" x14ac:dyDescent="0.25">
      <c r="Q254" s="50">
        <f t="shared" si="18"/>
        <v>-1.1904761904761905</v>
      </c>
      <c r="R254" s="91">
        <f t="shared" si="19"/>
        <v>-1.0180710407427362</v>
      </c>
      <c r="S254" s="50">
        <f t="shared" si="20"/>
        <v>-5.5</v>
      </c>
      <c r="T254" s="50">
        <f t="shared" si="21"/>
        <v>-2.195380003526715</v>
      </c>
      <c r="U254" s="50">
        <f t="shared" si="22"/>
        <v>-2.2632848161226429</v>
      </c>
    </row>
    <row r="255" spans="17:21" x14ac:dyDescent="0.25">
      <c r="Q255" s="50">
        <f t="shared" si="18"/>
        <v>-1.1904761904761905</v>
      </c>
      <c r="R255" s="91">
        <f t="shared" si="19"/>
        <v>-1.0180710407427362</v>
      </c>
      <c r="S255" s="50">
        <f t="shared" si="20"/>
        <v>-5.5</v>
      </c>
      <c r="T255" s="50">
        <f t="shared" si="21"/>
        <v>-2.195380003526715</v>
      </c>
      <c r="U255" s="50">
        <f t="shared" si="22"/>
        <v>-2.2632848161226429</v>
      </c>
    </row>
    <row r="256" spans="17:21" x14ac:dyDescent="0.25">
      <c r="Q256" s="50">
        <f t="shared" si="18"/>
        <v>-1.1904761904761905</v>
      </c>
      <c r="R256" s="91">
        <f t="shared" si="19"/>
        <v>-1.0180710407427362</v>
      </c>
      <c r="S256" s="50">
        <f t="shared" si="20"/>
        <v>-5.5</v>
      </c>
      <c r="T256" s="50">
        <f t="shared" si="21"/>
        <v>-2.195380003526715</v>
      </c>
      <c r="U256" s="50">
        <f t="shared" si="22"/>
        <v>-2.2632848161226429</v>
      </c>
    </row>
    <row r="257" spans="17:21" x14ac:dyDescent="0.25">
      <c r="Q257" s="50">
        <f t="shared" si="18"/>
        <v>-1.1904761904761905</v>
      </c>
      <c r="R257" s="91">
        <f t="shared" si="19"/>
        <v>-1.0180710407427362</v>
      </c>
      <c r="S257" s="50">
        <f t="shared" si="20"/>
        <v>-5.5</v>
      </c>
      <c r="T257" s="50">
        <f t="shared" si="21"/>
        <v>-2.195380003526715</v>
      </c>
      <c r="U257" s="50">
        <f t="shared" si="22"/>
        <v>-2.2632848161226429</v>
      </c>
    </row>
    <row r="258" spans="17:21" x14ac:dyDescent="0.25">
      <c r="Q258" s="50">
        <f t="shared" si="18"/>
        <v>-1.1904761904761905</v>
      </c>
      <c r="R258" s="91">
        <f t="shared" si="19"/>
        <v>-1.0180710407427362</v>
      </c>
      <c r="S258" s="50">
        <f t="shared" si="20"/>
        <v>-5.5</v>
      </c>
      <c r="T258" s="50">
        <f t="shared" si="21"/>
        <v>-2.195380003526715</v>
      </c>
      <c r="U258" s="50">
        <f t="shared" si="22"/>
        <v>-2.2632848161226429</v>
      </c>
    </row>
    <row r="259" spans="17:21" x14ac:dyDescent="0.25">
      <c r="Q259" s="50">
        <f t="shared" ref="Q259:Q322" si="23">2*((L259-P$3)/(P$5-P$3))-1</f>
        <v>-1.1904761904761905</v>
      </c>
      <c r="R259" s="91">
        <f t="shared" ref="R259:R322" si="24">2*((H259-P$8)/(P$10-P$8))-1</f>
        <v>-1.0180710407427362</v>
      </c>
      <c r="S259" s="50">
        <f t="shared" ref="S259:S322" si="25">2*((I259-P$13)/(P$15-P$13))-1</f>
        <v>-5.5</v>
      </c>
      <c r="T259" s="50">
        <f t="shared" ref="T259:T322" si="26">2*((J259-P$18)/(P$20-P$18))-1</f>
        <v>-2.195380003526715</v>
      </c>
      <c r="U259" s="50">
        <f t="shared" ref="U259:U322" si="27">2*((K259-P$23)/(P$25-P$23))-1</f>
        <v>-2.2632848161226429</v>
      </c>
    </row>
    <row r="260" spans="17:21" x14ac:dyDescent="0.25">
      <c r="Q260" s="50">
        <f t="shared" si="23"/>
        <v>-1.1904761904761905</v>
      </c>
      <c r="R260" s="91">
        <f t="shared" si="24"/>
        <v>-1.0180710407427362</v>
      </c>
      <c r="S260" s="50">
        <f t="shared" si="25"/>
        <v>-5.5</v>
      </c>
      <c r="T260" s="50">
        <f t="shared" si="26"/>
        <v>-2.195380003526715</v>
      </c>
      <c r="U260" s="50">
        <f t="shared" si="27"/>
        <v>-2.2632848161226429</v>
      </c>
    </row>
    <row r="261" spans="17:21" x14ac:dyDescent="0.25">
      <c r="Q261" s="50">
        <f t="shared" si="23"/>
        <v>-1.1904761904761905</v>
      </c>
      <c r="R261" s="91">
        <f t="shared" si="24"/>
        <v>-1.0180710407427362</v>
      </c>
      <c r="S261" s="50">
        <f t="shared" si="25"/>
        <v>-5.5</v>
      </c>
      <c r="T261" s="50">
        <f t="shared" si="26"/>
        <v>-2.195380003526715</v>
      </c>
      <c r="U261" s="50">
        <f t="shared" si="27"/>
        <v>-2.2632848161226429</v>
      </c>
    </row>
    <row r="262" spans="17:21" x14ac:dyDescent="0.25">
      <c r="Q262" s="50">
        <f t="shared" si="23"/>
        <v>-1.1904761904761905</v>
      </c>
      <c r="R262" s="91">
        <f t="shared" si="24"/>
        <v>-1.0180710407427362</v>
      </c>
      <c r="S262" s="50">
        <f t="shared" si="25"/>
        <v>-5.5</v>
      </c>
      <c r="T262" s="50">
        <f t="shared" si="26"/>
        <v>-2.195380003526715</v>
      </c>
      <c r="U262" s="50">
        <f t="shared" si="27"/>
        <v>-2.2632848161226429</v>
      </c>
    </row>
    <row r="263" spans="17:21" x14ac:dyDescent="0.25">
      <c r="Q263" s="50">
        <f t="shared" si="23"/>
        <v>-1.1904761904761905</v>
      </c>
      <c r="R263" s="91">
        <f t="shared" si="24"/>
        <v>-1.0180710407427362</v>
      </c>
      <c r="S263" s="50">
        <f t="shared" si="25"/>
        <v>-5.5</v>
      </c>
      <c r="T263" s="50">
        <f t="shared" si="26"/>
        <v>-2.195380003526715</v>
      </c>
      <c r="U263" s="50">
        <f t="shared" si="27"/>
        <v>-2.2632848161226429</v>
      </c>
    </row>
    <row r="264" spans="17:21" x14ac:dyDescent="0.25">
      <c r="Q264" s="50">
        <f t="shared" si="23"/>
        <v>-1.1904761904761905</v>
      </c>
      <c r="R264" s="91">
        <f t="shared" si="24"/>
        <v>-1.0180710407427362</v>
      </c>
      <c r="S264" s="50">
        <f t="shared" si="25"/>
        <v>-5.5</v>
      </c>
      <c r="T264" s="50">
        <f t="shared" si="26"/>
        <v>-2.195380003526715</v>
      </c>
      <c r="U264" s="50">
        <f t="shared" si="27"/>
        <v>-2.2632848161226429</v>
      </c>
    </row>
    <row r="265" spans="17:21" x14ac:dyDescent="0.25">
      <c r="Q265" s="50">
        <f t="shared" si="23"/>
        <v>-1.1904761904761905</v>
      </c>
      <c r="R265" s="91">
        <f t="shared" si="24"/>
        <v>-1.0180710407427362</v>
      </c>
      <c r="S265" s="50">
        <f t="shared" si="25"/>
        <v>-5.5</v>
      </c>
      <c r="T265" s="50">
        <f t="shared" si="26"/>
        <v>-2.195380003526715</v>
      </c>
      <c r="U265" s="50">
        <f t="shared" si="27"/>
        <v>-2.2632848161226429</v>
      </c>
    </row>
    <row r="266" spans="17:21" x14ac:dyDescent="0.25">
      <c r="Q266" s="50">
        <f t="shared" si="23"/>
        <v>-1.1904761904761905</v>
      </c>
      <c r="R266" s="91">
        <f t="shared" si="24"/>
        <v>-1.0180710407427362</v>
      </c>
      <c r="S266" s="50">
        <f t="shared" si="25"/>
        <v>-5.5</v>
      </c>
      <c r="T266" s="50">
        <f t="shared" si="26"/>
        <v>-2.195380003526715</v>
      </c>
      <c r="U266" s="50">
        <f t="shared" si="27"/>
        <v>-2.2632848161226429</v>
      </c>
    </row>
    <row r="267" spans="17:21" x14ac:dyDescent="0.25">
      <c r="Q267" s="50">
        <f t="shared" si="23"/>
        <v>-1.1904761904761905</v>
      </c>
      <c r="R267" s="91">
        <f t="shared" si="24"/>
        <v>-1.0180710407427362</v>
      </c>
      <c r="S267" s="50">
        <f t="shared" si="25"/>
        <v>-5.5</v>
      </c>
      <c r="T267" s="50">
        <f t="shared" si="26"/>
        <v>-2.195380003526715</v>
      </c>
      <c r="U267" s="50">
        <f t="shared" si="27"/>
        <v>-2.2632848161226429</v>
      </c>
    </row>
    <row r="268" spans="17:21" x14ac:dyDescent="0.25">
      <c r="Q268" s="50">
        <f t="shared" si="23"/>
        <v>-1.1904761904761905</v>
      </c>
      <c r="R268" s="91">
        <f t="shared" si="24"/>
        <v>-1.0180710407427362</v>
      </c>
      <c r="S268" s="50">
        <f t="shared" si="25"/>
        <v>-5.5</v>
      </c>
      <c r="T268" s="50">
        <f t="shared" si="26"/>
        <v>-2.195380003526715</v>
      </c>
      <c r="U268" s="50">
        <f t="shared" si="27"/>
        <v>-2.2632848161226429</v>
      </c>
    </row>
    <row r="269" spans="17:21" x14ac:dyDescent="0.25">
      <c r="Q269" s="50">
        <f t="shared" si="23"/>
        <v>-1.1904761904761905</v>
      </c>
      <c r="R269" s="91">
        <f t="shared" si="24"/>
        <v>-1.0180710407427362</v>
      </c>
      <c r="S269" s="50">
        <f t="shared" si="25"/>
        <v>-5.5</v>
      </c>
      <c r="T269" s="50">
        <f t="shared" si="26"/>
        <v>-2.195380003526715</v>
      </c>
      <c r="U269" s="50">
        <f t="shared" si="27"/>
        <v>-2.2632848161226429</v>
      </c>
    </row>
    <row r="270" spans="17:21" x14ac:dyDescent="0.25">
      <c r="Q270" s="50">
        <f t="shared" si="23"/>
        <v>-1.1904761904761905</v>
      </c>
      <c r="R270" s="91">
        <f t="shared" si="24"/>
        <v>-1.0180710407427362</v>
      </c>
      <c r="S270" s="50">
        <f t="shared" si="25"/>
        <v>-5.5</v>
      </c>
      <c r="T270" s="50">
        <f t="shared" si="26"/>
        <v>-2.195380003526715</v>
      </c>
      <c r="U270" s="50">
        <f t="shared" si="27"/>
        <v>-2.2632848161226429</v>
      </c>
    </row>
    <row r="271" spans="17:21" x14ac:dyDescent="0.25">
      <c r="Q271" s="50">
        <f t="shared" si="23"/>
        <v>-1.1904761904761905</v>
      </c>
      <c r="R271" s="91">
        <f t="shared" si="24"/>
        <v>-1.0180710407427362</v>
      </c>
      <c r="S271" s="50">
        <f t="shared" si="25"/>
        <v>-5.5</v>
      </c>
      <c r="T271" s="50">
        <f t="shared" si="26"/>
        <v>-2.195380003526715</v>
      </c>
      <c r="U271" s="50">
        <f t="shared" si="27"/>
        <v>-2.2632848161226429</v>
      </c>
    </row>
    <row r="272" spans="17:21" x14ac:dyDescent="0.25">
      <c r="Q272" s="50">
        <f t="shared" si="23"/>
        <v>-1.1904761904761905</v>
      </c>
      <c r="R272" s="91">
        <f t="shared" si="24"/>
        <v>-1.0180710407427362</v>
      </c>
      <c r="S272" s="50">
        <f t="shared" si="25"/>
        <v>-5.5</v>
      </c>
      <c r="T272" s="50">
        <f t="shared" si="26"/>
        <v>-2.195380003526715</v>
      </c>
      <c r="U272" s="50">
        <f t="shared" si="27"/>
        <v>-2.2632848161226429</v>
      </c>
    </row>
    <row r="273" spans="17:21" x14ac:dyDescent="0.25">
      <c r="Q273" s="50">
        <f t="shared" si="23"/>
        <v>-1.1904761904761905</v>
      </c>
      <c r="R273" s="91">
        <f t="shared" si="24"/>
        <v>-1.0180710407427362</v>
      </c>
      <c r="S273" s="50">
        <f t="shared" si="25"/>
        <v>-5.5</v>
      </c>
      <c r="T273" s="50">
        <f t="shared" si="26"/>
        <v>-2.195380003526715</v>
      </c>
      <c r="U273" s="50">
        <f t="shared" si="27"/>
        <v>-2.2632848161226429</v>
      </c>
    </row>
    <row r="274" spans="17:21" x14ac:dyDescent="0.25">
      <c r="Q274" s="50">
        <f t="shared" si="23"/>
        <v>-1.1904761904761905</v>
      </c>
      <c r="R274" s="91">
        <f t="shared" si="24"/>
        <v>-1.0180710407427362</v>
      </c>
      <c r="S274" s="50">
        <f t="shared" si="25"/>
        <v>-5.5</v>
      </c>
      <c r="T274" s="50">
        <f t="shared" si="26"/>
        <v>-2.195380003526715</v>
      </c>
      <c r="U274" s="50">
        <f t="shared" si="27"/>
        <v>-2.2632848161226429</v>
      </c>
    </row>
    <row r="275" spans="17:21" x14ac:dyDescent="0.25">
      <c r="Q275" s="50">
        <f t="shared" si="23"/>
        <v>-1.1904761904761905</v>
      </c>
      <c r="R275" s="91">
        <f t="shared" si="24"/>
        <v>-1.0180710407427362</v>
      </c>
      <c r="S275" s="50">
        <f t="shared" si="25"/>
        <v>-5.5</v>
      </c>
      <c r="T275" s="50">
        <f t="shared" si="26"/>
        <v>-2.195380003526715</v>
      </c>
      <c r="U275" s="50">
        <f t="shared" si="27"/>
        <v>-2.2632848161226429</v>
      </c>
    </row>
    <row r="276" spans="17:21" x14ac:dyDescent="0.25">
      <c r="Q276" s="50">
        <f t="shared" si="23"/>
        <v>-1.1904761904761905</v>
      </c>
      <c r="R276" s="91">
        <f t="shared" si="24"/>
        <v>-1.0180710407427362</v>
      </c>
      <c r="S276" s="50">
        <f t="shared" si="25"/>
        <v>-5.5</v>
      </c>
      <c r="T276" s="50">
        <f t="shared" si="26"/>
        <v>-2.195380003526715</v>
      </c>
      <c r="U276" s="50">
        <f t="shared" si="27"/>
        <v>-2.2632848161226429</v>
      </c>
    </row>
    <row r="277" spans="17:21" x14ac:dyDescent="0.25">
      <c r="Q277" s="50">
        <f t="shared" si="23"/>
        <v>-1.1904761904761905</v>
      </c>
      <c r="R277" s="91">
        <f t="shared" si="24"/>
        <v>-1.0180710407427362</v>
      </c>
      <c r="S277" s="50">
        <f t="shared" si="25"/>
        <v>-5.5</v>
      </c>
      <c r="T277" s="50">
        <f t="shared" si="26"/>
        <v>-2.195380003526715</v>
      </c>
      <c r="U277" s="50">
        <f t="shared" si="27"/>
        <v>-2.2632848161226429</v>
      </c>
    </row>
    <row r="278" spans="17:21" x14ac:dyDescent="0.25">
      <c r="Q278" s="50">
        <f t="shared" si="23"/>
        <v>-1.1904761904761905</v>
      </c>
      <c r="R278" s="91">
        <f t="shared" si="24"/>
        <v>-1.0180710407427362</v>
      </c>
      <c r="S278" s="50">
        <f t="shared" si="25"/>
        <v>-5.5</v>
      </c>
      <c r="T278" s="50">
        <f t="shared" si="26"/>
        <v>-2.195380003526715</v>
      </c>
      <c r="U278" s="50">
        <f t="shared" si="27"/>
        <v>-2.2632848161226429</v>
      </c>
    </row>
    <row r="279" spans="17:21" x14ac:dyDescent="0.25">
      <c r="Q279" s="50">
        <f t="shared" si="23"/>
        <v>-1.1904761904761905</v>
      </c>
      <c r="R279" s="91">
        <f t="shared" si="24"/>
        <v>-1.0180710407427362</v>
      </c>
      <c r="S279" s="50">
        <f t="shared" si="25"/>
        <v>-5.5</v>
      </c>
      <c r="T279" s="50">
        <f t="shared" si="26"/>
        <v>-2.195380003526715</v>
      </c>
      <c r="U279" s="50">
        <f t="shared" si="27"/>
        <v>-2.2632848161226429</v>
      </c>
    </row>
    <row r="280" spans="17:21" x14ac:dyDescent="0.25">
      <c r="Q280" s="50">
        <f t="shared" si="23"/>
        <v>-1.1904761904761905</v>
      </c>
      <c r="R280" s="91">
        <f t="shared" si="24"/>
        <v>-1.0180710407427362</v>
      </c>
      <c r="S280" s="50">
        <f t="shared" si="25"/>
        <v>-5.5</v>
      </c>
      <c r="T280" s="50">
        <f t="shared" si="26"/>
        <v>-2.195380003526715</v>
      </c>
      <c r="U280" s="50">
        <f t="shared" si="27"/>
        <v>-2.2632848161226429</v>
      </c>
    </row>
    <row r="281" spans="17:21" x14ac:dyDescent="0.25">
      <c r="Q281" s="50">
        <f t="shared" si="23"/>
        <v>-1.1904761904761905</v>
      </c>
      <c r="R281" s="91">
        <f t="shared" si="24"/>
        <v>-1.0180710407427362</v>
      </c>
      <c r="S281" s="50">
        <f t="shared" si="25"/>
        <v>-5.5</v>
      </c>
      <c r="T281" s="50">
        <f t="shared" si="26"/>
        <v>-2.195380003526715</v>
      </c>
      <c r="U281" s="50">
        <f t="shared" si="27"/>
        <v>-2.2632848161226429</v>
      </c>
    </row>
    <row r="282" spans="17:21" x14ac:dyDescent="0.25">
      <c r="Q282" s="50">
        <f t="shared" si="23"/>
        <v>-1.1904761904761905</v>
      </c>
      <c r="R282" s="91">
        <f t="shared" si="24"/>
        <v>-1.0180710407427362</v>
      </c>
      <c r="S282" s="50">
        <f t="shared" si="25"/>
        <v>-5.5</v>
      </c>
      <c r="T282" s="50">
        <f t="shared" si="26"/>
        <v>-2.195380003526715</v>
      </c>
      <c r="U282" s="50">
        <f t="shared" si="27"/>
        <v>-2.2632848161226429</v>
      </c>
    </row>
    <row r="283" spans="17:21" x14ac:dyDescent="0.25">
      <c r="Q283" s="50">
        <f t="shared" si="23"/>
        <v>-1.1904761904761905</v>
      </c>
      <c r="R283" s="91">
        <f t="shared" si="24"/>
        <v>-1.0180710407427362</v>
      </c>
      <c r="S283" s="50">
        <f t="shared" si="25"/>
        <v>-5.5</v>
      </c>
      <c r="T283" s="50">
        <f t="shared" si="26"/>
        <v>-2.195380003526715</v>
      </c>
      <c r="U283" s="50">
        <f t="shared" si="27"/>
        <v>-2.2632848161226429</v>
      </c>
    </row>
    <row r="284" spans="17:21" x14ac:dyDescent="0.25">
      <c r="Q284" s="50">
        <f t="shared" si="23"/>
        <v>-1.1904761904761905</v>
      </c>
      <c r="R284" s="91">
        <f t="shared" si="24"/>
        <v>-1.0180710407427362</v>
      </c>
      <c r="S284" s="50">
        <f t="shared" si="25"/>
        <v>-5.5</v>
      </c>
      <c r="T284" s="50">
        <f t="shared" si="26"/>
        <v>-2.195380003526715</v>
      </c>
      <c r="U284" s="50">
        <f t="shared" si="27"/>
        <v>-2.2632848161226429</v>
      </c>
    </row>
    <row r="285" spans="17:21" x14ac:dyDescent="0.25">
      <c r="Q285" s="50">
        <f t="shared" si="23"/>
        <v>-1.1904761904761905</v>
      </c>
      <c r="R285" s="91">
        <f t="shared" si="24"/>
        <v>-1.0180710407427362</v>
      </c>
      <c r="S285" s="50">
        <f t="shared" si="25"/>
        <v>-5.5</v>
      </c>
      <c r="T285" s="50">
        <f t="shared" si="26"/>
        <v>-2.195380003526715</v>
      </c>
      <c r="U285" s="50">
        <f t="shared" si="27"/>
        <v>-2.2632848161226429</v>
      </c>
    </row>
    <row r="286" spans="17:21" x14ac:dyDescent="0.25">
      <c r="Q286" s="50">
        <f t="shared" si="23"/>
        <v>-1.1904761904761905</v>
      </c>
      <c r="R286" s="91">
        <f t="shared" si="24"/>
        <v>-1.0180710407427362</v>
      </c>
      <c r="S286" s="50">
        <f t="shared" si="25"/>
        <v>-5.5</v>
      </c>
      <c r="T286" s="50">
        <f t="shared" si="26"/>
        <v>-2.195380003526715</v>
      </c>
      <c r="U286" s="50">
        <f t="shared" si="27"/>
        <v>-2.2632848161226429</v>
      </c>
    </row>
    <row r="287" spans="17:21" x14ac:dyDescent="0.25">
      <c r="Q287" s="50">
        <f t="shared" si="23"/>
        <v>-1.1904761904761905</v>
      </c>
      <c r="R287" s="91">
        <f t="shared" si="24"/>
        <v>-1.0180710407427362</v>
      </c>
      <c r="S287" s="50">
        <f t="shared" si="25"/>
        <v>-5.5</v>
      </c>
      <c r="T287" s="50">
        <f t="shared" si="26"/>
        <v>-2.195380003526715</v>
      </c>
      <c r="U287" s="50">
        <f t="shared" si="27"/>
        <v>-2.2632848161226429</v>
      </c>
    </row>
    <row r="288" spans="17:21" x14ac:dyDescent="0.25">
      <c r="Q288" s="50">
        <f t="shared" si="23"/>
        <v>-1.1904761904761905</v>
      </c>
      <c r="R288" s="91">
        <f t="shared" si="24"/>
        <v>-1.0180710407427362</v>
      </c>
      <c r="S288" s="50">
        <f t="shared" si="25"/>
        <v>-5.5</v>
      </c>
      <c r="T288" s="50">
        <f t="shared" si="26"/>
        <v>-2.195380003526715</v>
      </c>
      <c r="U288" s="50">
        <f t="shared" si="27"/>
        <v>-2.2632848161226429</v>
      </c>
    </row>
    <row r="289" spans="17:21" x14ac:dyDescent="0.25">
      <c r="Q289" s="50">
        <f t="shared" si="23"/>
        <v>-1.1904761904761905</v>
      </c>
      <c r="R289" s="91">
        <f t="shared" si="24"/>
        <v>-1.0180710407427362</v>
      </c>
      <c r="S289" s="50">
        <f t="shared" si="25"/>
        <v>-5.5</v>
      </c>
      <c r="T289" s="50">
        <f t="shared" si="26"/>
        <v>-2.195380003526715</v>
      </c>
      <c r="U289" s="50">
        <f t="shared" si="27"/>
        <v>-2.2632848161226429</v>
      </c>
    </row>
    <row r="290" spans="17:21" x14ac:dyDescent="0.25">
      <c r="Q290" s="50">
        <f t="shared" si="23"/>
        <v>-1.1904761904761905</v>
      </c>
      <c r="R290" s="91">
        <f t="shared" si="24"/>
        <v>-1.0180710407427362</v>
      </c>
      <c r="S290" s="50">
        <f t="shared" si="25"/>
        <v>-5.5</v>
      </c>
      <c r="T290" s="50">
        <f t="shared" si="26"/>
        <v>-2.195380003526715</v>
      </c>
      <c r="U290" s="50">
        <f t="shared" si="27"/>
        <v>-2.2632848161226429</v>
      </c>
    </row>
    <row r="291" spans="17:21" x14ac:dyDescent="0.25">
      <c r="Q291" s="50">
        <f t="shared" si="23"/>
        <v>-1.1904761904761905</v>
      </c>
      <c r="R291" s="91">
        <f t="shared" si="24"/>
        <v>-1.0180710407427362</v>
      </c>
      <c r="S291" s="50">
        <f t="shared" si="25"/>
        <v>-5.5</v>
      </c>
      <c r="T291" s="50">
        <f t="shared" si="26"/>
        <v>-2.195380003526715</v>
      </c>
      <c r="U291" s="50">
        <f t="shared" si="27"/>
        <v>-2.2632848161226429</v>
      </c>
    </row>
    <row r="292" spans="17:21" x14ac:dyDescent="0.25">
      <c r="Q292" s="50">
        <f t="shared" si="23"/>
        <v>-1.1904761904761905</v>
      </c>
      <c r="R292" s="91">
        <f t="shared" si="24"/>
        <v>-1.0180710407427362</v>
      </c>
      <c r="S292" s="50">
        <f t="shared" si="25"/>
        <v>-5.5</v>
      </c>
      <c r="T292" s="50">
        <f t="shared" si="26"/>
        <v>-2.195380003526715</v>
      </c>
      <c r="U292" s="50">
        <f t="shared" si="27"/>
        <v>-2.2632848161226429</v>
      </c>
    </row>
    <row r="293" spans="17:21" x14ac:dyDescent="0.25">
      <c r="Q293" s="50">
        <f t="shared" si="23"/>
        <v>-1.1904761904761905</v>
      </c>
      <c r="R293" s="91">
        <f t="shared" si="24"/>
        <v>-1.0180710407427362</v>
      </c>
      <c r="S293" s="50">
        <f t="shared" si="25"/>
        <v>-5.5</v>
      </c>
      <c r="T293" s="50">
        <f t="shared" si="26"/>
        <v>-2.195380003526715</v>
      </c>
      <c r="U293" s="50">
        <f t="shared" si="27"/>
        <v>-2.2632848161226429</v>
      </c>
    </row>
    <row r="294" spans="17:21" x14ac:dyDescent="0.25">
      <c r="Q294" s="50">
        <f t="shared" si="23"/>
        <v>-1.1904761904761905</v>
      </c>
      <c r="R294" s="91">
        <f t="shared" si="24"/>
        <v>-1.0180710407427362</v>
      </c>
      <c r="S294" s="50">
        <f t="shared" si="25"/>
        <v>-5.5</v>
      </c>
      <c r="T294" s="50">
        <f t="shared" si="26"/>
        <v>-2.195380003526715</v>
      </c>
      <c r="U294" s="50">
        <f t="shared" si="27"/>
        <v>-2.2632848161226429</v>
      </c>
    </row>
    <row r="295" spans="17:21" x14ac:dyDescent="0.25">
      <c r="Q295" s="50">
        <f t="shared" si="23"/>
        <v>-1.1904761904761905</v>
      </c>
      <c r="R295" s="91">
        <f t="shared" si="24"/>
        <v>-1.0180710407427362</v>
      </c>
      <c r="S295" s="50">
        <f t="shared" si="25"/>
        <v>-5.5</v>
      </c>
      <c r="T295" s="50">
        <f t="shared" si="26"/>
        <v>-2.195380003526715</v>
      </c>
      <c r="U295" s="50">
        <f t="shared" si="27"/>
        <v>-2.2632848161226429</v>
      </c>
    </row>
    <row r="296" spans="17:21" x14ac:dyDescent="0.25">
      <c r="Q296" s="50">
        <f t="shared" si="23"/>
        <v>-1.1904761904761905</v>
      </c>
      <c r="R296" s="91">
        <f t="shared" si="24"/>
        <v>-1.0180710407427362</v>
      </c>
      <c r="S296" s="50">
        <f t="shared" si="25"/>
        <v>-5.5</v>
      </c>
      <c r="T296" s="50">
        <f t="shared" si="26"/>
        <v>-2.195380003526715</v>
      </c>
      <c r="U296" s="50">
        <f t="shared" si="27"/>
        <v>-2.2632848161226429</v>
      </c>
    </row>
    <row r="297" spans="17:21" x14ac:dyDescent="0.25">
      <c r="Q297" s="50">
        <f t="shared" si="23"/>
        <v>-1.1904761904761905</v>
      </c>
      <c r="R297" s="91">
        <f t="shared" si="24"/>
        <v>-1.0180710407427362</v>
      </c>
      <c r="S297" s="50">
        <f t="shared" si="25"/>
        <v>-5.5</v>
      </c>
      <c r="T297" s="50">
        <f t="shared" si="26"/>
        <v>-2.195380003526715</v>
      </c>
      <c r="U297" s="50">
        <f t="shared" si="27"/>
        <v>-2.2632848161226429</v>
      </c>
    </row>
    <row r="298" spans="17:21" x14ac:dyDescent="0.25">
      <c r="Q298" s="50">
        <f t="shared" si="23"/>
        <v>-1.1904761904761905</v>
      </c>
      <c r="R298" s="91">
        <f t="shared" si="24"/>
        <v>-1.0180710407427362</v>
      </c>
      <c r="S298" s="50">
        <f t="shared" si="25"/>
        <v>-5.5</v>
      </c>
      <c r="T298" s="50">
        <f t="shared" si="26"/>
        <v>-2.195380003526715</v>
      </c>
      <c r="U298" s="50">
        <f t="shared" si="27"/>
        <v>-2.2632848161226429</v>
      </c>
    </row>
    <row r="299" spans="17:21" x14ac:dyDescent="0.25">
      <c r="Q299" s="50">
        <f t="shared" si="23"/>
        <v>-1.1904761904761905</v>
      </c>
      <c r="R299" s="91">
        <f t="shared" si="24"/>
        <v>-1.0180710407427362</v>
      </c>
      <c r="S299" s="50">
        <f t="shared" si="25"/>
        <v>-5.5</v>
      </c>
      <c r="T299" s="50">
        <f t="shared" si="26"/>
        <v>-2.195380003526715</v>
      </c>
      <c r="U299" s="50">
        <f t="shared" si="27"/>
        <v>-2.2632848161226429</v>
      </c>
    </row>
    <row r="300" spans="17:21" x14ac:dyDescent="0.25">
      <c r="Q300" s="50">
        <f t="shared" si="23"/>
        <v>-1.1904761904761905</v>
      </c>
      <c r="R300" s="91">
        <f t="shared" si="24"/>
        <v>-1.0180710407427362</v>
      </c>
      <c r="S300" s="50">
        <f t="shared" si="25"/>
        <v>-5.5</v>
      </c>
      <c r="T300" s="50">
        <f t="shared" si="26"/>
        <v>-2.195380003526715</v>
      </c>
      <c r="U300" s="50">
        <f t="shared" si="27"/>
        <v>-2.2632848161226429</v>
      </c>
    </row>
    <row r="301" spans="17:21" x14ac:dyDescent="0.25">
      <c r="Q301" s="50">
        <f t="shared" si="23"/>
        <v>-1.1904761904761905</v>
      </c>
      <c r="R301" s="91">
        <f t="shared" si="24"/>
        <v>-1.0180710407427362</v>
      </c>
      <c r="S301" s="50">
        <f t="shared" si="25"/>
        <v>-5.5</v>
      </c>
      <c r="T301" s="50">
        <f t="shared" si="26"/>
        <v>-2.195380003526715</v>
      </c>
      <c r="U301" s="50">
        <f t="shared" si="27"/>
        <v>-2.2632848161226429</v>
      </c>
    </row>
    <row r="302" spans="17:21" x14ac:dyDescent="0.25">
      <c r="Q302" s="50">
        <f t="shared" si="23"/>
        <v>-1.1904761904761905</v>
      </c>
      <c r="R302" s="91">
        <f t="shared" si="24"/>
        <v>-1.0180710407427362</v>
      </c>
      <c r="S302" s="50">
        <f t="shared" si="25"/>
        <v>-5.5</v>
      </c>
      <c r="T302" s="50">
        <f t="shared" si="26"/>
        <v>-2.195380003526715</v>
      </c>
      <c r="U302" s="50">
        <f t="shared" si="27"/>
        <v>-2.2632848161226429</v>
      </c>
    </row>
    <row r="303" spans="17:21" x14ac:dyDescent="0.25">
      <c r="Q303" s="50">
        <f t="shared" si="23"/>
        <v>-1.1904761904761905</v>
      </c>
      <c r="R303" s="91">
        <f t="shared" si="24"/>
        <v>-1.0180710407427362</v>
      </c>
      <c r="S303" s="50">
        <f t="shared" si="25"/>
        <v>-5.5</v>
      </c>
      <c r="T303" s="50">
        <f t="shared" si="26"/>
        <v>-2.195380003526715</v>
      </c>
      <c r="U303" s="50">
        <f t="shared" si="27"/>
        <v>-2.2632848161226429</v>
      </c>
    </row>
    <row r="304" spans="17:21" x14ac:dyDescent="0.25">
      <c r="Q304" s="50">
        <f t="shared" si="23"/>
        <v>-1.1904761904761905</v>
      </c>
      <c r="R304" s="91">
        <f t="shared" si="24"/>
        <v>-1.0180710407427362</v>
      </c>
      <c r="S304" s="50">
        <f t="shared" si="25"/>
        <v>-5.5</v>
      </c>
      <c r="T304" s="50">
        <f t="shared" si="26"/>
        <v>-2.195380003526715</v>
      </c>
      <c r="U304" s="50">
        <f t="shared" si="27"/>
        <v>-2.2632848161226429</v>
      </c>
    </row>
    <row r="305" spans="17:21" x14ac:dyDescent="0.25">
      <c r="Q305" s="50">
        <f t="shared" si="23"/>
        <v>-1.1904761904761905</v>
      </c>
      <c r="R305" s="91">
        <f t="shared" si="24"/>
        <v>-1.0180710407427362</v>
      </c>
      <c r="S305" s="50">
        <f t="shared" si="25"/>
        <v>-5.5</v>
      </c>
      <c r="T305" s="50">
        <f t="shared" si="26"/>
        <v>-2.195380003526715</v>
      </c>
      <c r="U305" s="50">
        <f t="shared" si="27"/>
        <v>-2.2632848161226429</v>
      </c>
    </row>
    <row r="306" spans="17:21" x14ac:dyDescent="0.25">
      <c r="Q306" s="50">
        <f t="shared" si="23"/>
        <v>-1.1904761904761905</v>
      </c>
      <c r="R306" s="91">
        <f t="shared" si="24"/>
        <v>-1.0180710407427362</v>
      </c>
      <c r="S306" s="50">
        <f t="shared" si="25"/>
        <v>-5.5</v>
      </c>
      <c r="T306" s="50">
        <f t="shared" si="26"/>
        <v>-2.195380003526715</v>
      </c>
      <c r="U306" s="50">
        <f t="shared" si="27"/>
        <v>-2.2632848161226429</v>
      </c>
    </row>
    <row r="307" spans="17:21" x14ac:dyDescent="0.25">
      <c r="Q307" s="50">
        <f t="shared" si="23"/>
        <v>-1.1904761904761905</v>
      </c>
      <c r="R307" s="91">
        <f t="shared" si="24"/>
        <v>-1.0180710407427362</v>
      </c>
      <c r="S307" s="50">
        <f t="shared" si="25"/>
        <v>-5.5</v>
      </c>
      <c r="T307" s="50">
        <f t="shared" si="26"/>
        <v>-2.195380003526715</v>
      </c>
      <c r="U307" s="50">
        <f t="shared" si="27"/>
        <v>-2.2632848161226429</v>
      </c>
    </row>
    <row r="308" spans="17:21" x14ac:dyDescent="0.25">
      <c r="Q308" s="50">
        <f t="shared" si="23"/>
        <v>-1.1904761904761905</v>
      </c>
      <c r="R308" s="91">
        <f t="shared" si="24"/>
        <v>-1.0180710407427362</v>
      </c>
      <c r="S308" s="50">
        <f t="shared" si="25"/>
        <v>-5.5</v>
      </c>
      <c r="T308" s="50">
        <f t="shared" si="26"/>
        <v>-2.195380003526715</v>
      </c>
      <c r="U308" s="50">
        <f t="shared" si="27"/>
        <v>-2.2632848161226429</v>
      </c>
    </row>
    <row r="309" spans="17:21" x14ac:dyDescent="0.25">
      <c r="Q309" s="50">
        <f t="shared" si="23"/>
        <v>-1.1904761904761905</v>
      </c>
      <c r="R309" s="91">
        <f t="shared" si="24"/>
        <v>-1.0180710407427362</v>
      </c>
      <c r="S309" s="50">
        <f t="shared" si="25"/>
        <v>-5.5</v>
      </c>
      <c r="T309" s="50">
        <f t="shared" si="26"/>
        <v>-2.195380003526715</v>
      </c>
      <c r="U309" s="50">
        <f t="shared" si="27"/>
        <v>-2.2632848161226429</v>
      </c>
    </row>
    <row r="310" spans="17:21" x14ac:dyDescent="0.25">
      <c r="Q310" s="50">
        <f t="shared" si="23"/>
        <v>-1.1904761904761905</v>
      </c>
      <c r="R310" s="91">
        <f t="shared" si="24"/>
        <v>-1.0180710407427362</v>
      </c>
      <c r="S310" s="50">
        <f t="shared" si="25"/>
        <v>-5.5</v>
      </c>
      <c r="T310" s="50">
        <f t="shared" si="26"/>
        <v>-2.195380003526715</v>
      </c>
      <c r="U310" s="50">
        <f t="shared" si="27"/>
        <v>-2.2632848161226429</v>
      </c>
    </row>
    <row r="311" spans="17:21" x14ac:dyDescent="0.25">
      <c r="Q311" s="50">
        <f t="shared" si="23"/>
        <v>-1.1904761904761905</v>
      </c>
      <c r="R311" s="91">
        <f t="shared" si="24"/>
        <v>-1.0180710407427362</v>
      </c>
      <c r="S311" s="50">
        <f t="shared" si="25"/>
        <v>-5.5</v>
      </c>
      <c r="T311" s="50">
        <f t="shared" si="26"/>
        <v>-2.195380003526715</v>
      </c>
      <c r="U311" s="50">
        <f t="shared" si="27"/>
        <v>-2.2632848161226429</v>
      </c>
    </row>
    <row r="312" spans="17:21" x14ac:dyDescent="0.25">
      <c r="Q312" s="50">
        <f t="shared" si="23"/>
        <v>-1.1904761904761905</v>
      </c>
      <c r="R312" s="91">
        <f t="shared" si="24"/>
        <v>-1.0180710407427362</v>
      </c>
      <c r="S312" s="50">
        <f t="shared" si="25"/>
        <v>-5.5</v>
      </c>
      <c r="T312" s="50">
        <f t="shared" si="26"/>
        <v>-2.195380003526715</v>
      </c>
      <c r="U312" s="50">
        <f t="shared" si="27"/>
        <v>-2.2632848161226429</v>
      </c>
    </row>
    <row r="313" spans="17:21" x14ac:dyDescent="0.25">
      <c r="Q313" s="50">
        <f t="shared" si="23"/>
        <v>-1.1904761904761905</v>
      </c>
      <c r="R313" s="91">
        <f t="shared" si="24"/>
        <v>-1.0180710407427362</v>
      </c>
      <c r="S313" s="50">
        <f t="shared" si="25"/>
        <v>-5.5</v>
      </c>
      <c r="T313" s="50">
        <f t="shared" si="26"/>
        <v>-2.195380003526715</v>
      </c>
      <c r="U313" s="50">
        <f t="shared" si="27"/>
        <v>-2.2632848161226429</v>
      </c>
    </row>
    <row r="314" spans="17:21" x14ac:dyDescent="0.25">
      <c r="Q314" s="50">
        <f t="shared" si="23"/>
        <v>-1.1904761904761905</v>
      </c>
      <c r="R314" s="91">
        <f t="shared" si="24"/>
        <v>-1.0180710407427362</v>
      </c>
      <c r="S314" s="50">
        <f t="shared" si="25"/>
        <v>-5.5</v>
      </c>
      <c r="T314" s="50">
        <f t="shared" si="26"/>
        <v>-2.195380003526715</v>
      </c>
      <c r="U314" s="50">
        <f t="shared" si="27"/>
        <v>-2.2632848161226429</v>
      </c>
    </row>
    <row r="315" spans="17:21" x14ac:dyDescent="0.25">
      <c r="Q315" s="50">
        <f t="shared" si="23"/>
        <v>-1.1904761904761905</v>
      </c>
      <c r="R315" s="91">
        <f t="shared" si="24"/>
        <v>-1.0180710407427362</v>
      </c>
      <c r="S315" s="50">
        <f t="shared" si="25"/>
        <v>-5.5</v>
      </c>
      <c r="T315" s="50">
        <f t="shared" si="26"/>
        <v>-2.195380003526715</v>
      </c>
      <c r="U315" s="50">
        <f t="shared" si="27"/>
        <v>-2.2632848161226429</v>
      </c>
    </row>
    <row r="316" spans="17:21" x14ac:dyDescent="0.25">
      <c r="Q316" s="50">
        <f t="shared" si="23"/>
        <v>-1.1904761904761905</v>
      </c>
      <c r="R316" s="91">
        <f t="shared" si="24"/>
        <v>-1.0180710407427362</v>
      </c>
      <c r="S316" s="50">
        <f t="shared" si="25"/>
        <v>-5.5</v>
      </c>
      <c r="T316" s="50">
        <f t="shared" si="26"/>
        <v>-2.195380003526715</v>
      </c>
      <c r="U316" s="50">
        <f t="shared" si="27"/>
        <v>-2.2632848161226429</v>
      </c>
    </row>
    <row r="317" spans="17:21" x14ac:dyDescent="0.25">
      <c r="Q317" s="50">
        <f t="shared" si="23"/>
        <v>-1.1904761904761905</v>
      </c>
      <c r="R317" s="91">
        <f t="shared" si="24"/>
        <v>-1.0180710407427362</v>
      </c>
      <c r="S317" s="50">
        <f t="shared" si="25"/>
        <v>-5.5</v>
      </c>
      <c r="T317" s="50">
        <f t="shared" si="26"/>
        <v>-2.195380003526715</v>
      </c>
      <c r="U317" s="50">
        <f t="shared" si="27"/>
        <v>-2.2632848161226429</v>
      </c>
    </row>
    <row r="318" spans="17:21" x14ac:dyDescent="0.25">
      <c r="Q318" s="50">
        <f t="shared" si="23"/>
        <v>-1.1904761904761905</v>
      </c>
      <c r="R318" s="91">
        <f t="shared" si="24"/>
        <v>-1.0180710407427362</v>
      </c>
      <c r="S318" s="50">
        <f t="shared" si="25"/>
        <v>-5.5</v>
      </c>
      <c r="T318" s="50">
        <f t="shared" si="26"/>
        <v>-2.195380003526715</v>
      </c>
      <c r="U318" s="50">
        <f t="shared" si="27"/>
        <v>-2.2632848161226429</v>
      </c>
    </row>
    <row r="319" spans="17:21" x14ac:dyDescent="0.25">
      <c r="Q319" s="50">
        <f t="shared" si="23"/>
        <v>-1.1904761904761905</v>
      </c>
      <c r="R319" s="91">
        <f t="shared" si="24"/>
        <v>-1.0180710407427362</v>
      </c>
      <c r="S319" s="50">
        <f t="shared" si="25"/>
        <v>-5.5</v>
      </c>
      <c r="T319" s="50">
        <f t="shared" si="26"/>
        <v>-2.195380003526715</v>
      </c>
      <c r="U319" s="50">
        <f t="shared" si="27"/>
        <v>-2.2632848161226429</v>
      </c>
    </row>
    <row r="320" spans="17:21" x14ac:dyDescent="0.25">
      <c r="Q320" s="50">
        <f t="shared" si="23"/>
        <v>-1.1904761904761905</v>
      </c>
      <c r="R320" s="91">
        <f t="shared" si="24"/>
        <v>-1.0180710407427362</v>
      </c>
      <c r="S320" s="50">
        <f t="shared" si="25"/>
        <v>-5.5</v>
      </c>
      <c r="T320" s="50">
        <f t="shared" si="26"/>
        <v>-2.195380003526715</v>
      </c>
      <c r="U320" s="50">
        <f t="shared" si="27"/>
        <v>-2.2632848161226429</v>
      </c>
    </row>
    <row r="321" spans="17:21" x14ac:dyDescent="0.25">
      <c r="Q321" s="50">
        <f t="shared" si="23"/>
        <v>-1.1904761904761905</v>
      </c>
      <c r="R321" s="91">
        <f t="shared" si="24"/>
        <v>-1.0180710407427362</v>
      </c>
      <c r="S321" s="50">
        <f t="shared" si="25"/>
        <v>-5.5</v>
      </c>
      <c r="T321" s="50">
        <f t="shared" si="26"/>
        <v>-2.195380003526715</v>
      </c>
      <c r="U321" s="50">
        <f t="shared" si="27"/>
        <v>-2.2632848161226429</v>
      </c>
    </row>
    <row r="322" spans="17:21" x14ac:dyDescent="0.25">
      <c r="Q322" s="50">
        <f t="shared" si="23"/>
        <v>-1.1904761904761905</v>
      </c>
      <c r="R322" s="91">
        <f t="shared" si="24"/>
        <v>-1.0180710407427362</v>
      </c>
      <c r="S322" s="50">
        <f t="shared" si="25"/>
        <v>-5.5</v>
      </c>
      <c r="T322" s="50">
        <f t="shared" si="26"/>
        <v>-2.195380003526715</v>
      </c>
      <c r="U322" s="50">
        <f t="shared" si="27"/>
        <v>-2.2632848161226429</v>
      </c>
    </row>
    <row r="323" spans="17:21" x14ac:dyDescent="0.25">
      <c r="Q323" s="50">
        <f t="shared" ref="Q323:Q361" si="28">2*((L323-P$3)/(P$5-P$3))-1</f>
        <v>-1.1904761904761905</v>
      </c>
      <c r="R323" s="91">
        <f t="shared" ref="R323:R361" si="29">2*((H323-P$8)/(P$10-P$8))-1</f>
        <v>-1.0180710407427362</v>
      </c>
      <c r="S323" s="50">
        <f t="shared" ref="S323:S361" si="30">2*((I323-P$13)/(P$15-P$13))-1</f>
        <v>-5.5</v>
      </c>
      <c r="T323" s="50">
        <f t="shared" ref="T323:T361" si="31">2*((J323-P$18)/(P$20-P$18))-1</f>
        <v>-2.195380003526715</v>
      </c>
      <c r="U323" s="50">
        <f t="shared" ref="U323:U361" si="32">2*((K323-P$23)/(P$25-P$23))-1</f>
        <v>-2.2632848161226429</v>
      </c>
    </row>
    <row r="324" spans="17:21" x14ac:dyDescent="0.25">
      <c r="Q324" s="50">
        <f t="shared" si="28"/>
        <v>-1.1904761904761905</v>
      </c>
      <c r="R324" s="91">
        <f t="shared" si="29"/>
        <v>-1.0180710407427362</v>
      </c>
      <c r="S324" s="50">
        <f t="shared" si="30"/>
        <v>-5.5</v>
      </c>
      <c r="T324" s="50">
        <f t="shared" si="31"/>
        <v>-2.195380003526715</v>
      </c>
      <c r="U324" s="50">
        <f t="shared" si="32"/>
        <v>-2.2632848161226429</v>
      </c>
    </row>
    <row r="325" spans="17:21" x14ac:dyDescent="0.25">
      <c r="Q325" s="50">
        <f t="shared" si="28"/>
        <v>-1.1904761904761905</v>
      </c>
      <c r="R325" s="91">
        <f t="shared" si="29"/>
        <v>-1.0180710407427362</v>
      </c>
      <c r="S325" s="50">
        <f t="shared" si="30"/>
        <v>-5.5</v>
      </c>
      <c r="T325" s="50">
        <f t="shared" si="31"/>
        <v>-2.195380003526715</v>
      </c>
      <c r="U325" s="50">
        <f t="shared" si="32"/>
        <v>-2.2632848161226429</v>
      </c>
    </row>
    <row r="326" spans="17:21" x14ac:dyDescent="0.25">
      <c r="Q326" s="50">
        <f t="shared" si="28"/>
        <v>-1.1904761904761905</v>
      </c>
      <c r="R326" s="91">
        <f t="shared" si="29"/>
        <v>-1.0180710407427362</v>
      </c>
      <c r="S326" s="50">
        <f t="shared" si="30"/>
        <v>-5.5</v>
      </c>
      <c r="T326" s="50">
        <f t="shared" si="31"/>
        <v>-2.195380003526715</v>
      </c>
      <c r="U326" s="50">
        <f t="shared" si="32"/>
        <v>-2.2632848161226429</v>
      </c>
    </row>
    <row r="327" spans="17:21" x14ac:dyDescent="0.25">
      <c r="Q327" s="50">
        <f t="shared" si="28"/>
        <v>-1.1904761904761905</v>
      </c>
      <c r="R327" s="91">
        <f t="shared" si="29"/>
        <v>-1.0180710407427362</v>
      </c>
      <c r="S327" s="50">
        <f t="shared" si="30"/>
        <v>-5.5</v>
      </c>
      <c r="T327" s="50">
        <f t="shared" si="31"/>
        <v>-2.195380003526715</v>
      </c>
      <c r="U327" s="50">
        <f t="shared" si="32"/>
        <v>-2.2632848161226429</v>
      </c>
    </row>
    <row r="328" spans="17:21" x14ac:dyDescent="0.25">
      <c r="Q328" s="50">
        <f t="shared" si="28"/>
        <v>-1.1904761904761905</v>
      </c>
      <c r="R328" s="91">
        <f t="shared" si="29"/>
        <v>-1.0180710407427362</v>
      </c>
      <c r="S328" s="50">
        <f t="shared" si="30"/>
        <v>-5.5</v>
      </c>
      <c r="T328" s="50">
        <f t="shared" si="31"/>
        <v>-2.195380003526715</v>
      </c>
      <c r="U328" s="50">
        <f t="shared" si="32"/>
        <v>-2.2632848161226429</v>
      </c>
    </row>
    <row r="329" spans="17:21" x14ac:dyDescent="0.25">
      <c r="Q329" s="50">
        <f t="shared" si="28"/>
        <v>-1.1904761904761905</v>
      </c>
      <c r="R329" s="91">
        <f t="shared" si="29"/>
        <v>-1.0180710407427362</v>
      </c>
      <c r="S329" s="50">
        <f t="shared" si="30"/>
        <v>-5.5</v>
      </c>
      <c r="T329" s="50">
        <f t="shared" si="31"/>
        <v>-2.195380003526715</v>
      </c>
      <c r="U329" s="50">
        <f t="shared" si="32"/>
        <v>-2.2632848161226429</v>
      </c>
    </row>
    <row r="330" spans="17:21" x14ac:dyDescent="0.25">
      <c r="Q330" s="50">
        <f t="shared" si="28"/>
        <v>-1.1904761904761905</v>
      </c>
      <c r="R330" s="91">
        <f t="shared" si="29"/>
        <v>-1.0180710407427362</v>
      </c>
      <c r="S330" s="50">
        <f t="shared" si="30"/>
        <v>-5.5</v>
      </c>
      <c r="T330" s="50">
        <f t="shared" si="31"/>
        <v>-2.195380003526715</v>
      </c>
      <c r="U330" s="50">
        <f t="shared" si="32"/>
        <v>-2.2632848161226429</v>
      </c>
    </row>
    <row r="331" spans="17:21" x14ac:dyDescent="0.25">
      <c r="Q331" s="50">
        <f t="shared" si="28"/>
        <v>-1.1904761904761905</v>
      </c>
      <c r="R331" s="91">
        <f t="shared" si="29"/>
        <v>-1.0180710407427362</v>
      </c>
      <c r="S331" s="50">
        <f t="shared" si="30"/>
        <v>-5.5</v>
      </c>
      <c r="T331" s="50">
        <f t="shared" si="31"/>
        <v>-2.195380003526715</v>
      </c>
      <c r="U331" s="50">
        <f t="shared" si="32"/>
        <v>-2.2632848161226429</v>
      </c>
    </row>
    <row r="332" spans="17:21" x14ac:dyDescent="0.25">
      <c r="Q332" s="50">
        <f t="shared" si="28"/>
        <v>-1.1904761904761905</v>
      </c>
      <c r="R332" s="91">
        <f t="shared" si="29"/>
        <v>-1.0180710407427362</v>
      </c>
      <c r="S332" s="50">
        <f t="shared" si="30"/>
        <v>-5.5</v>
      </c>
      <c r="T332" s="50">
        <f t="shared" si="31"/>
        <v>-2.195380003526715</v>
      </c>
      <c r="U332" s="50">
        <f t="shared" si="32"/>
        <v>-2.2632848161226429</v>
      </c>
    </row>
    <row r="333" spans="17:21" x14ac:dyDescent="0.25">
      <c r="Q333" s="50">
        <f t="shared" si="28"/>
        <v>-1.1904761904761905</v>
      </c>
      <c r="R333" s="91">
        <f t="shared" si="29"/>
        <v>-1.0180710407427362</v>
      </c>
      <c r="S333" s="50">
        <f t="shared" si="30"/>
        <v>-5.5</v>
      </c>
      <c r="T333" s="50">
        <f t="shared" si="31"/>
        <v>-2.195380003526715</v>
      </c>
      <c r="U333" s="50">
        <f t="shared" si="32"/>
        <v>-2.2632848161226429</v>
      </c>
    </row>
    <row r="334" spans="17:21" x14ac:dyDescent="0.25">
      <c r="Q334" s="50">
        <f t="shared" si="28"/>
        <v>-1.1904761904761905</v>
      </c>
      <c r="R334" s="91">
        <f t="shared" si="29"/>
        <v>-1.0180710407427362</v>
      </c>
      <c r="S334" s="50">
        <f t="shared" si="30"/>
        <v>-5.5</v>
      </c>
      <c r="T334" s="50">
        <f t="shared" si="31"/>
        <v>-2.195380003526715</v>
      </c>
      <c r="U334" s="50">
        <f t="shared" si="32"/>
        <v>-2.2632848161226429</v>
      </c>
    </row>
    <row r="335" spans="17:21" x14ac:dyDescent="0.25">
      <c r="Q335" s="50">
        <f t="shared" si="28"/>
        <v>-1.1904761904761905</v>
      </c>
      <c r="R335" s="91">
        <f t="shared" si="29"/>
        <v>-1.0180710407427362</v>
      </c>
      <c r="S335" s="50">
        <f t="shared" si="30"/>
        <v>-5.5</v>
      </c>
      <c r="T335" s="50">
        <f t="shared" si="31"/>
        <v>-2.195380003526715</v>
      </c>
      <c r="U335" s="50">
        <f t="shared" si="32"/>
        <v>-2.2632848161226429</v>
      </c>
    </row>
    <row r="336" spans="17:21" x14ac:dyDescent="0.25">
      <c r="Q336" s="50">
        <f t="shared" si="28"/>
        <v>-1.1904761904761905</v>
      </c>
      <c r="R336" s="91">
        <f t="shared" si="29"/>
        <v>-1.0180710407427362</v>
      </c>
      <c r="S336" s="50">
        <f t="shared" si="30"/>
        <v>-5.5</v>
      </c>
      <c r="T336" s="50">
        <f t="shared" si="31"/>
        <v>-2.195380003526715</v>
      </c>
      <c r="U336" s="50">
        <f t="shared" si="32"/>
        <v>-2.2632848161226429</v>
      </c>
    </row>
    <row r="337" spans="17:21" x14ac:dyDescent="0.25">
      <c r="Q337" s="50">
        <f t="shared" si="28"/>
        <v>-1.1904761904761905</v>
      </c>
      <c r="R337" s="91">
        <f t="shared" si="29"/>
        <v>-1.0180710407427362</v>
      </c>
      <c r="S337" s="50">
        <f t="shared" si="30"/>
        <v>-5.5</v>
      </c>
      <c r="T337" s="50">
        <f t="shared" si="31"/>
        <v>-2.195380003526715</v>
      </c>
      <c r="U337" s="50">
        <f t="shared" si="32"/>
        <v>-2.2632848161226429</v>
      </c>
    </row>
    <row r="338" spans="17:21" x14ac:dyDescent="0.25">
      <c r="Q338" s="50">
        <f t="shared" si="28"/>
        <v>-1.1904761904761905</v>
      </c>
      <c r="R338" s="91">
        <f t="shared" si="29"/>
        <v>-1.0180710407427362</v>
      </c>
      <c r="S338" s="50">
        <f t="shared" si="30"/>
        <v>-5.5</v>
      </c>
      <c r="T338" s="50">
        <f t="shared" si="31"/>
        <v>-2.195380003526715</v>
      </c>
      <c r="U338" s="50">
        <f t="shared" si="32"/>
        <v>-2.2632848161226429</v>
      </c>
    </row>
    <row r="339" spans="17:21" x14ac:dyDescent="0.25">
      <c r="Q339" s="50">
        <f t="shared" si="28"/>
        <v>-1.1904761904761905</v>
      </c>
      <c r="R339" s="91">
        <f t="shared" si="29"/>
        <v>-1.0180710407427362</v>
      </c>
      <c r="S339" s="50">
        <f t="shared" si="30"/>
        <v>-5.5</v>
      </c>
      <c r="T339" s="50">
        <f t="shared" si="31"/>
        <v>-2.195380003526715</v>
      </c>
      <c r="U339" s="50">
        <f t="shared" si="32"/>
        <v>-2.2632848161226429</v>
      </c>
    </row>
    <row r="340" spans="17:21" x14ac:dyDescent="0.25">
      <c r="Q340" s="50">
        <f t="shared" si="28"/>
        <v>-1.1904761904761905</v>
      </c>
      <c r="R340" s="91">
        <f t="shared" si="29"/>
        <v>-1.0180710407427362</v>
      </c>
      <c r="S340" s="50">
        <f t="shared" si="30"/>
        <v>-5.5</v>
      </c>
      <c r="T340" s="50">
        <f t="shared" si="31"/>
        <v>-2.195380003526715</v>
      </c>
      <c r="U340" s="50">
        <f t="shared" si="32"/>
        <v>-2.2632848161226429</v>
      </c>
    </row>
    <row r="341" spans="17:21" x14ac:dyDescent="0.25">
      <c r="Q341" s="50">
        <f t="shared" si="28"/>
        <v>-1.1904761904761905</v>
      </c>
      <c r="R341" s="91">
        <f t="shared" si="29"/>
        <v>-1.0180710407427362</v>
      </c>
      <c r="S341" s="50">
        <f t="shared" si="30"/>
        <v>-5.5</v>
      </c>
      <c r="T341" s="50">
        <f t="shared" si="31"/>
        <v>-2.195380003526715</v>
      </c>
      <c r="U341" s="50">
        <f t="shared" si="32"/>
        <v>-2.2632848161226429</v>
      </c>
    </row>
    <row r="342" spans="17:21" x14ac:dyDescent="0.25">
      <c r="Q342" s="50">
        <f t="shared" si="28"/>
        <v>-1.1904761904761905</v>
      </c>
      <c r="R342" s="91">
        <f t="shared" si="29"/>
        <v>-1.0180710407427362</v>
      </c>
      <c r="S342" s="50">
        <f t="shared" si="30"/>
        <v>-5.5</v>
      </c>
      <c r="T342" s="50">
        <f t="shared" si="31"/>
        <v>-2.195380003526715</v>
      </c>
      <c r="U342" s="50">
        <f t="shared" si="32"/>
        <v>-2.2632848161226429</v>
      </c>
    </row>
    <row r="343" spans="17:21" x14ac:dyDescent="0.25">
      <c r="Q343" s="50">
        <f t="shared" si="28"/>
        <v>-1.1904761904761905</v>
      </c>
      <c r="R343" s="91">
        <f t="shared" si="29"/>
        <v>-1.0180710407427362</v>
      </c>
      <c r="S343" s="50">
        <f t="shared" si="30"/>
        <v>-5.5</v>
      </c>
      <c r="T343" s="50">
        <f t="shared" si="31"/>
        <v>-2.195380003526715</v>
      </c>
      <c r="U343" s="50">
        <f t="shared" si="32"/>
        <v>-2.2632848161226429</v>
      </c>
    </row>
    <row r="344" spans="17:21" x14ac:dyDescent="0.25">
      <c r="Q344" s="50">
        <f t="shared" si="28"/>
        <v>-1.1904761904761905</v>
      </c>
      <c r="R344" s="91">
        <f t="shared" si="29"/>
        <v>-1.0180710407427362</v>
      </c>
      <c r="S344" s="50">
        <f t="shared" si="30"/>
        <v>-5.5</v>
      </c>
      <c r="T344" s="50">
        <f t="shared" si="31"/>
        <v>-2.195380003526715</v>
      </c>
      <c r="U344" s="50">
        <f t="shared" si="32"/>
        <v>-2.2632848161226429</v>
      </c>
    </row>
    <row r="345" spans="17:21" x14ac:dyDescent="0.25">
      <c r="Q345" s="50">
        <f t="shared" si="28"/>
        <v>-1.1904761904761905</v>
      </c>
      <c r="R345" s="91">
        <f t="shared" si="29"/>
        <v>-1.0180710407427362</v>
      </c>
      <c r="S345" s="50">
        <f t="shared" si="30"/>
        <v>-5.5</v>
      </c>
      <c r="T345" s="50">
        <f t="shared" si="31"/>
        <v>-2.195380003526715</v>
      </c>
      <c r="U345" s="50">
        <f t="shared" si="32"/>
        <v>-2.2632848161226429</v>
      </c>
    </row>
    <row r="346" spans="17:21" x14ac:dyDescent="0.25">
      <c r="Q346" s="50">
        <f t="shared" si="28"/>
        <v>-1.1904761904761905</v>
      </c>
      <c r="R346" s="91">
        <f t="shared" si="29"/>
        <v>-1.0180710407427362</v>
      </c>
      <c r="S346" s="50">
        <f t="shared" si="30"/>
        <v>-5.5</v>
      </c>
      <c r="T346" s="50">
        <f t="shared" si="31"/>
        <v>-2.195380003526715</v>
      </c>
      <c r="U346" s="50">
        <f t="shared" si="32"/>
        <v>-2.2632848161226429</v>
      </c>
    </row>
    <row r="347" spans="17:21" x14ac:dyDescent="0.25">
      <c r="Q347" s="50">
        <f t="shared" si="28"/>
        <v>-1.1904761904761905</v>
      </c>
      <c r="R347" s="91">
        <f t="shared" si="29"/>
        <v>-1.0180710407427362</v>
      </c>
      <c r="S347" s="50">
        <f t="shared" si="30"/>
        <v>-5.5</v>
      </c>
      <c r="T347" s="50">
        <f t="shared" si="31"/>
        <v>-2.195380003526715</v>
      </c>
      <c r="U347" s="50">
        <f t="shared" si="32"/>
        <v>-2.2632848161226429</v>
      </c>
    </row>
    <row r="348" spans="17:21" x14ac:dyDescent="0.25">
      <c r="Q348" s="50">
        <f t="shared" si="28"/>
        <v>-1.1904761904761905</v>
      </c>
      <c r="R348" s="91">
        <f t="shared" si="29"/>
        <v>-1.0180710407427362</v>
      </c>
      <c r="S348" s="50">
        <f t="shared" si="30"/>
        <v>-5.5</v>
      </c>
      <c r="T348" s="50">
        <f t="shared" si="31"/>
        <v>-2.195380003526715</v>
      </c>
      <c r="U348" s="50">
        <f t="shared" si="32"/>
        <v>-2.2632848161226429</v>
      </c>
    </row>
    <row r="349" spans="17:21" x14ac:dyDescent="0.25">
      <c r="Q349" s="50">
        <f t="shared" si="28"/>
        <v>-1.1904761904761905</v>
      </c>
      <c r="R349" s="91">
        <f t="shared" si="29"/>
        <v>-1.0180710407427362</v>
      </c>
      <c r="S349" s="50">
        <f t="shared" si="30"/>
        <v>-5.5</v>
      </c>
      <c r="T349" s="50">
        <f t="shared" si="31"/>
        <v>-2.195380003526715</v>
      </c>
      <c r="U349" s="50">
        <f t="shared" si="32"/>
        <v>-2.2632848161226429</v>
      </c>
    </row>
    <row r="350" spans="17:21" x14ac:dyDescent="0.25">
      <c r="Q350" s="50">
        <f t="shared" si="28"/>
        <v>-1.1904761904761905</v>
      </c>
      <c r="R350" s="91">
        <f t="shared" si="29"/>
        <v>-1.0180710407427362</v>
      </c>
      <c r="S350" s="50">
        <f t="shared" si="30"/>
        <v>-5.5</v>
      </c>
      <c r="T350" s="50">
        <f t="shared" si="31"/>
        <v>-2.195380003526715</v>
      </c>
      <c r="U350" s="50">
        <f t="shared" si="32"/>
        <v>-2.2632848161226429</v>
      </c>
    </row>
    <row r="351" spans="17:21" x14ac:dyDescent="0.25">
      <c r="Q351" s="50">
        <f t="shared" si="28"/>
        <v>-1.1904761904761905</v>
      </c>
      <c r="R351" s="91">
        <f t="shared" si="29"/>
        <v>-1.0180710407427362</v>
      </c>
      <c r="S351" s="50">
        <f t="shared" si="30"/>
        <v>-5.5</v>
      </c>
      <c r="T351" s="50">
        <f t="shared" si="31"/>
        <v>-2.195380003526715</v>
      </c>
      <c r="U351" s="50">
        <f t="shared" si="32"/>
        <v>-2.2632848161226429</v>
      </c>
    </row>
    <row r="352" spans="17:21" x14ac:dyDescent="0.25">
      <c r="Q352" s="50">
        <f t="shared" si="28"/>
        <v>-1.1904761904761905</v>
      </c>
      <c r="R352" s="91">
        <f t="shared" si="29"/>
        <v>-1.0180710407427362</v>
      </c>
      <c r="S352" s="50">
        <f t="shared" si="30"/>
        <v>-5.5</v>
      </c>
      <c r="T352" s="50">
        <f t="shared" si="31"/>
        <v>-2.195380003526715</v>
      </c>
      <c r="U352" s="50">
        <f t="shared" si="32"/>
        <v>-2.2632848161226429</v>
      </c>
    </row>
    <row r="353" spans="17:21" x14ac:dyDescent="0.25">
      <c r="Q353" s="50">
        <f t="shared" si="28"/>
        <v>-1.1904761904761905</v>
      </c>
      <c r="R353" s="91">
        <f t="shared" si="29"/>
        <v>-1.0180710407427362</v>
      </c>
      <c r="S353" s="50">
        <f t="shared" si="30"/>
        <v>-5.5</v>
      </c>
      <c r="T353" s="50">
        <f t="shared" si="31"/>
        <v>-2.195380003526715</v>
      </c>
      <c r="U353" s="50">
        <f t="shared" si="32"/>
        <v>-2.2632848161226429</v>
      </c>
    </row>
    <row r="354" spans="17:21" x14ac:dyDescent="0.25">
      <c r="Q354" s="50">
        <f t="shared" si="28"/>
        <v>-1.1904761904761905</v>
      </c>
      <c r="R354" s="91">
        <f t="shared" si="29"/>
        <v>-1.0180710407427362</v>
      </c>
      <c r="S354" s="50">
        <f t="shared" si="30"/>
        <v>-5.5</v>
      </c>
      <c r="T354" s="50">
        <f t="shared" si="31"/>
        <v>-2.195380003526715</v>
      </c>
      <c r="U354" s="50">
        <f t="shared" si="32"/>
        <v>-2.2632848161226429</v>
      </c>
    </row>
    <row r="355" spans="17:21" x14ac:dyDescent="0.25">
      <c r="Q355" s="50">
        <f t="shared" si="28"/>
        <v>-1.1904761904761905</v>
      </c>
      <c r="R355" s="91">
        <f t="shared" si="29"/>
        <v>-1.0180710407427362</v>
      </c>
      <c r="S355" s="50">
        <f t="shared" si="30"/>
        <v>-5.5</v>
      </c>
      <c r="T355" s="50">
        <f t="shared" si="31"/>
        <v>-2.195380003526715</v>
      </c>
      <c r="U355" s="50">
        <f t="shared" si="32"/>
        <v>-2.2632848161226429</v>
      </c>
    </row>
    <row r="356" spans="17:21" x14ac:dyDescent="0.25">
      <c r="Q356" s="50">
        <f t="shared" si="28"/>
        <v>-1.1904761904761905</v>
      </c>
      <c r="R356" s="91">
        <f t="shared" si="29"/>
        <v>-1.0180710407427362</v>
      </c>
      <c r="S356" s="50">
        <f t="shared" si="30"/>
        <v>-5.5</v>
      </c>
      <c r="T356" s="50">
        <f t="shared" si="31"/>
        <v>-2.195380003526715</v>
      </c>
      <c r="U356" s="50">
        <f t="shared" si="32"/>
        <v>-2.2632848161226429</v>
      </c>
    </row>
    <row r="357" spans="17:21" x14ac:dyDescent="0.25">
      <c r="Q357" s="50">
        <f t="shared" si="28"/>
        <v>-1.1904761904761905</v>
      </c>
      <c r="R357" s="91">
        <f t="shared" si="29"/>
        <v>-1.0180710407427362</v>
      </c>
      <c r="S357" s="50">
        <f t="shared" si="30"/>
        <v>-5.5</v>
      </c>
      <c r="T357" s="50">
        <f t="shared" si="31"/>
        <v>-2.195380003526715</v>
      </c>
      <c r="U357" s="50">
        <f t="shared" si="32"/>
        <v>-2.2632848161226429</v>
      </c>
    </row>
    <row r="358" spans="17:21" x14ac:dyDescent="0.25">
      <c r="Q358" s="50">
        <f t="shared" si="28"/>
        <v>-1.1904761904761905</v>
      </c>
      <c r="R358" s="91">
        <f t="shared" si="29"/>
        <v>-1.0180710407427362</v>
      </c>
      <c r="S358" s="50">
        <f t="shared" si="30"/>
        <v>-5.5</v>
      </c>
      <c r="T358" s="50">
        <f t="shared" si="31"/>
        <v>-2.195380003526715</v>
      </c>
      <c r="U358" s="50">
        <f t="shared" si="32"/>
        <v>-2.2632848161226429</v>
      </c>
    </row>
    <row r="359" spans="17:21" x14ac:dyDescent="0.25">
      <c r="Q359" s="50">
        <f t="shared" si="28"/>
        <v>-1.1904761904761905</v>
      </c>
      <c r="R359" s="91">
        <f t="shared" si="29"/>
        <v>-1.0180710407427362</v>
      </c>
      <c r="S359" s="50">
        <f t="shared" si="30"/>
        <v>-5.5</v>
      </c>
      <c r="T359" s="50">
        <f t="shared" si="31"/>
        <v>-2.195380003526715</v>
      </c>
      <c r="U359" s="50">
        <f t="shared" si="32"/>
        <v>-2.2632848161226429</v>
      </c>
    </row>
    <row r="360" spans="17:21" x14ac:dyDescent="0.25">
      <c r="Q360" s="50">
        <f t="shared" si="28"/>
        <v>-1.1904761904761905</v>
      </c>
      <c r="R360" s="91">
        <f t="shared" si="29"/>
        <v>-1.0180710407427362</v>
      </c>
      <c r="S360" s="50">
        <f t="shared" si="30"/>
        <v>-5.5</v>
      </c>
      <c r="T360" s="50">
        <f t="shared" si="31"/>
        <v>-2.195380003526715</v>
      </c>
      <c r="U360" s="50">
        <f t="shared" si="32"/>
        <v>-2.2632848161226429</v>
      </c>
    </row>
    <row r="361" spans="17:21" x14ac:dyDescent="0.25">
      <c r="Q361" s="50">
        <f t="shared" si="28"/>
        <v>-1.1904761904761905</v>
      </c>
      <c r="R361" s="91">
        <f t="shared" si="29"/>
        <v>-1.0180710407427362</v>
      </c>
      <c r="S361" s="50">
        <f t="shared" si="30"/>
        <v>-5.5</v>
      </c>
      <c r="T361" s="50">
        <f t="shared" si="31"/>
        <v>-2.195380003526715</v>
      </c>
      <c r="U361" s="50">
        <f t="shared" si="32"/>
        <v>-2.2632848161226429</v>
      </c>
    </row>
  </sheetData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:X18"/>
  <sheetViews>
    <sheetView topLeftCell="I1" zoomScale="80" zoomScaleNormal="80" workbookViewId="0">
      <selection activeCell="O16" sqref="O16:O18"/>
    </sheetView>
  </sheetViews>
  <sheetFormatPr defaultRowHeight="15" x14ac:dyDescent="0.25"/>
  <cols>
    <col min="1" max="1" width="9" style="73"/>
    <col min="2" max="2" width="22.75" style="73" bestFit="1" customWidth="1"/>
    <col min="3" max="3" width="5.125" style="73" bestFit="1" customWidth="1"/>
    <col min="4" max="11" width="9" style="73"/>
    <col min="12" max="12" width="11.875" style="73" bestFit="1" customWidth="1"/>
    <col min="13" max="13" width="10.75" style="73" bestFit="1" customWidth="1"/>
    <col min="14" max="14" width="10.75" style="73" customWidth="1"/>
    <col min="15" max="15" width="21.75" style="73" customWidth="1"/>
    <col min="16" max="16" width="9" style="73"/>
    <col min="17" max="17" width="13.5" style="73" customWidth="1"/>
    <col min="18" max="16384" width="9" style="73"/>
  </cols>
  <sheetData>
    <row r="1" spans="1:24" ht="15.75" thickBot="1" x14ac:dyDescent="0.3">
      <c r="A1" s="73" t="str">
        <f>County_JPCP_IRI_App1!A1</f>
        <v>Project Name</v>
      </c>
      <c r="B1" s="73" t="str">
        <f>County_JPCP_IRI_App1!B1</f>
        <v>COUNAME</v>
      </c>
      <c r="C1" s="93" t="str">
        <f>County_JPCP_IRI_App1!C1</f>
        <v>PROJECT_NO</v>
      </c>
      <c r="D1" s="94" t="str">
        <f>County_JPCP_IRI_App1!D1</f>
        <v>BPRJ</v>
      </c>
      <c r="E1" s="94" t="str">
        <f>County_JPCP_IRI_App1!E1</f>
        <v>EPRJ</v>
      </c>
      <c r="F1" s="94" t="str">
        <f>County_JPCP_IRI_App1!F1</f>
        <v>CONYR</v>
      </c>
      <c r="G1" s="94" t="str">
        <f>County_JPCP_IRI_App1!G1</f>
        <v>DATAYR</v>
      </c>
      <c r="H1" s="57" t="str">
        <f>County_JPCP_IRI_App1!H1</f>
        <v>Accumulated AADTs</v>
      </c>
      <c r="I1" s="57" t="str">
        <f>County_JPCP_IRI_App1!I1</f>
        <v>PCC Thickness (in.)</v>
      </c>
      <c r="J1" s="94" t="str">
        <f>County_JPCP_IRI_App1!J1</f>
        <v>IRIi-2 (in/mile)</v>
      </c>
      <c r="K1" s="94" t="str">
        <f>County_JPCP_IRI_App1!K1</f>
        <v>IRIi-1 (in/mile)</v>
      </c>
      <c r="L1" s="57" t="s">
        <v>51</v>
      </c>
      <c r="M1" s="95" t="s">
        <v>53</v>
      </c>
      <c r="T1" s="73" t="s">
        <v>725</v>
      </c>
      <c r="U1" s="73" t="s">
        <v>726</v>
      </c>
      <c r="W1" s="73" t="s">
        <v>727</v>
      </c>
      <c r="X1" s="73" t="s">
        <v>728</v>
      </c>
    </row>
    <row r="2" spans="1:24" ht="15.75" thickBot="1" x14ac:dyDescent="0.3">
      <c r="A2" s="73" t="str">
        <f>IF(County_JPCP_IRI_App1!A2&lt;&gt;"",County_JPCP_IRI_App1!A2,"")</f>
        <v/>
      </c>
      <c r="B2" s="73" t="str">
        <f>IF(County_JPCP_IRI_App1!B2&lt;&gt;"",County_JPCP_IRI_App1!B2,"")</f>
        <v/>
      </c>
      <c r="C2" s="96" t="str">
        <f>IF(County_JPCP_IRI_App1!C2&lt;&gt;"",County_JPCP_IRI_App1!C2,"")</f>
        <v/>
      </c>
      <c r="D2" s="57" t="str">
        <f>IF(County_JPCP_IRI_App1!D2&lt;&gt;"",County_JPCP_IRI_App1!D2,"")</f>
        <v/>
      </c>
      <c r="E2" s="57" t="str">
        <f>IF(County_JPCP_IRI_App1!E2&lt;&gt;"",County_JPCP_IRI_App1!E2,"")</f>
        <v/>
      </c>
      <c r="F2" s="57" t="str">
        <f>IF(County_JPCP_IRI_App1!F2&lt;&gt;"",County_JPCP_IRI_App1!F2,"")</f>
        <v/>
      </c>
      <c r="G2" s="57" t="str">
        <f>IF(County_JPCP_IRI_App1!G2&lt;&gt;"",County_JPCP_IRI_App1!G2,"")</f>
        <v/>
      </c>
      <c r="H2" s="57">
        <f>County_JPCP_IRI_App1!H2</f>
        <v>0</v>
      </c>
      <c r="I2" s="57">
        <f>County_JPCP_IRI_App1!I2</f>
        <v>0</v>
      </c>
      <c r="J2" s="94">
        <f>County_JPCP_IRI_App1!J2</f>
        <v>0</v>
      </c>
      <c r="K2" s="94">
        <f>County_JPCP_IRI_App1!K2</f>
        <v>0</v>
      </c>
      <c r="L2" s="57">
        <f>IFERROR(T2,0)</f>
        <v>0</v>
      </c>
      <c r="M2" s="97" t="str">
        <f>County_JPCP_IRI_App1!M2</f>
        <v/>
      </c>
      <c r="N2" s="57"/>
      <c r="O2" s="98" t="s">
        <v>65</v>
      </c>
      <c r="P2" s="99">
        <f>IF(County_JPCP_IRI_App1!I18="","",County_JPCP_IRI_App1!I18)</f>
        <v>140</v>
      </c>
      <c r="T2" s="73" t="e">
        <f>IF(G2&lt;&gt;"",G2-$F$2,T1+1)</f>
        <v>#VALUE!</v>
      </c>
      <c r="U2" s="73" t="str">
        <f>IF(G2="","",IF(G2&lt;&gt;"",G2-$F$2,U1+1))</f>
        <v/>
      </c>
      <c r="W2" s="73">
        <f>L2-2</f>
        <v>-2</v>
      </c>
      <c r="X2" s="73">
        <f>L2-1</f>
        <v>-1</v>
      </c>
    </row>
    <row r="3" spans="1:24" x14ac:dyDescent="0.25">
      <c r="A3" s="73" t="str">
        <f>IF(County_JPCP_IRI_App1!A3&lt;&gt;"",County_JPCP_IRI_App1!A3,"")</f>
        <v/>
      </c>
      <c r="B3" s="73" t="str">
        <f>IF(County_JPCP_IRI_App1!B3&lt;&gt;"",County_JPCP_IRI_App1!B3,"")</f>
        <v/>
      </c>
      <c r="C3" s="96" t="str">
        <f>IF(County_JPCP_IRI_App1!C3&lt;&gt;"",County_JPCP_IRI_App1!C3,"")</f>
        <v/>
      </c>
      <c r="D3" s="57" t="str">
        <f>IF(County_JPCP_IRI_App1!D3&lt;&gt;"",County_JPCP_IRI_App1!D3,"")</f>
        <v/>
      </c>
      <c r="E3" s="57" t="str">
        <f>IF(County_JPCP_IRI_App1!E3&lt;&gt;"",County_JPCP_IRI_App1!E3,"")</f>
        <v/>
      </c>
      <c r="F3" s="57" t="str">
        <f>IF(County_JPCP_IRI_App1!F3&lt;&gt;"",County_JPCP_IRI_App1!F3,"")</f>
        <v/>
      </c>
      <c r="G3" s="57" t="str">
        <f>IF(County_JPCP_IRI_App1!G3&lt;&gt;"",County_JPCP_IRI_App1!G3,"")</f>
        <v/>
      </c>
      <c r="H3" s="57">
        <f>County_JPCP_IRI_App1!H3</f>
        <v>0</v>
      </c>
      <c r="I3" s="57">
        <f>County_JPCP_IRI_App1!I3</f>
        <v>0</v>
      </c>
      <c r="J3" s="57"/>
      <c r="K3" s="57"/>
      <c r="L3" s="57">
        <f t="shared" ref="L3:L16" si="0">IFERROR(T3,0)</f>
        <v>0</v>
      </c>
      <c r="M3" s="97" t="str">
        <f>County_JPCP_IRI_App1!M3</f>
        <v/>
      </c>
      <c r="O3" s="98" t="s">
        <v>66</v>
      </c>
      <c r="P3" s="99" t="str">
        <f>IF(County_JPCP_IRI_App1!I19="","",County_JPCP_IRI_App1!I19)</f>
        <v/>
      </c>
      <c r="T3" s="73" t="e">
        <f t="shared" ref="T3:T16" si="1">IF(G3&lt;&gt;"",G3-$F$2,T2+1)</f>
        <v>#VALUE!</v>
      </c>
      <c r="U3" s="73" t="str">
        <f t="shared" ref="U3:U16" si="2">IF(G3="","",IF(G3&lt;&gt;"",G3-$F$2,U2+1))</f>
        <v/>
      </c>
    </row>
    <row r="4" spans="1:24" x14ac:dyDescent="0.25">
      <c r="A4" s="73" t="str">
        <f>IF(County_JPCP_IRI_App1!A4&lt;&gt;"",County_JPCP_IRI_App1!A4,"")</f>
        <v/>
      </c>
      <c r="B4" s="73" t="str">
        <f>IF(County_JPCP_IRI_App1!B4&lt;&gt;"",County_JPCP_IRI_App1!B4,"")</f>
        <v/>
      </c>
      <c r="C4" s="96" t="str">
        <f>IF(County_JPCP_IRI_App1!C4&lt;&gt;"",County_JPCP_IRI_App1!C4,"")</f>
        <v/>
      </c>
      <c r="D4" s="57" t="str">
        <f>IF(County_JPCP_IRI_App1!D4&lt;&gt;"",County_JPCP_IRI_App1!D4,"")</f>
        <v/>
      </c>
      <c r="E4" s="57" t="str">
        <f>IF(County_JPCP_IRI_App1!E4&lt;&gt;"",County_JPCP_IRI_App1!E4,"")</f>
        <v/>
      </c>
      <c r="F4" s="57" t="str">
        <f>IF(County_JPCP_IRI_App1!F4&lt;&gt;"",County_JPCP_IRI_App1!F4,"")</f>
        <v/>
      </c>
      <c r="G4" s="57" t="str">
        <f>IF(County_JPCP_IRI_App1!G4&lt;&gt;"",County_JPCP_IRI_App1!G4,"")</f>
        <v/>
      </c>
      <c r="H4" s="57">
        <f>County_JPCP_IRI_App1!H4</f>
        <v>0</v>
      </c>
      <c r="I4" s="57">
        <f>County_JPCP_IRI_App1!I4</f>
        <v>0</v>
      </c>
      <c r="J4" s="57"/>
      <c r="K4" s="57"/>
      <c r="L4" s="57">
        <f t="shared" si="0"/>
        <v>0</v>
      </c>
      <c r="M4" s="97" t="str">
        <f>County_JPCP_IRI_App1!M4</f>
        <v/>
      </c>
      <c r="N4" s="57"/>
      <c r="O4" s="98" t="s">
        <v>67</v>
      </c>
      <c r="P4" s="99" t="e">
        <f>LOOKUP(2,1/(U2:U16&lt;&gt;""),U2:U16)</f>
        <v>#N/A</v>
      </c>
      <c r="T4" s="73" t="e">
        <f t="shared" si="1"/>
        <v>#VALUE!</v>
      </c>
      <c r="U4" s="73" t="str">
        <f t="shared" si="2"/>
        <v/>
      </c>
    </row>
    <row r="5" spans="1:24" x14ac:dyDescent="0.25">
      <c r="A5" s="73" t="str">
        <f>IF(County_JPCP_IRI_App1!A5&lt;&gt;"",County_JPCP_IRI_App1!A5,"")</f>
        <v/>
      </c>
      <c r="B5" s="73" t="str">
        <f>IF(County_JPCP_IRI_App1!B5&lt;&gt;"",County_JPCP_IRI_App1!B5,"")</f>
        <v/>
      </c>
      <c r="C5" s="96" t="str">
        <f>IF(County_JPCP_IRI_App1!C5&lt;&gt;"",County_JPCP_IRI_App1!C5,"")</f>
        <v/>
      </c>
      <c r="D5" s="57" t="str">
        <f>IF(County_JPCP_IRI_App1!D5&lt;&gt;"",County_JPCP_IRI_App1!D5,"")</f>
        <v/>
      </c>
      <c r="E5" s="57" t="str">
        <f>IF(County_JPCP_IRI_App1!E5&lt;&gt;"",County_JPCP_IRI_App1!E5,"")</f>
        <v/>
      </c>
      <c r="F5" s="57" t="str">
        <f>IF(County_JPCP_IRI_App1!F5&lt;&gt;"",County_JPCP_IRI_App1!F5,"")</f>
        <v/>
      </c>
      <c r="G5" s="57" t="str">
        <f>IF(County_JPCP_IRI_App1!G5&lt;&gt;"",County_JPCP_IRI_App1!G5,"")</f>
        <v/>
      </c>
      <c r="H5" s="57">
        <f>County_JPCP_IRI_App1!H5</f>
        <v>0</v>
      </c>
      <c r="I5" s="57">
        <f>County_JPCP_IRI_App1!I5</f>
        <v>0</v>
      </c>
      <c r="J5" s="57"/>
      <c r="K5" s="57"/>
      <c r="L5" s="57">
        <f t="shared" si="0"/>
        <v>0</v>
      </c>
      <c r="M5" s="97" t="str">
        <f>County_JPCP_IRI_App1!M5</f>
        <v/>
      </c>
      <c r="N5" s="57"/>
      <c r="O5" s="98" t="s">
        <v>68</v>
      </c>
      <c r="P5" s="99" t="str">
        <f>IF(County_JPCP_IRI_App1!I20&lt;&gt;"",(County_JPCP_IRI_App1!I20-LOOKUP(2,1/(G2:G16&lt;&gt;""),G2:G16))+P4,"")</f>
        <v/>
      </c>
      <c r="T5" s="73" t="e">
        <f t="shared" si="1"/>
        <v>#VALUE!</v>
      </c>
      <c r="U5" s="73" t="str">
        <f t="shared" si="2"/>
        <v/>
      </c>
    </row>
    <row r="6" spans="1:24" x14ac:dyDescent="0.25">
      <c r="A6" s="73" t="str">
        <f>IF(County_JPCP_IRI_App1!A6&lt;&gt;"",County_JPCP_IRI_App1!A6,"")</f>
        <v/>
      </c>
      <c r="B6" s="73" t="str">
        <f>IF(County_JPCP_IRI_App1!B6&lt;&gt;"",County_JPCP_IRI_App1!B6,"")</f>
        <v/>
      </c>
      <c r="C6" s="96" t="str">
        <f>IF(County_JPCP_IRI_App1!C6&lt;&gt;"",County_JPCP_IRI_App1!C6,"")</f>
        <v/>
      </c>
      <c r="D6" s="57" t="str">
        <f>IF(County_JPCP_IRI_App1!D6&lt;&gt;"",County_JPCP_IRI_App1!D6,"")</f>
        <v/>
      </c>
      <c r="E6" s="57" t="str">
        <f>IF(County_JPCP_IRI_App1!E6&lt;&gt;"",County_JPCP_IRI_App1!E6,"")</f>
        <v/>
      </c>
      <c r="F6" s="57" t="str">
        <f>IF(County_JPCP_IRI_App1!F6&lt;&gt;"",County_JPCP_IRI_App1!F6,"")</f>
        <v/>
      </c>
      <c r="G6" s="57" t="str">
        <f>IF(County_JPCP_IRI_App1!G6&lt;&gt;"",County_JPCP_IRI_App1!G6,"")</f>
        <v/>
      </c>
      <c r="H6" s="57">
        <f>County_JPCP_IRI_App1!H6</f>
        <v>0</v>
      </c>
      <c r="I6" s="57">
        <f>County_JPCP_IRI_App1!I6</f>
        <v>0</v>
      </c>
      <c r="J6" s="57"/>
      <c r="K6" s="57"/>
      <c r="L6" s="57">
        <f t="shared" si="0"/>
        <v>0</v>
      </c>
      <c r="M6" s="97" t="str">
        <f>County_JPCP_IRI_App1!M6</f>
        <v/>
      </c>
      <c r="N6" s="57"/>
      <c r="O6" s="100" t="s">
        <v>69</v>
      </c>
      <c r="P6" s="101"/>
      <c r="Q6" s="101"/>
      <c r="R6" s="101"/>
      <c r="T6" s="73" t="e">
        <f t="shared" si="1"/>
        <v>#VALUE!</v>
      </c>
      <c r="U6" s="73" t="str">
        <f t="shared" si="2"/>
        <v/>
      </c>
    </row>
    <row r="7" spans="1:24" x14ac:dyDescent="0.25">
      <c r="A7" s="73" t="str">
        <f>IF(County_JPCP_IRI_App1!A7&lt;&gt;"",County_JPCP_IRI_App1!A7,"")</f>
        <v/>
      </c>
      <c r="B7" s="73" t="str">
        <f>IF(County_JPCP_IRI_App1!B7&lt;&gt;"",County_JPCP_IRI_App1!B7,"")</f>
        <v/>
      </c>
      <c r="C7" s="96" t="str">
        <f>IF(County_JPCP_IRI_App1!C7&lt;&gt;"",County_JPCP_IRI_App1!C7,"")</f>
        <v/>
      </c>
      <c r="D7" s="57" t="str">
        <f>IF(County_JPCP_IRI_App1!D7&lt;&gt;"",County_JPCP_IRI_App1!D7,"")</f>
        <v/>
      </c>
      <c r="E7" s="57" t="str">
        <f>IF(County_JPCP_IRI_App1!E7&lt;&gt;"",County_JPCP_IRI_App1!E7,"")</f>
        <v/>
      </c>
      <c r="F7" s="57" t="str">
        <f>IF(County_JPCP_IRI_App1!F7&lt;&gt;"",County_JPCP_IRI_App1!F7,"")</f>
        <v/>
      </c>
      <c r="G7" s="57" t="str">
        <f>IF(County_JPCP_IRI_App1!G7&lt;&gt;"",County_JPCP_IRI_App1!G7,"")</f>
        <v/>
      </c>
      <c r="H7" s="57">
        <f>County_JPCP_IRI_App1!H7</f>
        <v>0</v>
      </c>
      <c r="I7" s="57">
        <f>County_JPCP_IRI_App1!I7</f>
        <v>0</v>
      </c>
      <c r="J7" s="57"/>
      <c r="K7" s="57"/>
      <c r="L7" s="57">
        <f t="shared" si="0"/>
        <v>0</v>
      </c>
      <c r="M7" s="97" t="str">
        <f>County_JPCP_IRI_App1!M7</f>
        <v/>
      </c>
      <c r="N7" s="57"/>
      <c r="O7" s="73" t="s">
        <v>70</v>
      </c>
      <c r="P7" s="102">
        <f t="array" ref="P7">IF(P2="","",
IF(LOOKUP(2,1/(J2:K2&lt;&gt;""),J2:K2)&gt;P2,"Entered IRI already exceeded threshold limit!",
IF(AND(P2&lt;&gt;"",M16&gt;P2),INDEX(L2:L16,MATCH(TRUE,$M$2:$M$16&gt;P2,0)),"IRI predictions do not reach the threshold limit!")))</f>
        <v>0</v>
      </c>
      <c r="T7" s="73" t="e">
        <f t="shared" si="1"/>
        <v>#VALUE!</v>
      </c>
      <c r="U7" s="73" t="str">
        <f t="shared" si="2"/>
        <v/>
      </c>
    </row>
    <row r="8" spans="1:24" x14ac:dyDescent="0.25">
      <c r="A8" s="73" t="str">
        <f>IF(County_JPCP_IRI_App1!A8&lt;&gt;"",County_JPCP_IRI_App1!A8,"")</f>
        <v/>
      </c>
      <c r="B8" s="73" t="str">
        <f>IF(County_JPCP_IRI_App1!B8&lt;&gt;"",County_JPCP_IRI_App1!B8,"")</f>
        <v/>
      </c>
      <c r="C8" s="96" t="str">
        <f>IF(County_JPCP_IRI_App1!C8&lt;&gt;"",County_JPCP_IRI_App1!C8,"")</f>
        <v/>
      </c>
      <c r="D8" s="57" t="str">
        <f>IF(County_JPCP_IRI_App1!D8&lt;&gt;"",County_JPCP_IRI_App1!D8,"")</f>
        <v/>
      </c>
      <c r="E8" s="57" t="str">
        <f>IF(County_JPCP_IRI_App1!E8&lt;&gt;"",County_JPCP_IRI_App1!E8,"")</f>
        <v/>
      </c>
      <c r="F8" s="57" t="str">
        <f>IF(County_JPCP_IRI_App1!F8&lt;&gt;"",County_JPCP_IRI_App1!F8,"")</f>
        <v/>
      </c>
      <c r="G8" s="57" t="str">
        <f>IF(County_JPCP_IRI_App1!G8&lt;&gt;"",County_JPCP_IRI_App1!G8,"")</f>
        <v/>
      </c>
      <c r="H8" s="57">
        <f>County_JPCP_IRI_App1!H8</f>
        <v>0</v>
      </c>
      <c r="I8" s="57">
        <f>County_JPCP_IRI_App1!I8</f>
        <v>0</v>
      </c>
      <c r="J8" s="57"/>
      <c r="K8" s="57"/>
      <c r="L8" s="57">
        <f t="shared" si="0"/>
        <v>0</v>
      </c>
      <c r="M8" s="97" t="str">
        <f>County_JPCP_IRI_App1!M8</f>
        <v/>
      </c>
      <c r="N8" s="57"/>
      <c r="O8" s="73" t="s">
        <v>71</v>
      </c>
      <c r="P8" s="103" t="e">
        <f>IF(ISTEXT(P7),"",IF(P5&lt;&gt;"",P7-P5,P7-P4))</f>
        <v>#N/A</v>
      </c>
      <c r="Q8" s="104" t="e">
        <f>IF(P8&lt;&gt;"",ROUND(P8,1),"")</f>
        <v>#N/A</v>
      </c>
      <c r="T8" s="73" t="e">
        <f t="shared" si="1"/>
        <v>#VALUE!</v>
      </c>
      <c r="U8" s="73" t="str">
        <f t="shared" si="2"/>
        <v/>
      </c>
    </row>
    <row r="9" spans="1:24" ht="13.5" customHeight="1" x14ac:dyDescent="0.25">
      <c r="A9" s="73" t="str">
        <f>IF(County_JPCP_IRI_App1!A9&lt;&gt;"",County_JPCP_IRI_App1!A9,"")</f>
        <v/>
      </c>
      <c r="B9" s="73" t="str">
        <f>IF(County_JPCP_IRI_App1!B9&lt;&gt;"",County_JPCP_IRI_App1!B9,"")</f>
        <v/>
      </c>
      <c r="C9" s="96" t="str">
        <f>IF(County_JPCP_IRI_App1!C9&lt;&gt;"",County_JPCP_IRI_App1!C9,"")</f>
        <v/>
      </c>
      <c r="D9" s="57" t="str">
        <f>IF(County_JPCP_IRI_App1!D9&lt;&gt;"",County_JPCP_IRI_App1!D9,"")</f>
        <v/>
      </c>
      <c r="E9" s="57" t="str">
        <f>IF(County_JPCP_IRI_App1!E9&lt;&gt;"",County_JPCP_IRI_App1!E9,"")</f>
        <v/>
      </c>
      <c r="F9" s="57" t="str">
        <f>IF(County_JPCP_IRI_App1!F9&lt;&gt;"",County_JPCP_IRI_App1!F9,"")</f>
        <v/>
      </c>
      <c r="G9" s="57" t="str">
        <f>IF(County_JPCP_IRI_App1!G9&lt;&gt;"",County_JPCP_IRI_App1!G9,"")</f>
        <v/>
      </c>
      <c r="H9" s="57">
        <f>County_JPCP_IRI_App1!H9</f>
        <v>0</v>
      </c>
      <c r="I9" s="57">
        <f>County_JPCP_IRI_App1!I9</f>
        <v>0</v>
      </c>
      <c r="J9" s="57"/>
      <c r="K9" s="57"/>
      <c r="L9" s="57">
        <f t="shared" si="0"/>
        <v>0</v>
      </c>
      <c r="M9" s="97" t="str">
        <f>County_JPCP_IRI_App1!M9</f>
        <v/>
      </c>
      <c r="N9" s="57"/>
      <c r="Q9" s="105" t="e">
        <f>IF(ISTEXT(P7),P7,
IF(P4=P5,"RSL (at present year) ",
IF(P5&lt;P4,"RSL (at the last entered year) ",
IF(P5&lt;&gt;"","RSL (at present year) ",
IF(P5="","RSL (at the last entered year) ",
IF(AND(P5&lt;P3,P5&gt;P4),"RSL (at present year) "))))))</f>
        <v>#N/A</v>
      </c>
      <c r="T9" s="73" t="e">
        <f t="shared" si="1"/>
        <v>#VALUE!</v>
      </c>
      <c r="U9" s="73" t="str">
        <f t="shared" si="2"/>
        <v/>
      </c>
    </row>
    <row r="10" spans="1:24" x14ac:dyDescent="0.25">
      <c r="A10" s="73" t="str">
        <f>IF(County_JPCP_IRI_App1!A10&lt;&gt;"",County_JPCP_IRI_App1!A10,"")</f>
        <v/>
      </c>
      <c r="B10" s="73" t="str">
        <f>IF(County_JPCP_IRI_App1!B10&lt;&gt;"",County_JPCP_IRI_App1!B10,"")</f>
        <v/>
      </c>
      <c r="C10" s="96" t="str">
        <f>IF(County_JPCP_IRI_App1!C10&lt;&gt;"",County_JPCP_IRI_App1!C10,"")</f>
        <v/>
      </c>
      <c r="D10" s="57" t="str">
        <f>IF(County_JPCP_IRI_App1!D10&lt;&gt;"",County_JPCP_IRI_App1!D10,"")</f>
        <v/>
      </c>
      <c r="E10" s="57" t="str">
        <f>IF(County_JPCP_IRI_App1!E10&lt;&gt;"",County_JPCP_IRI_App1!E10,"")</f>
        <v/>
      </c>
      <c r="F10" s="57" t="str">
        <f>IF(County_JPCP_IRI_App1!F10&lt;&gt;"",County_JPCP_IRI_App1!F10,"")</f>
        <v/>
      </c>
      <c r="G10" s="57" t="str">
        <f>IF(County_JPCP_IRI_App1!G10&lt;&gt;"",County_JPCP_IRI_App1!G10,"")</f>
        <v/>
      </c>
      <c r="H10" s="57">
        <f>County_JPCP_IRI_App1!H10</f>
        <v>0</v>
      </c>
      <c r="I10" s="57">
        <f>County_JPCP_IRI_App1!I10</f>
        <v>0</v>
      </c>
      <c r="J10" s="57"/>
      <c r="K10" s="57"/>
      <c r="L10" s="57">
        <f t="shared" si="0"/>
        <v>0</v>
      </c>
      <c r="M10" s="97" t="str">
        <f>County_JPCP_IRI_App1!M10</f>
        <v/>
      </c>
      <c r="N10" s="57" t="e">
        <v>#N/A</v>
      </c>
      <c r="Q10" s="106"/>
      <c r="T10" s="73" t="e">
        <f t="shared" si="1"/>
        <v>#VALUE!</v>
      </c>
      <c r="U10" s="73" t="str">
        <f t="shared" si="2"/>
        <v/>
      </c>
    </row>
    <row r="11" spans="1:24" x14ac:dyDescent="0.25">
      <c r="A11" s="73" t="str">
        <f>IF(County_JPCP_IRI_App1!A11&lt;&gt;"",County_JPCP_IRI_App1!A11,"")</f>
        <v/>
      </c>
      <c r="B11" s="73" t="str">
        <f>IF(County_JPCP_IRI_App1!B11&lt;&gt;"",County_JPCP_IRI_App1!B11,"")</f>
        <v/>
      </c>
      <c r="C11" s="96" t="str">
        <f>IF(County_JPCP_IRI_App1!C11&lt;&gt;"",County_JPCP_IRI_App1!C11,"")</f>
        <v/>
      </c>
      <c r="D11" s="57" t="str">
        <f>IF(County_JPCP_IRI_App1!D11&lt;&gt;"",County_JPCP_IRI_App1!D11,"")</f>
        <v/>
      </c>
      <c r="E11" s="57" t="str">
        <f>IF(County_JPCP_IRI_App1!E11&lt;&gt;"",County_JPCP_IRI_App1!E11,"")</f>
        <v/>
      </c>
      <c r="F11" s="57" t="str">
        <f>IF(County_JPCP_IRI_App1!F11&lt;&gt;"",County_JPCP_IRI_App1!F11,"")</f>
        <v/>
      </c>
      <c r="G11" s="57" t="str">
        <f>IF(County_JPCP_IRI_App1!G11&lt;&gt;"",County_JPCP_IRI_App1!G11,"")</f>
        <v/>
      </c>
      <c r="H11" s="57">
        <f>County_JPCP_IRI_App1!H11</f>
        <v>0</v>
      </c>
      <c r="I11" s="57">
        <f>County_JPCP_IRI_App1!I11</f>
        <v>0</v>
      </c>
      <c r="J11" s="57"/>
      <c r="K11" s="57"/>
      <c r="L11" s="57">
        <f t="shared" si="0"/>
        <v>0</v>
      </c>
      <c r="M11" s="97" t="str">
        <f>County_JPCP_IRI_App1!M11</f>
        <v/>
      </c>
      <c r="N11" s="57" t="s">
        <v>729</v>
      </c>
      <c r="O11" s="100" t="s">
        <v>72</v>
      </c>
      <c r="P11" s="107"/>
      <c r="Q11" s="107"/>
      <c r="R11" s="107"/>
      <c r="T11" s="73" t="e">
        <f t="shared" si="1"/>
        <v>#VALUE!</v>
      </c>
      <c r="U11" s="73" t="str">
        <f t="shared" si="2"/>
        <v/>
      </c>
    </row>
    <row r="12" spans="1:24" x14ac:dyDescent="0.25">
      <c r="A12" s="73" t="str">
        <f>IF(County_JPCP_IRI_App1!A12&lt;&gt;"",County_JPCP_IRI_App1!A12,"")</f>
        <v/>
      </c>
      <c r="B12" s="73" t="str">
        <f>IF(County_JPCP_IRI_App1!B12&lt;&gt;"",County_JPCP_IRI_App1!B12,"")</f>
        <v/>
      </c>
      <c r="C12" s="96" t="str">
        <f>IF(County_JPCP_IRI_App1!C12&lt;&gt;"",County_JPCP_IRI_App1!C12,"")</f>
        <v/>
      </c>
      <c r="D12" s="57" t="str">
        <f>IF(County_JPCP_IRI_App1!D12&lt;&gt;"",County_JPCP_IRI_App1!D12,"")</f>
        <v/>
      </c>
      <c r="E12" s="57" t="str">
        <f>IF(County_JPCP_IRI_App1!E12&lt;&gt;"",County_JPCP_IRI_App1!E12,"")</f>
        <v/>
      </c>
      <c r="F12" s="57" t="str">
        <f>IF(County_JPCP_IRI_App1!F12&lt;&gt;"",County_JPCP_IRI_App1!F12,"")</f>
        <v/>
      </c>
      <c r="G12" s="57" t="str">
        <f>IF(County_JPCP_IRI_App1!G12&lt;&gt;"",County_JPCP_IRI_App1!G12,"")</f>
        <v/>
      </c>
      <c r="H12" s="57">
        <f>County_JPCP_IRI_App1!H12</f>
        <v>0</v>
      </c>
      <c r="I12" s="57">
        <f>County_JPCP_IRI_App1!I12</f>
        <v>0</v>
      </c>
      <c r="J12" s="57"/>
      <c r="K12" s="57"/>
      <c r="L12" s="57">
        <f t="shared" si="0"/>
        <v>0</v>
      </c>
      <c r="M12" s="97" t="str">
        <f>County_JPCP_IRI_App1!M12</f>
        <v/>
      </c>
      <c r="N12" s="57"/>
      <c r="O12" s="73" t="s">
        <v>73</v>
      </c>
      <c r="P12" s="103" t="str">
        <f>IF(P3&lt;&gt;"",IF(U2&gt;P3,"Entered age  already exceeded design service life!",
IF(AND(P5&lt;&gt;"",(P5&lt;P3)),P3-MAX(P4,P5),
IF(AND(P5&lt;&gt;"",(P5&gt;P3)),"Please enter smaller 'present year' value!",
IF(P5="",(P3-P4))))),"")</f>
        <v/>
      </c>
      <c r="Q12" s="104" t="str">
        <f>IF(ISTEXT(P12),P12,IF(P12&lt;&gt;"",ROUND(P12,1),""))</f>
        <v/>
      </c>
      <c r="T12" s="73" t="e">
        <f t="shared" si="1"/>
        <v>#VALUE!</v>
      </c>
      <c r="U12" s="73" t="str">
        <f t="shared" si="2"/>
        <v/>
      </c>
    </row>
    <row r="13" spans="1:24" x14ac:dyDescent="0.25">
      <c r="A13" s="73" t="str">
        <f>IF(County_JPCP_IRI_App1!A13&lt;&gt;"",County_JPCP_IRI_App1!A13,"")</f>
        <v/>
      </c>
      <c r="B13" s="73" t="str">
        <f>IF(County_JPCP_IRI_App1!B13&lt;&gt;"",County_JPCP_IRI_App1!B13,"")</f>
        <v/>
      </c>
      <c r="C13" s="96" t="str">
        <f>IF(County_JPCP_IRI_App1!C13&lt;&gt;"",County_JPCP_IRI_App1!C13,"")</f>
        <v/>
      </c>
      <c r="D13" s="57" t="str">
        <f>IF(County_JPCP_IRI_App1!D13&lt;&gt;"",County_JPCP_IRI_App1!D13,"")</f>
        <v/>
      </c>
      <c r="E13" s="57" t="str">
        <f>IF(County_JPCP_IRI_App1!E13&lt;&gt;"",County_JPCP_IRI_App1!E13,"")</f>
        <v/>
      </c>
      <c r="F13" s="57" t="str">
        <f>IF(County_JPCP_IRI_App1!F13&lt;&gt;"",County_JPCP_IRI_App1!F13,"")</f>
        <v/>
      </c>
      <c r="G13" s="57" t="str">
        <f>IF(County_JPCP_IRI_App1!G13&lt;&gt;"",County_JPCP_IRI_App1!G13,"")</f>
        <v/>
      </c>
      <c r="H13" s="57">
        <f>County_JPCP_IRI_App1!H13</f>
        <v>0</v>
      </c>
      <c r="I13" s="57">
        <f>County_JPCP_IRI_App1!I13</f>
        <v>0</v>
      </c>
      <c r="J13" s="57"/>
      <c r="K13" s="57"/>
      <c r="L13" s="57">
        <f t="shared" si="0"/>
        <v>0</v>
      </c>
      <c r="M13" s="97" t="str">
        <f>County_JPCP_IRI_App1!M13</f>
        <v/>
      </c>
      <c r="N13" s="57"/>
      <c r="Q13" s="108" t="str">
        <f>IF(ISTEXT(P12),P12,
IF(P4=P5,"RSL (at present year) ",
IF(P5&lt;P4,"RSL (at the last entered year) ",
IF(AND(P4&lt;&gt;"",P5=""),"RSL (at the last entered year) ",
IF(AND(P5&lt;P3,P5&gt;P4),"RSL (at present year) ",
IF(AND(P5="",P12=""),"",""))))))</f>
        <v/>
      </c>
      <c r="T13" s="73" t="e">
        <f t="shared" si="1"/>
        <v>#VALUE!</v>
      </c>
      <c r="U13" s="73" t="str">
        <f t="shared" si="2"/>
        <v/>
      </c>
    </row>
    <row r="14" spans="1:24" x14ac:dyDescent="0.25">
      <c r="A14" s="73" t="str">
        <f>IF(County_JPCP_IRI_App1!A14&lt;&gt;"",County_JPCP_IRI_App1!A14,"")</f>
        <v/>
      </c>
      <c r="B14" s="73" t="str">
        <f>IF(County_JPCP_IRI_App1!B14&lt;&gt;"",County_JPCP_IRI_App1!B14,"")</f>
        <v/>
      </c>
      <c r="C14" s="96" t="str">
        <f>IF(County_JPCP_IRI_App1!C14&lt;&gt;"",County_JPCP_IRI_App1!C14,"")</f>
        <v/>
      </c>
      <c r="D14" s="57" t="str">
        <f>IF(County_JPCP_IRI_App1!D14&lt;&gt;"",County_JPCP_IRI_App1!D14,"")</f>
        <v/>
      </c>
      <c r="E14" s="57" t="str">
        <f>IF(County_JPCP_IRI_App1!E14&lt;&gt;"",County_JPCP_IRI_App1!E14,"")</f>
        <v/>
      </c>
      <c r="F14" s="57" t="str">
        <f>IF(County_JPCP_IRI_App1!F14&lt;&gt;"",County_JPCP_IRI_App1!F14,"")</f>
        <v/>
      </c>
      <c r="G14" s="57" t="str">
        <f>IF(County_JPCP_IRI_App1!G14&lt;&gt;"",County_JPCP_IRI_App1!G14,"")</f>
        <v/>
      </c>
      <c r="H14" s="57">
        <f>County_JPCP_IRI_App1!H14</f>
        <v>0</v>
      </c>
      <c r="I14" s="57">
        <f>County_JPCP_IRI_App1!I14</f>
        <v>0</v>
      </c>
      <c r="J14" s="57"/>
      <c r="K14" s="57"/>
      <c r="L14" s="57">
        <f t="shared" si="0"/>
        <v>0</v>
      </c>
      <c r="M14" s="97" t="str">
        <f>County_JPCP_IRI_App1!M14</f>
        <v/>
      </c>
      <c r="N14" s="57">
        <v>19</v>
      </c>
      <c r="O14" s="109" t="s">
        <v>71</v>
      </c>
      <c r="T14" s="73" t="e">
        <f t="shared" si="1"/>
        <v>#VALUE!</v>
      </c>
      <c r="U14" s="73" t="str">
        <f t="shared" si="2"/>
        <v/>
      </c>
    </row>
    <row r="15" spans="1:24" ht="15.75" customHeight="1" x14ac:dyDescent="0.25">
      <c r="A15" s="73" t="str">
        <f>IF(County_JPCP_IRI_App1!A15&lt;&gt;"",County_JPCP_IRI_App1!A15,"")</f>
        <v/>
      </c>
      <c r="B15" s="73" t="str">
        <f>IF(County_JPCP_IRI_App1!B15&lt;&gt;"",County_JPCP_IRI_App1!B15,"")</f>
        <v/>
      </c>
      <c r="C15" s="96" t="str">
        <f>IF(County_JPCP_IRI_App1!C15&lt;&gt;"",County_JPCP_IRI_App1!C15,"")</f>
        <v/>
      </c>
      <c r="D15" s="57" t="str">
        <f>IF(County_JPCP_IRI_App1!D15&lt;&gt;"",County_JPCP_IRI_App1!D15,"")</f>
        <v/>
      </c>
      <c r="E15" s="57" t="str">
        <f>IF(County_JPCP_IRI_App1!E15&lt;&gt;"",County_JPCP_IRI_App1!E15,"")</f>
        <v/>
      </c>
      <c r="F15" s="57" t="str">
        <f>IF(County_JPCP_IRI_App1!F15&lt;&gt;"",County_JPCP_IRI_App1!F15,"")</f>
        <v/>
      </c>
      <c r="G15" s="57" t="str">
        <f>IF(County_JPCP_IRI_App1!G15&lt;&gt;"",County_JPCP_IRI_App1!G15,"")</f>
        <v/>
      </c>
      <c r="H15" s="57">
        <f>County_JPCP_IRI_App1!H15</f>
        <v>0</v>
      </c>
      <c r="I15" s="57">
        <f>County_JPCP_IRI_App1!I15</f>
        <v>0</v>
      </c>
      <c r="J15" s="57"/>
      <c r="K15" s="57"/>
      <c r="L15" s="57">
        <f t="shared" si="0"/>
        <v>0</v>
      </c>
      <c r="M15" s="97" t="str">
        <f>County_JPCP_IRI_App1!M15</f>
        <v/>
      </c>
      <c r="N15" s="57" t="s">
        <v>730</v>
      </c>
      <c r="O15" s="110" t="e">
        <f>IF(AND(Q8&lt;&gt;"",Q12&lt;&gt;""),MIN(Q8,Q12),
IF(AND(Q8="",Q9="Entered IRI already exceeded threshold limit!",Q12&lt;&gt;""),"",
IF(AND(Q8="",Q12&lt;&gt;""),Q12,
IF(AND(Q8&lt;&gt;"",Q12=""),Q8,""))))</f>
        <v>#N/A</v>
      </c>
      <c r="T15" s="73" t="e">
        <f t="shared" si="1"/>
        <v>#VALUE!</v>
      </c>
      <c r="U15" s="73" t="str">
        <f t="shared" si="2"/>
        <v/>
      </c>
    </row>
    <row r="16" spans="1:24" ht="79.5" customHeight="1" thickBot="1" x14ac:dyDescent="0.3">
      <c r="A16" s="73" t="str">
        <f>IF(County_JPCP_IRI_App1!A16&lt;&gt;"",County_JPCP_IRI_App1!A16,"")</f>
        <v/>
      </c>
      <c r="B16" s="73" t="str">
        <f>IF(County_JPCP_IRI_App1!B16&lt;&gt;"",County_JPCP_IRI_App1!B16,"")</f>
        <v/>
      </c>
      <c r="C16" s="111" t="str">
        <f>IF(County_JPCP_IRI_App1!C16&lt;&gt;"",County_JPCP_IRI_App1!C16,"")</f>
        <v/>
      </c>
      <c r="D16" s="112" t="str">
        <f>IF(County_JPCP_IRI_App1!D16&lt;&gt;"",County_JPCP_IRI_App1!D16,"")</f>
        <v/>
      </c>
      <c r="E16" s="112" t="str">
        <f>IF(County_JPCP_IRI_App1!E16&lt;&gt;"",County_JPCP_IRI_App1!E16,"")</f>
        <v/>
      </c>
      <c r="F16" s="112" t="str">
        <f>IF(County_JPCP_IRI_App1!F16&lt;&gt;"",County_JPCP_IRI_App1!F16,"")</f>
        <v/>
      </c>
      <c r="G16" s="112" t="str">
        <f>IF(County_JPCP_IRI_App1!G16&lt;&gt;"",County_JPCP_IRI_App1!G16,"")</f>
        <v/>
      </c>
      <c r="H16" s="57">
        <f>County_JPCP_IRI_App1!H16</f>
        <v>0</v>
      </c>
      <c r="I16" s="57">
        <f>County_JPCP_IRI_App1!I16</f>
        <v>0</v>
      </c>
      <c r="J16" s="57"/>
      <c r="K16" s="57"/>
      <c r="L16" s="57">
        <f t="shared" si="0"/>
        <v>0</v>
      </c>
      <c r="M16" s="113" t="str">
        <f>County_JPCP_IRI_App1!M16</f>
        <v/>
      </c>
      <c r="N16" s="57"/>
      <c r="O16" s="287" t="e">
        <f>IF(AND(P2="",P3=""),"RSL could not be calculated. Please enter more information!",
IF(AND(ISNUMBER(Q12),P7="Entered IRI already exceeded threshold limit!"),Q9,
IF(AND(Q12="",P7="Entered IRI already exceeded threshold limit!"),Q9,
IF(AND(ISNUMBER(Q12),P7="IRI predictions do not reach the threshold limit!"),(Q9&amp;""&amp;CHAR(10)&amp;" Thus, "&amp;Q13&amp;""&amp;"calculated based on the design life!"),
IF(AND(P3="",P7="IRI predictions do not reach the threshold limit!"),(P7&amp;""&amp;CHAR(10)&amp;" Thus, RSL could not be calculated. Please enter more information!"),
IF(AND(ISNUMBER(Q8),ISTEXT(P12)),(Q9&amp;""&amp;CHAR(10)&amp;"calculated based on the pavement performance"&amp;CHAR(10)&amp;P12),
IF(P12="Please enter smaller 'present year' value!",P12,
IF(P12="Entered age already exceeded design service life!",P12,
IF(AND(O15=Q8,O15=Q12,ISNUMBER(O15)),Q13&amp;""&amp;"calculated based on the design life and pavement performance",
IF(AND(Q8&lt;&gt;"",O15=Q8),Q9&amp;""&amp;CHAR(10)&amp;"calculated based on the pavement performance",Q13&amp;""&amp;"calculated based on the design life"))))))))))</f>
        <v>#N/A</v>
      </c>
      <c r="P16" s="73" t="s">
        <v>729</v>
      </c>
      <c r="T16" s="73" t="e">
        <f t="shared" si="1"/>
        <v>#VALUE!</v>
      </c>
      <c r="U16" s="73" t="str">
        <f t="shared" si="2"/>
        <v/>
      </c>
    </row>
    <row r="17" spans="15:15" x14ac:dyDescent="0.25">
      <c r="O17" s="288"/>
    </row>
    <row r="18" spans="15:15" x14ac:dyDescent="0.25">
      <c r="O18" s="288"/>
    </row>
  </sheetData>
  <mergeCells count="1">
    <mergeCell ref="O16:O18"/>
  </mergeCells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pageSetUpPr autoPageBreaks="0"/>
  </sheetPr>
  <dimension ref="A1:AB5228"/>
  <sheetViews>
    <sheetView topLeftCell="D1" zoomScale="70" zoomScaleNormal="70" workbookViewId="0">
      <selection activeCell="O39" sqref="O39:O41"/>
    </sheetView>
  </sheetViews>
  <sheetFormatPr defaultRowHeight="15" x14ac:dyDescent="0.25"/>
  <cols>
    <col min="1" max="8" width="9" style="50"/>
    <col min="9" max="10" width="10.875" style="50" customWidth="1"/>
    <col min="11" max="11" width="11.125" style="50" customWidth="1"/>
    <col min="12" max="12" width="15.5" style="50" customWidth="1"/>
    <col min="13" max="14" width="9" style="50"/>
    <col min="15" max="15" width="27.25" style="50" customWidth="1"/>
    <col min="16" max="16" width="7.625" style="50" customWidth="1"/>
    <col min="17" max="17" width="20.625" style="50" customWidth="1"/>
    <col min="18" max="19" width="9" style="50"/>
    <col min="20" max="20" width="12.375" style="73" bestFit="1" customWidth="1"/>
    <col min="21" max="21" width="6.5" style="50" customWidth="1"/>
    <col min="22" max="22" width="20.125" style="50" bestFit="1" customWidth="1"/>
    <col min="23" max="23" width="18.75" style="50" bestFit="1" customWidth="1"/>
    <col min="24" max="16384" width="9" style="50"/>
  </cols>
  <sheetData>
    <row r="1" spans="1:25" ht="15.75" thickBot="1" x14ac:dyDescent="0.3">
      <c r="A1" s="44" t="str">
        <f>'Statistical Tool'!A1</f>
        <v>Project Name</v>
      </c>
      <c r="B1" s="44" t="str">
        <f>'Statistical Tool'!B1</f>
        <v>COUNAME</v>
      </c>
      <c r="C1" s="44" t="str">
        <f>'Statistical Tool'!C1</f>
        <v>PROJECT_NO</v>
      </c>
      <c r="D1" s="44" t="str">
        <f>'Statistical Tool'!D1</f>
        <v>BPRJ</v>
      </c>
      <c r="E1" s="44" t="str">
        <f>'Statistical Tool'!E1</f>
        <v>EPRJ</v>
      </c>
      <c r="F1" s="44" t="str">
        <f>'Statistical Tool'!F1</f>
        <v>CONYR</v>
      </c>
      <c r="G1" s="44" t="str">
        <f>'Statistical Tool'!G1</f>
        <v>DATAYR</v>
      </c>
      <c r="H1" s="44" t="str">
        <f>'Statistical Tool'!H1</f>
        <v>IRIi 
(in/mile)</v>
      </c>
      <c r="I1" s="44" t="str">
        <f>'Statistical Tool'!I1</f>
        <v>PCI 
(%)</v>
      </c>
      <c r="J1" s="44" t="s">
        <v>51</v>
      </c>
      <c r="K1" s="44" t="s">
        <v>52</v>
      </c>
      <c r="L1" s="45" t="s">
        <v>53</v>
      </c>
      <c r="M1" s="46" t="s">
        <v>54</v>
      </c>
      <c r="N1" s="47" t="s">
        <v>55</v>
      </c>
      <c r="O1" s="48" t="s">
        <v>56</v>
      </c>
      <c r="P1" s="48" t="s">
        <v>57</v>
      </c>
      <c r="Q1" s="48" t="s">
        <v>58</v>
      </c>
      <c r="R1" s="49" t="s">
        <v>59</v>
      </c>
      <c r="T1" s="51" t="s">
        <v>60</v>
      </c>
      <c r="V1" s="50" t="s">
        <v>61</v>
      </c>
      <c r="W1" s="50" t="s">
        <v>62</v>
      </c>
      <c r="X1" s="50" t="s">
        <v>61</v>
      </c>
      <c r="Y1" s="50" t="s">
        <v>62</v>
      </c>
    </row>
    <row r="2" spans="1:25" ht="15.75" thickBot="1" x14ac:dyDescent="0.3">
      <c r="A2" s="52" t="str">
        <f>IF('Statistical Tool'!A2&lt;&gt;"",'Statistical Tool'!A2,"")</f>
        <v/>
      </c>
      <c r="B2" s="52" t="str">
        <f>IF('Statistical Tool'!B2&lt;&gt;"",'Statistical Tool'!B2,"")</f>
        <v/>
      </c>
      <c r="C2" s="52" t="str">
        <f>IF('Statistical Tool'!C2&lt;&gt;"",'Statistical Tool'!C2,"")</f>
        <v/>
      </c>
      <c r="D2" s="52" t="str">
        <f>IF('Statistical Tool'!D2&lt;&gt;"",'Statistical Tool'!D2,"")</f>
        <v/>
      </c>
      <c r="E2" s="52" t="str">
        <f>IF('Statistical Tool'!E2&lt;&gt;"",'Statistical Tool'!E2,"")</f>
        <v/>
      </c>
      <c r="F2" s="52" t="str">
        <f>IF('Statistical Tool'!F2&lt;&gt;"",'Statistical Tool'!F2,"")</f>
        <v/>
      </c>
      <c r="G2" s="52" t="str">
        <f>IF('Statistical Tool'!G2&lt;&gt;"",'Statistical Tool'!G2,"")</f>
        <v/>
      </c>
      <c r="H2" s="52" t="str">
        <f>IF('Statistical Tool'!H2&lt;&gt;"",'Statistical Tool'!H2,"")</f>
        <v/>
      </c>
      <c r="I2" s="52" t="str">
        <f>IF('Statistical Tool'!I2&lt;&gt;"",'Statistical Tool'!I2,"")</f>
        <v/>
      </c>
      <c r="J2" s="52" t="str">
        <f>IF(AND('Statistical Tool'!$F$2&lt;&gt;"",'Statistical Tool'!G2&lt;&gt;""),G2-$F$2,"")</f>
        <v/>
      </c>
      <c r="K2" s="53" t="str">
        <f>IF(H2&lt;&gt;"",IF(H2&gt;0,(H2-(O$2+P$2/(1+EXP(Q$2+R$2*J2))))^2,""),"")</f>
        <v/>
      </c>
      <c r="L2" s="54" t="e">
        <f>IF(T2&lt;&gt;"",O$2+P$2/(1+EXP(Q$2+R$2*T2)),"")</f>
        <v>#VALUE!</v>
      </c>
      <c r="M2" s="52" t="str">
        <f>IF(I2&lt;&gt;"",(I2-(100/(1+EXP($O$5*J2+$P$5))))^2,"")</f>
        <v/>
      </c>
      <c r="N2" s="52" t="e">
        <f>IF(T2&lt;&gt;"",(100/(1+EXP($O$5*T2+$P$5))),"")</f>
        <v>#VALUE!</v>
      </c>
      <c r="O2" s="55">
        <v>86.709177952205465</v>
      </c>
      <c r="P2" s="55">
        <v>24.072094223682658</v>
      </c>
      <c r="Q2" s="55">
        <v>10.536836258944899</v>
      </c>
      <c r="R2" s="56">
        <v>-0.71802250928622269</v>
      </c>
      <c r="T2" s="57" t="e">
        <f>IF(J2&lt;&gt;"",J2,T1+1)</f>
        <v>#VALUE!</v>
      </c>
      <c r="V2" s="58">
        <f>IF(H2="",0,H2)</f>
        <v>0</v>
      </c>
      <c r="W2" s="58">
        <f t="shared" ref="W2:W31" si="0">IF(H2="",0,L2)</f>
        <v>0</v>
      </c>
      <c r="X2" s="58">
        <f>IF(I2="",0,I2)</f>
        <v>0</v>
      </c>
      <c r="Y2" s="58">
        <f>IF(I2="",0,N2)</f>
        <v>0</v>
      </c>
    </row>
    <row r="3" spans="1:25" ht="15.75" thickBot="1" x14ac:dyDescent="0.3">
      <c r="A3" s="52" t="str">
        <f>IF('Statistical Tool'!A3&lt;&gt;"",'Statistical Tool'!A3,"")</f>
        <v/>
      </c>
      <c r="B3" s="52" t="str">
        <f>IF('Statistical Tool'!B3&lt;&gt;"",'Statistical Tool'!B3,"")</f>
        <v/>
      </c>
      <c r="C3" s="52" t="str">
        <f>IF('Statistical Tool'!C3&lt;&gt;"",'Statistical Tool'!C3,"")</f>
        <v/>
      </c>
      <c r="D3" s="52" t="str">
        <f>IF('Statistical Tool'!D3&lt;&gt;"",'Statistical Tool'!D3,"")</f>
        <v/>
      </c>
      <c r="E3" s="52" t="str">
        <f>IF('Statistical Tool'!E3&lt;&gt;"",'Statistical Tool'!E3,"")</f>
        <v/>
      </c>
      <c r="F3" s="52" t="str">
        <f>IF('Statistical Tool'!F3&lt;&gt;"",'Statistical Tool'!F3,"")</f>
        <v/>
      </c>
      <c r="G3" s="52" t="str">
        <f>IF('Statistical Tool'!G3&lt;&gt;"",'Statistical Tool'!G3,"")</f>
        <v/>
      </c>
      <c r="H3" s="52" t="str">
        <f>IF('Statistical Tool'!H3&lt;&gt;"",'Statistical Tool'!H3,"")</f>
        <v/>
      </c>
      <c r="I3" s="52" t="str">
        <f>IF('Statistical Tool'!I3&lt;&gt;"",'Statistical Tool'!I3,"")</f>
        <v/>
      </c>
      <c r="J3" s="52" t="str">
        <f>IF(AND('Statistical Tool'!$F$2&lt;&gt;"",'Statistical Tool'!G3&lt;&gt;""),G3-$F$2,"")</f>
        <v/>
      </c>
      <c r="K3" s="53" t="str">
        <f t="shared" ref="K3:K4" si="1">IF(H3&lt;&gt;"",IF(H3&gt;0,(H3-(O$2+P$2/(1+EXP(Q$2+R$2*J3))))^2,""),"")</f>
        <v/>
      </c>
      <c r="L3" s="54" t="e">
        <f t="shared" ref="L3:L31" si="2">IF(T3&lt;&gt;"",O$2+P$2/(1+EXP(Q$2+R$2*T3)),"")</f>
        <v>#VALUE!</v>
      </c>
      <c r="M3" s="52" t="str">
        <f t="shared" ref="M3:M31" si="3">IF(I3&lt;&gt;"",(I3-(100/(1+EXP($O$5*J3+$P$5))))^2,"")</f>
        <v/>
      </c>
      <c r="N3" s="52" t="e">
        <f t="shared" ref="N3:N31" si="4">IF(T3&lt;&gt;"",(100/(1+EXP($O$5*T3+$P$5))),"")</f>
        <v>#VALUE!</v>
      </c>
      <c r="O3" s="50">
        <v>0</v>
      </c>
      <c r="P3" s="50">
        <v>0</v>
      </c>
      <c r="T3" s="57" t="e">
        <f t="shared" ref="T3:T31" si="5">IF(J3&lt;&gt;"",J3,T2+1)</f>
        <v>#VALUE!</v>
      </c>
      <c r="V3" s="58">
        <f t="shared" ref="V3:V31" si="6">IF(H3="",0,H3)</f>
        <v>0</v>
      </c>
      <c r="W3" s="58">
        <f t="shared" si="0"/>
        <v>0</v>
      </c>
      <c r="X3" s="58">
        <f t="shared" ref="X3:X31" si="7">IF(I3="",0,I3)</f>
        <v>0</v>
      </c>
      <c r="Y3" s="58">
        <f t="shared" ref="Y3:Y31" si="8">IF(I3="",0,N3)</f>
        <v>0</v>
      </c>
    </row>
    <row r="4" spans="1:25" ht="15.75" thickBot="1" x14ac:dyDescent="0.3">
      <c r="A4" s="52" t="str">
        <f>IF('Statistical Tool'!A4&lt;&gt;"",'Statistical Tool'!A4,"")</f>
        <v/>
      </c>
      <c r="B4" s="52" t="str">
        <f>IF('Statistical Tool'!B4&lt;&gt;"",'Statistical Tool'!B4,"")</f>
        <v/>
      </c>
      <c r="C4" s="52" t="str">
        <f>IF('Statistical Tool'!C4&lt;&gt;"",'Statistical Tool'!C4,"")</f>
        <v/>
      </c>
      <c r="D4" s="52" t="str">
        <f>IF('Statistical Tool'!D4&lt;&gt;"",'Statistical Tool'!D4,"")</f>
        <v/>
      </c>
      <c r="E4" s="52" t="str">
        <f>IF('Statistical Tool'!E4&lt;&gt;"",'Statistical Tool'!E4,"")</f>
        <v/>
      </c>
      <c r="F4" s="52" t="str">
        <f>IF('Statistical Tool'!F4&lt;&gt;"",'Statistical Tool'!F4,"")</f>
        <v/>
      </c>
      <c r="G4" s="52" t="str">
        <f>IF('Statistical Tool'!G4&lt;&gt;"",'Statistical Tool'!G4,"")</f>
        <v/>
      </c>
      <c r="H4" s="52" t="str">
        <f>IF('Statistical Tool'!H4&lt;&gt;"",'Statistical Tool'!H4,"")</f>
        <v/>
      </c>
      <c r="I4" s="52" t="str">
        <f>IF('Statistical Tool'!I4&lt;&gt;"",'Statistical Tool'!I4,"")</f>
        <v/>
      </c>
      <c r="J4" s="52" t="str">
        <f>IF(AND('Statistical Tool'!$F$2&lt;&gt;"",'Statistical Tool'!G4&lt;&gt;""),G4-$F$2,"")</f>
        <v/>
      </c>
      <c r="K4" s="53" t="str">
        <f t="shared" si="1"/>
        <v/>
      </c>
      <c r="L4" s="54" t="e">
        <f t="shared" si="2"/>
        <v>#VALUE!</v>
      </c>
      <c r="M4" s="52" t="str">
        <f t="shared" si="3"/>
        <v/>
      </c>
      <c r="N4" s="52" t="e">
        <f t="shared" si="4"/>
        <v>#VALUE!</v>
      </c>
      <c r="O4" s="48" t="s">
        <v>63</v>
      </c>
      <c r="P4" s="49" t="s">
        <v>64</v>
      </c>
      <c r="T4" s="57" t="e">
        <f t="shared" si="5"/>
        <v>#VALUE!</v>
      </c>
      <c r="V4" s="58">
        <f t="shared" si="6"/>
        <v>0</v>
      </c>
      <c r="W4" s="58">
        <f t="shared" si="0"/>
        <v>0</v>
      </c>
      <c r="X4" s="58">
        <f t="shared" si="7"/>
        <v>0</v>
      </c>
      <c r="Y4" s="58">
        <f t="shared" si="8"/>
        <v>0</v>
      </c>
    </row>
    <row r="5" spans="1:25" ht="15.75" thickBot="1" x14ac:dyDescent="0.3">
      <c r="A5" s="52" t="str">
        <f>IF('Statistical Tool'!A5&lt;&gt;"",'Statistical Tool'!A5,"")</f>
        <v/>
      </c>
      <c r="B5" s="52" t="str">
        <f>IF('Statistical Tool'!B5&lt;&gt;"",'Statistical Tool'!B5,"")</f>
        <v/>
      </c>
      <c r="C5" s="52" t="str">
        <f>IF('Statistical Tool'!C5&lt;&gt;"",'Statistical Tool'!C5,"")</f>
        <v/>
      </c>
      <c r="D5" s="52" t="str">
        <f>IF('Statistical Tool'!D5&lt;&gt;"",'Statistical Tool'!D5,"")</f>
        <v/>
      </c>
      <c r="E5" s="52" t="str">
        <f>IF('Statistical Tool'!E5&lt;&gt;"",'Statistical Tool'!E5,"")</f>
        <v/>
      </c>
      <c r="F5" s="52" t="str">
        <f>IF('Statistical Tool'!F5&lt;&gt;"",'Statistical Tool'!F5,"")</f>
        <v/>
      </c>
      <c r="G5" s="52" t="str">
        <f>IF('Statistical Tool'!G5&lt;&gt;"",'Statistical Tool'!G5,"")</f>
        <v/>
      </c>
      <c r="H5" s="52" t="str">
        <f>IF('Statistical Tool'!H5&lt;&gt;"",'Statistical Tool'!H5,"")</f>
        <v/>
      </c>
      <c r="I5" s="52" t="str">
        <f>IF('Statistical Tool'!I5&lt;&gt;"",'Statistical Tool'!I5,"")</f>
        <v/>
      </c>
      <c r="J5" s="52" t="str">
        <f>IF(AND('Statistical Tool'!$F$2&lt;&gt;"",'Statistical Tool'!G5&lt;&gt;""),G5-$F$2,"")</f>
        <v/>
      </c>
      <c r="K5" s="53" t="str">
        <f t="shared" ref="K5:K31" si="9">IF(H5&lt;&gt;"",IF(H5&gt;0,(H5-(O$2+P$2/(1+EXP(Q$2+R$2*J5))))^2,""),"")</f>
        <v/>
      </c>
      <c r="L5" s="54" t="e">
        <f t="shared" si="2"/>
        <v>#VALUE!</v>
      </c>
      <c r="M5" s="52" t="str">
        <f t="shared" si="3"/>
        <v/>
      </c>
      <c r="N5" s="52" t="e">
        <f t="shared" si="4"/>
        <v>#VALUE!</v>
      </c>
      <c r="O5" s="55">
        <v>0.20567942998810779</v>
      </c>
      <c r="P5" s="56">
        <v>-4.5718236996017971</v>
      </c>
      <c r="T5" s="57" t="e">
        <f t="shared" si="5"/>
        <v>#VALUE!</v>
      </c>
      <c r="V5" s="58">
        <f t="shared" si="6"/>
        <v>0</v>
      </c>
      <c r="W5" s="58">
        <f t="shared" si="0"/>
        <v>0</v>
      </c>
      <c r="X5" s="58">
        <f t="shared" si="7"/>
        <v>0</v>
      </c>
      <c r="Y5" s="58">
        <f t="shared" si="8"/>
        <v>0</v>
      </c>
    </row>
    <row r="6" spans="1:25" x14ac:dyDescent="0.25">
      <c r="A6" s="52" t="str">
        <f>IF('Statistical Tool'!A6&lt;&gt;"",'Statistical Tool'!A6,"")</f>
        <v/>
      </c>
      <c r="B6" s="52" t="str">
        <f>IF('Statistical Tool'!B6&lt;&gt;"",'Statistical Tool'!B6,"")</f>
        <v/>
      </c>
      <c r="C6" s="52" t="str">
        <f>IF('Statistical Tool'!C6&lt;&gt;"",'Statistical Tool'!C6,"")</f>
        <v/>
      </c>
      <c r="D6" s="52" t="str">
        <f>IF('Statistical Tool'!D6&lt;&gt;"",'Statistical Tool'!D6,"")</f>
        <v/>
      </c>
      <c r="E6" s="52" t="str">
        <f>IF('Statistical Tool'!E6&lt;&gt;"",'Statistical Tool'!E6,"")</f>
        <v/>
      </c>
      <c r="F6" s="52" t="str">
        <f>IF('Statistical Tool'!F6&lt;&gt;"",'Statistical Tool'!F6,"")</f>
        <v/>
      </c>
      <c r="G6" s="52" t="str">
        <f>IF('Statistical Tool'!G6&lt;&gt;"",'Statistical Tool'!G6,"")</f>
        <v/>
      </c>
      <c r="H6" s="52" t="str">
        <f>IF('Statistical Tool'!H6&lt;&gt;"",'Statistical Tool'!H6,"")</f>
        <v/>
      </c>
      <c r="I6" s="52" t="str">
        <f>IF('Statistical Tool'!I6&lt;&gt;"",'Statistical Tool'!I6,"")</f>
        <v/>
      </c>
      <c r="J6" s="52" t="str">
        <f>IF(AND('Statistical Tool'!$F$2&lt;&gt;"",'Statistical Tool'!G6&lt;&gt;""),G6-$F$2,"")</f>
        <v/>
      </c>
      <c r="K6" s="53" t="str">
        <f t="shared" si="9"/>
        <v/>
      </c>
      <c r="L6" s="54" t="e">
        <f t="shared" si="2"/>
        <v>#VALUE!</v>
      </c>
      <c r="M6" s="52" t="str">
        <f t="shared" si="3"/>
        <v/>
      </c>
      <c r="N6" s="52" t="e">
        <f t="shared" si="4"/>
        <v>#VALUE!</v>
      </c>
      <c r="T6" s="57" t="e">
        <f t="shared" si="5"/>
        <v>#VALUE!</v>
      </c>
      <c r="V6" s="58">
        <f t="shared" si="6"/>
        <v>0</v>
      </c>
      <c r="W6" s="58">
        <f t="shared" si="0"/>
        <v>0</v>
      </c>
      <c r="X6" s="58">
        <f t="shared" si="7"/>
        <v>0</v>
      </c>
      <c r="Y6" s="58">
        <f t="shared" si="8"/>
        <v>0</v>
      </c>
    </row>
    <row r="7" spans="1:25" x14ac:dyDescent="0.25">
      <c r="A7" s="52" t="str">
        <f>IF('Statistical Tool'!A7&lt;&gt;"",'Statistical Tool'!A7,"")</f>
        <v/>
      </c>
      <c r="B7" s="52" t="str">
        <f>IF('Statistical Tool'!B7&lt;&gt;"",'Statistical Tool'!B7,"")</f>
        <v/>
      </c>
      <c r="C7" s="52" t="str">
        <f>IF('Statistical Tool'!C7&lt;&gt;"",'Statistical Tool'!C7,"")</f>
        <v/>
      </c>
      <c r="D7" s="52" t="str">
        <f>IF('Statistical Tool'!D7&lt;&gt;"",'Statistical Tool'!D7,"")</f>
        <v/>
      </c>
      <c r="E7" s="52" t="str">
        <f>IF('Statistical Tool'!E7&lt;&gt;"",'Statistical Tool'!E7,"")</f>
        <v/>
      </c>
      <c r="F7" s="52" t="str">
        <f>IF('Statistical Tool'!F7&lt;&gt;"",'Statistical Tool'!F7,"")</f>
        <v/>
      </c>
      <c r="G7" s="52" t="str">
        <f>IF('Statistical Tool'!G7&lt;&gt;"",'Statistical Tool'!G7,"")</f>
        <v/>
      </c>
      <c r="H7" s="52" t="str">
        <f>IF('Statistical Tool'!H7&lt;&gt;"",'Statistical Tool'!H7,"")</f>
        <v/>
      </c>
      <c r="I7" s="52" t="str">
        <f>IF('Statistical Tool'!I7&lt;&gt;"",'Statistical Tool'!I7,"")</f>
        <v/>
      </c>
      <c r="J7" s="52" t="str">
        <f>IF(AND('Statistical Tool'!$F$2&lt;&gt;"",'Statistical Tool'!G7&lt;&gt;""),G7-$F$2,"")</f>
        <v/>
      </c>
      <c r="K7" s="53" t="str">
        <f t="shared" si="9"/>
        <v/>
      </c>
      <c r="L7" s="54" t="e">
        <f t="shared" si="2"/>
        <v>#VALUE!</v>
      </c>
      <c r="M7" s="52" t="str">
        <f t="shared" si="3"/>
        <v/>
      </c>
      <c r="N7" s="52" t="e">
        <f t="shared" si="4"/>
        <v>#VALUE!</v>
      </c>
      <c r="O7" s="59" t="s">
        <v>65</v>
      </c>
      <c r="P7" s="60" t="str">
        <f>IF('Statistical Tool'!E33="","",'Statistical Tool'!E33)</f>
        <v/>
      </c>
      <c r="T7" s="57" t="e">
        <f t="shared" si="5"/>
        <v>#VALUE!</v>
      </c>
      <c r="V7" s="58">
        <f t="shared" si="6"/>
        <v>0</v>
      </c>
      <c r="W7" s="58">
        <f t="shared" si="0"/>
        <v>0</v>
      </c>
      <c r="X7" s="58">
        <f t="shared" si="7"/>
        <v>0</v>
      </c>
      <c r="Y7" s="58">
        <f t="shared" si="8"/>
        <v>0</v>
      </c>
    </row>
    <row r="8" spans="1:25" x14ac:dyDescent="0.25">
      <c r="A8" s="52" t="str">
        <f>IF('Statistical Tool'!A8&lt;&gt;"",'Statistical Tool'!A8,"")</f>
        <v/>
      </c>
      <c r="B8" s="52" t="str">
        <f>IF('Statistical Tool'!B8&lt;&gt;"",'Statistical Tool'!B8,"")</f>
        <v/>
      </c>
      <c r="C8" s="52" t="str">
        <f>IF('Statistical Tool'!C8&lt;&gt;"",'Statistical Tool'!C8,"")</f>
        <v/>
      </c>
      <c r="D8" s="52" t="str">
        <f>IF('Statistical Tool'!D8&lt;&gt;"",'Statistical Tool'!D8,"")</f>
        <v/>
      </c>
      <c r="E8" s="52" t="str">
        <f>IF('Statistical Tool'!E8&lt;&gt;"",'Statistical Tool'!E8,"")</f>
        <v/>
      </c>
      <c r="F8" s="52" t="str">
        <f>IF('Statistical Tool'!F8&lt;&gt;"",'Statistical Tool'!F8,"")</f>
        <v/>
      </c>
      <c r="G8" s="52" t="str">
        <f>IF('Statistical Tool'!G8&lt;&gt;"",'Statistical Tool'!G8,"")</f>
        <v/>
      </c>
      <c r="H8" s="52" t="str">
        <f>IF('Statistical Tool'!H8&lt;&gt;"",'Statistical Tool'!H8,"")</f>
        <v/>
      </c>
      <c r="I8" s="52" t="str">
        <f>IF('Statistical Tool'!I8&lt;&gt;"",'Statistical Tool'!I8,"")</f>
        <v/>
      </c>
      <c r="J8" s="52" t="str">
        <f>IF(AND('Statistical Tool'!$F$2&lt;&gt;"",'Statistical Tool'!G8&lt;&gt;""),G8-$F$2,"")</f>
        <v/>
      </c>
      <c r="K8" s="53" t="str">
        <f t="shared" si="9"/>
        <v/>
      </c>
      <c r="L8" s="54" t="e">
        <f t="shared" si="2"/>
        <v>#VALUE!</v>
      </c>
      <c r="M8" s="52" t="str">
        <f t="shared" si="3"/>
        <v/>
      </c>
      <c r="N8" s="52" t="e">
        <f t="shared" si="4"/>
        <v>#VALUE!</v>
      </c>
      <c r="O8" s="59" t="s">
        <v>66</v>
      </c>
      <c r="P8" s="60" t="str">
        <f>IF('Statistical Tool'!E34="","",'Statistical Tool'!E34)</f>
        <v/>
      </c>
      <c r="T8" s="57" t="e">
        <f t="shared" si="5"/>
        <v>#VALUE!</v>
      </c>
      <c r="V8" s="58">
        <f t="shared" si="6"/>
        <v>0</v>
      </c>
      <c r="W8" s="58">
        <f t="shared" si="0"/>
        <v>0</v>
      </c>
      <c r="X8" s="58">
        <f t="shared" si="7"/>
        <v>0</v>
      </c>
      <c r="Y8" s="58">
        <f t="shared" si="8"/>
        <v>0</v>
      </c>
    </row>
    <row r="9" spans="1:25" x14ac:dyDescent="0.25">
      <c r="A9" s="52" t="str">
        <f>IF('Statistical Tool'!A9&lt;&gt;"",'Statistical Tool'!A9,"")</f>
        <v/>
      </c>
      <c r="B9" s="52" t="str">
        <f>IF('Statistical Tool'!B9&lt;&gt;"",'Statistical Tool'!B9,"")</f>
        <v/>
      </c>
      <c r="C9" s="52" t="str">
        <f>IF('Statistical Tool'!C9&lt;&gt;"",'Statistical Tool'!C9,"")</f>
        <v/>
      </c>
      <c r="D9" s="52" t="str">
        <f>IF('Statistical Tool'!D9&lt;&gt;"",'Statistical Tool'!D9,"")</f>
        <v/>
      </c>
      <c r="E9" s="52" t="str">
        <f>IF('Statistical Tool'!E9&lt;&gt;"",'Statistical Tool'!E9,"")</f>
        <v/>
      </c>
      <c r="F9" s="52" t="str">
        <f>IF('Statistical Tool'!F9&lt;&gt;"",'Statistical Tool'!F9,"")</f>
        <v/>
      </c>
      <c r="G9" s="52" t="str">
        <f>IF('Statistical Tool'!G9&lt;&gt;"",'Statistical Tool'!G9,"")</f>
        <v/>
      </c>
      <c r="H9" s="52" t="str">
        <f>IF('Statistical Tool'!H9&lt;&gt;"",'Statistical Tool'!H9,"")</f>
        <v/>
      </c>
      <c r="I9" s="52" t="str">
        <f>IF('Statistical Tool'!I9&lt;&gt;"",'Statistical Tool'!I9,"")</f>
        <v/>
      </c>
      <c r="J9" s="52" t="str">
        <f>IF(AND('Statistical Tool'!$F$2&lt;&gt;"",'Statistical Tool'!G9&lt;&gt;""),G9-$F$2,"")</f>
        <v/>
      </c>
      <c r="K9" s="53" t="str">
        <f t="shared" si="9"/>
        <v/>
      </c>
      <c r="L9" s="54" t="e">
        <f t="shared" si="2"/>
        <v>#VALUE!</v>
      </c>
      <c r="M9" s="52" t="str">
        <f t="shared" si="3"/>
        <v/>
      </c>
      <c r="N9" s="52" t="e">
        <f t="shared" si="4"/>
        <v>#VALUE!</v>
      </c>
      <c r="O9" s="59" t="s">
        <v>67</v>
      </c>
      <c r="P9" s="60" t="e">
        <f>LOOKUP(2,1/(J2:J31&lt;&gt;""),J2:J31)</f>
        <v>#N/A</v>
      </c>
      <c r="T9" s="57" t="e">
        <f t="shared" si="5"/>
        <v>#VALUE!</v>
      </c>
      <c r="V9" s="58">
        <f t="shared" si="6"/>
        <v>0</v>
      </c>
      <c r="W9" s="58">
        <f t="shared" si="0"/>
        <v>0</v>
      </c>
      <c r="X9" s="58">
        <f t="shared" si="7"/>
        <v>0</v>
      </c>
      <c r="Y9" s="58">
        <f t="shared" si="8"/>
        <v>0</v>
      </c>
    </row>
    <row r="10" spans="1:25" x14ac:dyDescent="0.25">
      <c r="A10" s="52" t="str">
        <f>IF('Statistical Tool'!A10&lt;&gt;"",'Statistical Tool'!A10,"")</f>
        <v/>
      </c>
      <c r="B10" s="52" t="str">
        <f>IF('Statistical Tool'!B10&lt;&gt;"",'Statistical Tool'!B10,"")</f>
        <v/>
      </c>
      <c r="C10" s="52" t="str">
        <f>IF('Statistical Tool'!C10&lt;&gt;"",'Statistical Tool'!C10,"")</f>
        <v/>
      </c>
      <c r="D10" s="52" t="str">
        <f>IF('Statistical Tool'!D10&lt;&gt;"",'Statistical Tool'!D10,"")</f>
        <v/>
      </c>
      <c r="E10" s="52" t="str">
        <f>IF('Statistical Tool'!E10&lt;&gt;"",'Statistical Tool'!E10,"")</f>
        <v/>
      </c>
      <c r="F10" s="52" t="str">
        <f>IF('Statistical Tool'!F10&lt;&gt;"",'Statistical Tool'!F10,"")</f>
        <v/>
      </c>
      <c r="G10" s="52" t="str">
        <f>IF('Statistical Tool'!G10&lt;&gt;"",'Statistical Tool'!G10,"")</f>
        <v/>
      </c>
      <c r="H10" s="52" t="str">
        <f>IF('Statistical Tool'!H10&lt;&gt;"",'Statistical Tool'!H10,"")</f>
        <v/>
      </c>
      <c r="I10" s="52" t="str">
        <f>IF('Statistical Tool'!I10&lt;&gt;"",'Statistical Tool'!I10,"")</f>
        <v/>
      </c>
      <c r="J10" s="52" t="str">
        <f>IF(AND('Statistical Tool'!$F$2&lt;&gt;"",'Statistical Tool'!G10&lt;&gt;""),G10-$F$2,"")</f>
        <v/>
      </c>
      <c r="K10" s="53" t="str">
        <f t="shared" si="9"/>
        <v/>
      </c>
      <c r="L10" s="54" t="e">
        <f t="shared" si="2"/>
        <v>#VALUE!</v>
      </c>
      <c r="M10" s="52" t="str">
        <f t="shared" si="3"/>
        <v/>
      </c>
      <c r="N10" s="52" t="e">
        <f t="shared" si="4"/>
        <v>#VALUE!</v>
      </c>
      <c r="O10" s="59" t="s">
        <v>68</v>
      </c>
      <c r="P10" s="60" t="str">
        <f>IF('Statistical Tool'!E35&lt;&gt;"",('Statistical Tool'!E35-LOOKUP(2,1/(G2:G31&lt;&gt;""),G2:G31))+P9,"")</f>
        <v/>
      </c>
      <c r="T10" s="57" t="e">
        <f t="shared" si="5"/>
        <v>#VALUE!</v>
      </c>
      <c r="V10" s="58">
        <f t="shared" si="6"/>
        <v>0</v>
      </c>
      <c r="W10" s="58">
        <f t="shared" si="0"/>
        <v>0</v>
      </c>
      <c r="X10" s="58">
        <f t="shared" si="7"/>
        <v>0</v>
      </c>
      <c r="Y10" s="58">
        <f t="shared" si="8"/>
        <v>0</v>
      </c>
    </row>
    <row r="11" spans="1:25" x14ac:dyDescent="0.25">
      <c r="A11" s="52" t="str">
        <f>IF('Statistical Tool'!A11&lt;&gt;"",'Statistical Tool'!A11,"")</f>
        <v/>
      </c>
      <c r="B11" s="52" t="str">
        <f>IF('Statistical Tool'!B11&lt;&gt;"",'Statistical Tool'!B11,"")</f>
        <v/>
      </c>
      <c r="C11" s="52" t="str">
        <f>IF('Statistical Tool'!C11&lt;&gt;"",'Statistical Tool'!C11,"")</f>
        <v/>
      </c>
      <c r="D11" s="52" t="str">
        <f>IF('Statistical Tool'!D11&lt;&gt;"",'Statistical Tool'!D11,"")</f>
        <v/>
      </c>
      <c r="E11" s="52" t="str">
        <f>IF('Statistical Tool'!E11&lt;&gt;"",'Statistical Tool'!E11,"")</f>
        <v/>
      </c>
      <c r="F11" s="52" t="str">
        <f>IF('Statistical Tool'!F11&lt;&gt;"",'Statistical Tool'!F11,"")</f>
        <v/>
      </c>
      <c r="G11" s="52" t="str">
        <f>IF('Statistical Tool'!G11&lt;&gt;"",'Statistical Tool'!G11,"")</f>
        <v/>
      </c>
      <c r="H11" s="52" t="str">
        <f>IF('Statistical Tool'!H11&lt;&gt;"",'Statistical Tool'!H11,"")</f>
        <v/>
      </c>
      <c r="I11" s="52" t="str">
        <f>IF('Statistical Tool'!I11&lt;&gt;"",'Statistical Tool'!I11,"")</f>
        <v/>
      </c>
      <c r="J11" s="52" t="str">
        <f>IF(AND('Statistical Tool'!$F$2&lt;&gt;"",'Statistical Tool'!G11&lt;&gt;""),G11-$F$2,"")</f>
        <v/>
      </c>
      <c r="K11" s="53" t="str">
        <f t="shared" si="9"/>
        <v/>
      </c>
      <c r="L11" s="54" t="e">
        <f t="shared" si="2"/>
        <v>#VALUE!</v>
      </c>
      <c r="M11" s="52" t="str">
        <f t="shared" si="3"/>
        <v/>
      </c>
      <c r="N11" s="52" t="e">
        <f t="shared" si="4"/>
        <v>#VALUE!</v>
      </c>
      <c r="O11" s="291" t="s">
        <v>69</v>
      </c>
      <c r="P11" s="292"/>
      <c r="Q11" s="292"/>
      <c r="R11" s="292"/>
      <c r="T11" s="57" t="e">
        <f t="shared" si="5"/>
        <v>#VALUE!</v>
      </c>
      <c r="V11" s="58">
        <f t="shared" si="6"/>
        <v>0</v>
      </c>
      <c r="W11" s="58">
        <f t="shared" si="0"/>
        <v>0</v>
      </c>
      <c r="X11" s="58">
        <f t="shared" si="7"/>
        <v>0</v>
      </c>
      <c r="Y11" s="58">
        <f t="shared" si="8"/>
        <v>0</v>
      </c>
    </row>
    <row r="12" spans="1:25" x14ac:dyDescent="0.25">
      <c r="A12" s="52" t="str">
        <f>IF('Statistical Tool'!A12&lt;&gt;"",'Statistical Tool'!A12,"")</f>
        <v/>
      </c>
      <c r="B12" s="52" t="str">
        <f>IF('Statistical Tool'!B12&lt;&gt;"",'Statistical Tool'!B12,"")</f>
        <v/>
      </c>
      <c r="C12" s="52" t="str">
        <f>IF('Statistical Tool'!C12&lt;&gt;"",'Statistical Tool'!C12,"")</f>
        <v/>
      </c>
      <c r="D12" s="52" t="str">
        <f>IF('Statistical Tool'!D12&lt;&gt;"",'Statistical Tool'!D12,"")</f>
        <v/>
      </c>
      <c r="E12" s="52" t="str">
        <f>IF('Statistical Tool'!E12&lt;&gt;"",'Statistical Tool'!E12,"")</f>
        <v/>
      </c>
      <c r="F12" s="52" t="str">
        <f>IF('Statistical Tool'!F12&lt;&gt;"",'Statistical Tool'!F12,"")</f>
        <v/>
      </c>
      <c r="G12" s="52" t="str">
        <f>IF('Statistical Tool'!G12&lt;&gt;"",'Statistical Tool'!G12,"")</f>
        <v/>
      </c>
      <c r="H12" s="52" t="str">
        <f>IF('Statistical Tool'!H12&lt;&gt;"",'Statistical Tool'!H12,"")</f>
        <v/>
      </c>
      <c r="I12" s="52" t="str">
        <f>IF('Statistical Tool'!I12&lt;&gt;"",'Statistical Tool'!I12,"")</f>
        <v/>
      </c>
      <c r="J12" s="52" t="str">
        <f>IF(AND('Statistical Tool'!$F$2&lt;&gt;"",'Statistical Tool'!G12&lt;&gt;""),G12-$F$2,"")</f>
        <v/>
      </c>
      <c r="K12" s="53" t="str">
        <f t="shared" si="9"/>
        <v/>
      </c>
      <c r="L12" s="54" t="e">
        <f t="shared" si="2"/>
        <v>#VALUE!</v>
      </c>
      <c r="M12" s="52" t="str">
        <f t="shared" si="3"/>
        <v/>
      </c>
      <c r="N12" s="52" t="e">
        <f t="shared" si="4"/>
        <v>#VALUE!</v>
      </c>
      <c r="O12" s="50" t="s">
        <v>70</v>
      </c>
      <c r="P12" s="61" t="str">
        <f t="array" ref="P12">IF(P7="","",
IF(LOOKUP(2,1/(H2:H31&lt;&gt;""),H2:H31)&gt;P7,"Entered IRI already exceeded threshold limit!",
IF(AND(P7&lt;&gt;"",L31&gt;P7),(LN((P2/(P7-O2))-1)-Q2)/R2,"IRI predictions do not reach the threshold limit!")))</f>
        <v/>
      </c>
      <c r="T12" s="57" t="e">
        <f t="shared" si="5"/>
        <v>#VALUE!</v>
      </c>
      <c r="V12" s="58">
        <f t="shared" si="6"/>
        <v>0</v>
      </c>
      <c r="W12" s="58">
        <f t="shared" si="0"/>
        <v>0</v>
      </c>
      <c r="X12" s="58">
        <f t="shared" si="7"/>
        <v>0</v>
      </c>
      <c r="Y12" s="58">
        <f t="shared" si="8"/>
        <v>0</v>
      </c>
    </row>
    <row r="13" spans="1:25" x14ac:dyDescent="0.25">
      <c r="A13" s="52" t="str">
        <f>IF('Statistical Tool'!A13&lt;&gt;"",'Statistical Tool'!A13,"")</f>
        <v/>
      </c>
      <c r="B13" s="52" t="str">
        <f>IF('Statistical Tool'!B13&lt;&gt;"",'Statistical Tool'!B13,"")</f>
        <v/>
      </c>
      <c r="C13" s="52" t="str">
        <f>IF('Statistical Tool'!C13&lt;&gt;"",'Statistical Tool'!C13,"")</f>
        <v/>
      </c>
      <c r="D13" s="52" t="str">
        <f>IF('Statistical Tool'!D13&lt;&gt;"",'Statistical Tool'!D13,"")</f>
        <v/>
      </c>
      <c r="E13" s="52" t="str">
        <f>IF('Statistical Tool'!E13&lt;&gt;"",'Statistical Tool'!E13,"")</f>
        <v/>
      </c>
      <c r="F13" s="52" t="str">
        <f>IF('Statistical Tool'!F13&lt;&gt;"",'Statistical Tool'!F13,"")</f>
        <v/>
      </c>
      <c r="G13" s="52" t="str">
        <f>IF('Statistical Tool'!G13&lt;&gt;"",'Statistical Tool'!G13,"")</f>
        <v/>
      </c>
      <c r="H13" s="52" t="str">
        <f>IF('Statistical Tool'!H13&lt;&gt;"",'Statistical Tool'!H13,"")</f>
        <v/>
      </c>
      <c r="I13" s="52" t="str">
        <f>IF('Statistical Tool'!I13&lt;&gt;"",'Statistical Tool'!I13,"")</f>
        <v/>
      </c>
      <c r="J13" s="52" t="str">
        <f>IF(AND('Statistical Tool'!$F$2&lt;&gt;"",'Statistical Tool'!G13&lt;&gt;""),G13-$F$2,"")</f>
        <v/>
      </c>
      <c r="K13" s="53" t="str">
        <f t="shared" si="9"/>
        <v/>
      </c>
      <c r="L13" s="54" t="e">
        <f t="shared" si="2"/>
        <v>#VALUE!</v>
      </c>
      <c r="M13" s="52" t="str">
        <f t="shared" si="3"/>
        <v/>
      </c>
      <c r="N13" s="52" t="e">
        <f t="shared" si="4"/>
        <v>#VALUE!</v>
      </c>
      <c r="O13" s="50" t="s">
        <v>71</v>
      </c>
      <c r="P13" s="62" t="str">
        <f>IF(ISTEXT(P12),"",IF(P10&lt;&gt;"",P12-P10,P12-P9))</f>
        <v/>
      </c>
      <c r="Q13" s="63" t="str">
        <f>IF(P13&lt;&gt;"",ROUND(P13,1),"")</f>
        <v/>
      </c>
      <c r="T13" s="57" t="e">
        <f t="shared" si="5"/>
        <v>#VALUE!</v>
      </c>
      <c r="V13" s="58">
        <f t="shared" si="6"/>
        <v>0</v>
      </c>
      <c r="W13" s="58">
        <f t="shared" si="0"/>
        <v>0</v>
      </c>
      <c r="X13" s="58">
        <f t="shared" si="7"/>
        <v>0</v>
      </c>
      <c r="Y13" s="58">
        <f t="shared" si="8"/>
        <v>0</v>
      </c>
    </row>
    <row r="14" spans="1:25" x14ac:dyDescent="0.25">
      <c r="A14" s="52" t="str">
        <f>IF('Statistical Tool'!A14&lt;&gt;"",'Statistical Tool'!A14,"")</f>
        <v/>
      </c>
      <c r="B14" s="52" t="str">
        <f>IF('Statistical Tool'!B14&lt;&gt;"",'Statistical Tool'!B14,"")</f>
        <v/>
      </c>
      <c r="C14" s="52" t="str">
        <f>IF('Statistical Tool'!C14&lt;&gt;"",'Statistical Tool'!C14,"")</f>
        <v/>
      </c>
      <c r="D14" s="52" t="str">
        <f>IF('Statistical Tool'!D14&lt;&gt;"",'Statistical Tool'!D14,"")</f>
        <v/>
      </c>
      <c r="E14" s="52" t="str">
        <f>IF('Statistical Tool'!E14&lt;&gt;"",'Statistical Tool'!E14,"")</f>
        <v/>
      </c>
      <c r="F14" s="52" t="str">
        <f>IF('Statistical Tool'!F14&lt;&gt;"",'Statistical Tool'!F14,"")</f>
        <v/>
      </c>
      <c r="G14" s="52" t="str">
        <f>IF('Statistical Tool'!G14&lt;&gt;"",'Statistical Tool'!G14,"")</f>
        <v/>
      </c>
      <c r="H14" s="52" t="str">
        <f>IF('Statistical Tool'!H14&lt;&gt;"",'Statistical Tool'!H14,"")</f>
        <v/>
      </c>
      <c r="I14" s="52" t="str">
        <f>IF('Statistical Tool'!I14&lt;&gt;"",'Statistical Tool'!I14,"")</f>
        <v/>
      </c>
      <c r="J14" s="52" t="str">
        <f>IF(AND('Statistical Tool'!$F$2&lt;&gt;"",'Statistical Tool'!G14&lt;&gt;""),G14-$F$2,"")</f>
        <v/>
      </c>
      <c r="K14" s="53" t="str">
        <f t="shared" si="9"/>
        <v/>
      </c>
      <c r="L14" s="54" t="e">
        <f t="shared" si="2"/>
        <v>#VALUE!</v>
      </c>
      <c r="M14" s="52" t="str">
        <f t="shared" si="3"/>
        <v/>
      </c>
      <c r="N14" s="52" t="e">
        <f t="shared" si="4"/>
        <v>#VALUE!</v>
      </c>
      <c r="Q14" s="293" t="str">
        <f>IF(ISTEXT(P12),P12,
IF(P9=P10,"RSL (at present year) ",
IF(P10&lt;P9,"RSL (at the last entered year) ",
IF(P10&lt;&gt;"","RSL (at present year) ",
IF(AND(P10&lt;&gt;"",P10&lt;P12),"RSL (at present year) ",
IF(AND(P10&lt;&gt;"",P10&gt;P12),"RSL (at the last entered year)",
IF(P10="","RSL (at the last entered year) ",
IF(AND(P12&gt;P10,P10&lt;P8,P10&gt;P9),"RSL (at present year) "))))))))</f>
        <v/>
      </c>
      <c r="T14" s="57" t="e">
        <f t="shared" si="5"/>
        <v>#VALUE!</v>
      </c>
      <c r="V14" s="58">
        <f t="shared" si="6"/>
        <v>0</v>
      </c>
      <c r="W14" s="58">
        <f t="shared" si="0"/>
        <v>0</v>
      </c>
      <c r="X14" s="58">
        <f t="shared" si="7"/>
        <v>0</v>
      </c>
      <c r="Y14" s="58">
        <f t="shared" si="8"/>
        <v>0</v>
      </c>
    </row>
    <row r="15" spans="1:25" x14ac:dyDescent="0.25">
      <c r="A15" s="52" t="str">
        <f>IF('Statistical Tool'!A15&lt;&gt;"",'Statistical Tool'!A15,"")</f>
        <v/>
      </c>
      <c r="B15" s="52" t="str">
        <f>IF('Statistical Tool'!B15&lt;&gt;"",'Statistical Tool'!B15,"")</f>
        <v/>
      </c>
      <c r="C15" s="52" t="str">
        <f>IF('Statistical Tool'!C15&lt;&gt;"",'Statistical Tool'!C15,"")</f>
        <v/>
      </c>
      <c r="D15" s="52" t="str">
        <f>IF('Statistical Tool'!D15&lt;&gt;"",'Statistical Tool'!D15,"")</f>
        <v/>
      </c>
      <c r="E15" s="52" t="str">
        <f>IF('Statistical Tool'!E15&lt;&gt;"",'Statistical Tool'!E15,"")</f>
        <v/>
      </c>
      <c r="F15" s="52" t="str">
        <f>IF('Statistical Tool'!F15&lt;&gt;"",'Statistical Tool'!F15,"")</f>
        <v/>
      </c>
      <c r="G15" s="52" t="str">
        <f>IF('Statistical Tool'!G15&lt;&gt;"",'Statistical Tool'!G15,"")</f>
        <v/>
      </c>
      <c r="H15" s="52" t="str">
        <f>IF('Statistical Tool'!H15&lt;&gt;"",'Statistical Tool'!H15,"")</f>
        <v/>
      </c>
      <c r="I15" s="52" t="str">
        <f>IF('Statistical Tool'!I15&lt;&gt;"",'Statistical Tool'!I15,"")</f>
        <v/>
      </c>
      <c r="J15" s="52" t="str">
        <f>IF(AND('Statistical Tool'!$F$2&lt;&gt;"",'Statistical Tool'!G15&lt;&gt;""),G15-$F$2,"")</f>
        <v/>
      </c>
      <c r="K15" s="53" t="str">
        <f t="shared" si="9"/>
        <v/>
      </c>
      <c r="L15" s="54" t="e">
        <f t="shared" si="2"/>
        <v>#VALUE!</v>
      </c>
      <c r="M15" s="52" t="str">
        <f t="shared" si="3"/>
        <v/>
      </c>
      <c r="N15" s="52" t="e">
        <f t="shared" si="4"/>
        <v>#VALUE!</v>
      </c>
      <c r="Q15" s="293"/>
      <c r="T15" s="57" t="e">
        <f t="shared" si="5"/>
        <v>#VALUE!</v>
      </c>
      <c r="V15" s="58">
        <f t="shared" si="6"/>
        <v>0</v>
      </c>
      <c r="W15" s="58">
        <f t="shared" si="0"/>
        <v>0</v>
      </c>
      <c r="X15" s="58">
        <f t="shared" si="7"/>
        <v>0</v>
      </c>
      <c r="Y15" s="58">
        <f t="shared" si="8"/>
        <v>0</v>
      </c>
    </row>
    <row r="16" spans="1:25" x14ac:dyDescent="0.25">
      <c r="A16" s="52" t="str">
        <f>IF('Statistical Tool'!A16&lt;&gt;"",'Statistical Tool'!A16,"")</f>
        <v/>
      </c>
      <c r="B16" s="52" t="str">
        <f>IF('Statistical Tool'!B16&lt;&gt;"",'Statistical Tool'!B16,"")</f>
        <v/>
      </c>
      <c r="C16" s="52" t="str">
        <f>IF('Statistical Tool'!C16&lt;&gt;"",'Statistical Tool'!C16,"")</f>
        <v/>
      </c>
      <c r="D16" s="52" t="str">
        <f>IF('Statistical Tool'!D16&lt;&gt;"",'Statistical Tool'!D16,"")</f>
        <v/>
      </c>
      <c r="E16" s="52" t="str">
        <f>IF('Statistical Tool'!E16&lt;&gt;"",'Statistical Tool'!E16,"")</f>
        <v/>
      </c>
      <c r="F16" s="52" t="str">
        <f>IF('Statistical Tool'!F16&lt;&gt;"",'Statistical Tool'!F16,"")</f>
        <v/>
      </c>
      <c r="G16" s="52" t="str">
        <f>IF('Statistical Tool'!G16&lt;&gt;"",'Statistical Tool'!G16,"")</f>
        <v/>
      </c>
      <c r="H16" s="52" t="str">
        <f>IF('Statistical Tool'!H16&lt;&gt;"",'Statistical Tool'!H16,"")</f>
        <v/>
      </c>
      <c r="I16" s="52" t="str">
        <f>IF('Statistical Tool'!I16&lt;&gt;"",'Statistical Tool'!I16,"")</f>
        <v/>
      </c>
      <c r="J16" s="52" t="str">
        <f>IF(AND('Statistical Tool'!$F$2&lt;&gt;"",'Statistical Tool'!G16&lt;&gt;""),G16-$F$2,"")</f>
        <v/>
      </c>
      <c r="K16" s="53" t="str">
        <f t="shared" si="9"/>
        <v/>
      </c>
      <c r="L16" s="54" t="e">
        <f t="shared" si="2"/>
        <v>#VALUE!</v>
      </c>
      <c r="M16" s="52" t="str">
        <f t="shared" si="3"/>
        <v/>
      </c>
      <c r="N16" s="52" t="e">
        <f t="shared" si="4"/>
        <v>#VALUE!</v>
      </c>
      <c r="O16" s="291" t="s">
        <v>72</v>
      </c>
      <c r="P16" s="291"/>
      <c r="Q16" s="291"/>
      <c r="R16" s="291"/>
      <c r="T16" s="57" t="e">
        <f t="shared" si="5"/>
        <v>#VALUE!</v>
      </c>
      <c r="V16" s="58">
        <f t="shared" si="6"/>
        <v>0</v>
      </c>
      <c r="W16" s="58">
        <f t="shared" si="0"/>
        <v>0</v>
      </c>
      <c r="X16" s="58">
        <f t="shared" si="7"/>
        <v>0</v>
      </c>
      <c r="Y16" s="58">
        <f t="shared" si="8"/>
        <v>0</v>
      </c>
    </row>
    <row r="17" spans="1:28" x14ac:dyDescent="0.25">
      <c r="A17" s="52" t="str">
        <f>IF('Statistical Tool'!A17&lt;&gt;"",'Statistical Tool'!A17,"")</f>
        <v/>
      </c>
      <c r="B17" s="52" t="str">
        <f>IF('Statistical Tool'!B17&lt;&gt;"",'Statistical Tool'!B17,"")</f>
        <v/>
      </c>
      <c r="C17" s="52" t="str">
        <f>IF('Statistical Tool'!C17&lt;&gt;"",'Statistical Tool'!C17,"")</f>
        <v/>
      </c>
      <c r="D17" s="52" t="str">
        <f>IF('Statistical Tool'!D17&lt;&gt;"",'Statistical Tool'!D17,"")</f>
        <v/>
      </c>
      <c r="E17" s="52" t="str">
        <f>IF('Statistical Tool'!E17&lt;&gt;"",'Statistical Tool'!E17,"")</f>
        <v/>
      </c>
      <c r="F17" s="52" t="str">
        <f>IF('Statistical Tool'!F17&lt;&gt;"",'Statistical Tool'!F17,"")</f>
        <v/>
      </c>
      <c r="G17" s="52" t="str">
        <f>IF('Statistical Tool'!G17&lt;&gt;"",'Statistical Tool'!G17,"")</f>
        <v/>
      </c>
      <c r="H17" s="52" t="str">
        <f>IF('Statistical Tool'!H17&lt;&gt;"",'Statistical Tool'!H17,"")</f>
        <v/>
      </c>
      <c r="I17" s="52" t="str">
        <f>IF('Statistical Tool'!I17&lt;&gt;"",'Statistical Tool'!I17,"")</f>
        <v/>
      </c>
      <c r="J17" s="52" t="str">
        <f>IF(AND('Statistical Tool'!$F$2&lt;&gt;"",'Statistical Tool'!G17&lt;&gt;""),G17-$F$2,"")</f>
        <v/>
      </c>
      <c r="K17" s="53" t="str">
        <f t="shared" si="9"/>
        <v/>
      </c>
      <c r="L17" s="54" t="e">
        <f t="shared" si="2"/>
        <v>#VALUE!</v>
      </c>
      <c r="M17" s="52" t="str">
        <f t="shared" si="3"/>
        <v/>
      </c>
      <c r="N17" s="52" t="e">
        <f t="shared" si="4"/>
        <v>#VALUE!</v>
      </c>
      <c r="O17" s="50" t="s">
        <v>73</v>
      </c>
      <c r="P17" s="62" t="str">
        <f>IF(P8&lt;&gt;"",IF(J2&gt;P8,"Entered age  already exceeded design service life!",
IF(AND(P10&lt;&gt;"",(P10&lt;P8)),P8-MAX(P9,P10),
IF(AND(P10&lt;&gt;"",(P10&gt;P8)),"Please enter smaller 'present year' value!",
IF(P10="",(P8-P9))))),"")</f>
        <v/>
      </c>
      <c r="Q17" s="63" t="str">
        <f>IF(ISTEXT(P17),P17,IF(P17&lt;&gt;"",ROUND(P17,1),""))</f>
        <v/>
      </c>
      <c r="T17" s="57" t="e">
        <f t="shared" si="5"/>
        <v>#VALUE!</v>
      </c>
      <c r="V17" s="58">
        <f t="shared" si="6"/>
        <v>0</v>
      </c>
      <c r="W17" s="58">
        <f t="shared" si="0"/>
        <v>0</v>
      </c>
      <c r="X17" s="58">
        <f t="shared" si="7"/>
        <v>0</v>
      </c>
      <c r="Y17" s="58">
        <f t="shared" si="8"/>
        <v>0</v>
      </c>
    </row>
    <row r="18" spans="1:28" x14ac:dyDescent="0.25">
      <c r="A18" s="52" t="str">
        <f>IF('Statistical Tool'!A18&lt;&gt;"",'Statistical Tool'!A18,"")</f>
        <v/>
      </c>
      <c r="B18" s="52" t="str">
        <f>IF('Statistical Tool'!B18&lt;&gt;"",'Statistical Tool'!B18,"")</f>
        <v/>
      </c>
      <c r="C18" s="52" t="str">
        <f>IF('Statistical Tool'!C18&lt;&gt;"",'Statistical Tool'!C18,"")</f>
        <v/>
      </c>
      <c r="D18" s="52" t="str">
        <f>IF('Statistical Tool'!D18&lt;&gt;"",'Statistical Tool'!D18,"")</f>
        <v/>
      </c>
      <c r="E18" s="52" t="str">
        <f>IF('Statistical Tool'!E18&lt;&gt;"",'Statistical Tool'!E18,"")</f>
        <v/>
      </c>
      <c r="F18" s="52" t="str">
        <f>IF('Statistical Tool'!F18&lt;&gt;"",'Statistical Tool'!F18,"")</f>
        <v/>
      </c>
      <c r="G18" s="52" t="str">
        <f>IF('Statistical Tool'!G18&lt;&gt;"",'Statistical Tool'!G18,"")</f>
        <v/>
      </c>
      <c r="H18" s="52" t="str">
        <f>IF('Statistical Tool'!H18&lt;&gt;"",'Statistical Tool'!H18,"")</f>
        <v/>
      </c>
      <c r="I18" s="52" t="str">
        <f>IF('Statistical Tool'!I18&lt;&gt;"",'Statistical Tool'!I18,"")</f>
        <v/>
      </c>
      <c r="J18" s="52" t="str">
        <f>IF(AND('Statistical Tool'!$F$2&lt;&gt;"",'Statistical Tool'!G18&lt;&gt;""),G18-$F$2,"")</f>
        <v/>
      </c>
      <c r="K18" s="53" t="str">
        <f t="shared" si="9"/>
        <v/>
      </c>
      <c r="L18" s="54" t="e">
        <f t="shared" si="2"/>
        <v>#VALUE!</v>
      </c>
      <c r="M18" s="52" t="str">
        <f t="shared" si="3"/>
        <v/>
      </c>
      <c r="N18" s="52" t="e">
        <f t="shared" si="4"/>
        <v>#VALUE!</v>
      </c>
      <c r="Q18" s="64" t="str">
        <f>IF(ISTEXT(P17),P17,
IF(P9=P10,"RSL (at present year) ",
IF(OR(P10&lt;P9,P10=""),"RSL (at the last entered year) ",
IF(AND(P10&lt;P8,P10&gt;P9),"RSL (at present year) ",
IF(AND(P10="",P17=""),"","")))))</f>
        <v/>
      </c>
      <c r="T18" s="57" t="e">
        <f t="shared" si="5"/>
        <v>#VALUE!</v>
      </c>
      <c r="V18" s="58">
        <f t="shared" si="6"/>
        <v>0</v>
      </c>
      <c r="W18" s="58">
        <f t="shared" si="0"/>
        <v>0</v>
      </c>
      <c r="X18" s="58">
        <f t="shared" si="7"/>
        <v>0</v>
      </c>
      <c r="Y18" s="58">
        <f t="shared" si="8"/>
        <v>0</v>
      </c>
    </row>
    <row r="19" spans="1:28" x14ac:dyDescent="0.25">
      <c r="A19" s="52" t="str">
        <f>IF('Statistical Tool'!A19&lt;&gt;"",'Statistical Tool'!A19,"")</f>
        <v/>
      </c>
      <c r="B19" s="52" t="str">
        <f>IF('Statistical Tool'!B19&lt;&gt;"",'Statistical Tool'!B19,"")</f>
        <v/>
      </c>
      <c r="C19" s="52" t="str">
        <f>IF('Statistical Tool'!C19&lt;&gt;"",'Statistical Tool'!C19,"")</f>
        <v/>
      </c>
      <c r="D19" s="52" t="str">
        <f>IF('Statistical Tool'!D19&lt;&gt;"",'Statistical Tool'!D19,"")</f>
        <v/>
      </c>
      <c r="E19" s="52" t="str">
        <f>IF('Statistical Tool'!E19&lt;&gt;"",'Statistical Tool'!E19,"")</f>
        <v/>
      </c>
      <c r="F19" s="52" t="str">
        <f>IF('Statistical Tool'!F19&lt;&gt;"",'Statistical Tool'!F19,"")</f>
        <v/>
      </c>
      <c r="G19" s="52" t="str">
        <f>IF('Statistical Tool'!G19&lt;&gt;"",'Statistical Tool'!G19,"")</f>
        <v/>
      </c>
      <c r="H19" s="52" t="str">
        <f>IF('Statistical Tool'!H19&lt;&gt;"",'Statistical Tool'!H19,"")</f>
        <v/>
      </c>
      <c r="I19" s="52" t="str">
        <f>IF('Statistical Tool'!I19&lt;&gt;"",'Statistical Tool'!I19,"")</f>
        <v/>
      </c>
      <c r="J19" s="52" t="str">
        <f>IF(AND('Statistical Tool'!$F$2&lt;&gt;"",'Statistical Tool'!G19&lt;&gt;""),G19-$F$2,"")</f>
        <v/>
      </c>
      <c r="K19" s="53" t="str">
        <f t="shared" si="9"/>
        <v/>
      </c>
      <c r="L19" s="54" t="e">
        <f t="shared" si="2"/>
        <v>#VALUE!</v>
      </c>
      <c r="M19" s="52" t="str">
        <f t="shared" si="3"/>
        <v/>
      </c>
      <c r="N19" s="52" t="e">
        <f t="shared" si="4"/>
        <v>#VALUE!</v>
      </c>
      <c r="O19" s="65" t="s">
        <v>71</v>
      </c>
      <c r="T19" s="57" t="e">
        <f t="shared" si="5"/>
        <v>#VALUE!</v>
      </c>
      <c r="V19" s="58">
        <f t="shared" si="6"/>
        <v>0</v>
      </c>
      <c r="W19" s="58">
        <f t="shared" si="0"/>
        <v>0</v>
      </c>
      <c r="X19" s="58">
        <f t="shared" si="7"/>
        <v>0</v>
      </c>
      <c r="Y19" s="58">
        <f t="shared" si="8"/>
        <v>0</v>
      </c>
    </row>
    <row r="20" spans="1:28" ht="20.25" customHeight="1" x14ac:dyDescent="0.25">
      <c r="A20" s="52" t="str">
        <f>IF('Statistical Tool'!A20&lt;&gt;"",'Statistical Tool'!A20,"")</f>
        <v/>
      </c>
      <c r="B20" s="52" t="str">
        <f>IF('Statistical Tool'!B20&lt;&gt;"",'Statistical Tool'!B20,"")</f>
        <v/>
      </c>
      <c r="C20" s="52" t="str">
        <f>IF('Statistical Tool'!C20&lt;&gt;"",'Statistical Tool'!C20,"")</f>
        <v/>
      </c>
      <c r="D20" s="52" t="str">
        <f>IF('Statistical Tool'!D20&lt;&gt;"",'Statistical Tool'!D20,"")</f>
        <v/>
      </c>
      <c r="E20" s="52" t="str">
        <f>IF('Statistical Tool'!E20&lt;&gt;"",'Statistical Tool'!E20,"")</f>
        <v/>
      </c>
      <c r="F20" s="52" t="str">
        <f>IF('Statistical Tool'!F20&lt;&gt;"",'Statistical Tool'!F20,"")</f>
        <v/>
      </c>
      <c r="G20" s="52" t="str">
        <f>IF('Statistical Tool'!G20&lt;&gt;"",'Statistical Tool'!G20,"")</f>
        <v/>
      </c>
      <c r="H20" s="52" t="str">
        <f>IF('Statistical Tool'!H20&lt;&gt;"",'Statistical Tool'!H20,"")</f>
        <v/>
      </c>
      <c r="I20" s="52" t="str">
        <f>IF('Statistical Tool'!I20&lt;&gt;"",'Statistical Tool'!I20,"")</f>
        <v/>
      </c>
      <c r="J20" s="52" t="str">
        <f>IF(AND('Statistical Tool'!$F$2&lt;&gt;"",'Statistical Tool'!G20&lt;&gt;""),G20-$F$2,"")</f>
        <v/>
      </c>
      <c r="K20" s="53" t="str">
        <f t="shared" si="9"/>
        <v/>
      </c>
      <c r="L20" s="54" t="e">
        <f t="shared" si="2"/>
        <v>#VALUE!</v>
      </c>
      <c r="M20" s="52" t="str">
        <f t="shared" si="3"/>
        <v/>
      </c>
      <c r="N20" s="52" t="e">
        <f t="shared" si="4"/>
        <v>#VALUE!</v>
      </c>
      <c r="O20" s="66" t="str">
        <f>IF(AND(Q13&lt;&gt;"",Q17&lt;&gt;""),MIN(Q13,Q17),
IF(AND(Q13="",Q14="Entered IRI already exceeded threshold limit!",Q17&lt;&gt;""),"",
IF(AND(Q13="",Q17&lt;&gt;""),Q17,
IF(AND(Q13&lt;&gt;"",Q17=""),Q13,""))))</f>
        <v/>
      </c>
      <c r="T20" s="57" t="e">
        <f t="shared" si="5"/>
        <v>#VALUE!</v>
      </c>
      <c r="V20" s="58">
        <f t="shared" si="6"/>
        <v>0</v>
      </c>
      <c r="W20" s="58">
        <f t="shared" si="0"/>
        <v>0</v>
      </c>
      <c r="X20" s="58">
        <f t="shared" si="7"/>
        <v>0</v>
      </c>
      <c r="Y20" s="58">
        <f t="shared" si="8"/>
        <v>0</v>
      </c>
    </row>
    <row r="21" spans="1:28" ht="39.75" customHeight="1" x14ac:dyDescent="0.25">
      <c r="A21" s="52" t="str">
        <f>IF('Statistical Tool'!A21&lt;&gt;"",'Statistical Tool'!A21,"")</f>
        <v/>
      </c>
      <c r="B21" s="52" t="str">
        <f>IF('Statistical Tool'!B21&lt;&gt;"",'Statistical Tool'!B21,"")</f>
        <v/>
      </c>
      <c r="C21" s="52" t="str">
        <f>IF('Statistical Tool'!C21&lt;&gt;"",'Statistical Tool'!C21,"")</f>
        <v/>
      </c>
      <c r="D21" s="52" t="str">
        <f>IF('Statistical Tool'!D21&lt;&gt;"",'Statistical Tool'!D21,"")</f>
        <v/>
      </c>
      <c r="E21" s="52" t="str">
        <f>IF('Statistical Tool'!E21&lt;&gt;"",'Statistical Tool'!E21,"")</f>
        <v/>
      </c>
      <c r="F21" s="52" t="str">
        <f>IF('Statistical Tool'!F21&lt;&gt;"",'Statistical Tool'!F21,"")</f>
        <v/>
      </c>
      <c r="G21" s="52" t="str">
        <f>IF('Statistical Tool'!G21&lt;&gt;"",'Statistical Tool'!G21,"")</f>
        <v/>
      </c>
      <c r="H21" s="52" t="str">
        <f>IF('Statistical Tool'!H21&lt;&gt;"",'Statistical Tool'!H21,"")</f>
        <v/>
      </c>
      <c r="I21" s="52" t="str">
        <f>IF('Statistical Tool'!I21&lt;&gt;"",'Statistical Tool'!I21,"")</f>
        <v/>
      </c>
      <c r="J21" s="52" t="str">
        <f>IF(AND('Statistical Tool'!$F$2&lt;&gt;"",'Statistical Tool'!G21&lt;&gt;""),G21-$F$2,"")</f>
        <v/>
      </c>
      <c r="K21" s="53" t="str">
        <f t="shared" si="9"/>
        <v/>
      </c>
      <c r="L21" s="54" t="e">
        <f t="shared" si="2"/>
        <v>#VALUE!</v>
      </c>
      <c r="M21" s="52" t="str">
        <f t="shared" si="3"/>
        <v/>
      </c>
      <c r="N21" s="52" t="e">
        <f t="shared" si="4"/>
        <v>#VALUE!</v>
      </c>
      <c r="O21" s="289" t="str">
        <f>IF(AND(P7="",P8=""),"RSL could not be calculated. Please enter more information!",
IF(AND(ISNUMBER(Q17),P12="Entered IRI already exceeded threshold limit!"),Q14,
IF(AND(Q17="",P12="Entered IRI already exceeded threshold limit!"),Q14,
IF(AND(ISNUMBER(Q17),P12="IRI predictions do not reach the threshold limit!"),(Q14&amp;""&amp;CHAR(10)&amp;" Thus, "&amp;Q18&amp;""&amp;"calculated based on the design life!"),
IF(AND(P8="",P12="IRI predictions do not reach the threshold limit!"),(P12&amp;""&amp;CHAR(10)&amp;" Thus, RSL could not be calculated. Please enter more information!"),
IF(AND(ISNUMBER(Q13),ISTEXT(P17)),(Q14&amp;""&amp;CHAR(10)&amp;"calculated based on the pavement performance"&amp;CHAR(10)&amp;P17),
IF(P17="Please enter smaller 'present year' value!",P17,
IF(P17="Entered age already exceeded design service life!",P17,
IF(AND(O20=Q13,O20=Q17,ISNUMBER(O20)),Q18&amp;""&amp;"calculated based on the design life and pavement performance",
IF(AND(Q13&lt;&gt;"",O20=Q13),Q14&amp;""&amp;CHAR(10)&amp;"calculated based on the pavement performance",Q18&amp;""&amp;"calculated based on the design life"))))))))))</f>
        <v>RSL could not be calculated. Please enter more information!</v>
      </c>
      <c r="T21" s="57" t="e">
        <f t="shared" si="5"/>
        <v>#VALUE!</v>
      </c>
      <c r="V21" s="58">
        <f t="shared" si="6"/>
        <v>0</v>
      </c>
      <c r="W21" s="58">
        <f t="shared" si="0"/>
        <v>0</v>
      </c>
      <c r="X21" s="58">
        <f t="shared" si="7"/>
        <v>0</v>
      </c>
      <c r="Y21" s="58">
        <f t="shared" si="8"/>
        <v>0</v>
      </c>
    </row>
    <row r="22" spans="1:28" x14ac:dyDescent="0.25">
      <c r="A22" s="52" t="str">
        <f>IF('Statistical Tool'!A22&lt;&gt;"",'Statistical Tool'!A22,"")</f>
        <v/>
      </c>
      <c r="B22" s="52" t="str">
        <f>IF('Statistical Tool'!B22&lt;&gt;"",'Statistical Tool'!B22,"")</f>
        <v/>
      </c>
      <c r="C22" s="52" t="str">
        <f>IF('Statistical Tool'!C22&lt;&gt;"",'Statistical Tool'!C22,"")</f>
        <v/>
      </c>
      <c r="D22" s="52" t="str">
        <f>IF('Statistical Tool'!D22&lt;&gt;"",'Statistical Tool'!D22,"")</f>
        <v/>
      </c>
      <c r="E22" s="52" t="str">
        <f>IF('Statistical Tool'!E22&lt;&gt;"",'Statistical Tool'!E22,"")</f>
        <v/>
      </c>
      <c r="F22" s="52" t="str">
        <f>IF('Statistical Tool'!F22&lt;&gt;"",'Statistical Tool'!F22,"")</f>
        <v/>
      </c>
      <c r="G22" s="52" t="str">
        <f>IF('Statistical Tool'!G22&lt;&gt;"",'Statistical Tool'!G22,"")</f>
        <v/>
      </c>
      <c r="H22" s="52" t="str">
        <f>IF('Statistical Tool'!H22&lt;&gt;"",'Statistical Tool'!H22,"")</f>
        <v/>
      </c>
      <c r="I22" s="52" t="str">
        <f>IF('Statistical Tool'!I22&lt;&gt;"",'Statistical Tool'!I22,"")</f>
        <v/>
      </c>
      <c r="J22" s="52" t="str">
        <f>IF(AND('Statistical Tool'!$F$2&lt;&gt;"",'Statistical Tool'!G22&lt;&gt;""),G22-$F$2,"")</f>
        <v/>
      </c>
      <c r="K22" s="53" t="str">
        <f t="shared" si="9"/>
        <v/>
      </c>
      <c r="L22" s="54" t="e">
        <f t="shared" si="2"/>
        <v>#VALUE!</v>
      </c>
      <c r="M22" s="52" t="str">
        <f>IF(I22&lt;&gt;"",(I22-(100/(1+EXP($O$5*J22+$P$5))))^2,"")</f>
        <v/>
      </c>
      <c r="N22" s="52" t="e">
        <f t="shared" si="4"/>
        <v>#VALUE!</v>
      </c>
      <c r="O22" s="290"/>
      <c r="T22" s="57" t="e">
        <f t="shared" si="5"/>
        <v>#VALUE!</v>
      </c>
      <c r="V22" s="58">
        <f t="shared" si="6"/>
        <v>0</v>
      </c>
      <c r="W22" s="58">
        <f t="shared" si="0"/>
        <v>0</v>
      </c>
      <c r="X22" s="58">
        <f t="shared" si="7"/>
        <v>0</v>
      </c>
      <c r="Y22" s="58">
        <f t="shared" si="8"/>
        <v>0</v>
      </c>
    </row>
    <row r="23" spans="1:28" x14ac:dyDescent="0.25">
      <c r="A23" s="52" t="str">
        <f>IF('Statistical Tool'!A23&lt;&gt;"",'Statistical Tool'!A23,"")</f>
        <v/>
      </c>
      <c r="B23" s="52" t="str">
        <f>IF('Statistical Tool'!B23&lt;&gt;"",'Statistical Tool'!B23,"")</f>
        <v/>
      </c>
      <c r="C23" s="52" t="str">
        <f>IF('Statistical Tool'!C23&lt;&gt;"",'Statistical Tool'!C23,"")</f>
        <v/>
      </c>
      <c r="D23" s="52" t="str">
        <f>IF('Statistical Tool'!D23&lt;&gt;"",'Statistical Tool'!D23,"")</f>
        <v/>
      </c>
      <c r="E23" s="52" t="str">
        <f>IF('Statistical Tool'!E23&lt;&gt;"",'Statistical Tool'!E23,"")</f>
        <v/>
      </c>
      <c r="F23" s="52" t="str">
        <f>IF('Statistical Tool'!F23&lt;&gt;"",'Statistical Tool'!F23,"")</f>
        <v/>
      </c>
      <c r="G23" s="52" t="str">
        <f>IF('Statistical Tool'!G23&lt;&gt;"",'Statistical Tool'!G23,"")</f>
        <v/>
      </c>
      <c r="H23" s="52" t="str">
        <f>IF('Statistical Tool'!H23&lt;&gt;"",'Statistical Tool'!H23,"")</f>
        <v/>
      </c>
      <c r="I23" s="52" t="str">
        <f>IF('Statistical Tool'!I23&lt;&gt;"",'Statistical Tool'!I23,"")</f>
        <v/>
      </c>
      <c r="J23" s="52" t="str">
        <f>IF(AND('Statistical Tool'!$F$2&lt;&gt;"",'Statistical Tool'!G23&lt;&gt;""),G23-$F$2,"")</f>
        <v/>
      </c>
      <c r="K23" s="53" t="str">
        <f t="shared" si="9"/>
        <v/>
      </c>
      <c r="L23" s="54" t="e">
        <f t="shared" si="2"/>
        <v>#VALUE!</v>
      </c>
      <c r="M23" s="52" t="str">
        <f t="shared" si="3"/>
        <v/>
      </c>
      <c r="N23" s="52" t="e">
        <f t="shared" si="4"/>
        <v>#VALUE!</v>
      </c>
      <c r="O23" s="290"/>
      <c r="T23" s="57" t="e">
        <f t="shared" si="5"/>
        <v>#VALUE!</v>
      </c>
      <c r="V23" s="58">
        <f t="shared" si="6"/>
        <v>0</v>
      </c>
      <c r="W23" s="58">
        <f t="shared" si="0"/>
        <v>0</v>
      </c>
      <c r="X23" s="58">
        <f t="shared" si="7"/>
        <v>0</v>
      </c>
      <c r="Y23" s="58">
        <f t="shared" si="8"/>
        <v>0</v>
      </c>
    </row>
    <row r="24" spans="1:28" x14ac:dyDescent="0.25">
      <c r="A24" s="52" t="str">
        <f>IF('Statistical Tool'!A24&lt;&gt;"",'Statistical Tool'!A24,"")</f>
        <v/>
      </c>
      <c r="B24" s="52" t="str">
        <f>IF('Statistical Tool'!B24&lt;&gt;"",'Statistical Tool'!B24,"")</f>
        <v/>
      </c>
      <c r="C24" s="52" t="str">
        <f>IF('Statistical Tool'!C24&lt;&gt;"",'Statistical Tool'!C24,"")</f>
        <v/>
      </c>
      <c r="D24" s="52" t="str">
        <f>IF('Statistical Tool'!D24&lt;&gt;"",'Statistical Tool'!D24,"")</f>
        <v/>
      </c>
      <c r="E24" s="52" t="str">
        <f>IF('Statistical Tool'!E24&lt;&gt;"",'Statistical Tool'!E24,"")</f>
        <v/>
      </c>
      <c r="F24" s="52" t="str">
        <f>IF('Statistical Tool'!F24&lt;&gt;"",'Statistical Tool'!F24,"")</f>
        <v/>
      </c>
      <c r="G24" s="52" t="str">
        <f>IF('Statistical Tool'!G24&lt;&gt;"",'Statistical Tool'!G24,"")</f>
        <v/>
      </c>
      <c r="H24" s="52" t="str">
        <f>IF('Statistical Tool'!H24&lt;&gt;"",'Statistical Tool'!H24,"")</f>
        <v/>
      </c>
      <c r="I24" s="52" t="str">
        <f>IF('Statistical Tool'!I24&lt;&gt;"",'Statistical Tool'!I24,"")</f>
        <v/>
      </c>
      <c r="J24" s="52" t="str">
        <f>IF(AND('Statistical Tool'!$F$2&lt;&gt;"",'Statistical Tool'!G24&lt;&gt;""),G24-$F$2,"")</f>
        <v/>
      </c>
      <c r="K24" s="53" t="str">
        <f t="shared" si="9"/>
        <v/>
      </c>
      <c r="L24" s="54" t="e">
        <f t="shared" si="2"/>
        <v>#VALUE!</v>
      </c>
      <c r="M24" s="52" t="str">
        <f t="shared" si="3"/>
        <v/>
      </c>
      <c r="N24" s="52" t="e">
        <f t="shared" si="4"/>
        <v>#VALUE!</v>
      </c>
      <c r="O24" s="67"/>
      <c r="T24" s="57" t="e">
        <f t="shared" si="5"/>
        <v>#VALUE!</v>
      </c>
      <c r="V24" s="58">
        <f t="shared" si="6"/>
        <v>0</v>
      </c>
      <c r="W24" s="58">
        <f t="shared" si="0"/>
        <v>0</v>
      </c>
      <c r="X24" s="58">
        <f t="shared" si="7"/>
        <v>0</v>
      </c>
      <c r="Y24" s="58">
        <f t="shared" si="8"/>
        <v>0</v>
      </c>
    </row>
    <row r="25" spans="1:28" x14ac:dyDescent="0.25">
      <c r="A25" s="52" t="str">
        <f>IF('Statistical Tool'!A25&lt;&gt;"",'Statistical Tool'!A25,"")</f>
        <v/>
      </c>
      <c r="B25" s="52" t="str">
        <f>IF('Statistical Tool'!B25&lt;&gt;"",'Statistical Tool'!B25,"")</f>
        <v/>
      </c>
      <c r="C25" s="52" t="str">
        <f>IF('Statistical Tool'!C25&lt;&gt;"",'Statistical Tool'!C25,"")</f>
        <v/>
      </c>
      <c r="D25" s="52" t="str">
        <f>IF('Statistical Tool'!D25&lt;&gt;"",'Statistical Tool'!D25,"")</f>
        <v/>
      </c>
      <c r="E25" s="52" t="str">
        <f>IF('Statistical Tool'!E25&lt;&gt;"",'Statistical Tool'!E25,"")</f>
        <v/>
      </c>
      <c r="F25" s="52" t="str">
        <f>IF('Statistical Tool'!F25&lt;&gt;"",'Statistical Tool'!F25,"")</f>
        <v/>
      </c>
      <c r="G25" s="52" t="str">
        <f>IF('Statistical Tool'!G25&lt;&gt;"",'Statistical Tool'!G25,"")</f>
        <v/>
      </c>
      <c r="H25" s="52" t="str">
        <f>IF('Statistical Tool'!H25&lt;&gt;"",'Statistical Tool'!H25,"")</f>
        <v/>
      </c>
      <c r="I25" s="52" t="str">
        <f>IF('Statistical Tool'!I25&lt;&gt;"",'Statistical Tool'!I25,"")</f>
        <v/>
      </c>
      <c r="J25" s="52" t="str">
        <f>IF(AND('Statistical Tool'!$F$2&lt;&gt;"",'Statistical Tool'!G25&lt;&gt;""),G25-$F$2,"")</f>
        <v/>
      </c>
      <c r="K25" s="53" t="str">
        <f t="shared" si="9"/>
        <v/>
      </c>
      <c r="L25" s="54" t="e">
        <f t="shared" si="2"/>
        <v>#VALUE!</v>
      </c>
      <c r="M25" s="52" t="str">
        <f t="shared" si="3"/>
        <v/>
      </c>
      <c r="N25" s="52" t="e">
        <f t="shared" si="4"/>
        <v>#VALUE!</v>
      </c>
      <c r="O25" s="59" t="s">
        <v>74</v>
      </c>
      <c r="P25" s="60" t="str">
        <f>IF('Statistical Tool'!E37="","",'Statistical Tool'!E37)</f>
        <v/>
      </c>
      <c r="T25" s="57" t="e">
        <f t="shared" si="5"/>
        <v>#VALUE!</v>
      </c>
      <c r="V25" s="58">
        <f t="shared" si="6"/>
        <v>0</v>
      </c>
      <c r="W25" s="58">
        <f t="shared" si="0"/>
        <v>0</v>
      </c>
      <c r="X25" s="58">
        <f t="shared" si="7"/>
        <v>0</v>
      </c>
      <c r="Y25" s="58">
        <f t="shared" si="8"/>
        <v>0</v>
      </c>
    </row>
    <row r="26" spans="1:28" x14ac:dyDescent="0.25">
      <c r="A26" s="52" t="str">
        <f>IF('Statistical Tool'!A26&lt;&gt;"",'Statistical Tool'!A26,"")</f>
        <v/>
      </c>
      <c r="B26" s="52" t="str">
        <f>IF('Statistical Tool'!B26&lt;&gt;"",'Statistical Tool'!B26,"")</f>
        <v/>
      </c>
      <c r="C26" s="52" t="str">
        <f>IF('Statistical Tool'!C26&lt;&gt;"",'Statistical Tool'!C26,"")</f>
        <v/>
      </c>
      <c r="D26" s="52" t="str">
        <f>IF('Statistical Tool'!D26&lt;&gt;"",'Statistical Tool'!D26,"")</f>
        <v/>
      </c>
      <c r="E26" s="52" t="str">
        <f>IF('Statistical Tool'!E26&lt;&gt;"",'Statistical Tool'!E26,"")</f>
        <v/>
      </c>
      <c r="F26" s="52" t="str">
        <f>IF('Statistical Tool'!F26&lt;&gt;"",'Statistical Tool'!F26,"")</f>
        <v/>
      </c>
      <c r="G26" s="52" t="str">
        <f>IF('Statistical Tool'!G26&lt;&gt;"",'Statistical Tool'!G26,"")</f>
        <v/>
      </c>
      <c r="H26" s="52" t="str">
        <f>IF('Statistical Tool'!H26&lt;&gt;"",'Statistical Tool'!H26,"")</f>
        <v/>
      </c>
      <c r="I26" s="52" t="str">
        <f>IF('Statistical Tool'!I26&lt;&gt;"",'Statistical Tool'!I26,"")</f>
        <v/>
      </c>
      <c r="J26" s="52" t="str">
        <f>IF(AND('Statistical Tool'!$F$2&lt;&gt;"",'Statistical Tool'!G26&lt;&gt;""),G26-$F$2,"")</f>
        <v/>
      </c>
      <c r="K26" s="53" t="str">
        <f t="shared" si="9"/>
        <v/>
      </c>
      <c r="L26" s="54" t="e">
        <f t="shared" si="2"/>
        <v>#VALUE!</v>
      </c>
      <c r="M26" s="52" t="str">
        <f t="shared" si="3"/>
        <v/>
      </c>
      <c r="N26" s="52" t="e">
        <f t="shared" si="4"/>
        <v>#VALUE!</v>
      </c>
      <c r="O26" s="59" t="s">
        <v>66</v>
      </c>
      <c r="P26" s="60" t="str">
        <f>IF('Statistical Tool'!E38="","",'Statistical Tool'!E38)</f>
        <v/>
      </c>
      <c r="T26" s="57" t="e">
        <f t="shared" si="5"/>
        <v>#VALUE!</v>
      </c>
      <c r="V26" s="58">
        <f t="shared" si="6"/>
        <v>0</v>
      </c>
      <c r="W26" s="58">
        <f t="shared" si="0"/>
        <v>0</v>
      </c>
      <c r="X26" s="58">
        <f t="shared" si="7"/>
        <v>0</v>
      </c>
      <c r="Y26" s="58">
        <f t="shared" si="8"/>
        <v>0</v>
      </c>
      <c r="Z26" s="68"/>
      <c r="AA26" s="68"/>
      <c r="AB26" s="68"/>
    </row>
    <row r="27" spans="1:28" ht="14.25" customHeight="1" x14ac:dyDescent="0.25">
      <c r="A27" s="52" t="str">
        <f>IF('Statistical Tool'!A27&lt;&gt;"",'Statistical Tool'!A27,"")</f>
        <v/>
      </c>
      <c r="B27" s="52" t="str">
        <f>IF('Statistical Tool'!B27&lt;&gt;"",'Statistical Tool'!B27,"")</f>
        <v/>
      </c>
      <c r="C27" s="52" t="str">
        <f>IF('Statistical Tool'!C27&lt;&gt;"",'Statistical Tool'!C27,"")</f>
        <v/>
      </c>
      <c r="D27" s="52" t="str">
        <f>IF('Statistical Tool'!D27&lt;&gt;"",'Statistical Tool'!D27,"")</f>
        <v/>
      </c>
      <c r="E27" s="52" t="str">
        <f>IF('Statistical Tool'!E27&lt;&gt;"",'Statistical Tool'!E27,"")</f>
        <v/>
      </c>
      <c r="F27" s="52" t="str">
        <f>IF('Statistical Tool'!F27&lt;&gt;"",'Statistical Tool'!F27,"")</f>
        <v/>
      </c>
      <c r="G27" s="52" t="str">
        <f>IF('Statistical Tool'!G27&lt;&gt;"",'Statistical Tool'!G27,"")</f>
        <v/>
      </c>
      <c r="H27" s="52" t="str">
        <f>IF('Statistical Tool'!H27&lt;&gt;"",'Statistical Tool'!H27,"")</f>
        <v/>
      </c>
      <c r="I27" s="52" t="str">
        <f>IF('Statistical Tool'!I27&lt;&gt;"",'Statistical Tool'!I27,"")</f>
        <v/>
      </c>
      <c r="J27" s="52" t="str">
        <f>IF(AND('Statistical Tool'!$F$2&lt;&gt;"",'Statistical Tool'!G27&lt;&gt;""),G27-$F$2,"")</f>
        <v/>
      </c>
      <c r="K27" s="53" t="str">
        <f t="shared" si="9"/>
        <v/>
      </c>
      <c r="L27" s="54" t="e">
        <f t="shared" si="2"/>
        <v>#VALUE!</v>
      </c>
      <c r="M27" s="52" t="str">
        <f t="shared" si="3"/>
        <v/>
      </c>
      <c r="N27" s="52" t="e">
        <f t="shared" si="4"/>
        <v>#VALUE!</v>
      </c>
      <c r="O27" s="59" t="s">
        <v>67</v>
      </c>
      <c r="P27" s="60" t="e">
        <f>LOOKUP(2,1/(J2:J31&lt;&gt;""),J2:J31)</f>
        <v>#N/A</v>
      </c>
      <c r="T27" s="57" t="e">
        <f t="shared" si="5"/>
        <v>#VALUE!</v>
      </c>
      <c r="V27" s="58">
        <f t="shared" si="6"/>
        <v>0</v>
      </c>
      <c r="W27" s="58">
        <f t="shared" si="0"/>
        <v>0</v>
      </c>
      <c r="X27" s="58">
        <f t="shared" si="7"/>
        <v>0</v>
      </c>
      <c r="Y27" s="58">
        <f t="shared" si="8"/>
        <v>0</v>
      </c>
      <c r="Z27" s="69"/>
      <c r="AA27" s="68"/>
      <c r="AB27" s="68"/>
    </row>
    <row r="28" spans="1:28" x14ac:dyDescent="0.25">
      <c r="A28" s="52" t="str">
        <f>IF('Statistical Tool'!A28&lt;&gt;"",'Statistical Tool'!A28,"")</f>
        <v/>
      </c>
      <c r="B28" s="52" t="str">
        <f>IF('Statistical Tool'!B28&lt;&gt;"",'Statistical Tool'!B28,"")</f>
        <v/>
      </c>
      <c r="C28" s="52" t="str">
        <f>IF('Statistical Tool'!C28&lt;&gt;"",'Statistical Tool'!C28,"")</f>
        <v/>
      </c>
      <c r="D28" s="52" t="str">
        <f>IF('Statistical Tool'!D28&lt;&gt;"",'Statistical Tool'!D28,"")</f>
        <v/>
      </c>
      <c r="E28" s="52" t="str">
        <f>IF('Statistical Tool'!E28&lt;&gt;"",'Statistical Tool'!E28,"")</f>
        <v/>
      </c>
      <c r="F28" s="52" t="str">
        <f>IF('Statistical Tool'!F28&lt;&gt;"",'Statistical Tool'!F28,"")</f>
        <v/>
      </c>
      <c r="G28" s="52" t="str">
        <f>IF('Statistical Tool'!G28&lt;&gt;"",'Statistical Tool'!G28,"")</f>
        <v/>
      </c>
      <c r="H28" s="52" t="str">
        <f>IF('Statistical Tool'!H28&lt;&gt;"",'Statistical Tool'!H28,"")</f>
        <v/>
      </c>
      <c r="I28" s="52" t="str">
        <f>IF('Statistical Tool'!I28&lt;&gt;"",'Statistical Tool'!I28,"")</f>
        <v/>
      </c>
      <c r="J28" s="52" t="str">
        <f>IF(AND('Statistical Tool'!$F$2&lt;&gt;"",'Statistical Tool'!G28&lt;&gt;""),G28-$F$2,"")</f>
        <v/>
      </c>
      <c r="K28" s="53" t="str">
        <f t="shared" si="9"/>
        <v/>
      </c>
      <c r="L28" s="54" t="e">
        <f t="shared" si="2"/>
        <v>#VALUE!</v>
      </c>
      <c r="M28" s="52" t="str">
        <f t="shared" si="3"/>
        <v/>
      </c>
      <c r="N28" s="52" t="e">
        <f t="shared" si="4"/>
        <v>#VALUE!</v>
      </c>
      <c r="O28" s="59" t="s">
        <v>68</v>
      </c>
      <c r="P28" s="60" t="str">
        <f>IF('Statistical Tool'!E39&lt;&gt;"",('Statistical Tool'!E39-LOOKUP(2,1/(G2:G31&lt;&gt;""),G2:G31))+P27,"")</f>
        <v/>
      </c>
      <c r="T28" s="57" t="e">
        <f t="shared" si="5"/>
        <v>#VALUE!</v>
      </c>
      <c r="V28" s="58">
        <f t="shared" si="6"/>
        <v>0</v>
      </c>
      <c r="W28" s="58">
        <f t="shared" si="0"/>
        <v>0</v>
      </c>
      <c r="X28" s="58">
        <f t="shared" si="7"/>
        <v>0</v>
      </c>
      <c r="Y28" s="58">
        <f t="shared" si="8"/>
        <v>0</v>
      </c>
      <c r="Z28" s="70"/>
      <c r="AA28" s="68"/>
      <c r="AB28" s="68"/>
    </row>
    <row r="29" spans="1:28" x14ac:dyDescent="0.25">
      <c r="A29" s="52" t="str">
        <f>IF('Statistical Tool'!A29&lt;&gt;"",'Statistical Tool'!A29,"")</f>
        <v/>
      </c>
      <c r="B29" s="52" t="str">
        <f>IF('Statistical Tool'!B29&lt;&gt;"",'Statistical Tool'!B29,"")</f>
        <v/>
      </c>
      <c r="C29" s="52" t="str">
        <f>IF('Statistical Tool'!C29&lt;&gt;"",'Statistical Tool'!C29,"")</f>
        <v/>
      </c>
      <c r="D29" s="52" t="str">
        <f>IF('Statistical Tool'!D29&lt;&gt;"",'Statistical Tool'!D29,"")</f>
        <v/>
      </c>
      <c r="E29" s="52" t="str">
        <f>IF('Statistical Tool'!E29&lt;&gt;"",'Statistical Tool'!E29,"")</f>
        <v/>
      </c>
      <c r="F29" s="52" t="str">
        <f>IF('Statistical Tool'!F29&lt;&gt;"",'Statistical Tool'!F29,"")</f>
        <v/>
      </c>
      <c r="G29" s="52" t="str">
        <f>IF('Statistical Tool'!G29&lt;&gt;"",'Statistical Tool'!G29,"")</f>
        <v/>
      </c>
      <c r="H29" s="52" t="str">
        <f>IF('Statistical Tool'!H29&lt;&gt;"",'Statistical Tool'!H29,"")</f>
        <v/>
      </c>
      <c r="I29" s="52" t="str">
        <f>IF('Statistical Tool'!I29&lt;&gt;"",'Statistical Tool'!I29,"")</f>
        <v/>
      </c>
      <c r="J29" s="52" t="str">
        <f>IF(AND('Statistical Tool'!$F$2&lt;&gt;"",'Statistical Tool'!G29&lt;&gt;""),G29-$F$2,"")</f>
        <v/>
      </c>
      <c r="K29" s="53" t="str">
        <f t="shared" si="9"/>
        <v/>
      </c>
      <c r="L29" s="54" t="e">
        <f t="shared" si="2"/>
        <v>#VALUE!</v>
      </c>
      <c r="M29" s="52" t="str">
        <f t="shared" si="3"/>
        <v/>
      </c>
      <c r="N29" s="52" t="e">
        <f t="shared" si="4"/>
        <v>#VALUE!</v>
      </c>
      <c r="O29" s="291" t="s">
        <v>75</v>
      </c>
      <c r="P29" s="292"/>
      <c r="Q29" s="292"/>
      <c r="R29" s="292"/>
      <c r="T29" s="57" t="e">
        <f t="shared" si="5"/>
        <v>#VALUE!</v>
      </c>
      <c r="V29" s="58">
        <f t="shared" si="6"/>
        <v>0</v>
      </c>
      <c r="W29" s="58">
        <f t="shared" si="0"/>
        <v>0</v>
      </c>
      <c r="X29" s="58">
        <f t="shared" si="7"/>
        <v>0</v>
      </c>
      <c r="Y29" s="58">
        <f t="shared" si="8"/>
        <v>0</v>
      </c>
      <c r="Z29" s="68"/>
      <c r="AA29" s="68"/>
      <c r="AB29" s="68"/>
    </row>
    <row r="30" spans="1:28" x14ac:dyDescent="0.25">
      <c r="A30" s="52" t="str">
        <f>IF('Statistical Tool'!A30&lt;&gt;"",'Statistical Tool'!A30,"")</f>
        <v/>
      </c>
      <c r="B30" s="52" t="str">
        <f>IF('Statistical Tool'!B30&lt;&gt;"",'Statistical Tool'!B30,"")</f>
        <v/>
      </c>
      <c r="C30" s="52" t="str">
        <f>IF('Statistical Tool'!C30&lt;&gt;"",'Statistical Tool'!C30,"")</f>
        <v/>
      </c>
      <c r="D30" s="52" t="str">
        <f>IF('Statistical Tool'!D30&lt;&gt;"",'Statistical Tool'!D30,"")</f>
        <v/>
      </c>
      <c r="E30" s="52" t="str">
        <f>IF('Statistical Tool'!E30&lt;&gt;"",'Statistical Tool'!E30,"")</f>
        <v/>
      </c>
      <c r="F30" s="52" t="str">
        <f>IF('Statistical Tool'!F30&lt;&gt;"",'Statistical Tool'!F30,"")</f>
        <v/>
      </c>
      <c r="G30" s="52" t="str">
        <f>IF('Statistical Tool'!G30&lt;&gt;"",'Statistical Tool'!G30,"")</f>
        <v/>
      </c>
      <c r="H30" s="52" t="str">
        <f>IF('Statistical Tool'!H30&lt;&gt;"",'Statistical Tool'!H30,"")</f>
        <v/>
      </c>
      <c r="I30" s="52" t="str">
        <f>IF('Statistical Tool'!I30&lt;&gt;"",'Statistical Tool'!I30,"")</f>
        <v/>
      </c>
      <c r="J30" s="52" t="str">
        <f>IF(AND('Statistical Tool'!$F$2&lt;&gt;"",'Statistical Tool'!G30&lt;&gt;""),G30-$F$2,"")</f>
        <v/>
      </c>
      <c r="K30" s="53" t="str">
        <f t="shared" si="9"/>
        <v/>
      </c>
      <c r="L30" s="54" t="e">
        <f t="shared" si="2"/>
        <v>#VALUE!</v>
      </c>
      <c r="M30" s="52" t="str">
        <f t="shared" si="3"/>
        <v/>
      </c>
      <c r="N30" s="52" t="e">
        <f t="shared" si="4"/>
        <v>#VALUE!</v>
      </c>
      <c r="O30" s="50" t="s">
        <v>76</v>
      </c>
      <c r="P30" s="61" t="str">
        <f>IF(P25="","",IF(LOOKUP(2,1/(I2:I31&lt;&gt;""),I2:I31)&lt;P25,"Entered PCI already exceeded threshold limit!",IF(AND(P25&lt;&gt;"",N31&lt;P25),((LN(100/P25-1)-P5)/O5),"PCI predictions do not reach the threshold limit!")))</f>
        <v/>
      </c>
      <c r="T30" s="57" t="e">
        <f t="shared" si="5"/>
        <v>#VALUE!</v>
      </c>
      <c r="V30" s="58">
        <f t="shared" si="6"/>
        <v>0</v>
      </c>
      <c r="W30" s="58">
        <f t="shared" si="0"/>
        <v>0</v>
      </c>
      <c r="X30" s="58">
        <f t="shared" si="7"/>
        <v>0</v>
      </c>
      <c r="Y30" s="58">
        <f t="shared" si="8"/>
        <v>0</v>
      </c>
      <c r="Z30" s="68"/>
      <c r="AA30" s="68"/>
      <c r="AB30" s="68"/>
    </row>
    <row r="31" spans="1:28" x14ac:dyDescent="0.25">
      <c r="A31" s="52" t="str">
        <f>IF('Statistical Tool'!A31&lt;&gt;"",'Statistical Tool'!A31,"")</f>
        <v/>
      </c>
      <c r="B31" s="52" t="str">
        <f>IF('Statistical Tool'!B31&lt;&gt;"",'Statistical Tool'!B31,"")</f>
        <v/>
      </c>
      <c r="C31" s="52" t="str">
        <f>IF('Statistical Tool'!C31&lt;&gt;"",'Statistical Tool'!C31,"")</f>
        <v/>
      </c>
      <c r="D31" s="52" t="str">
        <f>IF('Statistical Tool'!D31&lt;&gt;"",'Statistical Tool'!D31,"")</f>
        <v/>
      </c>
      <c r="E31" s="52" t="str">
        <f>IF('Statistical Tool'!E31&lt;&gt;"",'Statistical Tool'!E31,"")</f>
        <v/>
      </c>
      <c r="F31" s="52" t="str">
        <f>IF('Statistical Tool'!F31&lt;&gt;"",'Statistical Tool'!F31,"")</f>
        <v/>
      </c>
      <c r="G31" s="52" t="str">
        <f>IF('Statistical Tool'!G31&lt;&gt;"",'Statistical Tool'!G31,"")</f>
        <v/>
      </c>
      <c r="H31" s="52" t="str">
        <f>IF('Statistical Tool'!H31&lt;&gt;"",'Statistical Tool'!H31,"")</f>
        <v/>
      </c>
      <c r="I31" s="52" t="str">
        <f>IF('Statistical Tool'!I31&lt;&gt;"",'Statistical Tool'!I31,"")</f>
        <v/>
      </c>
      <c r="J31" s="52" t="str">
        <f>IF(AND('Statistical Tool'!$F$2&lt;&gt;"",'Statistical Tool'!G31&lt;&gt;""),G31-$F$2,"")</f>
        <v/>
      </c>
      <c r="K31" s="53" t="str">
        <f t="shared" si="9"/>
        <v/>
      </c>
      <c r="L31" s="54" t="e">
        <f t="shared" si="2"/>
        <v>#VALUE!</v>
      </c>
      <c r="M31" s="52" t="str">
        <f t="shared" si="3"/>
        <v/>
      </c>
      <c r="N31" s="52" t="e">
        <f t="shared" si="4"/>
        <v>#VALUE!</v>
      </c>
      <c r="O31" s="50" t="s">
        <v>71</v>
      </c>
      <c r="P31" s="62" t="str">
        <f>IF(ISTEXT(P30),"",
IF(P28&lt;&gt;"",P30-P28,P30-P27))</f>
        <v/>
      </c>
      <c r="Q31" s="63" t="str">
        <f>IF(P31&lt;&gt;"",ROUND(P31,1),"")</f>
        <v/>
      </c>
      <c r="T31" s="57" t="e">
        <f t="shared" si="5"/>
        <v>#VALUE!</v>
      </c>
      <c r="V31" s="58">
        <f t="shared" si="6"/>
        <v>0</v>
      </c>
      <c r="W31" s="58">
        <f t="shared" si="0"/>
        <v>0</v>
      </c>
      <c r="X31" s="58">
        <f t="shared" si="7"/>
        <v>0</v>
      </c>
      <c r="Y31" s="58">
        <f t="shared" si="8"/>
        <v>0</v>
      </c>
      <c r="Z31" s="71"/>
      <c r="AA31" s="68"/>
      <c r="AB31" s="68"/>
    </row>
    <row r="32" spans="1:28" ht="15.75" thickBot="1" x14ac:dyDescent="0.3">
      <c r="Q32" s="72" t="str">
        <f>IF(ISTEXT(P30),P30,
IF(P27=P28,"RSL (at present year) ",
IF(P28&lt;P27,"RSL (at the last entered year) ",
IF(AND(P28&lt;&gt;"",P28&lt;P30),"RSL (at present year) ",
IF(AND(P28&lt;&gt;"",P28&gt;P30),"RSL (at the last entered year)",
IF(P28="","RSL (at the last entered year) ",
IF(AND(P30&gt;P28,P28&lt;P26,P28&gt;P27),"RSL (at present year)")))))))</f>
        <v/>
      </c>
      <c r="U32" s="74" t="s">
        <v>77</v>
      </c>
      <c r="V32" s="75" t="e">
        <f>RSQ(V2:V31,W2:W31)</f>
        <v>#DIV/0!</v>
      </c>
      <c r="W32" s="68"/>
      <c r="X32" s="75" t="e">
        <f>RSQ(X2:X31,Y2:Y31)</f>
        <v>#DIV/0!</v>
      </c>
      <c r="Y32" s="68"/>
      <c r="Z32" s="68"/>
      <c r="AA32" s="68"/>
      <c r="AB32" s="68"/>
    </row>
    <row r="33" spans="9:28" ht="15.75" thickBot="1" x14ac:dyDescent="0.3">
      <c r="I33" s="76" t="s">
        <v>78</v>
      </c>
      <c r="J33" s="76"/>
      <c r="K33" s="77">
        <f>SUM(K2:K31)</f>
        <v>0</v>
      </c>
      <c r="M33" s="78">
        <f>SUM(M2:M31)</f>
        <v>0</v>
      </c>
      <c r="Q33" s="72"/>
      <c r="W33" s="68"/>
      <c r="X33" s="68"/>
      <c r="Y33" s="68"/>
      <c r="Z33" s="68"/>
      <c r="AA33" s="68"/>
      <c r="AB33" s="68"/>
    </row>
    <row r="34" spans="9:28" x14ac:dyDescent="0.25">
      <c r="O34" s="291"/>
      <c r="P34" s="291"/>
      <c r="Q34" s="291"/>
      <c r="R34" s="291"/>
      <c r="W34" s="68"/>
      <c r="X34" s="68"/>
      <c r="Y34" s="68"/>
      <c r="Z34" s="68"/>
      <c r="AA34" s="68"/>
      <c r="AB34" s="68"/>
    </row>
    <row r="35" spans="9:28" x14ac:dyDescent="0.25">
      <c r="O35" s="50" t="s">
        <v>73</v>
      </c>
      <c r="P35" s="62" t="str">
        <f>IF(P26="","",
IF(J2&gt;P26,"Entered age  already exceeded design service life!",
IF(AND(P28&lt;&gt;"",(P28&lt;P26)),P26-MAX(P27,P28),
IF(AND(P28&lt;&gt;"",(P28&gt;P26)),"Please enter smaller 'present year' value!",
IF(P28="",(P26-P27))))))</f>
        <v/>
      </c>
      <c r="Q35" s="63" t="str">
        <f>IF(ISTEXT(P35),P35,IF(P35&lt;&gt;"",ROUND(P35,1),""))</f>
        <v/>
      </c>
      <c r="W35" s="68"/>
      <c r="X35" s="68"/>
      <c r="Y35" s="68"/>
      <c r="Z35" s="68"/>
      <c r="AA35" s="68"/>
      <c r="AB35" s="68"/>
    </row>
    <row r="36" spans="9:28" x14ac:dyDescent="0.25">
      <c r="Q36" s="64" t="str">
        <f>IF(ISTEXT(P35),P35,
IF(P27=P28,"RSL (at present year) ",
IF(OR(P28&lt;P27,P28=""),"RSL (at the last entered year) ",
IF(AND(P28&lt;P26,P28&gt;P27),"RSL (at present year) ",
IF(AND(P28="",P35=""),"","")))))</f>
        <v/>
      </c>
      <c r="W36" s="68"/>
      <c r="X36" s="68"/>
      <c r="Y36" s="68"/>
      <c r="Z36" s="68"/>
      <c r="AA36" s="68"/>
      <c r="AB36" s="68"/>
    </row>
    <row r="37" spans="9:28" x14ac:dyDescent="0.25">
      <c r="O37" s="65" t="s">
        <v>71</v>
      </c>
      <c r="W37" s="68"/>
      <c r="X37" s="68"/>
      <c r="Y37" s="68"/>
      <c r="Z37" s="68"/>
      <c r="AA37" s="68"/>
      <c r="AB37" s="68"/>
    </row>
    <row r="38" spans="9:28" x14ac:dyDescent="0.25">
      <c r="O38" s="66" t="str">
        <f>IF(AND(Q31&lt;&gt;"",Q35&lt;&gt;""),MIN(Q31,Q35),
IF(AND(Q31="",Q32="Entered PCI already exceeded threshold limit!",Q35&lt;&gt;""),"",
IF(AND(Q31="",Q35&lt;&gt;""),Q35,
IF(AND(Q31&lt;&gt;"",Q35=""),Q31,""))))</f>
        <v/>
      </c>
      <c r="W38" s="68"/>
      <c r="X38" s="68"/>
      <c r="Y38" s="68"/>
      <c r="Z38" s="68"/>
      <c r="AA38" s="68"/>
      <c r="AB38" s="68"/>
    </row>
    <row r="39" spans="9:28" x14ac:dyDescent="0.25">
      <c r="O39" s="289" t="str">
        <f>IF(AND(Q31="",Q35=""),"RSL could not be calculated. Please enter more information!",
IF(AND(ISNUMBER(Q35),P30="Entered PCI already exceeded threshold limit!"),Q32,
IF(AND(Q35="",P30="Entered IRI already exceeded threshold limit!"),Q32,
IF(AND(ISNUMBER(Q35),P30="PCI predictions do not reach the threshold limit!"),(Q32&amp;""&amp;CHAR(10)&amp;" Thus, "&amp;Q36&amp;""&amp;"calculated based on the design life!"),
IF(AND(P26="",P30="PCI predictions do not reach the threshold limit!"),(P30&amp;""&amp;CHAR(10)&amp;" Thus, RSL could not be calculated. Please enter more information!"),
IF(AND(ISNUMBER(Q31),ISTEXT(P35)),(Q32&amp;""&amp;CHAR(10)&amp;"calculated based on the pavement performance"&amp;CHAR(10)&amp;P35),
IF(P35="Please enter smaller 'present year' value!",P35,
IF(P35="Entered age already exceeded design service life!",P35,
IF(AND(O38=Q31,O38=Q35),Q36&amp;""&amp;"calculated based on the design life and pavement performance",
IF(AND(Q31&lt;&gt;"",O38=Q31),Q32&amp;""&amp;CHAR(10)&amp;"calculated based on the pavement performance",Q36&amp;""&amp;"calculated based on the design life"))))))))))</f>
        <v>RSL could not be calculated. Please enter more information!</v>
      </c>
    </row>
    <row r="40" spans="9:28" x14ac:dyDescent="0.25">
      <c r="O40" s="290"/>
    </row>
    <row r="41" spans="9:28" x14ac:dyDescent="0.25">
      <c r="O41" s="290"/>
    </row>
    <row r="61" spans="11:11" x14ac:dyDescent="0.25">
      <c r="K61" s="50" t="e">
        <f>(#REF!-(O$61+P$61/(1+EXP(Q$61+R$61*G61))))^2</f>
        <v>#REF!</v>
      </c>
    </row>
    <row r="62" spans="11:11" x14ac:dyDescent="0.25">
      <c r="K62" s="50" t="e">
        <f>(#REF!-(O$61+P$61/(1+EXP(Q$61+R$61*G62))))^2</f>
        <v>#REF!</v>
      </c>
    </row>
    <row r="63" spans="11:11" x14ac:dyDescent="0.25">
      <c r="K63" s="50" t="e">
        <f>(#REF!-(O$61+P$61/(1+EXP(Q$61+R$61*G63))))^2</f>
        <v>#REF!</v>
      </c>
    </row>
    <row r="64" spans="11:11" x14ac:dyDescent="0.25">
      <c r="K64" s="50" t="e">
        <f>(#REF!-(O$61+P$61/(1+EXP(Q$61+R$61*G64))))^2</f>
        <v>#REF!</v>
      </c>
    </row>
    <row r="613" spans="1:9" x14ac:dyDescent="0.25">
      <c r="A613" s="50">
        <v>2006</v>
      </c>
      <c r="C613" s="50">
        <v>1999</v>
      </c>
      <c r="D613" s="50">
        <v>3060</v>
      </c>
      <c r="E613" s="50">
        <v>1.42</v>
      </c>
      <c r="F613" s="50">
        <f t="shared" ref="F613:F676" si="10">E613*(39.37*1.609)</f>
        <v>89.951788599999986</v>
      </c>
      <c r="H613" s="50">
        <v>97</v>
      </c>
      <c r="I613" s="50" t="s">
        <v>79</v>
      </c>
    </row>
    <row r="614" spans="1:9" x14ac:dyDescent="0.25">
      <c r="A614" s="50">
        <v>2005</v>
      </c>
      <c r="C614" s="50">
        <v>1999</v>
      </c>
      <c r="D614" s="50">
        <v>3180</v>
      </c>
      <c r="E614" s="50">
        <v>1.42</v>
      </c>
      <c r="F614" s="50">
        <f t="shared" si="10"/>
        <v>89.951788599999986</v>
      </c>
      <c r="H614" s="50">
        <v>97</v>
      </c>
      <c r="I614" s="50" t="s">
        <v>79</v>
      </c>
    </row>
    <row r="615" spans="1:9" x14ac:dyDescent="0.25">
      <c r="A615" s="50">
        <v>2004</v>
      </c>
      <c r="C615" s="50">
        <v>1999</v>
      </c>
      <c r="D615" s="50">
        <v>6.25</v>
      </c>
      <c r="E615" s="50">
        <v>1.42</v>
      </c>
      <c r="F615" s="50">
        <f t="shared" si="10"/>
        <v>89.951788599999986</v>
      </c>
      <c r="H615" s="50">
        <v>87</v>
      </c>
      <c r="I615" s="50" t="s">
        <v>79</v>
      </c>
    </row>
    <row r="616" spans="1:9" x14ac:dyDescent="0.25">
      <c r="A616" s="50">
        <v>2002</v>
      </c>
      <c r="C616" s="50">
        <v>1999</v>
      </c>
      <c r="D616" s="50">
        <v>3210</v>
      </c>
      <c r="E616" s="50">
        <v>1.82</v>
      </c>
      <c r="F616" s="50">
        <f t="shared" si="10"/>
        <v>115.2903206</v>
      </c>
      <c r="H616" s="50">
        <v>87</v>
      </c>
      <c r="I616" s="50" t="s">
        <v>79</v>
      </c>
    </row>
    <row r="617" spans="1:9" x14ac:dyDescent="0.25">
      <c r="A617" s="50">
        <v>2012</v>
      </c>
      <c r="C617" s="50">
        <v>1999</v>
      </c>
      <c r="D617" s="50">
        <v>3210</v>
      </c>
      <c r="E617" s="50">
        <v>1.93</v>
      </c>
      <c r="F617" s="50">
        <f t="shared" si="10"/>
        <v>122.25841689999999</v>
      </c>
      <c r="H617" s="50">
        <v>72</v>
      </c>
      <c r="I617" s="50" t="s">
        <v>80</v>
      </c>
    </row>
    <row r="618" spans="1:9" x14ac:dyDescent="0.25">
      <c r="A618" s="50">
        <v>2011</v>
      </c>
      <c r="C618" s="50">
        <v>1999</v>
      </c>
      <c r="D618" s="50">
        <v>3210</v>
      </c>
      <c r="E618" s="50">
        <v>1.93</v>
      </c>
      <c r="F618" s="50">
        <f t="shared" si="10"/>
        <v>122.25841689999999</v>
      </c>
      <c r="H618" s="50">
        <v>72</v>
      </c>
      <c r="I618" s="50" t="s">
        <v>80</v>
      </c>
    </row>
    <row r="619" spans="1:9" x14ac:dyDescent="0.25">
      <c r="A619" s="50">
        <v>2010</v>
      </c>
      <c r="C619" s="50">
        <v>1999</v>
      </c>
      <c r="D619" s="50">
        <v>3210</v>
      </c>
      <c r="E619" s="50">
        <v>1.75</v>
      </c>
      <c r="F619" s="50">
        <f t="shared" si="10"/>
        <v>110.8560775</v>
      </c>
      <c r="H619" s="50">
        <v>80</v>
      </c>
      <c r="I619" s="50" t="s">
        <v>80</v>
      </c>
    </row>
    <row r="620" spans="1:9" x14ac:dyDescent="0.25">
      <c r="A620" s="50">
        <v>2009</v>
      </c>
      <c r="C620" s="50">
        <v>1999</v>
      </c>
      <c r="D620" s="50">
        <v>3210</v>
      </c>
      <c r="E620" s="50">
        <v>1.91</v>
      </c>
      <c r="F620" s="50">
        <f t="shared" si="10"/>
        <v>120.99149029999998</v>
      </c>
      <c r="H620" s="50">
        <v>80</v>
      </c>
      <c r="I620" s="50" t="s">
        <v>80</v>
      </c>
    </row>
    <row r="621" spans="1:9" x14ac:dyDescent="0.25">
      <c r="A621" s="50">
        <v>2008</v>
      </c>
      <c r="C621" s="50">
        <v>1999</v>
      </c>
      <c r="D621" s="50">
        <v>3210</v>
      </c>
      <c r="E621" s="50">
        <v>1.94</v>
      </c>
      <c r="F621" s="50">
        <f t="shared" si="10"/>
        <v>122.89188019999999</v>
      </c>
      <c r="H621" s="50">
        <v>79</v>
      </c>
      <c r="I621" s="50" t="s">
        <v>80</v>
      </c>
    </row>
    <row r="622" spans="1:9" x14ac:dyDescent="0.25">
      <c r="A622" s="50">
        <v>2007</v>
      </c>
      <c r="C622" s="50">
        <v>1999</v>
      </c>
      <c r="D622" s="50">
        <v>3034</v>
      </c>
      <c r="E622" s="50">
        <v>1.94</v>
      </c>
      <c r="F622" s="50">
        <f t="shared" si="10"/>
        <v>122.89188019999999</v>
      </c>
      <c r="H622" s="50">
        <v>79</v>
      </c>
      <c r="I622" s="50" t="s">
        <v>80</v>
      </c>
    </row>
    <row r="623" spans="1:9" x14ac:dyDescent="0.25">
      <c r="A623" s="50">
        <v>2006</v>
      </c>
      <c r="C623" s="50">
        <v>1999</v>
      </c>
      <c r="D623" s="50">
        <v>3062</v>
      </c>
      <c r="E623" s="50">
        <v>1.86</v>
      </c>
      <c r="F623" s="50">
        <f t="shared" si="10"/>
        <v>117.8241738</v>
      </c>
      <c r="H623" s="50">
        <v>85</v>
      </c>
      <c r="I623" s="50" t="s">
        <v>80</v>
      </c>
    </row>
    <row r="624" spans="1:9" x14ac:dyDescent="0.25">
      <c r="A624" s="50">
        <v>2005</v>
      </c>
      <c r="C624" s="50">
        <v>1993</v>
      </c>
      <c r="D624" s="50">
        <v>3185</v>
      </c>
      <c r="E624" s="50">
        <v>1.86</v>
      </c>
      <c r="F624" s="50">
        <f t="shared" si="10"/>
        <v>117.8241738</v>
      </c>
      <c r="H624" s="50">
        <v>86</v>
      </c>
      <c r="I624" s="50" t="s">
        <v>80</v>
      </c>
    </row>
    <row r="625" spans="1:9" x14ac:dyDescent="0.25">
      <c r="A625" s="50">
        <v>2004</v>
      </c>
      <c r="C625" s="50">
        <v>1993</v>
      </c>
      <c r="D625" s="50">
        <v>2.0800000000000054</v>
      </c>
      <c r="E625" s="50">
        <v>1.84</v>
      </c>
      <c r="F625" s="50">
        <f t="shared" si="10"/>
        <v>116.55724719999999</v>
      </c>
      <c r="H625" s="50">
        <v>81</v>
      </c>
      <c r="I625" s="50" t="s">
        <v>80</v>
      </c>
    </row>
    <row r="626" spans="1:9" x14ac:dyDescent="0.25">
      <c r="A626" s="50">
        <v>2003</v>
      </c>
      <c r="C626" s="50">
        <v>1993</v>
      </c>
      <c r="D626" s="50">
        <v>3215</v>
      </c>
      <c r="E626" s="50">
        <v>1.84</v>
      </c>
      <c r="F626" s="50">
        <f t="shared" si="10"/>
        <v>116.55724719999999</v>
      </c>
      <c r="H626" s="50">
        <v>81</v>
      </c>
      <c r="I626" s="50" t="s">
        <v>80</v>
      </c>
    </row>
    <row r="627" spans="1:9" x14ac:dyDescent="0.25">
      <c r="A627" s="50">
        <v>2002</v>
      </c>
      <c r="C627" s="50">
        <v>1993</v>
      </c>
      <c r="D627" s="50">
        <v>3215</v>
      </c>
      <c r="E627" s="50">
        <v>1.99</v>
      </c>
      <c r="F627" s="50">
        <f t="shared" si="10"/>
        <v>126.05919669999999</v>
      </c>
      <c r="H627" s="50">
        <v>86</v>
      </c>
      <c r="I627" s="50" t="s">
        <v>80</v>
      </c>
    </row>
    <row r="628" spans="1:9" x14ac:dyDescent="0.25">
      <c r="A628" s="50">
        <v>2012</v>
      </c>
      <c r="C628" s="50">
        <v>1993</v>
      </c>
      <c r="D628" s="50">
        <v>3215</v>
      </c>
      <c r="E628" s="50">
        <v>1.05</v>
      </c>
      <c r="F628" s="50">
        <f t="shared" si="10"/>
        <v>66.513646499999993</v>
      </c>
      <c r="H628" s="50">
        <v>87</v>
      </c>
      <c r="I628" s="50" t="s">
        <v>81</v>
      </c>
    </row>
    <row r="629" spans="1:9" x14ac:dyDescent="0.25">
      <c r="A629" s="50">
        <v>2011</v>
      </c>
      <c r="C629" s="50">
        <v>1993</v>
      </c>
      <c r="D629" s="50">
        <v>3215</v>
      </c>
      <c r="E629" s="50">
        <v>1.05</v>
      </c>
      <c r="F629" s="50">
        <f t="shared" si="10"/>
        <v>66.513646499999993</v>
      </c>
      <c r="H629" s="50">
        <v>100</v>
      </c>
      <c r="I629" s="50" t="s">
        <v>81</v>
      </c>
    </row>
    <row r="630" spans="1:9" x14ac:dyDescent="0.25">
      <c r="A630" s="50">
        <v>2010</v>
      </c>
      <c r="C630" s="50">
        <v>1993</v>
      </c>
      <c r="D630" s="50">
        <v>3215</v>
      </c>
      <c r="E630" s="50">
        <v>0.92</v>
      </c>
      <c r="F630" s="50">
        <f t="shared" si="10"/>
        <v>58.278623599999996</v>
      </c>
      <c r="H630" s="50">
        <v>99</v>
      </c>
      <c r="I630" s="50" t="s">
        <v>81</v>
      </c>
    </row>
    <row r="631" spans="1:9" x14ac:dyDescent="0.25">
      <c r="A631" s="50">
        <v>2009</v>
      </c>
      <c r="C631" s="50">
        <v>1993</v>
      </c>
      <c r="D631" s="50">
        <v>3215</v>
      </c>
      <c r="E631" s="50">
        <v>1.37</v>
      </c>
      <c r="F631" s="50">
        <f t="shared" si="10"/>
        <v>86.784472100000002</v>
      </c>
      <c r="H631" s="50">
        <v>99</v>
      </c>
      <c r="I631" s="50" t="s">
        <v>82</v>
      </c>
    </row>
    <row r="632" spans="1:9" x14ac:dyDescent="0.25">
      <c r="A632" s="50">
        <v>2008</v>
      </c>
      <c r="C632" s="50">
        <v>1993</v>
      </c>
      <c r="D632" s="50">
        <v>3039</v>
      </c>
      <c r="E632" s="50">
        <v>1.37</v>
      </c>
      <c r="F632" s="50">
        <f t="shared" si="10"/>
        <v>86.784472100000002</v>
      </c>
      <c r="H632" s="50">
        <v>99</v>
      </c>
      <c r="I632" s="50" t="s">
        <v>82</v>
      </c>
    </row>
    <row r="633" spans="1:9" x14ac:dyDescent="0.25">
      <c r="A633" s="50">
        <v>2007</v>
      </c>
      <c r="C633" s="50">
        <v>1993</v>
      </c>
      <c r="D633" s="50">
        <v>3067</v>
      </c>
      <c r="E633" s="50">
        <v>1.18</v>
      </c>
      <c r="F633" s="50">
        <f t="shared" si="10"/>
        <v>74.748669399999983</v>
      </c>
      <c r="H633" s="50">
        <v>100</v>
      </c>
      <c r="I633" s="50" t="s">
        <v>82</v>
      </c>
    </row>
    <row r="634" spans="1:9" x14ac:dyDescent="0.25">
      <c r="A634" s="50">
        <v>2006</v>
      </c>
      <c r="C634" s="50">
        <v>1992</v>
      </c>
      <c r="D634" s="50">
        <v>3186</v>
      </c>
      <c r="E634" s="50">
        <v>1.18</v>
      </c>
      <c r="F634" s="50">
        <f t="shared" si="10"/>
        <v>74.748669399999983</v>
      </c>
      <c r="H634" s="50">
        <v>93</v>
      </c>
      <c r="I634" s="50" t="s">
        <v>82</v>
      </c>
    </row>
    <row r="635" spans="1:9" x14ac:dyDescent="0.25">
      <c r="A635" s="50">
        <v>2005</v>
      </c>
      <c r="C635" s="50">
        <v>1992</v>
      </c>
      <c r="D635" s="50">
        <v>5.1999999999999957</v>
      </c>
      <c r="F635" s="50">
        <f t="shared" si="10"/>
        <v>0</v>
      </c>
      <c r="H635" s="50">
        <v>90</v>
      </c>
      <c r="I635" s="50" t="s">
        <v>82</v>
      </c>
    </row>
    <row r="636" spans="1:9" x14ac:dyDescent="0.25">
      <c r="A636" s="50">
        <v>2004</v>
      </c>
      <c r="C636" s="50">
        <v>1992</v>
      </c>
      <c r="D636" s="50">
        <v>3216</v>
      </c>
      <c r="E636" s="50">
        <v>1.74</v>
      </c>
      <c r="F636" s="50">
        <f t="shared" si="10"/>
        <v>110.2226142</v>
      </c>
      <c r="H636" s="50">
        <v>84</v>
      </c>
      <c r="I636" s="50" t="s">
        <v>83</v>
      </c>
    </row>
    <row r="637" spans="1:9" x14ac:dyDescent="0.25">
      <c r="A637" s="50">
        <v>2003</v>
      </c>
      <c r="C637" s="50">
        <v>1992</v>
      </c>
      <c r="D637" s="50">
        <v>3216</v>
      </c>
      <c r="E637" s="50">
        <v>1.67</v>
      </c>
      <c r="F637" s="50">
        <f t="shared" si="10"/>
        <v>105.78837109999999</v>
      </c>
      <c r="H637" s="50">
        <v>84</v>
      </c>
      <c r="I637" s="50" t="s">
        <v>84</v>
      </c>
    </row>
    <row r="638" spans="1:9" x14ac:dyDescent="0.25">
      <c r="A638" s="50">
        <v>2002</v>
      </c>
      <c r="C638" s="50">
        <v>1992</v>
      </c>
      <c r="D638" s="50">
        <v>3216</v>
      </c>
      <c r="E638" s="50">
        <v>1.67</v>
      </c>
      <c r="F638" s="50">
        <f t="shared" si="10"/>
        <v>105.78837109999999</v>
      </c>
      <c r="H638" s="50">
        <v>85</v>
      </c>
      <c r="I638" s="50" t="s">
        <v>84</v>
      </c>
    </row>
    <row r="639" spans="1:9" x14ac:dyDescent="0.25">
      <c r="A639" s="50">
        <v>2012</v>
      </c>
      <c r="C639" s="50">
        <v>1992</v>
      </c>
      <c r="D639" s="50">
        <v>3216</v>
      </c>
      <c r="E639" s="50">
        <v>1.7</v>
      </c>
      <c r="F639" s="50">
        <f t="shared" si="10"/>
        <v>107.68876099999999</v>
      </c>
      <c r="H639" s="50">
        <v>70</v>
      </c>
      <c r="I639" s="50" t="s">
        <v>85</v>
      </c>
    </row>
    <row r="640" spans="1:9" x14ac:dyDescent="0.25">
      <c r="A640" s="50">
        <v>2011</v>
      </c>
      <c r="C640" s="50">
        <v>1992</v>
      </c>
      <c r="D640" s="50">
        <v>3216</v>
      </c>
      <c r="E640" s="50">
        <v>1.73</v>
      </c>
      <c r="F640" s="50">
        <f t="shared" si="10"/>
        <v>109.58915089999999</v>
      </c>
      <c r="H640" s="50">
        <v>71</v>
      </c>
      <c r="I640" s="50" t="s">
        <v>85</v>
      </c>
    </row>
    <row r="641" spans="1:9" x14ac:dyDescent="0.25">
      <c r="A641" s="50">
        <v>2010</v>
      </c>
      <c r="C641" s="50">
        <v>1992</v>
      </c>
      <c r="D641" s="50">
        <v>3216</v>
      </c>
      <c r="E641" s="50">
        <v>1.59</v>
      </c>
      <c r="F641" s="50">
        <f t="shared" si="10"/>
        <v>100.7206647</v>
      </c>
      <c r="H641" s="50">
        <v>79</v>
      </c>
      <c r="I641" s="50" t="s">
        <v>85</v>
      </c>
    </row>
    <row r="642" spans="1:9" x14ac:dyDescent="0.25">
      <c r="A642" s="50">
        <v>2009</v>
      </c>
      <c r="C642" s="50">
        <v>1992</v>
      </c>
      <c r="D642" s="50">
        <v>3040</v>
      </c>
      <c r="E642" s="50">
        <v>1.67</v>
      </c>
      <c r="F642" s="50">
        <f t="shared" si="10"/>
        <v>105.78837109999999</v>
      </c>
      <c r="H642" s="50">
        <v>79</v>
      </c>
      <c r="I642" s="50" t="s">
        <v>85</v>
      </c>
    </row>
    <row r="643" spans="1:9" x14ac:dyDescent="0.25">
      <c r="A643" s="50">
        <v>2008</v>
      </c>
      <c r="C643" s="50">
        <v>1992</v>
      </c>
      <c r="D643" s="50">
        <v>3068</v>
      </c>
      <c r="E643" s="50">
        <v>1.67</v>
      </c>
      <c r="F643" s="50">
        <f t="shared" si="10"/>
        <v>105.78837109999999</v>
      </c>
      <c r="H643" s="50">
        <v>80</v>
      </c>
      <c r="I643" s="50" t="s">
        <v>85</v>
      </c>
    </row>
    <row r="644" spans="1:9" x14ac:dyDescent="0.25">
      <c r="A644" s="50">
        <v>2007</v>
      </c>
      <c r="C644" s="50">
        <v>1993</v>
      </c>
      <c r="D644" s="50">
        <v>3229</v>
      </c>
      <c r="E644" s="50">
        <v>1.61</v>
      </c>
      <c r="F644" s="50">
        <f t="shared" si="10"/>
        <v>101.98759129999999</v>
      </c>
      <c r="H644" s="50">
        <v>88</v>
      </c>
      <c r="I644" s="50" t="s">
        <v>85</v>
      </c>
    </row>
    <row r="645" spans="1:9" x14ac:dyDescent="0.25">
      <c r="A645" s="50">
        <v>2006</v>
      </c>
      <c r="C645" s="50">
        <v>1993</v>
      </c>
      <c r="D645" s="50">
        <v>2.0300000000000011</v>
      </c>
      <c r="E645" s="50">
        <v>1.61</v>
      </c>
      <c r="F645" s="50">
        <f t="shared" si="10"/>
        <v>101.98759129999999</v>
      </c>
      <c r="H645" s="50">
        <v>80</v>
      </c>
      <c r="I645" s="50" t="s">
        <v>85</v>
      </c>
    </row>
    <row r="646" spans="1:9" x14ac:dyDescent="0.25">
      <c r="A646" s="50">
        <v>2005</v>
      </c>
      <c r="C646" s="50">
        <v>1993</v>
      </c>
      <c r="D646" s="50">
        <v>3259</v>
      </c>
      <c r="F646" s="50">
        <f t="shared" si="10"/>
        <v>0</v>
      </c>
      <c r="H646" s="50">
        <v>74</v>
      </c>
      <c r="I646" s="50" t="s">
        <v>85</v>
      </c>
    </row>
    <row r="647" spans="1:9" x14ac:dyDescent="0.25">
      <c r="A647" s="50">
        <v>2004</v>
      </c>
      <c r="C647" s="50">
        <v>1993</v>
      </c>
      <c r="D647" s="50">
        <v>3259</v>
      </c>
      <c r="E647" s="50">
        <v>1.74</v>
      </c>
      <c r="F647" s="50">
        <f t="shared" si="10"/>
        <v>110.2226142</v>
      </c>
      <c r="H647" s="50">
        <v>84</v>
      </c>
      <c r="I647" s="50" t="s">
        <v>85</v>
      </c>
    </row>
    <row r="648" spans="1:9" x14ac:dyDescent="0.25">
      <c r="A648" s="50">
        <v>2012</v>
      </c>
      <c r="C648" s="50">
        <v>1993</v>
      </c>
      <c r="D648" s="50">
        <v>3259</v>
      </c>
      <c r="E648" s="50">
        <v>2.15</v>
      </c>
      <c r="F648" s="50">
        <f t="shared" si="10"/>
        <v>136.19460949999998</v>
      </c>
      <c r="H648" s="50">
        <v>72</v>
      </c>
      <c r="I648" s="50" t="s">
        <v>86</v>
      </c>
    </row>
    <row r="649" spans="1:9" x14ac:dyDescent="0.25">
      <c r="A649" s="50">
        <v>2011</v>
      </c>
      <c r="C649" s="50">
        <v>1993</v>
      </c>
      <c r="D649" s="50">
        <v>3259</v>
      </c>
      <c r="E649" s="50">
        <v>2.17</v>
      </c>
      <c r="F649" s="50">
        <f t="shared" si="10"/>
        <v>137.46153609999999</v>
      </c>
      <c r="H649" s="50">
        <v>79</v>
      </c>
      <c r="I649" s="50" t="s">
        <v>86</v>
      </c>
    </row>
    <row r="650" spans="1:9" x14ac:dyDescent="0.25">
      <c r="A650" s="50">
        <v>2010</v>
      </c>
      <c r="C650" s="50">
        <v>1993</v>
      </c>
      <c r="D650" s="50">
        <v>3259</v>
      </c>
      <c r="E650" s="50">
        <v>2.0499999999999998</v>
      </c>
      <c r="F650" s="50">
        <f t="shared" si="10"/>
        <v>129.85997649999999</v>
      </c>
      <c r="H650" s="50">
        <v>81</v>
      </c>
      <c r="I650" s="50" t="s">
        <v>86</v>
      </c>
    </row>
    <row r="651" spans="1:9" x14ac:dyDescent="0.25">
      <c r="A651" s="50">
        <v>2009</v>
      </c>
      <c r="C651" s="50">
        <v>1993</v>
      </c>
      <c r="D651" s="50">
        <v>3259</v>
      </c>
      <c r="E651" s="50">
        <v>2.13</v>
      </c>
      <c r="F651" s="50">
        <f t="shared" si="10"/>
        <v>134.92768289999998</v>
      </c>
      <c r="H651" s="50">
        <v>81</v>
      </c>
      <c r="I651" s="50" t="s">
        <v>86</v>
      </c>
    </row>
    <row r="652" spans="1:9" x14ac:dyDescent="0.25">
      <c r="A652" s="50">
        <v>2008</v>
      </c>
      <c r="C652" s="50">
        <v>1993</v>
      </c>
      <c r="D652" s="50">
        <v>3083</v>
      </c>
      <c r="E652" s="50">
        <v>2.13</v>
      </c>
      <c r="F652" s="50">
        <f t="shared" si="10"/>
        <v>134.92768289999998</v>
      </c>
      <c r="H652" s="50">
        <v>87</v>
      </c>
      <c r="I652" s="50" t="s">
        <v>86</v>
      </c>
    </row>
    <row r="653" spans="1:9" x14ac:dyDescent="0.25">
      <c r="A653" s="50">
        <v>2007</v>
      </c>
      <c r="C653" s="50">
        <v>1993</v>
      </c>
      <c r="D653" s="50">
        <v>3111</v>
      </c>
      <c r="E653" s="50">
        <v>2.0499999999999998</v>
      </c>
      <c r="F653" s="50">
        <f t="shared" si="10"/>
        <v>129.85997649999999</v>
      </c>
      <c r="H653" s="50">
        <v>89</v>
      </c>
      <c r="I653" s="50" t="s">
        <v>86</v>
      </c>
    </row>
    <row r="654" spans="1:9" x14ac:dyDescent="0.25">
      <c r="A654" s="50">
        <v>2006</v>
      </c>
      <c r="C654" s="50">
        <v>1993</v>
      </c>
      <c r="D654" s="50">
        <v>3230</v>
      </c>
      <c r="E654" s="50">
        <v>2.0499999999999998</v>
      </c>
      <c r="F654" s="50">
        <f t="shared" si="10"/>
        <v>129.85997649999999</v>
      </c>
      <c r="H654" s="50">
        <v>81</v>
      </c>
      <c r="I654" s="50" t="s">
        <v>86</v>
      </c>
    </row>
    <row r="655" spans="1:9" x14ac:dyDescent="0.25">
      <c r="A655" s="50">
        <v>2005</v>
      </c>
      <c r="C655" s="50">
        <v>1993</v>
      </c>
      <c r="D655" s="50">
        <v>1.2000000000000011</v>
      </c>
      <c r="E655" s="50">
        <v>2.11</v>
      </c>
      <c r="F655" s="50">
        <f t="shared" si="10"/>
        <v>133.66075629999997</v>
      </c>
      <c r="H655" s="50">
        <v>81</v>
      </c>
      <c r="I655" s="50" t="s">
        <v>86</v>
      </c>
    </row>
    <row r="656" spans="1:9" x14ac:dyDescent="0.25">
      <c r="A656" s="50">
        <v>2004</v>
      </c>
      <c r="C656" s="50">
        <v>1993</v>
      </c>
      <c r="D656" s="50">
        <v>3260</v>
      </c>
      <c r="E656" s="50">
        <v>2.11</v>
      </c>
      <c r="F656" s="50">
        <f t="shared" si="10"/>
        <v>133.66075629999997</v>
      </c>
      <c r="H656" s="50">
        <v>78</v>
      </c>
      <c r="I656" s="50" t="s">
        <v>86</v>
      </c>
    </row>
    <row r="657" spans="1:9" x14ac:dyDescent="0.25">
      <c r="A657" s="50">
        <v>2002</v>
      </c>
      <c r="C657" s="50">
        <v>1993</v>
      </c>
      <c r="D657" s="50">
        <v>3260</v>
      </c>
      <c r="E657" s="50">
        <v>1.98</v>
      </c>
      <c r="F657" s="50">
        <f t="shared" si="10"/>
        <v>125.42573339999998</v>
      </c>
      <c r="H657" s="50">
        <v>78</v>
      </c>
      <c r="I657" s="50" t="s">
        <v>86</v>
      </c>
    </row>
    <row r="658" spans="1:9" x14ac:dyDescent="0.25">
      <c r="A658" s="50">
        <v>2012</v>
      </c>
      <c r="C658" s="50">
        <v>1993</v>
      </c>
      <c r="D658" s="50">
        <v>3260</v>
      </c>
      <c r="E658" s="50">
        <v>1.47</v>
      </c>
      <c r="F658" s="50">
        <f t="shared" si="10"/>
        <v>93.119105099999985</v>
      </c>
      <c r="H658" s="50">
        <v>61</v>
      </c>
      <c r="I658" s="50" t="s">
        <v>87</v>
      </c>
    </row>
    <row r="659" spans="1:9" x14ac:dyDescent="0.25">
      <c r="A659" s="50">
        <v>2011</v>
      </c>
      <c r="C659" s="50">
        <v>1993</v>
      </c>
      <c r="D659" s="50">
        <v>3260</v>
      </c>
      <c r="E659" s="50">
        <v>1.38</v>
      </c>
      <c r="F659" s="50">
        <f t="shared" si="10"/>
        <v>87.41793539999999</v>
      </c>
      <c r="H659" s="50">
        <v>62</v>
      </c>
      <c r="I659" s="50" t="s">
        <v>87</v>
      </c>
    </row>
    <row r="660" spans="1:9" x14ac:dyDescent="0.25">
      <c r="A660" s="50">
        <v>2010</v>
      </c>
      <c r="C660" s="50">
        <v>1993</v>
      </c>
      <c r="D660" s="50">
        <v>3260</v>
      </c>
      <c r="E660" s="50">
        <v>1.24</v>
      </c>
      <c r="F660" s="50">
        <f t="shared" si="10"/>
        <v>78.549449199999998</v>
      </c>
      <c r="H660" s="50">
        <v>65</v>
      </c>
      <c r="I660" s="50" t="s">
        <v>87</v>
      </c>
    </row>
    <row r="661" spans="1:9" x14ac:dyDescent="0.25">
      <c r="A661" s="50">
        <v>2009</v>
      </c>
      <c r="C661" s="50">
        <v>1993</v>
      </c>
      <c r="D661" s="50">
        <v>3260</v>
      </c>
      <c r="E661" s="50">
        <v>1.22</v>
      </c>
      <c r="F661" s="50">
        <f t="shared" si="10"/>
        <v>77.282522599999993</v>
      </c>
      <c r="H661" s="50">
        <v>65</v>
      </c>
      <c r="I661" s="50" t="s">
        <v>87</v>
      </c>
    </row>
    <row r="662" spans="1:9" x14ac:dyDescent="0.25">
      <c r="A662" s="50">
        <v>2008</v>
      </c>
      <c r="C662" s="50">
        <v>1993</v>
      </c>
      <c r="D662" s="50">
        <v>3084</v>
      </c>
      <c r="E662" s="50">
        <v>1.22</v>
      </c>
      <c r="F662" s="50">
        <f t="shared" si="10"/>
        <v>77.282522599999993</v>
      </c>
      <c r="H662" s="50">
        <v>74</v>
      </c>
      <c r="I662" s="50" t="s">
        <v>87</v>
      </c>
    </row>
    <row r="663" spans="1:9" x14ac:dyDescent="0.25">
      <c r="A663" s="50">
        <v>2007</v>
      </c>
      <c r="C663" s="50">
        <v>1993</v>
      </c>
      <c r="E663" s="50">
        <v>1.22</v>
      </c>
      <c r="F663" s="50">
        <f t="shared" si="10"/>
        <v>77.282522599999993</v>
      </c>
      <c r="H663" s="50">
        <v>75</v>
      </c>
      <c r="I663" s="50" t="s">
        <v>87</v>
      </c>
    </row>
    <row r="664" spans="1:9" x14ac:dyDescent="0.25">
      <c r="A664" s="50">
        <v>2006</v>
      </c>
      <c r="C664" s="50">
        <v>1993</v>
      </c>
      <c r="D664" s="50">
        <v>3112</v>
      </c>
      <c r="E664" s="50">
        <v>1.22</v>
      </c>
      <c r="F664" s="50">
        <f t="shared" si="10"/>
        <v>77.282522599999993</v>
      </c>
      <c r="H664" s="50">
        <v>69</v>
      </c>
      <c r="I664" s="50" t="s">
        <v>87</v>
      </c>
    </row>
    <row r="665" spans="1:9" x14ac:dyDescent="0.25">
      <c r="A665" s="50">
        <v>2005</v>
      </c>
      <c r="C665" s="50">
        <v>2002</v>
      </c>
      <c r="E665" s="50">
        <v>1.21</v>
      </c>
      <c r="F665" s="50">
        <f t="shared" si="10"/>
        <v>76.64905929999999</v>
      </c>
      <c r="H665" s="50">
        <v>93</v>
      </c>
      <c r="I665" s="50" t="s">
        <v>87</v>
      </c>
    </row>
    <row r="666" spans="1:9" x14ac:dyDescent="0.25">
      <c r="A666" s="50">
        <v>2004</v>
      </c>
      <c r="C666" s="50">
        <v>2003</v>
      </c>
      <c r="E666" s="50">
        <v>1.21</v>
      </c>
      <c r="F666" s="50">
        <f t="shared" si="10"/>
        <v>76.64905929999999</v>
      </c>
      <c r="H666" s="50">
        <v>88</v>
      </c>
      <c r="I666" s="50" t="s">
        <v>87</v>
      </c>
    </row>
    <row r="667" spans="1:9" x14ac:dyDescent="0.25">
      <c r="A667" s="50">
        <v>2002</v>
      </c>
      <c r="C667" s="50">
        <v>2002</v>
      </c>
      <c r="E667" s="50">
        <v>1.23</v>
      </c>
      <c r="F667" s="50">
        <f t="shared" si="10"/>
        <v>77.915985899999995</v>
      </c>
      <c r="H667" s="50">
        <v>88</v>
      </c>
      <c r="I667" s="50" t="s">
        <v>87</v>
      </c>
    </row>
    <row r="668" spans="1:9" x14ac:dyDescent="0.25">
      <c r="A668" s="50">
        <v>2012</v>
      </c>
      <c r="C668" s="50">
        <v>2002</v>
      </c>
      <c r="E668" s="50">
        <v>2.06</v>
      </c>
      <c r="F668" s="50">
        <f t="shared" si="10"/>
        <v>130.4934398</v>
      </c>
      <c r="H668" s="50">
        <v>67</v>
      </c>
      <c r="I668" s="50" t="s">
        <v>88</v>
      </c>
    </row>
    <row r="669" spans="1:9" x14ac:dyDescent="0.25">
      <c r="A669" s="50">
        <v>2011</v>
      </c>
      <c r="C669" s="50">
        <v>2003</v>
      </c>
      <c r="E669" s="50">
        <v>1.8</v>
      </c>
      <c r="F669" s="50">
        <f t="shared" si="10"/>
        <v>114.023394</v>
      </c>
      <c r="H669" s="50">
        <v>71</v>
      </c>
      <c r="I669" s="50" t="s">
        <v>88</v>
      </c>
    </row>
    <row r="670" spans="1:9" x14ac:dyDescent="0.25">
      <c r="A670" s="50">
        <v>2010</v>
      </c>
      <c r="C670" s="50">
        <v>1992</v>
      </c>
      <c r="E670" s="50">
        <v>1.69</v>
      </c>
      <c r="F670" s="50">
        <f t="shared" si="10"/>
        <v>107.05529769999998</v>
      </c>
      <c r="H670" s="50">
        <v>72</v>
      </c>
      <c r="I670" s="50" t="s">
        <v>88</v>
      </c>
    </row>
    <row r="671" spans="1:9" x14ac:dyDescent="0.25">
      <c r="A671" s="50">
        <v>2009</v>
      </c>
      <c r="C671" s="50">
        <v>1998</v>
      </c>
      <c r="E671" s="50">
        <v>1.79</v>
      </c>
      <c r="F671" s="50">
        <f t="shared" si="10"/>
        <v>113.38993069999999</v>
      </c>
      <c r="H671" s="50">
        <v>72</v>
      </c>
      <c r="I671" s="50" t="s">
        <v>88</v>
      </c>
    </row>
    <row r="672" spans="1:9" x14ac:dyDescent="0.25">
      <c r="A672" s="50">
        <v>2008</v>
      </c>
      <c r="C672" s="50">
        <v>1991</v>
      </c>
      <c r="D672" s="50">
        <v>3333</v>
      </c>
      <c r="E672" s="50">
        <v>1.79</v>
      </c>
      <c r="F672" s="50">
        <f t="shared" si="10"/>
        <v>113.38993069999999</v>
      </c>
      <c r="H672" s="50">
        <v>71</v>
      </c>
      <c r="I672" s="50" t="s">
        <v>88</v>
      </c>
    </row>
    <row r="673" spans="1:9" x14ac:dyDescent="0.25">
      <c r="A673" s="50">
        <v>2007</v>
      </c>
      <c r="C673" s="50">
        <v>1991</v>
      </c>
      <c r="D673" s="50">
        <v>4.6299999999999955</v>
      </c>
      <c r="E673" s="50">
        <v>1.68</v>
      </c>
      <c r="F673" s="50">
        <f t="shared" si="10"/>
        <v>106.42183439999998</v>
      </c>
      <c r="H673" s="50">
        <v>73</v>
      </c>
      <c r="I673" s="50" t="s">
        <v>88</v>
      </c>
    </row>
    <row r="674" spans="1:9" x14ac:dyDescent="0.25">
      <c r="A674" s="50">
        <v>2006</v>
      </c>
      <c r="C674" s="50">
        <v>1991</v>
      </c>
      <c r="D674" s="50">
        <v>3363</v>
      </c>
      <c r="E674" s="50">
        <v>1.68</v>
      </c>
      <c r="F674" s="50">
        <f t="shared" si="10"/>
        <v>106.42183439999998</v>
      </c>
      <c r="H674" s="50">
        <v>67</v>
      </c>
      <c r="I674" s="50" t="s">
        <v>88</v>
      </c>
    </row>
    <row r="675" spans="1:9" x14ac:dyDescent="0.25">
      <c r="A675" s="50">
        <v>2005</v>
      </c>
      <c r="C675" s="50">
        <v>1991</v>
      </c>
      <c r="D675" s="50">
        <v>3363</v>
      </c>
      <c r="E675" s="50">
        <v>1.65</v>
      </c>
      <c r="F675" s="50">
        <f t="shared" si="10"/>
        <v>104.52144449999999</v>
      </c>
      <c r="H675" s="50">
        <v>67</v>
      </c>
      <c r="I675" s="50" t="s">
        <v>88</v>
      </c>
    </row>
    <row r="676" spans="1:9" x14ac:dyDescent="0.25">
      <c r="A676" s="50">
        <v>2004</v>
      </c>
      <c r="C676" s="50">
        <v>1991</v>
      </c>
      <c r="D676" s="50">
        <v>3363</v>
      </c>
      <c r="E676" s="50">
        <v>1.65</v>
      </c>
      <c r="F676" s="50">
        <f t="shared" si="10"/>
        <v>104.52144449999999</v>
      </c>
      <c r="H676" s="50">
        <v>76</v>
      </c>
      <c r="I676" s="50" t="s">
        <v>88</v>
      </c>
    </row>
    <row r="677" spans="1:9" x14ac:dyDescent="0.25">
      <c r="A677" s="50">
        <v>2002</v>
      </c>
      <c r="C677" s="50">
        <v>1991</v>
      </c>
      <c r="D677" s="50">
        <v>3363</v>
      </c>
      <c r="E677" s="50">
        <v>1.46</v>
      </c>
      <c r="F677" s="50">
        <f t="shared" ref="F677:F740" si="11">E677*(39.37*1.609)</f>
        <v>92.485641799999996</v>
      </c>
      <c r="H677" s="50">
        <v>84</v>
      </c>
      <c r="I677" s="50" t="s">
        <v>89</v>
      </c>
    </row>
    <row r="678" spans="1:9" x14ac:dyDescent="0.25">
      <c r="A678" s="50">
        <v>2012</v>
      </c>
      <c r="C678" s="50">
        <v>1991</v>
      </c>
      <c r="D678" s="50">
        <v>3363</v>
      </c>
      <c r="E678" s="50">
        <v>1.39</v>
      </c>
      <c r="F678" s="50">
        <f t="shared" si="11"/>
        <v>88.051398699999993</v>
      </c>
      <c r="H678" s="50">
        <v>89</v>
      </c>
      <c r="I678" s="50" t="s">
        <v>90</v>
      </c>
    </row>
    <row r="679" spans="1:9" x14ac:dyDescent="0.25">
      <c r="A679" s="50">
        <v>2011</v>
      </c>
      <c r="C679" s="50">
        <v>1991</v>
      </c>
      <c r="D679" s="50">
        <v>3363</v>
      </c>
      <c r="E679" s="50">
        <v>1.29</v>
      </c>
      <c r="F679" s="50">
        <f t="shared" si="11"/>
        <v>81.716765699999996</v>
      </c>
      <c r="H679" s="50">
        <v>97</v>
      </c>
      <c r="I679" s="50" t="s">
        <v>90</v>
      </c>
    </row>
    <row r="680" spans="1:9" x14ac:dyDescent="0.25">
      <c r="A680" s="50">
        <v>2010</v>
      </c>
      <c r="C680" s="50">
        <v>1991</v>
      </c>
      <c r="D680" s="50">
        <v>3180</v>
      </c>
      <c r="E680" s="50">
        <v>1.23</v>
      </c>
      <c r="F680" s="50">
        <f t="shared" si="11"/>
        <v>77.915985899999995</v>
      </c>
      <c r="H680" s="50">
        <v>93</v>
      </c>
      <c r="I680" s="50" t="s">
        <v>90</v>
      </c>
    </row>
    <row r="681" spans="1:9" x14ac:dyDescent="0.25">
      <c r="A681" s="50">
        <v>2009</v>
      </c>
      <c r="C681" s="50">
        <v>1991</v>
      </c>
      <c r="D681" s="50">
        <v>3215</v>
      </c>
      <c r="E681" s="50">
        <v>1.74</v>
      </c>
      <c r="F681" s="50">
        <f t="shared" si="11"/>
        <v>110.2226142</v>
      </c>
      <c r="H681" s="50">
        <v>93</v>
      </c>
      <c r="I681" s="50" t="s">
        <v>90</v>
      </c>
    </row>
    <row r="682" spans="1:9" x14ac:dyDescent="0.25">
      <c r="A682" s="50">
        <v>2008</v>
      </c>
      <c r="C682" s="50">
        <v>1993</v>
      </c>
      <c r="D682" s="50">
        <v>3351</v>
      </c>
      <c r="E682" s="50">
        <v>1.74</v>
      </c>
      <c r="F682" s="50">
        <f t="shared" si="11"/>
        <v>110.2226142</v>
      </c>
      <c r="H682" s="50">
        <v>94</v>
      </c>
      <c r="I682" s="50" t="s">
        <v>90</v>
      </c>
    </row>
    <row r="683" spans="1:9" x14ac:dyDescent="0.25">
      <c r="A683" s="50">
        <v>2007</v>
      </c>
      <c r="C683" s="50">
        <v>1993</v>
      </c>
      <c r="D683" s="50">
        <v>2.8100000000000023</v>
      </c>
      <c r="E683" s="50">
        <v>1.71</v>
      </c>
      <c r="F683" s="50">
        <f t="shared" si="11"/>
        <v>108.32222429999999</v>
      </c>
      <c r="H683" s="50">
        <v>95</v>
      </c>
      <c r="I683" s="50" t="s">
        <v>90</v>
      </c>
    </row>
    <row r="684" spans="1:9" x14ac:dyDescent="0.25">
      <c r="A684" s="50">
        <v>2006</v>
      </c>
      <c r="C684" s="50">
        <v>1993</v>
      </c>
      <c r="D684" s="50">
        <v>3381</v>
      </c>
      <c r="E684" s="50">
        <v>1.71</v>
      </c>
      <c r="F684" s="50">
        <f t="shared" si="11"/>
        <v>108.32222429999999</v>
      </c>
      <c r="H684" s="50">
        <v>87</v>
      </c>
      <c r="I684" s="50" t="s">
        <v>90</v>
      </c>
    </row>
    <row r="685" spans="1:9" x14ac:dyDescent="0.25">
      <c r="A685" s="50">
        <v>2005</v>
      </c>
      <c r="C685" s="50">
        <v>1993</v>
      </c>
      <c r="D685" s="50">
        <v>3381</v>
      </c>
      <c r="E685" s="50">
        <v>1.73</v>
      </c>
      <c r="F685" s="50">
        <f t="shared" si="11"/>
        <v>109.58915089999999</v>
      </c>
      <c r="H685" s="50">
        <v>87</v>
      </c>
      <c r="I685" s="50" t="s">
        <v>90</v>
      </c>
    </row>
    <row r="686" spans="1:9" x14ac:dyDescent="0.25">
      <c r="A686" s="50">
        <v>2004</v>
      </c>
      <c r="C686" s="50">
        <v>1993</v>
      </c>
      <c r="D686" s="50">
        <v>3381</v>
      </c>
      <c r="E686" s="50">
        <v>1.73</v>
      </c>
      <c r="F686" s="50">
        <f t="shared" si="11"/>
        <v>109.58915089999999</v>
      </c>
      <c r="H686" s="50">
        <v>90</v>
      </c>
      <c r="I686" s="50" t="s">
        <v>90</v>
      </c>
    </row>
    <row r="687" spans="1:9" x14ac:dyDescent="0.25">
      <c r="A687" s="50">
        <v>2003</v>
      </c>
      <c r="C687" s="50">
        <v>1993</v>
      </c>
      <c r="D687" s="50">
        <v>3381</v>
      </c>
      <c r="F687" s="50">
        <f t="shared" si="11"/>
        <v>0</v>
      </c>
      <c r="H687" s="50">
        <v>90</v>
      </c>
      <c r="I687" s="50" t="s">
        <v>90</v>
      </c>
    </row>
    <row r="688" spans="1:9" x14ac:dyDescent="0.25">
      <c r="A688" s="50">
        <v>2012</v>
      </c>
      <c r="C688" s="50">
        <v>1993</v>
      </c>
      <c r="D688" s="50">
        <v>3381</v>
      </c>
      <c r="E688" s="50">
        <v>1.32</v>
      </c>
      <c r="F688" s="50">
        <f t="shared" si="11"/>
        <v>83.617155600000004</v>
      </c>
      <c r="H688" s="50">
        <v>90</v>
      </c>
      <c r="I688" s="50" t="s">
        <v>91</v>
      </c>
    </row>
    <row r="689" spans="1:9" x14ac:dyDescent="0.25">
      <c r="A689" s="50">
        <v>2011</v>
      </c>
      <c r="C689" s="50">
        <v>1993</v>
      </c>
      <c r="D689" s="50">
        <v>3381</v>
      </c>
      <c r="E689" s="50">
        <v>1.2</v>
      </c>
      <c r="F689" s="50">
        <f t="shared" si="11"/>
        <v>76.015595999999988</v>
      </c>
      <c r="H689" s="50">
        <v>98</v>
      </c>
      <c r="I689" s="50" t="s">
        <v>91</v>
      </c>
    </row>
    <row r="690" spans="1:9" x14ac:dyDescent="0.25">
      <c r="A690" s="50">
        <v>2010</v>
      </c>
      <c r="C690" s="50">
        <v>1993</v>
      </c>
      <c r="D690" s="50">
        <v>3198</v>
      </c>
      <c r="E690" s="50">
        <v>1.17</v>
      </c>
      <c r="F690" s="50">
        <f t="shared" si="11"/>
        <v>74.115206099999995</v>
      </c>
      <c r="H690" s="50">
        <v>96</v>
      </c>
      <c r="I690" s="50" t="s">
        <v>91</v>
      </c>
    </row>
    <row r="691" spans="1:9" x14ac:dyDescent="0.25">
      <c r="A691" s="50">
        <v>2009</v>
      </c>
      <c r="C691" s="50">
        <v>1993</v>
      </c>
      <c r="D691" s="50">
        <v>3234</v>
      </c>
      <c r="E691" s="50">
        <v>1.52</v>
      </c>
      <c r="F691" s="50">
        <f t="shared" si="11"/>
        <v>96.286421599999997</v>
      </c>
      <c r="H691" s="50">
        <v>96</v>
      </c>
      <c r="I691" s="50" t="s">
        <v>91</v>
      </c>
    </row>
    <row r="692" spans="1:9" x14ac:dyDescent="0.25">
      <c r="A692" s="50">
        <v>2008</v>
      </c>
      <c r="C692" s="50">
        <v>1997</v>
      </c>
      <c r="D692" s="50">
        <v>3363</v>
      </c>
      <c r="E692" s="50">
        <v>1.52</v>
      </c>
      <c r="F692" s="50">
        <f t="shared" si="11"/>
        <v>96.286421599999997</v>
      </c>
      <c r="H692" s="50">
        <v>96</v>
      </c>
      <c r="I692" s="50" t="s">
        <v>91</v>
      </c>
    </row>
    <row r="693" spans="1:9" x14ac:dyDescent="0.25">
      <c r="A693" s="50">
        <v>2007</v>
      </c>
      <c r="C693" s="50">
        <v>1997</v>
      </c>
      <c r="D693" s="50">
        <v>0.63999999999998636</v>
      </c>
      <c r="E693" s="50">
        <v>1.52</v>
      </c>
      <c r="F693" s="50">
        <f t="shared" si="11"/>
        <v>96.286421599999997</v>
      </c>
      <c r="H693" s="50">
        <v>97</v>
      </c>
      <c r="I693" s="50" t="s">
        <v>91</v>
      </c>
    </row>
    <row r="694" spans="1:9" x14ac:dyDescent="0.25">
      <c r="A694" s="50">
        <v>2006</v>
      </c>
      <c r="C694" s="50">
        <v>1997</v>
      </c>
      <c r="D694" s="50">
        <v>3392</v>
      </c>
      <c r="E694" s="50">
        <v>1.52</v>
      </c>
      <c r="F694" s="50">
        <f t="shared" si="11"/>
        <v>96.286421599999997</v>
      </c>
      <c r="H694" s="50">
        <v>89</v>
      </c>
      <c r="I694" s="50" t="s">
        <v>91</v>
      </c>
    </row>
    <row r="695" spans="1:9" x14ac:dyDescent="0.25">
      <c r="A695" s="50">
        <v>2005</v>
      </c>
      <c r="C695" s="50">
        <v>1997</v>
      </c>
      <c r="D695" s="50">
        <v>3392</v>
      </c>
      <c r="E695" s="50">
        <v>1.52</v>
      </c>
      <c r="F695" s="50">
        <f t="shared" si="11"/>
        <v>96.286421599999997</v>
      </c>
      <c r="H695" s="50">
        <v>89</v>
      </c>
      <c r="I695" s="50" t="s">
        <v>91</v>
      </c>
    </row>
    <row r="696" spans="1:9" x14ac:dyDescent="0.25">
      <c r="A696" s="50">
        <v>2004</v>
      </c>
      <c r="C696" s="50">
        <v>1997</v>
      </c>
      <c r="D696" s="50">
        <v>3392</v>
      </c>
      <c r="E696" s="50">
        <v>1.52</v>
      </c>
      <c r="F696" s="50">
        <f t="shared" si="11"/>
        <v>96.286421599999997</v>
      </c>
      <c r="H696" s="50">
        <v>90</v>
      </c>
      <c r="I696" s="50" t="s">
        <v>91</v>
      </c>
    </row>
    <row r="697" spans="1:9" x14ac:dyDescent="0.25">
      <c r="A697" s="50">
        <v>2012</v>
      </c>
      <c r="C697" s="50">
        <v>1997</v>
      </c>
      <c r="D697" s="50">
        <v>3392</v>
      </c>
      <c r="E697" s="50">
        <v>1.59</v>
      </c>
      <c r="F697" s="50">
        <f t="shared" si="11"/>
        <v>100.7206647</v>
      </c>
      <c r="H697" s="50">
        <v>87</v>
      </c>
      <c r="I697" s="50" t="s">
        <v>92</v>
      </c>
    </row>
    <row r="698" spans="1:9" x14ac:dyDescent="0.25">
      <c r="A698" s="50">
        <v>2011</v>
      </c>
      <c r="C698" s="50">
        <v>1997</v>
      </c>
      <c r="D698" s="50">
        <v>3392</v>
      </c>
      <c r="E698" s="50">
        <v>1.49</v>
      </c>
      <c r="F698" s="50">
        <f t="shared" si="11"/>
        <v>94.38603169999999</v>
      </c>
      <c r="H698" s="50">
        <v>88</v>
      </c>
      <c r="I698" s="50" t="s">
        <v>92</v>
      </c>
    </row>
    <row r="699" spans="1:9" x14ac:dyDescent="0.25">
      <c r="A699" s="50">
        <v>2010</v>
      </c>
      <c r="C699" s="50">
        <v>1997</v>
      </c>
      <c r="D699" s="50">
        <v>3392</v>
      </c>
      <c r="E699" s="50">
        <v>1.48</v>
      </c>
      <c r="F699" s="50">
        <f t="shared" si="11"/>
        <v>93.752568399999987</v>
      </c>
      <c r="H699" s="50">
        <v>88</v>
      </c>
      <c r="I699" s="50" t="s">
        <v>92</v>
      </c>
    </row>
    <row r="700" spans="1:9" x14ac:dyDescent="0.25">
      <c r="A700" s="50">
        <v>2009</v>
      </c>
      <c r="C700" s="50">
        <v>1997</v>
      </c>
      <c r="D700" s="50">
        <v>3209</v>
      </c>
      <c r="E700" s="50">
        <v>1.68</v>
      </c>
      <c r="F700" s="50">
        <f t="shared" si="11"/>
        <v>106.42183439999998</v>
      </c>
      <c r="H700" s="50">
        <v>88</v>
      </c>
      <c r="I700" s="50" t="s">
        <v>92</v>
      </c>
    </row>
    <row r="701" spans="1:9" x14ac:dyDescent="0.25">
      <c r="A701" s="50">
        <v>2008</v>
      </c>
      <c r="C701" s="50">
        <v>1997</v>
      </c>
      <c r="D701" s="50">
        <v>3245</v>
      </c>
      <c r="E701" s="50">
        <v>1.68</v>
      </c>
      <c r="F701" s="50">
        <f t="shared" si="11"/>
        <v>106.42183439999998</v>
      </c>
      <c r="H701" s="50">
        <v>88</v>
      </c>
      <c r="I701" s="50" t="s">
        <v>92</v>
      </c>
    </row>
    <row r="702" spans="1:9" x14ac:dyDescent="0.25">
      <c r="A702" s="50">
        <v>2007</v>
      </c>
      <c r="C702" s="50">
        <v>1995</v>
      </c>
      <c r="D702" s="50">
        <v>3368</v>
      </c>
      <c r="E702" s="50">
        <v>1.67</v>
      </c>
      <c r="F702" s="50">
        <f t="shared" si="11"/>
        <v>105.78837109999999</v>
      </c>
      <c r="H702" s="50">
        <v>96</v>
      </c>
      <c r="I702" s="50" t="s">
        <v>92</v>
      </c>
    </row>
    <row r="703" spans="1:9" x14ac:dyDescent="0.25">
      <c r="A703" s="50">
        <v>2006</v>
      </c>
      <c r="C703" s="50">
        <v>1995</v>
      </c>
      <c r="D703" s="50">
        <v>0.54999999999998295</v>
      </c>
      <c r="E703" s="50">
        <v>1.67</v>
      </c>
      <c r="F703" s="50">
        <f t="shared" si="11"/>
        <v>105.78837109999999</v>
      </c>
      <c r="H703" s="50">
        <v>87</v>
      </c>
      <c r="I703" s="50" t="s">
        <v>92</v>
      </c>
    </row>
    <row r="704" spans="1:9" x14ac:dyDescent="0.25">
      <c r="A704" s="50">
        <v>2005</v>
      </c>
      <c r="C704" s="50">
        <v>1995</v>
      </c>
      <c r="D704" s="50">
        <v>3397</v>
      </c>
      <c r="E704" s="50">
        <v>1.61</v>
      </c>
      <c r="F704" s="50">
        <f t="shared" si="11"/>
        <v>101.98759129999999</v>
      </c>
      <c r="H704" s="50">
        <v>89</v>
      </c>
      <c r="I704" s="50" t="s">
        <v>92</v>
      </c>
    </row>
    <row r="705" spans="1:9" x14ac:dyDescent="0.25">
      <c r="A705" s="50">
        <v>2004</v>
      </c>
      <c r="C705" s="50">
        <v>1995</v>
      </c>
      <c r="D705" s="50">
        <v>3397</v>
      </c>
      <c r="E705" s="50">
        <v>1.61</v>
      </c>
      <c r="F705" s="50">
        <f t="shared" si="11"/>
        <v>101.98759129999999</v>
      </c>
      <c r="H705" s="50">
        <v>90</v>
      </c>
      <c r="I705" s="50" t="s">
        <v>92</v>
      </c>
    </row>
    <row r="706" spans="1:9" x14ac:dyDescent="0.25">
      <c r="A706" s="50">
        <v>2012</v>
      </c>
      <c r="C706" s="50">
        <v>1995</v>
      </c>
      <c r="D706" s="50">
        <v>3397</v>
      </c>
      <c r="E706" s="50">
        <v>1.32</v>
      </c>
      <c r="F706" s="50">
        <f t="shared" si="11"/>
        <v>83.617155600000004</v>
      </c>
      <c r="H706" s="50">
        <v>90</v>
      </c>
      <c r="I706" s="50" t="s">
        <v>93</v>
      </c>
    </row>
    <row r="707" spans="1:9" x14ac:dyDescent="0.25">
      <c r="A707" s="50">
        <v>2011</v>
      </c>
      <c r="C707" s="50">
        <v>1995</v>
      </c>
      <c r="D707" s="50">
        <v>3397</v>
      </c>
      <c r="E707" s="50">
        <v>1.31</v>
      </c>
      <c r="F707" s="50">
        <f t="shared" si="11"/>
        <v>82.983692300000001</v>
      </c>
      <c r="H707" s="50">
        <v>90</v>
      </c>
      <c r="I707" s="50" t="s">
        <v>93</v>
      </c>
    </row>
    <row r="708" spans="1:9" x14ac:dyDescent="0.25">
      <c r="A708" s="50">
        <v>2010</v>
      </c>
      <c r="C708" s="50">
        <v>1995</v>
      </c>
      <c r="D708" s="50">
        <v>3397</v>
      </c>
      <c r="E708" s="50">
        <v>1.65</v>
      </c>
      <c r="F708" s="50">
        <f t="shared" si="11"/>
        <v>104.52144449999999</v>
      </c>
      <c r="H708" s="50">
        <v>90</v>
      </c>
      <c r="I708" s="50" t="s">
        <v>93</v>
      </c>
    </row>
    <row r="709" spans="1:9" x14ac:dyDescent="0.25">
      <c r="A709" s="50">
        <v>2009</v>
      </c>
      <c r="C709" s="50">
        <v>1995</v>
      </c>
      <c r="D709" s="50">
        <v>3397</v>
      </c>
      <c r="E709" s="50">
        <v>1.43</v>
      </c>
      <c r="F709" s="50">
        <f t="shared" si="11"/>
        <v>90.585251899999989</v>
      </c>
      <c r="H709" s="50">
        <v>90</v>
      </c>
      <c r="I709" s="50" t="s">
        <v>93</v>
      </c>
    </row>
    <row r="710" spans="1:9" x14ac:dyDescent="0.25">
      <c r="A710" s="50">
        <v>2008</v>
      </c>
      <c r="C710" s="50">
        <v>1995</v>
      </c>
      <c r="D710" s="50">
        <v>3214</v>
      </c>
      <c r="E710" s="50">
        <v>1.43</v>
      </c>
      <c r="F710" s="50">
        <f t="shared" si="11"/>
        <v>90.585251899999989</v>
      </c>
      <c r="H710" s="50">
        <v>91</v>
      </c>
      <c r="I710" s="50" t="s">
        <v>93</v>
      </c>
    </row>
    <row r="711" spans="1:9" x14ac:dyDescent="0.25">
      <c r="A711" s="50">
        <v>2007</v>
      </c>
      <c r="C711" s="50">
        <v>1995</v>
      </c>
      <c r="E711" s="50">
        <v>1.44</v>
      </c>
      <c r="F711" s="50">
        <f t="shared" si="11"/>
        <v>91.218715199999991</v>
      </c>
      <c r="H711" s="50">
        <v>98</v>
      </c>
      <c r="I711" s="50" t="s">
        <v>93</v>
      </c>
    </row>
    <row r="712" spans="1:9" x14ac:dyDescent="0.25">
      <c r="A712" s="50">
        <v>2006</v>
      </c>
      <c r="C712" s="50">
        <v>1995</v>
      </c>
      <c r="D712" s="50">
        <v>3250</v>
      </c>
      <c r="E712" s="50">
        <v>1.44</v>
      </c>
      <c r="F712" s="50">
        <f t="shared" si="11"/>
        <v>91.218715199999991</v>
      </c>
      <c r="H712" s="50">
        <v>90</v>
      </c>
      <c r="I712" s="50" t="s">
        <v>93</v>
      </c>
    </row>
    <row r="713" spans="1:9" x14ac:dyDescent="0.25">
      <c r="A713" s="50">
        <v>2005</v>
      </c>
      <c r="C713" s="50">
        <v>1990</v>
      </c>
      <c r="E713" s="50">
        <v>1.52</v>
      </c>
      <c r="F713" s="50">
        <f t="shared" si="11"/>
        <v>96.286421599999997</v>
      </c>
      <c r="H713" s="50">
        <v>89</v>
      </c>
      <c r="I713" s="50" t="s">
        <v>93</v>
      </c>
    </row>
    <row r="714" spans="1:9" x14ac:dyDescent="0.25">
      <c r="A714" s="50">
        <v>2004</v>
      </c>
      <c r="C714" s="50">
        <v>1990</v>
      </c>
      <c r="E714" s="50">
        <v>1.67</v>
      </c>
      <c r="F714" s="50">
        <f t="shared" si="11"/>
        <v>105.78837109999999</v>
      </c>
      <c r="H714" s="50">
        <v>90</v>
      </c>
      <c r="I714" s="50" t="s">
        <v>93</v>
      </c>
    </row>
    <row r="715" spans="1:9" x14ac:dyDescent="0.25">
      <c r="A715" s="50">
        <v>2012</v>
      </c>
      <c r="C715" s="50">
        <v>1990</v>
      </c>
      <c r="E715" s="50">
        <v>1.7</v>
      </c>
      <c r="F715" s="50">
        <f t="shared" si="11"/>
        <v>107.68876099999999</v>
      </c>
      <c r="H715" s="50">
        <v>85</v>
      </c>
      <c r="I715" s="50" t="s">
        <v>94</v>
      </c>
    </row>
    <row r="716" spans="1:9" x14ac:dyDescent="0.25">
      <c r="A716" s="50">
        <v>2011</v>
      </c>
      <c r="C716" s="50">
        <v>1997</v>
      </c>
      <c r="D716" s="50">
        <v>3511</v>
      </c>
      <c r="E716" s="50">
        <v>1.85</v>
      </c>
      <c r="F716" s="50">
        <f t="shared" si="11"/>
        <v>117.19071049999999</v>
      </c>
      <c r="H716" s="50">
        <v>84</v>
      </c>
      <c r="I716" s="50" t="s">
        <v>94</v>
      </c>
    </row>
    <row r="717" spans="1:9" x14ac:dyDescent="0.25">
      <c r="A717" s="50">
        <v>2010</v>
      </c>
      <c r="C717" s="50">
        <v>1997</v>
      </c>
      <c r="D717" s="50">
        <v>0.32</v>
      </c>
      <c r="E717" s="50">
        <v>1.86</v>
      </c>
      <c r="F717" s="50">
        <f t="shared" si="11"/>
        <v>117.8241738</v>
      </c>
      <c r="H717" s="50">
        <v>92</v>
      </c>
      <c r="I717" s="50" t="s">
        <v>94</v>
      </c>
    </row>
    <row r="718" spans="1:9" x14ac:dyDescent="0.25">
      <c r="A718" s="50">
        <v>2009</v>
      </c>
      <c r="C718" s="50">
        <v>1997</v>
      </c>
      <c r="D718" s="50">
        <v>3536</v>
      </c>
      <c r="E718" s="50">
        <v>1.86</v>
      </c>
      <c r="F718" s="50">
        <f t="shared" si="11"/>
        <v>117.8241738</v>
      </c>
      <c r="H718" s="50">
        <v>92</v>
      </c>
      <c r="I718" s="50" t="s">
        <v>94</v>
      </c>
    </row>
    <row r="719" spans="1:9" x14ac:dyDescent="0.25">
      <c r="A719" s="50">
        <v>2008</v>
      </c>
      <c r="C719" s="50">
        <v>1997</v>
      </c>
      <c r="D719" s="50">
        <v>3536</v>
      </c>
      <c r="E719" s="50">
        <v>1.86</v>
      </c>
      <c r="F719" s="50">
        <f t="shared" si="11"/>
        <v>117.8241738</v>
      </c>
      <c r="H719" s="50">
        <v>93</v>
      </c>
      <c r="I719" s="50" t="s">
        <v>94</v>
      </c>
    </row>
    <row r="720" spans="1:9" x14ac:dyDescent="0.25">
      <c r="A720" s="50">
        <v>2007</v>
      </c>
      <c r="C720" s="50">
        <v>1997</v>
      </c>
      <c r="D720" s="50">
        <v>3536</v>
      </c>
      <c r="E720" s="50">
        <v>1.92</v>
      </c>
      <c r="F720" s="50">
        <f t="shared" si="11"/>
        <v>121.62495359999998</v>
      </c>
      <c r="H720" s="50">
        <v>92</v>
      </c>
      <c r="I720" s="50" t="s">
        <v>94</v>
      </c>
    </row>
    <row r="721" spans="1:9" x14ac:dyDescent="0.25">
      <c r="A721" s="50">
        <v>2006</v>
      </c>
      <c r="C721" s="50">
        <v>1997</v>
      </c>
      <c r="D721" s="50">
        <v>3536</v>
      </c>
      <c r="E721" s="50">
        <v>1.92</v>
      </c>
      <c r="F721" s="50">
        <f t="shared" si="11"/>
        <v>121.62495359999998</v>
      </c>
      <c r="H721" s="50">
        <v>85</v>
      </c>
      <c r="I721" s="50" t="s">
        <v>94</v>
      </c>
    </row>
    <row r="722" spans="1:9" x14ac:dyDescent="0.25">
      <c r="A722" s="50">
        <v>2005</v>
      </c>
      <c r="C722" s="50">
        <v>1997</v>
      </c>
      <c r="D722" s="50">
        <v>3536</v>
      </c>
      <c r="E722" s="50">
        <v>1.82</v>
      </c>
      <c r="F722" s="50">
        <f t="shared" si="11"/>
        <v>115.2903206</v>
      </c>
      <c r="H722" s="50">
        <v>86</v>
      </c>
      <c r="I722" s="50" t="s">
        <v>94</v>
      </c>
    </row>
    <row r="723" spans="1:9" x14ac:dyDescent="0.25">
      <c r="A723" s="50">
        <v>2004</v>
      </c>
      <c r="C723" s="50">
        <v>1997</v>
      </c>
      <c r="D723" s="50">
        <v>3536</v>
      </c>
      <c r="E723" s="50">
        <v>1.67</v>
      </c>
      <c r="F723" s="50">
        <f t="shared" si="11"/>
        <v>105.78837109999999</v>
      </c>
      <c r="H723" s="50">
        <v>90</v>
      </c>
      <c r="I723" s="50" t="s">
        <v>94</v>
      </c>
    </row>
    <row r="724" spans="1:9" x14ac:dyDescent="0.25">
      <c r="A724" s="50">
        <v>2012</v>
      </c>
      <c r="C724" s="50">
        <v>1997</v>
      </c>
      <c r="D724" s="50">
        <v>3345</v>
      </c>
      <c r="E724" s="50">
        <v>1.43</v>
      </c>
      <c r="F724" s="50">
        <f t="shared" si="11"/>
        <v>90.585251899999989</v>
      </c>
      <c r="H724" s="50">
        <v>93</v>
      </c>
      <c r="I724" s="50" t="s">
        <v>95</v>
      </c>
    </row>
    <row r="725" spans="1:9" x14ac:dyDescent="0.25">
      <c r="A725" s="50">
        <v>2011</v>
      </c>
      <c r="C725" s="50">
        <v>1997</v>
      </c>
      <c r="D725" s="50">
        <v>3410</v>
      </c>
      <c r="E725" s="50">
        <v>1.56</v>
      </c>
      <c r="F725" s="50">
        <f t="shared" si="11"/>
        <v>98.820274799999993</v>
      </c>
      <c r="H725" s="50">
        <v>92</v>
      </c>
      <c r="I725" s="50" t="s">
        <v>95</v>
      </c>
    </row>
    <row r="726" spans="1:9" x14ac:dyDescent="0.25">
      <c r="A726" s="50">
        <v>2010</v>
      </c>
      <c r="C726" s="50">
        <v>2003</v>
      </c>
      <c r="E726" s="50">
        <v>1.39</v>
      </c>
      <c r="F726" s="50">
        <f t="shared" si="11"/>
        <v>88.051398699999993</v>
      </c>
      <c r="H726" s="50">
        <v>94</v>
      </c>
      <c r="I726" s="50" t="s">
        <v>95</v>
      </c>
    </row>
    <row r="727" spans="1:9" x14ac:dyDescent="0.25">
      <c r="A727" s="50">
        <v>2009</v>
      </c>
      <c r="C727" s="50">
        <v>2001</v>
      </c>
      <c r="E727" s="50">
        <v>1.53</v>
      </c>
      <c r="F727" s="50">
        <f t="shared" si="11"/>
        <v>96.9198849</v>
      </c>
      <c r="H727" s="50">
        <v>94</v>
      </c>
      <c r="I727" s="50" t="s">
        <v>95</v>
      </c>
    </row>
    <row r="728" spans="1:9" x14ac:dyDescent="0.25">
      <c r="A728" s="50">
        <v>2008</v>
      </c>
      <c r="C728" s="50">
        <v>2000</v>
      </c>
      <c r="E728" s="50">
        <v>1.53</v>
      </c>
      <c r="F728" s="50">
        <f t="shared" si="11"/>
        <v>96.9198849</v>
      </c>
      <c r="H728" s="50">
        <v>100</v>
      </c>
      <c r="I728" s="50" t="s">
        <v>95</v>
      </c>
    </row>
    <row r="729" spans="1:9" x14ac:dyDescent="0.25">
      <c r="A729" s="50">
        <v>2007</v>
      </c>
      <c r="C729" s="50">
        <v>1995</v>
      </c>
      <c r="E729" s="50">
        <v>1.63</v>
      </c>
      <c r="F729" s="50">
        <f t="shared" si="11"/>
        <v>103.25451789999998</v>
      </c>
      <c r="H729" s="50">
        <v>100</v>
      </c>
      <c r="I729" s="50" t="s">
        <v>95</v>
      </c>
    </row>
    <row r="730" spans="1:9" x14ac:dyDescent="0.25">
      <c r="A730" s="50">
        <v>2006</v>
      </c>
      <c r="C730" s="50">
        <v>1998</v>
      </c>
      <c r="D730" s="50">
        <v>4120</v>
      </c>
      <c r="E730" s="50">
        <v>1.63</v>
      </c>
      <c r="F730" s="50">
        <f t="shared" si="11"/>
        <v>103.25451789999998</v>
      </c>
      <c r="H730" s="50">
        <v>94</v>
      </c>
      <c r="I730" s="50" t="s">
        <v>95</v>
      </c>
    </row>
    <row r="731" spans="1:9" x14ac:dyDescent="0.25">
      <c r="A731" s="50">
        <v>2005</v>
      </c>
      <c r="C731" s="50">
        <v>1998</v>
      </c>
      <c r="D731" s="50">
        <v>4120</v>
      </c>
      <c r="E731" s="50">
        <v>1.59</v>
      </c>
      <c r="F731" s="50">
        <f t="shared" si="11"/>
        <v>100.7206647</v>
      </c>
      <c r="H731" s="50">
        <v>95</v>
      </c>
      <c r="I731" s="50" t="s">
        <v>95</v>
      </c>
    </row>
    <row r="732" spans="1:9" x14ac:dyDescent="0.25">
      <c r="A732" s="50">
        <v>2004</v>
      </c>
      <c r="C732" s="50">
        <v>1998</v>
      </c>
      <c r="D732" s="50">
        <v>4120</v>
      </c>
      <c r="E732" s="50">
        <v>1.59</v>
      </c>
      <c r="F732" s="50">
        <f t="shared" si="11"/>
        <v>100.7206647</v>
      </c>
      <c r="H732" s="50">
        <v>87</v>
      </c>
      <c r="I732" s="50" t="s">
        <v>95</v>
      </c>
    </row>
    <row r="733" spans="1:9" x14ac:dyDescent="0.25">
      <c r="A733" s="50">
        <v>2002</v>
      </c>
      <c r="C733" s="50">
        <v>1998</v>
      </c>
      <c r="D733" s="50">
        <v>4120</v>
      </c>
      <c r="F733" s="50">
        <f t="shared" si="11"/>
        <v>0</v>
      </c>
      <c r="H733" s="50">
        <v>88</v>
      </c>
      <c r="I733" s="50" t="s">
        <v>96</v>
      </c>
    </row>
    <row r="734" spans="1:9" x14ac:dyDescent="0.25">
      <c r="A734" s="50">
        <v>2012</v>
      </c>
      <c r="C734" s="50">
        <v>1998</v>
      </c>
      <c r="D734" s="50">
        <v>3416</v>
      </c>
      <c r="E734" s="50">
        <v>1.38</v>
      </c>
      <c r="F734" s="50">
        <f t="shared" si="11"/>
        <v>87.41793539999999</v>
      </c>
      <c r="H734" s="50">
        <v>93</v>
      </c>
      <c r="I734" s="50" t="s">
        <v>97</v>
      </c>
    </row>
    <row r="735" spans="1:9" x14ac:dyDescent="0.25">
      <c r="A735" s="50">
        <v>2011</v>
      </c>
      <c r="C735" s="50">
        <v>1998</v>
      </c>
      <c r="D735" s="50">
        <v>3485</v>
      </c>
      <c r="E735" s="50">
        <v>1.53</v>
      </c>
      <c r="F735" s="50">
        <f t="shared" si="11"/>
        <v>96.9198849</v>
      </c>
      <c r="H735" s="50">
        <v>92</v>
      </c>
      <c r="I735" s="50" t="s">
        <v>97</v>
      </c>
    </row>
    <row r="736" spans="1:9" x14ac:dyDescent="0.25">
      <c r="A736" s="50">
        <v>2010</v>
      </c>
      <c r="C736" s="50">
        <v>1998</v>
      </c>
      <c r="D736" s="50">
        <v>7110</v>
      </c>
      <c r="E736" s="50">
        <v>1.29</v>
      </c>
      <c r="F736" s="50">
        <f t="shared" si="11"/>
        <v>81.716765699999996</v>
      </c>
      <c r="H736" s="50">
        <v>95</v>
      </c>
      <c r="I736" s="50" t="s">
        <v>97</v>
      </c>
    </row>
    <row r="737" spans="1:9" x14ac:dyDescent="0.25">
      <c r="A737" s="50">
        <v>2009</v>
      </c>
      <c r="C737" s="50">
        <v>1998</v>
      </c>
      <c r="D737" s="50">
        <v>7110</v>
      </c>
      <c r="E737" s="50">
        <v>1.46</v>
      </c>
      <c r="F737" s="50">
        <f t="shared" si="11"/>
        <v>92.485641799999996</v>
      </c>
      <c r="H737" s="50">
        <v>95</v>
      </c>
      <c r="I737" s="50" t="s">
        <v>97</v>
      </c>
    </row>
    <row r="738" spans="1:9" x14ac:dyDescent="0.25">
      <c r="A738" s="50">
        <v>2008</v>
      </c>
      <c r="C738" s="50">
        <v>1998</v>
      </c>
      <c r="D738" s="50">
        <v>7110</v>
      </c>
      <c r="E738" s="50">
        <v>1.46</v>
      </c>
      <c r="F738" s="50">
        <f t="shared" si="11"/>
        <v>92.485641799999996</v>
      </c>
      <c r="H738" s="50">
        <v>100</v>
      </c>
      <c r="I738" s="50" t="s">
        <v>97</v>
      </c>
    </row>
    <row r="739" spans="1:9" x14ac:dyDescent="0.25">
      <c r="A739" s="50">
        <v>2007</v>
      </c>
      <c r="C739" s="50">
        <v>1998</v>
      </c>
      <c r="D739" s="50">
        <v>7110</v>
      </c>
      <c r="E739" s="50">
        <v>1.51</v>
      </c>
      <c r="F739" s="50">
        <f t="shared" si="11"/>
        <v>95.652958299999995</v>
      </c>
      <c r="H739" s="50">
        <v>100</v>
      </c>
      <c r="I739" s="50" t="s">
        <v>97</v>
      </c>
    </row>
    <row r="740" spans="1:9" x14ac:dyDescent="0.25">
      <c r="A740" s="50">
        <v>2006</v>
      </c>
      <c r="C740" s="50">
        <v>1998</v>
      </c>
      <c r="D740" s="50">
        <v>3417</v>
      </c>
      <c r="E740" s="50">
        <v>1.51</v>
      </c>
      <c r="F740" s="50">
        <f t="shared" si="11"/>
        <v>95.652958299999995</v>
      </c>
      <c r="H740" s="50">
        <v>96</v>
      </c>
      <c r="I740" s="50" t="s">
        <v>97</v>
      </c>
    </row>
    <row r="741" spans="1:9" x14ac:dyDescent="0.25">
      <c r="A741" s="50">
        <v>2005</v>
      </c>
      <c r="C741" s="50">
        <v>1998</v>
      </c>
      <c r="D741" s="50">
        <v>3486</v>
      </c>
      <c r="E741" s="50">
        <v>1.4</v>
      </c>
      <c r="F741" s="50">
        <f t="shared" ref="F741:F804" si="12">E741*(39.37*1.609)</f>
        <v>88.684861999999981</v>
      </c>
      <c r="H741" s="50">
        <v>98</v>
      </c>
      <c r="I741" s="50" t="s">
        <v>97</v>
      </c>
    </row>
    <row r="742" spans="1:9" x14ac:dyDescent="0.25">
      <c r="A742" s="50">
        <v>2004</v>
      </c>
      <c r="C742" s="50">
        <v>2002</v>
      </c>
      <c r="D742" s="50">
        <v>3580</v>
      </c>
      <c r="E742" s="50">
        <v>1.4</v>
      </c>
      <c r="F742" s="50">
        <f t="shared" si="12"/>
        <v>88.684861999999981</v>
      </c>
      <c r="H742" s="50">
        <v>87</v>
      </c>
      <c r="I742" s="50" t="s">
        <v>97</v>
      </c>
    </row>
    <row r="743" spans="1:9" x14ac:dyDescent="0.25">
      <c r="A743" s="50">
        <v>2002</v>
      </c>
      <c r="C743" s="50">
        <v>2002</v>
      </c>
      <c r="D743" s="50">
        <v>7.5199999999999818</v>
      </c>
      <c r="F743" s="50">
        <f t="shared" si="12"/>
        <v>0</v>
      </c>
      <c r="H743" s="50">
        <v>88</v>
      </c>
      <c r="I743" s="50" t="s">
        <v>97</v>
      </c>
    </row>
    <row r="744" spans="1:9" x14ac:dyDescent="0.25">
      <c r="A744" s="50">
        <v>2012</v>
      </c>
      <c r="C744" s="50">
        <v>2002</v>
      </c>
      <c r="D744" s="50">
        <v>3603</v>
      </c>
      <c r="E744" s="50">
        <v>1.66</v>
      </c>
      <c r="F744" s="50">
        <f t="shared" si="12"/>
        <v>105.15490779999999</v>
      </c>
      <c r="H744" s="50">
        <v>75</v>
      </c>
      <c r="I744" s="50" t="s">
        <v>98</v>
      </c>
    </row>
    <row r="745" spans="1:9" x14ac:dyDescent="0.25">
      <c r="A745" s="50">
        <v>2011</v>
      </c>
      <c r="C745" s="50">
        <v>2002</v>
      </c>
      <c r="D745" s="50">
        <v>3603</v>
      </c>
      <c r="E745" s="50">
        <v>1.72</v>
      </c>
      <c r="F745" s="50">
        <f t="shared" si="12"/>
        <v>108.95568759999999</v>
      </c>
      <c r="H745" s="50">
        <v>75</v>
      </c>
      <c r="I745" s="50" t="s">
        <v>98</v>
      </c>
    </row>
    <row r="746" spans="1:9" x14ac:dyDescent="0.25">
      <c r="A746" s="50">
        <v>2010</v>
      </c>
      <c r="C746" s="50">
        <v>2002</v>
      </c>
      <c r="D746" s="50">
        <v>3603</v>
      </c>
      <c r="E746" s="50">
        <v>2.0099999999999998</v>
      </c>
      <c r="F746" s="50">
        <f t="shared" si="12"/>
        <v>127.32612329999998</v>
      </c>
      <c r="H746" s="50">
        <v>81</v>
      </c>
      <c r="I746" s="50" t="s">
        <v>98</v>
      </c>
    </row>
    <row r="747" spans="1:9" x14ac:dyDescent="0.25">
      <c r="A747" s="50">
        <v>2009</v>
      </c>
      <c r="C747" s="50">
        <v>2002</v>
      </c>
      <c r="D747" s="50">
        <v>3603</v>
      </c>
      <c r="E747" s="50">
        <v>1.83</v>
      </c>
      <c r="F747" s="50">
        <f t="shared" si="12"/>
        <v>115.92378389999999</v>
      </c>
      <c r="H747" s="50">
        <v>81</v>
      </c>
      <c r="I747" s="50" t="s">
        <v>98</v>
      </c>
    </row>
    <row r="748" spans="1:9" x14ac:dyDescent="0.25">
      <c r="A748" s="50">
        <v>2008</v>
      </c>
      <c r="C748" s="50">
        <v>2002</v>
      </c>
      <c r="D748" s="50">
        <v>3603</v>
      </c>
      <c r="E748" s="50">
        <v>1.75</v>
      </c>
      <c r="F748" s="50">
        <f t="shared" si="12"/>
        <v>110.8560775</v>
      </c>
      <c r="H748" s="50">
        <v>91</v>
      </c>
      <c r="I748" s="50" t="s">
        <v>98</v>
      </c>
    </row>
    <row r="749" spans="1:9" x14ac:dyDescent="0.25">
      <c r="A749" s="50">
        <v>2007</v>
      </c>
      <c r="C749" s="50">
        <v>2002</v>
      </c>
      <c r="D749" s="50">
        <v>3603</v>
      </c>
      <c r="E749" s="50">
        <v>1.75</v>
      </c>
      <c r="F749" s="50">
        <f t="shared" si="12"/>
        <v>110.8560775</v>
      </c>
      <c r="H749" s="50">
        <v>91</v>
      </c>
      <c r="I749" s="50" t="s">
        <v>98</v>
      </c>
    </row>
    <row r="750" spans="1:9" x14ac:dyDescent="0.25">
      <c r="A750" s="50">
        <v>2006</v>
      </c>
      <c r="C750" s="50">
        <v>2002</v>
      </c>
      <c r="D750" s="50">
        <v>3418</v>
      </c>
      <c r="E750" s="50">
        <v>1.82</v>
      </c>
      <c r="F750" s="50">
        <f t="shared" si="12"/>
        <v>115.2903206</v>
      </c>
      <c r="H750" s="50">
        <v>83</v>
      </c>
      <c r="I750" s="50" t="s">
        <v>98</v>
      </c>
    </row>
    <row r="751" spans="1:9" x14ac:dyDescent="0.25">
      <c r="A751" s="50">
        <v>2005</v>
      </c>
      <c r="C751" s="50">
        <v>2002</v>
      </c>
      <c r="D751" s="50">
        <v>3487</v>
      </c>
      <c r="E751" s="50">
        <v>1.82</v>
      </c>
      <c r="F751" s="50">
        <f t="shared" si="12"/>
        <v>115.2903206</v>
      </c>
      <c r="H751" s="50">
        <v>83</v>
      </c>
      <c r="I751" s="50" t="s">
        <v>98</v>
      </c>
    </row>
    <row r="752" spans="1:9" x14ac:dyDescent="0.25">
      <c r="A752" s="50">
        <v>2004</v>
      </c>
      <c r="C752" s="50">
        <v>2003</v>
      </c>
      <c r="D752" s="50">
        <v>3583</v>
      </c>
      <c r="E752" s="50">
        <v>1.74</v>
      </c>
      <c r="F752" s="50">
        <f t="shared" si="12"/>
        <v>110.2226142</v>
      </c>
      <c r="H752" s="50">
        <v>85</v>
      </c>
      <c r="I752" s="50" t="s">
        <v>98</v>
      </c>
    </row>
    <row r="753" spans="1:9" x14ac:dyDescent="0.25">
      <c r="A753" s="50">
        <v>2003</v>
      </c>
      <c r="C753" s="50">
        <v>2003</v>
      </c>
      <c r="D753" s="50">
        <v>1.1200000000000045</v>
      </c>
      <c r="E753" s="50">
        <v>1.74</v>
      </c>
      <c r="F753" s="50">
        <f t="shared" si="12"/>
        <v>110.2226142</v>
      </c>
      <c r="H753" s="50">
        <v>85</v>
      </c>
      <c r="I753" s="50" t="s">
        <v>98</v>
      </c>
    </row>
    <row r="754" spans="1:9" x14ac:dyDescent="0.25">
      <c r="A754" s="50">
        <v>2002</v>
      </c>
      <c r="C754" s="50">
        <v>2003</v>
      </c>
      <c r="D754" s="50">
        <v>3606</v>
      </c>
      <c r="E754" s="50">
        <v>1.83</v>
      </c>
      <c r="F754" s="50">
        <f t="shared" si="12"/>
        <v>115.92378389999999</v>
      </c>
      <c r="H754" s="50">
        <v>85</v>
      </c>
      <c r="I754" s="50" t="s">
        <v>98</v>
      </c>
    </row>
    <row r="755" spans="1:9" x14ac:dyDescent="0.25">
      <c r="A755" s="50">
        <v>2003</v>
      </c>
      <c r="C755" s="50">
        <v>2003</v>
      </c>
      <c r="D755" s="50">
        <v>3606</v>
      </c>
      <c r="E755" s="50">
        <v>0.84</v>
      </c>
      <c r="F755" s="50">
        <f t="shared" si="12"/>
        <v>53.21091719999999</v>
      </c>
      <c r="H755" s="50">
        <v>81</v>
      </c>
      <c r="I755" s="50" t="s">
        <v>99</v>
      </c>
    </row>
    <row r="756" spans="1:9" x14ac:dyDescent="0.25">
      <c r="A756" s="50">
        <v>2003</v>
      </c>
      <c r="C756" s="50">
        <v>2003</v>
      </c>
      <c r="D756" s="50">
        <v>3606</v>
      </c>
      <c r="E756" s="50">
        <v>0.88</v>
      </c>
      <c r="F756" s="50">
        <f t="shared" si="12"/>
        <v>55.744770399999993</v>
      </c>
      <c r="H756" s="50">
        <v>80</v>
      </c>
      <c r="I756" s="50" t="s">
        <v>100</v>
      </c>
    </row>
    <row r="757" spans="1:9" x14ac:dyDescent="0.25">
      <c r="A757" s="50">
        <v>2012</v>
      </c>
      <c r="C757" s="50">
        <v>2003</v>
      </c>
      <c r="D757" s="50">
        <v>3606</v>
      </c>
      <c r="E757" s="50">
        <v>1.8</v>
      </c>
      <c r="F757" s="50">
        <f t="shared" si="12"/>
        <v>114.023394</v>
      </c>
      <c r="H757" s="50">
        <v>86</v>
      </c>
      <c r="I757" s="50" t="s">
        <v>101</v>
      </c>
    </row>
    <row r="758" spans="1:9" x14ac:dyDescent="0.25">
      <c r="A758" s="50">
        <v>2011</v>
      </c>
      <c r="C758" s="50">
        <v>2003</v>
      </c>
      <c r="D758" s="50">
        <v>3606</v>
      </c>
      <c r="E758" s="50">
        <v>1.8</v>
      </c>
      <c r="F758" s="50">
        <f t="shared" si="12"/>
        <v>114.023394</v>
      </c>
      <c r="H758" s="50">
        <v>87</v>
      </c>
      <c r="I758" s="50" t="s">
        <v>101</v>
      </c>
    </row>
    <row r="759" spans="1:9" x14ac:dyDescent="0.25">
      <c r="A759" s="50">
        <v>2010</v>
      </c>
      <c r="C759" s="50">
        <v>2003</v>
      </c>
      <c r="D759" s="50">
        <v>3606</v>
      </c>
      <c r="E759" s="50">
        <v>1.82</v>
      </c>
      <c r="F759" s="50">
        <f t="shared" si="12"/>
        <v>115.2903206</v>
      </c>
      <c r="H759" s="50">
        <v>81</v>
      </c>
      <c r="I759" s="50" t="s">
        <v>101</v>
      </c>
    </row>
    <row r="760" spans="1:9" x14ac:dyDescent="0.25">
      <c r="A760" s="50">
        <v>2009</v>
      </c>
      <c r="C760" s="50">
        <v>2003</v>
      </c>
      <c r="D760" s="50">
        <v>3421</v>
      </c>
      <c r="E760" s="50">
        <v>1.82</v>
      </c>
      <c r="F760" s="50">
        <f t="shared" si="12"/>
        <v>115.2903206</v>
      </c>
      <c r="H760" s="50">
        <v>81</v>
      </c>
      <c r="I760" s="50" t="s">
        <v>101</v>
      </c>
    </row>
    <row r="761" spans="1:9" x14ac:dyDescent="0.25">
      <c r="A761" s="50">
        <v>2008</v>
      </c>
      <c r="C761" s="50">
        <v>2003</v>
      </c>
      <c r="D761" s="50">
        <v>3584</v>
      </c>
      <c r="E761" s="50">
        <v>1.73</v>
      </c>
      <c r="F761" s="50">
        <f t="shared" si="12"/>
        <v>109.58915089999999</v>
      </c>
      <c r="H761" s="50">
        <v>82</v>
      </c>
      <c r="I761" s="50" t="s">
        <v>101</v>
      </c>
    </row>
    <row r="762" spans="1:9" x14ac:dyDescent="0.25">
      <c r="A762" s="50">
        <v>2007</v>
      </c>
      <c r="C762" s="50">
        <v>2003</v>
      </c>
      <c r="D762" s="50">
        <v>1.710000000000008</v>
      </c>
      <c r="E762" s="50">
        <v>1.73</v>
      </c>
      <c r="F762" s="50">
        <f t="shared" si="12"/>
        <v>109.58915089999999</v>
      </c>
      <c r="H762" s="50">
        <v>83</v>
      </c>
      <c r="I762" s="50" t="s">
        <v>101</v>
      </c>
    </row>
    <row r="763" spans="1:9" x14ac:dyDescent="0.25">
      <c r="A763" s="50">
        <v>2006</v>
      </c>
      <c r="C763" s="50">
        <v>2003</v>
      </c>
      <c r="D763" s="50">
        <v>3607</v>
      </c>
      <c r="E763" s="50">
        <v>1.66</v>
      </c>
      <c r="F763" s="50">
        <f t="shared" si="12"/>
        <v>105.15490779999999</v>
      </c>
      <c r="H763" s="50">
        <v>82</v>
      </c>
      <c r="I763" s="50" t="s">
        <v>101</v>
      </c>
    </row>
    <row r="764" spans="1:9" x14ac:dyDescent="0.25">
      <c r="A764" s="50">
        <v>2005</v>
      </c>
      <c r="C764" s="50">
        <v>2003</v>
      </c>
      <c r="D764" s="50">
        <v>3607</v>
      </c>
      <c r="E764" s="50">
        <v>1.66</v>
      </c>
      <c r="F764" s="50">
        <f t="shared" si="12"/>
        <v>105.15490779999999</v>
      </c>
      <c r="H764" s="50">
        <v>83</v>
      </c>
      <c r="I764" s="50" t="s">
        <v>101</v>
      </c>
    </row>
    <row r="765" spans="1:9" x14ac:dyDescent="0.25">
      <c r="A765" s="50">
        <v>2004</v>
      </c>
      <c r="C765" s="50">
        <v>2003</v>
      </c>
      <c r="D765" s="50">
        <v>3607</v>
      </c>
      <c r="E765" s="50">
        <v>1.72</v>
      </c>
      <c r="F765" s="50">
        <f t="shared" si="12"/>
        <v>108.95568759999999</v>
      </c>
      <c r="H765" s="50">
        <v>77</v>
      </c>
      <c r="I765" s="50" t="s">
        <v>101</v>
      </c>
    </row>
    <row r="766" spans="1:9" x14ac:dyDescent="0.25">
      <c r="A766" s="50">
        <v>2003</v>
      </c>
      <c r="C766" s="50">
        <v>2003</v>
      </c>
      <c r="D766" s="50">
        <v>3607</v>
      </c>
      <c r="E766" s="50">
        <v>1.72</v>
      </c>
      <c r="F766" s="50">
        <f t="shared" si="12"/>
        <v>108.95568759999999</v>
      </c>
      <c r="H766" s="50">
        <v>77</v>
      </c>
      <c r="I766" s="50" t="s">
        <v>101</v>
      </c>
    </row>
    <row r="767" spans="1:9" x14ac:dyDescent="0.25">
      <c r="A767" s="50">
        <v>2002</v>
      </c>
      <c r="C767" s="50">
        <v>2003</v>
      </c>
      <c r="D767" s="50">
        <v>3607</v>
      </c>
      <c r="E767" s="50">
        <v>1.53</v>
      </c>
      <c r="F767" s="50">
        <f t="shared" si="12"/>
        <v>96.9198849</v>
      </c>
      <c r="H767" s="50">
        <v>89</v>
      </c>
      <c r="I767" s="50" t="s">
        <v>101</v>
      </c>
    </row>
    <row r="768" spans="1:9" x14ac:dyDescent="0.25">
      <c r="A768" s="50">
        <v>2012</v>
      </c>
      <c r="C768" s="50">
        <v>2003</v>
      </c>
      <c r="D768" s="50">
        <v>3607</v>
      </c>
      <c r="E768" s="50">
        <v>2.2000000000000002</v>
      </c>
      <c r="F768" s="50">
        <f t="shared" si="12"/>
        <v>139.36192600000001</v>
      </c>
      <c r="H768" s="50">
        <v>57</v>
      </c>
      <c r="I768" s="50" t="s">
        <v>102</v>
      </c>
    </row>
    <row r="769" spans="1:9" x14ac:dyDescent="0.25">
      <c r="A769" s="50">
        <v>2011</v>
      </c>
      <c r="C769" s="50">
        <v>2003</v>
      </c>
      <c r="D769" s="50">
        <v>3422</v>
      </c>
      <c r="E769" s="50">
        <v>2.36</v>
      </c>
      <c r="F769" s="50">
        <f t="shared" si="12"/>
        <v>149.49733879999997</v>
      </c>
      <c r="H769" s="50">
        <v>56</v>
      </c>
      <c r="I769" s="50" t="s">
        <v>102</v>
      </c>
    </row>
    <row r="770" spans="1:9" x14ac:dyDescent="0.25">
      <c r="A770" s="50">
        <v>2010</v>
      </c>
      <c r="C770" s="50">
        <v>2000</v>
      </c>
      <c r="D770" s="50">
        <v>3586</v>
      </c>
      <c r="E770" s="50">
        <v>2.1800000000000002</v>
      </c>
      <c r="F770" s="50">
        <f t="shared" si="12"/>
        <v>138.09499940000001</v>
      </c>
      <c r="H770" s="50">
        <v>72</v>
      </c>
      <c r="I770" s="50" t="s">
        <v>102</v>
      </c>
    </row>
    <row r="771" spans="1:9" x14ac:dyDescent="0.25">
      <c r="A771" s="50">
        <v>2009</v>
      </c>
      <c r="C771" s="50">
        <v>2000</v>
      </c>
      <c r="D771" s="50">
        <v>4.1800000000000068</v>
      </c>
      <c r="E771" s="50">
        <v>2.1800000000000002</v>
      </c>
      <c r="F771" s="50">
        <f t="shared" si="12"/>
        <v>138.09499940000001</v>
      </c>
      <c r="H771" s="50">
        <v>72</v>
      </c>
      <c r="I771" s="50" t="s">
        <v>102</v>
      </c>
    </row>
    <row r="772" spans="1:9" x14ac:dyDescent="0.25">
      <c r="A772" s="50">
        <v>2008</v>
      </c>
      <c r="C772" s="50">
        <v>2000</v>
      </c>
      <c r="D772" s="50">
        <v>3980</v>
      </c>
      <c r="E772" s="50">
        <v>2.1800000000000002</v>
      </c>
      <c r="F772" s="50">
        <f t="shared" si="12"/>
        <v>138.09499940000001</v>
      </c>
      <c r="H772" s="50">
        <v>71</v>
      </c>
      <c r="I772" s="50" t="s">
        <v>102</v>
      </c>
    </row>
    <row r="773" spans="1:9" x14ac:dyDescent="0.25">
      <c r="A773" s="50">
        <v>2007</v>
      </c>
      <c r="C773" s="50">
        <v>2000</v>
      </c>
      <c r="D773" s="50">
        <v>4057</v>
      </c>
      <c r="E773" s="50">
        <v>1.92</v>
      </c>
      <c r="F773" s="50">
        <f t="shared" si="12"/>
        <v>121.62495359999998</v>
      </c>
      <c r="H773" s="50">
        <v>81</v>
      </c>
      <c r="I773" s="50" t="s">
        <v>102</v>
      </c>
    </row>
    <row r="774" spans="1:9" x14ac:dyDescent="0.25">
      <c r="A774" s="50">
        <v>2006</v>
      </c>
      <c r="C774" s="50">
        <v>2000</v>
      </c>
      <c r="D774" s="50">
        <v>4057</v>
      </c>
      <c r="E774" s="50">
        <v>1.92</v>
      </c>
      <c r="F774" s="50">
        <f t="shared" si="12"/>
        <v>121.62495359999998</v>
      </c>
      <c r="H774" s="50">
        <v>74</v>
      </c>
      <c r="I774" s="50" t="s">
        <v>102</v>
      </c>
    </row>
    <row r="775" spans="1:9" x14ac:dyDescent="0.25">
      <c r="A775" s="50">
        <v>2005</v>
      </c>
      <c r="C775" s="50">
        <v>2000</v>
      </c>
      <c r="D775" s="50">
        <v>4057</v>
      </c>
      <c r="E775" s="50">
        <v>2.11</v>
      </c>
      <c r="F775" s="50">
        <f t="shared" si="12"/>
        <v>133.66075629999997</v>
      </c>
      <c r="H775" s="50">
        <v>79</v>
      </c>
      <c r="I775" s="50" t="s">
        <v>102</v>
      </c>
    </row>
    <row r="776" spans="1:9" x14ac:dyDescent="0.25">
      <c r="A776" s="50">
        <v>2004</v>
      </c>
      <c r="C776" s="50">
        <v>2000</v>
      </c>
      <c r="D776" s="50">
        <v>4057</v>
      </c>
      <c r="E776" s="50">
        <v>2.11</v>
      </c>
      <c r="F776" s="50">
        <f t="shared" si="12"/>
        <v>133.66075629999997</v>
      </c>
      <c r="H776" s="50">
        <v>76</v>
      </c>
      <c r="I776" s="50" t="s">
        <v>102</v>
      </c>
    </row>
    <row r="777" spans="1:9" x14ac:dyDescent="0.25">
      <c r="A777" s="50">
        <v>2003</v>
      </c>
      <c r="C777" s="50">
        <v>2000</v>
      </c>
      <c r="D777" s="50">
        <v>4057</v>
      </c>
      <c r="E777" s="50">
        <v>1.92</v>
      </c>
      <c r="F777" s="50">
        <f t="shared" si="12"/>
        <v>121.62495359999998</v>
      </c>
      <c r="H777" s="50">
        <v>76</v>
      </c>
      <c r="I777" s="50" t="s">
        <v>102</v>
      </c>
    </row>
    <row r="778" spans="1:9" x14ac:dyDescent="0.25">
      <c r="A778" s="50">
        <v>2002</v>
      </c>
      <c r="C778" s="50">
        <v>2000</v>
      </c>
      <c r="D778" s="50">
        <v>3424</v>
      </c>
      <c r="E778" s="50">
        <v>1.92</v>
      </c>
      <c r="F778" s="50">
        <f t="shared" si="12"/>
        <v>121.62495359999998</v>
      </c>
      <c r="H778" s="50">
        <v>76</v>
      </c>
      <c r="I778" s="50" t="s">
        <v>102</v>
      </c>
    </row>
    <row r="779" spans="1:9" x14ac:dyDescent="0.25">
      <c r="A779" s="50">
        <v>2012</v>
      </c>
      <c r="C779" s="50">
        <v>2000</v>
      </c>
      <c r="D779" s="50">
        <v>3496</v>
      </c>
      <c r="E779" s="50">
        <v>1.34</v>
      </c>
      <c r="F779" s="50">
        <f t="shared" si="12"/>
        <v>84.884082199999995</v>
      </c>
      <c r="H779" s="50">
        <v>68</v>
      </c>
      <c r="I779" s="50" t="s">
        <v>103</v>
      </c>
    </row>
    <row r="780" spans="1:9" x14ac:dyDescent="0.25">
      <c r="A780" s="50">
        <v>2011</v>
      </c>
      <c r="C780" s="50">
        <v>2000</v>
      </c>
      <c r="D780" s="50">
        <v>4058</v>
      </c>
      <c r="E780" s="50">
        <v>1.29</v>
      </c>
      <c r="F780" s="50">
        <f t="shared" si="12"/>
        <v>81.716765699999996</v>
      </c>
      <c r="H780" s="50">
        <v>69</v>
      </c>
      <c r="I780" s="50" t="s">
        <v>103</v>
      </c>
    </row>
    <row r="781" spans="1:9" x14ac:dyDescent="0.25">
      <c r="A781" s="50">
        <v>2010</v>
      </c>
      <c r="C781" s="50">
        <v>2000</v>
      </c>
      <c r="D781" s="50">
        <v>4058</v>
      </c>
      <c r="E781" s="50">
        <v>1.6</v>
      </c>
      <c r="F781" s="50">
        <f t="shared" si="12"/>
        <v>101.354128</v>
      </c>
      <c r="H781" s="50">
        <v>86</v>
      </c>
      <c r="I781" s="50" t="s">
        <v>103</v>
      </c>
    </row>
    <row r="782" spans="1:9" x14ac:dyDescent="0.25">
      <c r="A782" s="50">
        <v>2009</v>
      </c>
      <c r="C782" s="50">
        <v>2000</v>
      </c>
      <c r="D782" s="50">
        <v>4058</v>
      </c>
      <c r="E782" s="50">
        <v>1.6</v>
      </c>
      <c r="F782" s="50">
        <f t="shared" si="12"/>
        <v>101.354128</v>
      </c>
      <c r="H782" s="50">
        <v>86</v>
      </c>
      <c r="I782" s="50" t="s">
        <v>103</v>
      </c>
    </row>
    <row r="783" spans="1:9" x14ac:dyDescent="0.25">
      <c r="A783" s="50">
        <v>2008</v>
      </c>
      <c r="C783" s="50">
        <v>2000</v>
      </c>
      <c r="D783" s="50">
        <v>4058</v>
      </c>
      <c r="E783" s="50">
        <v>1.6</v>
      </c>
      <c r="F783" s="50">
        <f t="shared" si="12"/>
        <v>101.354128</v>
      </c>
      <c r="H783" s="50">
        <v>90</v>
      </c>
      <c r="I783" s="50" t="s">
        <v>103</v>
      </c>
    </row>
    <row r="784" spans="1:9" x14ac:dyDescent="0.25">
      <c r="A784" s="50">
        <v>2007</v>
      </c>
      <c r="C784" s="50">
        <v>2000</v>
      </c>
      <c r="D784" s="50">
        <v>4058</v>
      </c>
      <c r="E784" s="50">
        <v>1.48</v>
      </c>
      <c r="F784" s="50">
        <f t="shared" si="12"/>
        <v>93.752568399999987</v>
      </c>
      <c r="H784" s="50">
        <v>98</v>
      </c>
      <c r="I784" s="50" t="s">
        <v>103</v>
      </c>
    </row>
    <row r="785" spans="1:9" x14ac:dyDescent="0.25">
      <c r="A785" s="50">
        <v>2006</v>
      </c>
      <c r="C785" s="50">
        <v>2000</v>
      </c>
      <c r="D785" s="50">
        <v>3425</v>
      </c>
      <c r="E785" s="50">
        <v>1.48</v>
      </c>
      <c r="F785" s="50">
        <f t="shared" si="12"/>
        <v>93.752568399999987</v>
      </c>
      <c r="H785" s="50">
        <v>90</v>
      </c>
      <c r="I785" s="50" t="s">
        <v>103</v>
      </c>
    </row>
    <row r="786" spans="1:9" x14ac:dyDescent="0.25">
      <c r="A786" s="50">
        <v>2005</v>
      </c>
      <c r="C786" s="50">
        <v>1999</v>
      </c>
      <c r="E786" s="50">
        <v>2.04</v>
      </c>
      <c r="F786" s="50">
        <f t="shared" si="12"/>
        <v>129.2265132</v>
      </c>
      <c r="H786" s="50">
        <v>85</v>
      </c>
      <c r="I786" s="50" t="s">
        <v>103</v>
      </c>
    </row>
    <row r="787" spans="1:9" x14ac:dyDescent="0.25">
      <c r="A787" s="50">
        <v>2004</v>
      </c>
      <c r="C787" s="50">
        <v>1998</v>
      </c>
      <c r="D787" s="50">
        <v>4123</v>
      </c>
      <c r="E787" s="50">
        <v>2.04</v>
      </c>
      <c r="F787" s="50">
        <f t="shared" si="12"/>
        <v>129.2265132</v>
      </c>
      <c r="H787" s="50">
        <v>85</v>
      </c>
      <c r="I787" s="50" t="s">
        <v>103</v>
      </c>
    </row>
    <row r="788" spans="1:9" x14ac:dyDescent="0.25">
      <c r="A788" s="50">
        <v>2003</v>
      </c>
      <c r="C788" s="50">
        <v>1998</v>
      </c>
      <c r="D788" s="50">
        <v>4123</v>
      </c>
      <c r="E788" s="50">
        <v>1.91</v>
      </c>
      <c r="F788" s="50">
        <f t="shared" si="12"/>
        <v>120.99149029999998</v>
      </c>
      <c r="H788" s="50">
        <v>85</v>
      </c>
      <c r="I788" s="50" t="s">
        <v>103</v>
      </c>
    </row>
    <row r="789" spans="1:9" x14ac:dyDescent="0.25">
      <c r="A789" s="50">
        <v>2002</v>
      </c>
      <c r="C789" s="50">
        <v>1998</v>
      </c>
      <c r="D789" s="50">
        <v>4123</v>
      </c>
      <c r="E789" s="50">
        <v>1.91</v>
      </c>
      <c r="F789" s="50">
        <f t="shared" si="12"/>
        <v>120.99149029999998</v>
      </c>
      <c r="H789" s="50">
        <v>86</v>
      </c>
      <c r="I789" s="50" t="s">
        <v>103</v>
      </c>
    </row>
    <row r="790" spans="1:9" x14ac:dyDescent="0.25">
      <c r="A790" s="50">
        <v>2012</v>
      </c>
      <c r="C790" s="50">
        <v>1998</v>
      </c>
      <c r="D790" s="50">
        <v>4123</v>
      </c>
      <c r="E790" s="50">
        <v>1.1599999999999999</v>
      </c>
      <c r="F790" s="50">
        <f t="shared" si="12"/>
        <v>73.481742799999992</v>
      </c>
      <c r="H790" s="50">
        <v>99</v>
      </c>
      <c r="I790" s="50" t="s">
        <v>104</v>
      </c>
    </row>
    <row r="791" spans="1:9" x14ac:dyDescent="0.25">
      <c r="A791" s="50">
        <v>2011</v>
      </c>
      <c r="C791" s="50">
        <v>1998</v>
      </c>
      <c r="D791" s="50">
        <v>3463</v>
      </c>
      <c r="E791" s="50">
        <v>1.19</v>
      </c>
      <c r="F791" s="50">
        <f t="shared" si="12"/>
        <v>75.382132699999985</v>
      </c>
      <c r="H791" s="50">
        <v>99</v>
      </c>
      <c r="I791" s="50" t="s">
        <v>104</v>
      </c>
    </row>
    <row r="792" spans="1:9" x14ac:dyDescent="0.25">
      <c r="A792" s="50">
        <v>2010</v>
      </c>
      <c r="C792" s="50">
        <v>1998</v>
      </c>
      <c r="D792" s="50">
        <v>3534</v>
      </c>
      <c r="E792" s="50">
        <v>1.31</v>
      </c>
      <c r="F792" s="50">
        <f t="shared" si="12"/>
        <v>82.983692300000001</v>
      </c>
      <c r="H792" s="50">
        <v>99</v>
      </c>
      <c r="I792" s="50" t="s">
        <v>104</v>
      </c>
    </row>
    <row r="793" spans="1:9" x14ac:dyDescent="0.25">
      <c r="A793" s="50">
        <v>2009</v>
      </c>
      <c r="C793" s="50">
        <v>1998</v>
      </c>
      <c r="D793" s="50">
        <v>7112</v>
      </c>
      <c r="E793" s="50">
        <v>1.32</v>
      </c>
      <c r="F793" s="50">
        <f t="shared" si="12"/>
        <v>83.617155600000004</v>
      </c>
      <c r="H793" s="50">
        <v>99</v>
      </c>
      <c r="I793" s="50" t="s">
        <v>104</v>
      </c>
    </row>
    <row r="794" spans="1:9" x14ac:dyDescent="0.25">
      <c r="A794" s="50">
        <v>2008</v>
      </c>
      <c r="C794" s="50">
        <v>1998</v>
      </c>
      <c r="D794" s="50">
        <v>7112</v>
      </c>
      <c r="E794" s="50">
        <v>1.42</v>
      </c>
      <c r="F794" s="50">
        <f t="shared" si="12"/>
        <v>89.951788599999986</v>
      </c>
      <c r="H794" s="50">
        <v>99</v>
      </c>
      <c r="I794" s="50" t="s">
        <v>104</v>
      </c>
    </row>
    <row r="795" spans="1:9" x14ac:dyDescent="0.25">
      <c r="A795" s="50">
        <v>2007</v>
      </c>
      <c r="C795" s="50">
        <v>1998</v>
      </c>
      <c r="D795" s="50">
        <v>7112</v>
      </c>
      <c r="E795" s="50">
        <v>1.42</v>
      </c>
      <c r="F795" s="50">
        <f t="shared" si="12"/>
        <v>89.951788599999986</v>
      </c>
      <c r="H795" s="50">
        <v>99</v>
      </c>
      <c r="I795" s="50" t="s">
        <v>104</v>
      </c>
    </row>
    <row r="796" spans="1:9" x14ac:dyDescent="0.25">
      <c r="A796" s="50">
        <v>2006</v>
      </c>
      <c r="C796" s="50">
        <v>1998</v>
      </c>
      <c r="D796" s="50">
        <v>7112</v>
      </c>
      <c r="E796" s="50">
        <v>1.36</v>
      </c>
      <c r="F796" s="50">
        <f t="shared" si="12"/>
        <v>86.1510088</v>
      </c>
      <c r="H796" s="50">
        <v>92</v>
      </c>
      <c r="I796" s="50" t="s">
        <v>104</v>
      </c>
    </row>
    <row r="797" spans="1:9" x14ac:dyDescent="0.25">
      <c r="A797" s="50">
        <v>2005</v>
      </c>
      <c r="C797" s="50">
        <v>1998</v>
      </c>
      <c r="D797" s="50">
        <v>3464</v>
      </c>
      <c r="E797" s="50">
        <v>1.36</v>
      </c>
      <c r="F797" s="50">
        <f t="shared" si="12"/>
        <v>86.1510088</v>
      </c>
      <c r="H797" s="50">
        <v>92</v>
      </c>
      <c r="I797" s="50" t="s">
        <v>104</v>
      </c>
    </row>
    <row r="798" spans="1:9" x14ac:dyDescent="0.25">
      <c r="A798" s="50">
        <v>2012</v>
      </c>
      <c r="C798" s="50">
        <v>1998</v>
      </c>
      <c r="D798" s="50">
        <v>3535</v>
      </c>
      <c r="E798" s="50">
        <v>1.39</v>
      </c>
      <c r="F798" s="50">
        <f t="shared" si="12"/>
        <v>88.051398699999993</v>
      </c>
      <c r="H798" s="50">
        <v>90</v>
      </c>
      <c r="I798" s="50" t="s">
        <v>105</v>
      </c>
    </row>
    <row r="799" spans="1:9" x14ac:dyDescent="0.25">
      <c r="A799" s="50">
        <v>2011</v>
      </c>
      <c r="C799" s="50">
        <v>1998</v>
      </c>
      <c r="D799" s="50">
        <v>3536</v>
      </c>
      <c r="E799" s="50">
        <v>1.45</v>
      </c>
      <c r="F799" s="50">
        <f t="shared" si="12"/>
        <v>91.852178499999994</v>
      </c>
      <c r="H799" s="50">
        <v>90</v>
      </c>
      <c r="I799" s="50" t="s">
        <v>105</v>
      </c>
    </row>
    <row r="800" spans="1:9" x14ac:dyDescent="0.25">
      <c r="A800" s="50">
        <v>2010</v>
      </c>
      <c r="C800" s="50">
        <v>2002</v>
      </c>
      <c r="D800" s="50">
        <v>3638</v>
      </c>
      <c r="E800" s="50">
        <v>1.39</v>
      </c>
      <c r="F800" s="50">
        <f t="shared" si="12"/>
        <v>88.051398699999993</v>
      </c>
      <c r="H800" s="50">
        <v>96</v>
      </c>
      <c r="I800" s="50" t="s">
        <v>105</v>
      </c>
    </row>
    <row r="801" spans="1:9" x14ac:dyDescent="0.25">
      <c r="A801" s="50">
        <v>2009</v>
      </c>
      <c r="C801" s="50">
        <v>2002</v>
      </c>
      <c r="D801" s="50">
        <v>0.68000000000000682</v>
      </c>
      <c r="E801" s="50">
        <v>1.65</v>
      </c>
      <c r="F801" s="50">
        <f t="shared" si="12"/>
        <v>104.52144449999999</v>
      </c>
      <c r="H801" s="50">
        <v>96</v>
      </c>
      <c r="I801" s="50" t="s">
        <v>105</v>
      </c>
    </row>
    <row r="802" spans="1:9" x14ac:dyDescent="0.25">
      <c r="A802" s="50">
        <v>2008</v>
      </c>
      <c r="C802" s="50">
        <v>2002</v>
      </c>
      <c r="D802" s="50">
        <v>3658</v>
      </c>
      <c r="E802" s="50">
        <v>1.7</v>
      </c>
      <c r="F802" s="50">
        <f t="shared" si="12"/>
        <v>107.68876099999999</v>
      </c>
      <c r="H802" s="50">
        <v>96</v>
      </c>
      <c r="I802" s="50" t="s">
        <v>105</v>
      </c>
    </row>
    <row r="803" spans="1:9" x14ac:dyDescent="0.25">
      <c r="A803" s="50">
        <v>2007</v>
      </c>
      <c r="C803" s="50">
        <v>2002</v>
      </c>
      <c r="D803" s="50">
        <v>3658</v>
      </c>
      <c r="E803" s="50">
        <v>1.7</v>
      </c>
      <c r="F803" s="50">
        <f t="shared" si="12"/>
        <v>107.68876099999999</v>
      </c>
      <c r="H803" s="50">
        <v>97</v>
      </c>
      <c r="I803" s="50" t="s">
        <v>105</v>
      </c>
    </row>
    <row r="804" spans="1:9" x14ac:dyDescent="0.25">
      <c r="A804" s="50">
        <v>2006</v>
      </c>
      <c r="C804" s="50">
        <v>2002</v>
      </c>
      <c r="D804" s="50">
        <v>4125</v>
      </c>
      <c r="E804" s="50">
        <v>1.62</v>
      </c>
      <c r="F804" s="50">
        <f t="shared" si="12"/>
        <v>102.62105459999999</v>
      </c>
      <c r="H804" s="50">
        <v>89</v>
      </c>
      <c r="I804" s="50" t="s">
        <v>105</v>
      </c>
    </row>
    <row r="805" spans="1:9" x14ac:dyDescent="0.25">
      <c r="A805" s="50">
        <v>2005</v>
      </c>
      <c r="C805" s="50">
        <v>2002</v>
      </c>
      <c r="D805" s="50">
        <v>4125</v>
      </c>
      <c r="E805" s="50">
        <v>1.62</v>
      </c>
      <c r="F805" s="50">
        <f t="shared" ref="F805:F868" si="13">E805*(39.37*1.609)</f>
        <v>102.62105459999999</v>
      </c>
      <c r="H805" s="50">
        <v>90</v>
      </c>
      <c r="I805" s="50" t="s">
        <v>105</v>
      </c>
    </row>
    <row r="806" spans="1:9" x14ac:dyDescent="0.25">
      <c r="A806" s="50">
        <v>2012</v>
      </c>
      <c r="C806" s="50">
        <v>2002</v>
      </c>
      <c r="D806" s="50">
        <v>4125</v>
      </c>
      <c r="E806" s="50">
        <v>1.38</v>
      </c>
      <c r="F806" s="50">
        <f t="shared" si="13"/>
        <v>87.41793539999999</v>
      </c>
      <c r="H806" s="50">
        <v>97</v>
      </c>
      <c r="I806" s="50" t="s">
        <v>106</v>
      </c>
    </row>
    <row r="807" spans="1:9" x14ac:dyDescent="0.25">
      <c r="A807" s="50">
        <v>2011</v>
      </c>
      <c r="C807" s="50">
        <v>2002</v>
      </c>
      <c r="D807" s="50">
        <v>4125</v>
      </c>
      <c r="E807" s="50">
        <v>1.33</v>
      </c>
      <c r="F807" s="50">
        <f t="shared" si="13"/>
        <v>84.250618899999992</v>
      </c>
      <c r="H807" s="50">
        <v>98</v>
      </c>
      <c r="I807" s="50" t="s">
        <v>106</v>
      </c>
    </row>
    <row r="808" spans="1:9" x14ac:dyDescent="0.25">
      <c r="A808" s="50">
        <v>2010</v>
      </c>
      <c r="C808" s="50">
        <v>2002</v>
      </c>
      <c r="D808" s="50">
        <v>3466</v>
      </c>
      <c r="E808" s="50">
        <v>1.28</v>
      </c>
      <c r="F808" s="50">
        <f t="shared" si="13"/>
        <v>81.083302399999994</v>
      </c>
      <c r="H808" s="50">
        <v>96</v>
      </c>
      <c r="I808" s="50" t="s">
        <v>106</v>
      </c>
    </row>
    <row r="809" spans="1:9" x14ac:dyDescent="0.25">
      <c r="A809" s="50">
        <v>2009</v>
      </c>
      <c r="C809" s="50">
        <v>2002</v>
      </c>
      <c r="D809" s="50">
        <v>3639</v>
      </c>
      <c r="E809" s="50">
        <v>1.58</v>
      </c>
      <c r="F809" s="50">
        <f t="shared" si="13"/>
        <v>100.0872014</v>
      </c>
      <c r="H809" s="50">
        <v>96</v>
      </c>
      <c r="I809" s="50" t="s">
        <v>106</v>
      </c>
    </row>
    <row r="810" spans="1:9" x14ac:dyDescent="0.25">
      <c r="A810" s="50">
        <v>2008</v>
      </c>
      <c r="C810" s="50">
        <v>2002</v>
      </c>
      <c r="D810" s="50">
        <v>2.7099999999999795</v>
      </c>
      <c r="E810" s="50">
        <v>2.04</v>
      </c>
      <c r="F810" s="50">
        <f t="shared" si="13"/>
        <v>129.2265132</v>
      </c>
      <c r="H810" s="50">
        <v>92</v>
      </c>
      <c r="I810" s="50" t="s">
        <v>106</v>
      </c>
    </row>
    <row r="811" spans="1:9" x14ac:dyDescent="0.25">
      <c r="A811" s="50">
        <v>2007</v>
      </c>
      <c r="C811" s="50">
        <v>2002</v>
      </c>
      <c r="D811" s="50">
        <v>3659</v>
      </c>
      <c r="E811" s="50">
        <v>2.04</v>
      </c>
      <c r="F811" s="50">
        <f t="shared" si="13"/>
        <v>129.2265132</v>
      </c>
      <c r="H811" s="50">
        <v>92</v>
      </c>
      <c r="I811" s="50" t="s">
        <v>106</v>
      </c>
    </row>
    <row r="812" spans="1:9" x14ac:dyDescent="0.25">
      <c r="A812" s="50">
        <v>2006</v>
      </c>
      <c r="C812" s="50">
        <v>2002</v>
      </c>
      <c r="D812" s="50">
        <v>3659</v>
      </c>
      <c r="E812" s="50">
        <v>1.89</v>
      </c>
      <c r="F812" s="50">
        <f t="shared" si="13"/>
        <v>119.72456369999999</v>
      </c>
      <c r="H812" s="50">
        <v>86</v>
      </c>
      <c r="I812" s="50" t="s">
        <v>106</v>
      </c>
    </row>
    <row r="813" spans="1:9" x14ac:dyDescent="0.25">
      <c r="A813" s="50">
        <v>2005</v>
      </c>
      <c r="C813" s="50">
        <v>2002</v>
      </c>
      <c r="D813" s="50">
        <v>3538</v>
      </c>
      <c r="E813" s="50">
        <v>1.89</v>
      </c>
      <c r="F813" s="50">
        <f t="shared" si="13"/>
        <v>119.72456369999999</v>
      </c>
      <c r="H813" s="50">
        <v>87</v>
      </c>
      <c r="I813" s="50" t="s">
        <v>106</v>
      </c>
    </row>
    <row r="814" spans="1:9" x14ac:dyDescent="0.25">
      <c r="A814" s="50">
        <v>2012</v>
      </c>
      <c r="C814" s="50">
        <v>2002</v>
      </c>
      <c r="E814" s="50">
        <v>1.97</v>
      </c>
      <c r="F814" s="50">
        <f t="shared" si="13"/>
        <v>124.79227009999998</v>
      </c>
      <c r="H814" s="50">
        <v>56</v>
      </c>
      <c r="I814" s="50" t="s">
        <v>107</v>
      </c>
    </row>
    <row r="815" spans="1:9" x14ac:dyDescent="0.25">
      <c r="A815" s="50">
        <v>2011</v>
      </c>
      <c r="C815" s="50">
        <v>2003</v>
      </c>
      <c r="D815" s="50">
        <v>3643</v>
      </c>
      <c r="E815" s="50">
        <v>2.04</v>
      </c>
      <c r="F815" s="50">
        <f t="shared" si="13"/>
        <v>129.2265132</v>
      </c>
      <c r="H815" s="50">
        <v>56</v>
      </c>
      <c r="I815" s="50" t="s">
        <v>107</v>
      </c>
    </row>
    <row r="816" spans="1:9" x14ac:dyDescent="0.25">
      <c r="A816" s="50">
        <v>2010</v>
      </c>
      <c r="C816" s="50">
        <v>2003</v>
      </c>
      <c r="D816" s="50">
        <v>1.1200000000000045</v>
      </c>
      <c r="E816" s="50">
        <v>1.97</v>
      </c>
      <c r="F816" s="50">
        <f t="shared" si="13"/>
        <v>124.79227009999998</v>
      </c>
      <c r="H816" s="50">
        <v>58</v>
      </c>
      <c r="I816" s="50" t="s">
        <v>107</v>
      </c>
    </row>
    <row r="817" spans="1:9" x14ac:dyDescent="0.25">
      <c r="A817" s="50">
        <v>2009</v>
      </c>
      <c r="C817" s="50">
        <v>2003</v>
      </c>
      <c r="D817" s="50">
        <v>3663</v>
      </c>
      <c r="E817" s="50">
        <v>1.97</v>
      </c>
      <c r="F817" s="50">
        <f t="shared" si="13"/>
        <v>124.79227009999998</v>
      </c>
      <c r="H817" s="50">
        <v>58</v>
      </c>
      <c r="I817" s="50" t="s">
        <v>107</v>
      </c>
    </row>
    <row r="818" spans="1:9" x14ac:dyDescent="0.25">
      <c r="A818" s="50">
        <v>2008</v>
      </c>
      <c r="C818" s="50">
        <v>2003</v>
      </c>
      <c r="D818" s="50">
        <v>3663</v>
      </c>
      <c r="E818" s="50">
        <v>1.97</v>
      </c>
      <c r="F818" s="50">
        <f t="shared" si="13"/>
        <v>124.79227009999998</v>
      </c>
      <c r="H818" s="50">
        <v>63</v>
      </c>
      <c r="I818" s="50" t="s">
        <v>107</v>
      </c>
    </row>
    <row r="819" spans="1:9" x14ac:dyDescent="0.25">
      <c r="A819" s="50">
        <v>2007</v>
      </c>
      <c r="C819" s="50">
        <v>2003</v>
      </c>
      <c r="D819" s="50">
        <v>3663</v>
      </c>
      <c r="E819" s="50">
        <v>1.9</v>
      </c>
      <c r="F819" s="50">
        <f t="shared" si="13"/>
        <v>120.35802699999998</v>
      </c>
      <c r="H819" s="50">
        <v>84</v>
      </c>
      <c r="I819" s="50" t="s">
        <v>107</v>
      </c>
    </row>
    <row r="820" spans="1:9" x14ac:dyDescent="0.25">
      <c r="A820" s="50">
        <v>2006</v>
      </c>
      <c r="C820" s="50">
        <v>2003</v>
      </c>
      <c r="D820" s="50">
        <v>3663</v>
      </c>
      <c r="E820" s="50">
        <v>1.9</v>
      </c>
      <c r="F820" s="50">
        <f t="shared" si="13"/>
        <v>120.35802699999998</v>
      </c>
      <c r="H820" s="50">
        <v>76</v>
      </c>
      <c r="I820" s="50" t="s">
        <v>107</v>
      </c>
    </row>
    <row r="821" spans="1:9" x14ac:dyDescent="0.25">
      <c r="A821" s="50">
        <v>2005</v>
      </c>
      <c r="C821" s="50">
        <v>2003</v>
      </c>
      <c r="D821" s="50">
        <v>3663</v>
      </c>
      <c r="E821" s="50">
        <v>2.06</v>
      </c>
      <c r="F821" s="50">
        <f t="shared" si="13"/>
        <v>130.4934398</v>
      </c>
      <c r="H821" s="50">
        <v>69</v>
      </c>
      <c r="I821" s="50" t="s">
        <v>107</v>
      </c>
    </row>
    <row r="822" spans="1:9" x14ac:dyDescent="0.25">
      <c r="A822" s="50">
        <v>2004</v>
      </c>
      <c r="C822" s="50">
        <v>2003</v>
      </c>
      <c r="D822" s="50">
        <v>3663</v>
      </c>
      <c r="E822" s="50">
        <v>2.06</v>
      </c>
      <c r="F822" s="50">
        <f t="shared" si="13"/>
        <v>130.4934398</v>
      </c>
      <c r="H822" s="50">
        <v>79</v>
      </c>
      <c r="I822" s="50" t="s">
        <v>107</v>
      </c>
    </row>
    <row r="823" spans="1:9" x14ac:dyDescent="0.25">
      <c r="A823" s="50">
        <v>2002</v>
      </c>
      <c r="C823" s="50">
        <v>2003</v>
      </c>
      <c r="D823" s="50">
        <v>3470</v>
      </c>
      <c r="E823" s="50">
        <v>1.84</v>
      </c>
      <c r="F823" s="50">
        <f t="shared" si="13"/>
        <v>116.55724719999999</v>
      </c>
      <c r="H823" s="50">
        <v>79</v>
      </c>
      <c r="I823" s="50" t="s">
        <v>107</v>
      </c>
    </row>
    <row r="824" spans="1:9" x14ac:dyDescent="0.25">
      <c r="A824" s="50">
        <v>2012</v>
      </c>
      <c r="C824" s="50">
        <v>2003</v>
      </c>
      <c r="E824" s="50">
        <v>1.91</v>
      </c>
      <c r="F824" s="50">
        <f t="shared" si="13"/>
        <v>120.99149029999998</v>
      </c>
      <c r="H824" s="50">
        <v>58</v>
      </c>
      <c r="I824" s="50" t="s">
        <v>108</v>
      </c>
    </row>
    <row r="825" spans="1:9" x14ac:dyDescent="0.25">
      <c r="A825" s="50">
        <v>2011</v>
      </c>
      <c r="C825" s="50">
        <v>2003</v>
      </c>
      <c r="D825" s="50">
        <v>3644</v>
      </c>
      <c r="E825" s="50">
        <v>1.94</v>
      </c>
      <c r="F825" s="50">
        <f t="shared" si="13"/>
        <v>122.89188019999999</v>
      </c>
      <c r="H825" s="50">
        <v>58</v>
      </c>
      <c r="I825" s="50" t="s">
        <v>108</v>
      </c>
    </row>
    <row r="826" spans="1:9" x14ac:dyDescent="0.25">
      <c r="A826" s="50">
        <v>2010</v>
      </c>
      <c r="C826" s="50">
        <v>2003</v>
      </c>
      <c r="D826" s="50">
        <v>4.7400000000000091</v>
      </c>
      <c r="E826" s="50">
        <v>1.88</v>
      </c>
      <c r="F826" s="50">
        <f t="shared" si="13"/>
        <v>119.09110039999999</v>
      </c>
      <c r="H826" s="50">
        <v>60</v>
      </c>
      <c r="I826" s="50" t="s">
        <v>108</v>
      </c>
    </row>
    <row r="827" spans="1:9" x14ac:dyDescent="0.25">
      <c r="A827" s="50">
        <v>2009</v>
      </c>
      <c r="C827" s="50">
        <v>2003</v>
      </c>
      <c r="D827" s="50">
        <v>3664</v>
      </c>
      <c r="E827" s="50">
        <v>1.88</v>
      </c>
      <c r="F827" s="50">
        <f t="shared" si="13"/>
        <v>119.09110039999999</v>
      </c>
      <c r="H827" s="50">
        <v>60</v>
      </c>
      <c r="I827" s="50" t="s">
        <v>108</v>
      </c>
    </row>
    <row r="828" spans="1:9" x14ac:dyDescent="0.25">
      <c r="A828" s="50">
        <v>2008</v>
      </c>
      <c r="C828" s="50">
        <v>2003</v>
      </c>
      <c r="D828" s="50">
        <v>3664</v>
      </c>
      <c r="E828" s="50">
        <v>1.88</v>
      </c>
      <c r="F828" s="50">
        <f t="shared" si="13"/>
        <v>119.09110039999999</v>
      </c>
      <c r="H828" s="50">
        <v>65</v>
      </c>
      <c r="I828" s="50" t="s">
        <v>108</v>
      </c>
    </row>
    <row r="829" spans="1:9" x14ac:dyDescent="0.25">
      <c r="A829" s="50">
        <v>2007</v>
      </c>
      <c r="C829" s="50">
        <v>2003</v>
      </c>
      <c r="D829" s="50">
        <v>3664</v>
      </c>
      <c r="E829" s="50">
        <v>1.88</v>
      </c>
      <c r="F829" s="50">
        <f t="shared" si="13"/>
        <v>119.09110039999999</v>
      </c>
      <c r="H829" s="50">
        <v>91</v>
      </c>
      <c r="I829" s="50" t="s">
        <v>108</v>
      </c>
    </row>
    <row r="830" spans="1:9" x14ac:dyDescent="0.25">
      <c r="A830" s="50">
        <v>2006</v>
      </c>
      <c r="C830" s="50">
        <v>2003</v>
      </c>
      <c r="D830" s="50">
        <v>3664</v>
      </c>
      <c r="E830" s="50">
        <v>1.88</v>
      </c>
      <c r="F830" s="50">
        <f t="shared" si="13"/>
        <v>119.09110039999999</v>
      </c>
      <c r="H830" s="50">
        <v>84</v>
      </c>
      <c r="I830" s="50" t="s">
        <v>108</v>
      </c>
    </row>
    <row r="831" spans="1:9" x14ac:dyDescent="0.25">
      <c r="A831" s="50">
        <v>2005</v>
      </c>
      <c r="C831" s="50">
        <v>2003</v>
      </c>
      <c r="D831" s="50">
        <v>3664</v>
      </c>
      <c r="E831" s="50">
        <v>2.0299999999999998</v>
      </c>
      <c r="F831" s="50">
        <f t="shared" si="13"/>
        <v>128.59304989999998</v>
      </c>
      <c r="H831" s="50">
        <v>77</v>
      </c>
      <c r="I831" s="50" t="s">
        <v>108</v>
      </c>
    </row>
    <row r="832" spans="1:9" x14ac:dyDescent="0.25">
      <c r="A832" s="50">
        <v>2004</v>
      </c>
      <c r="C832" s="50">
        <v>2003</v>
      </c>
      <c r="D832" s="50">
        <v>3664</v>
      </c>
      <c r="E832" s="50">
        <v>2.0299999999999998</v>
      </c>
      <c r="F832" s="50">
        <f t="shared" si="13"/>
        <v>128.59304989999998</v>
      </c>
      <c r="H832" s="50">
        <v>80</v>
      </c>
      <c r="I832" s="50" t="s">
        <v>108</v>
      </c>
    </row>
    <row r="833" spans="1:9" x14ac:dyDescent="0.25">
      <c r="A833" s="50">
        <v>2002</v>
      </c>
      <c r="C833" s="50">
        <v>2003</v>
      </c>
      <c r="D833" s="50">
        <v>3471</v>
      </c>
      <c r="E833" s="50">
        <v>1.84</v>
      </c>
      <c r="F833" s="50">
        <f t="shared" si="13"/>
        <v>116.55724719999999</v>
      </c>
      <c r="H833" s="50">
        <v>80</v>
      </c>
      <c r="I833" s="50" t="s">
        <v>108</v>
      </c>
    </row>
    <row r="834" spans="1:9" x14ac:dyDescent="0.25">
      <c r="A834" s="50">
        <v>2012</v>
      </c>
      <c r="C834" s="50">
        <v>2000</v>
      </c>
      <c r="D834" s="50">
        <v>3645</v>
      </c>
      <c r="E834" s="50">
        <v>2.31</v>
      </c>
      <c r="F834" s="50">
        <f t="shared" si="13"/>
        <v>146.3300223</v>
      </c>
      <c r="H834" s="50">
        <v>53</v>
      </c>
      <c r="I834" s="50" t="s">
        <v>109</v>
      </c>
    </row>
    <row r="835" spans="1:9" x14ac:dyDescent="0.25">
      <c r="A835" s="50">
        <v>2011</v>
      </c>
      <c r="C835" s="50">
        <v>2000</v>
      </c>
      <c r="D835" s="50">
        <v>4.1800000000000068</v>
      </c>
      <c r="E835" s="50">
        <v>2.62</v>
      </c>
      <c r="F835" s="50">
        <f t="shared" si="13"/>
        <v>165.9673846</v>
      </c>
      <c r="H835" s="50">
        <v>63</v>
      </c>
      <c r="I835" s="50" t="s">
        <v>109</v>
      </c>
    </row>
    <row r="836" spans="1:9" x14ac:dyDescent="0.25">
      <c r="A836" s="50">
        <v>2010</v>
      </c>
      <c r="C836" s="50">
        <v>2000</v>
      </c>
      <c r="D836" s="50">
        <v>3985</v>
      </c>
      <c r="E836" s="50">
        <v>2.4700000000000002</v>
      </c>
      <c r="F836" s="50">
        <f t="shared" si="13"/>
        <v>156.46543510000001</v>
      </c>
      <c r="H836" s="50">
        <v>79</v>
      </c>
      <c r="I836" s="50" t="s">
        <v>109</v>
      </c>
    </row>
    <row r="837" spans="1:9" x14ac:dyDescent="0.25">
      <c r="A837" s="50">
        <v>2009</v>
      </c>
      <c r="C837" s="50">
        <v>2000</v>
      </c>
      <c r="D837" s="50">
        <v>4061</v>
      </c>
      <c r="E837" s="50">
        <v>2.4700000000000002</v>
      </c>
      <c r="F837" s="50">
        <f t="shared" si="13"/>
        <v>156.46543510000001</v>
      </c>
      <c r="H837" s="50">
        <v>79</v>
      </c>
      <c r="I837" s="50" t="s">
        <v>109</v>
      </c>
    </row>
    <row r="838" spans="1:9" x14ac:dyDescent="0.25">
      <c r="A838" s="50">
        <v>2008</v>
      </c>
      <c r="C838" s="50">
        <v>2000</v>
      </c>
      <c r="D838" s="50">
        <v>4061</v>
      </c>
      <c r="E838" s="50">
        <v>2.4700000000000002</v>
      </c>
      <c r="F838" s="50">
        <f t="shared" si="13"/>
        <v>156.46543510000001</v>
      </c>
      <c r="H838" s="50">
        <v>79</v>
      </c>
      <c r="I838" s="50" t="s">
        <v>109</v>
      </c>
    </row>
    <row r="839" spans="1:9" x14ac:dyDescent="0.25">
      <c r="A839" s="50">
        <v>2007</v>
      </c>
      <c r="C839" s="50">
        <v>2000</v>
      </c>
      <c r="D839" s="50">
        <v>4061</v>
      </c>
      <c r="E839" s="50">
        <v>2.7</v>
      </c>
      <c r="F839" s="50">
        <f t="shared" si="13"/>
        <v>171.03509099999999</v>
      </c>
      <c r="H839" s="50">
        <v>77</v>
      </c>
      <c r="I839" s="50" t="s">
        <v>109</v>
      </c>
    </row>
    <row r="840" spans="1:9" x14ac:dyDescent="0.25">
      <c r="A840" s="50">
        <v>2006</v>
      </c>
      <c r="C840" s="50">
        <v>2000</v>
      </c>
      <c r="D840" s="50">
        <v>4061</v>
      </c>
      <c r="E840" s="50">
        <v>2.7</v>
      </c>
      <c r="F840" s="50">
        <f t="shared" si="13"/>
        <v>171.03509099999999</v>
      </c>
      <c r="H840" s="50">
        <v>70</v>
      </c>
      <c r="I840" s="50" t="s">
        <v>109</v>
      </c>
    </row>
    <row r="841" spans="1:9" x14ac:dyDescent="0.25">
      <c r="A841" s="50">
        <v>2005</v>
      </c>
      <c r="C841" s="50">
        <v>2000</v>
      </c>
      <c r="D841" s="50">
        <v>4061</v>
      </c>
      <c r="E841" s="50">
        <v>2.5</v>
      </c>
      <c r="F841" s="50">
        <f t="shared" si="13"/>
        <v>158.36582499999997</v>
      </c>
      <c r="H841" s="50">
        <v>67</v>
      </c>
      <c r="I841" s="50" t="s">
        <v>109</v>
      </c>
    </row>
    <row r="842" spans="1:9" x14ac:dyDescent="0.25">
      <c r="A842" s="50">
        <v>2004</v>
      </c>
      <c r="C842" s="50">
        <v>2000</v>
      </c>
      <c r="D842" s="50">
        <v>3472</v>
      </c>
      <c r="E842" s="50">
        <v>2.5</v>
      </c>
      <c r="F842" s="50">
        <f t="shared" si="13"/>
        <v>158.36582499999997</v>
      </c>
      <c r="H842" s="50">
        <v>78</v>
      </c>
      <c r="I842" s="50" t="s">
        <v>109</v>
      </c>
    </row>
    <row r="843" spans="1:9" x14ac:dyDescent="0.25">
      <c r="A843" s="50">
        <v>2003</v>
      </c>
      <c r="C843" s="50">
        <v>2000</v>
      </c>
      <c r="D843" s="50">
        <v>3539</v>
      </c>
      <c r="E843" s="50">
        <v>2.15</v>
      </c>
      <c r="F843" s="50">
        <f t="shared" si="13"/>
        <v>136.19460949999998</v>
      </c>
      <c r="H843" s="50">
        <v>78</v>
      </c>
      <c r="I843" s="50" t="s">
        <v>109</v>
      </c>
    </row>
    <row r="844" spans="1:9" x14ac:dyDescent="0.25">
      <c r="A844" s="50">
        <v>2002</v>
      </c>
      <c r="C844" s="50">
        <v>2000</v>
      </c>
      <c r="D844" s="50">
        <v>3540</v>
      </c>
      <c r="E844" s="50">
        <v>2.15</v>
      </c>
      <c r="F844" s="50">
        <f t="shared" si="13"/>
        <v>136.19460949999998</v>
      </c>
      <c r="H844" s="50">
        <v>78</v>
      </c>
      <c r="I844" s="50" t="s">
        <v>109</v>
      </c>
    </row>
    <row r="845" spans="1:9" x14ac:dyDescent="0.25">
      <c r="A845" s="50">
        <v>2012</v>
      </c>
      <c r="C845" s="50">
        <v>2000</v>
      </c>
      <c r="D845" s="50">
        <v>4062</v>
      </c>
      <c r="E845" s="50">
        <v>1.82</v>
      </c>
      <c r="F845" s="50">
        <f t="shared" si="13"/>
        <v>115.2903206</v>
      </c>
      <c r="H845" s="50">
        <v>78</v>
      </c>
      <c r="I845" s="50" t="s">
        <v>110</v>
      </c>
    </row>
    <row r="846" spans="1:9" x14ac:dyDescent="0.25">
      <c r="A846" s="50">
        <v>2011</v>
      </c>
      <c r="C846" s="50">
        <v>2000</v>
      </c>
      <c r="D846" s="50">
        <v>4062</v>
      </c>
      <c r="E846" s="50">
        <v>1.93</v>
      </c>
      <c r="F846" s="50">
        <f t="shared" si="13"/>
        <v>122.25841689999999</v>
      </c>
      <c r="H846" s="50">
        <v>71</v>
      </c>
      <c r="I846" s="50" t="s">
        <v>110</v>
      </c>
    </row>
    <row r="847" spans="1:9" x14ac:dyDescent="0.25">
      <c r="A847" s="50">
        <v>2010</v>
      </c>
      <c r="C847" s="50">
        <v>2000</v>
      </c>
      <c r="D847" s="50">
        <v>4062</v>
      </c>
      <c r="E847" s="50">
        <v>1.52</v>
      </c>
      <c r="F847" s="50">
        <f t="shared" si="13"/>
        <v>96.286421599999997</v>
      </c>
      <c r="H847" s="50">
        <v>77</v>
      </c>
      <c r="I847" s="50" t="s">
        <v>110</v>
      </c>
    </row>
    <row r="848" spans="1:9" x14ac:dyDescent="0.25">
      <c r="A848" s="50">
        <v>2009</v>
      </c>
      <c r="C848" s="50">
        <v>2000</v>
      </c>
      <c r="D848" s="50">
        <v>4062</v>
      </c>
      <c r="E848" s="50">
        <v>1.52</v>
      </c>
      <c r="F848" s="50">
        <f t="shared" si="13"/>
        <v>96.286421599999997</v>
      </c>
      <c r="H848" s="50">
        <v>77</v>
      </c>
      <c r="I848" s="50" t="s">
        <v>110</v>
      </c>
    </row>
    <row r="849" spans="1:9" x14ac:dyDescent="0.25">
      <c r="A849" s="50">
        <v>2008</v>
      </c>
      <c r="C849" s="50">
        <v>2000</v>
      </c>
      <c r="D849" s="50">
        <v>4062</v>
      </c>
      <c r="E849" s="50">
        <v>1.52</v>
      </c>
      <c r="F849" s="50">
        <f t="shared" si="13"/>
        <v>96.286421599999997</v>
      </c>
      <c r="H849" s="50">
        <v>78</v>
      </c>
      <c r="I849" s="50" t="s">
        <v>110</v>
      </c>
    </row>
    <row r="850" spans="1:9" x14ac:dyDescent="0.25">
      <c r="A850" s="50">
        <v>2007</v>
      </c>
      <c r="C850" s="50">
        <v>2000</v>
      </c>
      <c r="D850" s="50">
        <v>3473</v>
      </c>
      <c r="E850" s="50">
        <v>3.03</v>
      </c>
      <c r="F850" s="50">
        <f t="shared" si="13"/>
        <v>191.93937989999998</v>
      </c>
      <c r="H850" s="50">
        <v>75</v>
      </c>
      <c r="I850" s="50" t="s">
        <v>110</v>
      </c>
    </row>
    <row r="851" spans="1:9" x14ac:dyDescent="0.25">
      <c r="A851" s="50">
        <v>2006</v>
      </c>
      <c r="C851" s="50">
        <v>2000</v>
      </c>
      <c r="D851" s="50">
        <v>3541</v>
      </c>
      <c r="E851" s="50">
        <v>3.03</v>
      </c>
      <c r="F851" s="50">
        <f t="shared" si="13"/>
        <v>191.93937989999998</v>
      </c>
      <c r="H851" s="50">
        <v>68</v>
      </c>
      <c r="I851" s="50" t="s">
        <v>110</v>
      </c>
    </row>
    <row r="852" spans="1:9" x14ac:dyDescent="0.25">
      <c r="A852" s="50">
        <v>2005</v>
      </c>
      <c r="C852" s="50">
        <v>2006</v>
      </c>
      <c r="D852" s="50">
        <v>3652</v>
      </c>
      <c r="E852" s="50">
        <v>3.03</v>
      </c>
      <c r="F852" s="50">
        <f t="shared" si="13"/>
        <v>191.93937989999998</v>
      </c>
      <c r="H852" s="50">
        <v>69</v>
      </c>
      <c r="I852" s="50" t="s">
        <v>110</v>
      </c>
    </row>
    <row r="853" spans="1:9" x14ac:dyDescent="0.25">
      <c r="A853" s="50">
        <v>2004</v>
      </c>
      <c r="C853" s="50">
        <v>2006</v>
      </c>
      <c r="D853" s="50">
        <v>0.69000000000000039</v>
      </c>
      <c r="E853" s="50">
        <v>3.03</v>
      </c>
      <c r="F853" s="50">
        <f t="shared" si="13"/>
        <v>191.93937989999998</v>
      </c>
      <c r="H853" s="50">
        <v>74</v>
      </c>
      <c r="I853" s="50" t="s">
        <v>110</v>
      </c>
    </row>
    <row r="854" spans="1:9" x14ac:dyDescent="0.25">
      <c r="A854" s="50">
        <v>2003</v>
      </c>
      <c r="C854" s="50">
        <v>2006</v>
      </c>
      <c r="D854" s="50">
        <v>3673</v>
      </c>
      <c r="E854" s="50">
        <v>2.65</v>
      </c>
      <c r="F854" s="50">
        <f t="shared" si="13"/>
        <v>167.86777449999997</v>
      </c>
      <c r="H854" s="50">
        <v>74</v>
      </c>
      <c r="I854" s="50" t="s">
        <v>110</v>
      </c>
    </row>
    <row r="855" spans="1:9" x14ac:dyDescent="0.25">
      <c r="A855" s="50">
        <v>2002</v>
      </c>
      <c r="C855" s="50">
        <v>2006</v>
      </c>
      <c r="D855" s="50">
        <v>3673</v>
      </c>
      <c r="E855" s="50">
        <v>2.65</v>
      </c>
      <c r="F855" s="50">
        <f t="shared" si="13"/>
        <v>167.86777449999997</v>
      </c>
      <c r="H855" s="50">
        <v>75</v>
      </c>
      <c r="I855" s="50" t="s">
        <v>110</v>
      </c>
    </row>
    <row r="856" spans="1:9" x14ac:dyDescent="0.25">
      <c r="A856" s="50">
        <v>2012</v>
      </c>
      <c r="C856" s="50">
        <v>2006</v>
      </c>
      <c r="D856" s="50">
        <v>3673</v>
      </c>
      <c r="E856" s="50">
        <v>1.74</v>
      </c>
      <c r="F856" s="50">
        <f t="shared" si="13"/>
        <v>110.2226142</v>
      </c>
      <c r="H856" s="50">
        <v>73</v>
      </c>
      <c r="I856" s="50" t="s">
        <v>111</v>
      </c>
    </row>
    <row r="857" spans="1:9" x14ac:dyDescent="0.25">
      <c r="A857" s="50">
        <v>2011</v>
      </c>
      <c r="C857" s="50">
        <v>2006</v>
      </c>
      <c r="D857" s="50">
        <v>3673</v>
      </c>
      <c r="E857" s="50">
        <v>1.82</v>
      </c>
      <c r="F857" s="50">
        <f t="shared" si="13"/>
        <v>115.2903206</v>
      </c>
      <c r="H857" s="50">
        <v>73</v>
      </c>
      <c r="I857" s="50" t="s">
        <v>111</v>
      </c>
    </row>
    <row r="858" spans="1:9" x14ac:dyDescent="0.25">
      <c r="A858" s="50">
        <v>2010</v>
      </c>
      <c r="C858" s="50">
        <v>2006</v>
      </c>
      <c r="D858" s="50">
        <v>3658</v>
      </c>
      <c r="E858" s="50">
        <v>1.91</v>
      </c>
      <c r="F858" s="50">
        <f t="shared" si="13"/>
        <v>120.99149029999998</v>
      </c>
      <c r="H858" s="50">
        <v>60</v>
      </c>
      <c r="I858" s="50" t="s">
        <v>111</v>
      </c>
    </row>
    <row r="859" spans="1:9" x14ac:dyDescent="0.25">
      <c r="A859" s="50">
        <v>2009</v>
      </c>
      <c r="C859" s="50">
        <v>2006</v>
      </c>
      <c r="D859" s="50">
        <v>1.2800000000000011</v>
      </c>
      <c r="E859" s="50">
        <v>1.91</v>
      </c>
      <c r="F859" s="50">
        <f t="shared" si="13"/>
        <v>120.99149029999998</v>
      </c>
      <c r="H859" s="50">
        <v>60</v>
      </c>
      <c r="I859" s="50" t="s">
        <v>111</v>
      </c>
    </row>
    <row r="860" spans="1:9" x14ac:dyDescent="0.25">
      <c r="A860" s="50">
        <v>2008</v>
      </c>
      <c r="C860" s="50">
        <v>2006</v>
      </c>
      <c r="D860" s="50">
        <v>3679</v>
      </c>
      <c r="E860" s="50">
        <v>1.91</v>
      </c>
      <c r="F860" s="50">
        <f t="shared" si="13"/>
        <v>120.99149029999998</v>
      </c>
      <c r="H860" s="50">
        <v>59</v>
      </c>
      <c r="I860" s="50" t="s">
        <v>111</v>
      </c>
    </row>
    <row r="861" spans="1:9" x14ac:dyDescent="0.25">
      <c r="A861" s="50">
        <v>2007</v>
      </c>
      <c r="C861" s="50">
        <v>2006</v>
      </c>
      <c r="D861" s="50">
        <v>3679</v>
      </c>
      <c r="E861" s="50">
        <v>1.85</v>
      </c>
      <c r="F861" s="50">
        <f t="shared" si="13"/>
        <v>117.19071049999999</v>
      </c>
      <c r="H861" s="50">
        <v>80</v>
      </c>
      <c r="I861" s="50" t="s">
        <v>111</v>
      </c>
    </row>
    <row r="862" spans="1:9" x14ac:dyDescent="0.25">
      <c r="A862" s="50">
        <v>2006</v>
      </c>
      <c r="C862" s="50">
        <v>2006</v>
      </c>
      <c r="D862" s="50">
        <v>3679</v>
      </c>
      <c r="E862" s="50">
        <v>1.85</v>
      </c>
      <c r="F862" s="50">
        <f t="shared" si="13"/>
        <v>117.19071049999999</v>
      </c>
      <c r="H862" s="50">
        <v>73</v>
      </c>
      <c r="I862" s="50" t="s">
        <v>111</v>
      </c>
    </row>
    <row r="863" spans="1:9" x14ac:dyDescent="0.25">
      <c r="A863" s="50">
        <v>2005</v>
      </c>
      <c r="C863" s="50">
        <v>2006</v>
      </c>
      <c r="D863" s="50">
        <v>3679</v>
      </c>
      <c r="F863" s="50">
        <f t="shared" si="13"/>
        <v>0</v>
      </c>
      <c r="H863" s="50">
        <v>60</v>
      </c>
      <c r="I863" s="50" t="s">
        <v>111</v>
      </c>
    </row>
    <row r="864" spans="1:9" x14ac:dyDescent="0.25">
      <c r="A864" s="50">
        <v>2004</v>
      </c>
      <c r="C864" s="50">
        <v>2006</v>
      </c>
      <c r="D864" s="50">
        <v>3661</v>
      </c>
      <c r="F864" s="50">
        <f t="shared" si="13"/>
        <v>0</v>
      </c>
      <c r="H864" s="50">
        <v>77</v>
      </c>
      <c r="I864" s="50" t="s">
        <v>111</v>
      </c>
    </row>
    <row r="865" spans="1:9" x14ac:dyDescent="0.25">
      <c r="A865" s="50">
        <v>2003</v>
      </c>
      <c r="C865" s="50">
        <v>2006</v>
      </c>
      <c r="D865" s="50">
        <v>0.69000000000000039</v>
      </c>
      <c r="E865" s="50">
        <v>1.62</v>
      </c>
      <c r="F865" s="50">
        <f t="shared" si="13"/>
        <v>102.62105459999999</v>
      </c>
      <c r="H865" s="50">
        <v>77</v>
      </c>
      <c r="I865" s="50" t="s">
        <v>111</v>
      </c>
    </row>
    <row r="866" spans="1:9" x14ac:dyDescent="0.25">
      <c r="A866" s="50">
        <v>2002</v>
      </c>
      <c r="C866" s="50">
        <v>2006</v>
      </c>
      <c r="D866" s="50">
        <v>3682</v>
      </c>
      <c r="E866" s="50">
        <v>1.62</v>
      </c>
      <c r="F866" s="50">
        <f t="shared" si="13"/>
        <v>102.62105459999999</v>
      </c>
      <c r="H866" s="50">
        <v>78</v>
      </c>
      <c r="I866" s="50" t="s">
        <v>111</v>
      </c>
    </row>
    <row r="867" spans="1:9" x14ac:dyDescent="0.25">
      <c r="A867" s="50">
        <v>2012</v>
      </c>
      <c r="C867" s="50">
        <v>2006</v>
      </c>
      <c r="D867" s="50">
        <v>3682</v>
      </c>
      <c r="E867" s="50">
        <v>1.0900000000000001</v>
      </c>
      <c r="F867" s="50">
        <f t="shared" si="13"/>
        <v>69.047499700000003</v>
      </c>
      <c r="H867" s="50">
        <v>100</v>
      </c>
      <c r="I867" s="50" t="s">
        <v>112</v>
      </c>
    </row>
    <row r="868" spans="1:9" x14ac:dyDescent="0.25">
      <c r="A868" s="50">
        <v>2011</v>
      </c>
      <c r="C868" s="50">
        <v>2006</v>
      </c>
      <c r="D868" s="50">
        <v>3682</v>
      </c>
      <c r="E868" s="50">
        <v>1.22</v>
      </c>
      <c r="F868" s="50">
        <f t="shared" si="13"/>
        <v>77.282522599999993</v>
      </c>
      <c r="H868" s="50">
        <v>100</v>
      </c>
      <c r="I868" s="50" t="s">
        <v>112</v>
      </c>
    </row>
    <row r="869" spans="1:9" x14ac:dyDescent="0.25">
      <c r="A869" s="50">
        <v>2010</v>
      </c>
      <c r="C869" s="50">
        <v>2006</v>
      </c>
      <c r="D869" s="50">
        <v>3682</v>
      </c>
      <c r="E869" s="50">
        <v>1.1399999999999999</v>
      </c>
      <c r="F869" s="50">
        <f t="shared" ref="F869:F932" si="14">E869*(39.37*1.609)</f>
        <v>72.214816199999987</v>
      </c>
      <c r="H869" s="50">
        <v>99</v>
      </c>
      <c r="I869" s="50" t="s">
        <v>112</v>
      </c>
    </row>
    <row r="870" spans="1:9" x14ac:dyDescent="0.25">
      <c r="A870" s="50">
        <v>2009</v>
      </c>
      <c r="C870" s="50">
        <v>2006</v>
      </c>
      <c r="D870" s="50">
        <v>3668</v>
      </c>
      <c r="E870" s="50">
        <v>1.41</v>
      </c>
      <c r="F870" s="50">
        <f t="shared" si="14"/>
        <v>89.318325299999984</v>
      </c>
      <c r="H870" s="50">
        <v>99</v>
      </c>
      <c r="I870" s="50" t="s">
        <v>112</v>
      </c>
    </row>
    <row r="871" spans="1:9" x14ac:dyDescent="0.25">
      <c r="A871" s="50">
        <v>2008</v>
      </c>
      <c r="C871" s="50">
        <v>2006</v>
      </c>
      <c r="D871" s="50">
        <v>1.2800000000000011</v>
      </c>
      <c r="E871" s="50">
        <v>1.45</v>
      </c>
      <c r="F871" s="50">
        <f t="shared" si="14"/>
        <v>91.852178499999994</v>
      </c>
      <c r="H871" s="50">
        <v>99</v>
      </c>
      <c r="I871" s="50" t="s">
        <v>112</v>
      </c>
    </row>
    <row r="872" spans="1:9" x14ac:dyDescent="0.25">
      <c r="A872" s="50">
        <v>2007</v>
      </c>
      <c r="C872" s="50">
        <v>2006</v>
      </c>
      <c r="D872" s="50">
        <v>3689</v>
      </c>
      <c r="E872" s="50">
        <v>1.45</v>
      </c>
      <c r="F872" s="50">
        <f t="shared" si="14"/>
        <v>91.852178499999994</v>
      </c>
      <c r="H872" s="50">
        <v>100</v>
      </c>
      <c r="I872" s="50" t="s">
        <v>112</v>
      </c>
    </row>
    <row r="873" spans="1:9" x14ac:dyDescent="0.25">
      <c r="A873" s="50">
        <v>2006</v>
      </c>
      <c r="C873" s="50">
        <v>2006</v>
      </c>
      <c r="D873" s="50">
        <v>3689</v>
      </c>
      <c r="F873" s="50">
        <f t="shared" si="14"/>
        <v>0</v>
      </c>
      <c r="H873" s="50">
        <v>90</v>
      </c>
      <c r="I873" s="50" t="s">
        <v>112</v>
      </c>
    </row>
    <row r="874" spans="1:9" x14ac:dyDescent="0.25">
      <c r="A874" s="50">
        <v>2012</v>
      </c>
      <c r="C874" s="50">
        <v>2006</v>
      </c>
      <c r="D874" s="50">
        <v>3689</v>
      </c>
      <c r="E874" s="50">
        <v>1.23</v>
      </c>
      <c r="F874" s="50">
        <f t="shared" si="14"/>
        <v>77.915985899999995</v>
      </c>
      <c r="H874" s="50">
        <v>93</v>
      </c>
      <c r="I874" s="50" t="s">
        <v>113</v>
      </c>
    </row>
    <row r="875" spans="1:9" x14ac:dyDescent="0.25">
      <c r="A875" s="50">
        <v>2011</v>
      </c>
      <c r="C875" s="50">
        <v>2006</v>
      </c>
      <c r="D875" s="50">
        <v>3689</v>
      </c>
      <c r="E875" s="50">
        <v>1.35</v>
      </c>
      <c r="F875" s="50">
        <f t="shared" si="14"/>
        <v>85.517545499999997</v>
      </c>
      <c r="H875" s="50">
        <v>92</v>
      </c>
      <c r="I875" s="50" t="s">
        <v>113</v>
      </c>
    </row>
    <row r="876" spans="1:9" x14ac:dyDescent="0.25">
      <c r="A876" s="50">
        <v>2010</v>
      </c>
      <c r="C876" s="50">
        <v>1995</v>
      </c>
      <c r="D876" s="50">
        <v>3672</v>
      </c>
      <c r="E876" s="50">
        <v>1.25</v>
      </c>
      <c r="F876" s="50">
        <f t="shared" si="14"/>
        <v>79.182912499999986</v>
      </c>
      <c r="H876" s="50">
        <v>99</v>
      </c>
      <c r="I876" s="50" t="s">
        <v>113</v>
      </c>
    </row>
    <row r="877" spans="1:9" x14ac:dyDescent="0.25">
      <c r="A877" s="50">
        <v>2009</v>
      </c>
      <c r="C877" s="50">
        <v>1995</v>
      </c>
      <c r="D877" s="50">
        <v>0.54</v>
      </c>
      <c r="E877" s="50">
        <v>1.4</v>
      </c>
      <c r="F877" s="50">
        <f t="shared" si="14"/>
        <v>88.684861999999981</v>
      </c>
      <c r="H877" s="50">
        <v>99</v>
      </c>
      <c r="I877" s="50" t="s">
        <v>113</v>
      </c>
    </row>
    <row r="878" spans="1:9" x14ac:dyDescent="0.25">
      <c r="A878" s="50">
        <v>2008</v>
      </c>
      <c r="C878" s="50">
        <v>1995</v>
      </c>
      <c r="D878" s="50">
        <v>3693</v>
      </c>
      <c r="E878" s="50">
        <v>1.47</v>
      </c>
      <c r="F878" s="50">
        <f t="shared" si="14"/>
        <v>93.119105099999985</v>
      </c>
      <c r="H878" s="50">
        <v>99</v>
      </c>
      <c r="I878" s="50" t="s">
        <v>113</v>
      </c>
    </row>
    <row r="879" spans="1:9" x14ac:dyDescent="0.25">
      <c r="A879" s="50">
        <v>2007</v>
      </c>
      <c r="C879" s="50">
        <v>1995</v>
      </c>
      <c r="D879" s="50">
        <v>3693</v>
      </c>
      <c r="E879" s="50">
        <v>1.47</v>
      </c>
      <c r="F879" s="50">
        <f t="shared" si="14"/>
        <v>93.119105099999985</v>
      </c>
      <c r="H879" s="50">
        <v>100</v>
      </c>
      <c r="I879" s="50" t="s">
        <v>113</v>
      </c>
    </row>
    <row r="880" spans="1:9" x14ac:dyDescent="0.25">
      <c r="A880" s="50">
        <v>2006</v>
      </c>
      <c r="C880" s="50">
        <v>1995</v>
      </c>
      <c r="D880" s="50">
        <v>3693</v>
      </c>
      <c r="F880" s="50">
        <f t="shared" si="14"/>
        <v>0</v>
      </c>
      <c r="H880" s="50">
        <v>90</v>
      </c>
      <c r="I880" s="50" t="s">
        <v>113</v>
      </c>
    </row>
    <row r="881" spans="1:9" x14ac:dyDescent="0.25">
      <c r="A881" s="50">
        <v>2012</v>
      </c>
      <c r="C881" s="50">
        <v>1995</v>
      </c>
      <c r="D881" s="50">
        <v>3693</v>
      </c>
      <c r="E881" s="50">
        <v>2.17</v>
      </c>
      <c r="F881" s="50">
        <f t="shared" si="14"/>
        <v>137.46153609999999</v>
      </c>
      <c r="H881" s="50">
        <v>54</v>
      </c>
      <c r="I881" s="50" t="s">
        <v>114</v>
      </c>
    </row>
    <row r="882" spans="1:9" x14ac:dyDescent="0.25">
      <c r="A882" s="50">
        <v>2011</v>
      </c>
      <c r="C882" s="50">
        <v>1995</v>
      </c>
      <c r="D882" s="50">
        <v>3693</v>
      </c>
      <c r="E882" s="50">
        <v>2.2799999999999998</v>
      </c>
      <c r="F882" s="50">
        <f t="shared" si="14"/>
        <v>144.42963239999997</v>
      </c>
      <c r="H882" s="50">
        <v>54</v>
      </c>
      <c r="I882" s="50" t="s">
        <v>114</v>
      </c>
    </row>
    <row r="883" spans="1:9" x14ac:dyDescent="0.25">
      <c r="A883" s="50">
        <v>2010</v>
      </c>
      <c r="C883" s="50">
        <v>1995</v>
      </c>
      <c r="D883" s="50">
        <v>3693</v>
      </c>
      <c r="E883" s="50">
        <v>2.11</v>
      </c>
      <c r="F883" s="50">
        <f t="shared" si="14"/>
        <v>133.66075629999997</v>
      </c>
      <c r="H883" s="50">
        <v>57</v>
      </c>
      <c r="I883" s="50" t="s">
        <v>114</v>
      </c>
    </row>
    <row r="884" spans="1:9" x14ac:dyDescent="0.25">
      <c r="A884" s="50">
        <v>2009</v>
      </c>
      <c r="C884" s="50">
        <v>1995</v>
      </c>
      <c r="D884" s="50">
        <v>3485</v>
      </c>
      <c r="E884" s="50">
        <v>2.11</v>
      </c>
      <c r="F884" s="50">
        <f t="shared" si="14"/>
        <v>133.66075629999997</v>
      </c>
      <c r="H884" s="50">
        <v>57</v>
      </c>
      <c r="I884" s="50" t="s">
        <v>114</v>
      </c>
    </row>
    <row r="885" spans="1:9" x14ac:dyDescent="0.25">
      <c r="A885" s="50">
        <v>2008</v>
      </c>
      <c r="C885" s="50">
        <v>1995</v>
      </c>
      <c r="D885" s="50">
        <v>3581</v>
      </c>
      <c r="E885" s="50">
        <v>2.11</v>
      </c>
      <c r="F885" s="50">
        <f t="shared" si="14"/>
        <v>133.66075629999997</v>
      </c>
      <c r="H885" s="50">
        <v>61</v>
      </c>
      <c r="I885" s="50" t="s">
        <v>114</v>
      </c>
    </row>
    <row r="886" spans="1:9" x14ac:dyDescent="0.25">
      <c r="A886" s="50">
        <v>2007</v>
      </c>
      <c r="C886" s="50">
        <v>2002</v>
      </c>
      <c r="E886" s="50">
        <v>2.0299999999999998</v>
      </c>
      <c r="F886" s="50">
        <f t="shared" si="14"/>
        <v>128.59304989999998</v>
      </c>
      <c r="H886" s="50">
        <v>76</v>
      </c>
      <c r="I886" s="50" t="s">
        <v>114</v>
      </c>
    </row>
    <row r="887" spans="1:9" x14ac:dyDescent="0.25">
      <c r="A887" s="50">
        <v>2006</v>
      </c>
      <c r="C887" s="50">
        <v>2003</v>
      </c>
      <c r="D887" s="50">
        <v>3730</v>
      </c>
      <c r="E887" s="50">
        <v>2.0299999999999998</v>
      </c>
      <c r="F887" s="50">
        <f t="shared" si="14"/>
        <v>128.59304989999998</v>
      </c>
      <c r="H887" s="50">
        <v>69</v>
      </c>
      <c r="I887" s="50" t="s">
        <v>114</v>
      </c>
    </row>
    <row r="888" spans="1:9" x14ac:dyDescent="0.25">
      <c r="A888" s="50">
        <v>2005</v>
      </c>
      <c r="C888" s="50">
        <v>2003</v>
      </c>
      <c r="D888" s="50">
        <v>0.33</v>
      </c>
      <c r="E888" s="50">
        <v>2.23</v>
      </c>
      <c r="F888" s="50">
        <f t="shared" si="14"/>
        <v>141.26231589999998</v>
      </c>
      <c r="H888" s="50">
        <v>68</v>
      </c>
      <c r="I888" s="50" t="s">
        <v>114</v>
      </c>
    </row>
    <row r="889" spans="1:9" x14ac:dyDescent="0.25">
      <c r="A889" s="50">
        <v>2004</v>
      </c>
      <c r="C889" s="50">
        <v>2003</v>
      </c>
      <c r="D889" s="50">
        <v>3751</v>
      </c>
      <c r="E889" s="50">
        <v>2.23</v>
      </c>
      <c r="F889" s="50">
        <f t="shared" si="14"/>
        <v>141.26231589999998</v>
      </c>
      <c r="H889" s="50">
        <v>76</v>
      </c>
      <c r="I889" s="50" t="s">
        <v>114</v>
      </c>
    </row>
    <row r="890" spans="1:9" x14ac:dyDescent="0.25">
      <c r="A890" s="50">
        <v>2003</v>
      </c>
      <c r="C890" s="50">
        <v>2003</v>
      </c>
      <c r="D890" s="50">
        <v>3751</v>
      </c>
      <c r="E890" s="50">
        <v>2.09</v>
      </c>
      <c r="F890" s="50">
        <f t="shared" si="14"/>
        <v>132.39382969999997</v>
      </c>
      <c r="H890" s="50">
        <v>76</v>
      </c>
      <c r="I890" s="50" t="s">
        <v>114</v>
      </c>
    </row>
    <row r="891" spans="1:9" x14ac:dyDescent="0.25">
      <c r="A891" s="50">
        <v>2002</v>
      </c>
      <c r="C891" s="50">
        <v>2003</v>
      </c>
      <c r="D891" s="50">
        <v>3751</v>
      </c>
      <c r="E891" s="50">
        <v>2.09</v>
      </c>
      <c r="F891" s="50">
        <f t="shared" si="14"/>
        <v>132.39382969999997</v>
      </c>
      <c r="H891" s="50">
        <v>77</v>
      </c>
      <c r="I891" s="50" t="s">
        <v>114</v>
      </c>
    </row>
    <row r="892" spans="1:9" x14ac:dyDescent="0.25">
      <c r="A892" s="50">
        <v>2012</v>
      </c>
      <c r="C892" s="50">
        <v>1997</v>
      </c>
      <c r="D892" s="50">
        <v>3688</v>
      </c>
      <c r="E892" s="50">
        <v>1.83</v>
      </c>
      <c r="F892" s="50">
        <f t="shared" si="14"/>
        <v>115.92378389999999</v>
      </c>
      <c r="H892" s="50">
        <v>59</v>
      </c>
      <c r="I892" s="50" t="s">
        <v>115</v>
      </c>
    </row>
    <row r="893" spans="1:9" x14ac:dyDescent="0.25">
      <c r="A893" s="50">
        <v>2011</v>
      </c>
      <c r="C893" s="50">
        <v>1997</v>
      </c>
      <c r="D893" s="50">
        <v>3689</v>
      </c>
      <c r="E893" s="50">
        <v>2.08</v>
      </c>
      <c r="F893" s="50">
        <f t="shared" si="14"/>
        <v>131.76036639999998</v>
      </c>
      <c r="H893" s="50">
        <v>56</v>
      </c>
      <c r="I893" s="50" t="s">
        <v>115</v>
      </c>
    </row>
    <row r="894" spans="1:9" x14ac:dyDescent="0.25">
      <c r="A894" s="50">
        <v>2010</v>
      </c>
      <c r="C894" s="50">
        <v>1991</v>
      </c>
      <c r="E894" s="50">
        <v>1.85</v>
      </c>
      <c r="F894" s="50">
        <f t="shared" si="14"/>
        <v>117.19071049999999</v>
      </c>
      <c r="H894" s="50">
        <v>73</v>
      </c>
      <c r="I894" s="50" t="s">
        <v>115</v>
      </c>
    </row>
    <row r="895" spans="1:9" x14ac:dyDescent="0.25">
      <c r="A895" s="50">
        <v>2009</v>
      </c>
      <c r="C895" s="50">
        <v>1992</v>
      </c>
      <c r="D895" s="50">
        <v>3802</v>
      </c>
      <c r="E895" s="50">
        <v>1.85</v>
      </c>
      <c r="F895" s="50">
        <f t="shared" si="14"/>
        <v>117.19071049999999</v>
      </c>
      <c r="H895" s="50">
        <v>73</v>
      </c>
      <c r="I895" s="50" t="s">
        <v>115</v>
      </c>
    </row>
    <row r="896" spans="1:9" x14ac:dyDescent="0.25">
      <c r="A896" s="50">
        <v>2008</v>
      </c>
      <c r="C896" s="50">
        <v>1992</v>
      </c>
      <c r="D896" s="50">
        <v>3.3000000000000007</v>
      </c>
      <c r="E896" s="50">
        <v>1.85</v>
      </c>
      <c r="F896" s="50">
        <f t="shared" si="14"/>
        <v>117.19071049999999</v>
      </c>
      <c r="H896" s="50">
        <v>74</v>
      </c>
      <c r="I896" s="50" t="s">
        <v>115</v>
      </c>
    </row>
    <row r="897" spans="1:9" x14ac:dyDescent="0.25">
      <c r="A897" s="50">
        <v>2007</v>
      </c>
      <c r="C897" s="50">
        <v>1992</v>
      </c>
      <c r="D897" s="50">
        <v>3823</v>
      </c>
      <c r="E897" s="50">
        <v>1.87</v>
      </c>
      <c r="F897" s="50">
        <f t="shared" si="14"/>
        <v>118.4576371</v>
      </c>
      <c r="H897" s="50">
        <v>88</v>
      </c>
      <c r="I897" s="50" t="s">
        <v>115</v>
      </c>
    </row>
    <row r="898" spans="1:9" x14ac:dyDescent="0.25">
      <c r="A898" s="50">
        <v>2006</v>
      </c>
      <c r="C898" s="50">
        <v>1992</v>
      </c>
      <c r="D898" s="50">
        <v>3823</v>
      </c>
      <c r="E898" s="50">
        <v>1.87</v>
      </c>
      <c r="F898" s="50">
        <f t="shared" si="14"/>
        <v>118.4576371</v>
      </c>
      <c r="H898" s="50">
        <v>80</v>
      </c>
      <c r="I898" s="50" t="s">
        <v>115</v>
      </c>
    </row>
    <row r="899" spans="1:9" x14ac:dyDescent="0.25">
      <c r="A899" s="50">
        <v>2005</v>
      </c>
      <c r="C899" s="50">
        <v>1992</v>
      </c>
      <c r="D899" s="50">
        <v>3823</v>
      </c>
      <c r="E899" s="50">
        <v>1.88</v>
      </c>
      <c r="F899" s="50">
        <f t="shared" si="14"/>
        <v>119.09110039999999</v>
      </c>
      <c r="H899" s="50">
        <v>69</v>
      </c>
      <c r="I899" s="50" t="s">
        <v>115</v>
      </c>
    </row>
    <row r="900" spans="1:9" x14ac:dyDescent="0.25">
      <c r="A900" s="50">
        <v>2004</v>
      </c>
      <c r="C900" s="50">
        <v>1992</v>
      </c>
      <c r="D900" s="50">
        <v>3823</v>
      </c>
      <c r="E900" s="50">
        <v>1.88</v>
      </c>
      <c r="F900" s="50">
        <f t="shared" si="14"/>
        <v>119.09110039999999</v>
      </c>
      <c r="H900" s="50">
        <v>82</v>
      </c>
      <c r="I900" s="50" t="s">
        <v>115</v>
      </c>
    </row>
    <row r="901" spans="1:9" x14ac:dyDescent="0.25">
      <c r="A901" s="50">
        <v>2002</v>
      </c>
      <c r="C901" s="50">
        <v>1992</v>
      </c>
      <c r="D901" s="50">
        <v>3823</v>
      </c>
      <c r="E901" s="50">
        <v>1.86</v>
      </c>
      <c r="F901" s="50">
        <f t="shared" si="14"/>
        <v>117.8241738</v>
      </c>
      <c r="H901" s="50">
        <v>82</v>
      </c>
      <c r="I901" s="50" t="s">
        <v>115</v>
      </c>
    </row>
    <row r="902" spans="1:9" x14ac:dyDescent="0.25">
      <c r="A902" s="50">
        <v>2012</v>
      </c>
      <c r="C902" s="50">
        <v>1992</v>
      </c>
      <c r="D902" s="50">
        <v>3823</v>
      </c>
      <c r="E902" s="50">
        <v>2.56</v>
      </c>
      <c r="F902" s="50">
        <f t="shared" si="14"/>
        <v>162.16660479999999</v>
      </c>
      <c r="H902" s="50">
        <v>77</v>
      </c>
      <c r="I902" s="50" t="s">
        <v>116</v>
      </c>
    </row>
    <row r="903" spans="1:9" x14ac:dyDescent="0.25">
      <c r="A903" s="50">
        <v>2011</v>
      </c>
      <c r="C903" s="50">
        <v>1992</v>
      </c>
      <c r="D903" s="50">
        <v>3609</v>
      </c>
      <c r="E903" s="50">
        <v>2.62</v>
      </c>
      <c r="F903" s="50">
        <f t="shared" si="14"/>
        <v>165.9673846</v>
      </c>
      <c r="H903" s="50">
        <v>77</v>
      </c>
      <c r="I903" s="50" t="s">
        <v>116</v>
      </c>
    </row>
    <row r="904" spans="1:9" x14ac:dyDescent="0.25">
      <c r="A904" s="50">
        <v>2010</v>
      </c>
      <c r="C904" s="50">
        <v>1992</v>
      </c>
      <c r="D904" s="50">
        <v>3771</v>
      </c>
      <c r="E904" s="50">
        <v>2.2400000000000002</v>
      </c>
      <c r="F904" s="50">
        <f t="shared" si="14"/>
        <v>141.89577919999999</v>
      </c>
      <c r="H904" s="50">
        <v>82</v>
      </c>
      <c r="I904" s="50" t="s">
        <v>116</v>
      </c>
    </row>
    <row r="905" spans="1:9" x14ac:dyDescent="0.25">
      <c r="A905" s="50">
        <v>2009</v>
      </c>
      <c r="C905" s="50">
        <v>2003</v>
      </c>
      <c r="D905" s="50">
        <v>3804</v>
      </c>
      <c r="E905" s="50">
        <v>2.2400000000000002</v>
      </c>
      <c r="F905" s="50">
        <f t="shared" si="14"/>
        <v>141.89577919999999</v>
      </c>
      <c r="H905" s="50">
        <v>82</v>
      </c>
      <c r="I905" s="50" t="s">
        <v>116</v>
      </c>
    </row>
    <row r="906" spans="1:9" x14ac:dyDescent="0.25">
      <c r="A906" s="50">
        <v>2008</v>
      </c>
      <c r="C906" s="50">
        <v>2003</v>
      </c>
      <c r="D906" s="50">
        <v>2.1500000000000004</v>
      </c>
      <c r="E906" s="50">
        <v>2.2400000000000002</v>
      </c>
      <c r="F906" s="50">
        <f t="shared" si="14"/>
        <v>141.89577919999999</v>
      </c>
      <c r="H906" s="50">
        <v>87</v>
      </c>
      <c r="I906" s="50" t="s">
        <v>116</v>
      </c>
    </row>
    <row r="907" spans="1:9" x14ac:dyDescent="0.25">
      <c r="A907" s="50">
        <v>2007</v>
      </c>
      <c r="C907" s="50">
        <v>2003</v>
      </c>
      <c r="D907" s="50">
        <v>3825</v>
      </c>
      <c r="E907" s="50">
        <v>2.35</v>
      </c>
      <c r="F907" s="50">
        <f t="shared" si="14"/>
        <v>148.86387550000001</v>
      </c>
      <c r="H907" s="50">
        <v>86</v>
      </c>
      <c r="I907" s="50" t="s">
        <v>116</v>
      </c>
    </row>
    <row r="908" spans="1:9" x14ac:dyDescent="0.25">
      <c r="A908" s="50">
        <v>2006</v>
      </c>
      <c r="C908" s="50">
        <v>2003</v>
      </c>
      <c r="D908" s="50">
        <v>3825</v>
      </c>
      <c r="E908" s="50">
        <v>2.35</v>
      </c>
      <c r="F908" s="50">
        <f t="shared" si="14"/>
        <v>148.86387550000001</v>
      </c>
      <c r="H908" s="50">
        <v>79</v>
      </c>
      <c r="I908" s="50" t="s">
        <v>116</v>
      </c>
    </row>
    <row r="909" spans="1:9" x14ac:dyDescent="0.25">
      <c r="A909" s="50">
        <v>2005</v>
      </c>
      <c r="C909" s="50">
        <v>2003</v>
      </c>
      <c r="D909" s="50">
        <v>3825</v>
      </c>
      <c r="E909" s="50">
        <v>2.2400000000000002</v>
      </c>
      <c r="F909" s="50">
        <f t="shared" si="14"/>
        <v>141.89577919999999</v>
      </c>
      <c r="H909" s="50">
        <v>75</v>
      </c>
      <c r="I909" s="50" t="s">
        <v>116</v>
      </c>
    </row>
    <row r="910" spans="1:9" x14ac:dyDescent="0.25">
      <c r="A910" s="50">
        <v>2004</v>
      </c>
      <c r="C910" s="50">
        <v>2003</v>
      </c>
      <c r="D910" s="50">
        <v>3611</v>
      </c>
      <c r="E910" s="50">
        <v>2.2400000000000002</v>
      </c>
      <c r="F910" s="50">
        <f t="shared" si="14"/>
        <v>141.89577919999999</v>
      </c>
      <c r="H910" s="50">
        <v>79</v>
      </c>
      <c r="I910" s="50" t="s">
        <v>116</v>
      </c>
    </row>
    <row r="911" spans="1:9" x14ac:dyDescent="0.25">
      <c r="A911" s="50">
        <v>2002</v>
      </c>
      <c r="C911" s="50">
        <v>2003</v>
      </c>
      <c r="D911" s="50">
        <v>3805</v>
      </c>
      <c r="E911" s="50">
        <v>2.5099999999999998</v>
      </c>
      <c r="F911" s="50">
        <f t="shared" si="14"/>
        <v>158.99928829999996</v>
      </c>
      <c r="H911" s="50">
        <v>79</v>
      </c>
      <c r="I911" s="50" t="s">
        <v>116</v>
      </c>
    </row>
    <row r="912" spans="1:9" x14ac:dyDescent="0.25">
      <c r="A912" s="50">
        <v>2012</v>
      </c>
      <c r="C912" s="50">
        <v>2003</v>
      </c>
      <c r="D912" s="50">
        <v>1.4500000000000011</v>
      </c>
      <c r="E912" s="50">
        <v>9.6999999999999993</v>
      </c>
      <c r="F912" s="50">
        <f t="shared" si="14"/>
        <v>614.45940099999996</v>
      </c>
      <c r="H912" s="50">
        <v>0</v>
      </c>
      <c r="I912" s="50" t="s">
        <v>117</v>
      </c>
    </row>
    <row r="913" spans="1:9" x14ac:dyDescent="0.25">
      <c r="A913" s="50">
        <v>2011</v>
      </c>
      <c r="C913" s="50">
        <v>2003</v>
      </c>
      <c r="D913" s="50">
        <v>3826</v>
      </c>
      <c r="F913" s="50">
        <f t="shared" si="14"/>
        <v>0</v>
      </c>
      <c r="H913" s="50">
        <v>76</v>
      </c>
      <c r="I913" s="50" t="s">
        <v>117</v>
      </c>
    </row>
    <row r="914" spans="1:9" x14ac:dyDescent="0.25">
      <c r="A914" s="50">
        <v>2010</v>
      </c>
      <c r="C914" s="50">
        <v>2003</v>
      </c>
      <c r="D914" s="50">
        <v>3826</v>
      </c>
      <c r="F914" s="50">
        <f t="shared" si="14"/>
        <v>0</v>
      </c>
      <c r="H914" s="50">
        <v>77</v>
      </c>
      <c r="I914" s="50" t="s">
        <v>117</v>
      </c>
    </row>
    <row r="915" spans="1:9" x14ac:dyDescent="0.25">
      <c r="A915" s="50">
        <v>2009</v>
      </c>
      <c r="C915" s="50">
        <v>2003</v>
      </c>
      <c r="D915" s="50">
        <v>3826</v>
      </c>
      <c r="F915" s="50">
        <f t="shared" si="14"/>
        <v>0</v>
      </c>
      <c r="H915" s="50">
        <v>77</v>
      </c>
      <c r="I915" s="50" t="s">
        <v>117</v>
      </c>
    </row>
    <row r="916" spans="1:9" x14ac:dyDescent="0.25">
      <c r="A916" s="50">
        <v>2008</v>
      </c>
      <c r="C916" s="50">
        <v>2003</v>
      </c>
      <c r="D916" s="50">
        <v>3826</v>
      </c>
      <c r="F916" s="50">
        <f t="shared" si="14"/>
        <v>0</v>
      </c>
      <c r="H916" s="50">
        <v>78</v>
      </c>
      <c r="I916" s="50" t="s">
        <v>117</v>
      </c>
    </row>
    <row r="917" spans="1:9" x14ac:dyDescent="0.25">
      <c r="A917" s="50">
        <v>2007</v>
      </c>
      <c r="C917" s="50">
        <v>2003</v>
      </c>
      <c r="D917" s="50">
        <v>3826</v>
      </c>
      <c r="F917" s="50">
        <f t="shared" si="14"/>
        <v>0</v>
      </c>
      <c r="H917" s="50">
        <v>79</v>
      </c>
      <c r="I917" s="50" t="s">
        <v>117</v>
      </c>
    </row>
    <row r="918" spans="1:9" x14ac:dyDescent="0.25">
      <c r="A918" s="50">
        <v>2006</v>
      </c>
      <c r="C918" s="50">
        <v>2003</v>
      </c>
      <c r="D918" s="50">
        <v>3826</v>
      </c>
      <c r="F918" s="50">
        <f t="shared" si="14"/>
        <v>0</v>
      </c>
      <c r="H918" s="50">
        <v>72</v>
      </c>
      <c r="I918" s="50" t="s">
        <v>117</v>
      </c>
    </row>
    <row r="919" spans="1:9" x14ac:dyDescent="0.25">
      <c r="A919" s="50">
        <v>2005</v>
      </c>
      <c r="C919" s="50">
        <v>2003</v>
      </c>
      <c r="D919" s="50">
        <v>3612</v>
      </c>
      <c r="E919" s="50">
        <v>2.2400000000000002</v>
      </c>
      <c r="F919" s="50">
        <f t="shared" si="14"/>
        <v>141.89577919999999</v>
      </c>
      <c r="H919" s="50">
        <v>77</v>
      </c>
      <c r="I919" s="50" t="s">
        <v>117</v>
      </c>
    </row>
    <row r="920" spans="1:9" x14ac:dyDescent="0.25">
      <c r="A920" s="50">
        <v>2004</v>
      </c>
      <c r="C920" s="50">
        <v>2003</v>
      </c>
      <c r="E920" s="50">
        <v>2.2400000000000002</v>
      </c>
      <c r="F920" s="50">
        <f t="shared" si="14"/>
        <v>141.89577919999999</v>
      </c>
      <c r="H920" s="50">
        <v>68</v>
      </c>
      <c r="I920" s="50" t="s">
        <v>117</v>
      </c>
    </row>
    <row r="921" spans="1:9" x14ac:dyDescent="0.25">
      <c r="A921" s="50">
        <v>2002</v>
      </c>
      <c r="E921" s="50">
        <v>3.21</v>
      </c>
      <c r="F921" s="50">
        <f t="shared" si="14"/>
        <v>203.34171929999999</v>
      </c>
      <c r="H921" s="50">
        <v>69</v>
      </c>
      <c r="I921" s="50" t="s">
        <v>117</v>
      </c>
    </row>
    <row r="922" spans="1:9" x14ac:dyDescent="0.25">
      <c r="A922" s="50">
        <v>2012</v>
      </c>
      <c r="E922" s="50">
        <v>1.7</v>
      </c>
      <c r="F922" s="50">
        <f t="shared" si="14"/>
        <v>107.68876099999999</v>
      </c>
      <c r="H922" s="50">
        <v>61</v>
      </c>
      <c r="I922" s="50" t="s">
        <v>118</v>
      </c>
    </row>
    <row r="923" spans="1:9" x14ac:dyDescent="0.25">
      <c r="A923" s="50">
        <v>2011</v>
      </c>
      <c r="E923" s="50">
        <v>1.77</v>
      </c>
      <c r="F923" s="50">
        <f t="shared" si="14"/>
        <v>112.12300409999999</v>
      </c>
      <c r="H923" s="50">
        <v>61</v>
      </c>
      <c r="I923" s="50" t="s">
        <v>118</v>
      </c>
    </row>
    <row r="924" spans="1:9" x14ac:dyDescent="0.25">
      <c r="A924" s="50">
        <v>2010</v>
      </c>
      <c r="E924" s="50">
        <v>1.79</v>
      </c>
      <c r="F924" s="50">
        <f t="shared" si="14"/>
        <v>113.38993069999999</v>
      </c>
      <c r="H924" s="50">
        <v>75</v>
      </c>
      <c r="I924" s="50" t="s">
        <v>118</v>
      </c>
    </row>
    <row r="925" spans="1:9" x14ac:dyDescent="0.25">
      <c r="A925" s="50">
        <v>2009</v>
      </c>
      <c r="E925" s="50">
        <v>1.79</v>
      </c>
      <c r="F925" s="50">
        <f t="shared" si="14"/>
        <v>113.38993069999999</v>
      </c>
      <c r="H925" s="50">
        <v>75</v>
      </c>
      <c r="I925" s="50" t="s">
        <v>118</v>
      </c>
    </row>
    <row r="926" spans="1:9" x14ac:dyDescent="0.25">
      <c r="A926" s="50">
        <v>2008</v>
      </c>
      <c r="E926" s="50">
        <v>1.79</v>
      </c>
      <c r="F926" s="50">
        <f t="shared" si="14"/>
        <v>113.38993069999999</v>
      </c>
      <c r="H926" s="50">
        <v>75</v>
      </c>
      <c r="I926" s="50" t="s">
        <v>118</v>
      </c>
    </row>
    <row r="927" spans="1:9" x14ac:dyDescent="0.25">
      <c r="A927" s="50">
        <v>2007</v>
      </c>
      <c r="E927" s="50">
        <v>1.77</v>
      </c>
      <c r="F927" s="50">
        <f t="shared" si="14"/>
        <v>112.12300409999999</v>
      </c>
      <c r="H927" s="50">
        <v>89</v>
      </c>
      <c r="I927" s="50" t="s">
        <v>118</v>
      </c>
    </row>
    <row r="928" spans="1:9" x14ac:dyDescent="0.25">
      <c r="A928" s="50">
        <v>2006</v>
      </c>
      <c r="E928" s="50">
        <v>1.77</v>
      </c>
      <c r="F928" s="50">
        <f t="shared" si="14"/>
        <v>112.12300409999999</v>
      </c>
      <c r="H928" s="50">
        <v>81</v>
      </c>
      <c r="I928" s="50" t="s">
        <v>118</v>
      </c>
    </row>
    <row r="929" spans="1:9" x14ac:dyDescent="0.25">
      <c r="A929" s="50">
        <v>2005</v>
      </c>
      <c r="E929" s="50">
        <v>1.54</v>
      </c>
      <c r="F929" s="50">
        <f t="shared" si="14"/>
        <v>97.553348199999988</v>
      </c>
      <c r="H929" s="50">
        <v>78</v>
      </c>
      <c r="I929" s="50" t="s">
        <v>118</v>
      </c>
    </row>
    <row r="930" spans="1:9" x14ac:dyDescent="0.25">
      <c r="A930" s="50">
        <v>2004</v>
      </c>
      <c r="E930" s="50">
        <v>1.54</v>
      </c>
      <c r="F930" s="50">
        <f t="shared" si="14"/>
        <v>97.553348199999988</v>
      </c>
      <c r="H930" s="50">
        <v>84</v>
      </c>
      <c r="I930" s="50" t="s">
        <v>118</v>
      </c>
    </row>
    <row r="931" spans="1:9" x14ac:dyDescent="0.25">
      <c r="A931" s="50">
        <v>2003</v>
      </c>
      <c r="E931" s="50">
        <v>1.62</v>
      </c>
      <c r="F931" s="50">
        <f t="shared" si="14"/>
        <v>102.62105459999999</v>
      </c>
      <c r="H931" s="50">
        <v>84</v>
      </c>
      <c r="I931" s="50" t="s">
        <v>118</v>
      </c>
    </row>
    <row r="932" spans="1:9" x14ac:dyDescent="0.25">
      <c r="A932" s="50">
        <v>2002</v>
      </c>
      <c r="E932" s="50">
        <v>1.62</v>
      </c>
      <c r="F932" s="50">
        <f t="shared" si="14"/>
        <v>102.62105459999999</v>
      </c>
      <c r="H932" s="50">
        <v>85</v>
      </c>
      <c r="I932" s="50" t="s">
        <v>118</v>
      </c>
    </row>
    <row r="933" spans="1:9" x14ac:dyDescent="0.25">
      <c r="A933" s="50">
        <v>2012</v>
      </c>
      <c r="E933" s="50">
        <v>2.41</v>
      </c>
      <c r="F933" s="50">
        <f t="shared" ref="F933:F996" si="15">E933*(39.37*1.609)</f>
        <v>152.66465529999999</v>
      </c>
      <c r="H933" s="50">
        <v>76</v>
      </c>
      <c r="I933" s="50" t="s">
        <v>119</v>
      </c>
    </row>
    <row r="934" spans="1:9" x14ac:dyDescent="0.25">
      <c r="A934" s="50">
        <v>2011</v>
      </c>
      <c r="E934" s="50">
        <v>2.41</v>
      </c>
      <c r="F934" s="50">
        <f t="shared" si="15"/>
        <v>152.66465529999999</v>
      </c>
      <c r="H934" s="50">
        <v>76</v>
      </c>
      <c r="I934" s="50" t="s">
        <v>119</v>
      </c>
    </row>
    <row r="935" spans="1:9" x14ac:dyDescent="0.25">
      <c r="A935" s="50">
        <v>2010</v>
      </c>
      <c r="E935" s="50">
        <v>2.17</v>
      </c>
      <c r="F935" s="50">
        <f t="shared" si="15"/>
        <v>137.46153609999999</v>
      </c>
      <c r="H935" s="50">
        <v>78</v>
      </c>
      <c r="I935" s="50" t="s">
        <v>119</v>
      </c>
    </row>
    <row r="936" spans="1:9" x14ac:dyDescent="0.25">
      <c r="A936" s="50">
        <v>2009</v>
      </c>
      <c r="E936" s="50">
        <v>2.4</v>
      </c>
      <c r="F936" s="50">
        <f t="shared" si="15"/>
        <v>152.03119199999998</v>
      </c>
      <c r="H936" s="50">
        <v>78</v>
      </c>
      <c r="I936" s="50" t="s">
        <v>119</v>
      </c>
    </row>
    <row r="937" spans="1:9" x14ac:dyDescent="0.25">
      <c r="A937" s="50">
        <v>2008</v>
      </c>
      <c r="E937" s="50">
        <v>2.17</v>
      </c>
      <c r="F937" s="50">
        <f t="shared" si="15"/>
        <v>137.46153609999999</v>
      </c>
      <c r="H937" s="50">
        <v>81</v>
      </c>
      <c r="I937" s="50" t="s">
        <v>119</v>
      </c>
    </row>
    <row r="938" spans="1:9" x14ac:dyDescent="0.25">
      <c r="A938" s="50">
        <v>2007</v>
      </c>
      <c r="E938" s="50">
        <v>2.17</v>
      </c>
      <c r="F938" s="50">
        <f t="shared" si="15"/>
        <v>137.46153609999999</v>
      </c>
      <c r="H938" s="50">
        <v>81</v>
      </c>
      <c r="I938" s="50" t="s">
        <v>119</v>
      </c>
    </row>
    <row r="939" spans="1:9" x14ac:dyDescent="0.25">
      <c r="A939" s="50">
        <v>2006</v>
      </c>
      <c r="E939" s="50">
        <v>2.04</v>
      </c>
      <c r="F939" s="50">
        <f t="shared" si="15"/>
        <v>129.2265132</v>
      </c>
      <c r="H939" s="50">
        <v>82</v>
      </c>
      <c r="I939" s="50" t="s">
        <v>119</v>
      </c>
    </row>
    <row r="940" spans="1:9" x14ac:dyDescent="0.25">
      <c r="A940" s="50">
        <v>2005</v>
      </c>
      <c r="E940" s="50">
        <v>2.04</v>
      </c>
      <c r="F940" s="50">
        <f t="shared" si="15"/>
        <v>129.2265132</v>
      </c>
      <c r="H940" s="50">
        <v>82</v>
      </c>
      <c r="I940" s="50" t="s">
        <v>119</v>
      </c>
    </row>
    <row r="941" spans="1:9" x14ac:dyDescent="0.25">
      <c r="A941" s="50">
        <v>2004</v>
      </c>
      <c r="E941" s="50">
        <v>1.99</v>
      </c>
      <c r="F941" s="50">
        <f t="shared" si="15"/>
        <v>126.05919669999999</v>
      </c>
      <c r="H941" s="50">
        <v>78</v>
      </c>
      <c r="I941" s="50" t="s">
        <v>119</v>
      </c>
    </row>
    <row r="942" spans="1:9" x14ac:dyDescent="0.25">
      <c r="A942" s="50">
        <v>2002</v>
      </c>
      <c r="E942" s="50">
        <v>2.12</v>
      </c>
      <c r="F942" s="50">
        <f t="shared" si="15"/>
        <v>134.29421959999999</v>
      </c>
      <c r="H942" s="50">
        <v>83</v>
      </c>
      <c r="I942" s="50" t="s">
        <v>119</v>
      </c>
    </row>
    <row r="943" spans="1:9" x14ac:dyDescent="0.25">
      <c r="A943" s="50">
        <v>2012</v>
      </c>
      <c r="E943" s="50">
        <v>1.83</v>
      </c>
      <c r="F943" s="50">
        <f t="shared" si="15"/>
        <v>115.92378389999999</v>
      </c>
      <c r="H943" s="50">
        <v>75</v>
      </c>
      <c r="I943" s="50" t="s">
        <v>120</v>
      </c>
    </row>
    <row r="944" spans="1:9" x14ac:dyDescent="0.25">
      <c r="A944" s="50">
        <v>2011</v>
      </c>
      <c r="E944" s="50">
        <v>1.83</v>
      </c>
      <c r="F944" s="50">
        <f t="shared" si="15"/>
        <v>115.92378389999999</v>
      </c>
      <c r="H944" s="50">
        <v>76</v>
      </c>
      <c r="I944" s="50" t="s">
        <v>120</v>
      </c>
    </row>
    <row r="945" spans="1:9" x14ac:dyDescent="0.25">
      <c r="A945" s="50">
        <v>2010</v>
      </c>
      <c r="E945" s="50">
        <v>1.67</v>
      </c>
      <c r="F945" s="50">
        <f t="shared" si="15"/>
        <v>105.78837109999999</v>
      </c>
      <c r="H945" s="50">
        <v>85</v>
      </c>
      <c r="I945" s="50" t="s">
        <v>120</v>
      </c>
    </row>
    <row r="946" spans="1:9" x14ac:dyDescent="0.25">
      <c r="A946" s="50">
        <v>2009</v>
      </c>
      <c r="E946" s="50">
        <v>1.73</v>
      </c>
      <c r="F946" s="50">
        <f t="shared" si="15"/>
        <v>109.58915089999999</v>
      </c>
      <c r="H946" s="50">
        <v>85</v>
      </c>
      <c r="I946" s="50" t="s">
        <v>120</v>
      </c>
    </row>
    <row r="947" spans="1:9" x14ac:dyDescent="0.25">
      <c r="A947" s="50">
        <v>2008</v>
      </c>
      <c r="E947" s="50">
        <v>1.66</v>
      </c>
      <c r="F947" s="50">
        <f t="shared" si="15"/>
        <v>105.15490779999999</v>
      </c>
      <c r="H947" s="50">
        <v>86</v>
      </c>
      <c r="I947" s="50" t="s">
        <v>120</v>
      </c>
    </row>
    <row r="948" spans="1:9" x14ac:dyDescent="0.25">
      <c r="A948" s="50">
        <v>2007</v>
      </c>
      <c r="E948" s="50">
        <v>1.66</v>
      </c>
      <c r="F948" s="50">
        <f t="shared" si="15"/>
        <v>105.15490779999999</v>
      </c>
      <c r="H948" s="50">
        <v>87</v>
      </c>
      <c r="I948" s="50" t="s">
        <v>120</v>
      </c>
    </row>
    <row r="949" spans="1:9" x14ac:dyDescent="0.25">
      <c r="A949" s="50">
        <v>2006</v>
      </c>
      <c r="E949" s="50">
        <v>1.71</v>
      </c>
      <c r="F949" s="50">
        <f t="shared" si="15"/>
        <v>108.32222429999999</v>
      </c>
      <c r="H949" s="50">
        <v>79</v>
      </c>
      <c r="I949" s="50" t="s">
        <v>120</v>
      </c>
    </row>
    <row r="950" spans="1:9" x14ac:dyDescent="0.25">
      <c r="A950" s="50">
        <v>2005</v>
      </c>
      <c r="E950" s="50">
        <v>1.71</v>
      </c>
      <c r="F950" s="50">
        <f t="shared" si="15"/>
        <v>108.32222429999999</v>
      </c>
      <c r="H950" s="50">
        <v>80</v>
      </c>
      <c r="I950" s="50" t="s">
        <v>120</v>
      </c>
    </row>
    <row r="951" spans="1:9" x14ac:dyDescent="0.25">
      <c r="A951" s="50">
        <v>2004</v>
      </c>
      <c r="E951" s="50">
        <v>1.79</v>
      </c>
      <c r="F951" s="50">
        <f t="shared" si="15"/>
        <v>113.38993069999999</v>
      </c>
      <c r="H951" s="50">
        <v>86</v>
      </c>
      <c r="I951" s="50" t="s">
        <v>120</v>
      </c>
    </row>
    <row r="952" spans="1:9" x14ac:dyDescent="0.25">
      <c r="A952" s="50">
        <v>2002</v>
      </c>
      <c r="E952" s="50">
        <v>1.62</v>
      </c>
      <c r="F952" s="50">
        <f t="shared" si="15"/>
        <v>102.62105459999999</v>
      </c>
      <c r="H952" s="50">
        <v>88</v>
      </c>
      <c r="I952" s="50" t="s">
        <v>120</v>
      </c>
    </row>
    <row r="953" spans="1:9" x14ac:dyDescent="0.25">
      <c r="A953" s="50">
        <v>2012</v>
      </c>
      <c r="E953" s="50">
        <v>1.7</v>
      </c>
      <c r="F953" s="50">
        <f t="shared" si="15"/>
        <v>107.68876099999999</v>
      </c>
      <c r="H953" s="50">
        <v>77</v>
      </c>
      <c r="I953" s="50" t="s">
        <v>121</v>
      </c>
    </row>
    <row r="954" spans="1:9" x14ac:dyDescent="0.25">
      <c r="A954" s="50">
        <v>2011</v>
      </c>
      <c r="E954" s="50">
        <v>1.7</v>
      </c>
      <c r="F954" s="50">
        <f t="shared" si="15"/>
        <v>107.68876099999999</v>
      </c>
      <c r="H954" s="50">
        <v>78</v>
      </c>
      <c r="I954" s="50" t="s">
        <v>121</v>
      </c>
    </row>
    <row r="955" spans="1:9" x14ac:dyDescent="0.25">
      <c r="A955" s="50">
        <v>2010</v>
      </c>
      <c r="E955" s="50">
        <v>1.45</v>
      </c>
      <c r="F955" s="50">
        <f t="shared" si="15"/>
        <v>91.852178499999994</v>
      </c>
      <c r="H955" s="50">
        <v>85</v>
      </c>
      <c r="I955" s="50" t="s">
        <v>121</v>
      </c>
    </row>
    <row r="956" spans="1:9" x14ac:dyDescent="0.25">
      <c r="A956" s="50">
        <v>2009</v>
      </c>
      <c r="E956" s="50">
        <v>1.7</v>
      </c>
      <c r="F956" s="50">
        <f t="shared" si="15"/>
        <v>107.68876099999999</v>
      </c>
      <c r="H956" s="50">
        <v>85</v>
      </c>
      <c r="I956" s="50" t="s">
        <v>121</v>
      </c>
    </row>
    <row r="957" spans="1:9" x14ac:dyDescent="0.25">
      <c r="A957" s="50">
        <v>2008</v>
      </c>
      <c r="E957" s="50">
        <v>1.57</v>
      </c>
      <c r="F957" s="50">
        <f t="shared" si="15"/>
        <v>99.453738099999995</v>
      </c>
      <c r="H957" s="50">
        <v>87</v>
      </c>
      <c r="I957" s="50" t="s">
        <v>121</v>
      </c>
    </row>
    <row r="958" spans="1:9" x14ac:dyDescent="0.25">
      <c r="A958" s="50">
        <v>2007</v>
      </c>
      <c r="E958" s="50">
        <v>1.57</v>
      </c>
      <c r="F958" s="50">
        <f t="shared" si="15"/>
        <v>99.453738099999995</v>
      </c>
      <c r="H958" s="50">
        <v>88</v>
      </c>
      <c r="I958" s="50" t="s">
        <v>121</v>
      </c>
    </row>
    <row r="959" spans="1:9" x14ac:dyDescent="0.25">
      <c r="A959" s="50">
        <v>2006</v>
      </c>
      <c r="E959" s="50">
        <v>1.61</v>
      </c>
      <c r="F959" s="50">
        <f t="shared" si="15"/>
        <v>101.98759129999999</v>
      </c>
      <c r="H959" s="50">
        <v>80</v>
      </c>
      <c r="I959" s="50" t="s">
        <v>121</v>
      </c>
    </row>
    <row r="960" spans="1:9" x14ac:dyDescent="0.25">
      <c r="A960" s="50">
        <v>2005</v>
      </c>
      <c r="E960" s="50">
        <v>1.61</v>
      </c>
      <c r="F960" s="50">
        <f t="shared" si="15"/>
        <v>101.98759129999999</v>
      </c>
      <c r="H960" s="50">
        <v>81</v>
      </c>
      <c r="I960" s="50" t="s">
        <v>121</v>
      </c>
    </row>
    <row r="961" spans="1:9" x14ac:dyDescent="0.25">
      <c r="A961" s="50">
        <v>2004</v>
      </c>
      <c r="F961" s="50">
        <f t="shared" si="15"/>
        <v>0</v>
      </c>
      <c r="H961" s="50">
        <v>88</v>
      </c>
      <c r="I961" s="50" t="s">
        <v>121</v>
      </c>
    </row>
    <row r="962" spans="1:9" x14ac:dyDescent="0.25">
      <c r="A962" s="50">
        <v>2012</v>
      </c>
      <c r="E962" s="50">
        <v>1.61</v>
      </c>
      <c r="F962" s="50">
        <f t="shared" si="15"/>
        <v>101.98759129999999</v>
      </c>
      <c r="H962" s="50">
        <v>75</v>
      </c>
      <c r="I962" s="50" t="s">
        <v>122</v>
      </c>
    </row>
    <row r="963" spans="1:9" x14ac:dyDescent="0.25">
      <c r="A963" s="50">
        <v>2011</v>
      </c>
      <c r="E963" s="50">
        <v>1.61</v>
      </c>
      <c r="F963" s="50">
        <f t="shared" si="15"/>
        <v>101.98759129999999</v>
      </c>
      <c r="H963" s="50">
        <v>75</v>
      </c>
      <c r="I963" s="50" t="s">
        <v>122</v>
      </c>
    </row>
    <row r="964" spans="1:9" x14ac:dyDescent="0.25">
      <c r="A964" s="50">
        <v>2010</v>
      </c>
      <c r="E964" s="50">
        <v>1.51</v>
      </c>
      <c r="F964" s="50">
        <f t="shared" si="15"/>
        <v>95.652958299999995</v>
      </c>
      <c r="H964" s="50">
        <v>84</v>
      </c>
      <c r="I964" s="50" t="s">
        <v>122</v>
      </c>
    </row>
    <row r="965" spans="1:9" x14ac:dyDescent="0.25">
      <c r="A965" s="50">
        <v>2009</v>
      </c>
      <c r="E965" s="50">
        <v>1.54</v>
      </c>
      <c r="F965" s="50">
        <f t="shared" si="15"/>
        <v>97.553348199999988</v>
      </c>
      <c r="H965" s="50">
        <v>84</v>
      </c>
      <c r="I965" s="50" t="s">
        <v>122</v>
      </c>
    </row>
    <row r="966" spans="1:9" x14ac:dyDescent="0.25">
      <c r="A966" s="50">
        <v>2008</v>
      </c>
      <c r="E966" s="50">
        <v>1.55</v>
      </c>
      <c r="F966" s="50">
        <f t="shared" si="15"/>
        <v>98.18681149999999</v>
      </c>
      <c r="H966" s="50">
        <v>88</v>
      </c>
      <c r="I966" s="50" t="s">
        <v>122</v>
      </c>
    </row>
    <row r="967" spans="1:9" x14ac:dyDescent="0.25">
      <c r="A967" s="50">
        <v>2007</v>
      </c>
      <c r="E967" s="50">
        <v>1.55</v>
      </c>
      <c r="F967" s="50">
        <f t="shared" si="15"/>
        <v>98.18681149999999</v>
      </c>
      <c r="H967" s="50">
        <v>88</v>
      </c>
      <c r="I967" s="50" t="s">
        <v>122</v>
      </c>
    </row>
    <row r="968" spans="1:9" x14ac:dyDescent="0.25">
      <c r="A968" s="50">
        <v>2006</v>
      </c>
      <c r="E968" s="50">
        <v>1.61</v>
      </c>
      <c r="F968" s="50">
        <f t="shared" si="15"/>
        <v>101.98759129999999</v>
      </c>
      <c r="H968" s="50">
        <v>86</v>
      </c>
      <c r="I968" s="50" t="s">
        <v>122</v>
      </c>
    </row>
    <row r="969" spans="1:9" x14ac:dyDescent="0.25">
      <c r="A969" s="50">
        <v>2005</v>
      </c>
      <c r="E969" s="50">
        <v>1.61</v>
      </c>
      <c r="F969" s="50">
        <f t="shared" si="15"/>
        <v>101.98759129999999</v>
      </c>
      <c r="H969" s="50">
        <v>86</v>
      </c>
      <c r="I969" s="50" t="s">
        <v>122</v>
      </c>
    </row>
    <row r="970" spans="1:9" x14ac:dyDescent="0.25">
      <c r="A970" s="50">
        <v>2004</v>
      </c>
      <c r="E970" s="50">
        <v>1.58</v>
      </c>
      <c r="F970" s="50">
        <f t="shared" si="15"/>
        <v>100.0872014</v>
      </c>
      <c r="H970" s="50">
        <v>88</v>
      </c>
      <c r="I970" s="50" t="s">
        <v>122</v>
      </c>
    </row>
    <row r="971" spans="1:9" x14ac:dyDescent="0.25">
      <c r="A971" s="50">
        <v>2002</v>
      </c>
      <c r="E971" s="50">
        <v>1.45</v>
      </c>
      <c r="F971" s="50">
        <f t="shared" si="15"/>
        <v>91.852178499999994</v>
      </c>
      <c r="H971" s="50">
        <v>90</v>
      </c>
      <c r="I971" s="50" t="s">
        <v>123</v>
      </c>
    </row>
    <row r="972" spans="1:9" x14ac:dyDescent="0.25">
      <c r="A972" s="50">
        <v>2012</v>
      </c>
      <c r="E972" s="50">
        <v>2.17</v>
      </c>
      <c r="F972" s="50">
        <f t="shared" si="15"/>
        <v>137.46153609999999</v>
      </c>
      <c r="H972" s="50">
        <v>55</v>
      </c>
      <c r="I972" s="50" t="s">
        <v>124</v>
      </c>
    </row>
    <row r="973" spans="1:9" x14ac:dyDescent="0.25">
      <c r="A973" s="50">
        <v>2011</v>
      </c>
      <c r="E973" s="50">
        <v>2.17</v>
      </c>
      <c r="F973" s="50">
        <f t="shared" si="15"/>
        <v>137.46153609999999</v>
      </c>
      <c r="H973" s="50">
        <v>55</v>
      </c>
      <c r="I973" s="50" t="s">
        <v>124</v>
      </c>
    </row>
    <row r="974" spans="1:9" x14ac:dyDescent="0.25">
      <c r="A974" s="50">
        <v>2010</v>
      </c>
      <c r="E974" s="50">
        <v>2.2400000000000002</v>
      </c>
      <c r="F974" s="50">
        <f t="shared" si="15"/>
        <v>141.89577919999999</v>
      </c>
      <c r="H974" s="50">
        <v>54</v>
      </c>
      <c r="I974" s="50" t="s">
        <v>124</v>
      </c>
    </row>
    <row r="975" spans="1:9" x14ac:dyDescent="0.25">
      <c r="A975" s="50">
        <v>2009</v>
      </c>
      <c r="E975" s="50">
        <v>2.46</v>
      </c>
      <c r="F975" s="50">
        <f t="shared" si="15"/>
        <v>155.83197179999999</v>
      </c>
      <c r="H975" s="50">
        <v>54</v>
      </c>
      <c r="I975" s="50" t="s">
        <v>124</v>
      </c>
    </row>
    <row r="976" spans="1:9" x14ac:dyDescent="0.25">
      <c r="A976" s="50">
        <v>2008</v>
      </c>
      <c r="E976" s="50">
        <v>2.38</v>
      </c>
      <c r="F976" s="50">
        <f t="shared" si="15"/>
        <v>150.76426539999997</v>
      </c>
      <c r="H976" s="50">
        <v>68</v>
      </c>
      <c r="I976" s="50" t="s">
        <v>124</v>
      </c>
    </row>
    <row r="977" spans="1:9" x14ac:dyDescent="0.25">
      <c r="A977" s="50">
        <v>2007</v>
      </c>
      <c r="E977" s="50">
        <v>2.38</v>
      </c>
      <c r="F977" s="50">
        <f t="shared" si="15"/>
        <v>150.76426539999997</v>
      </c>
      <c r="H977" s="50">
        <v>68</v>
      </c>
      <c r="I977" s="50" t="s">
        <v>124</v>
      </c>
    </row>
    <row r="978" spans="1:9" x14ac:dyDescent="0.25">
      <c r="A978" s="50">
        <v>2006</v>
      </c>
      <c r="E978" s="50">
        <v>2.29</v>
      </c>
      <c r="F978" s="50">
        <f t="shared" si="15"/>
        <v>145.06309569999999</v>
      </c>
      <c r="H978" s="50">
        <v>64</v>
      </c>
      <c r="I978" s="50" t="s">
        <v>124</v>
      </c>
    </row>
    <row r="979" spans="1:9" x14ac:dyDescent="0.25">
      <c r="A979" s="50">
        <v>2005</v>
      </c>
      <c r="E979" s="50">
        <v>2.29</v>
      </c>
      <c r="F979" s="50">
        <f t="shared" si="15"/>
        <v>145.06309569999999</v>
      </c>
      <c r="H979" s="50">
        <v>65</v>
      </c>
      <c r="I979" s="50" t="s">
        <v>124</v>
      </c>
    </row>
    <row r="980" spans="1:9" x14ac:dyDescent="0.25">
      <c r="A980" s="50">
        <v>2004</v>
      </c>
      <c r="E980" s="50">
        <v>2.41</v>
      </c>
      <c r="F980" s="50">
        <f t="shared" si="15"/>
        <v>152.66465529999999</v>
      </c>
      <c r="H980" s="50">
        <v>65</v>
      </c>
      <c r="I980" s="50" t="s">
        <v>124</v>
      </c>
    </row>
    <row r="981" spans="1:9" x14ac:dyDescent="0.25">
      <c r="A981" s="50">
        <v>2002</v>
      </c>
      <c r="E981" s="50">
        <v>1.64</v>
      </c>
      <c r="F981" s="50">
        <f t="shared" si="15"/>
        <v>103.88798119999998</v>
      </c>
      <c r="H981" s="50">
        <v>85</v>
      </c>
      <c r="I981" s="50" t="s">
        <v>124</v>
      </c>
    </row>
    <row r="982" spans="1:9" x14ac:dyDescent="0.25">
      <c r="A982" s="50">
        <v>2012</v>
      </c>
      <c r="E982" s="50">
        <v>2.2400000000000002</v>
      </c>
      <c r="F982" s="50">
        <f t="shared" si="15"/>
        <v>141.89577919999999</v>
      </c>
      <c r="H982" s="50">
        <v>71</v>
      </c>
      <c r="I982" s="50" t="s">
        <v>125</v>
      </c>
    </row>
    <row r="983" spans="1:9" x14ac:dyDescent="0.25">
      <c r="A983" s="50">
        <v>2011</v>
      </c>
      <c r="E983" s="50">
        <v>2.2400000000000002</v>
      </c>
      <c r="F983" s="50">
        <f t="shared" si="15"/>
        <v>141.89577919999999</v>
      </c>
      <c r="H983" s="50">
        <v>72</v>
      </c>
      <c r="I983" s="50" t="s">
        <v>125</v>
      </c>
    </row>
    <row r="984" spans="1:9" x14ac:dyDescent="0.25">
      <c r="A984" s="50">
        <v>2010</v>
      </c>
      <c r="E984" s="50">
        <v>2.08</v>
      </c>
      <c r="F984" s="50">
        <f t="shared" si="15"/>
        <v>131.76036639999998</v>
      </c>
      <c r="H984" s="50">
        <v>81</v>
      </c>
      <c r="I984" s="50" t="s">
        <v>125</v>
      </c>
    </row>
    <row r="985" spans="1:9" x14ac:dyDescent="0.25">
      <c r="A985" s="50">
        <v>2009</v>
      </c>
      <c r="E985" s="50">
        <v>2.08</v>
      </c>
      <c r="F985" s="50">
        <f t="shared" si="15"/>
        <v>131.76036639999998</v>
      </c>
      <c r="H985" s="50">
        <v>81</v>
      </c>
      <c r="I985" s="50" t="s">
        <v>125</v>
      </c>
    </row>
    <row r="986" spans="1:9" x14ac:dyDescent="0.25">
      <c r="A986" s="50">
        <v>2008</v>
      </c>
      <c r="E986" s="50">
        <v>2.0299999999999998</v>
      </c>
      <c r="F986" s="50">
        <f t="shared" si="15"/>
        <v>128.59304989999998</v>
      </c>
      <c r="H986" s="50">
        <v>89</v>
      </c>
      <c r="I986" s="50" t="s">
        <v>125</v>
      </c>
    </row>
    <row r="987" spans="1:9" x14ac:dyDescent="0.25">
      <c r="A987" s="50">
        <v>2007</v>
      </c>
      <c r="E987" s="50">
        <v>2.0299999999999998</v>
      </c>
      <c r="F987" s="50">
        <f t="shared" si="15"/>
        <v>128.59304989999998</v>
      </c>
      <c r="H987" s="50">
        <v>89</v>
      </c>
      <c r="I987" s="50" t="s">
        <v>125</v>
      </c>
    </row>
    <row r="988" spans="1:9" x14ac:dyDescent="0.25">
      <c r="A988" s="50">
        <v>2006</v>
      </c>
      <c r="E988" s="50">
        <v>2.09</v>
      </c>
      <c r="F988" s="50">
        <f t="shared" si="15"/>
        <v>132.39382969999997</v>
      </c>
      <c r="H988" s="50">
        <v>81</v>
      </c>
      <c r="I988" s="50" t="s">
        <v>125</v>
      </c>
    </row>
    <row r="989" spans="1:9" x14ac:dyDescent="0.25">
      <c r="A989" s="50">
        <v>2005</v>
      </c>
      <c r="E989" s="50">
        <v>2.09</v>
      </c>
      <c r="F989" s="50">
        <f t="shared" si="15"/>
        <v>132.39382969999997</v>
      </c>
      <c r="H989" s="50">
        <v>82</v>
      </c>
      <c r="I989" s="50" t="s">
        <v>125</v>
      </c>
    </row>
    <row r="990" spans="1:9" x14ac:dyDescent="0.25">
      <c r="A990" s="50">
        <v>2004</v>
      </c>
      <c r="E990" s="50">
        <v>1.87</v>
      </c>
      <c r="F990" s="50">
        <f t="shared" si="15"/>
        <v>118.4576371</v>
      </c>
      <c r="H990" s="50">
        <v>79</v>
      </c>
      <c r="I990" s="50" t="s">
        <v>125</v>
      </c>
    </row>
    <row r="991" spans="1:9" x14ac:dyDescent="0.25">
      <c r="A991" s="50">
        <v>2002</v>
      </c>
      <c r="E991" s="50">
        <v>1.8</v>
      </c>
      <c r="F991" s="50">
        <f t="shared" si="15"/>
        <v>114.023394</v>
      </c>
      <c r="H991" s="50">
        <v>87</v>
      </c>
      <c r="I991" s="50" t="s">
        <v>125</v>
      </c>
    </row>
    <row r="992" spans="1:9" x14ac:dyDescent="0.25">
      <c r="A992" s="50">
        <v>2012</v>
      </c>
      <c r="E992" s="50">
        <v>1.8</v>
      </c>
      <c r="F992" s="50">
        <f t="shared" si="15"/>
        <v>114.023394</v>
      </c>
      <c r="H992" s="50">
        <v>82</v>
      </c>
      <c r="I992" s="50" t="s">
        <v>126</v>
      </c>
    </row>
    <row r="993" spans="1:9" x14ac:dyDescent="0.25">
      <c r="A993" s="50">
        <v>2011</v>
      </c>
      <c r="E993" s="50">
        <v>1.8</v>
      </c>
      <c r="F993" s="50">
        <f t="shared" si="15"/>
        <v>114.023394</v>
      </c>
      <c r="H993" s="50">
        <v>83</v>
      </c>
      <c r="I993" s="50" t="s">
        <v>126</v>
      </c>
    </row>
    <row r="994" spans="1:9" x14ac:dyDescent="0.25">
      <c r="A994" s="50">
        <v>2010</v>
      </c>
      <c r="E994" s="50">
        <v>1.66</v>
      </c>
      <c r="F994" s="50">
        <f t="shared" si="15"/>
        <v>105.15490779999999</v>
      </c>
      <c r="H994" s="50">
        <v>86</v>
      </c>
      <c r="I994" s="50" t="s">
        <v>126</v>
      </c>
    </row>
    <row r="995" spans="1:9" x14ac:dyDescent="0.25">
      <c r="A995" s="50">
        <v>2009</v>
      </c>
      <c r="E995" s="50">
        <v>1.68</v>
      </c>
      <c r="F995" s="50">
        <f t="shared" si="15"/>
        <v>106.42183439999998</v>
      </c>
      <c r="H995" s="50">
        <v>86</v>
      </c>
      <c r="I995" s="50" t="s">
        <v>126</v>
      </c>
    </row>
    <row r="996" spans="1:9" x14ac:dyDescent="0.25">
      <c r="A996" s="50">
        <v>2008</v>
      </c>
      <c r="E996" s="50">
        <v>1.65</v>
      </c>
      <c r="F996" s="50">
        <f t="shared" si="15"/>
        <v>104.52144449999999</v>
      </c>
      <c r="H996" s="50">
        <v>87</v>
      </c>
      <c r="I996" s="50" t="s">
        <v>126</v>
      </c>
    </row>
    <row r="997" spans="1:9" x14ac:dyDescent="0.25">
      <c r="A997" s="50">
        <v>2007</v>
      </c>
      <c r="E997" s="50">
        <v>1.65</v>
      </c>
      <c r="F997" s="50">
        <f t="shared" ref="F997:F1060" si="16">E997*(39.37*1.609)</f>
        <v>104.52144449999999</v>
      </c>
      <c r="H997" s="50">
        <v>87</v>
      </c>
      <c r="I997" s="50" t="s">
        <v>126</v>
      </c>
    </row>
    <row r="998" spans="1:9" x14ac:dyDescent="0.25">
      <c r="A998" s="50">
        <v>2006</v>
      </c>
      <c r="E998" s="50">
        <v>1.59</v>
      </c>
      <c r="F998" s="50">
        <f t="shared" si="16"/>
        <v>100.7206647</v>
      </c>
      <c r="H998" s="50">
        <v>80</v>
      </c>
      <c r="I998" s="50" t="s">
        <v>126</v>
      </c>
    </row>
    <row r="999" spans="1:9" x14ac:dyDescent="0.25">
      <c r="A999" s="50">
        <v>2005</v>
      </c>
      <c r="E999" s="50">
        <v>1.59</v>
      </c>
      <c r="F999" s="50">
        <f t="shared" si="16"/>
        <v>100.7206647</v>
      </c>
      <c r="H999" s="50">
        <v>81</v>
      </c>
      <c r="I999" s="50" t="s">
        <v>126</v>
      </c>
    </row>
    <row r="1000" spans="1:9" x14ac:dyDescent="0.25">
      <c r="A1000" s="50">
        <v>2004</v>
      </c>
      <c r="E1000" s="50">
        <v>1.58</v>
      </c>
      <c r="F1000" s="50">
        <f t="shared" si="16"/>
        <v>100.0872014</v>
      </c>
      <c r="H1000" s="50">
        <v>88</v>
      </c>
      <c r="I1000" s="50" t="s">
        <v>126</v>
      </c>
    </row>
    <row r="1001" spans="1:9" x14ac:dyDescent="0.25">
      <c r="A1001" s="50">
        <v>2002</v>
      </c>
      <c r="E1001" s="50">
        <v>1.55</v>
      </c>
      <c r="F1001" s="50">
        <f t="shared" si="16"/>
        <v>98.18681149999999</v>
      </c>
      <c r="H1001" s="50">
        <v>89</v>
      </c>
      <c r="I1001" s="50" t="s">
        <v>126</v>
      </c>
    </row>
    <row r="1002" spans="1:9" x14ac:dyDescent="0.25">
      <c r="A1002" s="50">
        <v>2012</v>
      </c>
      <c r="E1002" s="50">
        <v>1.49</v>
      </c>
      <c r="F1002" s="50">
        <f t="shared" si="16"/>
        <v>94.38603169999999</v>
      </c>
      <c r="H1002" s="50">
        <v>79</v>
      </c>
      <c r="I1002" s="50" t="s">
        <v>127</v>
      </c>
    </row>
    <row r="1003" spans="1:9" x14ac:dyDescent="0.25">
      <c r="A1003" s="50">
        <v>2011</v>
      </c>
      <c r="E1003" s="50">
        <v>1.49</v>
      </c>
      <c r="F1003" s="50">
        <f t="shared" si="16"/>
        <v>94.38603169999999</v>
      </c>
      <c r="H1003" s="50">
        <v>80</v>
      </c>
      <c r="I1003" s="50" t="s">
        <v>127</v>
      </c>
    </row>
    <row r="1004" spans="1:9" x14ac:dyDescent="0.25">
      <c r="A1004" s="50">
        <v>2010</v>
      </c>
      <c r="E1004" s="50">
        <v>1.21</v>
      </c>
      <c r="F1004" s="50">
        <f t="shared" si="16"/>
        <v>76.64905929999999</v>
      </c>
      <c r="H1004" s="50">
        <v>80</v>
      </c>
      <c r="I1004" s="50" t="s">
        <v>127</v>
      </c>
    </row>
    <row r="1005" spans="1:9" x14ac:dyDescent="0.25">
      <c r="A1005" s="50">
        <v>2009</v>
      </c>
      <c r="E1005" s="50">
        <v>1.57</v>
      </c>
      <c r="F1005" s="50">
        <f t="shared" si="16"/>
        <v>99.453738099999995</v>
      </c>
      <c r="H1005" s="50">
        <v>80</v>
      </c>
      <c r="I1005" s="50" t="s">
        <v>127</v>
      </c>
    </row>
    <row r="1006" spans="1:9" x14ac:dyDescent="0.25">
      <c r="A1006" s="50">
        <v>2008</v>
      </c>
      <c r="E1006" s="50">
        <v>1.47</v>
      </c>
      <c r="F1006" s="50">
        <f t="shared" si="16"/>
        <v>93.119105099999985</v>
      </c>
      <c r="H1006" s="50">
        <v>89</v>
      </c>
      <c r="I1006" s="50" t="s">
        <v>127</v>
      </c>
    </row>
    <row r="1007" spans="1:9" x14ac:dyDescent="0.25">
      <c r="A1007" s="50">
        <v>2007</v>
      </c>
      <c r="E1007" s="50">
        <v>1.47</v>
      </c>
      <c r="F1007" s="50">
        <f t="shared" si="16"/>
        <v>93.119105099999985</v>
      </c>
      <c r="H1007" s="50">
        <v>89</v>
      </c>
      <c r="I1007" s="50" t="s">
        <v>127</v>
      </c>
    </row>
    <row r="1008" spans="1:9" x14ac:dyDescent="0.25">
      <c r="A1008" s="50">
        <v>2006</v>
      </c>
      <c r="E1008" s="50">
        <v>1.57</v>
      </c>
      <c r="F1008" s="50">
        <f t="shared" si="16"/>
        <v>99.453738099999995</v>
      </c>
      <c r="H1008" s="50">
        <v>81</v>
      </c>
      <c r="I1008" s="50" t="s">
        <v>127</v>
      </c>
    </row>
    <row r="1009" spans="1:9" x14ac:dyDescent="0.25">
      <c r="A1009" s="50">
        <v>2005</v>
      </c>
      <c r="E1009" s="50">
        <v>1.57</v>
      </c>
      <c r="F1009" s="50">
        <f t="shared" si="16"/>
        <v>99.453738099999995</v>
      </c>
      <c r="H1009" s="50">
        <v>81</v>
      </c>
      <c r="I1009" s="50" t="s">
        <v>127</v>
      </c>
    </row>
    <row r="1010" spans="1:9" x14ac:dyDescent="0.25">
      <c r="A1010" s="50">
        <v>2004</v>
      </c>
      <c r="F1010" s="50">
        <f t="shared" si="16"/>
        <v>0</v>
      </c>
      <c r="H1010" s="50">
        <v>88</v>
      </c>
      <c r="I1010" s="50" t="s">
        <v>127</v>
      </c>
    </row>
    <row r="1011" spans="1:9" x14ac:dyDescent="0.25">
      <c r="A1011" s="50">
        <v>2003</v>
      </c>
      <c r="F1011" s="50">
        <f t="shared" si="16"/>
        <v>0</v>
      </c>
      <c r="H1011" s="50">
        <v>88</v>
      </c>
      <c r="I1011" s="50" t="s">
        <v>127</v>
      </c>
    </row>
    <row r="1012" spans="1:9" x14ac:dyDescent="0.25">
      <c r="A1012" s="50">
        <v>2012</v>
      </c>
      <c r="E1012" s="50">
        <v>1.67</v>
      </c>
      <c r="F1012" s="50">
        <f t="shared" si="16"/>
        <v>105.78837109999999</v>
      </c>
      <c r="H1012" s="50">
        <v>74</v>
      </c>
      <c r="I1012" s="50" t="s">
        <v>128</v>
      </c>
    </row>
    <row r="1013" spans="1:9" x14ac:dyDescent="0.25">
      <c r="A1013" s="50">
        <v>2011</v>
      </c>
      <c r="E1013" s="50">
        <v>1.67</v>
      </c>
      <c r="F1013" s="50">
        <f t="shared" si="16"/>
        <v>105.78837109999999</v>
      </c>
      <c r="H1013" s="50">
        <v>75</v>
      </c>
      <c r="I1013" s="50" t="s">
        <v>128</v>
      </c>
    </row>
    <row r="1014" spans="1:9" x14ac:dyDescent="0.25">
      <c r="A1014" s="50">
        <v>2010</v>
      </c>
      <c r="E1014" s="50">
        <v>1.61</v>
      </c>
      <c r="F1014" s="50">
        <f t="shared" si="16"/>
        <v>101.98759129999999</v>
      </c>
      <c r="H1014" s="50">
        <v>76</v>
      </c>
      <c r="I1014" s="50" t="s">
        <v>128</v>
      </c>
    </row>
    <row r="1015" spans="1:9" x14ac:dyDescent="0.25">
      <c r="A1015" s="50">
        <v>2009</v>
      </c>
      <c r="E1015" s="50">
        <v>1.65</v>
      </c>
      <c r="F1015" s="50">
        <f t="shared" si="16"/>
        <v>104.52144449999999</v>
      </c>
      <c r="H1015" s="50">
        <v>76</v>
      </c>
      <c r="I1015" s="50" t="s">
        <v>128</v>
      </c>
    </row>
    <row r="1016" spans="1:9" x14ac:dyDescent="0.25">
      <c r="A1016" s="50">
        <v>2008</v>
      </c>
      <c r="E1016" s="50">
        <v>1.52</v>
      </c>
      <c r="F1016" s="50">
        <f t="shared" si="16"/>
        <v>96.286421599999997</v>
      </c>
      <c r="H1016" s="50">
        <v>91</v>
      </c>
      <c r="I1016" s="50" t="s">
        <v>128</v>
      </c>
    </row>
    <row r="1017" spans="1:9" x14ac:dyDescent="0.25">
      <c r="A1017" s="50">
        <v>2007</v>
      </c>
      <c r="E1017" s="50">
        <v>1.52</v>
      </c>
      <c r="F1017" s="50">
        <f t="shared" si="16"/>
        <v>96.286421599999997</v>
      </c>
      <c r="H1017" s="50">
        <v>92</v>
      </c>
      <c r="I1017" s="50" t="s">
        <v>128</v>
      </c>
    </row>
    <row r="1018" spans="1:9" x14ac:dyDescent="0.25">
      <c r="A1018" s="50">
        <v>2006</v>
      </c>
      <c r="E1018" s="50">
        <v>1.54</v>
      </c>
      <c r="F1018" s="50">
        <f t="shared" si="16"/>
        <v>97.553348199999988</v>
      </c>
      <c r="H1018" s="50">
        <v>90</v>
      </c>
      <c r="I1018" s="50" t="s">
        <v>128</v>
      </c>
    </row>
    <row r="1019" spans="1:9" x14ac:dyDescent="0.25">
      <c r="A1019" s="50">
        <v>2005</v>
      </c>
      <c r="E1019" s="50">
        <v>1.54</v>
      </c>
      <c r="F1019" s="50">
        <f t="shared" si="16"/>
        <v>97.553348199999988</v>
      </c>
      <c r="H1019" s="50">
        <v>90</v>
      </c>
      <c r="I1019" s="50" t="s">
        <v>128</v>
      </c>
    </row>
    <row r="1020" spans="1:9" x14ac:dyDescent="0.25">
      <c r="A1020" s="50">
        <v>2004</v>
      </c>
      <c r="E1020" s="50">
        <v>1.45</v>
      </c>
      <c r="F1020" s="50">
        <f t="shared" si="16"/>
        <v>91.852178499999994</v>
      </c>
      <c r="H1020" s="50">
        <v>86</v>
      </c>
      <c r="I1020" s="50" t="s">
        <v>128</v>
      </c>
    </row>
    <row r="1021" spans="1:9" x14ac:dyDescent="0.25">
      <c r="A1021" s="50">
        <v>2003</v>
      </c>
      <c r="E1021" s="50">
        <v>1.45</v>
      </c>
      <c r="F1021" s="50">
        <f t="shared" si="16"/>
        <v>91.852178499999994</v>
      </c>
      <c r="H1021" s="50">
        <v>86</v>
      </c>
      <c r="I1021" s="50" t="s">
        <v>128</v>
      </c>
    </row>
    <row r="1022" spans="1:9" x14ac:dyDescent="0.25">
      <c r="A1022" s="50">
        <v>2002</v>
      </c>
      <c r="E1022" s="50">
        <v>1.45</v>
      </c>
      <c r="F1022" s="50">
        <f t="shared" si="16"/>
        <v>91.852178499999994</v>
      </c>
      <c r="H1022" s="50">
        <v>93</v>
      </c>
      <c r="I1022" s="50" t="s">
        <v>129</v>
      </c>
    </row>
    <row r="1023" spans="1:9" x14ac:dyDescent="0.25">
      <c r="A1023" s="50">
        <v>2012</v>
      </c>
      <c r="E1023" s="50">
        <v>1.9</v>
      </c>
      <c r="F1023" s="50">
        <f t="shared" si="16"/>
        <v>120.35802699999998</v>
      </c>
      <c r="H1023" s="50">
        <v>58</v>
      </c>
      <c r="I1023" s="50" t="s">
        <v>130</v>
      </c>
    </row>
    <row r="1024" spans="1:9" x14ac:dyDescent="0.25">
      <c r="A1024" s="50">
        <v>2011</v>
      </c>
      <c r="E1024" s="50">
        <v>1.9</v>
      </c>
      <c r="F1024" s="50">
        <f t="shared" si="16"/>
        <v>120.35802699999998</v>
      </c>
      <c r="H1024" s="50">
        <v>58</v>
      </c>
      <c r="I1024" s="50" t="s">
        <v>130</v>
      </c>
    </row>
    <row r="1025" spans="1:9" x14ac:dyDescent="0.25">
      <c r="A1025" s="50">
        <v>2010</v>
      </c>
      <c r="E1025" s="50">
        <v>2.13</v>
      </c>
      <c r="F1025" s="50">
        <f t="shared" si="16"/>
        <v>134.92768289999998</v>
      </c>
      <c r="H1025" s="50">
        <v>71</v>
      </c>
      <c r="I1025" s="50" t="s">
        <v>130</v>
      </c>
    </row>
    <row r="1026" spans="1:9" x14ac:dyDescent="0.25">
      <c r="A1026" s="50">
        <v>2009</v>
      </c>
      <c r="E1026" s="50">
        <v>2.08</v>
      </c>
      <c r="F1026" s="50">
        <f t="shared" si="16"/>
        <v>131.76036639999998</v>
      </c>
      <c r="H1026" s="50">
        <v>71</v>
      </c>
      <c r="I1026" s="50" t="s">
        <v>130</v>
      </c>
    </row>
    <row r="1027" spans="1:9" x14ac:dyDescent="0.25">
      <c r="A1027" s="50">
        <v>2008</v>
      </c>
      <c r="E1027" s="50">
        <v>2.02</v>
      </c>
      <c r="F1027" s="50">
        <f t="shared" si="16"/>
        <v>127.95958659999999</v>
      </c>
      <c r="H1027" s="50">
        <v>72</v>
      </c>
      <c r="I1027" s="50" t="s">
        <v>130</v>
      </c>
    </row>
    <row r="1028" spans="1:9" x14ac:dyDescent="0.25">
      <c r="A1028" s="50">
        <v>2007</v>
      </c>
      <c r="E1028" s="50">
        <v>2.02</v>
      </c>
      <c r="F1028" s="50">
        <f t="shared" si="16"/>
        <v>127.95958659999999</v>
      </c>
      <c r="H1028" s="50">
        <v>73</v>
      </c>
      <c r="I1028" s="50" t="s">
        <v>130</v>
      </c>
    </row>
    <row r="1029" spans="1:9" x14ac:dyDescent="0.25">
      <c r="A1029" s="50">
        <v>2006</v>
      </c>
      <c r="E1029" s="50">
        <v>2.09</v>
      </c>
      <c r="F1029" s="50">
        <f t="shared" si="16"/>
        <v>132.39382969999997</v>
      </c>
      <c r="H1029" s="50">
        <v>66</v>
      </c>
      <c r="I1029" s="50" t="s">
        <v>130</v>
      </c>
    </row>
    <row r="1030" spans="1:9" x14ac:dyDescent="0.25">
      <c r="A1030" s="50">
        <v>2005</v>
      </c>
      <c r="E1030" s="50">
        <v>2.09</v>
      </c>
      <c r="F1030" s="50">
        <f t="shared" si="16"/>
        <v>132.39382969999997</v>
      </c>
      <c r="H1030" s="50">
        <v>67</v>
      </c>
      <c r="I1030" s="50" t="s">
        <v>130</v>
      </c>
    </row>
    <row r="1031" spans="1:9" x14ac:dyDescent="0.25">
      <c r="A1031" s="50">
        <v>2004</v>
      </c>
      <c r="E1031" s="50">
        <v>2.34</v>
      </c>
      <c r="F1031" s="50">
        <f t="shared" si="16"/>
        <v>148.23041219999999</v>
      </c>
      <c r="H1031" s="50">
        <v>65</v>
      </c>
      <c r="I1031" s="50" t="s">
        <v>130</v>
      </c>
    </row>
    <row r="1032" spans="1:9" x14ac:dyDescent="0.25">
      <c r="A1032" s="50">
        <v>2002</v>
      </c>
      <c r="E1032" s="50">
        <v>1.58</v>
      </c>
      <c r="F1032" s="50">
        <f t="shared" si="16"/>
        <v>100.0872014</v>
      </c>
      <c r="H1032" s="50">
        <v>79</v>
      </c>
      <c r="I1032" s="50" t="s">
        <v>130</v>
      </c>
    </row>
    <row r="1033" spans="1:9" x14ac:dyDescent="0.25">
      <c r="A1033" s="50">
        <v>2012</v>
      </c>
      <c r="E1033" s="50">
        <v>1.98</v>
      </c>
      <c r="F1033" s="50">
        <f t="shared" si="16"/>
        <v>125.42573339999998</v>
      </c>
      <c r="H1033" s="50">
        <v>78</v>
      </c>
      <c r="I1033" s="50" t="s">
        <v>131</v>
      </c>
    </row>
    <row r="1034" spans="1:9" x14ac:dyDescent="0.25">
      <c r="A1034" s="50">
        <v>2011</v>
      </c>
      <c r="E1034" s="50">
        <v>1.07</v>
      </c>
      <c r="F1034" s="50">
        <f t="shared" si="16"/>
        <v>67.780573099999998</v>
      </c>
      <c r="H1034" s="50">
        <v>79</v>
      </c>
      <c r="I1034" s="50" t="s">
        <v>131</v>
      </c>
    </row>
    <row r="1035" spans="1:9" x14ac:dyDescent="0.25">
      <c r="A1035" s="50">
        <v>2010</v>
      </c>
      <c r="E1035" s="50">
        <v>1.07</v>
      </c>
      <c r="F1035" s="50">
        <f t="shared" si="16"/>
        <v>67.780573099999998</v>
      </c>
      <c r="H1035" s="50">
        <v>81</v>
      </c>
      <c r="I1035" s="50" t="s">
        <v>131</v>
      </c>
    </row>
    <row r="1036" spans="1:9" x14ac:dyDescent="0.25">
      <c r="A1036" s="50">
        <v>2009</v>
      </c>
      <c r="E1036" s="50">
        <v>1.8</v>
      </c>
      <c r="F1036" s="50">
        <f t="shared" si="16"/>
        <v>114.023394</v>
      </c>
      <c r="H1036" s="50">
        <v>81</v>
      </c>
      <c r="I1036" s="50" t="s">
        <v>131</v>
      </c>
    </row>
    <row r="1037" spans="1:9" x14ac:dyDescent="0.25">
      <c r="A1037" s="50">
        <v>2008</v>
      </c>
      <c r="E1037" s="50">
        <v>1.8</v>
      </c>
      <c r="F1037" s="50">
        <f t="shared" si="16"/>
        <v>114.023394</v>
      </c>
      <c r="H1037" s="50">
        <v>84</v>
      </c>
      <c r="I1037" s="50" t="s">
        <v>131</v>
      </c>
    </row>
    <row r="1038" spans="1:9" x14ac:dyDescent="0.25">
      <c r="A1038" s="50">
        <v>2007</v>
      </c>
      <c r="E1038" s="50">
        <v>1.84</v>
      </c>
      <c r="F1038" s="50">
        <f t="shared" si="16"/>
        <v>116.55724719999999</v>
      </c>
      <c r="H1038" s="50">
        <v>84</v>
      </c>
      <c r="I1038" s="50" t="s">
        <v>131</v>
      </c>
    </row>
    <row r="1039" spans="1:9" x14ac:dyDescent="0.25">
      <c r="A1039" s="50">
        <v>2006</v>
      </c>
      <c r="E1039" s="50">
        <v>1.84</v>
      </c>
      <c r="F1039" s="50">
        <f t="shared" si="16"/>
        <v>116.55724719999999</v>
      </c>
      <c r="H1039" s="50">
        <v>86</v>
      </c>
      <c r="I1039" s="50" t="s">
        <v>131</v>
      </c>
    </row>
    <row r="1040" spans="1:9" x14ac:dyDescent="0.25">
      <c r="A1040" s="50">
        <v>2005</v>
      </c>
      <c r="E1040" s="50">
        <v>1.78</v>
      </c>
      <c r="F1040" s="50">
        <f t="shared" si="16"/>
        <v>112.75646739999999</v>
      </c>
      <c r="H1040" s="50">
        <v>88</v>
      </c>
      <c r="I1040" s="50" t="s">
        <v>131</v>
      </c>
    </row>
    <row r="1041" spans="1:9" x14ac:dyDescent="0.25">
      <c r="A1041" s="50">
        <v>2004</v>
      </c>
      <c r="E1041" s="50">
        <v>1.78</v>
      </c>
      <c r="F1041" s="50">
        <f t="shared" si="16"/>
        <v>112.75646739999999</v>
      </c>
      <c r="H1041" s="50">
        <v>91</v>
      </c>
      <c r="I1041" s="50" t="s">
        <v>131</v>
      </c>
    </row>
    <row r="1042" spans="1:9" x14ac:dyDescent="0.25">
      <c r="A1042" s="50">
        <v>2003</v>
      </c>
      <c r="E1042" s="50">
        <v>1.79</v>
      </c>
      <c r="F1042" s="50">
        <f t="shared" si="16"/>
        <v>113.38993069999999</v>
      </c>
      <c r="H1042" s="50">
        <v>91</v>
      </c>
      <c r="I1042" s="50" t="s">
        <v>131</v>
      </c>
    </row>
    <row r="1043" spans="1:9" x14ac:dyDescent="0.25">
      <c r="A1043" s="50">
        <v>2002</v>
      </c>
      <c r="E1043" s="50">
        <v>1.79</v>
      </c>
      <c r="F1043" s="50">
        <f t="shared" si="16"/>
        <v>113.38993069999999</v>
      </c>
      <c r="H1043" s="50">
        <v>92</v>
      </c>
      <c r="I1043" s="50" t="s">
        <v>131</v>
      </c>
    </row>
    <row r="1044" spans="1:9" x14ac:dyDescent="0.25">
      <c r="A1044" s="50">
        <v>2012</v>
      </c>
      <c r="E1044" s="50">
        <v>1.59</v>
      </c>
      <c r="F1044" s="50">
        <f t="shared" si="16"/>
        <v>100.7206647</v>
      </c>
      <c r="H1044" s="50">
        <v>72</v>
      </c>
      <c r="I1044" s="50" t="s">
        <v>132</v>
      </c>
    </row>
    <row r="1045" spans="1:9" x14ac:dyDescent="0.25">
      <c r="A1045" s="50">
        <v>2011</v>
      </c>
      <c r="E1045" s="50">
        <v>0.99</v>
      </c>
      <c r="F1045" s="50">
        <f t="shared" si="16"/>
        <v>62.712866699999992</v>
      </c>
      <c r="H1045" s="50">
        <v>61</v>
      </c>
      <c r="I1045" s="50" t="s">
        <v>132</v>
      </c>
    </row>
    <row r="1046" spans="1:9" x14ac:dyDescent="0.25">
      <c r="A1046" s="50">
        <v>2010</v>
      </c>
      <c r="F1046" s="50">
        <f t="shared" si="16"/>
        <v>0</v>
      </c>
      <c r="H1046" s="50">
        <v>65</v>
      </c>
      <c r="I1046" s="50" t="s">
        <v>132</v>
      </c>
    </row>
    <row r="1047" spans="1:9" x14ac:dyDescent="0.25">
      <c r="A1047" s="50">
        <v>2009</v>
      </c>
      <c r="F1047" s="50">
        <f t="shared" si="16"/>
        <v>0</v>
      </c>
      <c r="H1047" s="50">
        <v>65</v>
      </c>
      <c r="I1047" s="50" t="s">
        <v>132</v>
      </c>
    </row>
    <row r="1048" spans="1:9" x14ac:dyDescent="0.25">
      <c r="A1048" s="50">
        <v>2008</v>
      </c>
      <c r="F1048" s="50">
        <f t="shared" si="16"/>
        <v>0</v>
      </c>
      <c r="H1048" s="50">
        <v>67</v>
      </c>
      <c r="I1048" s="50" t="s">
        <v>132</v>
      </c>
    </row>
    <row r="1049" spans="1:9" x14ac:dyDescent="0.25">
      <c r="A1049" s="50">
        <v>2007</v>
      </c>
      <c r="E1049" s="50">
        <v>1.34</v>
      </c>
      <c r="F1049" s="50">
        <f t="shared" si="16"/>
        <v>84.884082199999995</v>
      </c>
      <c r="H1049" s="50">
        <v>79</v>
      </c>
      <c r="I1049" s="50" t="s">
        <v>133</v>
      </c>
    </row>
    <row r="1050" spans="1:9" x14ac:dyDescent="0.25">
      <c r="A1050" s="50">
        <v>2006</v>
      </c>
      <c r="E1050" s="50">
        <v>1.34</v>
      </c>
      <c r="F1050" s="50">
        <f t="shared" si="16"/>
        <v>84.884082199999995</v>
      </c>
      <c r="H1050" s="50">
        <v>80</v>
      </c>
      <c r="I1050" s="50" t="s">
        <v>133</v>
      </c>
    </row>
    <row r="1051" spans="1:9" x14ac:dyDescent="0.25">
      <c r="A1051" s="50">
        <v>2005</v>
      </c>
      <c r="E1051" s="50">
        <v>1.25</v>
      </c>
      <c r="F1051" s="50">
        <f t="shared" si="16"/>
        <v>79.182912499999986</v>
      </c>
      <c r="H1051" s="50">
        <v>82</v>
      </c>
      <c r="I1051" s="50" t="s">
        <v>133</v>
      </c>
    </row>
    <row r="1052" spans="1:9" x14ac:dyDescent="0.25">
      <c r="A1052" s="50">
        <v>2004</v>
      </c>
      <c r="E1052" s="50">
        <v>1.25</v>
      </c>
      <c r="F1052" s="50">
        <f t="shared" si="16"/>
        <v>79.182912499999986</v>
      </c>
      <c r="H1052" s="50">
        <v>80</v>
      </c>
      <c r="I1052" s="50" t="s">
        <v>133</v>
      </c>
    </row>
    <row r="1053" spans="1:9" x14ac:dyDescent="0.25">
      <c r="A1053" s="50">
        <v>2003</v>
      </c>
      <c r="E1053" s="50">
        <v>1.28</v>
      </c>
      <c r="F1053" s="50">
        <f t="shared" si="16"/>
        <v>81.083302399999994</v>
      </c>
      <c r="H1053" s="50">
        <v>80</v>
      </c>
      <c r="I1053" s="50" t="s">
        <v>133</v>
      </c>
    </row>
    <row r="1054" spans="1:9" x14ac:dyDescent="0.25">
      <c r="A1054" s="50">
        <v>2002</v>
      </c>
      <c r="E1054" s="50">
        <v>1.28</v>
      </c>
      <c r="F1054" s="50">
        <f t="shared" si="16"/>
        <v>81.083302399999994</v>
      </c>
      <c r="H1054" s="50">
        <v>81</v>
      </c>
      <c r="I1054" s="50" t="s">
        <v>133</v>
      </c>
    </row>
    <row r="1055" spans="1:9" x14ac:dyDescent="0.25">
      <c r="A1055" s="50">
        <v>2012</v>
      </c>
      <c r="E1055" s="50">
        <v>1.74</v>
      </c>
      <c r="F1055" s="50">
        <f t="shared" si="16"/>
        <v>110.2226142</v>
      </c>
      <c r="H1055" s="50">
        <v>73</v>
      </c>
      <c r="I1055" s="50" t="s">
        <v>134</v>
      </c>
    </row>
    <row r="1056" spans="1:9" x14ac:dyDescent="0.25">
      <c r="A1056" s="50">
        <v>2011</v>
      </c>
      <c r="E1056" s="50">
        <v>2.16</v>
      </c>
      <c r="F1056" s="50">
        <f t="shared" si="16"/>
        <v>136.8280728</v>
      </c>
      <c r="H1056" s="50">
        <v>61</v>
      </c>
      <c r="I1056" s="50" t="s">
        <v>134</v>
      </c>
    </row>
    <row r="1057" spans="1:9" x14ac:dyDescent="0.25">
      <c r="A1057" s="50">
        <v>2010</v>
      </c>
      <c r="F1057" s="50">
        <f t="shared" si="16"/>
        <v>0</v>
      </c>
      <c r="H1057" s="50">
        <v>65</v>
      </c>
      <c r="I1057" s="50" t="s">
        <v>134</v>
      </c>
    </row>
    <row r="1058" spans="1:9" x14ac:dyDescent="0.25">
      <c r="A1058" s="50">
        <v>2009</v>
      </c>
      <c r="F1058" s="50">
        <f t="shared" si="16"/>
        <v>0</v>
      </c>
      <c r="H1058" s="50">
        <v>65</v>
      </c>
      <c r="I1058" s="50" t="s">
        <v>134</v>
      </c>
    </row>
    <row r="1059" spans="1:9" x14ac:dyDescent="0.25">
      <c r="A1059" s="50">
        <v>2008</v>
      </c>
      <c r="F1059" s="50">
        <f t="shared" si="16"/>
        <v>0</v>
      </c>
      <c r="H1059" s="50">
        <v>67</v>
      </c>
      <c r="I1059" s="50" t="s">
        <v>134</v>
      </c>
    </row>
    <row r="1060" spans="1:9" x14ac:dyDescent="0.25">
      <c r="A1060" s="50">
        <v>2012</v>
      </c>
      <c r="E1060" s="50">
        <v>1.61</v>
      </c>
      <c r="F1060" s="50">
        <f t="shared" si="16"/>
        <v>101.98759129999999</v>
      </c>
      <c r="H1060" s="50">
        <v>70</v>
      </c>
      <c r="I1060" s="50" t="s">
        <v>135</v>
      </c>
    </row>
    <row r="1061" spans="1:9" x14ac:dyDescent="0.25">
      <c r="A1061" s="50">
        <v>2011</v>
      </c>
      <c r="E1061" s="50">
        <v>1.58</v>
      </c>
      <c r="F1061" s="50">
        <f t="shared" ref="F1061:F1124" si="17">E1061*(39.37*1.609)</f>
        <v>100.0872014</v>
      </c>
      <c r="H1061" s="50">
        <v>71</v>
      </c>
      <c r="I1061" s="50" t="s">
        <v>135</v>
      </c>
    </row>
    <row r="1062" spans="1:9" x14ac:dyDescent="0.25">
      <c r="A1062" s="50">
        <v>2010</v>
      </c>
      <c r="E1062" s="50">
        <v>1.33</v>
      </c>
      <c r="F1062" s="50">
        <f t="shared" si="17"/>
        <v>84.250618899999992</v>
      </c>
      <c r="H1062" s="50">
        <v>75</v>
      </c>
      <c r="I1062" s="50" t="s">
        <v>135</v>
      </c>
    </row>
    <row r="1063" spans="1:9" x14ac:dyDescent="0.25">
      <c r="A1063" s="50">
        <v>2009</v>
      </c>
      <c r="E1063" s="50">
        <v>1.38</v>
      </c>
      <c r="F1063" s="50">
        <f t="shared" si="17"/>
        <v>87.41793539999999</v>
      </c>
      <c r="H1063" s="50">
        <v>75</v>
      </c>
      <c r="I1063" s="50" t="s">
        <v>135</v>
      </c>
    </row>
    <row r="1064" spans="1:9" x14ac:dyDescent="0.25">
      <c r="A1064" s="50">
        <v>2008</v>
      </c>
      <c r="E1064" s="50">
        <v>1.38</v>
      </c>
      <c r="F1064" s="50">
        <f t="shared" si="17"/>
        <v>87.41793539999999</v>
      </c>
      <c r="H1064" s="50">
        <v>77</v>
      </c>
      <c r="I1064" s="50" t="s">
        <v>135</v>
      </c>
    </row>
    <row r="1065" spans="1:9" x14ac:dyDescent="0.25">
      <c r="A1065" s="50">
        <v>2007</v>
      </c>
      <c r="E1065" s="50">
        <v>1.32</v>
      </c>
      <c r="F1065" s="50">
        <f t="shared" si="17"/>
        <v>83.617155600000004</v>
      </c>
      <c r="H1065" s="50">
        <v>78</v>
      </c>
      <c r="I1065" s="50" t="s">
        <v>135</v>
      </c>
    </row>
    <row r="1066" spans="1:9" x14ac:dyDescent="0.25">
      <c r="A1066" s="50">
        <v>2006</v>
      </c>
      <c r="E1066" s="50">
        <v>1.32</v>
      </c>
      <c r="F1066" s="50">
        <f t="shared" si="17"/>
        <v>83.617155600000004</v>
      </c>
      <c r="H1066" s="50">
        <v>80</v>
      </c>
      <c r="I1066" s="50" t="s">
        <v>135</v>
      </c>
    </row>
    <row r="1067" spans="1:9" x14ac:dyDescent="0.25">
      <c r="A1067" s="50">
        <v>2005</v>
      </c>
      <c r="E1067" s="50">
        <v>1.32</v>
      </c>
      <c r="F1067" s="50">
        <f t="shared" si="17"/>
        <v>83.617155600000004</v>
      </c>
      <c r="H1067" s="50">
        <v>81</v>
      </c>
      <c r="I1067" s="50" t="s">
        <v>135</v>
      </c>
    </row>
    <row r="1068" spans="1:9" x14ac:dyDescent="0.25">
      <c r="A1068" s="50">
        <v>2004</v>
      </c>
      <c r="E1068" s="50">
        <v>1.32</v>
      </c>
      <c r="F1068" s="50">
        <f t="shared" si="17"/>
        <v>83.617155600000004</v>
      </c>
      <c r="H1068" s="50">
        <v>84</v>
      </c>
      <c r="I1068" s="50" t="s">
        <v>135</v>
      </c>
    </row>
    <row r="1069" spans="1:9" x14ac:dyDescent="0.25">
      <c r="A1069" s="50">
        <v>2003</v>
      </c>
      <c r="E1069" s="50">
        <v>1.28</v>
      </c>
      <c r="F1069" s="50">
        <f t="shared" si="17"/>
        <v>81.083302399999994</v>
      </c>
      <c r="H1069" s="50">
        <v>84</v>
      </c>
      <c r="I1069" s="50" t="s">
        <v>135</v>
      </c>
    </row>
    <row r="1070" spans="1:9" x14ac:dyDescent="0.25">
      <c r="A1070" s="50">
        <v>2002</v>
      </c>
      <c r="E1070" s="50">
        <v>1.28</v>
      </c>
      <c r="F1070" s="50">
        <f t="shared" si="17"/>
        <v>81.083302399999994</v>
      </c>
      <c r="H1070" s="50">
        <v>85</v>
      </c>
      <c r="I1070" s="50" t="s">
        <v>135</v>
      </c>
    </row>
    <row r="1071" spans="1:9" x14ac:dyDescent="0.25">
      <c r="A1071" s="50">
        <v>2012</v>
      </c>
      <c r="E1071" s="50">
        <v>1.41</v>
      </c>
      <c r="F1071" s="50">
        <f t="shared" si="17"/>
        <v>89.318325299999984</v>
      </c>
      <c r="H1071" s="50">
        <v>77</v>
      </c>
      <c r="I1071" s="50" t="s">
        <v>136</v>
      </c>
    </row>
    <row r="1072" spans="1:9" x14ac:dyDescent="0.25">
      <c r="A1072" s="50">
        <v>2011</v>
      </c>
      <c r="E1072" s="50">
        <v>1.34</v>
      </c>
      <c r="F1072" s="50">
        <f t="shared" si="17"/>
        <v>84.884082199999995</v>
      </c>
      <c r="H1072" s="50">
        <v>80</v>
      </c>
      <c r="I1072" s="50" t="s">
        <v>136</v>
      </c>
    </row>
    <row r="1073" spans="1:9" x14ac:dyDescent="0.25">
      <c r="A1073" s="50">
        <v>2010</v>
      </c>
      <c r="E1073" s="50">
        <v>1.18</v>
      </c>
      <c r="F1073" s="50">
        <f t="shared" si="17"/>
        <v>74.748669399999983</v>
      </c>
      <c r="H1073" s="50">
        <v>80</v>
      </c>
      <c r="I1073" s="50" t="s">
        <v>136</v>
      </c>
    </row>
    <row r="1074" spans="1:9" x14ac:dyDescent="0.25">
      <c r="A1074" s="50">
        <v>2009</v>
      </c>
      <c r="E1074" s="50">
        <v>1.18</v>
      </c>
      <c r="F1074" s="50">
        <f t="shared" si="17"/>
        <v>74.748669399999983</v>
      </c>
      <c r="H1074" s="50">
        <v>80</v>
      </c>
      <c r="I1074" s="50" t="s">
        <v>136</v>
      </c>
    </row>
    <row r="1075" spans="1:9" x14ac:dyDescent="0.25">
      <c r="A1075" s="50">
        <v>2008</v>
      </c>
      <c r="E1075" s="50">
        <v>1.18</v>
      </c>
      <c r="F1075" s="50">
        <f t="shared" si="17"/>
        <v>74.748669399999983</v>
      </c>
      <c r="H1075" s="50">
        <v>82</v>
      </c>
      <c r="I1075" s="50" t="s">
        <v>136</v>
      </c>
    </row>
    <row r="1076" spans="1:9" x14ac:dyDescent="0.25">
      <c r="A1076" s="50">
        <v>2007</v>
      </c>
      <c r="E1076" s="50">
        <v>1.1499999999999999</v>
      </c>
      <c r="F1076" s="50">
        <f t="shared" si="17"/>
        <v>72.84827949999999</v>
      </c>
      <c r="H1076" s="50">
        <v>84</v>
      </c>
      <c r="I1076" s="50" t="s">
        <v>136</v>
      </c>
    </row>
    <row r="1077" spans="1:9" x14ac:dyDescent="0.25">
      <c r="A1077" s="50">
        <v>2006</v>
      </c>
      <c r="E1077" s="50">
        <v>1.1499999999999999</v>
      </c>
      <c r="F1077" s="50">
        <f t="shared" si="17"/>
        <v>72.84827949999999</v>
      </c>
      <c r="H1077" s="50">
        <v>86</v>
      </c>
      <c r="I1077" s="50" t="s">
        <v>136</v>
      </c>
    </row>
    <row r="1078" spans="1:9" x14ac:dyDescent="0.25">
      <c r="A1078" s="50">
        <v>2005</v>
      </c>
      <c r="E1078" s="50">
        <v>1.1499999999999999</v>
      </c>
      <c r="F1078" s="50">
        <f t="shared" si="17"/>
        <v>72.84827949999999</v>
      </c>
      <c r="H1078" s="50">
        <v>91</v>
      </c>
      <c r="I1078" s="50" t="s">
        <v>136</v>
      </c>
    </row>
    <row r="1079" spans="1:9" x14ac:dyDescent="0.25">
      <c r="A1079" s="50">
        <v>2004</v>
      </c>
      <c r="E1079" s="50">
        <v>1.1499999999999999</v>
      </c>
      <c r="F1079" s="50">
        <f t="shared" si="17"/>
        <v>72.84827949999999</v>
      </c>
      <c r="H1079" s="50">
        <v>92</v>
      </c>
      <c r="I1079" s="50" t="s">
        <v>136</v>
      </c>
    </row>
    <row r="1080" spans="1:9" x14ac:dyDescent="0.25">
      <c r="A1080" s="50">
        <v>2003</v>
      </c>
      <c r="E1080" s="50">
        <v>1.2</v>
      </c>
      <c r="F1080" s="50">
        <f t="shared" si="17"/>
        <v>76.015595999999988</v>
      </c>
      <c r="H1080" s="50">
        <v>92</v>
      </c>
      <c r="I1080" s="50" t="s">
        <v>136</v>
      </c>
    </row>
    <row r="1081" spans="1:9" x14ac:dyDescent="0.25">
      <c r="A1081" s="50">
        <v>2002</v>
      </c>
      <c r="E1081" s="50">
        <v>1.2</v>
      </c>
      <c r="F1081" s="50">
        <f t="shared" si="17"/>
        <v>76.015595999999988</v>
      </c>
      <c r="H1081" s="50">
        <v>93</v>
      </c>
      <c r="I1081" s="50" t="s">
        <v>136</v>
      </c>
    </row>
    <row r="1082" spans="1:9" x14ac:dyDescent="0.25">
      <c r="A1082" s="50">
        <v>2012</v>
      </c>
      <c r="E1082" s="50">
        <v>1.36</v>
      </c>
      <c r="F1082" s="50">
        <f t="shared" si="17"/>
        <v>86.1510088</v>
      </c>
      <c r="H1082" s="50">
        <v>77</v>
      </c>
      <c r="I1082" s="50" t="s">
        <v>137</v>
      </c>
    </row>
    <row r="1083" spans="1:9" x14ac:dyDescent="0.25">
      <c r="A1083" s="50">
        <v>2011</v>
      </c>
      <c r="E1083" s="50">
        <v>1.39</v>
      </c>
      <c r="F1083" s="50">
        <f t="shared" si="17"/>
        <v>88.051398699999993</v>
      </c>
      <c r="H1083" s="50">
        <v>80</v>
      </c>
      <c r="I1083" s="50" t="s">
        <v>137</v>
      </c>
    </row>
    <row r="1084" spans="1:9" x14ac:dyDescent="0.25">
      <c r="A1084" s="50">
        <v>2010</v>
      </c>
      <c r="E1084" s="50">
        <v>1.39</v>
      </c>
      <c r="F1084" s="50">
        <f t="shared" si="17"/>
        <v>88.051398699999993</v>
      </c>
      <c r="H1084" s="50">
        <v>82</v>
      </c>
      <c r="I1084" s="50" t="s">
        <v>137</v>
      </c>
    </row>
    <row r="1085" spans="1:9" x14ac:dyDescent="0.25">
      <c r="A1085" s="50">
        <v>2009</v>
      </c>
      <c r="E1085" s="50">
        <v>1.39</v>
      </c>
      <c r="F1085" s="50">
        <f t="shared" si="17"/>
        <v>88.051398699999993</v>
      </c>
      <c r="H1085" s="50">
        <v>82</v>
      </c>
      <c r="I1085" s="50" t="s">
        <v>137</v>
      </c>
    </row>
    <row r="1086" spans="1:9" x14ac:dyDescent="0.25">
      <c r="A1086" s="50">
        <v>2008</v>
      </c>
      <c r="E1086" s="50">
        <v>1.39</v>
      </c>
      <c r="F1086" s="50">
        <f t="shared" si="17"/>
        <v>88.051398699999993</v>
      </c>
      <c r="H1086" s="50">
        <v>85</v>
      </c>
      <c r="I1086" s="50" t="s">
        <v>137</v>
      </c>
    </row>
    <row r="1087" spans="1:9" x14ac:dyDescent="0.25">
      <c r="A1087" s="50">
        <v>2007</v>
      </c>
      <c r="E1087" s="50">
        <v>1.37</v>
      </c>
      <c r="F1087" s="50">
        <f t="shared" si="17"/>
        <v>86.784472100000002</v>
      </c>
      <c r="H1087" s="50">
        <v>85</v>
      </c>
      <c r="I1087" s="50" t="s">
        <v>137</v>
      </c>
    </row>
    <row r="1088" spans="1:9" x14ac:dyDescent="0.25">
      <c r="A1088" s="50">
        <v>2006</v>
      </c>
      <c r="E1088" s="50">
        <v>1.37</v>
      </c>
      <c r="F1088" s="50">
        <f t="shared" si="17"/>
        <v>86.784472100000002</v>
      </c>
      <c r="H1088" s="50">
        <v>86</v>
      </c>
      <c r="I1088" s="50" t="s">
        <v>137</v>
      </c>
    </row>
    <row r="1089" spans="1:9" x14ac:dyDescent="0.25">
      <c r="A1089" s="50">
        <v>2005</v>
      </c>
      <c r="E1089" s="50">
        <v>1.4</v>
      </c>
      <c r="F1089" s="50">
        <f t="shared" si="17"/>
        <v>88.684861999999981</v>
      </c>
      <c r="H1089" s="50">
        <v>88</v>
      </c>
      <c r="I1089" s="50" t="s">
        <v>137</v>
      </c>
    </row>
    <row r="1090" spans="1:9" x14ac:dyDescent="0.25">
      <c r="A1090" s="50">
        <v>2004</v>
      </c>
      <c r="E1090" s="50">
        <v>1.4</v>
      </c>
      <c r="F1090" s="50">
        <f t="shared" si="17"/>
        <v>88.684861999999981</v>
      </c>
      <c r="H1090" s="50">
        <v>90</v>
      </c>
      <c r="I1090" s="50" t="s">
        <v>137</v>
      </c>
    </row>
    <row r="1091" spans="1:9" x14ac:dyDescent="0.25">
      <c r="A1091" s="50">
        <v>2003</v>
      </c>
      <c r="E1091" s="50">
        <v>1.38</v>
      </c>
      <c r="F1091" s="50">
        <f t="shared" si="17"/>
        <v>87.41793539999999</v>
      </c>
      <c r="H1091" s="50">
        <v>90</v>
      </c>
      <c r="I1091" s="50" t="s">
        <v>137</v>
      </c>
    </row>
    <row r="1092" spans="1:9" x14ac:dyDescent="0.25">
      <c r="A1092" s="50">
        <v>2002</v>
      </c>
      <c r="E1092" s="50">
        <v>1.38</v>
      </c>
      <c r="F1092" s="50">
        <f t="shared" si="17"/>
        <v>87.41793539999999</v>
      </c>
      <c r="H1092" s="50">
        <v>92</v>
      </c>
      <c r="I1092" s="50" t="s">
        <v>137</v>
      </c>
    </row>
    <row r="1093" spans="1:9" x14ac:dyDescent="0.25">
      <c r="A1093" s="50">
        <v>2007</v>
      </c>
      <c r="E1093" s="50">
        <v>1.21</v>
      </c>
      <c r="F1093" s="50">
        <f t="shared" si="17"/>
        <v>76.64905929999999</v>
      </c>
      <c r="H1093" s="50">
        <v>82</v>
      </c>
      <c r="I1093" s="50" t="s">
        <v>138</v>
      </c>
    </row>
    <row r="1094" spans="1:9" x14ac:dyDescent="0.25">
      <c r="A1094" s="50">
        <v>2006</v>
      </c>
      <c r="E1094" s="50">
        <v>1.21</v>
      </c>
      <c r="F1094" s="50">
        <f t="shared" si="17"/>
        <v>76.64905929999999</v>
      </c>
      <c r="H1094" s="50">
        <v>84</v>
      </c>
      <c r="I1094" s="50" t="s">
        <v>138</v>
      </c>
    </row>
    <row r="1095" spans="1:9" x14ac:dyDescent="0.25">
      <c r="A1095" s="50">
        <v>2005</v>
      </c>
      <c r="E1095" s="50">
        <v>1.21</v>
      </c>
      <c r="F1095" s="50">
        <f t="shared" si="17"/>
        <v>76.64905929999999</v>
      </c>
      <c r="H1095" s="50">
        <v>86</v>
      </c>
      <c r="I1095" s="50" t="s">
        <v>138</v>
      </c>
    </row>
    <row r="1096" spans="1:9" x14ac:dyDescent="0.25">
      <c r="A1096" s="50">
        <v>2004</v>
      </c>
      <c r="E1096" s="50">
        <v>1.21</v>
      </c>
      <c r="F1096" s="50">
        <f t="shared" si="17"/>
        <v>76.64905929999999</v>
      </c>
      <c r="H1096" s="50">
        <v>88</v>
      </c>
      <c r="I1096" s="50" t="s">
        <v>138</v>
      </c>
    </row>
    <row r="1097" spans="1:9" x14ac:dyDescent="0.25">
      <c r="A1097" s="50">
        <v>2002</v>
      </c>
      <c r="E1097" s="50">
        <v>1.22</v>
      </c>
      <c r="F1097" s="50">
        <f t="shared" si="17"/>
        <v>77.282522599999993</v>
      </c>
      <c r="H1097" s="50">
        <v>89</v>
      </c>
      <c r="I1097" s="50" t="s">
        <v>138</v>
      </c>
    </row>
    <row r="1098" spans="1:9" x14ac:dyDescent="0.25">
      <c r="A1098" s="50">
        <v>2012</v>
      </c>
      <c r="E1098" s="50">
        <v>1.33</v>
      </c>
      <c r="F1098" s="50">
        <f t="shared" si="17"/>
        <v>84.250618899999992</v>
      </c>
      <c r="H1098" s="50">
        <v>100</v>
      </c>
      <c r="I1098" s="50" t="s">
        <v>139</v>
      </c>
    </row>
    <row r="1099" spans="1:9" x14ac:dyDescent="0.25">
      <c r="A1099" s="50">
        <v>2011</v>
      </c>
      <c r="F1099" s="50">
        <f t="shared" si="17"/>
        <v>0</v>
      </c>
      <c r="H1099" s="50">
        <v>100</v>
      </c>
      <c r="I1099" s="50" t="s">
        <v>139</v>
      </c>
    </row>
    <row r="1100" spans="1:9" x14ac:dyDescent="0.25">
      <c r="A1100" s="50">
        <v>2010</v>
      </c>
      <c r="F1100" s="50">
        <f t="shared" si="17"/>
        <v>0</v>
      </c>
      <c r="H1100" s="50">
        <v>69</v>
      </c>
      <c r="I1100" s="50" t="s">
        <v>139</v>
      </c>
    </row>
    <row r="1101" spans="1:9" x14ac:dyDescent="0.25">
      <c r="A1101" s="50">
        <v>2009</v>
      </c>
      <c r="F1101" s="50">
        <f t="shared" si="17"/>
        <v>0</v>
      </c>
      <c r="H1101" s="50">
        <v>69</v>
      </c>
      <c r="I1101" s="50" t="s">
        <v>139</v>
      </c>
    </row>
    <row r="1102" spans="1:9" x14ac:dyDescent="0.25">
      <c r="A1102" s="50">
        <v>2008</v>
      </c>
      <c r="F1102" s="50">
        <f t="shared" si="17"/>
        <v>0</v>
      </c>
      <c r="H1102" s="50">
        <v>71</v>
      </c>
      <c r="I1102" s="50" t="s">
        <v>139</v>
      </c>
    </row>
    <row r="1103" spans="1:9" x14ac:dyDescent="0.25">
      <c r="A1103" s="50">
        <v>2012</v>
      </c>
      <c r="E1103" s="50">
        <v>1.18</v>
      </c>
      <c r="F1103" s="50">
        <f t="shared" si="17"/>
        <v>74.748669399999983</v>
      </c>
      <c r="H1103" s="50">
        <v>73</v>
      </c>
      <c r="I1103" s="50" t="s">
        <v>140</v>
      </c>
    </row>
    <row r="1104" spans="1:9" x14ac:dyDescent="0.25">
      <c r="A1104" s="50">
        <v>2011</v>
      </c>
      <c r="E1104" s="50">
        <v>1.32</v>
      </c>
      <c r="F1104" s="50">
        <f t="shared" si="17"/>
        <v>83.617155600000004</v>
      </c>
      <c r="H1104" s="50">
        <v>78</v>
      </c>
      <c r="I1104" s="50" t="s">
        <v>140</v>
      </c>
    </row>
    <row r="1105" spans="1:9" x14ac:dyDescent="0.25">
      <c r="A1105" s="50">
        <v>2010</v>
      </c>
      <c r="E1105" s="50">
        <v>1.32</v>
      </c>
      <c r="F1105" s="50">
        <f t="shared" si="17"/>
        <v>83.617155600000004</v>
      </c>
      <c r="H1105" s="50">
        <v>81</v>
      </c>
      <c r="I1105" s="50" t="s">
        <v>140</v>
      </c>
    </row>
    <row r="1106" spans="1:9" x14ac:dyDescent="0.25">
      <c r="A1106" s="50">
        <v>2009</v>
      </c>
      <c r="E1106" s="50">
        <v>1.32</v>
      </c>
      <c r="F1106" s="50">
        <f t="shared" si="17"/>
        <v>83.617155600000004</v>
      </c>
      <c r="H1106" s="50">
        <v>81</v>
      </c>
      <c r="I1106" s="50" t="s">
        <v>140</v>
      </c>
    </row>
    <row r="1107" spans="1:9" x14ac:dyDescent="0.25">
      <c r="A1107" s="50">
        <v>2008</v>
      </c>
      <c r="E1107" s="50">
        <v>1.32</v>
      </c>
      <c r="F1107" s="50">
        <f t="shared" si="17"/>
        <v>83.617155600000004</v>
      </c>
      <c r="H1107" s="50">
        <v>83</v>
      </c>
      <c r="I1107" s="50" t="s">
        <v>140</v>
      </c>
    </row>
    <row r="1108" spans="1:9" x14ac:dyDescent="0.25">
      <c r="A1108" s="50">
        <v>2007</v>
      </c>
      <c r="E1108" s="50">
        <v>1.23</v>
      </c>
      <c r="F1108" s="50">
        <f t="shared" si="17"/>
        <v>77.915985899999995</v>
      </c>
      <c r="H1108" s="50">
        <v>83</v>
      </c>
      <c r="I1108" s="50" t="s">
        <v>140</v>
      </c>
    </row>
    <row r="1109" spans="1:9" x14ac:dyDescent="0.25">
      <c r="A1109" s="50">
        <v>2006</v>
      </c>
      <c r="E1109" s="50">
        <v>1.23</v>
      </c>
      <c r="F1109" s="50">
        <f t="shared" si="17"/>
        <v>77.915985899999995</v>
      </c>
      <c r="H1109" s="50">
        <v>85</v>
      </c>
      <c r="I1109" s="50" t="s">
        <v>140</v>
      </c>
    </row>
    <row r="1110" spans="1:9" x14ac:dyDescent="0.25">
      <c r="A1110" s="50">
        <v>2005</v>
      </c>
      <c r="E1110" s="50">
        <v>1.26</v>
      </c>
      <c r="F1110" s="50">
        <f t="shared" si="17"/>
        <v>79.816375799999989</v>
      </c>
      <c r="H1110" s="50">
        <v>87</v>
      </c>
      <c r="I1110" s="50" t="s">
        <v>140</v>
      </c>
    </row>
    <row r="1111" spans="1:9" x14ac:dyDescent="0.25">
      <c r="A1111" s="50">
        <v>2004</v>
      </c>
      <c r="E1111" s="50">
        <v>1.26</v>
      </c>
      <c r="F1111" s="50">
        <f t="shared" si="17"/>
        <v>79.816375799999989</v>
      </c>
      <c r="H1111" s="50">
        <v>89</v>
      </c>
      <c r="I1111" s="50" t="s">
        <v>140</v>
      </c>
    </row>
    <row r="1112" spans="1:9" x14ac:dyDescent="0.25">
      <c r="A1112" s="50">
        <v>2003</v>
      </c>
      <c r="E1112" s="50">
        <v>1.19</v>
      </c>
      <c r="F1112" s="50">
        <f t="shared" si="17"/>
        <v>75.382132699999985</v>
      </c>
      <c r="H1112" s="50">
        <v>89</v>
      </c>
      <c r="I1112" s="50" t="s">
        <v>140</v>
      </c>
    </row>
    <row r="1113" spans="1:9" x14ac:dyDescent="0.25">
      <c r="A1113" s="50">
        <v>2002</v>
      </c>
      <c r="E1113" s="50">
        <v>1.19</v>
      </c>
      <c r="F1113" s="50">
        <f t="shared" si="17"/>
        <v>75.382132699999985</v>
      </c>
      <c r="H1113" s="50">
        <v>91</v>
      </c>
      <c r="I1113" s="50" t="s">
        <v>140</v>
      </c>
    </row>
    <row r="1114" spans="1:9" x14ac:dyDescent="0.25">
      <c r="A1114" s="50">
        <v>2007</v>
      </c>
      <c r="E1114" s="50">
        <v>1.36</v>
      </c>
      <c r="F1114" s="50">
        <f t="shared" si="17"/>
        <v>86.1510088</v>
      </c>
      <c r="H1114" s="50">
        <v>81</v>
      </c>
      <c r="I1114" s="50" t="s">
        <v>141</v>
      </c>
    </row>
    <row r="1115" spans="1:9" x14ac:dyDescent="0.25">
      <c r="A1115" s="50">
        <v>2006</v>
      </c>
      <c r="E1115" s="50">
        <v>1.36</v>
      </c>
      <c r="F1115" s="50">
        <f t="shared" si="17"/>
        <v>86.1510088</v>
      </c>
      <c r="H1115" s="50">
        <v>83</v>
      </c>
      <c r="I1115" s="50" t="s">
        <v>141</v>
      </c>
    </row>
    <row r="1116" spans="1:9" x14ac:dyDescent="0.25">
      <c r="A1116" s="50">
        <v>2005</v>
      </c>
      <c r="E1116" s="50">
        <v>1.3</v>
      </c>
      <c r="F1116" s="50">
        <f t="shared" si="17"/>
        <v>82.350228999999999</v>
      </c>
      <c r="H1116" s="50">
        <v>85</v>
      </c>
      <c r="I1116" s="50" t="s">
        <v>141</v>
      </c>
    </row>
    <row r="1117" spans="1:9" x14ac:dyDescent="0.25">
      <c r="A1117" s="50">
        <v>2004</v>
      </c>
      <c r="E1117" s="50">
        <v>1.3</v>
      </c>
      <c r="F1117" s="50">
        <f t="shared" si="17"/>
        <v>82.350228999999999</v>
      </c>
      <c r="H1117" s="50">
        <v>83</v>
      </c>
      <c r="I1117" s="50" t="s">
        <v>141</v>
      </c>
    </row>
    <row r="1118" spans="1:9" x14ac:dyDescent="0.25">
      <c r="A1118" s="50">
        <v>2002</v>
      </c>
      <c r="E1118" s="50">
        <v>1.22</v>
      </c>
      <c r="F1118" s="50">
        <f t="shared" si="17"/>
        <v>77.282522599999993</v>
      </c>
      <c r="H1118" s="50">
        <v>85</v>
      </c>
      <c r="I1118" s="50" t="s">
        <v>141</v>
      </c>
    </row>
    <row r="1119" spans="1:9" x14ac:dyDescent="0.25">
      <c r="A1119" s="50">
        <v>2012</v>
      </c>
      <c r="E1119" s="50">
        <v>1.53</v>
      </c>
      <c r="F1119" s="50">
        <f t="shared" si="17"/>
        <v>96.9198849</v>
      </c>
      <c r="H1119" s="50">
        <v>75</v>
      </c>
      <c r="I1119" s="50" t="s">
        <v>142</v>
      </c>
    </row>
    <row r="1120" spans="1:9" x14ac:dyDescent="0.25">
      <c r="A1120" s="50">
        <v>2011</v>
      </c>
      <c r="E1120" s="50">
        <v>1.49</v>
      </c>
      <c r="F1120" s="50">
        <f t="shared" si="17"/>
        <v>94.38603169999999</v>
      </c>
      <c r="H1120" s="50">
        <v>76</v>
      </c>
      <c r="I1120" s="50" t="s">
        <v>142</v>
      </c>
    </row>
    <row r="1121" spans="1:9" x14ac:dyDescent="0.25">
      <c r="A1121" s="50">
        <v>2010</v>
      </c>
      <c r="E1121" s="50">
        <v>1.56</v>
      </c>
      <c r="F1121" s="50">
        <f t="shared" si="17"/>
        <v>98.820274799999993</v>
      </c>
      <c r="H1121" s="50">
        <v>80</v>
      </c>
      <c r="I1121" s="50" t="s">
        <v>142</v>
      </c>
    </row>
    <row r="1122" spans="1:9" x14ac:dyDescent="0.25">
      <c r="A1122" s="50">
        <v>2009</v>
      </c>
      <c r="E1122" s="50">
        <v>1.56</v>
      </c>
      <c r="F1122" s="50">
        <f t="shared" si="17"/>
        <v>98.820274799999993</v>
      </c>
      <c r="H1122" s="50">
        <v>80</v>
      </c>
      <c r="I1122" s="50" t="s">
        <v>142</v>
      </c>
    </row>
    <row r="1123" spans="1:9" x14ac:dyDescent="0.25">
      <c r="A1123" s="50">
        <v>2008</v>
      </c>
      <c r="E1123" s="50">
        <v>1.56</v>
      </c>
      <c r="F1123" s="50">
        <f t="shared" si="17"/>
        <v>98.820274799999993</v>
      </c>
      <c r="H1123" s="50">
        <v>82</v>
      </c>
      <c r="I1123" s="50" t="s">
        <v>142</v>
      </c>
    </row>
    <row r="1124" spans="1:9" x14ac:dyDescent="0.25">
      <c r="A1124" s="50">
        <v>2007</v>
      </c>
      <c r="E1124" s="50">
        <v>1.51</v>
      </c>
      <c r="F1124" s="50">
        <f t="shared" si="17"/>
        <v>95.652958299999995</v>
      </c>
      <c r="H1124" s="50">
        <v>82</v>
      </c>
      <c r="I1124" s="50" t="s">
        <v>142</v>
      </c>
    </row>
    <row r="1125" spans="1:9" x14ac:dyDescent="0.25">
      <c r="A1125" s="50">
        <v>2006</v>
      </c>
      <c r="E1125" s="50">
        <v>1.51</v>
      </c>
      <c r="F1125" s="50">
        <f t="shared" ref="F1125:F1188" si="18">E1125*(39.37*1.609)</f>
        <v>95.652958299999995</v>
      </c>
      <c r="H1125" s="50">
        <v>84</v>
      </c>
      <c r="I1125" s="50" t="s">
        <v>142</v>
      </c>
    </row>
    <row r="1126" spans="1:9" x14ac:dyDescent="0.25">
      <c r="A1126" s="50">
        <v>2005</v>
      </c>
      <c r="E1126" s="50">
        <v>1.48</v>
      </c>
      <c r="F1126" s="50">
        <f t="shared" si="18"/>
        <v>93.752568399999987</v>
      </c>
      <c r="H1126" s="50">
        <v>86</v>
      </c>
      <c r="I1126" s="50" t="s">
        <v>142</v>
      </c>
    </row>
    <row r="1127" spans="1:9" x14ac:dyDescent="0.25">
      <c r="A1127" s="50">
        <v>2004</v>
      </c>
      <c r="E1127" s="50">
        <v>1.48</v>
      </c>
      <c r="F1127" s="50">
        <f t="shared" si="18"/>
        <v>93.752568399999987</v>
      </c>
      <c r="H1127" s="50">
        <v>88</v>
      </c>
      <c r="I1127" s="50" t="s">
        <v>142</v>
      </c>
    </row>
    <row r="1128" spans="1:9" x14ac:dyDescent="0.25">
      <c r="A1128" s="50">
        <v>2002</v>
      </c>
      <c r="E1128" s="50">
        <v>1.42</v>
      </c>
      <c r="F1128" s="50">
        <f t="shared" si="18"/>
        <v>89.951788599999986</v>
      </c>
      <c r="H1128" s="50">
        <v>90</v>
      </c>
      <c r="I1128" s="50" t="s">
        <v>142</v>
      </c>
    </row>
    <row r="1129" spans="1:9" x14ac:dyDescent="0.25">
      <c r="A1129" s="50">
        <v>2012</v>
      </c>
      <c r="E1129" s="50">
        <v>1.32</v>
      </c>
      <c r="F1129" s="50">
        <f t="shared" si="18"/>
        <v>83.617155600000004</v>
      </c>
      <c r="H1129" s="50">
        <v>75</v>
      </c>
      <c r="I1129" s="50" t="s">
        <v>143</v>
      </c>
    </row>
    <row r="1130" spans="1:9" x14ac:dyDescent="0.25">
      <c r="A1130" s="50">
        <v>2011</v>
      </c>
      <c r="E1130" s="50">
        <v>1.29</v>
      </c>
      <c r="F1130" s="50">
        <f t="shared" si="18"/>
        <v>81.716765699999996</v>
      </c>
      <c r="H1130" s="50">
        <v>77</v>
      </c>
      <c r="I1130" s="50" t="s">
        <v>143</v>
      </c>
    </row>
    <row r="1131" spans="1:9" x14ac:dyDescent="0.25">
      <c r="A1131" s="50">
        <v>2010</v>
      </c>
      <c r="E1131" s="50">
        <v>1.31</v>
      </c>
      <c r="F1131" s="50">
        <f t="shared" si="18"/>
        <v>82.983692300000001</v>
      </c>
      <c r="H1131" s="50">
        <v>81</v>
      </c>
      <c r="I1131" s="50" t="s">
        <v>143</v>
      </c>
    </row>
    <row r="1132" spans="1:9" x14ac:dyDescent="0.25">
      <c r="A1132" s="50">
        <v>2009</v>
      </c>
      <c r="E1132" s="50">
        <v>1.31</v>
      </c>
      <c r="F1132" s="50">
        <f t="shared" si="18"/>
        <v>82.983692300000001</v>
      </c>
      <c r="H1132" s="50">
        <v>81</v>
      </c>
      <c r="I1132" s="50" t="s">
        <v>143</v>
      </c>
    </row>
    <row r="1133" spans="1:9" x14ac:dyDescent="0.25">
      <c r="A1133" s="50">
        <v>2008</v>
      </c>
      <c r="E1133" s="50">
        <v>1.31</v>
      </c>
      <c r="F1133" s="50">
        <f t="shared" si="18"/>
        <v>82.983692300000001</v>
      </c>
      <c r="H1133" s="50">
        <v>83</v>
      </c>
      <c r="I1133" s="50" t="s">
        <v>143</v>
      </c>
    </row>
    <row r="1134" spans="1:9" x14ac:dyDescent="0.25">
      <c r="A1134" s="50">
        <v>2007</v>
      </c>
      <c r="E1134" s="50">
        <v>1.23</v>
      </c>
      <c r="F1134" s="50">
        <f t="shared" si="18"/>
        <v>77.915985899999995</v>
      </c>
      <c r="H1134" s="50">
        <v>83</v>
      </c>
      <c r="I1134" s="50" t="s">
        <v>143</v>
      </c>
    </row>
    <row r="1135" spans="1:9" x14ac:dyDescent="0.25">
      <c r="A1135" s="50">
        <v>2006</v>
      </c>
      <c r="E1135" s="50">
        <v>1.23</v>
      </c>
      <c r="F1135" s="50">
        <f t="shared" si="18"/>
        <v>77.915985899999995</v>
      </c>
      <c r="H1135" s="50">
        <v>85</v>
      </c>
      <c r="I1135" s="50" t="s">
        <v>143</v>
      </c>
    </row>
    <row r="1136" spans="1:9" x14ac:dyDescent="0.25">
      <c r="A1136" s="50">
        <v>2005</v>
      </c>
      <c r="E1136" s="50">
        <v>1.22</v>
      </c>
      <c r="F1136" s="50">
        <f t="shared" si="18"/>
        <v>77.282522599999993</v>
      </c>
      <c r="H1136" s="50">
        <v>87</v>
      </c>
      <c r="I1136" s="50" t="s">
        <v>143</v>
      </c>
    </row>
    <row r="1137" spans="1:9" x14ac:dyDescent="0.25">
      <c r="A1137" s="50">
        <v>2004</v>
      </c>
      <c r="E1137" s="50">
        <v>1.22</v>
      </c>
      <c r="F1137" s="50">
        <f t="shared" si="18"/>
        <v>77.282522599999993</v>
      </c>
      <c r="H1137" s="50">
        <v>89</v>
      </c>
      <c r="I1137" s="50" t="s">
        <v>143</v>
      </c>
    </row>
    <row r="1138" spans="1:9" x14ac:dyDescent="0.25">
      <c r="A1138" s="50">
        <v>2002</v>
      </c>
      <c r="E1138" s="50">
        <v>1.22</v>
      </c>
      <c r="F1138" s="50">
        <f t="shared" si="18"/>
        <v>77.282522599999993</v>
      </c>
      <c r="H1138" s="50">
        <v>91</v>
      </c>
      <c r="I1138" s="50" t="s">
        <v>143</v>
      </c>
    </row>
    <row r="1139" spans="1:9" x14ac:dyDescent="0.25">
      <c r="A1139" s="50">
        <v>2012</v>
      </c>
      <c r="E1139" s="50">
        <v>1.61</v>
      </c>
      <c r="F1139" s="50">
        <f t="shared" si="18"/>
        <v>101.98759129999999</v>
      </c>
      <c r="H1139" s="50">
        <v>82</v>
      </c>
      <c r="I1139" s="50" t="s">
        <v>144</v>
      </c>
    </row>
    <row r="1140" spans="1:9" x14ac:dyDescent="0.25">
      <c r="A1140" s="50">
        <v>2011</v>
      </c>
      <c r="E1140" s="50">
        <v>1.55</v>
      </c>
      <c r="F1140" s="50">
        <f t="shared" si="18"/>
        <v>98.18681149999999</v>
      </c>
      <c r="H1140" s="50">
        <v>77</v>
      </c>
      <c r="I1140" s="50" t="s">
        <v>144</v>
      </c>
    </row>
    <row r="1141" spans="1:9" x14ac:dyDescent="0.25">
      <c r="A1141" s="50">
        <v>2010</v>
      </c>
      <c r="E1141" s="50">
        <v>1.18</v>
      </c>
      <c r="F1141" s="50">
        <f t="shared" si="18"/>
        <v>74.748669399999983</v>
      </c>
      <c r="H1141" s="50">
        <v>84</v>
      </c>
      <c r="I1141" s="50" t="s">
        <v>144</v>
      </c>
    </row>
    <row r="1142" spans="1:9" x14ac:dyDescent="0.25">
      <c r="A1142" s="50">
        <v>2009</v>
      </c>
      <c r="E1142" s="50">
        <v>1.57</v>
      </c>
      <c r="F1142" s="50">
        <f t="shared" si="18"/>
        <v>99.453738099999995</v>
      </c>
      <c r="H1142" s="50">
        <v>84</v>
      </c>
      <c r="I1142" s="50" t="s">
        <v>144</v>
      </c>
    </row>
    <row r="1143" spans="1:9" x14ac:dyDescent="0.25">
      <c r="A1143" s="50">
        <v>2008</v>
      </c>
      <c r="E1143" s="50">
        <v>1.57</v>
      </c>
      <c r="F1143" s="50">
        <f t="shared" si="18"/>
        <v>99.453738099999995</v>
      </c>
      <c r="H1143" s="50">
        <v>87</v>
      </c>
      <c r="I1143" s="50" t="s">
        <v>144</v>
      </c>
    </row>
    <row r="1144" spans="1:9" x14ac:dyDescent="0.25">
      <c r="A1144" s="50">
        <v>2007</v>
      </c>
      <c r="E1144" s="50">
        <v>1.45</v>
      </c>
      <c r="F1144" s="50">
        <f t="shared" si="18"/>
        <v>91.852178499999994</v>
      </c>
      <c r="H1144" s="50">
        <v>95</v>
      </c>
      <c r="I1144" s="50" t="s">
        <v>144</v>
      </c>
    </row>
    <row r="1145" spans="1:9" x14ac:dyDescent="0.25">
      <c r="A1145" s="50">
        <v>2006</v>
      </c>
      <c r="E1145" s="50">
        <v>1.45</v>
      </c>
      <c r="F1145" s="50">
        <f t="shared" si="18"/>
        <v>91.852178499999994</v>
      </c>
      <c r="H1145" s="50">
        <v>87</v>
      </c>
      <c r="I1145" s="50" t="s">
        <v>144</v>
      </c>
    </row>
    <row r="1146" spans="1:9" x14ac:dyDescent="0.25">
      <c r="A1146" s="50">
        <v>2005</v>
      </c>
      <c r="E1146" s="50">
        <v>1.5</v>
      </c>
      <c r="F1146" s="50">
        <f t="shared" si="18"/>
        <v>95.019494999999992</v>
      </c>
      <c r="H1146" s="50">
        <v>87</v>
      </c>
      <c r="I1146" s="50" t="s">
        <v>144</v>
      </c>
    </row>
    <row r="1147" spans="1:9" x14ac:dyDescent="0.25">
      <c r="A1147" s="50">
        <v>2004</v>
      </c>
      <c r="E1147" s="50">
        <v>1.5</v>
      </c>
      <c r="F1147" s="50">
        <f t="shared" si="18"/>
        <v>95.019494999999992</v>
      </c>
      <c r="H1147" s="50">
        <v>84</v>
      </c>
      <c r="I1147" s="50" t="s">
        <v>144</v>
      </c>
    </row>
    <row r="1148" spans="1:9" x14ac:dyDescent="0.25">
      <c r="A1148" s="50">
        <v>2003</v>
      </c>
      <c r="E1148" s="50">
        <v>1.28</v>
      </c>
      <c r="F1148" s="50">
        <f t="shared" si="18"/>
        <v>81.083302399999994</v>
      </c>
      <c r="H1148" s="50">
        <v>84</v>
      </c>
      <c r="I1148" s="50" t="s">
        <v>144</v>
      </c>
    </row>
    <row r="1149" spans="1:9" x14ac:dyDescent="0.25">
      <c r="A1149" s="50">
        <v>2002</v>
      </c>
      <c r="E1149" s="50">
        <v>1.28</v>
      </c>
      <c r="F1149" s="50">
        <f t="shared" si="18"/>
        <v>81.083302399999994</v>
      </c>
      <c r="H1149" s="50">
        <v>79</v>
      </c>
      <c r="I1149" s="50" t="s">
        <v>144</v>
      </c>
    </row>
    <row r="1150" spans="1:9" x14ac:dyDescent="0.25">
      <c r="A1150" s="50">
        <v>2012</v>
      </c>
      <c r="E1150" s="50">
        <v>1.91</v>
      </c>
      <c r="F1150" s="50">
        <f t="shared" si="18"/>
        <v>120.99149029999998</v>
      </c>
      <c r="H1150" s="50">
        <v>72</v>
      </c>
      <c r="I1150" s="50" t="s">
        <v>145</v>
      </c>
    </row>
    <row r="1151" spans="1:9" x14ac:dyDescent="0.25">
      <c r="A1151" s="50">
        <v>2011</v>
      </c>
      <c r="E1151" s="50">
        <v>1.84</v>
      </c>
      <c r="F1151" s="50">
        <f t="shared" si="18"/>
        <v>116.55724719999999</v>
      </c>
      <c r="H1151" s="50">
        <v>60</v>
      </c>
      <c r="I1151" s="50" t="s">
        <v>145</v>
      </c>
    </row>
    <row r="1152" spans="1:9" x14ac:dyDescent="0.25">
      <c r="A1152" s="50">
        <v>2010</v>
      </c>
      <c r="E1152" s="50">
        <v>1.8</v>
      </c>
      <c r="F1152" s="50">
        <f t="shared" si="18"/>
        <v>114.023394</v>
      </c>
      <c r="H1152" s="50">
        <v>68</v>
      </c>
      <c r="I1152" s="50" t="s">
        <v>145</v>
      </c>
    </row>
    <row r="1153" spans="1:9" x14ac:dyDescent="0.25">
      <c r="A1153" s="50">
        <v>2009</v>
      </c>
      <c r="E1153" s="50">
        <v>2.41</v>
      </c>
      <c r="F1153" s="50">
        <f t="shared" si="18"/>
        <v>152.66465529999999</v>
      </c>
      <c r="H1153" s="50">
        <v>68</v>
      </c>
      <c r="I1153" s="50" t="s">
        <v>145</v>
      </c>
    </row>
    <row r="1154" spans="1:9" x14ac:dyDescent="0.25">
      <c r="A1154" s="50">
        <v>2008</v>
      </c>
      <c r="E1154" s="50">
        <v>2.41</v>
      </c>
      <c r="F1154" s="50">
        <f t="shared" si="18"/>
        <v>152.66465529999999</v>
      </c>
      <c r="H1154" s="50">
        <v>69</v>
      </c>
      <c r="I1154" s="50" t="s">
        <v>145</v>
      </c>
    </row>
    <row r="1155" spans="1:9" x14ac:dyDescent="0.25">
      <c r="A1155" s="50">
        <v>2007</v>
      </c>
      <c r="E1155" s="50">
        <v>1.82</v>
      </c>
      <c r="F1155" s="50">
        <f t="shared" si="18"/>
        <v>115.2903206</v>
      </c>
      <c r="H1155" s="50">
        <v>83</v>
      </c>
      <c r="I1155" s="50" t="s">
        <v>145</v>
      </c>
    </row>
    <row r="1156" spans="1:9" x14ac:dyDescent="0.25">
      <c r="A1156" s="50">
        <v>2006</v>
      </c>
      <c r="E1156" s="50">
        <v>1.82</v>
      </c>
      <c r="F1156" s="50">
        <f t="shared" si="18"/>
        <v>115.2903206</v>
      </c>
      <c r="H1156" s="50">
        <v>76</v>
      </c>
      <c r="I1156" s="50" t="s">
        <v>145</v>
      </c>
    </row>
    <row r="1157" spans="1:9" x14ac:dyDescent="0.25">
      <c r="A1157" s="50">
        <v>2005</v>
      </c>
      <c r="E1157" s="50">
        <v>1.47</v>
      </c>
      <c r="F1157" s="50">
        <f t="shared" si="18"/>
        <v>93.119105099999985</v>
      </c>
      <c r="H1157" s="50">
        <v>80</v>
      </c>
      <c r="I1157" s="50" t="s">
        <v>145</v>
      </c>
    </row>
    <row r="1158" spans="1:9" x14ac:dyDescent="0.25">
      <c r="A1158" s="50">
        <v>2004</v>
      </c>
      <c r="E1158" s="50">
        <v>1.47</v>
      </c>
      <c r="F1158" s="50">
        <f t="shared" si="18"/>
        <v>93.119105099999985</v>
      </c>
      <c r="H1158" s="50">
        <v>88</v>
      </c>
      <c r="I1158" s="50" t="s">
        <v>145</v>
      </c>
    </row>
    <row r="1159" spans="1:9" x14ac:dyDescent="0.25">
      <c r="A1159" s="50">
        <v>2002</v>
      </c>
      <c r="E1159" s="50">
        <v>1.4</v>
      </c>
      <c r="F1159" s="50">
        <f t="shared" si="18"/>
        <v>88.684861999999981</v>
      </c>
      <c r="H1159" s="50">
        <v>88</v>
      </c>
      <c r="I1159" s="50" t="s">
        <v>145</v>
      </c>
    </row>
    <row r="1160" spans="1:9" x14ac:dyDescent="0.25">
      <c r="A1160" s="50">
        <v>2012</v>
      </c>
      <c r="E1160" s="50">
        <v>1.53</v>
      </c>
      <c r="F1160" s="50">
        <f t="shared" si="18"/>
        <v>96.9198849</v>
      </c>
      <c r="H1160" s="50">
        <v>76</v>
      </c>
      <c r="I1160" s="50" t="s">
        <v>146</v>
      </c>
    </row>
    <row r="1161" spans="1:9" x14ac:dyDescent="0.25">
      <c r="A1161" s="50">
        <v>2011</v>
      </c>
      <c r="E1161" s="50">
        <v>1.52</v>
      </c>
      <c r="F1161" s="50">
        <f t="shared" si="18"/>
        <v>96.286421599999997</v>
      </c>
      <c r="H1161" s="50">
        <v>77</v>
      </c>
      <c r="I1161" s="50" t="s">
        <v>146</v>
      </c>
    </row>
    <row r="1162" spans="1:9" x14ac:dyDescent="0.25">
      <c r="A1162" s="50">
        <v>2010</v>
      </c>
      <c r="E1162" s="50">
        <v>1.48</v>
      </c>
      <c r="F1162" s="50">
        <f t="shared" si="18"/>
        <v>93.752568399999987</v>
      </c>
      <c r="H1162" s="50">
        <v>79</v>
      </c>
      <c r="I1162" s="50" t="s">
        <v>146</v>
      </c>
    </row>
    <row r="1163" spans="1:9" x14ac:dyDescent="0.25">
      <c r="A1163" s="50">
        <v>2009</v>
      </c>
      <c r="E1163" s="50">
        <v>2.0499999999999998</v>
      </c>
      <c r="F1163" s="50">
        <f t="shared" si="18"/>
        <v>129.85997649999999</v>
      </c>
      <c r="H1163" s="50">
        <v>79</v>
      </c>
      <c r="I1163" s="50" t="s">
        <v>146</v>
      </c>
    </row>
    <row r="1164" spans="1:9" x14ac:dyDescent="0.25">
      <c r="A1164" s="50">
        <v>2008</v>
      </c>
      <c r="E1164" s="50">
        <v>2.0499999999999998</v>
      </c>
      <c r="F1164" s="50">
        <f t="shared" si="18"/>
        <v>129.85997649999999</v>
      </c>
      <c r="H1164" s="50">
        <v>86</v>
      </c>
      <c r="I1164" s="50" t="s">
        <v>146</v>
      </c>
    </row>
    <row r="1165" spans="1:9" x14ac:dyDescent="0.25">
      <c r="A1165" s="50">
        <v>2007</v>
      </c>
      <c r="E1165" s="50">
        <v>1.47</v>
      </c>
      <c r="F1165" s="50">
        <f t="shared" si="18"/>
        <v>93.119105099999985</v>
      </c>
      <c r="H1165" s="50">
        <v>99</v>
      </c>
      <c r="I1165" s="50" t="s">
        <v>146</v>
      </c>
    </row>
    <row r="1166" spans="1:9" x14ac:dyDescent="0.25">
      <c r="A1166" s="50">
        <v>2006</v>
      </c>
      <c r="E1166" s="50">
        <v>1.47</v>
      </c>
      <c r="F1166" s="50">
        <f t="shared" si="18"/>
        <v>93.119105099999985</v>
      </c>
      <c r="H1166" s="50">
        <v>91</v>
      </c>
      <c r="I1166" s="50" t="s">
        <v>146</v>
      </c>
    </row>
    <row r="1167" spans="1:9" x14ac:dyDescent="0.25">
      <c r="A1167" s="50">
        <v>2005</v>
      </c>
      <c r="E1167" s="50">
        <v>1.32</v>
      </c>
      <c r="F1167" s="50">
        <f t="shared" si="18"/>
        <v>83.617155600000004</v>
      </c>
      <c r="H1167" s="50">
        <v>87</v>
      </c>
      <c r="I1167" s="50" t="s">
        <v>146</v>
      </c>
    </row>
    <row r="1168" spans="1:9" x14ac:dyDescent="0.25">
      <c r="A1168" s="50">
        <v>2004</v>
      </c>
      <c r="E1168" s="50">
        <v>1.32</v>
      </c>
      <c r="F1168" s="50">
        <f t="shared" si="18"/>
        <v>83.617155600000004</v>
      </c>
      <c r="H1168" s="50">
        <v>94</v>
      </c>
      <c r="I1168" s="50" t="s">
        <v>146</v>
      </c>
    </row>
    <row r="1169" spans="1:9" x14ac:dyDescent="0.25">
      <c r="A1169" s="50">
        <v>2002</v>
      </c>
      <c r="E1169" s="50">
        <v>1.32</v>
      </c>
      <c r="F1169" s="50">
        <f t="shared" si="18"/>
        <v>83.617155600000004</v>
      </c>
      <c r="H1169" s="50">
        <v>94</v>
      </c>
      <c r="I1169" s="50" t="s">
        <v>146</v>
      </c>
    </row>
    <row r="1170" spans="1:9" x14ac:dyDescent="0.25">
      <c r="A1170" s="50">
        <v>2012</v>
      </c>
      <c r="E1170" s="50">
        <v>2.2000000000000002</v>
      </c>
      <c r="F1170" s="50">
        <f t="shared" si="18"/>
        <v>139.36192600000001</v>
      </c>
      <c r="H1170" s="50">
        <v>81</v>
      </c>
      <c r="I1170" s="50" t="s">
        <v>147</v>
      </c>
    </row>
    <row r="1171" spans="1:9" x14ac:dyDescent="0.25">
      <c r="A1171" s="50">
        <v>2011</v>
      </c>
      <c r="E1171" s="50">
        <v>1.75</v>
      </c>
      <c r="F1171" s="50">
        <f t="shared" si="18"/>
        <v>110.8560775</v>
      </c>
      <c r="H1171" s="50">
        <v>87</v>
      </c>
      <c r="I1171" s="50" t="s">
        <v>147</v>
      </c>
    </row>
    <row r="1172" spans="1:9" x14ac:dyDescent="0.25">
      <c r="A1172" s="50">
        <v>2010</v>
      </c>
      <c r="E1172" s="50">
        <v>2.2599999999999998</v>
      </c>
      <c r="F1172" s="50">
        <f t="shared" si="18"/>
        <v>143.16270579999997</v>
      </c>
      <c r="H1172" s="50">
        <v>88</v>
      </c>
      <c r="I1172" s="50" t="s">
        <v>147</v>
      </c>
    </row>
    <row r="1173" spans="1:9" x14ac:dyDescent="0.25">
      <c r="A1173" s="50">
        <v>2009</v>
      </c>
      <c r="E1173" s="50">
        <v>1.73</v>
      </c>
      <c r="F1173" s="50">
        <f t="shared" si="18"/>
        <v>109.58915089999999</v>
      </c>
      <c r="H1173" s="50">
        <v>88</v>
      </c>
      <c r="I1173" s="50" t="s">
        <v>147</v>
      </c>
    </row>
    <row r="1174" spans="1:9" x14ac:dyDescent="0.25">
      <c r="A1174" s="50">
        <v>2008</v>
      </c>
      <c r="E1174" s="50">
        <v>1.76</v>
      </c>
      <c r="F1174" s="50">
        <f t="shared" si="18"/>
        <v>111.48954079999999</v>
      </c>
      <c r="H1174" s="50">
        <v>93</v>
      </c>
      <c r="I1174" s="50" t="s">
        <v>147</v>
      </c>
    </row>
    <row r="1175" spans="1:9" x14ac:dyDescent="0.25">
      <c r="A1175" s="50">
        <v>2007</v>
      </c>
      <c r="E1175" s="50">
        <v>1.76</v>
      </c>
      <c r="F1175" s="50">
        <f t="shared" si="18"/>
        <v>111.48954079999999</v>
      </c>
      <c r="H1175" s="50">
        <v>94</v>
      </c>
      <c r="I1175" s="50" t="s">
        <v>147</v>
      </c>
    </row>
    <row r="1176" spans="1:9" x14ac:dyDescent="0.25">
      <c r="A1176" s="50">
        <v>2006</v>
      </c>
      <c r="E1176" s="50">
        <v>1.73</v>
      </c>
      <c r="F1176" s="50">
        <f t="shared" si="18"/>
        <v>109.58915089999999</v>
      </c>
      <c r="H1176" s="50">
        <v>86</v>
      </c>
      <c r="I1176" s="50" t="s">
        <v>147</v>
      </c>
    </row>
    <row r="1177" spans="1:9" x14ac:dyDescent="0.25">
      <c r="A1177" s="50">
        <v>2005</v>
      </c>
      <c r="E1177" s="50">
        <v>1.73</v>
      </c>
      <c r="F1177" s="50">
        <f t="shared" si="18"/>
        <v>109.58915089999999</v>
      </c>
      <c r="H1177" s="50">
        <v>87</v>
      </c>
      <c r="I1177" s="50" t="s">
        <v>147</v>
      </c>
    </row>
    <row r="1178" spans="1:9" x14ac:dyDescent="0.25">
      <c r="A1178" s="50">
        <v>2004</v>
      </c>
      <c r="E1178" s="50">
        <v>1.72</v>
      </c>
      <c r="F1178" s="50">
        <f t="shared" si="18"/>
        <v>108.95568759999999</v>
      </c>
      <c r="H1178" s="50">
        <v>88</v>
      </c>
      <c r="I1178" s="50" t="s">
        <v>147</v>
      </c>
    </row>
    <row r="1179" spans="1:9" x14ac:dyDescent="0.25">
      <c r="A1179" s="50">
        <v>2003</v>
      </c>
      <c r="E1179" s="50">
        <v>1.72</v>
      </c>
      <c r="F1179" s="50">
        <f t="shared" si="18"/>
        <v>108.95568759999999</v>
      </c>
      <c r="H1179" s="50">
        <v>88</v>
      </c>
      <c r="I1179" s="50" t="s">
        <v>147</v>
      </c>
    </row>
    <row r="1180" spans="1:9" x14ac:dyDescent="0.25">
      <c r="A1180" s="50">
        <v>2002</v>
      </c>
      <c r="E1180" s="50">
        <v>1.63</v>
      </c>
      <c r="F1180" s="50">
        <f t="shared" si="18"/>
        <v>103.25451789999998</v>
      </c>
      <c r="H1180" s="50">
        <v>89</v>
      </c>
      <c r="I1180" s="50" t="s">
        <v>147</v>
      </c>
    </row>
    <row r="1181" spans="1:9" x14ac:dyDescent="0.25">
      <c r="A1181" s="50">
        <v>2012</v>
      </c>
      <c r="E1181" s="50">
        <v>1.57</v>
      </c>
      <c r="F1181" s="50">
        <f t="shared" si="18"/>
        <v>99.453738099999995</v>
      </c>
      <c r="H1181" s="50">
        <v>82</v>
      </c>
      <c r="I1181" s="50" t="s">
        <v>148</v>
      </c>
    </row>
    <row r="1182" spans="1:9" x14ac:dyDescent="0.25">
      <c r="A1182" s="50">
        <v>2011</v>
      </c>
      <c r="E1182" s="50">
        <v>1.55</v>
      </c>
      <c r="F1182" s="50">
        <f t="shared" si="18"/>
        <v>98.18681149999999</v>
      </c>
      <c r="H1182" s="50">
        <v>90</v>
      </c>
      <c r="I1182" s="50" t="s">
        <v>148</v>
      </c>
    </row>
    <row r="1183" spans="1:9" x14ac:dyDescent="0.25">
      <c r="A1183" s="50">
        <v>2010</v>
      </c>
      <c r="E1183" s="50">
        <v>1.41</v>
      </c>
      <c r="F1183" s="50">
        <f t="shared" si="18"/>
        <v>89.318325299999984</v>
      </c>
      <c r="H1183" s="50">
        <v>85</v>
      </c>
      <c r="I1183" s="50" t="s">
        <v>148</v>
      </c>
    </row>
    <row r="1184" spans="1:9" x14ac:dyDescent="0.25">
      <c r="A1184" s="50">
        <v>2009</v>
      </c>
      <c r="E1184" s="50">
        <v>1.5</v>
      </c>
      <c r="F1184" s="50">
        <f t="shared" si="18"/>
        <v>95.019494999999992</v>
      </c>
      <c r="H1184" s="50">
        <v>85</v>
      </c>
      <c r="I1184" s="50" t="s">
        <v>148</v>
      </c>
    </row>
    <row r="1185" spans="1:9" x14ac:dyDescent="0.25">
      <c r="A1185" s="50">
        <v>2008</v>
      </c>
      <c r="E1185" s="50">
        <v>1.5</v>
      </c>
      <c r="F1185" s="50">
        <f t="shared" si="18"/>
        <v>95.019494999999992</v>
      </c>
      <c r="H1185" s="50">
        <v>91</v>
      </c>
      <c r="I1185" s="50" t="s">
        <v>148</v>
      </c>
    </row>
    <row r="1186" spans="1:9" x14ac:dyDescent="0.25">
      <c r="A1186" s="50">
        <v>2007</v>
      </c>
      <c r="E1186" s="50">
        <v>1.46</v>
      </c>
      <c r="F1186" s="50">
        <f t="shared" si="18"/>
        <v>92.485641799999996</v>
      </c>
      <c r="H1186" s="50">
        <v>98</v>
      </c>
      <c r="I1186" s="50" t="s">
        <v>148</v>
      </c>
    </row>
    <row r="1187" spans="1:9" x14ac:dyDescent="0.25">
      <c r="A1187" s="50">
        <v>2006</v>
      </c>
      <c r="E1187" s="50">
        <v>1.46</v>
      </c>
      <c r="F1187" s="50">
        <f t="shared" si="18"/>
        <v>92.485641799999996</v>
      </c>
      <c r="H1187" s="50">
        <v>90</v>
      </c>
      <c r="I1187" s="50" t="s">
        <v>148</v>
      </c>
    </row>
    <row r="1188" spans="1:9" x14ac:dyDescent="0.25">
      <c r="A1188" s="50">
        <v>2005</v>
      </c>
      <c r="E1188" s="50">
        <v>1.45</v>
      </c>
      <c r="F1188" s="50">
        <f t="shared" si="18"/>
        <v>91.852178499999994</v>
      </c>
      <c r="H1188" s="50">
        <v>91</v>
      </c>
      <c r="I1188" s="50" t="s">
        <v>148</v>
      </c>
    </row>
    <row r="1189" spans="1:9" x14ac:dyDescent="0.25">
      <c r="A1189" s="50">
        <v>2004</v>
      </c>
      <c r="E1189" s="50">
        <v>1.45</v>
      </c>
      <c r="F1189" s="50">
        <f t="shared" ref="F1189:F1252" si="19">E1189*(39.37*1.609)</f>
        <v>91.852178499999994</v>
      </c>
      <c r="H1189" s="50">
        <v>92</v>
      </c>
      <c r="I1189" s="50" t="s">
        <v>148</v>
      </c>
    </row>
    <row r="1190" spans="1:9" x14ac:dyDescent="0.25">
      <c r="A1190" s="50">
        <v>2002</v>
      </c>
      <c r="E1190" s="50">
        <v>1.42</v>
      </c>
      <c r="F1190" s="50">
        <f t="shared" si="19"/>
        <v>89.951788599999986</v>
      </c>
      <c r="H1190" s="50">
        <v>92</v>
      </c>
      <c r="I1190" s="50" t="s">
        <v>148</v>
      </c>
    </row>
    <row r="1191" spans="1:9" x14ac:dyDescent="0.25">
      <c r="A1191" s="50">
        <v>2012</v>
      </c>
      <c r="E1191" s="50">
        <v>1.59</v>
      </c>
      <c r="F1191" s="50">
        <f t="shared" si="19"/>
        <v>100.7206647</v>
      </c>
      <c r="H1191" s="50">
        <v>82</v>
      </c>
      <c r="I1191" s="50" t="s">
        <v>149</v>
      </c>
    </row>
    <row r="1192" spans="1:9" x14ac:dyDescent="0.25">
      <c r="A1192" s="50">
        <v>2011</v>
      </c>
      <c r="E1192" s="50">
        <v>1.62</v>
      </c>
      <c r="F1192" s="50">
        <f t="shared" si="19"/>
        <v>102.62105459999999</v>
      </c>
      <c r="H1192" s="50">
        <v>82</v>
      </c>
      <c r="I1192" s="50" t="s">
        <v>149</v>
      </c>
    </row>
    <row r="1193" spans="1:9" x14ac:dyDescent="0.25">
      <c r="A1193" s="50">
        <v>2010</v>
      </c>
      <c r="E1193" s="50">
        <v>1.49</v>
      </c>
      <c r="F1193" s="50">
        <f t="shared" si="19"/>
        <v>94.38603169999999</v>
      </c>
      <c r="H1193" s="50">
        <v>85</v>
      </c>
      <c r="I1193" s="50" t="s">
        <v>149</v>
      </c>
    </row>
    <row r="1194" spans="1:9" x14ac:dyDescent="0.25">
      <c r="A1194" s="50">
        <v>2009</v>
      </c>
      <c r="E1194" s="50">
        <v>1.46</v>
      </c>
      <c r="F1194" s="50">
        <f t="shared" si="19"/>
        <v>92.485641799999996</v>
      </c>
      <c r="H1194" s="50">
        <v>85</v>
      </c>
      <c r="I1194" s="50" t="s">
        <v>149</v>
      </c>
    </row>
    <row r="1195" spans="1:9" x14ac:dyDescent="0.25">
      <c r="A1195" s="50">
        <v>2008</v>
      </c>
      <c r="E1195" s="50">
        <v>1.46</v>
      </c>
      <c r="F1195" s="50">
        <f t="shared" si="19"/>
        <v>92.485641799999996</v>
      </c>
      <c r="H1195" s="50">
        <v>89</v>
      </c>
      <c r="I1195" s="50" t="s">
        <v>149</v>
      </c>
    </row>
    <row r="1196" spans="1:9" x14ac:dyDescent="0.25">
      <c r="A1196" s="50">
        <v>2007</v>
      </c>
      <c r="E1196" s="50">
        <v>1.42</v>
      </c>
      <c r="F1196" s="50">
        <f t="shared" si="19"/>
        <v>89.951788599999986</v>
      </c>
      <c r="H1196" s="50">
        <v>97</v>
      </c>
      <c r="I1196" s="50" t="s">
        <v>149</v>
      </c>
    </row>
    <row r="1197" spans="1:9" x14ac:dyDescent="0.25">
      <c r="A1197" s="50">
        <v>2006</v>
      </c>
      <c r="E1197" s="50">
        <v>1.42</v>
      </c>
      <c r="F1197" s="50">
        <f t="shared" si="19"/>
        <v>89.951788599999986</v>
      </c>
      <c r="H1197" s="50">
        <v>89</v>
      </c>
      <c r="I1197" s="50" t="s">
        <v>149</v>
      </c>
    </row>
    <row r="1198" spans="1:9" x14ac:dyDescent="0.25">
      <c r="A1198" s="50">
        <v>2005</v>
      </c>
      <c r="E1198" s="50">
        <v>1.48</v>
      </c>
      <c r="F1198" s="50">
        <f t="shared" si="19"/>
        <v>93.752568399999987</v>
      </c>
      <c r="H1198" s="50">
        <v>83</v>
      </c>
      <c r="I1198" s="50" t="s">
        <v>149</v>
      </c>
    </row>
    <row r="1199" spans="1:9" x14ac:dyDescent="0.25">
      <c r="A1199" s="50">
        <v>2004</v>
      </c>
      <c r="E1199" s="50">
        <v>1.48</v>
      </c>
      <c r="F1199" s="50">
        <f t="shared" si="19"/>
        <v>93.752568399999987</v>
      </c>
      <c r="H1199" s="50">
        <v>84</v>
      </c>
      <c r="I1199" s="50" t="s">
        <v>149</v>
      </c>
    </row>
    <row r="1200" spans="1:9" x14ac:dyDescent="0.25">
      <c r="A1200" s="50">
        <v>2002</v>
      </c>
      <c r="E1200" s="50">
        <v>1.41</v>
      </c>
      <c r="F1200" s="50">
        <f t="shared" si="19"/>
        <v>89.318325299999984</v>
      </c>
      <c r="H1200" s="50">
        <v>85</v>
      </c>
      <c r="I1200" s="50" t="s">
        <v>149</v>
      </c>
    </row>
    <row r="1201" spans="1:9" x14ac:dyDescent="0.25">
      <c r="A1201" s="50">
        <v>2012</v>
      </c>
      <c r="E1201" s="50">
        <v>1.32</v>
      </c>
      <c r="F1201" s="50">
        <f t="shared" si="19"/>
        <v>83.617155600000004</v>
      </c>
      <c r="H1201" s="50">
        <v>91</v>
      </c>
      <c r="I1201" s="50" t="s">
        <v>150</v>
      </c>
    </row>
    <row r="1202" spans="1:9" x14ac:dyDescent="0.25">
      <c r="A1202" s="50">
        <v>2011</v>
      </c>
      <c r="E1202" s="50">
        <v>1.31</v>
      </c>
      <c r="F1202" s="50">
        <f t="shared" si="19"/>
        <v>82.983692300000001</v>
      </c>
      <c r="H1202" s="50">
        <v>98</v>
      </c>
      <c r="I1202" s="50" t="s">
        <v>150</v>
      </c>
    </row>
    <row r="1203" spans="1:9" x14ac:dyDescent="0.25">
      <c r="A1203" s="50">
        <v>2010</v>
      </c>
      <c r="E1203" s="50">
        <v>1.17</v>
      </c>
      <c r="F1203" s="50">
        <f t="shared" si="19"/>
        <v>74.115206099999995</v>
      </c>
      <c r="H1203" s="50">
        <v>99</v>
      </c>
      <c r="I1203" s="50" t="s">
        <v>150</v>
      </c>
    </row>
    <row r="1204" spans="1:9" x14ac:dyDescent="0.25">
      <c r="A1204" s="50">
        <v>2009</v>
      </c>
      <c r="E1204" s="50">
        <v>1.37</v>
      </c>
      <c r="F1204" s="50">
        <f t="shared" si="19"/>
        <v>86.784472100000002</v>
      </c>
      <c r="H1204" s="50">
        <v>99</v>
      </c>
      <c r="I1204" s="50" t="s">
        <v>150</v>
      </c>
    </row>
    <row r="1205" spans="1:9" x14ac:dyDescent="0.25">
      <c r="A1205" s="50">
        <v>2008</v>
      </c>
      <c r="E1205" s="50">
        <v>1.37</v>
      </c>
      <c r="F1205" s="50">
        <f t="shared" si="19"/>
        <v>86.784472100000002</v>
      </c>
      <c r="H1205" s="50">
        <v>99</v>
      </c>
      <c r="I1205" s="50" t="s">
        <v>150</v>
      </c>
    </row>
    <row r="1206" spans="1:9" x14ac:dyDescent="0.25">
      <c r="A1206" s="50">
        <v>2007</v>
      </c>
      <c r="E1206" s="50">
        <v>1.4</v>
      </c>
      <c r="F1206" s="50">
        <f t="shared" si="19"/>
        <v>88.684861999999981</v>
      </c>
      <c r="H1206" s="50">
        <v>100</v>
      </c>
      <c r="I1206" s="50" t="s">
        <v>150</v>
      </c>
    </row>
    <row r="1207" spans="1:9" x14ac:dyDescent="0.25">
      <c r="A1207" s="50">
        <v>2006</v>
      </c>
      <c r="E1207" s="50">
        <v>1.4</v>
      </c>
      <c r="F1207" s="50">
        <f t="shared" si="19"/>
        <v>88.684861999999981</v>
      </c>
      <c r="H1207" s="50">
        <v>91</v>
      </c>
      <c r="I1207" s="50" t="s">
        <v>150</v>
      </c>
    </row>
    <row r="1208" spans="1:9" x14ac:dyDescent="0.25">
      <c r="A1208" s="50">
        <v>2005</v>
      </c>
      <c r="F1208" s="50">
        <f t="shared" si="19"/>
        <v>0</v>
      </c>
      <c r="H1208" s="50">
        <v>90</v>
      </c>
      <c r="I1208" s="50" t="s">
        <v>150</v>
      </c>
    </row>
    <row r="1209" spans="1:9" x14ac:dyDescent="0.25">
      <c r="A1209" s="50">
        <v>2010</v>
      </c>
      <c r="E1209" s="50">
        <v>1.24</v>
      </c>
      <c r="F1209" s="50">
        <f t="shared" si="19"/>
        <v>78.549449199999998</v>
      </c>
      <c r="H1209" s="50">
        <v>97</v>
      </c>
      <c r="I1209" s="50" t="s">
        <v>151</v>
      </c>
    </row>
    <row r="1210" spans="1:9" x14ac:dyDescent="0.25">
      <c r="A1210" s="50">
        <v>2009</v>
      </c>
      <c r="E1210" s="50">
        <v>1.52</v>
      </c>
      <c r="F1210" s="50">
        <f t="shared" si="19"/>
        <v>96.286421599999997</v>
      </c>
      <c r="H1210" s="50">
        <v>97</v>
      </c>
      <c r="I1210" s="50" t="s">
        <v>151</v>
      </c>
    </row>
    <row r="1211" spans="1:9" x14ac:dyDescent="0.25">
      <c r="A1211" s="50">
        <v>2008</v>
      </c>
      <c r="E1211" s="50">
        <v>1.52</v>
      </c>
      <c r="F1211" s="50">
        <f t="shared" si="19"/>
        <v>96.286421599999997</v>
      </c>
      <c r="H1211" s="50">
        <v>98</v>
      </c>
      <c r="I1211" s="50" t="s">
        <v>151</v>
      </c>
    </row>
    <row r="1212" spans="1:9" x14ac:dyDescent="0.25">
      <c r="A1212" s="50">
        <v>2007</v>
      </c>
      <c r="E1212" s="50">
        <v>1.55</v>
      </c>
      <c r="F1212" s="50">
        <f t="shared" si="19"/>
        <v>98.18681149999999</v>
      </c>
      <c r="H1212" s="50">
        <v>98</v>
      </c>
      <c r="I1212" s="50" t="s">
        <v>151</v>
      </c>
    </row>
    <row r="1213" spans="1:9" x14ac:dyDescent="0.25">
      <c r="A1213" s="50">
        <v>2006</v>
      </c>
      <c r="E1213" s="50">
        <v>1.55</v>
      </c>
      <c r="F1213" s="50">
        <f t="shared" si="19"/>
        <v>98.18681149999999</v>
      </c>
      <c r="H1213" s="50">
        <v>90</v>
      </c>
      <c r="I1213" s="50" t="s">
        <v>151</v>
      </c>
    </row>
    <row r="1214" spans="1:9" x14ac:dyDescent="0.25">
      <c r="A1214" s="50">
        <v>2005</v>
      </c>
      <c r="F1214" s="50">
        <f t="shared" si="19"/>
        <v>0</v>
      </c>
      <c r="H1214" s="50">
        <v>90</v>
      </c>
      <c r="I1214" s="50" t="s">
        <v>151</v>
      </c>
    </row>
    <row r="1215" spans="1:9" x14ac:dyDescent="0.25">
      <c r="A1215" s="50">
        <v>2012</v>
      </c>
      <c r="E1215" s="50">
        <v>1.38</v>
      </c>
      <c r="F1215" s="50">
        <f t="shared" si="19"/>
        <v>87.41793539999999</v>
      </c>
      <c r="H1215" s="50">
        <v>90</v>
      </c>
      <c r="I1215" s="50" t="s">
        <v>152</v>
      </c>
    </row>
    <row r="1216" spans="1:9" x14ac:dyDescent="0.25">
      <c r="A1216" s="50">
        <v>2011</v>
      </c>
      <c r="E1216" s="50">
        <v>1.34</v>
      </c>
      <c r="F1216" s="50">
        <f t="shared" si="19"/>
        <v>84.884082199999995</v>
      </c>
      <c r="H1216" s="50">
        <v>98</v>
      </c>
      <c r="I1216" s="50" t="s">
        <v>152</v>
      </c>
    </row>
    <row r="1217" spans="1:9" x14ac:dyDescent="0.25">
      <c r="A1217" s="50">
        <v>2012</v>
      </c>
      <c r="E1217" s="50">
        <v>1.93</v>
      </c>
      <c r="F1217" s="50">
        <f t="shared" si="19"/>
        <v>122.25841689999999</v>
      </c>
      <c r="H1217" s="50">
        <v>80</v>
      </c>
      <c r="I1217" s="50" t="s">
        <v>153</v>
      </c>
    </row>
    <row r="1218" spans="1:9" x14ac:dyDescent="0.25">
      <c r="A1218" s="50">
        <v>2011</v>
      </c>
      <c r="E1218" s="50">
        <v>1.73</v>
      </c>
      <c r="F1218" s="50">
        <f t="shared" si="19"/>
        <v>109.58915089999999</v>
      </c>
      <c r="H1218" s="50">
        <v>83</v>
      </c>
      <c r="I1218" s="50" t="s">
        <v>153</v>
      </c>
    </row>
    <row r="1219" spans="1:9" x14ac:dyDescent="0.25">
      <c r="A1219" s="50">
        <v>2010</v>
      </c>
      <c r="E1219" s="50">
        <v>1.47</v>
      </c>
      <c r="F1219" s="50">
        <f t="shared" si="19"/>
        <v>93.119105099999985</v>
      </c>
      <c r="H1219" s="50">
        <v>92</v>
      </c>
      <c r="I1219" s="50" t="s">
        <v>153</v>
      </c>
    </row>
    <row r="1220" spans="1:9" x14ac:dyDescent="0.25">
      <c r="A1220" s="50">
        <v>2009</v>
      </c>
      <c r="E1220" s="50">
        <v>1.6</v>
      </c>
      <c r="F1220" s="50">
        <f t="shared" si="19"/>
        <v>101.354128</v>
      </c>
      <c r="H1220" s="50">
        <v>92</v>
      </c>
      <c r="I1220" s="50" t="s">
        <v>153</v>
      </c>
    </row>
    <row r="1221" spans="1:9" x14ac:dyDescent="0.25">
      <c r="A1221" s="50">
        <v>2008</v>
      </c>
      <c r="E1221" s="50">
        <v>1.56</v>
      </c>
      <c r="F1221" s="50">
        <f t="shared" si="19"/>
        <v>98.820274799999993</v>
      </c>
      <c r="H1221" s="50">
        <v>91</v>
      </c>
      <c r="I1221" s="50" t="s">
        <v>153</v>
      </c>
    </row>
    <row r="1222" spans="1:9" x14ac:dyDescent="0.25">
      <c r="A1222" s="50">
        <v>2007</v>
      </c>
      <c r="E1222" s="50">
        <v>1.56</v>
      </c>
      <c r="F1222" s="50">
        <f t="shared" si="19"/>
        <v>98.820274799999993</v>
      </c>
      <c r="H1222" s="50">
        <v>91</v>
      </c>
      <c r="I1222" s="50" t="s">
        <v>153</v>
      </c>
    </row>
    <row r="1223" spans="1:9" x14ac:dyDescent="0.25">
      <c r="A1223" s="50">
        <v>2006</v>
      </c>
      <c r="E1223" s="50">
        <v>1.56</v>
      </c>
      <c r="F1223" s="50">
        <f t="shared" si="19"/>
        <v>98.820274799999993</v>
      </c>
      <c r="H1223" s="50">
        <v>90</v>
      </c>
      <c r="I1223" s="50" t="s">
        <v>153</v>
      </c>
    </row>
    <row r="1224" spans="1:9" x14ac:dyDescent="0.25">
      <c r="A1224" s="50">
        <v>2005</v>
      </c>
      <c r="E1224" s="50">
        <v>1.56</v>
      </c>
      <c r="F1224" s="50">
        <f t="shared" si="19"/>
        <v>98.820274799999993</v>
      </c>
      <c r="H1224" s="50">
        <v>90</v>
      </c>
      <c r="I1224" s="50" t="s">
        <v>153</v>
      </c>
    </row>
    <row r="1225" spans="1:9" x14ac:dyDescent="0.25">
      <c r="A1225" s="50">
        <v>2004</v>
      </c>
      <c r="E1225" s="50">
        <v>1.61</v>
      </c>
      <c r="F1225" s="50">
        <f t="shared" si="19"/>
        <v>101.98759129999999</v>
      </c>
      <c r="H1225" s="50">
        <v>91</v>
      </c>
      <c r="I1225" s="50" t="s">
        <v>153</v>
      </c>
    </row>
    <row r="1226" spans="1:9" x14ac:dyDescent="0.25">
      <c r="A1226" s="50">
        <v>2002</v>
      </c>
      <c r="E1226" s="50">
        <v>1.45</v>
      </c>
      <c r="F1226" s="50">
        <f t="shared" si="19"/>
        <v>91.852178499999994</v>
      </c>
      <c r="H1226" s="50">
        <v>89</v>
      </c>
      <c r="I1226" s="50" t="s">
        <v>153</v>
      </c>
    </row>
    <row r="1227" spans="1:9" x14ac:dyDescent="0.25">
      <c r="A1227" s="50">
        <v>2012</v>
      </c>
      <c r="E1227" s="50">
        <v>1.39</v>
      </c>
      <c r="F1227" s="50">
        <f t="shared" si="19"/>
        <v>88.051398699999993</v>
      </c>
      <c r="H1227" s="50">
        <v>62</v>
      </c>
      <c r="I1227" s="50" t="s">
        <v>154</v>
      </c>
    </row>
    <row r="1228" spans="1:9" x14ac:dyDescent="0.25">
      <c r="A1228" s="50">
        <v>2011</v>
      </c>
      <c r="E1228" s="50">
        <v>1.38</v>
      </c>
      <c r="F1228" s="50">
        <f t="shared" si="19"/>
        <v>87.41793539999999</v>
      </c>
      <c r="H1228" s="50">
        <v>63</v>
      </c>
      <c r="I1228" s="50" t="s">
        <v>154</v>
      </c>
    </row>
    <row r="1229" spans="1:9" x14ac:dyDescent="0.25">
      <c r="A1229" s="50">
        <v>2010</v>
      </c>
      <c r="E1229" s="50">
        <v>2.87</v>
      </c>
      <c r="F1229" s="50">
        <f t="shared" si="19"/>
        <v>181.80396709999999</v>
      </c>
      <c r="H1229" s="50">
        <v>77</v>
      </c>
      <c r="I1229" s="50" t="s">
        <v>154</v>
      </c>
    </row>
    <row r="1230" spans="1:9" x14ac:dyDescent="0.25">
      <c r="A1230" s="50">
        <v>2009</v>
      </c>
      <c r="E1230" s="50">
        <v>1.41</v>
      </c>
      <c r="F1230" s="50">
        <f t="shared" si="19"/>
        <v>89.318325299999984</v>
      </c>
      <c r="H1230" s="50">
        <v>77</v>
      </c>
      <c r="I1230" s="50" t="s">
        <v>154</v>
      </c>
    </row>
    <row r="1231" spans="1:9" x14ac:dyDescent="0.25">
      <c r="A1231" s="50">
        <v>2008</v>
      </c>
      <c r="E1231" s="50">
        <v>1.39</v>
      </c>
      <c r="F1231" s="50">
        <f t="shared" si="19"/>
        <v>88.051398699999993</v>
      </c>
      <c r="H1231" s="50">
        <v>87</v>
      </c>
      <c r="I1231" s="50" t="s">
        <v>154</v>
      </c>
    </row>
    <row r="1232" spans="1:9" x14ac:dyDescent="0.25">
      <c r="A1232" s="50">
        <v>2007</v>
      </c>
      <c r="E1232" s="50">
        <v>1.39</v>
      </c>
      <c r="F1232" s="50">
        <f t="shared" si="19"/>
        <v>88.051398699999993</v>
      </c>
      <c r="H1232" s="50">
        <v>88</v>
      </c>
      <c r="I1232" s="50" t="s">
        <v>154</v>
      </c>
    </row>
    <row r="1233" spans="1:9" x14ac:dyDescent="0.25">
      <c r="A1233" s="50">
        <v>2006</v>
      </c>
      <c r="E1233" s="50">
        <v>1.35</v>
      </c>
      <c r="F1233" s="50">
        <f t="shared" si="19"/>
        <v>85.517545499999997</v>
      </c>
      <c r="H1233" s="50">
        <v>81</v>
      </c>
      <c r="I1233" s="50" t="s">
        <v>154</v>
      </c>
    </row>
    <row r="1234" spans="1:9" x14ac:dyDescent="0.25">
      <c r="A1234" s="50">
        <v>2005</v>
      </c>
      <c r="E1234" s="50">
        <v>1.35</v>
      </c>
      <c r="F1234" s="50">
        <f t="shared" si="19"/>
        <v>85.517545499999997</v>
      </c>
      <c r="H1234" s="50">
        <v>81</v>
      </c>
      <c r="I1234" s="50" t="s">
        <v>154</v>
      </c>
    </row>
    <row r="1235" spans="1:9" x14ac:dyDescent="0.25">
      <c r="A1235" s="50">
        <v>2004</v>
      </c>
      <c r="E1235" s="50">
        <v>1.32</v>
      </c>
      <c r="F1235" s="50">
        <f t="shared" si="19"/>
        <v>83.617155600000004</v>
      </c>
      <c r="H1235" s="50">
        <v>83</v>
      </c>
      <c r="I1235" s="50" t="s">
        <v>154</v>
      </c>
    </row>
    <row r="1236" spans="1:9" x14ac:dyDescent="0.25">
      <c r="A1236" s="50">
        <v>2002</v>
      </c>
      <c r="E1236" s="50">
        <v>1.26</v>
      </c>
      <c r="F1236" s="50">
        <f t="shared" si="19"/>
        <v>79.816375799999989</v>
      </c>
      <c r="H1236" s="50">
        <v>84</v>
      </c>
      <c r="I1236" s="50" t="s">
        <v>154</v>
      </c>
    </row>
    <row r="1237" spans="1:9" x14ac:dyDescent="0.25">
      <c r="A1237" s="50">
        <v>2012</v>
      </c>
      <c r="E1237" s="50">
        <v>2.2799999999999998</v>
      </c>
      <c r="F1237" s="50">
        <f t="shared" si="19"/>
        <v>144.42963239999997</v>
      </c>
      <c r="H1237" s="50">
        <v>58</v>
      </c>
      <c r="I1237" s="50" t="s">
        <v>155</v>
      </c>
    </row>
    <row r="1238" spans="1:9" x14ac:dyDescent="0.25">
      <c r="A1238" s="50">
        <v>2011</v>
      </c>
      <c r="E1238" s="50">
        <v>2.74</v>
      </c>
      <c r="F1238" s="50">
        <f t="shared" si="19"/>
        <v>173.5689442</v>
      </c>
      <c r="H1238" s="50">
        <v>54</v>
      </c>
      <c r="I1238" s="50" t="s">
        <v>155</v>
      </c>
    </row>
    <row r="1239" spans="1:9" x14ac:dyDescent="0.25">
      <c r="A1239" s="50">
        <v>2010</v>
      </c>
      <c r="E1239" s="50">
        <v>3.28</v>
      </c>
      <c r="F1239" s="50">
        <f t="shared" si="19"/>
        <v>207.77596239999997</v>
      </c>
      <c r="H1239" s="50">
        <v>73</v>
      </c>
      <c r="I1239" s="50" t="s">
        <v>155</v>
      </c>
    </row>
    <row r="1240" spans="1:9" x14ac:dyDescent="0.25">
      <c r="A1240" s="50">
        <v>2009</v>
      </c>
      <c r="E1240" s="50">
        <v>2.25</v>
      </c>
      <c r="F1240" s="50">
        <f t="shared" si="19"/>
        <v>142.52924249999998</v>
      </c>
      <c r="H1240" s="50">
        <v>73</v>
      </c>
      <c r="I1240" s="50" t="s">
        <v>155</v>
      </c>
    </row>
    <row r="1241" spans="1:9" x14ac:dyDescent="0.25">
      <c r="A1241" s="50">
        <v>2008</v>
      </c>
      <c r="E1241" s="50">
        <v>2.15</v>
      </c>
      <c r="F1241" s="50">
        <f t="shared" si="19"/>
        <v>136.19460949999998</v>
      </c>
      <c r="H1241" s="50">
        <v>77</v>
      </c>
      <c r="I1241" s="50" t="s">
        <v>155</v>
      </c>
    </row>
    <row r="1242" spans="1:9" x14ac:dyDescent="0.25">
      <c r="A1242" s="50">
        <v>2007</v>
      </c>
      <c r="E1242" s="50">
        <v>2.15</v>
      </c>
      <c r="F1242" s="50">
        <f t="shared" si="19"/>
        <v>136.19460949999998</v>
      </c>
      <c r="H1242" s="50">
        <v>78</v>
      </c>
      <c r="I1242" s="50" t="s">
        <v>155</v>
      </c>
    </row>
    <row r="1243" spans="1:9" x14ac:dyDescent="0.25">
      <c r="A1243" s="50">
        <v>2006</v>
      </c>
      <c r="E1243" s="50">
        <v>2.29</v>
      </c>
      <c r="F1243" s="50">
        <f t="shared" si="19"/>
        <v>145.06309569999999</v>
      </c>
      <c r="H1243" s="50">
        <v>70</v>
      </c>
      <c r="I1243" s="50" t="s">
        <v>155</v>
      </c>
    </row>
    <row r="1244" spans="1:9" x14ac:dyDescent="0.25">
      <c r="A1244" s="50">
        <v>2005</v>
      </c>
      <c r="E1244" s="50">
        <v>2.29</v>
      </c>
      <c r="F1244" s="50">
        <f t="shared" si="19"/>
        <v>145.06309569999999</v>
      </c>
      <c r="H1244" s="50">
        <v>71</v>
      </c>
      <c r="I1244" s="50" t="s">
        <v>155</v>
      </c>
    </row>
    <row r="1245" spans="1:9" x14ac:dyDescent="0.25">
      <c r="A1245" s="50">
        <v>2004</v>
      </c>
      <c r="E1245" s="50">
        <v>2.0499999999999998</v>
      </c>
      <c r="F1245" s="50">
        <f t="shared" si="19"/>
        <v>129.85997649999999</v>
      </c>
      <c r="H1245" s="50">
        <v>80</v>
      </c>
      <c r="I1245" s="50" t="s">
        <v>155</v>
      </c>
    </row>
    <row r="1246" spans="1:9" x14ac:dyDescent="0.25">
      <c r="A1246" s="50">
        <v>2002</v>
      </c>
      <c r="F1246" s="50">
        <f t="shared" si="19"/>
        <v>0</v>
      </c>
      <c r="H1246" s="50">
        <v>89</v>
      </c>
      <c r="I1246" s="50" t="s">
        <v>155</v>
      </c>
    </row>
    <row r="1247" spans="1:9" x14ac:dyDescent="0.25">
      <c r="A1247" s="50">
        <v>2003</v>
      </c>
      <c r="E1247" s="50">
        <v>1.38</v>
      </c>
      <c r="F1247" s="50">
        <f t="shared" si="19"/>
        <v>87.41793539999999</v>
      </c>
      <c r="H1247" s="50">
        <v>76</v>
      </c>
      <c r="I1247" s="50" t="s">
        <v>156</v>
      </c>
    </row>
    <row r="1248" spans="1:9" x14ac:dyDescent="0.25">
      <c r="A1248" s="50">
        <v>2012</v>
      </c>
      <c r="E1248" s="50">
        <v>1.37</v>
      </c>
      <c r="F1248" s="50">
        <f t="shared" si="19"/>
        <v>86.784472100000002</v>
      </c>
      <c r="H1248" s="50">
        <v>82</v>
      </c>
      <c r="I1248" s="50" t="s">
        <v>157</v>
      </c>
    </row>
    <row r="1249" spans="1:9" x14ac:dyDescent="0.25">
      <c r="A1249" s="50">
        <v>2011</v>
      </c>
      <c r="E1249" s="50">
        <v>1.54</v>
      </c>
      <c r="F1249" s="50">
        <f t="shared" si="19"/>
        <v>97.553348199999988</v>
      </c>
      <c r="H1249" s="50">
        <v>81</v>
      </c>
      <c r="I1249" s="50" t="s">
        <v>157</v>
      </c>
    </row>
    <row r="1250" spans="1:9" x14ac:dyDescent="0.25">
      <c r="A1250" s="50">
        <v>2010</v>
      </c>
      <c r="E1250" s="50">
        <v>1.48</v>
      </c>
      <c r="F1250" s="50">
        <f t="shared" si="19"/>
        <v>93.752568399999987</v>
      </c>
      <c r="H1250" s="50">
        <v>89</v>
      </c>
      <c r="I1250" s="50" t="s">
        <v>157</v>
      </c>
    </row>
    <row r="1251" spans="1:9" x14ac:dyDescent="0.25">
      <c r="A1251" s="50">
        <v>2009</v>
      </c>
      <c r="E1251" s="50">
        <v>1.48</v>
      </c>
      <c r="F1251" s="50">
        <f t="shared" si="19"/>
        <v>93.752568399999987</v>
      </c>
      <c r="H1251" s="50">
        <v>89</v>
      </c>
      <c r="I1251" s="50" t="s">
        <v>157</v>
      </c>
    </row>
    <row r="1252" spans="1:9" x14ac:dyDescent="0.25">
      <c r="A1252" s="50">
        <v>2008</v>
      </c>
      <c r="E1252" s="50">
        <v>1.5</v>
      </c>
      <c r="F1252" s="50">
        <f t="shared" si="19"/>
        <v>95.019494999999992</v>
      </c>
      <c r="H1252" s="50">
        <v>89</v>
      </c>
      <c r="I1252" s="50" t="s">
        <v>157</v>
      </c>
    </row>
    <row r="1253" spans="1:9" x14ac:dyDescent="0.25">
      <c r="A1253" s="50">
        <v>2007</v>
      </c>
      <c r="E1253" s="50">
        <v>1.5</v>
      </c>
      <c r="F1253" s="50">
        <f t="shared" ref="F1253:F1316" si="20">E1253*(39.37*1.609)</f>
        <v>95.019494999999992</v>
      </c>
      <c r="H1253" s="50">
        <v>90</v>
      </c>
      <c r="I1253" s="50" t="s">
        <v>157</v>
      </c>
    </row>
    <row r="1254" spans="1:9" x14ac:dyDescent="0.25">
      <c r="A1254" s="50">
        <v>2006</v>
      </c>
      <c r="E1254" s="50">
        <v>1.46</v>
      </c>
      <c r="F1254" s="50">
        <f t="shared" si="20"/>
        <v>92.485641799999996</v>
      </c>
      <c r="H1254" s="50">
        <v>88</v>
      </c>
      <c r="I1254" s="50" t="s">
        <v>157</v>
      </c>
    </row>
    <row r="1255" spans="1:9" x14ac:dyDescent="0.25">
      <c r="A1255" s="50">
        <v>2005</v>
      </c>
      <c r="E1255" s="50">
        <v>1.46</v>
      </c>
      <c r="F1255" s="50">
        <f t="shared" si="20"/>
        <v>92.485641799999996</v>
      </c>
      <c r="H1255" s="50">
        <v>89</v>
      </c>
      <c r="I1255" s="50" t="s">
        <v>157</v>
      </c>
    </row>
    <row r="1256" spans="1:9" x14ac:dyDescent="0.25">
      <c r="A1256" s="50">
        <v>2004</v>
      </c>
      <c r="E1256" s="50">
        <v>1.56</v>
      </c>
      <c r="F1256" s="50">
        <f t="shared" si="20"/>
        <v>98.820274799999993</v>
      </c>
      <c r="H1256" s="50">
        <v>89</v>
      </c>
      <c r="I1256" s="50" t="s">
        <v>157</v>
      </c>
    </row>
    <row r="1257" spans="1:9" x14ac:dyDescent="0.25">
      <c r="A1257" s="50">
        <v>2002</v>
      </c>
      <c r="E1257" s="50">
        <v>1.51</v>
      </c>
      <c r="F1257" s="50">
        <f t="shared" si="20"/>
        <v>95.652958299999995</v>
      </c>
      <c r="H1257" s="50">
        <v>90</v>
      </c>
      <c r="I1257" s="50" t="s">
        <v>157</v>
      </c>
    </row>
    <row r="1258" spans="1:9" x14ac:dyDescent="0.25">
      <c r="A1258" s="50">
        <v>2012</v>
      </c>
      <c r="E1258" s="50">
        <v>1.46</v>
      </c>
      <c r="F1258" s="50">
        <f t="shared" si="20"/>
        <v>92.485641799999996</v>
      </c>
      <c r="H1258" s="50">
        <v>83</v>
      </c>
      <c r="I1258" s="50" t="s">
        <v>158</v>
      </c>
    </row>
    <row r="1259" spans="1:9" x14ac:dyDescent="0.25">
      <c r="A1259" s="50">
        <v>2011</v>
      </c>
      <c r="E1259" s="50">
        <v>1.65</v>
      </c>
      <c r="F1259" s="50">
        <f t="shared" si="20"/>
        <v>104.52144449999999</v>
      </c>
      <c r="H1259" s="50">
        <v>81</v>
      </c>
      <c r="I1259" s="50" t="s">
        <v>158</v>
      </c>
    </row>
    <row r="1260" spans="1:9" x14ac:dyDescent="0.25">
      <c r="A1260" s="50">
        <v>2010</v>
      </c>
      <c r="E1260" s="50">
        <v>1.54</v>
      </c>
      <c r="F1260" s="50">
        <f t="shared" si="20"/>
        <v>97.553348199999988</v>
      </c>
      <c r="H1260" s="50">
        <v>84</v>
      </c>
      <c r="I1260" s="50" t="s">
        <v>158</v>
      </c>
    </row>
    <row r="1261" spans="1:9" x14ac:dyDescent="0.25">
      <c r="A1261" s="50">
        <v>2009</v>
      </c>
      <c r="E1261" s="50">
        <v>1.54</v>
      </c>
      <c r="F1261" s="50">
        <f t="shared" si="20"/>
        <v>97.553348199999988</v>
      </c>
      <c r="H1261" s="50">
        <v>84</v>
      </c>
      <c r="I1261" s="50" t="s">
        <v>158</v>
      </c>
    </row>
    <row r="1262" spans="1:9" x14ac:dyDescent="0.25">
      <c r="A1262" s="50">
        <v>2008</v>
      </c>
      <c r="E1262" s="50">
        <v>1.56</v>
      </c>
      <c r="F1262" s="50">
        <f t="shared" si="20"/>
        <v>98.820274799999993</v>
      </c>
      <c r="H1262" s="50">
        <v>96</v>
      </c>
      <c r="I1262" s="50" t="s">
        <v>158</v>
      </c>
    </row>
    <row r="1263" spans="1:9" x14ac:dyDescent="0.25">
      <c r="A1263" s="50">
        <v>2007</v>
      </c>
      <c r="E1263" s="50">
        <v>1.56</v>
      </c>
      <c r="F1263" s="50">
        <f t="shared" si="20"/>
        <v>98.820274799999993</v>
      </c>
      <c r="H1263" s="50">
        <v>97</v>
      </c>
      <c r="I1263" s="50" t="s">
        <v>158</v>
      </c>
    </row>
    <row r="1264" spans="1:9" x14ac:dyDescent="0.25">
      <c r="A1264" s="50">
        <v>2006</v>
      </c>
      <c r="E1264" s="50">
        <v>1.53</v>
      </c>
      <c r="F1264" s="50">
        <f t="shared" si="20"/>
        <v>96.9198849</v>
      </c>
      <c r="H1264" s="50">
        <v>89</v>
      </c>
      <c r="I1264" s="50" t="s">
        <v>158</v>
      </c>
    </row>
    <row r="1265" spans="1:9" x14ac:dyDescent="0.25">
      <c r="A1265" s="50">
        <v>2005</v>
      </c>
      <c r="E1265" s="50">
        <v>1.53</v>
      </c>
      <c r="F1265" s="50">
        <f t="shared" si="20"/>
        <v>96.9198849</v>
      </c>
      <c r="H1265" s="50">
        <v>89</v>
      </c>
      <c r="I1265" s="50" t="s">
        <v>158</v>
      </c>
    </row>
    <row r="1266" spans="1:9" x14ac:dyDescent="0.25">
      <c r="A1266" s="50">
        <v>2004</v>
      </c>
      <c r="E1266" s="50">
        <v>1.53</v>
      </c>
      <c r="F1266" s="50">
        <f t="shared" si="20"/>
        <v>96.9198849</v>
      </c>
      <c r="H1266" s="50">
        <v>90</v>
      </c>
      <c r="I1266" s="50" t="s">
        <v>158</v>
      </c>
    </row>
    <row r="1267" spans="1:9" x14ac:dyDescent="0.25">
      <c r="A1267" s="50">
        <v>2002</v>
      </c>
      <c r="E1267" s="50">
        <v>1.55</v>
      </c>
      <c r="F1267" s="50">
        <f t="shared" si="20"/>
        <v>98.18681149999999</v>
      </c>
      <c r="H1267" s="50">
        <v>90</v>
      </c>
      <c r="I1267" s="50" t="s">
        <v>158</v>
      </c>
    </row>
    <row r="1268" spans="1:9" x14ac:dyDescent="0.25">
      <c r="A1268" s="50">
        <v>2012</v>
      </c>
      <c r="E1268" s="50">
        <v>1.49</v>
      </c>
      <c r="F1268" s="50">
        <f t="shared" si="20"/>
        <v>94.38603169999999</v>
      </c>
      <c r="H1268" s="50">
        <v>91</v>
      </c>
      <c r="I1268" s="50" t="s">
        <v>159</v>
      </c>
    </row>
    <row r="1269" spans="1:9" x14ac:dyDescent="0.25">
      <c r="A1269" s="50">
        <v>2011</v>
      </c>
      <c r="E1269" s="50">
        <v>1.58</v>
      </c>
      <c r="F1269" s="50">
        <f t="shared" si="20"/>
        <v>100.0872014</v>
      </c>
      <c r="H1269" s="50">
        <v>91</v>
      </c>
      <c r="I1269" s="50" t="s">
        <v>159</v>
      </c>
    </row>
    <row r="1270" spans="1:9" x14ac:dyDescent="0.25">
      <c r="A1270" s="50">
        <v>2010</v>
      </c>
      <c r="E1270" s="50">
        <v>1.28</v>
      </c>
      <c r="F1270" s="50">
        <f t="shared" si="20"/>
        <v>81.083302399999994</v>
      </c>
      <c r="H1270" s="50">
        <v>95</v>
      </c>
      <c r="I1270" s="50" t="s">
        <v>159</v>
      </c>
    </row>
    <row r="1271" spans="1:9" x14ac:dyDescent="0.25">
      <c r="A1271" s="50">
        <v>2009</v>
      </c>
      <c r="E1271" s="50">
        <v>1.28</v>
      </c>
      <c r="F1271" s="50">
        <f t="shared" si="20"/>
        <v>81.083302399999994</v>
      </c>
      <c r="H1271" s="50">
        <v>95</v>
      </c>
      <c r="I1271" s="50" t="s">
        <v>159</v>
      </c>
    </row>
    <row r="1272" spans="1:9" x14ac:dyDescent="0.25">
      <c r="A1272" s="50">
        <v>2008</v>
      </c>
      <c r="E1272" s="50">
        <v>1.19</v>
      </c>
      <c r="F1272" s="50">
        <f t="shared" si="20"/>
        <v>75.382132699999985</v>
      </c>
      <c r="H1272" s="50">
        <v>98</v>
      </c>
      <c r="I1272" s="50" t="s">
        <v>159</v>
      </c>
    </row>
    <row r="1273" spans="1:9" x14ac:dyDescent="0.25">
      <c r="A1273" s="50">
        <v>2007</v>
      </c>
      <c r="E1273" s="50">
        <v>1.19</v>
      </c>
      <c r="F1273" s="50">
        <f t="shared" si="20"/>
        <v>75.382132699999985</v>
      </c>
      <c r="H1273" s="50">
        <v>99</v>
      </c>
      <c r="I1273" s="50" t="s">
        <v>159</v>
      </c>
    </row>
    <row r="1274" spans="1:9" x14ac:dyDescent="0.25">
      <c r="A1274" s="50">
        <v>2006</v>
      </c>
      <c r="E1274" s="50">
        <v>1.1299999999999999</v>
      </c>
      <c r="F1274" s="50">
        <f t="shared" si="20"/>
        <v>71.581352899999985</v>
      </c>
      <c r="H1274" s="50">
        <v>91</v>
      </c>
      <c r="I1274" s="50" t="s">
        <v>159</v>
      </c>
    </row>
    <row r="1275" spans="1:9" x14ac:dyDescent="0.25">
      <c r="A1275" s="50">
        <v>2005</v>
      </c>
      <c r="E1275" s="50">
        <v>1.1299999999999999</v>
      </c>
      <c r="F1275" s="50">
        <f t="shared" si="20"/>
        <v>71.581352899999985</v>
      </c>
      <c r="H1275" s="50">
        <v>92</v>
      </c>
      <c r="I1275" s="50" t="s">
        <v>159</v>
      </c>
    </row>
    <row r="1276" spans="1:9" x14ac:dyDescent="0.25">
      <c r="A1276" s="50">
        <v>2004</v>
      </c>
      <c r="E1276" s="50">
        <v>1.21</v>
      </c>
      <c r="F1276" s="50">
        <f t="shared" si="20"/>
        <v>76.64905929999999</v>
      </c>
      <c r="H1276" s="50">
        <v>92</v>
      </c>
      <c r="I1276" s="50" t="s">
        <v>159</v>
      </c>
    </row>
    <row r="1277" spans="1:9" x14ac:dyDescent="0.25">
      <c r="A1277" s="50">
        <v>2003</v>
      </c>
      <c r="E1277" s="50">
        <v>1.21</v>
      </c>
      <c r="F1277" s="50">
        <f t="shared" si="20"/>
        <v>76.64905929999999</v>
      </c>
      <c r="H1277" s="50">
        <v>92</v>
      </c>
      <c r="I1277" s="50" t="s">
        <v>159</v>
      </c>
    </row>
    <row r="1278" spans="1:9" x14ac:dyDescent="0.25">
      <c r="A1278" s="50">
        <v>2002</v>
      </c>
      <c r="E1278" s="50">
        <v>1.07</v>
      </c>
      <c r="F1278" s="50">
        <f t="shared" si="20"/>
        <v>67.780573099999998</v>
      </c>
      <c r="H1278" s="50">
        <v>94</v>
      </c>
      <c r="I1278" s="50" t="s">
        <v>159</v>
      </c>
    </row>
    <row r="1279" spans="1:9" x14ac:dyDescent="0.25">
      <c r="A1279" s="50">
        <v>2012</v>
      </c>
      <c r="E1279" s="50">
        <v>1.56</v>
      </c>
      <c r="F1279" s="50">
        <f t="shared" si="20"/>
        <v>98.820274799999993</v>
      </c>
      <c r="H1279" s="50">
        <v>82</v>
      </c>
      <c r="I1279" s="50" t="s">
        <v>160</v>
      </c>
    </row>
    <row r="1280" spans="1:9" x14ac:dyDescent="0.25">
      <c r="A1280" s="50">
        <v>2011</v>
      </c>
      <c r="E1280" s="50">
        <v>1.55</v>
      </c>
      <c r="F1280" s="50">
        <f t="shared" si="20"/>
        <v>98.18681149999999</v>
      </c>
      <c r="H1280" s="50">
        <v>90</v>
      </c>
      <c r="I1280" s="50" t="s">
        <v>160</v>
      </c>
    </row>
    <row r="1281" spans="1:9" x14ac:dyDescent="0.25">
      <c r="A1281" s="50">
        <v>2010</v>
      </c>
      <c r="E1281" s="50">
        <v>1.46</v>
      </c>
      <c r="F1281" s="50">
        <f t="shared" si="20"/>
        <v>92.485641799999996</v>
      </c>
      <c r="H1281" s="50">
        <v>85</v>
      </c>
      <c r="I1281" s="50" t="s">
        <v>161</v>
      </c>
    </row>
    <row r="1282" spans="1:9" x14ac:dyDescent="0.25">
      <c r="A1282" s="50">
        <v>2009</v>
      </c>
      <c r="E1282" s="50">
        <v>1.46</v>
      </c>
      <c r="F1282" s="50">
        <f t="shared" si="20"/>
        <v>92.485641799999996</v>
      </c>
      <c r="H1282" s="50">
        <v>85</v>
      </c>
      <c r="I1282" s="50" t="s">
        <v>161</v>
      </c>
    </row>
    <row r="1283" spans="1:9" x14ac:dyDescent="0.25">
      <c r="A1283" s="50">
        <v>2008</v>
      </c>
      <c r="E1283" s="50">
        <v>1.46</v>
      </c>
      <c r="F1283" s="50">
        <f t="shared" si="20"/>
        <v>92.485641799999996</v>
      </c>
      <c r="H1283" s="50">
        <v>92</v>
      </c>
      <c r="I1283" s="50" t="s">
        <v>161</v>
      </c>
    </row>
    <row r="1284" spans="1:9" x14ac:dyDescent="0.25">
      <c r="A1284" s="50">
        <v>2007</v>
      </c>
      <c r="E1284" s="50">
        <v>1.43</v>
      </c>
      <c r="F1284" s="50">
        <f t="shared" si="20"/>
        <v>90.585251899999989</v>
      </c>
      <c r="H1284" s="50">
        <v>99</v>
      </c>
      <c r="I1284" s="50" t="s">
        <v>161</v>
      </c>
    </row>
    <row r="1285" spans="1:9" x14ac:dyDescent="0.25">
      <c r="A1285" s="50">
        <v>2006</v>
      </c>
      <c r="E1285" s="50">
        <v>1.43</v>
      </c>
      <c r="F1285" s="50">
        <f t="shared" si="20"/>
        <v>90.585251899999989</v>
      </c>
      <c r="H1285" s="50">
        <v>91</v>
      </c>
      <c r="I1285" s="50" t="s">
        <v>161</v>
      </c>
    </row>
    <row r="1286" spans="1:9" x14ac:dyDescent="0.25">
      <c r="A1286" s="50">
        <v>2005</v>
      </c>
      <c r="E1286" s="50">
        <v>1.42</v>
      </c>
      <c r="F1286" s="50">
        <f t="shared" si="20"/>
        <v>89.951788599999986</v>
      </c>
      <c r="H1286" s="50">
        <v>91</v>
      </c>
      <c r="I1286" s="50" t="s">
        <v>161</v>
      </c>
    </row>
    <row r="1287" spans="1:9" x14ac:dyDescent="0.25">
      <c r="A1287" s="50">
        <v>2004</v>
      </c>
      <c r="E1287" s="50">
        <v>1.42</v>
      </c>
      <c r="F1287" s="50">
        <f t="shared" si="20"/>
        <v>89.951788599999986</v>
      </c>
      <c r="H1287" s="50">
        <v>92</v>
      </c>
      <c r="I1287" s="50" t="s">
        <v>161</v>
      </c>
    </row>
    <row r="1288" spans="1:9" x14ac:dyDescent="0.25">
      <c r="A1288" s="50">
        <v>2002</v>
      </c>
      <c r="E1288" s="50">
        <v>1.48</v>
      </c>
      <c r="F1288" s="50">
        <f t="shared" si="20"/>
        <v>93.752568399999987</v>
      </c>
      <c r="H1288" s="50">
        <v>92</v>
      </c>
      <c r="I1288" s="50" t="s">
        <v>161</v>
      </c>
    </row>
    <row r="1289" spans="1:9" x14ac:dyDescent="0.25">
      <c r="A1289" s="50">
        <v>2012</v>
      </c>
      <c r="E1289" s="50">
        <v>1.41</v>
      </c>
      <c r="F1289" s="50">
        <f t="shared" si="20"/>
        <v>89.318325299999984</v>
      </c>
      <c r="H1289" s="50">
        <v>84</v>
      </c>
      <c r="I1289" s="50" t="s">
        <v>162</v>
      </c>
    </row>
    <row r="1290" spans="1:9" x14ac:dyDescent="0.25">
      <c r="A1290" s="50">
        <v>2011</v>
      </c>
      <c r="E1290" s="50">
        <v>1.49</v>
      </c>
      <c r="F1290" s="50">
        <f t="shared" si="20"/>
        <v>94.38603169999999</v>
      </c>
      <c r="H1290" s="50">
        <v>90</v>
      </c>
      <c r="I1290" s="50" t="s">
        <v>162</v>
      </c>
    </row>
    <row r="1291" spans="1:9" x14ac:dyDescent="0.25">
      <c r="A1291" s="50">
        <v>2010</v>
      </c>
      <c r="E1291" s="50">
        <v>1.35</v>
      </c>
      <c r="F1291" s="50">
        <f t="shared" si="20"/>
        <v>85.517545499999997</v>
      </c>
      <c r="H1291" s="50">
        <v>87</v>
      </c>
      <c r="I1291" s="50" t="s">
        <v>162</v>
      </c>
    </row>
    <row r="1292" spans="1:9" x14ac:dyDescent="0.25">
      <c r="A1292" s="50">
        <v>2009</v>
      </c>
      <c r="E1292" s="50">
        <v>1.35</v>
      </c>
      <c r="F1292" s="50">
        <f t="shared" si="20"/>
        <v>85.517545499999997</v>
      </c>
      <c r="H1292" s="50">
        <v>87</v>
      </c>
      <c r="I1292" s="50" t="s">
        <v>162</v>
      </c>
    </row>
    <row r="1293" spans="1:9" x14ac:dyDescent="0.25">
      <c r="A1293" s="50">
        <v>2008</v>
      </c>
      <c r="E1293" s="50">
        <v>1.35</v>
      </c>
      <c r="F1293" s="50">
        <f t="shared" si="20"/>
        <v>85.517545499999997</v>
      </c>
      <c r="H1293" s="50">
        <v>95</v>
      </c>
      <c r="I1293" s="50" t="s">
        <v>162</v>
      </c>
    </row>
    <row r="1294" spans="1:9" x14ac:dyDescent="0.25">
      <c r="A1294" s="50">
        <v>2007</v>
      </c>
      <c r="E1294" s="50">
        <v>1.27</v>
      </c>
      <c r="F1294" s="50">
        <f t="shared" si="20"/>
        <v>80.449839099999991</v>
      </c>
      <c r="H1294" s="50">
        <v>100</v>
      </c>
      <c r="I1294" s="50" t="s">
        <v>162</v>
      </c>
    </row>
    <row r="1295" spans="1:9" x14ac:dyDescent="0.25">
      <c r="A1295" s="50">
        <v>2006</v>
      </c>
      <c r="E1295" s="50">
        <v>1.27</v>
      </c>
      <c r="F1295" s="50">
        <f t="shared" si="20"/>
        <v>80.449839099999991</v>
      </c>
      <c r="H1295" s="50">
        <v>94</v>
      </c>
      <c r="I1295" s="50" t="s">
        <v>162</v>
      </c>
    </row>
    <row r="1296" spans="1:9" x14ac:dyDescent="0.25">
      <c r="A1296" s="50">
        <v>2005</v>
      </c>
      <c r="E1296" s="50">
        <v>1.26</v>
      </c>
      <c r="F1296" s="50">
        <f t="shared" si="20"/>
        <v>79.816375799999989</v>
      </c>
      <c r="H1296" s="50">
        <v>95</v>
      </c>
      <c r="I1296" s="50" t="s">
        <v>162</v>
      </c>
    </row>
    <row r="1297" spans="1:9" x14ac:dyDescent="0.25">
      <c r="A1297" s="50">
        <v>2004</v>
      </c>
      <c r="E1297" s="50">
        <v>1.26</v>
      </c>
      <c r="F1297" s="50">
        <f t="shared" si="20"/>
        <v>79.816375799999989</v>
      </c>
      <c r="H1297" s="50">
        <v>94</v>
      </c>
      <c r="I1297" s="50" t="s">
        <v>162</v>
      </c>
    </row>
    <row r="1298" spans="1:9" x14ac:dyDescent="0.25">
      <c r="A1298" s="50">
        <v>2003</v>
      </c>
      <c r="E1298" s="50">
        <v>1.41</v>
      </c>
      <c r="F1298" s="50">
        <f t="shared" si="20"/>
        <v>89.318325299999984</v>
      </c>
      <c r="H1298" s="50">
        <v>94</v>
      </c>
      <c r="I1298" s="50" t="s">
        <v>162</v>
      </c>
    </row>
    <row r="1299" spans="1:9" x14ac:dyDescent="0.25">
      <c r="A1299" s="50">
        <v>2002</v>
      </c>
      <c r="E1299" s="50">
        <v>1.41</v>
      </c>
      <c r="F1299" s="50">
        <f t="shared" si="20"/>
        <v>89.318325299999984</v>
      </c>
      <c r="H1299" s="50">
        <v>95</v>
      </c>
      <c r="I1299" s="50" t="s">
        <v>162</v>
      </c>
    </row>
    <row r="1300" spans="1:9" x14ac:dyDescent="0.25">
      <c r="A1300" s="50">
        <v>2012</v>
      </c>
      <c r="E1300" s="50">
        <v>1.72</v>
      </c>
      <c r="F1300" s="50">
        <f t="shared" si="20"/>
        <v>108.95568759999999</v>
      </c>
      <c r="H1300" s="50">
        <v>87</v>
      </c>
      <c r="I1300" s="50" t="s">
        <v>163</v>
      </c>
    </row>
    <row r="1301" spans="1:9" x14ac:dyDescent="0.25">
      <c r="A1301" s="50">
        <v>2011</v>
      </c>
      <c r="E1301" s="50">
        <v>1.75</v>
      </c>
      <c r="F1301" s="50">
        <f t="shared" si="20"/>
        <v>110.8560775</v>
      </c>
      <c r="H1301" s="50">
        <v>87</v>
      </c>
      <c r="I1301" s="50" t="s">
        <v>163</v>
      </c>
    </row>
    <row r="1302" spans="1:9" x14ac:dyDescent="0.25">
      <c r="A1302" s="50">
        <v>2010</v>
      </c>
      <c r="E1302" s="50">
        <v>1.68</v>
      </c>
      <c r="F1302" s="50">
        <f t="shared" si="20"/>
        <v>106.42183439999998</v>
      </c>
      <c r="H1302" s="50">
        <v>90</v>
      </c>
      <c r="I1302" s="50" t="s">
        <v>163</v>
      </c>
    </row>
    <row r="1303" spans="1:9" x14ac:dyDescent="0.25">
      <c r="A1303" s="50">
        <v>2009</v>
      </c>
      <c r="E1303" s="50">
        <v>1.68</v>
      </c>
      <c r="F1303" s="50">
        <f t="shared" si="20"/>
        <v>106.42183439999998</v>
      </c>
      <c r="H1303" s="50">
        <v>90</v>
      </c>
      <c r="I1303" s="50" t="s">
        <v>163</v>
      </c>
    </row>
    <row r="1304" spans="1:9" x14ac:dyDescent="0.25">
      <c r="A1304" s="50">
        <v>2008</v>
      </c>
      <c r="E1304" s="50">
        <v>1.68</v>
      </c>
      <c r="F1304" s="50">
        <f t="shared" si="20"/>
        <v>106.42183439999998</v>
      </c>
      <c r="H1304" s="50">
        <v>96</v>
      </c>
      <c r="I1304" s="50" t="s">
        <v>163</v>
      </c>
    </row>
    <row r="1305" spans="1:9" x14ac:dyDescent="0.25">
      <c r="A1305" s="50">
        <v>2007</v>
      </c>
      <c r="E1305" s="50">
        <v>1.74</v>
      </c>
      <c r="F1305" s="50">
        <f t="shared" si="20"/>
        <v>110.2226142</v>
      </c>
      <c r="H1305" s="50">
        <v>96</v>
      </c>
      <c r="I1305" s="50" t="s">
        <v>163</v>
      </c>
    </row>
    <row r="1306" spans="1:9" x14ac:dyDescent="0.25">
      <c r="A1306" s="50">
        <v>2006</v>
      </c>
      <c r="E1306" s="50">
        <v>1.74</v>
      </c>
      <c r="F1306" s="50">
        <f t="shared" si="20"/>
        <v>110.2226142</v>
      </c>
      <c r="H1306" s="50">
        <v>87</v>
      </c>
      <c r="I1306" s="50" t="s">
        <v>163</v>
      </c>
    </row>
    <row r="1307" spans="1:9" x14ac:dyDescent="0.25">
      <c r="A1307" s="50">
        <v>2005</v>
      </c>
      <c r="F1307" s="50">
        <f t="shared" si="20"/>
        <v>0</v>
      </c>
      <c r="H1307" s="50">
        <v>79</v>
      </c>
      <c r="I1307" s="50" t="s">
        <v>163</v>
      </c>
    </row>
    <row r="1308" spans="1:9" x14ac:dyDescent="0.25">
      <c r="A1308" s="50">
        <v>2004</v>
      </c>
      <c r="F1308" s="50">
        <f t="shared" si="20"/>
        <v>0</v>
      </c>
      <c r="H1308" s="50">
        <v>89</v>
      </c>
      <c r="I1308" s="50" t="s">
        <v>163</v>
      </c>
    </row>
    <row r="1309" spans="1:9" x14ac:dyDescent="0.25">
      <c r="A1309" s="50">
        <v>2003</v>
      </c>
      <c r="E1309" s="50">
        <v>1.71</v>
      </c>
      <c r="F1309" s="50">
        <f t="shared" si="20"/>
        <v>108.32222429999999</v>
      </c>
      <c r="H1309" s="50">
        <v>89</v>
      </c>
      <c r="I1309" s="50" t="s">
        <v>163</v>
      </c>
    </row>
    <row r="1310" spans="1:9" x14ac:dyDescent="0.25">
      <c r="A1310" s="50">
        <v>2002</v>
      </c>
      <c r="E1310" s="50">
        <v>1.71</v>
      </c>
      <c r="F1310" s="50">
        <f t="shared" si="20"/>
        <v>108.32222429999999</v>
      </c>
      <c r="H1310" s="50">
        <v>90</v>
      </c>
      <c r="I1310" s="50" t="s">
        <v>163</v>
      </c>
    </row>
    <row r="1311" spans="1:9" x14ac:dyDescent="0.25">
      <c r="A1311" s="50">
        <v>2012</v>
      </c>
      <c r="E1311" s="50">
        <v>1.1599999999999999</v>
      </c>
      <c r="F1311" s="50">
        <f t="shared" si="20"/>
        <v>73.481742799999992</v>
      </c>
      <c r="H1311" s="50">
        <v>99</v>
      </c>
      <c r="I1311" s="50" t="s">
        <v>164</v>
      </c>
    </row>
    <row r="1312" spans="1:9" x14ac:dyDescent="0.25">
      <c r="A1312" s="50">
        <v>2011</v>
      </c>
      <c r="E1312" s="50">
        <v>1.18</v>
      </c>
      <c r="F1312" s="50">
        <f t="shared" si="20"/>
        <v>74.748669399999983</v>
      </c>
      <c r="H1312" s="50">
        <v>99</v>
      </c>
      <c r="I1312" s="50" t="s">
        <v>164</v>
      </c>
    </row>
    <row r="1313" spans="1:9" x14ac:dyDescent="0.25">
      <c r="A1313" s="50">
        <v>2010</v>
      </c>
      <c r="E1313" s="50">
        <v>1.25</v>
      </c>
      <c r="F1313" s="50">
        <f t="shared" si="20"/>
        <v>79.182912499999986</v>
      </c>
      <c r="H1313" s="50">
        <v>99</v>
      </c>
      <c r="I1313" s="50" t="s">
        <v>164</v>
      </c>
    </row>
    <row r="1314" spans="1:9" x14ac:dyDescent="0.25">
      <c r="A1314" s="50">
        <v>2009</v>
      </c>
      <c r="E1314" s="50">
        <v>1.25</v>
      </c>
      <c r="F1314" s="50">
        <f t="shared" si="20"/>
        <v>79.182912499999986</v>
      </c>
      <c r="H1314" s="50">
        <v>99</v>
      </c>
      <c r="I1314" s="50" t="s">
        <v>164</v>
      </c>
    </row>
    <row r="1315" spans="1:9" x14ac:dyDescent="0.25">
      <c r="A1315" s="50">
        <v>2008</v>
      </c>
      <c r="E1315" s="50">
        <v>1.25</v>
      </c>
      <c r="F1315" s="50">
        <f t="shared" si="20"/>
        <v>79.182912499999986</v>
      </c>
      <c r="H1315" s="50">
        <v>100</v>
      </c>
      <c r="I1315" s="50" t="s">
        <v>164</v>
      </c>
    </row>
    <row r="1316" spans="1:9" x14ac:dyDescent="0.25">
      <c r="A1316" s="50">
        <v>2007</v>
      </c>
      <c r="E1316" s="50">
        <v>1.23</v>
      </c>
      <c r="F1316" s="50">
        <f t="shared" si="20"/>
        <v>77.915985899999995</v>
      </c>
      <c r="H1316" s="50">
        <v>100</v>
      </c>
      <c r="I1316" s="50" t="s">
        <v>164</v>
      </c>
    </row>
    <row r="1317" spans="1:9" x14ac:dyDescent="0.25">
      <c r="A1317" s="50">
        <v>2006</v>
      </c>
      <c r="E1317" s="50">
        <v>1.23</v>
      </c>
      <c r="F1317" s="50">
        <f t="shared" ref="F1317:F1380" si="21">E1317*(39.37*1.609)</f>
        <v>77.915985899999995</v>
      </c>
      <c r="H1317" s="50">
        <v>92</v>
      </c>
      <c r="I1317" s="50" t="s">
        <v>164</v>
      </c>
    </row>
    <row r="1318" spans="1:9" x14ac:dyDescent="0.25">
      <c r="A1318" s="50">
        <v>2005</v>
      </c>
      <c r="F1318" s="50">
        <f t="shared" si="21"/>
        <v>0</v>
      </c>
      <c r="H1318" s="50">
        <v>89</v>
      </c>
      <c r="I1318" s="50" t="s">
        <v>164</v>
      </c>
    </row>
    <row r="1319" spans="1:9" x14ac:dyDescent="0.25">
      <c r="A1319" s="50">
        <v>2010</v>
      </c>
      <c r="E1319" s="50">
        <v>1</v>
      </c>
      <c r="F1319" s="50">
        <f t="shared" si="21"/>
        <v>63.346329999999995</v>
      </c>
      <c r="H1319" s="50">
        <v>100</v>
      </c>
      <c r="I1319" s="50" t="s">
        <v>165</v>
      </c>
    </row>
    <row r="1320" spans="1:9" x14ac:dyDescent="0.25">
      <c r="A1320" s="50">
        <v>2009</v>
      </c>
      <c r="E1320" s="50">
        <v>1.29</v>
      </c>
      <c r="F1320" s="50">
        <f t="shared" si="21"/>
        <v>81.716765699999996</v>
      </c>
      <c r="H1320" s="50">
        <v>100</v>
      </c>
      <c r="I1320" s="50" t="s">
        <v>165</v>
      </c>
    </row>
    <row r="1321" spans="1:9" x14ac:dyDescent="0.25">
      <c r="A1321" s="50">
        <v>2008</v>
      </c>
      <c r="E1321" s="50">
        <v>1.29</v>
      </c>
      <c r="F1321" s="50">
        <f t="shared" si="21"/>
        <v>81.716765699999996</v>
      </c>
      <c r="H1321" s="50">
        <v>100</v>
      </c>
      <c r="I1321" s="50" t="s">
        <v>165</v>
      </c>
    </row>
    <row r="1322" spans="1:9" x14ac:dyDescent="0.25">
      <c r="A1322" s="50">
        <v>2007</v>
      </c>
      <c r="E1322" s="50">
        <v>1.3</v>
      </c>
      <c r="F1322" s="50">
        <f t="shared" si="21"/>
        <v>82.350228999999999</v>
      </c>
      <c r="H1322" s="50">
        <v>100</v>
      </c>
      <c r="I1322" s="50" t="s">
        <v>165</v>
      </c>
    </row>
    <row r="1323" spans="1:9" x14ac:dyDescent="0.25">
      <c r="A1323" s="50">
        <v>2006</v>
      </c>
      <c r="E1323" s="50">
        <v>1.3</v>
      </c>
      <c r="F1323" s="50">
        <f t="shared" si="21"/>
        <v>82.350228999999999</v>
      </c>
      <c r="H1323" s="50">
        <v>92</v>
      </c>
      <c r="I1323" s="50" t="s">
        <v>165</v>
      </c>
    </row>
    <row r="1324" spans="1:9" x14ac:dyDescent="0.25">
      <c r="A1324" s="50">
        <v>2005</v>
      </c>
      <c r="F1324" s="50">
        <f t="shared" si="21"/>
        <v>0</v>
      </c>
      <c r="H1324" s="50">
        <v>90</v>
      </c>
      <c r="I1324" s="50" t="s">
        <v>165</v>
      </c>
    </row>
    <row r="1325" spans="1:9" x14ac:dyDescent="0.25">
      <c r="A1325" s="50">
        <v>2012</v>
      </c>
      <c r="E1325" s="50">
        <v>1.25</v>
      </c>
      <c r="F1325" s="50">
        <f t="shared" si="21"/>
        <v>79.182912499999986</v>
      </c>
      <c r="H1325" s="50">
        <v>98</v>
      </c>
      <c r="I1325" s="50" t="s">
        <v>166</v>
      </c>
    </row>
    <row r="1326" spans="1:9" x14ac:dyDescent="0.25">
      <c r="A1326" s="50">
        <v>2011</v>
      </c>
      <c r="F1326" s="50">
        <f t="shared" si="21"/>
        <v>0</v>
      </c>
      <c r="H1326" s="50">
        <v>84</v>
      </c>
      <c r="I1326" s="50" t="s">
        <v>166</v>
      </c>
    </row>
    <row r="1327" spans="1:9" x14ac:dyDescent="0.25">
      <c r="A1327" s="50">
        <v>2010</v>
      </c>
      <c r="E1327" s="50">
        <v>0.95</v>
      </c>
      <c r="F1327" s="50">
        <f t="shared" si="21"/>
        <v>60.179013499999989</v>
      </c>
      <c r="H1327" s="50">
        <v>82</v>
      </c>
      <c r="I1327" s="50" t="s">
        <v>167</v>
      </c>
    </row>
    <row r="1328" spans="1:9" x14ac:dyDescent="0.25">
      <c r="A1328" s="50">
        <v>2009</v>
      </c>
      <c r="E1328" s="50">
        <v>1.8</v>
      </c>
      <c r="F1328" s="50">
        <f t="shared" si="21"/>
        <v>114.023394</v>
      </c>
      <c r="H1328" s="50">
        <v>82</v>
      </c>
      <c r="I1328" s="50" t="s">
        <v>167</v>
      </c>
    </row>
    <row r="1329" spans="1:9" x14ac:dyDescent="0.25">
      <c r="A1329" s="50">
        <v>2008</v>
      </c>
      <c r="E1329" s="50">
        <v>1.8</v>
      </c>
      <c r="F1329" s="50">
        <f t="shared" si="21"/>
        <v>114.023394</v>
      </c>
      <c r="H1329" s="50">
        <v>81</v>
      </c>
      <c r="I1329" s="50" t="s">
        <v>167</v>
      </c>
    </row>
    <row r="1330" spans="1:9" x14ac:dyDescent="0.25">
      <c r="A1330" s="50">
        <v>2007</v>
      </c>
      <c r="E1330" s="50">
        <v>1.84</v>
      </c>
      <c r="F1330" s="50">
        <f t="shared" si="21"/>
        <v>116.55724719999999</v>
      </c>
      <c r="H1330" s="50">
        <v>81</v>
      </c>
      <c r="I1330" s="50" t="s">
        <v>167</v>
      </c>
    </row>
    <row r="1331" spans="1:9" x14ac:dyDescent="0.25">
      <c r="A1331" s="50">
        <v>2006</v>
      </c>
      <c r="E1331" s="50">
        <v>1.84</v>
      </c>
      <c r="F1331" s="50">
        <f t="shared" si="21"/>
        <v>116.55724719999999</v>
      </c>
      <c r="H1331" s="50">
        <v>74</v>
      </c>
      <c r="I1331" s="50" t="s">
        <v>167</v>
      </c>
    </row>
    <row r="1332" spans="1:9" x14ac:dyDescent="0.25">
      <c r="A1332" s="50">
        <v>2005</v>
      </c>
      <c r="E1332" s="50">
        <v>1.88</v>
      </c>
      <c r="F1332" s="50">
        <f t="shared" si="21"/>
        <v>119.09110039999999</v>
      </c>
      <c r="H1332" s="50">
        <v>80</v>
      </c>
      <c r="I1332" s="50" t="s">
        <v>167</v>
      </c>
    </row>
    <row r="1333" spans="1:9" x14ac:dyDescent="0.25">
      <c r="A1333" s="50">
        <v>2004</v>
      </c>
      <c r="E1333" s="50">
        <v>1.88</v>
      </c>
      <c r="F1333" s="50">
        <f t="shared" si="21"/>
        <v>119.09110039999999</v>
      </c>
      <c r="H1333" s="50">
        <v>76</v>
      </c>
      <c r="I1333" s="50" t="s">
        <v>167</v>
      </c>
    </row>
    <row r="1334" spans="1:9" x14ac:dyDescent="0.25">
      <c r="A1334" s="50">
        <v>2003</v>
      </c>
      <c r="E1334" s="50">
        <v>1.88</v>
      </c>
      <c r="F1334" s="50">
        <f t="shared" si="21"/>
        <v>119.09110039999999</v>
      </c>
      <c r="H1334" s="50">
        <v>76</v>
      </c>
      <c r="I1334" s="50" t="s">
        <v>167</v>
      </c>
    </row>
    <row r="1335" spans="1:9" x14ac:dyDescent="0.25">
      <c r="A1335" s="50">
        <v>2002</v>
      </c>
      <c r="E1335" s="50">
        <v>1.88</v>
      </c>
      <c r="F1335" s="50">
        <f t="shared" si="21"/>
        <v>119.09110039999999</v>
      </c>
      <c r="H1335" s="50">
        <v>76</v>
      </c>
      <c r="I1335" s="50" t="s">
        <v>167</v>
      </c>
    </row>
    <row r="1336" spans="1:9" x14ac:dyDescent="0.25">
      <c r="A1336" s="50">
        <v>2012</v>
      </c>
      <c r="E1336" s="50">
        <v>1.53</v>
      </c>
      <c r="F1336" s="50">
        <f t="shared" si="21"/>
        <v>96.9198849</v>
      </c>
      <c r="H1336" s="50">
        <v>61</v>
      </c>
      <c r="I1336" s="50" t="s">
        <v>168</v>
      </c>
    </row>
    <row r="1337" spans="1:9" x14ac:dyDescent="0.25">
      <c r="A1337" s="50">
        <v>2011</v>
      </c>
      <c r="E1337" s="50">
        <v>1.51</v>
      </c>
      <c r="F1337" s="50">
        <f t="shared" si="21"/>
        <v>95.652958299999995</v>
      </c>
      <c r="H1337" s="50">
        <v>61</v>
      </c>
      <c r="I1337" s="50" t="s">
        <v>168</v>
      </c>
    </row>
    <row r="1338" spans="1:9" x14ac:dyDescent="0.25">
      <c r="A1338" s="50">
        <v>2010</v>
      </c>
      <c r="E1338" s="50">
        <v>1.36</v>
      </c>
      <c r="F1338" s="50">
        <f t="shared" si="21"/>
        <v>86.1510088</v>
      </c>
      <c r="H1338" s="50">
        <v>76</v>
      </c>
      <c r="I1338" s="50" t="s">
        <v>168</v>
      </c>
    </row>
    <row r="1339" spans="1:9" x14ac:dyDescent="0.25">
      <c r="A1339" s="50">
        <v>2009</v>
      </c>
      <c r="E1339" s="50">
        <v>1.51</v>
      </c>
      <c r="F1339" s="50">
        <f t="shared" si="21"/>
        <v>95.652958299999995</v>
      </c>
      <c r="H1339" s="50">
        <v>76</v>
      </c>
      <c r="I1339" s="50" t="s">
        <v>168</v>
      </c>
    </row>
    <row r="1340" spans="1:9" x14ac:dyDescent="0.25">
      <c r="A1340" s="50">
        <v>2008</v>
      </c>
      <c r="E1340" s="50">
        <v>1.47</v>
      </c>
      <c r="F1340" s="50">
        <f t="shared" si="21"/>
        <v>93.119105099999985</v>
      </c>
      <c r="H1340" s="50">
        <v>87</v>
      </c>
      <c r="I1340" s="50" t="s">
        <v>168</v>
      </c>
    </row>
    <row r="1341" spans="1:9" x14ac:dyDescent="0.25">
      <c r="A1341" s="50">
        <v>2007</v>
      </c>
      <c r="E1341" s="50">
        <v>1.47</v>
      </c>
      <c r="F1341" s="50">
        <f t="shared" si="21"/>
        <v>93.119105099999985</v>
      </c>
      <c r="H1341" s="50">
        <v>88</v>
      </c>
      <c r="I1341" s="50" t="s">
        <v>168</v>
      </c>
    </row>
    <row r="1342" spans="1:9" x14ac:dyDescent="0.25">
      <c r="A1342" s="50">
        <v>2006</v>
      </c>
      <c r="E1342" s="50">
        <v>1.47</v>
      </c>
      <c r="F1342" s="50">
        <f t="shared" si="21"/>
        <v>93.119105099999985</v>
      </c>
      <c r="H1342" s="50">
        <v>86</v>
      </c>
      <c r="I1342" s="50" t="s">
        <v>168</v>
      </c>
    </row>
    <row r="1343" spans="1:9" x14ac:dyDescent="0.25">
      <c r="A1343" s="50">
        <v>2005</v>
      </c>
      <c r="E1343" s="50">
        <v>1.47</v>
      </c>
      <c r="F1343" s="50">
        <f t="shared" si="21"/>
        <v>93.119105099999985</v>
      </c>
      <c r="H1343" s="50">
        <v>86</v>
      </c>
      <c r="I1343" s="50" t="s">
        <v>168</v>
      </c>
    </row>
    <row r="1344" spans="1:9" x14ac:dyDescent="0.25">
      <c r="A1344" s="50">
        <v>2004</v>
      </c>
      <c r="E1344" s="50">
        <v>1.5</v>
      </c>
      <c r="F1344" s="50">
        <f t="shared" si="21"/>
        <v>95.019494999999992</v>
      </c>
      <c r="H1344" s="50">
        <v>81</v>
      </c>
      <c r="I1344" s="50" t="s">
        <v>168</v>
      </c>
    </row>
    <row r="1345" spans="1:9" x14ac:dyDescent="0.25">
      <c r="A1345" s="50">
        <v>2002</v>
      </c>
      <c r="E1345" s="50">
        <v>1.62</v>
      </c>
      <c r="F1345" s="50">
        <f t="shared" si="21"/>
        <v>102.62105459999999</v>
      </c>
      <c r="H1345" s="50">
        <v>89</v>
      </c>
      <c r="I1345" s="50" t="s">
        <v>168</v>
      </c>
    </row>
    <row r="1346" spans="1:9" x14ac:dyDescent="0.25">
      <c r="A1346" s="50">
        <v>2012</v>
      </c>
      <c r="E1346" s="50">
        <v>1.37</v>
      </c>
      <c r="F1346" s="50">
        <f t="shared" si="21"/>
        <v>86.784472100000002</v>
      </c>
      <c r="H1346" s="50">
        <v>62</v>
      </c>
      <c r="I1346" s="50" t="s">
        <v>169</v>
      </c>
    </row>
    <row r="1347" spans="1:9" x14ac:dyDescent="0.25">
      <c r="A1347" s="50">
        <v>2011</v>
      </c>
      <c r="E1347" s="50">
        <v>1.54</v>
      </c>
      <c r="F1347" s="50">
        <f t="shared" si="21"/>
        <v>97.553348199999988</v>
      </c>
      <c r="H1347" s="50">
        <v>61</v>
      </c>
      <c r="I1347" s="50" t="s">
        <v>169</v>
      </c>
    </row>
    <row r="1348" spans="1:9" x14ac:dyDescent="0.25">
      <c r="A1348" s="50">
        <v>2010</v>
      </c>
      <c r="E1348" s="50">
        <v>1.41</v>
      </c>
      <c r="F1348" s="50">
        <f t="shared" si="21"/>
        <v>89.318325299999984</v>
      </c>
      <c r="H1348" s="50">
        <v>76</v>
      </c>
      <c r="I1348" s="50" t="s">
        <v>169</v>
      </c>
    </row>
    <row r="1349" spans="1:9" x14ac:dyDescent="0.25">
      <c r="A1349" s="50">
        <v>2009</v>
      </c>
      <c r="E1349" s="50">
        <v>1.49</v>
      </c>
      <c r="F1349" s="50">
        <f t="shared" si="21"/>
        <v>94.38603169999999</v>
      </c>
      <c r="H1349" s="50">
        <v>76</v>
      </c>
      <c r="I1349" s="50" t="s">
        <v>169</v>
      </c>
    </row>
    <row r="1350" spans="1:9" x14ac:dyDescent="0.25">
      <c r="A1350" s="50">
        <v>2008</v>
      </c>
      <c r="E1350" s="50">
        <v>1.49</v>
      </c>
      <c r="F1350" s="50">
        <f t="shared" si="21"/>
        <v>94.38603169999999</v>
      </c>
      <c r="H1350" s="50">
        <v>80</v>
      </c>
      <c r="I1350" s="50" t="s">
        <v>169</v>
      </c>
    </row>
    <row r="1351" spans="1:9" x14ac:dyDescent="0.25">
      <c r="A1351" s="50">
        <v>2007</v>
      </c>
      <c r="E1351" s="50">
        <v>1.49</v>
      </c>
      <c r="F1351" s="50">
        <f t="shared" si="21"/>
        <v>94.38603169999999</v>
      </c>
      <c r="H1351" s="50">
        <v>81</v>
      </c>
      <c r="I1351" s="50" t="s">
        <v>169</v>
      </c>
    </row>
    <row r="1352" spans="1:9" x14ac:dyDescent="0.25">
      <c r="A1352" s="50">
        <v>2006</v>
      </c>
      <c r="E1352" s="50">
        <v>1.51</v>
      </c>
      <c r="F1352" s="50">
        <f t="shared" si="21"/>
        <v>95.652958299999995</v>
      </c>
      <c r="H1352" s="50">
        <v>80</v>
      </c>
      <c r="I1352" s="50" t="s">
        <v>169</v>
      </c>
    </row>
    <row r="1353" spans="1:9" x14ac:dyDescent="0.25">
      <c r="A1353" s="50">
        <v>2005</v>
      </c>
      <c r="E1353" s="50">
        <v>1.51</v>
      </c>
      <c r="F1353" s="50">
        <f t="shared" si="21"/>
        <v>95.652958299999995</v>
      </c>
      <c r="H1353" s="50">
        <v>80</v>
      </c>
      <c r="I1353" s="50" t="s">
        <v>169</v>
      </c>
    </row>
    <row r="1354" spans="1:9" x14ac:dyDescent="0.25">
      <c r="A1354" s="50">
        <v>2004</v>
      </c>
      <c r="E1354" s="50">
        <v>1.47</v>
      </c>
      <c r="F1354" s="50">
        <f t="shared" si="21"/>
        <v>93.119105099999985</v>
      </c>
      <c r="H1354" s="50">
        <v>82</v>
      </c>
      <c r="I1354" s="50" t="s">
        <v>169</v>
      </c>
    </row>
    <row r="1355" spans="1:9" x14ac:dyDescent="0.25">
      <c r="A1355" s="50">
        <v>2003</v>
      </c>
      <c r="E1355" s="50">
        <v>1.47</v>
      </c>
      <c r="F1355" s="50">
        <f t="shared" si="21"/>
        <v>93.119105099999985</v>
      </c>
      <c r="H1355" s="50">
        <v>82</v>
      </c>
      <c r="I1355" s="50" t="s">
        <v>169</v>
      </c>
    </row>
    <row r="1356" spans="1:9" x14ac:dyDescent="0.25">
      <c r="A1356" s="50">
        <v>2002</v>
      </c>
      <c r="E1356" s="50">
        <v>1.53</v>
      </c>
      <c r="F1356" s="50">
        <f t="shared" si="21"/>
        <v>96.9198849</v>
      </c>
      <c r="H1356" s="50">
        <v>82</v>
      </c>
      <c r="I1356" s="50" t="s">
        <v>169</v>
      </c>
    </row>
    <row r="1357" spans="1:9" x14ac:dyDescent="0.25">
      <c r="A1357" s="50">
        <v>2012</v>
      </c>
      <c r="E1357" s="50">
        <v>2.14</v>
      </c>
      <c r="F1357" s="50">
        <f t="shared" si="21"/>
        <v>135.5611462</v>
      </c>
      <c r="H1357" s="50">
        <v>72</v>
      </c>
      <c r="I1357" s="50" t="s">
        <v>170</v>
      </c>
    </row>
    <row r="1358" spans="1:9" x14ac:dyDescent="0.25">
      <c r="A1358" s="50">
        <v>2011</v>
      </c>
      <c r="E1358" s="50">
        <v>2.16</v>
      </c>
      <c r="F1358" s="50">
        <f t="shared" si="21"/>
        <v>136.8280728</v>
      </c>
      <c r="H1358" s="50">
        <v>72</v>
      </c>
      <c r="I1358" s="50" t="s">
        <v>170</v>
      </c>
    </row>
    <row r="1359" spans="1:9" x14ac:dyDescent="0.25">
      <c r="A1359" s="50">
        <v>2010</v>
      </c>
      <c r="E1359" s="50">
        <v>2.06</v>
      </c>
      <c r="F1359" s="50">
        <f t="shared" si="21"/>
        <v>130.4934398</v>
      </c>
      <c r="H1359" s="50">
        <v>89</v>
      </c>
      <c r="I1359" s="50" t="s">
        <v>170</v>
      </c>
    </row>
    <row r="1360" spans="1:9" x14ac:dyDescent="0.25">
      <c r="A1360" s="50">
        <v>2009</v>
      </c>
      <c r="E1360" s="50">
        <v>2</v>
      </c>
      <c r="F1360" s="50">
        <f t="shared" si="21"/>
        <v>126.69265999999999</v>
      </c>
      <c r="H1360" s="50">
        <v>89</v>
      </c>
      <c r="I1360" s="50" t="s">
        <v>170</v>
      </c>
    </row>
    <row r="1361" spans="1:9" x14ac:dyDescent="0.25">
      <c r="A1361" s="50">
        <v>2008</v>
      </c>
      <c r="E1361" s="50">
        <v>1.91</v>
      </c>
      <c r="F1361" s="50">
        <f t="shared" si="21"/>
        <v>120.99149029999998</v>
      </c>
      <c r="H1361" s="50">
        <v>97</v>
      </c>
      <c r="I1361" s="50" t="s">
        <v>170</v>
      </c>
    </row>
    <row r="1362" spans="1:9" x14ac:dyDescent="0.25">
      <c r="A1362" s="50">
        <v>2007</v>
      </c>
      <c r="E1362" s="50">
        <v>1.91</v>
      </c>
      <c r="F1362" s="50">
        <f t="shared" si="21"/>
        <v>120.99149029999998</v>
      </c>
      <c r="H1362" s="50">
        <v>97</v>
      </c>
      <c r="I1362" s="50" t="s">
        <v>170</v>
      </c>
    </row>
    <row r="1363" spans="1:9" x14ac:dyDescent="0.25">
      <c r="A1363" s="50">
        <v>2006</v>
      </c>
      <c r="E1363" s="50">
        <v>2.13</v>
      </c>
      <c r="F1363" s="50">
        <f t="shared" si="21"/>
        <v>134.92768289999998</v>
      </c>
      <c r="H1363" s="50">
        <v>87</v>
      </c>
      <c r="I1363" s="50" t="s">
        <v>170</v>
      </c>
    </row>
    <row r="1364" spans="1:9" x14ac:dyDescent="0.25">
      <c r="A1364" s="50">
        <v>2005</v>
      </c>
      <c r="E1364" s="50">
        <v>2.13</v>
      </c>
      <c r="F1364" s="50">
        <f t="shared" si="21"/>
        <v>134.92768289999998</v>
      </c>
      <c r="H1364" s="50">
        <v>87</v>
      </c>
      <c r="I1364" s="50" t="s">
        <v>170</v>
      </c>
    </row>
    <row r="1365" spans="1:9" x14ac:dyDescent="0.25">
      <c r="A1365" s="50">
        <v>2004</v>
      </c>
      <c r="E1365" s="50">
        <v>2.02</v>
      </c>
      <c r="F1365" s="50">
        <f t="shared" si="21"/>
        <v>127.95958659999999</v>
      </c>
      <c r="H1365" s="50">
        <v>89</v>
      </c>
      <c r="I1365" s="50" t="s">
        <v>170</v>
      </c>
    </row>
    <row r="1366" spans="1:9" x14ac:dyDescent="0.25">
      <c r="A1366" s="50">
        <v>2002</v>
      </c>
      <c r="E1366" s="50">
        <v>1.84</v>
      </c>
      <c r="F1366" s="50">
        <f t="shared" si="21"/>
        <v>116.55724719999999</v>
      </c>
      <c r="H1366" s="50">
        <v>92</v>
      </c>
      <c r="I1366" s="50" t="s">
        <v>171</v>
      </c>
    </row>
    <row r="1367" spans="1:9" x14ac:dyDescent="0.25">
      <c r="A1367" s="50">
        <v>2012</v>
      </c>
      <c r="E1367" s="50">
        <v>1.82</v>
      </c>
      <c r="F1367" s="50">
        <f t="shared" si="21"/>
        <v>115.2903206</v>
      </c>
      <c r="H1367" s="50">
        <v>64</v>
      </c>
      <c r="I1367" s="50" t="s">
        <v>172</v>
      </c>
    </row>
    <row r="1368" spans="1:9" x14ac:dyDescent="0.25">
      <c r="A1368" s="50">
        <v>2011</v>
      </c>
      <c r="E1368" s="50">
        <v>1.82</v>
      </c>
      <c r="F1368" s="50">
        <f t="shared" si="21"/>
        <v>115.2903206</v>
      </c>
      <c r="H1368" s="50">
        <v>65</v>
      </c>
      <c r="I1368" s="50" t="s">
        <v>172</v>
      </c>
    </row>
    <row r="1369" spans="1:9" x14ac:dyDescent="0.25">
      <c r="A1369" s="50">
        <v>2010</v>
      </c>
      <c r="E1369" s="50">
        <v>1.86</v>
      </c>
      <c r="F1369" s="50">
        <f t="shared" si="21"/>
        <v>117.8241738</v>
      </c>
      <c r="H1369" s="50">
        <v>91</v>
      </c>
      <c r="I1369" s="50" t="s">
        <v>172</v>
      </c>
    </row>
    <row r="1370" spans="1:9" x14ac:dyDescent="0.25">
      <c r="A1370" s="50">
        <v>2009</v>
      </c>
      <c r="E1370" s="50">
        <v>1.86</v>
      </c>
      <c r="F1370" s="50">
        <f t="shared" si="21"/>
        <v>117.8241738</v>
      </c>
      <c r="H1370" s="50">
        <v>91</v>
      </c>
      <c r="I1370" s="50" t="s">
        <v>172</v>
      </c>
    </row>
    <row r="1371" spans="1:9" x14ac:dyDescent="0.25">
      <c r="A1371" s="50">
        <v>2008</v>
      </c>
      <c r="E1371" s="50">
        <v>1.78</v>
      </c>
      <c r="F1371" s="50">
        <f t="shared" si="21"/>
        <v>112.75646739999999</v>
      </c>
      <c r="H1371" s="50">
        <v>77</v>
      </c>
      <c r="I1371" s="50" t="s">
        <v>172</v>
      </c>
    </row>
    <row r="1372" spans="1:9" x14ac:dyDescent="0.25">
      <c r="A1372" s="50">
        <v>2007</v>
      </c>
      <c r="E1372" s="50">
        <v>1.78</v>
      </c>
      <c r="F1372" s="50">
        <f t="shared" si="21"/>
        <v>112.75646739999999</v>
      </c>
      <c r="H1372" s="50">
        <v>77</v>
      </c>
      <c r="I1372" s="50" t="s">
        <v>172</v>
      </c>
    </row>
    <row r="1373" spans="1:9" x14ac:dyDescent="0.25">
      <c r="A1373" s="50">
        <v>2006</v>
      </c>
      <c r="E1373" s="50">
        <v>1.76</v>
      </c>
      <c r="F1373" s="50">
        <f t="shared" si="21"/>
        <v>111.48954079999999</v>
      </c>
      <c r="H1373" s="50">
        <v>77</v>
      </c>
      <c r="I1373" s="50" t="s">
        <v>172</v>
      </c>
    </row>
    <row r="1374" spans="1:9" x14ac:dyDescent="0.25">
      <c r="A1374" s="50">
        <v>2005</v>
      </c>
      <c r="E1374" s="50">
        <v>1.76</v>
      </c>
      <c r="F1374" s="50">
        <f t="shared" si="21"/>
        <v>111.48954079999999</v>
      </c>
      <c r="H1374" s="50">
        <v>77</v>
      </c>
      <c r="I1374" s="50" t="s">
        <v>172</v>
      </c>
    </row>
    <row r="1375" spans="1:9" x14ac:dyDescent="0.25">
      <c r="A1375" s="50">
        <v>2004</v>
      </c>
      <c r="E1375" s="50">
        <v>1.68</v>
      </c>
      <c r="F1375" s="50">
        <f t="shared" si="21"/>
        <v>106.42183439999998</v>
      </c>
      <c r="H1375" s="50">
        <v>79</v>
      </c>
      <c r="I1375" s="50" t="s">
        <v>172</v>
      </c>
    </row>
    <row r="1376" spans="1:9" x14ac:dyDescent="0.25">
      <c r="A1376" s="50">
        <v>2002</v>
      </c>
      <c r="F1376" s="50">
        <f t="shared" si="21"/>
        <v>0</v>
      </c>
      <c r="H1376" s="50">
        <v>90</v>
      </c>
      <c r="I1376" s="50" t="s">
        <v>172</v>
      </c>
    </row>
    <row r="1377" spans="1:9" x14ac:dyDescent="0.25">
      <c r="A1377" s="50">
        <v>2012</v>
      </c>
      <c r="E1377" s="50">
        <v>1.71</v>
      </c>
      <c r="F1377" s="50">
        <f t="shared" si="21"/>
        <v>108.32222429999999</v>
      </c>
      <c r="H1377" s="50">
        <v>78</v>
      </c>
      <c r="I1377" s="50" t="s">
        <v>173</v>
      </c>
    </row>
    <row r="1378" spans="1:9" x14ac:dyDescent="0.25">
      <c r="A1378" s="50">
        <v>2011</v>
      </c>
      <c r="E1378" s="50">
        <v>1.71</v>
      </c>
      <c r="F1378" s="50">
        <f t="shared" si="21"/>
        <v>108.32222429999999</v>
      </c>
      <c r="H1378" s="50">
        <v>79</v>
      </c>
      <c r="I1378" s="50" t="s">
        <v>173</v>
      </c>
    </row>
    <row r="1379" spans="1:9" x14ac:dyDescent="0.25">
      <c r="A1379" s="50">
        <v>2010</v>
      </c>
      <c r="E1379" s="50">
        <v>1.87</v>
      </c>
      <c r="F1379" s="50">
        <f t="shared" si="21"/>
        <v>118.4576371</v>
      </c>
      <c r="H1379" s="50">
        <v>85</v>
      </c>
      <c r="I1379" s="50" t="s">
        <v>173</v>
      </c>
    </row>
    <row r="1380" spans="1:9" x14ac:dyDescent="0.25">
      <c r="A1380" s="50">
        <v>2009</v>
      </c>
      <c r="E1380" s="50">
        <v>1.87</v>
      </c>
      <c r="F1380" s="50">
        <f t="shared" si="21"/>
        <v>118.4576371</v>
      </c>
      <c r="H1380" s="50">
        <v>85</v>
      </c>
      <c r="I1380" s="50" t="s">
        <v>173</v>
      </c>
    </row>
    <row r="1381" spans="1:9" x14ac:dyDescent="0.25">
      <c r="A1381" s="50">
        <v>2008</v>
      </c>
      <c r="E1381" s="50">
        <v>1.77</v>
      </c>
      <c r="F1381" s="50">
        <f t="shared" ref="F1381:F1444" si="22">E1381*(39.37*1.609)</f>
        <v>112.12300409999999</v>
      </c>
      <c r="H1381" s="50">
        <v>76</v>
      </c>
      <c r="I1381" s="50" t="s">
        <v>173</v>
      </c>
    </row>
    <row r="1382" spans="1:9" x14ac:dyDescent="0.25">
      <c r="A1382" s="50">
        <v>2007</v>
      </c>
      <c r="E1382" s="50">
        <v>1.77</v>
      </c>
      <c r="F1382" s="50">
        <f t="shared" si="22"/>
        <v>112.12300409999999</v>
      </c>
      <c r="H1382" s="50">
        <v>77</v>
      </c>
      <c r="I1382" s="50" t="s">
        <v>173</v>
      </c>
    </row>
    <row r="1383" spans="1:9" x14ac:dyDescent="0.25">
      <c r="A1383" s="50">
        <v>2006</v>
      </c>
      <c r="E1383" s="50">
        <v>1.93</v>
      </c>
      <c r="F1383" s="50">
        <f t="shared" si="22"/>
        <v>122.25841689999999</v>
      </c>
      <c r="H1383" s="50">
        <v>75</v>
      </c>
      <c r="I1383" s="50" t="s">
        <v>173</v>
      </c>
    </row>
    <row r="1384" spans="1:9" x14ac:dyDescent="0.25">
      <c r="A1384" s="50">
        <v>2005</v>
      </c>
      <c r="E1384" s="50">
        <v>1.93</v>
      </c>
      <c r="F1384" s="50">
        <f t="shared" si="22"/>
        <v>122.25841689999999</v>
      </c>
      <c r="H1384" s="50">
        <v>75</v>
      </c>
      <c r="I1384" s="50" t="s">
        <v>173</v>
      </c>
    </row>
    <row r="1385" spans="1:9" x14ac:dyDescent="0.25">
      <c r="A1385" s="50">
        <v>2004</v>
      </c>
      <c r="E1385" s="50">
        <v>1.66</v>
      </c>
      <c r="F1385" s="50">
        <f t="shared" si="22"/>
        <v>105.15490779999999</v>
      </c>
      <c r="H1385" s="50">
        <v>79</v>
      </c>
      <c r="I1385" s="50" t="s">
        <v>173</v>
      </c>
    </row>
    <row r="1386" spans="1:9" x14ac:dyDescent="0.25">
      <c r="A1386" s="50">
        <v>2002</v>
      </c>
      <c r="F1386" s="50">
        <f t="shared" si="22"/>
        <v>0</v>
      </c>
      <c r="H1386" s="50">
        <v>90</v>
      </c>
      <c r="I1386" s="50" t="s">
        <v>173</v>
      </c>
    </row>
    <row r="1387" spans="1:9" x14ac:dyDescent="0.25">
      <c r="A1387" s="50">
        <v>2012</v>
      </c>
      <c r="E1387" s="50">
        <v>2.95</v>
      </c>
      <c r="F1387" s="50">
        <f t="shared" si="22"/>
        <v>186.87167349999999</v>
      </c>
      <c r="H1387" s="50">
        <v>44</v>
      </c>
      <c r="I1387" s="50" t="s">
        <v>174</v>
      </c>
    </row>
    <row r="1388" spans="1:9" x14ac:dyDescent="0.25">
      <c r="A1388" s="50">
        <v>2011</v>
      </c>
      <c r="E1388" s="50">
        <v>2.91</v>
      </c>
      <c r="F1388" s="50">
        <f t="shared" si="22"/>
        <v>184.3378203</v>
      </c>
      <c r="H1388" s="50">
        <v>45</v>
      </c>
      <c r="I1388" s="50" t="s">
        <v>174</v>
      </c>
    </row>
    <row r="1389" spans="1:9" x14ac:dyDescent="0.25">
      <c r="A1389" s="50">
        <v>2010</v>
      </c>
      <c r="E1389" s="50">
        <v>1.73</v>
      </c>
      <c r="F1389" s="50">
        <f t="shared" si="22"/>
        <v>109.58915089999999</v>
      </c>
      <c r="H1389" s="50">
        <v>53</v>
      </c>
      <c r="I1389" s="50" t="s">
        <v>174</v>
      </c>
    </row>
    <row r="1390" spans="1:9" x14ac:dyDescent="0.25">
      <c r="A1390" s="50">
        <v>2009</v>
      </c>
      <c r="E1390" s="50">
        <v>2.29</v>
      </c>
      <c r="F1390" s="50">
        <f t="shared" si="22"/>
        <v>145.06309569999999</v>
      </c>
      <c r="H1390" s="50">
        <v>53</v>
      </c>
      <c r="I1390" s="50" t="s">
        <v>174</v>
      </c>
    </row>
    <row r="1391" spans="1:9" x14ac:dyDescent="0.25">
      <c r="A1391" s="50">
        <v>2008</v>
      </c>
      <c r="E1391" s="50">
        <v>2.29</v>
      </c>
      <c r="F1391" s="50">
        <f t="shared" si="22"/>
        <v>145.06309569999999</v>
      </c>
      <c r="H1391" s="50">
        <v>53</v>
      </c>
      <c r="I1391" s="50" t="s">
        <v>174</v>
      </c>
    </row>
    <row r="1392" spans="1:9" x14ac:dyDescent="0.25">
      <c r="A1392" s="50">
        <v>2007</v>
      </c>
      <c r="E1392" s="50">
        <v>2.08</v>
      </c>
      <c r="F1392" s="50">
        <f t="shared" si="22"/>
        <v>131.76036639999998</v>
      </c>
      <c r="H1392" s="50">
        <v>69</v>
      </c>
      <c r="I1392" s="50" t="s">
        <v>174</v>
      </c>
    </row>
    <row r="1393" spans="1:9" x14ac:dyDescent="0.25">
      <c r="A1393" s="50">
        <v>2006</v>
      </c>
      <c r="E1393" s="50">
        <v>2.08</v>
      </c>
      <c r="F1393" s="50">
        <f t="shared" si="22"/>
        <v>131.76036639999998</v>
      </c>
      <c r="H1393" s="50">
        <v>63</v>
      </c>
      <c r="I1393" s="50" t="s">
        <v>174</v>
      </c>
    </row>
    <row r="1394" spans="1:9" x14ac:dyDescent="0.25">
      <c r="A1394" s="50">
        <v>2005</v>
      </c>
      <c r="E1394" s="50">
        <v>2.1</v>
      </c>
      <c r="F1394" s="50">
        <f t="shared" si="22"/>
        <v>133.02729299999999</v>
      </c>
      <c r="H1394" s="50">
        <v>64</v>
      </c>
      <c r="I1394" s="50" t="s">
        <v>174</v>
      </c>
    </row>
    <row r="1395" spans="1:9" x14ac:dyDescent="0.25">
      <c r="A1395" s="50">
        <v>2004</v>
      </c>
      <c r="E1395" s="50">
        <v>2.1</v>
      </c>
      <c r="F1395" s="50">
        <f t="shared" si="22"/>
        <v>133.02729299999999</v>
      </c>
      <c r="H1395" s="50">
        <v>71</v>
      </c>
      <c r="I1395" s="50" t="s">
        <v>174</v>
      </c>
    </row>
    <row r="1396" spans="1:9" x14ac:dyDescent="0.25">
      <c r="A1396" s="50">
        <v>2002</v>
      </c>
      <c r="E1396" s="50">
        <v>2.02</v>
      </c>
      <c r="F1396" s="50">
        <f t="shared" si="22"/>
        <v>127.95958659999999</v>
      </c>
      <c r="H1396" s="50">
        <v>72</v>
      </c>
      <c r="I1396" s="50" t="s">
        <v>174</v>
      </c>
    </row>
    <row r="1397" spans="1:9" x14ac:dyDescent="0.25">
      <c r="A1397" s="50">
        <v>2012</v>
      </c>
      <c r="E1397" s="50">
        <v>1.3</v>
      </c>
      <c r="F1397" s="50">
        <f t="shared" si="22"/>
        <v>82.350228999999999</v>
      </c>
      <c r="H1397" s="50">
        <v>99</v>
      </c>
      <c r="I1397" s="50" t="s">
        <v>175</v>
      </c>
    </row>
    <row r="1398" spans="1:9" x14ac:dyDescent="0.25">
      <c r="A1398" s="50">
        <v>2011</v>
      </c>
      <c r="E1398" s="50">
        <v>1.5</v>
      </c>
      <c r="F1398" s="50">
        <f t="shared" si="22"/>
        <v>95.019494999999992</v>
      </c>
      <c r="H1398" s="50">
        <v>97</v>
      </c>
      <c r="I1398" s="50" t="s">
        <v>175</v>
      </c>
    </row>
    <row r="1399" spans="1:9" x14ac:dyDescent="0.25">
      <c r="A1399" s="50">
        <v>2010</v>
      </c>
      <c r="E1399" s="50">
        <v>1.48</v>
      </c>
      <c r="F1399" s="50">
        <f t="shared" si="22"/>
        <v>93.752568399999987</v>
      </c>
      <c r="H1399" s="50">
        <v>99</v>
      </c>
      <c r="I1399" s="50" t="s">
        <v>175</v>
      </c>
    </row>
    <row r="1400" spans="1:9" x14ac:dyDescent="0.25">
      <c r="A1400" s="50">
        <v>2009</v>
      </c>
      <c r="E1400" s="50">
        <v>1.45</v>
      </c>
      <c r="F1400" s="50">
        <f t="shared" si="22"/>
        <v>91.852178499999994</v>
      </c>
      <c r="H1400" s="50">
        <v>99</v>
      </c>
      <c r="I1400" s="50" t="s">
        <v>175</v>
      </c>
    </row>
    <row r="1401" spans="1:9" x14ac:dyDescent="0.25">
      <c r="A1401" s="50">
        <v>2008</v>
      </c>
      <c r="F1401" s="50">
        <f t="shared" si="22"/>
        <v>0</v>
      </c>
      <c r="H1401" s="50">
        <v>89</v>
      </c>
      <c r="I1401" s="50" t="s">
        <v>175</v>
      </c>
    </row>
    <row r="1402" spans="1:9" x14ac:dyDescent="0.25">
      <c r="A1402" s="50">
        <v>2007</v>
      </c>
      <c r="F1402" s="50">
        <f t="shared" si="22"/>
        <v>0</v>
      </c>
      <c r="H1402" s="50">
        <v>90</v>
      </c>
      <c r="I1402" s="50" t="s">
        <v>175</v>
      </c>
    </row>
    <row r="1403" spans="1:9" x14ac:dyDescent="0.25">
      <c r="A1403" s="50">
        <v>2012</v>
      </c>
      <c r="E1403" s="50">
        <v>1.65</v>
      </c>
      <c r="F1403" s="50">
        <f t="shared" si="22"/>
        <v>104.52144449999999</v>
      </c>
      <c r="H1403" s="50">
        <v>95</v>
      </c>
      <c r="I1403" s="50" t="s">
        <v>176</v>
      </c>
    </row>
    <row r="1404" spans="1:9" x14ac:dyDescent="0.25">
      <c r="A1404" s="50">
        <v>2011</v>
      </c>
      <c r="E1404" s="50">
        <v>1.79</v>
      </c>
      <c r="F1404" s="50">
        <f t="shared" si="22"/>
        <v>113.38993069999999</v>
      </c>
      <c r="H1404" s="50">
        <v>94</v>
      </c>
      <c r="I1404" s="50" t="s">
        <v>176</v>
      </c>
    </row>
    <row r="1405" spans="1:9" x14ac:dyDescent="0.25">
      <c r="A1405" s="50">
        <v>2010</v>
      </c>
      <c r="E1405" s="50">
        <v>1.9</v>
      </c>
      <c r="F1405" s="50">
        <f t="shared" si="22"/>
        <v>120.35802699999998</v>
      </c>
      <c r="H1405" s="50">
        <v>96</v>
      </c>
      <c r="I1405" s="50" t="s">
        <v>176</v>
      </c>
    </row>
    <row r="1406" spans="1:9" x14ac:dyDescent="0.25">
      <c r="A1406" s="50">
        <v>2009</v>
      </c>
      <c r="E1406" s="50">
        <v>1.71</v>
      </c>
      <c r="F1406" s="50">
        <f t="shared" si="22"/>
        <v>108.32222429999999</v>
      </c>
      <c r="H1406" s="50">
        <v>96</v>
      </c>
      <c r="I1406" s="50" t="s">
        <v>176</v>
      </c>
    </row>
    <row r="1407" spans="1:9" x14ac:dyDescent="0.25">
      <c r="A1407" s="50">
        <v>2008</v>
      </c>
      <c r="F1407" s="50">
        <f t="shared" si="22"/>
        <v>0</v>
      </c>
      <c r="H1407" s="50">
        <v>89</v>
      </c>
      <c r="I1407" s="50" t="s">
        <v>176</v>
      </c>
    </row>
    <row r="1408" spans="1:9" x14ac:dyDescent="0.25">
      <c r="A1408" s="50">
        <v>2007</v>
      </c>
      <c r="F1408" s="50">
        <f t="shared" si="22"/>
        <v>0</v>
      </c>
      <c r="H1408" s="50">
        <v>90</v>
      </c>
      <c r="I1408" s="50" t="s">
        <v>176</v>
      </c>
    </row>
    <row r="1409" spans="1:9" x14ac:dyDescent="0.25">
      <c r="A1409" s="50">
        <v>2012</v>
      </c>
      <c r="E1409" s="50">
        <v>1.94</v>
      </c>
      <c r="F1409" s="50">
        <f t="shared" si="22"/>
        <v>122.89188019999999</v>
      </c>
      <c r="H1409" s="50">
        <v>75</v>
      </c>
      <c r="I1409" s="50" t="s">
        <v>177</v>
      </c>
    </row>
    <row r="1410" spans="1:9" x14ac:dyDescent="0.25">
      <c r="A1410" s="50">
        <v>2011</v>
      </c>
      <c r="E1410" s="50">
        <v>1.99</v>
      </c>
      <c r="F1410" s="50">
        <f t="shared" si="22"/>
        <v>126.05919669999999</v>
      </c>
      <c r="H1410" s="50">
        <v>75</v>
      </c>
      <c r="I1410" s="50" t="s">
        <v>177</v>
      </c>
    </row>
    <row r="1411" spans="1:9" x14ac:dyDescent="0.25">
      <c r="A1411" s="50">
        <v>2010</v>
      </c>
      <c r="E1411" s="50">
        <v>1.9</v>
      </c>
      <c r="F1411" s="50">
        <f t="shared" si="22"/>
        <v>120.35802699999998</v>
      </c>
      <c r="H1411" s="50">
        <v>77</v>
      </c>
      <c r="I1411" s="50" t="s">
        <v>177</v>
      </c>
    </row>
    <row r="1412" spans="1:9" x14ac:dyDescent="0.25">
      <c r="A1412" s="50">
        <v>2009</v>
      </c>
      <c r="E1412" s="50">
        <v>1.97</v>
      </c>
      <c r="F1412" s="50">
        <f t="shared" si="22"/>
        <v>124.79227009999998</v>
      </c>
      <c r="H1412" s="50">
        <v>77</v>
      </c>
      <c r="I1412" s="50" t="s">
        <v>177</v>
      </c>
    </row>
    <row r="1413" spans="1:9" x14ac:dyDescent="0.25">
      <c r="A1413" s="50">
        <v>2008</v>
      </c>
      <c r="E1413" s="50">
        <v>1.91</v>
      </c>
      <c r="F1413" s="50">
        <f t="shared" si="22"/>
        <v>120.99149029999998</v>
      </c>
      <c r="H1413" s="50">
        <v>83</v>
      </c>
      <c r="I1413" s="50" t="s">
        <v>177</v>
      </c>
    </row>
    <row r="1414" spans="1:9" x14ac:dyDescent="0.25">
      <c r="A1414" s="50">
        <v>2007</v>
      </c>
      <c r="E1414" s="50">
        <v>1.91</v>
      </c>
      <c r="F1414" s="50">
        <f t="shared" si="22"/>
        <v>120.99149029999998</v>
      </c>
      <c r="H1414" s="50">
        <v>84</v>
      </c>
      <c r="I1414" s="50" t="s">
        <v>177</v>
      </c>
    </row>
    <row r="1415" spans="1:9" x14ac:dyDescent="0.25">
      <c r="A1415" s="50">
        <v>2006</v>
      </c>
      <c r="E1415" s="50">
        <v>1.91</v>
      </c>
      <c r="F1415" s="50">
        <f t="shared" si="22"/>
        <v>120.99149029999998</v>
      </c>
      <c r="H1415" s="50">
        <v>82</v>
      </c>
      <c r="I1415" s="50" t="s">
        <v>177</v>
      </c>
    </row>
    <row r="1416" spans="1:9" x14ac:dyDescent="0.25">
      <c r="A1416" s="50">
        <v>2005</v>
      </c>
      <c r="E1416" s="50">
        <v>1.91</v>
      </c>
      <c r="F1416" s="50">
        <f t="shared" si="22"/>
        <v>120.99149029999998</v>
      </c>
      <c r="H1416" s="50">
        <v>83</v>
      </c>
      <c r="I1416" s="50" t="s">
        <v>177</v>
      </c>
    </row>
    <row r="1417" spans="1:9" x14ac:dyDescent="0.25">
      <c r="A1417" s="50">
        <v>2004</v>
      </c>
      <c r="E1417" s="50">
        <v>2.02</v>
      </c>
      <c r="F1417" s="50">
        <f t="shared" si="22"/>
        <v>127.95958659999999</v>
      </c>
      <c r="H1417" s="50">
        <v>83</v>
      </c>
      <c r="I1417" s="50" t="s">
        <v>177</v>
      </c>
    </row>
    <row r="1418" spans="1:9" x14ac:dyDescent="0.25">
      <c r="A1418" s="50">
        <v>2003</v>
      </c>
      <c r="E1418" s="50">
        <v>2.02</v>
      </c>
      <c r="F1418" s="50">
        <f t="shared" si="22"/>
        <v>127.95958659999999</v>
      </c>
      <c r="H1418" s="50">
        <v>83</v>
      </c>
      <c r="I1418" s="50" t="s">
        <v>177</v>
      </c>
    </row>
    <row r="1419" spans="1:9" x14ac:dyDescent="0.25">
      <c r="A1419" s="50">
        <v>2002</v>
      </c>
      <c r="E1419" s="50">
        <v>1.87</v>
      </c>
      <c r="F1419" s="50">
        <f t="shared" si="22"/>
        <v>118.4576371</v>
      </c>
      <c r="H1419" s="50">
        <v>85</v>
      </c>
      <c r="I1419" s="50" t="s">
        <v>177</v>
      </c>
    </row>
    <row r="1420" spans="1:9" x14ac:dyDescent="0.25">
      <c r="A1420" s="50">
        <v>2012</v>
      </c>
      <c r="E1420" s="50">
        <v>2.0099999999999998</v>
      </c>
      <c r="F1420" s="50">
        <f t="shared" si="22"/>
        <v>127.32612329999998</v>
      </c>
      <c r="H1420" s="50">
        <v>74</v>
      </c>
      <c r="I1420" s="50" t="s">
        <v>178</v>
      </c>
    </row>
    <row r="1421" spans="1:9" x14ac:dyDescent="0.25">
      <c r="A1421" s="50">
        <v>2011</v>
      </c>
      <c r="E1421" s="50">
        <v>2.0699999999999998</v>
      </c>
      <c r="F1421" s="50">
        <f t="shared" si="22"/>
        <v>131.12690309999999</v>
      </c>
      <c r="H1421" s="50">
        <v>74</v>
      </c>
      <c r="I1421" s="50" t="s">
        <v>178</v>
      </c>
    </row>
    <row r="1422" spans="1:9" x14ac:dyDescent="0.25">
      <c r="A1422" s="50">
        <v>2010</v>
      </c>
      <c r="E1422" s="50">
        <v>2.09</v>
      </c>
      <c r="F1422" s="50">
        <f t="shared" si="22"/>
        <v>132.39382969999997</v>
      </c>
      <c r="H1422" s="50">
        <v>76</v>
      </c>
      <c r="I1422" s="50" t="s">
        <v>178</v>
      </c>
    </row>
    <row r="1423" spans="1:9" x14ac:dyDescent="0.25">
      <c r="A1423" s="50">
        <v>2009</v>
      </c>
      <c r="E1423" s="50">
        <v>2.0299999999999998</v>
      </c>
      <c r="F1423" s="50">
        <f t="shared" si="22"/>
        <v>128.59304989999998</v>
      </c>
      <c r="H1423" s="50">
        <v>76</v>
      </c>
      <c r="I1423" s="50" t="s">
        <v>178</v>
      </c>
    </row>
    <row r="1424" spans="1:9" x14ac:dyDescent="0.25">
      <c r="A1424" s="50">
        <v>2008</v>
      </c>
      <c r="E1424" s="50">
        <v>2.04</v>
      </c>
      <c r="F1424" s="50">
        <f t="shared" si="22"/>
        <v>129.2265132</v>
      </c>
      <c r="H1424" s="50">
        <v>83</v>
      </c>
      <c r="I1424" s="50" t="s">
        <v>178</v>
      </c>
    </row>
    <row r="1425" spans="1:9" x14ac:dyDescent="0.25">
      <c r="A1425" s="50">
        <v>2007</v>
      </c>
      <c r="E1425" s="50">
        <v>2.04</v>
      </c>
      <c r="F1425" s="50">
        <f t="shared" si="22"/>
        <v>129.2265132</v>
      </c>
      <c r="H1425" s="50">
        <v>84</v>
      </c>
      <c r="I1425" s="50" t="s">
        <v>178</v>
      </c>
    </row>
    <row r="1426" spans="1:9" x14ac:dyDescent="0.25">
      <c r="A1426" s="50">
        <v>2006</v>
      </c>
      <c r="E1426" s="50">
        <v>2.1</v>
      </c>
      <c r="F1426" s="50">
        <f t="shared" si="22"/>
        <v>133.02729299999999</v>
      </c>
      <c r="H1426" s="50">
        <v>76</v>
      </c>
      <c r="I1426" s="50" t="s">
        <v>178</v>
      </c>
    </row>
    <row r="1427" spans="1:9" x14ac:dyDescent="0.25">
      <c r="A1427" s="50">
        <v>2005</v>
      </c>
      <c r="E1427" s="50">
        <v>2.1</v>
      </c>
      <c r="F1427" s="50">
        <f t="shared" si="22"/>
        <v>133.02729299999999</v>
      </c>
      <c r="H1427" s="50">
        <v>76</v>
      </c>
      <c r="I1427" s="50" t="s">
        <v>178</v>
      </c>
    </row>
    <row r="1428" spans="1:9" x14ac:dyDescent="0.25">
      <c r="A1428" s="50">
        <v>2004</v>
      </c>
      <c r="E1428" s="50">
        <v>2.11</v>
      </c>
      <c r="F1428" s="50">
        <f t="shared" si="22"/>
        <v>133.66075629999997</v>
      </c>
      <c r="H1428" s="50">
        <v>83</v>
      </c>
      <c r="I1428" s="50" t="s">
        <v>178</v>
      </c>
    </row>
    <row r="1429" spans="1:9" x14ac:dyDescent="0.25">
      <c r="A1429" s="50">
        <v>2003</v>
      </c>
      <c r="E1429" s="50">
        <v>2.11</v>
      </c>
      <c r="F1429" s="50">
        <f t="shared" si="22"/>
        <v>133.66075629999997</v>
      </c>
      <c r="H1429" s="50">
        <v>83</v>
      </c>
      <c r="I1429" s="50" t="s">
        <v>178</v>
      </c>
    </row>
    <row r="1430" spans="1:9" x14ac:dyDescent="0.25">
      <c r="A1430" s="50">
        <v>2002</v>
      </c>
      <c r="E1430" s="50">
        <v>2</v>
      </c>
      <c r="F1430" s="50">
        <f t="shared" si="22"/>
        <v>126.69265999999999</v>
      </c>
      <c r="H1430" s="50">
        <v>85</v>
      </c>
      <c r="I1430" s="50" t="s">
        <v>178</v>
      </c>
    </row>
    <row r="1431" spans="1:9" x14ac:dyDescent="0.25">
      <c r="A1431" s="50">
        <v>2012</v>
      </c>
      <c r="E1431" s="50">
        <v>3.24</v>
      </c>
      <c r="F1431" s="50">
        <f t="shared" si="22"/>
        <v>205.24210919999999</v>
      </c>
      <c r="H1431" s="50">
        <v>46</v>
      </c>
      <c r="I1431" s="50" t="s">
        <v>179</v>
      </c>
    </row>
    <row r="1432" spans="1:9" x14ac:dyDescent="0.25">
      <c r="A1432" s="50">
        <v>2011</v>
      </c>
      <c r="E1432" s="50">
        <v>3.24</v>
      </c>
      <c r="F1432" s="50">
        <f t="shared" si="22"/>
        <v>205.24210919999999</v>
      </c>
      <c r="H1432" s="50">
        <v>46</v>
      </c>
      <c r="I1432" s="50" t="s">
        <v>179</v>
      </c>
    </row>
    <row r="1433" spans="1:9" x14ac:dyDescent="0.25">
      <c r="A1433" s="50">
        <v>2010</v>
      </c>
      <c r="E1433" s="50">
        <v>2.99</v>
      </c>
      <c r="F1433" s="50">
        <f t="shared" si="22"/>
        <v>189.4055267</v>
      </c>
      <c r="H1433" s="50">
        <v>50</v>
      </c>
      <c r="I1433" s="50" t="s">
        <v>179</v>
      </c>
    </row>
    <row r="1434" spans="1:9" x14ac:dyDescent="0.25">
      <c r="A1434" s="50">
        <v>2009</v>
      </c>
      <c r="E1434" s="50">
        <v>3.01</v>
      </c>
      <c r="F1434" s="50">
        <f t="shared" si="22"/>
        <v>190.67245329999997</v>
      </c>
      <c r="H1434" s="50">
        <v>50</v>
      </c>
      <c r="I1434" s="50" t="s">
        <v>179</v>
      </c>
    </row>
    <row r="1435" spans="1:9" x14ac:dyDescent="0.25">
      <c r="A1435" s="50">
        <v>2008</v>
      </c>
      <c r="E1435" s="50">
        <v>3.06</v>
      </c>
      <c r="F1435" s="50">
        <f t="shared" si="22"/>
        <v>193.8397698</v>
      </c>
      <c r="H1435" s="50">
        <v>53</v>
      </c>
      <c r="I1435" s="50" t="s">
        <v>179</v>
      </c>
    </row>
    <row r="1436" spans="1:9" x14ac:dyDescent="0.25">
      <c r="A1436" s="50">
        <v>2007</v>
      </c>
      <c r="E1436" s="50">
        <v>3.06</v>
      </c>
      <c r="F1436" s="50">
        <f t="shared" si="22"/>
        <v>193.8397698</v>
      </c>
      <c r="H1436" s="50">
        <v>53</v>
      </c>
      <c r="I1436" s="50" t="s">
        <v>179</v>
      </c>
    </row>
    <row r="1437" spans="1:9" x14ac:dyDescent="0.25">
      <c r="A1437" s="50">
        <v>2006</v>
      </c>
      <c r="E1437" s="50">
        <v>2.99</v>
      </c>
      <c r="F1437" s="50">
        <f t="shared" si="22"/>
        <v>189.4055267</v>
      </c>
      <c r="H1437" s="50">
        <v>50</v>
      </c>
      <c r="I1437" s="50" t="s">
        <v>179</v>
      </c>
    </row>
    <row r="1438" spans="1:9" x14ac:dyDescent="0.25">
      <c r="A1438" s="50">
        <v>2005</v>
      </c>
      <c r="E1438" s="50">
        <v>2.99</v>
      </c>
      <c r="F1438" s="50">
        <f t="shared" si="22"/>
        <v>189.4055267</v>
      </c>
      <c r="H1438" s="50">
        <v>50</v>
      </c>
      <c r="I1438" s="50" t="s">
        <v>179</v>
      </c>
    </row>
    <row r="1439" spans="1:9" x14ac:dyDescent="0.25">
      <c r="A1439" s="50">
        <v>2004</v>
      </c>
      <c r="E1439" s="50">
        <v>2.94</v>
      </c>
      <c r="F1439" s="50">
        <f t="shared" si="22"/>
        <v>186.23821019999997</v>
      </c>
      <c r="H1439" s="50">
        <v>52</v>
      </c>
      <c r="I1439" s="50" t="s">
        <v>179</v>
      </c>
    </row>
    <row r="1440" spans="1:9" x14ac:dyDescent="0.25">
      <c r="A1440" s="50">
        <v>2002</v>
      </c>
      <c r="E1440" s="50">
        <v>3.11</v>
      </c>
      <c r="F1440" s="50">
        <f t="shared" si="22"/>
        <v>197.00708629999997</v>
      </c>
      <c r="H1440" s="50">
        <v>51</v>
      </c>
      <c r="I1440" s="50" t="s">
        <v>179</v>
      </c>
    </row>
    <row r="1441" spans="1:9" x14ac:dyDescent="0.25">
      <c r="A1441" s="50">
        <v>2012</v>
      </c>
      <c r="E1441" s="50">
        <v>1.0900000000000001</v>
      </c>
      <c r="F1441" s="50">
        <f t="shared" si="22"/>
        <v>69.047499700000003</v>
      </c>
      <c r="H1441" s="50">
        <v>99</v>
      </c>
      <c r="I1441" s="50" t="s">
        <v>180</v>
      </c>
    </row>
    <row r="1442" spans="1:9" x14ac:dyDescent="0.25">
      <c r="A1442" s="50">
        <v>2011</v>
      </c>
      <c r="E1442" s="50">
        <v>1.6</v>
      </c>
      <c r="F1442" s="50">
        <f t="shared" si="22"/>
        <v>101.354128</v>
      </c>
      <c r="H1442" s="50">
        <v>94</v>
      </c>
      <c r="I1442" s="50" t="s">
        <v>180</v>
      </c>
    </row>
    <row r="1443" spans="1:9" x14ac:dyDescent="0.25">
      <c r="A1443" s="50">
        <v>2010</v>
      </c>
      <c r="F1443" s="50">
        <f t="shared" si="22"/>
        <v>0</v>
      </c>
      <c r="H1443" s="50">
        <v>87</v>
      </c>
      <c r="I1443" s="50" t="s">
        <v>180</v>
      </c>
    </row>
    <row r="1444" spans="1:9" x14ac:dyDescent="0.25">
      <c r="A1444" s="50">
        <v>2009</v>
      </c>
      <c r="F1444" s="50">
        <f t="shared" si="22"/>
        <v>0</v>
      </c>
      <c r="H1444" s="50">
        <v>87</v>
      </c>
      <c r="I1444" s="50" t="s">
        <v>180</v>
      </c>
    </row>
    <row r="1445" spans="1:9" x14ac:dyDescent="0.25">
      <c r="A1445" s="50">
        <v>2008</v>
      </c>
      <c r="F1445" s="50">
        <f t="shared" ref="F1445:F1508" si="23">E1445*(39.37*1.609)</f>
        <v>0</v>
      </c>
      <c r="H1445" s="50">
        <v>89</v>
      </c>
      <c r="I1445" s="50" t="s">
        <v>180</v>
      </c>
    </row>
    <row r="1446" spans="1:9" x14ac:dyDescent="0.25">
      <c r="A1446" s="50">
        <v>2007</v>
      </c>
      <c r="F1446" s="50">
        <f t="shared" si="23"/>
        <v>0</v>
      </c>
      <c r="H1446" s="50">
        <v>89</v>
      </c>
      <c r="I1446" s="50" t="s">
        <v>180</v>
      </c>
    </row>
    <row r="1447" spans="1:9" x14ac:dyDescent="0.25">
      <c r="A1447" s="50">
        <v>2006</v>
      </c>
      <c r="F1447" s="50">
        <f t="shared" si="23"/>
        <v>0</v>
      </c>
      <c r="H1447" s="50">
        <v>90</v>
      </c>
      <c r="I1447" s="50" t="s">
        <v>180</v>
      </c>
    </row>
    <row r="1448" spans="1:9" x14ac:dyDescent="0.25">
      <c r="A1448" s="50">
        <v>2012</v>
      </c>
      <c r="E1448" s="50">
        <v>1.18</v>
      </c>
      <c r="F1448" s="50">
        <f t="shared" si="23"/>
        <v>74.748669399999983</v>
      </c>
      <c r="H1448" s="50">
        <v>100</v>
      </c>
      <c r="I1448" s="50" t="s">
        <v>181</v>
      </c>
    </row>
    <row r="1449" spans="1:9" x14ac:dyDescent="0.25">
      <c r="A1449" s="50">
        <v>2011</v>
      </c>
      <c r="E1449" s="50">
        <v>1.48</v>
      </c>
      <c r="F1449" s="50">
        <f t="shared" si="23"/>
        <v>93.752568399999987</v>
      </c>
      <c r="H1449" s="50">
        <v>97</v>
      </c>
      <c r="I1449" s="50" t="s">
        <v>181</v>
      </c>
    </row>
    <row r="1450" spans="1:9" x14ac:dyDescent="0.25">
      <c r="A1450" s="50">
        <v>2010</v>
      </c>
      <c r="E1450" s="50">
        <v>1.48</v>
      </c>
      <c r="F1450" s="50">
        <f t="shared" si="23"/>
        <v>93.752568399999987</v>
      </c>
      <c r="H1450" s="50">
        <v>98</v>
      </c>
      <c r="I1450" s="50" t="s">
        <v>181</v>
      </c>
    </row>
    <row r="1451" spans="1:9" x14ac:dyDescent="0.25">
      <c r="A1451" s="50">
        <v>2009</v>
      </c>
      <c r="E1451" s="50">
        <v>1.48</v>
      </c>
      <c r="F1451" s="50">
        <f t="shared" si="23"/>
        <v>93.752568399999987</v>
      </c>
      <c r="H1451" s="50">
        <v>98</v>
      </c>
      <c r="I1451" s="50" t="s">
        <v>181</v>
      </c>
    </row>
    <row r="1452" spans="1:9" x14ac:dyDescent="0.25">
      <c r="A1452" s="50">
        <v>2008</v>
      </c>
      <c r="E1452" s="50">
        <v>1.48</v>
      </c>
      <c r="F1452" s="50">
        <f t="shared" si="23"/>
        <v>93.752568399999987</v>
      </c>
      <c r="H1452" s="50">
        <v>99</v>
      </c>
      <c r="I1452" s="50" t="s">
        <v>181</v>
      </c>
    </row>
    <row r="1453" spans="1:9" x14ac:dyDescent="0.25">
      <c r="A1453" s="50">
        <v>2007</v>
      </c>
      <c r="E1453" s="50">
        <v>1.48</v>
      </c>
      <c r="F1453" s="50">
        <f t="shared" si="23"/>
        <v>93.752568399999987</v>
      </c>
      <c r="H1453" s="50">
        <v>99</v>
      </c>
      <c r="I1453" s="50" t="s">
        <v>181</v>
      </c>
    </row>
    <row r="1454" spans="1:9" x14ac:dyDescent="0.25">
      <c r="A1454" s="50">
        <v>2006</v>
      </c>
      <c r="F1454" s="50">
        <f t="shared" si="23"/>
        <v>0</v>
      </c>
      <c r="H1454" s="50">
        <v>90</v>
      </c>
      <c r="I1454" s="50" t="s">
        <v>181</v>
      </c>
    </row>
    <row r="1455" spans="1:9" x14ac:dyDescent="0.25">
      <c r="A1455" s="50">
        <v>2012</v>
      </c>
      <c r="E1455" s="50">
        <v>1.31</v>
      </c>
      <c r="F1455" s="50">
        <f t="shared" si="23"/>
        <v>82.983692300000001</v>
      </c>
      <c r="H1455" s="50">
        <v>98</v>
      </c>
      <c r="I1455" s="50" t="s">
        <v>182</v>
      </c>
    </row>
    <row r="1456" spans="1:9" x14ac:dyDescent="0.25">
      <c r="A1456" s="50">
        <v>2011</v>
      </c>
      <c r="E1456" s="50">
        <v>1.23</v>
      </c>
      <c r="F1456" s="50">
        <f t="shared" si="23"/>
        <v>77.915985899999995</v>
      </c>
      <c r="H1456" s="50">
        <v>100</v>
      </c>
      <c r="I1456" s="50" t="s">
        <v>182</v>
      </c>
    </row>
    <row r="1457" spans="1:9" x14ac:dyDescent="0.25">
      <c r="A1457" s="50">
        <v>2010</v>
      </c>
      <c r="E1457" s="50">
        <v>1.23</v>
      </c>
      <c r="F1457" s="50">
        <f t="shared" si="23"/>
        <v>77.915985899999995</v>
      </c>
      <c r="H1457" s="50">
        <v>100</v>
      </c>
      <c r="I1457" s="50" t="s">
        <v>182</v>
      </c>
    </row>
    <row r="1458" spans="1:9" x14ac:dyDescent="0.25">
      <c r="A1458" s="50">
        <v>2009</v>
      </c>
      <c r="E1458" s="50">
        <v>0.75</v>
      </c>
      <c r="F1458" s="50">
        <f t="shared" si="23"/>
        <v>47.509747499999996</v>
      </c>
      <c r="H1458" s="50">
        <v>100</v>
      </c>
      <c r="I1458" s="50" t="s">
        <v>182</v>
      </c>
    </row>
    <row r="1459" spans="1:9" x14ac:dyDescent="0.25">
      <c r="A1459" s="50">
        <v>2008</v>
      </c>
      <c r="E1459" s="50">
        <v>0.75</v>
      </c>
      <c r="F1459" s="50">
        <f t="shared" si="23"/>
        <v>47.509747499999996</v>
      </c>
      <c r="H1459" s="50">
        <v>100</v>
      </c>
      <c r="I1459" s="50" t="s">
        <v>182</v>
      </c>
    </row>
    <row r="1460" spans="1:9" x14ac:dyDescent="0.25">
      <c r="A1460" s="50">
        <v>2007</v>
      </c>
      <c r="E1460" s="50">
        <v>0.75</v>
      </c>
      <c r="F1460" s="50">
        <f t="shared" si="23"/>
        <v>47.509747499999996</v>
      </c>
      <c r="H1460" s="50">
        <v>100</v>
      </c>
      <c r="I1460" s="50" t="s">
        <v>182</v>
      </c>
    </row>
    <row r="1461" spans="1:9" x14ac:dyDescent="0.25">
      <c r="A1461" s="50">
        <v>2006</v>
      </c>
      <c r="F1461" s="50">
        <f t="shared" si="23"/>
        <v>0</v>
      </c>
      <c r="H1461" s="50">
        <v>90</v>
      </c>
      <c r="I1461" s="50" t="s">
        <v>182</v>
      </c>
    </row>
    <row r="1462" spans="1:9" x14ac:dyDescent="0.25">
      <c r="A1462" s="50">
        <v>2012</v>
      </c>
      <c r="E1462" s="50">
        <v>1.03</v>
      </c>
      <c r="F1462" s="50">
        <f t="shared" si="23"/>
        <v>65.246719900000002</v>
      </c>
      <c r="H1462" s="50">
        <v>95</v>
      </c>
      <c r="I1462" s="50" t="s">
        <v>183</v>
      </c>
    </row>
    <row r="1463" spans="1:9" x14ac:dyDescent="0.25">
      <c r="A1463" s="50">
        <v>2011</v>
      </c>
      <c r="E1463" s="50">
        <v>1.45</v>
      </c>
      <c r="F1463" s="50">
        <f t="shared" si="23"/>
        <v>91.852178499999994</v>
      </c>
      <c r="H1463" s="50">
        <v>91</v>
      </c>
      <c r="I1463" s="50" t="s">
        <v>183</v>
      </c>
    </row>
    <row r="1464" spans="1:9" x14ac:dyDescent="0.25">
      <c r="A1464" s="50">
        <v>2010</v>
      </c>
      <c r="E1464" s="50">
        <v>1.31</v>
      </c>
      <c r="F1464" s="50">
        <f t="shared" si="23"/>
        <v>82.983692300000001</v>
      </c>
      <c r="H1464" s="50">
        <v>99</v>
      </c>
      <c r="I1464" s="50" t="s">
        <v>183</v>
      </c>
    </row>
    <row r="1465" spans="1:9" x14ac:dyDescent="0.25">
      <c r="A1465" s="50">
        <v>2009</v>
      </c>
      <c r="E1465" s="50">
        <v>1.38</v>
      </c>
      <c r="F1465" s="50">
        <f t="shared" si="23"/>
        <v>87.41793539999999</v>
      </c>
      <c r="H1465" s="50">
        <v>99</v>
      </c>
      <c r="I1465" s="50" t="s">
        <v>183</v>
      </c>
    </row>
    <row r="1466" spans="1:9" x14ac:dyDescent="0.25">
      <c r="A1466" s="50">
        <v>2008</v>
      </c>
      <c r="E1466" s="50">
        <v>1.36</v>
      </c>
      <c r="F1466" s="50">
        <f t="shared" si="23"/>
        <v>86.1510088</v>
      </c>
      <c r="H1466" s="50">
        <v>100</v>
      </c>
      <c r="I1466" s="50" t="s">
        <v>183</v>
      </c>
    </row>
    <row r="1467" spans="1:9" x14ac:dyDescent="0.25">
      <c r="A1467" s="50">
        <v>2007</v>
      </c>
      <c r="E1467" s="50">
        <v>1.36</v>
      </c>
      <c r="F1467" s="50">
        <f t="shared" si="23"/>
        <v>86.1510088</v>
      </c>
      <c r="H1467" s="50">
        <v>100</v>
      </c>
      <c r="I1467" s="50" t="s">
        <v>183</v>
      </c>
    </row>
    <row r="1468" spans="1:9" x14ac:dyDescent="0.25">
      <c r="A1468" s="50">
        <v>2006</v>
      </c>
      <c r="F1468" s="50">
        <f t="shared" si="23"/>
        <v>0</v>
      </c>
      <c r="H1468" s="50">
        <v>90</v>
      </c>
      <c r="I1468" s="50" t="s">
        <v>183</v>
      </c>
    </row>
    <row r="1469" spans="1:9" x14ac:dyDescent="0.25">
      <c r="A1469" s="50">
        <v>2012</v>
      </c>
      <c r="E1469" s="50">
        <v>1.0900000000000001</v>
      </c>
      <c r="F1469" s="50">
        <f t="shared" si="23"/>
        <v>69.047499700000003</v>
      </c>
      <c r="H1469" s="50">
        <v>100</v>
      </c>
      <c r="I1469" s="50" t="s">
        <v>184</v>
      </c>
    </row>
    <row r="1470" spans="1:9" x14ac:dyDescent="0.25">
      <c r="A1470" s="50">
        <v>2011</v>
      </c>
      <c r="E1470" s="50">
        <v>1.37</v>
      </c>
      <c r="F1470" s="50">
        <f t="shared" si="23"/>
        <v>86.784472100000002</v>
      </c>
      <c r="H1470" s="50">
        <v>98</v>
      </c>
      <c r="I1470" s="50" t="s">
        <v>184</v>
      </c>
    </row>
    <row r="1471" spans="1:9" x14ac:dyDescent="0.25">
      <c r="A1471" s="50">
        <v>2010</v>
      </c>
      <c r="E1471" s="50">
        <v>1.3</v>
      </c>
      <c r="F1471" s="50">
        <f t="shared" si="23"/>
        <v>82.350228999999999</v>
      </c>
      <c r="H1471" s="50">
        <v>100</v>
      </c>
      <c r="I1471" s="50" t="s">
        <v>184</v>
      </c>
    </row>
    <row r="1472" spans="1:9" x14ac:dyDescent="0.25">
      <c r="A1472" s="50">
        <v>2009</v>
      </c>
      <c r="E1472" s="50">
        <v>1.32</v>
      </c>
      <c r="F1472" s="50">
        <f t="shared" si="23"/>
        <v>83.617155600000004</v>
      </c>
      <c r="H1472" s="50">
        <v>100</v>
      </c>
      <c r="I1472" s="50" t="s">
        <v>184</v>
      </c>
    </row>
    <row r="1473" spans="1:9" x14ac:dyDescent="0.25">
      <c r="A1473" s="50">
        <v>2008</v>
      </c>
      <c r="E1473" s="50">
        <v>1.32</v>
      </c>
      <c r="F1473" s="50">
        <f t="shared" si="23"/>
        <v>83.617155600000004</v>
      </c>
      <c r="H1473" s="50">
        <v>100</v>
      </c>
      <c r="I1473" s="50" t="s">
        <v>184</v>
      </c>
    </row>
    <row r="1474" spans="1:9" x14ac:dyDescent="0.25">
      <c r="A1474" s="50">
        <v>2007</v>
      </c>
      <c r="E1474" s="50">
        <v>1.32</v>
      </c>
      <c r="F1474" s="50">
        <f t="shared" si="23"/>
        <v>83.617155600000004</v>
      </c>
      <c r="H1474" s="50">
        <v>100</v>
      </c>
      <c r="I1474" s="50" t="s">
        <v>184</v>
      </c>
    </row>
    <row r="1475" spans="1:9" x14ac:dyDescent="0.25">
      <c r="A1475" s="50">
        <v>2006</v>
      </c>
      <c r="F1475" s="50">
        <f t="shared" si="23"/>
        <v>0</v>
      </c>
      <c r="H1475" s="50">
        <v>90</v>
      </c>
      <c r="I1475" s="50" t="s">
        <v>184</v>
      </c>
    </row>
    <row r="1476" spans="1:9" x14ac:dyDescent="0.25">
      <c r="A1476" s="50">
        <v>2012</v>
      </c>
      <c r="E1476" s="50">
        <v>0.99</v>
      </c>
      <c r="F1476" s="50">
        <f t="shared" si="23"/>
        <v>62.712866699999992</v>
      </c>
      <c r="H1476" s="50">
        <v>100</v>
      </c>
      <c r="I1476" s="50" t="s">
        <v>185</v>
      </c>
    </row>
    <row r="1477" spans="1:9" x14ac:dyDescent="0.25">
      <c r="A1477" s="50">
        <v>2011</v>
      </c>
      <c r="E1477" s="50">
        <v>1.1499999999999999</v>
      </c>
      <c r="F1477" s="50">
        <f t="shared" si="23"/>
        <v>72.84827949999999</v>
      </c>
      <c r="H1477" s="50">
        <v>100</v>
      </c>
      <c r="I1477" s="50" t="s">
        <v>185</v>
      </c>
    </row>
    <row r="1478" spans="1:9" x14ac:dyDescent="0.25">
      <c r="A1478" s="50">
        <v>2010</v>
      </c>
      <c r="E1478" s="50">
        <v>1.22</v>
      </c>
      <c r="F1478" s="50">
        <f t="shared" si="23"/>
        <v>77.282522599999993</v>
      </c>
      <c r="H1478" s="50">
        <v>100</v>
      </c>
      <c r="I1478" s="50" t="s">
        <v>185</v>
      </c>
    </row>
    <row r="1479" spans="1:9" x14ac:dyDescent="0.25">
      <c r="A1479" s="50">
        <v>2009</v>
      </c>
      <c r="E1479" s="50">
        <v>1.1299999999999999</v>
      </c>
      <c r="F1479" s="50">
        <f t="shared" si="23"/>
        <v>71.581352899999985</v>
      </c>
      <c r="H1479" s="50">
        <v>100</v>
      </c>
      <c r="I1479" s="50" t="s">
        <v>185</v>
      </c>
    </row>
    <row r="1480" spans="1:9" x14ac:dyDescent="0.25">
      <c r="A1480" s="50">
        <v>2008</v>
      </c>
      <c r="F1480" s="50">
        <f t="shared" si="23"/>
        <v>0</v>
      </c>
      <c r="H1480" s="50">
        <v>90</v>
      </c>
      <c r="I1480" s="50" t="s">
        <v>185</v>
      </c>
    </row>
    <row r="1481" spans="1:9" x14ac:dyDescent="0.25">
      <c r="A1481" s="50">
        <v>2012</v>
      </c>
      <c r="E1481" s="50">
        <v>1.29</v>
      </c>
      <c r="F1481" s="50">
        <f t="shared" si="23"/>
        <v>81.716765699999996</v>
      </c>
      <c r="H1481" s="50">
        <v>100</v>
      </c>
      <c r="I1481" s="50" t="s">
        <v>186</v>
      </c>
    </row>
    <row r="1482" spans="1:9" x14ac:dyDescent="0.25">
      <c r="A1482" s="50">
        <v>2011</v>
      </c>
      <c r="E1482" s="50">
        <v>1.23</v>
      </c>
      <c r="F1482" s="50">
        <f t="shared" si="23"/>
        <v>77.915985899999995</v>
      </c>
      <c r="H1482" s="50">
        <v>100</v>
      </c>
      <c r="I1482" s="50" t="s">
        <v>186</v>
      </c>
    </row>
    <row r="1483" spans="1:9" x14ac:dyDescent="0.25">
      <c r="A1483" s="50">
        <v>2010</v>
      </c>
      <c r="F1483" s="50">
        <f t="shared" si="23"/>
        <v>0</v>
      </c>
      <c r="H1483" s="50">
        <v>88</v>
      </c>
      <c r="I1483" s="50" t="s">
        <v>186</v>
      </c>
    </row>
    <row r="1484" spans="1:9" x14ac:dyDescent="0.25">
      <c r="A1484" s="50">
        <v>2009</v>
      </c>
      <c r="F1484" s="50">
        <f t="shared" si="23"/>
        <v>0</v>
      </c>
      <c r="H1484" s="50">
        <v>88</v>
      </c>
      <c r="I1484" s="50" t="s">
        <v>186</v>
      </c>
    </row>
    <row r="1485" spans="1:9" x14ac:dyDescent="0.25">
      <c r="A1485" s="50">
        <v>2008</v>
      </c>
      <c r="F1485" s="50">
        <f t="shared" si="23"/>
        <v>0</v>
      </c>
      <c r="H1485" s="50">
        <v>90</v>
      </c>
      <c r="I1485" s="50" t="s">
        <v>186</v>
      </c>
    </row>
    <row r="1486" spans="1:9" x14ac:dyDescent="0.25">
      <c r="A1486" s="50">
        <v>2012</v>
      </c>
      <c r="E1486" s="50">
        <v>1.27</v>
      </c>
      <c r="F1486" s="50">
        <f t="shared" si="23"/>
        <v>80.449839099999991</v>
      </c>
      <c r="H1486" s="50">
        <v>100</v>
      </c>
      <c r="I1486" s="50" t="s">
        <v>187</v>
      </c>
    </row>
    <row r="1487" spans="1:9" x14ac:dyDescent="0.25">
      <c r="A1487" s="50">
        <v>2011</v>
      </c>
      <c r="E1487" s="50">
        <v>1.08</v>
      </c>
      <c r="F1487" s="50">
        <f t="shared" si="23"/>
        <v>68.414036400000001</v>
      </c>
      <c r="H1487" s="50">
        <v>100</v>
      </c>
      <c r="I1487" s="50" t="s">
        <v>187</v>
      </c>
    </row>
    <row r="1488" spans="1:9" x14ac:dyDescent="0.25">
      <c r="A1488" s="50">
        <v>2010</v>
      </c>
      <c r="E1488" s="50">
        <v>1.18</v>
      </c>
      <c r="F1488" s="50">
        <f t="shared" si="23"/>
        <v>74.748669399999983</v>
      </c>
      <c r="H1488" s="50">
        <v>100</v>
      </c>
      <c r="I1488" s="50" t="s">
        <v>187</v>
      </c>
    </row>
    <row r="1489" spans="1:9" x14ac:dyDescent="0.25">
      <c r="A1489" s="50">
        <v>2009</v>
      </c>
      <c r="E1489" s="50">
        <v>1.1499999999999999</v>
      </c>
      <c r="F1489" s="50">
        <f t="shared" si="23"/>
        <v>72.84827949999999</v>
      </c>
      <c r="H1489" s="50">
        <v>100</v>
      </c>
      <c r="I1489" s="50" t="s">
        <v>187</v>
      </c>
    </row>
    <row r="1490" spans="1:9" x14ac:dyDescent="0.25">
      <c r="A1490" s="50">
        <v>2008</v>
      </c>
      <c r="F1490" s="50">
        <f t="shared" si="23"/>
        <v>0</v>
      </c>
      <c r="H1490" s="50">
        <v>90</v>
      </c>
      <c r="I1490" s="50" t="s">
        <v>187</v>
      </c>
    </row>
    <row r="1491" spans="1:9" x14ac:dyDescent="0.25">
      <c r="A1491" s="50">
        <v>2012</v>
      </c>
      <c r="E1491" s="50">
        <v>1.17</v>
      </c>
      <c r="F1491" s="50">
        <f t="shared" si="23"/>
        <v>74.115206099999995</v>
      </c>
      <c r="H1491" s="50">
        <v>100</v>
      </c>
      <c r="I1491" s="50" t="s">
        <v>188</v>
      </c>
    </row>
    <row r="1492" spans="1:9" x14ac:dyDescent="0.25">
      <c r="A1492" s="50">
        <v>2011</v>
      </c>
      <c r="E1492" s="50">
        <v>1.23</v>
      </c>
      <c r="F1492" s="50">
        <f t="shared" si="23"/>
        <v>77.915985899999995</v>
      </c>
      <c r="H1492" s="50">
        <v>100</v>
      </c>
      <c r="I1492" s="50" t="s">
        <v>188</v>
      </c>
    </row>
    <row r="1493" spans="1:9" x14ac:dyDescent="0.25">
      <c r="A1493" s="50">
        <v>2010</v>
      </c>
      <c r="E1493" s="50">
        <v>1.1499999999999999</v>
      </c>
      <c r="F1493" s="50">
        <f t="shared" si="23"/>
        <v>72.84827949999999</v>
      </c>
      <c r="H1493" s="50">
        <v>100</v>
      </c>
      <c r="I1493" s="50" t="s">
        <v>188</v>
      </c>
    </row>
    <row r="1494" spans="1:9" x14ac:dyDescent="0.25">
      <c r="A1494" s="50">
        <v>2009</v>
      </c>
      <c r="E1494" s="50">
        <v>1.25</v>
      </c>
      <c r="F1494" s="50">
        <f t="shared" si="23"/>
        <v>79.182912499999986</v>
      </c>
      <c r="H1494" s="50">
        <v>100</v>
      </c>
      <c r="I1494" s="50" t="s">
        <v>188</v>
      </c>
    </row>
    <row r="1495" spans="1:9" x14ac:dyDescent="0.25">
      <c r="A1495" s="50">
        <v>2008</v>
      </c>
      <c r="E1495" s="50">
        <v>2.09</v>
      </c>
      <c r="F1495" s="50">
        <f t="shared" si="23"/>
        <v>132.39382969999997</v>
      </c>
      <c r="H1495" s="50">
        <v>92</v>
      </c>
      <c r="I1495" s="50" t="s">
        <v>188</v>
      </c>
    </row>
    <row r="1496" spans="1:9" x14ac:dyDescent="0.25">
      <c r="A1496" s="50">
        <v>2007</v>
      </c>
      <c r="E1496" s="50">
        <v>2.09</v>
      </c>
      <c r="F1496" s="50">
        <f t="shared" si="23"/>
        <v>132.39382969999997</v>
      </c>
      <c r="H1496" s="50">
        <v>92</v>
      </c>
      <c r="I1496" s="50" t="s">
        <v>188</v>
      </c>
    </row>
    <row r="1497" spans="1:9" x14ac:dyDescent="0.25">
      <c r="A1497" s="50">
        <v>2006</v>
      </c>
      <c r="F1497" s="50">
        <f t="shared" si="23"/>
        <v>0</v>
      </c>
      <c r="H1497" s="50">
        <v>90</v>
      </c>
      <c r="I1497" s="50" t="s">
        <v>188</v>
      </c>
    </row>
    <row r="1498" spans="1:9" x14ac:dyDescent="0.25">
      <c r="A1498" s="50">
        <v>2012</v>
      </c>
      <c r="E1498" s="50">
        <v>1.17</v>
      </c>
      <c r="F1498" s="50">
        <f t="shared" si="23"/>
        <v>74.115206099999995</v>
      </c>
      <c r="H1498" s="50">
        <v>100</v>
      </c>
      <c r="I1498" s="50" t="s">
        <v>189</v>
      </c>
    </row>
    <row r="1499" spans="1:9" x14ac:dyDescent="0.25">
      <c r="A1499" s="50">
        <v>2011</v>
      </c>
      <c r="E1499" s="50">
        <v>1.37</v>
      </c>
      <c r="F1499" s="50">
        <f t="shared" si="23"/>
        <v>86.784472100000002</v>
      </c>
      <c r="H1499" s="50">
        <v>98</v>
      </c>
      <c r="I1499" s="50" t="s">
        <v>189</v>
      </c>
    </row>
    <row r="1500" spans="1:9" x14ac:dyDescent="0.25">
      <c r="A1500" s="50">
        <v>2010</v>
      </c>
      <c r="E1500" s="50">
        <v>1.4</v>
      </c>
      <c r="F1500" s="50">
        <f t="shared" si="23"/>
        <v>88.684861999999981</v>
      </c>
      <c r="H1500" s="50">
        <v>98</v>
      </c>
      <c r="I1500" s="50" t="s">
        <v>189</v>
      </c>
    </row>
    <row r="1501" spans="1:9" x14ac:dyDescent="0.25">
      <c r="A1501" s="50">
        <v>2009</v>
      </c>
      <c r="E1501" s="50">
        <v>1.46</v>
      </c>
      <c r="F1501" s="50">
        <f t="shared" si="23"/>
        <v>92.485641799999996</v>
      </c>
      <c r="H1501" s="50">
        <v>98</v>
      </c>
      <c r="I1501" s="50" t="s">
        <v>189</v>
      </c>
    </row>
    <row r="1502" spans="1:9" x14ac:dyDescent="0.25">
      <c r="A1502" s="50">
        <v>2008</v>
      </c>
      <c r="E1502" s="50">
        <v>1.5</v>
      </c>
      <c r="F1502" s="50">
        <f t="shared" si="23"/>
        <v>95.019494999999992</v>
      </c>
      <c r="H1502" s="50">
        <v>99</v>
      </c>
      <c r="I1502" s="50" t="s">
        <v>189</v>
      </c>
    </row>
    <row r="1503" spans="1:9" x14ac:dyDescent="0.25">
      <c r="A1503" s="50">
        <v>2007</v>
      </c>
      <c r="E1503" s="50">
        <v>1.5</v>
      </c>
      <c r="F1503" s="50">
        <f t="shared" si="23"/>
        <v>95.019494999999992</v>
      </c>
      <c r="H1503" s="50">
        <v>99</v>
      </c>
      <c r="I1503" s="50" t="s">
        <v>189</v>
      </c>
    </row>
    <row r="1504" spans="1:9" x14ac:dyDescent="0.25">
      <c r="A1504" s="50">
        <v>2006</v>
      </c>
      <c r="F1504" s="50">
        <f t="shared" si="23"/>
        <v>0</v>
      </c>
      <c r="H1504" s="50">
        <v>90</v>
      </c>
      <c r="I1504" s="50" t="s">
        <v>189</v>
      </c>
    </row>
    <row r="1505" spans="1:9" x14ac:dyDescent="0.25">
      <c r="A1505" s="50">
        <v>2012</v>
      </c>
      <c r="E1505" s="50">
        <v>1.39</v>
      </c>
      <c r="F1505" s="50">
        <f t="shared" si="23"/>
        <v>88.051398699999993</v>
      </c>
      <c r="H1505" s="50">
        <v>97</v>
      </c>
      <c r="I1505" s="50" t="s">
        <v>190</v>
      </c>
    </row>
    <row r="1506" spans="1:9" x14ac:dyDescent="0.25">
      <c r="A1506" s="50">
        <v>2011</v>
      </c>
      <c r="E1506" s="50">
        <v>1.43</v>
      </c>
      <c r="F1506" s="50">
        <f t="shared" si="23"/>
        <v>90.585251899999989</v>
      </c>
      <c r="H1506" s="50">
        <v>97</v>
      </c>
      <c r="I1506" s="50" t="s">
        <v>190</v>
      </c>
    </row>
    <row r="1507" spans="1:9" x14ac:dyDescent="0.25">
      <c r="A1507" s="50">
        <v>2010</v>
      </c>
      <c r="E1507" s="50">
        <v>1.3</v>
      </c>
      <c r="F1507" s="50">
        <f t="shared" si="23"/>
        <v>82.350228999999999</v>
      </c>
      <c r="H1507" s="50">
        <v>99</v>
      </c>
      <c r="I1507" s="50" t="s">
        <v>190</v>
      </c>
    </row>
    <row r="1508" spans="1:9" x14ac:dyDescent="0.25">
      <c r="A1508" s="50">
        <v>2009</v>
      </c>
      <c r="E1508" s="50">
        <v>1.39</v>
      </c>
      <c r="F1508" s="50">
        <f t="shared" si="23"/>
        <v>88.051398699999993</v>
      </c>
      <c r="H1508" s="50">
        <v>99</v>
      </c>
      <c r="I1508" s="50" t="s">
        <v>190</v>
      </c>
    </row>
    <row r="1509" spans="1:9" x14ac:dyDescent="0.25">
      <c r="A1509" s="50">
        <v>2008</v>
      </c>
      <c r="E1509" s="50">
        <v>1.5</v>
      </c>
      <c r="F1509" s="50">
        <f t="shared" ref="F1509:F1572" si="24">E1509*(39.37*1.609)</f>
        <v>95.019494999999992</v>
      </c>
      <c r="H1509" s="50">
        <v>99</v>
      </c>
      <c r="I1509" s="50" t="s">
        <v>190</v>
      </c>
    </row>
    <row r="1510" spans="1:9" x14ac:dyDescent="0.25">
      <c r="A1510" s="50">
        <v>2007</v>
      </c>
      <c r="E1510" s="50">
        <v>1.5</v>
      </c>
      <c r="F1510" s="50">
        <f t="shared" si="24"/>
        <v>95.019494999999992</v>
      </c>
      <c r="H1510" s="50">
        <v>99</v>
      </c>
      <c r="I1510" s="50" t="s">
        <v>190</v>
      </c>
    </row>
    <row r="1511" spans="1:9" x14ac:dyDescent="0.25">
      <c r="A1511" s="50">
        <v>2006</v>
      </c>
      <c r="F1511" s="50">
        <f t="shared" si="24"/>
        <v>0</v>
      </c>
      <c r="H1511" s="50">
        <v>90</v>
      </c>
      <c r="I1511" s="50" t="s">
        <v>190</v>
      </c>
    </row>
    <row r="1512" spans="1:9" x14ac:dyDescent="0.25">
      <c r="A1512" s="50">
        <v>2012</v>
      </c>
      <c r="E1512" s="50">
        <v>1.34</v>
      </c>
      <c r="F1512" s="50">
        <f t="shared" si="24"/>
        <v>84.884082199999995</v>
      </c>
      <c r="H1512" s="50">
        <v>97</v>
      </c>
      <c r="I1512" s="50" t="s">
        <v>191</v>
      </c>
    </row>
    <row r="1513" spans="1:9" x14ac:dyDescent="0.25">
      <c r="A1513" s="50">
        <v>2011</v>
      </c>
      <c r="E1513" s="50">
        <v>1.41</v>
      </c>
      <c r="F1513" s="50">
        <f t="shared" si="24"/>
        <v>89.318325299999984</v>
      </c>
      <c r="H1513" s="50">
        <v>97</v>
      </c>
      <c r="I1513" s="50" t="s">
        <v>191</v>
      </c>
    </row>
    <row r="1514" spans="1:9" x14ac:dyDescent="0.25">
      <c r="A1514" s="50">
        <v>2010</v>
      </c>
      <c r="E1514" s="50">
        <v>1.25</v>
      </c>
      <c r="F1514" s="50">
        <f t="shared" si="24"/>
        <v>79.182912499999986</v>
      </c>
      <c r="H1514" s="50">
        <v>97</v>
      </c>
      <c r="I1514" s="50" t="s">
        <v>191</v>
      </c>
    </row>
    <row r="1515" spans="1:9" x14ac:dyDescent="0.25">
      <c r="A1515" s="50">
        <v>2009</v>
      </c>
      <c r="E1515" s="50">
        <v>1.51</v>
      </c>
      <c r="F1515" s="50">
        <f t="shared" si="24"/>
        <v>95.652958299999995</v>
      </c>
      <c r="H1515" s="50">
        <v>97</v>
      </c>
      <c r="I1515" s="50" t="s">
        <v>191</v>
      </c>
    </row>
    <row r="1516" spans="1:9" x14ac:dyDescent="0.25">
      <c r="A1516" s="50">
        <v>2008</v>
      </c>
      <c r="E1516" s="50">
        <v>1.56</v>
      </c>
      <c r="F1516" s="50">
        <f t="shared" si="24"/>
        <v>98.820274799999993</v>
      </c>
      <c r="H1516" s="50">
        <v>97</v>
      </c>
      <c r="I1516" s="50" t="s">
        <v>191</v>
      </c>
    </row>
    <row r="1517" spans="1:9" x14ac:dyDescent="0.25">
      <c r="A1517" s="50">
        <v>2007</v>
      </c>
      <c r="E1517" s="50">
        <v>1.56</v>
      </c>
      <c r="F1517" s="50">
        <f t="shared" si="24"/>
        <v>98.820274799999993</v>
      </c>
      <c r="H1517" s="50">
        <v>98</v>
      </c>
      <c r="I1517" s="50" t="s">
        <v>191</v>
      </c>
    </row>
    <row r="1518" spans="1:9" x14ac:dyDescent="0.25">
      <c r="A1518" s="50">
        <v>2006</v>
      </c>
      <c r="F1518" s="50">
        <f t="shared" si="24"/>
        <v>0</v>
      </c>
      <c r="H1518" s="50">
        <v>89</v>
      </c>
      <c r="I1518" s="50" t="s">
        <v>191</v>
      </c>
    </row>
    <row r="1519" spans="1:9" x14ac:dyDescent="0.25">
      <c r="A1519" s="50">
        <v>2005</v>
      </c>
      <c r="F1519" s="50">
        <f t="shared" si="24"/>
        <v>0</v>
      </c>
      <c r="H1519" s="50">
        <v>90</v>
      </c>
      <c r="I1519" s="50" t="s">
        <v>192</v>
      </c>
    </row>
    <row r="1520" spans="1:9" x14ac:dyDescent="0.25">
      <c r="A1520" s="50">
        <v>2004</v>
      </c>
      <c r="E1520" s="50">
        <v>1.73</v>
      </c>
      <c r="F1520" s="50">
        <f t="shared" si="24"/>
        <v>109.58915089999999</v>
      </c>
      <c r="H1520" s="50">
        <v>87</v>
      </c>
      <c r="I1520" s="50" t="s">
        <v>193</v>
      </c>
    </row>
    <row r="1521" spans="1:9" x14ac:dyDescent="0.25">
      <c r="A1521" s="50">
        <v>2003</v>
      </c>
      <c r="E1521" s="50">
        <v>1.73</v>
      </c>
      <c r="F1521" s="50">
        <f t="shared" si="24"/>
        <v>109.58915089999999</v>
      </c>
      <c r="H1521" s="50">
        <v>87</v>
      </c>
      <c r="I1521" s="50" t="s">
        <v>193</v>
      </c>
    </row>
    <row r="1522" spans="1:9" x14ac:dyDescent="0.25">
      <c r="A1522" s="50">
        <v>2002</v>
      </c>
      <c r="F1522" s="50">
        <f t="shared" si="24"/>
        <v>0</v>
      </c>
      <c r="H1522" s="50">
        <v>89</v>
      </c>
      <c r="I1522" s="50" t="s">
        <v>193</v>
      </c>
    </row>
    <row r="1523" spans="1:9" x14ac:dyDescent="0.25">
      <c r="A1523" s="50">
        <v>2005</v>
      </c>
      <c r="E1523" s="50">
        <v>1.73</v>
      </c>
      <c r="F1523" s="50">
        <f t="shared" si="24"/>
        <v>109.58915089999999</v>
      </c>
      <c r="H1523" s="50">
        <v>86</v>
      </c>
      <c r="I1523" s="50" t="s">
        <v>194</v>
      </c>
    </row>
    <row r="1524" spans="1:9" x14ac:dyDescent="0.25">
      <c r="A1524" s="50">
        <v>2012</v>
      </c>
      <c r="E1524" s="50">
        <v>1.99</v>
      </c>
      <c r="F1524" s="50">
        <f t="shared" si="24"/>
        <v>126.05919669999999</v>
      </c>
      <c r="H1524" s="50">
        <v>61</v>
      </c>
      <c r="I1524" s="50" t="s">
        <v>195</v>
      </c>
    </row>
    <row r="1525" spans="1:9" x14ac:dyDescent="0.25">
      <c r="A1525" s="50">
        <v>2011</v>
      </c>
      <c r="E1525" s="50">
        <v>1.67</v>
      </c>
      <c r="F1525" s="50">
        <f t="shared" si="24"/>
        <v>105.78837109999999</v>
      </c>
      <c r="H1525" s="50">
        <v>66</v>
      </c>
      <c r="I1525" s="50" t="s">
        <v>195</v>
      </c>
    </row>
    <row r="1526" spans="1:9" x14ac:dyDescent="0.25">
      <c r="A1526" s="50">
        <v>2010</v>
      </c>
      <c r="E1526" s="50">
        <v>1.46</v>
      </c>
      <c r="F1526" s="50">
        <f t="shared" si="24"/>
        <v>92.485641799999996</v>
      </c>
      <c r="H1526" s="50">
        <v>77</v>
      </c>
      <c r="I1526" s="50" t="s">
        <v>195</v>
      </c>
    </row>
    <row r="1527" spans="1:9" x14ac:dyDescent="0.25">
      <c r="A1527" s="50">
        <v>2009</v>
      </c>
      <c r="E1527" s="50">
        <v>1.95</v>
      </c>
      <c r="F1527" s="50">
        <f t="shared" si="24"/>
        <v>123.52534349999999</v>
      </c>
      <c r="H1527" s="50">
        <v>77</v>
      </c>
      <c r="I1527" s="50" t="s">
        <v>195</v>
      </c>
    </row>
    <row r="1528" spans="1:9" x14ac:dyDescent="0.25">
      <c r="A1528" s="50">
        <v>2008</v>
      </c>
      <c r="E1528" s="50">
        <v>2.0499999999999998</v>
      </c>
      <c r="F1528" s="50">
        <f t="shared" si="24"/>
        <v>129.85997649999999</v>
      </c>
      <c r="H1528" s="50">
        <v>83</v>
      </c>
      <c r="I1528" s="50" t="s">
        <v>195</v>
      </c>
    </row>
    <row r="1529" spans="1:9" x14ac:dyDescent="0.25">
      <c r="A1529" s="50">
        <v>2007</v>
      </c>
      <c r="E1529" s="50">
        <v>2.0499999999999998</v>
      </c>
      <c r="F1529" s="50">
        <f t="shared" si="24"/>
        <v>129.85997649999999</v>
      </c>
      <c r="H1529" s="50">
        <v>84</v>
      </c>
      <c r="I1529" s="50" t="s">
        <v>195</v>
      </c>
    </row>
    <row r="1530" spans="1:9" x14ac:dyDescent="0.25">
      <c r="A1530" s="50">
        <v>2006</v>
      </c>
      <c r="E1530" s="50">
        <v>1.73</v>
      </c>
      <c r="F1530" s="50">
        <f t="shared" si="24"/>
        <v>109.58915089999999</v>
      </c>
      <c r="H1530" s="50">
        <v>86</v>
      </c>
      <c r="I1530" s="50" t="s">
        <v>195</v>
      </c>
    </row>
    <row r="1531" spans="1:9" x14ac:dyDescent="0.25">
      <c r="A1531" s="50">
        <v>2012</v>
      </c>
      <c r="E1531" s="50">
        <v>1.57</v>
      </c>
      <c r="F1531" s="50">
        <f t="shared" si="24"/>
        <v>99.453738099999995</v>
      </c>
      <c r="H1531" s="50">
        <v>78</v>
      </c>
      <c r="I1531" s="50" t="s">
        <v>196</v>
      </c>
    </row>
    <row r="1532" spans="1:9" x14ac:dyDescent="0.25">
      <c r="A1532" s="50">
        <v>2011</v>
      </c>
      <c r="E1532" s="50">
        <v>1.67</v>
      </c>
      <c r="F1532" s="50">
        <f t="shared" si="24"/>
        <v>105.78837109999999</v>
      </c>
      <c r="H1532" s="50">
        <v>78</v>
      </c>
      <c r="I1532" s="50" t="s">
        <v>196</v>
      </c>
    </row>
    <row r="1533" spans="1:9" x14ac:dyDescent="0.25">
      <c r="A1533" s="50">
        <v>2010</v>
      </c>
      <c r="E1533" s="50">
        <v>1.59</v>
      </c>
      <c r="F1533" s="50">
        <f t="shared" si="24"/>
        <v>100.7206647</v>
      </c>
      <c r="H1533" s="50">
        <v>92</v>
      </c>
      <c r="I1533" s="50" t="s">
        <v>196</v>
      </c>
    </row>
    <row r="1534" spans="1:9" x14ac:dyDescent="0.25">
      <c r="A1534" s="50">
        <v>2009</v>
      </c>
      <c r="E1534" s="50">
        <v>1.7</v>
      </c>
      <c r="F1534" s="50">
        <f t="shared" si="24"/>
        <v>107.68876099999999</v>
      </c>
      <c r="H1534" s="50">
        <v>92</v>
      </c>
      <c r="I1534" s="50" t="s">
        <v>196</v>
      </c>
    </row>
    <row r="1535" spans="1:9" x14ac:dyDescent="0.25">
      <c r="A1535" s="50">
        <v>2008</v>
      </c>
      <c r="E1535" s="50">
        <v>1.74</v>
      </c>
      <c r="F1535" s="50">
        <f t="shared" si="24"/>
        <v>110.2226142</v>
      </c>
      <c r="H1535" s="50">
        <v>86</v>
      </c>
      <c r="I1535" s="50" t="s">
        <v>196</v>
      </c>
    </row>
    <row r="1536" spans="1:9" x14ac:dyDescent="0.25">
      <c r="A1536" s="50">
        <v>2007</v>
      </c>
      <c r="E1536" s="50">
        <v>1.74</v>
      </c>
      <c r="F1536" s="50">
        <f t="shared" si="24"/>
        <v>110.2226142</v>
      </c>
      <c r="H1536" s="50">
        <v>87</v>
      </c>
      <c r="I1536" s="50" t="s">
        <v>196</v>
      </c>
    </row>
    <row r="1537" spans="1:9" x14ac:dyDescent="0.25">
      <c r="A1537" s="50">
        <v>2006</v>
      </c>
      <c r="E1537" s="50">
        <v>1.65</v>
      </c>
      <c r="F1537" s="50">
        <f t="shared" si="24"/>
        <v>104.52144449999999</v>
      </c>
      <c r="H1537" s="50">
        <v>86</v>
      </c>
      <c r="I1537" s="50" t="s">
        <v>196</v>
      </c>
    </row>
    <row r="1538" spans="1:9" x14ac:dyDescent="0.25">
      <c r="A1538" s="50">
        <v>2005</v>
      </c>
      <c r="E1538" s="50">
        <v>1.65</v>
      </c>
      <c r="F1538" s="50">
        <f t="shared" si="24"/>
        <v>104.52144449999999</v>
      </c>
      <c r="H1538" s="50">
        <v>87</v>
      </c>
      <c r="I1538" s="50" t="s">
        <v>196</v>
      </c>
    </row>
    <row r="1539" spans="1:9" x14ac:dyDescent="0.25">
      <c r="A1539" s="50">
        <v>2004</v>
      </c>
      <c r="E1539" s="50">
        <v>1.7</v>
      </c>
      <c r="F1539" s="50">
        <f t="shared" si="24"/>
        <v>107.68876099999999</v>
      </c>
      <c r="H1539" s="50">
        <v>87</v>
      </c>
      <c r="I1539" s="50" t="s">
        <v>196</v>
      </c>
    </row>
    <row r="1540" spans="1:9" x14ac:dyDescent="0.25">
      <c r="A1540" s="50">
        <v>2003</v>
      </c>
      <c r="E1540" s="50">
        <v>1.7</v>
      </c>
      <c r="F1540" s="50">
        <f t="shared" si="24"/>
        <v>107.68876099999999</v>
      </c>
      <c r="H1540" s="50">
        <v>87</v>
      </c>
      <c r="I1540" s="50" t="s">
        <v>196</v>
      </c>
    </row>
    <row r="1541" spans="1:9" x14ac:dyDescent="0.25">
      <c r="A1541" s="50">
        <v>2002</v>
      </c>
      <c r="E1541" s="50">
        <v>1.68</v>
      </c>
      <c r="F1541" s="50">
        <f t="shared" si="24"/>
        <v>106.42183439999998</v>
      </c>
      <c r="H1541" s="50">
        <v>88</v>
      </c>
      <c r="I1541" s="50" t="s">
        <v>196</v>
      </c>
    </row>
    <row r="1542" spans="1:9" x14ac:dyDescent="0.25">
      <c r="A1542" s="50">
        <v>2012</v>
      </c>
      <c r="E1542" s="50">
        <v>1.6</v>
      </c>
      <c r="F1542" s="50">
        <f t="shared" si="24"/>
        <v>101.354128</v>
      </c>
      <c r="H1542" s="50">
        <v>78</v>
      </c>
      <c r="I1542" s="50" t="s">
        <v>197</v>
      </c>
    </row>
    <row r="1543" spans="1:9" x14ac:dyDescent="0.25">
      <c r="A1543" s="50">
        <v>2011</v>
      </c>
      <c r="E1543" s="50">
        <v>1.59</v>
      </c>
      <c r="F1543" s="50">
        <f t="shared" si="24"/>
        <v>100.7206647</v>
      </c>
      <c r="H1543" s="50">
        <v>79</v>
      </c>
      <c r="I1543" s="50" t="s">
        <v>197</v>
      </c>
    </row>
    <row r="1544" spans="1:9" x14ac:dyDescent="0.25">
      <c r="A1544" s="50">
        <v>2010</v>
      </c>
      <c r="E1544" s="50">
        <v>1.58</v>
      </c>
      <c r="F1544" s="50">
        <f t="shared" si="24"/>
        <v>100.0872014</v>
      </c>
      <c r="H1544" s="50">
        <v>91</v>
      </c>
      <c r="I1544" s="50" t="s">
        <v>197</v>
      </c>
    </row>
    <row r="1545" spans="1:9" x14ac:dyDescent="0.25">
      <c r="A1545" s="50">
        <v>2009</v>
      </c>
      <c r="E1545" s="50">
        <v>1.77</v>
      </c>
      <c r="F1545" s="50">
        <f t="shared" si="24"/>
        <v>112.12300409999999</v>
      </c>
      <c r="H1545" s="50">
        <v>91</v>
      </c>
      <c r="I1545" s="50" t="s">
        <v>197</v>
      </c>
    </row>
    <row r="1546" spans="1:9" x14ac:dyDescent="0.25">
      <c r="A1546" s="50">
        <v>2008</v>
      </c>
      <c r="E1546" s="50">
        <v>1.84</v>
      </c>
      <c r="F1546" s="50">
        <f t="shared" si="24"/>
        <v>116.55724719999999</v>
      </c>
      <c r="H1546" s="50">
        <v>88</v>
      </c>
      <c r="I1546" s="50" t="s">
        <v>197</v>
      </c>
    </row>
    <row r="1547" spans="1:9" x14ac:dyDescent="0.25">
      <c r="A1547" s="50">
        <v>2007</v>
      </c>
      <c r="E1547" s="50">
        <v>1.84</v>
      </c>
      <c r="F1547" s="50">
        <f t="shared" si="24"/>
        <v>116.55724719999999</v>
      </c>
      <c r="H1547" s="50">
        <v>88</v>
      </c>
      <c r="I1547" s="50" t="s">
        <v>197</v>
      </c>
    </row>
    <row r="1548" spans="1:9" x14ac:dyDescent="0.25">
      <c r="A1548" s="50">
        <v>2006</v>
      </c>
      <c r="E1548" s="50">
        <v>1.88</v>
      </c>
      <c r="F1548" s="50">
        <f t="shared" si="24"/>
        <v>119.09110039999999</v>
      </c>
      <c r="H1548" s="50">
        <v>86</v>
      </c>
      <c r="I1548" s="50" t="s">
        <v>198</v>
      </c>
    </row>
    <row r="1549" spans="1:9" x14ac:dyDescent="0.25">
      <c r="A1549" s="50">
        <v>2005</v>
      </c>
      <c r="E1549" s="50">
        <v>1.88</v>
      </c>
      <c r="F1549" s="50">
        <f t="shared" si="24"/>
        <v>119.09110039999999</v>
      </c>
      <c r="H1549" s="50">
        <v>87</v>
      </c>
      <c r="I1549" s="50" t="s">
        <v>198</v>
      </c>
    </row>
    <row r="1550" spans="1:9" x14ac:dyDescent="0.25">
      <c r="A1550" s="50">
        <v>2004</v>
      </c>
      <c r="E1550" s="50">
        <v>1.86</v>
      </c>
      <c r="F1550" s="50">
        <f t="shared" si="24"/>
        <v>117.8241738</v>
      </c>
      <c r="H1550" s="50">
        <v>88</v>
      </c>
      <c r="I1550" s="50" t="s">
        <v>198</v>
      </c>
    </row>
    <row r="1551" spans="1:9" x14ac:dyDescent="0.25">
      <c r="A1551" s="50">
        <v>2003</v>
      </c>
      <c r="E1551" s="50">
        <v>1.86</v>
      </c>
      <c r="F1551" s="50">
        <f t="shared" si="24"/>
        <v>117.8241738</v>
      </c>
      <c r="H1551" s="50">
        <v>88</v>
      </c>
      <c r="I1551" s="50" t="s">
        <v>198</v>
      </c>
    </row>
    <row r="1552" spans="1:9" x14ac:dyDescent="0.25">
      <c r="A1552" s="50">
        <v>2002</v>
      </c>
      <c r="E1552" s="50">
        <v>1.89</v>
      </c>
      <c r="F1552" s="50">
        <f t="shared" si="24"/>
        <v>119.72456369999999</v>
      </c>
      <c r="H1552" s="50">
        <v>88</v>
      </c>
      <c r="I1552" s="50" t="s">
        <v>199</v>
      </c>
    </row>
    <row r="1553" spans="1:9" x14ac:dyDescent="0.25">
      <c r="A1553" s="50">
        <v>2012</v>
      </c>
      <c r="E1553" s="50">
        <v>1.1000000000000001</v>
      </c>
      <c r="F1553" s="50">
        <f t="shared" si="24"/>
        <v>69.680963000000006</v>
      </c>
      <c r="H1553" s="50">
        <v>100</v>
      </c>
      <c r="I1553" s="50" t="s">
        <v>200</v>
      </c>
    </row>
    <row r="1554" spans="1:9" x14ac:dyDescent="0.25">
      <c r="A1554" s="50">
        <v>2011</v>
      </c>
      <c r="E1554" s="50">
        <v>1.18</v>
      </c>
      <c r="F1554" s="50">
        <f t="shared" si="24"/>
        <v>74.748669399999983</v>
      </c>
      <c r="H1554" s="50">
        <v>100</v>
      </c>
      <c r="I1554" s="50" t="s">
        <v>200</v>
      </c>
    </row>
    <row r="1555" spans="1:9" x14ac:dyDescent="0.25">
      <c r="A1555" s="50">
        <v>2010</v>
      </c>
      <c r="E1555" s="50">
        <v>1.04</v>
      </c>
      <c r="F1555" s="50">
        <f t="shared" si="24"/>
        <v>65.880183199999991</v>
      </c>
      <c r="H1555" s="50">
        <v>100</v>
      </c>
      <c r="I1555" s="50" t="s">
        <v>200</v>
      </c>
    </row>
    <row r="1556" spans="1:9" x14ac:dyDescent="0.25">
      <c r="A1556" s="50">
        <v>2009</v>
      </c>
      <c r="E1556" s="50">
        <v>1.29</v>
      </c>
      <c r="F1556" s="50">
        <f t="shared" si="24"/>
        <v>81.716765699999996</v>
      </c>
      <c r="H1556" s="50">
        <v>100</v>
      </c>
      <c r="I1556" s="50" t="s">
        <v>200</v>
      </c>
    </row>
    <row r="1557" spans="1:9" x14ac:dyDescent="0.25">
      <c r="A1557" s="50">
        <v>2008</v>
      </c>
      <c r="F1557" s="50">
        <f t="shared" si="24"/>
        <v>0</v>
      </c>
      <c r="H1557" s="50">
        <v>88</v>
      </c>
      <c r="I1557" s="50" t="s">
        <v>200</v>
      </c>
    </row>
    <row r="1558" spans="1:9" x14ac:dyDescent="0.25">
      <c r="A1558" s="50">
        <v>2007</v>
      </c>
      <c r="F1558" s="50">
        <f t="shared" si="24"/>
        <v>0</v>
      </c>
      <c r="H1558" s="50">
        <v>89</v>
      </c>
      <c r="I1558" s="50" t="s">
        <v>200</v>
      </c>
    </row>
    <row r="1559" spans="1:9" x14ac:dyDescent="0.25">
      <c r="A1559" s="50">
        <v>2005</v>
      </c>
      <c r="F1559" s="50">
        <f t="shared" si="24"/>
        <v>0</v>
      </c>
      <c r="H1559" s="50">
        <v>90</v>
      </c>
      <c r="I1559" s="50" t="s">
        <v>201</v>
      </c>
    </row>
    <row r="1560" spans="1:9" x14ac:dyDescent="0.25">
      <c r="A1560" s="50">
        <v>2012</v>
      </c>
      <c r="E1560" s="50">
        <v>1.1599999999999999</v>
      </c>
      <c r="F1560" s="50">
        <f t="shared" si="24"/>
        <v>73.481742799999992</v>
      </c>
      <c r="H1560" s="50">
        <v>99</v>
      </c>
      <c r="I1560" s="50" t="s">
        <v>202</v>
      </c>
    </row>
    <row r="1561" spans="1:9" x14ac:dyDescent="0.25">
      <c r="A1561" s="50">
        <v>2011</v>
      </c>
      <c r="E1561" s="50">
        <v>1.36</v>
      </c>
      <c r="F1561" s="50">
        <f t="shared" si="24"/>
        <v>86.1510088</v>
      </c>
      <c r="H1561" s="50">
        <v>98</v>
      </c>
      <c r="I1561" s="50" t="s">
        <v>202</v>
      </c>
    </row>
    <row r="1562" spans="1:9" x14ac:dyDescent="0.25">
      <c r="A1562" s="50">
        <v>2010</v>
      </c>
      <c r="E1562" s="50">
        <v>1.1499999999999999</v>
      </c>
      <c r="F1562" s="50">
        <f t="shared" si="24"/>
        <v>72.84827949999999</v>
      </c>
      <c r="H1562" s="50">
        <v>99</v>
      </c>
      <c r="I1562" s="50" t="s">
        <v>202</v>
      </c>
    </row>
    <row r="1563" spans="1:9" x14ac:dyDescent="0.25">
      <c r="A1563" s="50">
        <v>2009</v>
      </c>
      <c r="E1563" s="50">
        <v>1.38</v>
      </c>
      <c r="F1563" s="50">
        <f t="shared" si="24"/>
        <v>87.41793539999999</v>
      </c>
      <c r="H1563" s="50">
        <v>99</v>
      </c>
      <c r="I1563" s="50" t="s">
        <v>202</v>
      </c>
    </row>
    <row r="1564" spans="1:9" x14ac:dyDescent="0.25">
      <c r="A1564" s="50">
        <v>2008</v>
      </c>
      <c r="E1564" s="50">
        <v>2.69</v>
      </c>
      <c r="F1564" s="50">
        <f t="shared" si="24"/>
        <v>170.40162769999998</v>
      </c>
      <c r="H1564" s="50">
        <v>72</v>
      </c>
      <c r="I1564" s="50" t="s">
        <v>202</v>
      </c>
    </row>
    <row r="1565" spans="1:9" x14ac:dyDescent="0.25">
      <c r="A1565" s="50">
        <v>2007</v>
      </c>
      <c r="E1565" s="50">
        <v>2.69</v>
      </c>
      <c r="F1565" s="50">
        <f t="shared" si="24"/>
        <v>170.40162769999998</v>
      </c>
      <c r="H1565" s="50">
        <v>73</v>
      </c>
      <c r="I1565" s="50" t="s">
        <v>202</v>
      </c>
    </row>
    <row r="1566" spans="1:9" x14ac:dyDescent="0.25">
      <c r="A1566" s="50">
        <v>2005</v>
      </c>
      <c r="E1566" s="50">
        <v>6.62</v>
      </c>
      <c r="F1566" s="50">
        <f t="shared" si="24"/>
        <v>419.35270459999998</v>
      </c>
      <c r="H1566" s="50">
        <v>39</v>
      </c>
      <c r="I1566" s="50" t="s">
        <v>203</v>
      </c>
    </row>
    <row r="1567" spans="1:9" x14ac:dyDescent="0.25">
      <c r="A1567" s="50">
        <v>2012</v>
      </c>
      <c r="E1567" s="50">
        <v>2.44</v>
      </c>
      <c r="F1567" s="50">
        <f t="shared" si="24"/>
        <v>154.56504519999999</v>
      </c>
      <c r="H1567" s="50">
        <v>49</v>
      </c>
      <c r="I1567" s="50" t="s">
        <v>204</v>
      </c>
    </row>
    <row r="1568" spans="1:9" x14ac:dyDescent="0.25">
      <c r="A1568" s="50">
        <v>2011</v>
      </c>
      <c r="E1568" s="50">
        <v>2.35</v>
      </c>
      <c r="F1568" s="50">
        <f t="shared" si="24"/>
        <v>148.86387550000001</v>
      </c>
      <c r="H1568" s="50">
        <v>51</v>
      </c>
      <c r="I1568" s="50" t="s">
        <v>204</v>
      </c>
    </row>
    <row r="1569" spans="1:9" x14ac:dyDescent="0.25">
      <c r="A1569" s="50">
        <v>2010</v>
      </c>
      <c r="E1569" s="50">
        <v>2.48</v>
      </c>
      <c r="F1569" s="50">
        <f t="shared" si="24"/>
        <v>157.0988984</v>
      </c>
      <c r="H1569" s="50">
        <v>53</v>
      </c>
      <c r="I1569" s="50" t="s">
        <v>204</v>
      </c>
    </row>
    <row r="1570" spans="1:9" x14ac:dyDescent="0.25">
      <c r="A1570" s="50">
        <v>2009</v>
      </c>
      <c r="E1570" s="50">
        <v>2.3199999999999998</v>
      </c>
      <c r="F1570" s="50">
        <f t="shared" si="24"/>
        <v>146.96348559999998</v>
      </c>
      <c r="H1570" s="50">
        <v>53</v>
      </c>
      <c r="I1570" s="50" t="s">
        <v>204</v>
      </c>
    </row>
    <row r="1571" spans="1:9" x14ac:dyDescent="0.25">
      <c r="A1571" s="50">
        <v>2008</v>
      </c>
      <c r="E1571" s="50">
        <v>2.0099999999999998</v>
      </c>
      <c r="F1571" s="50">
        <f t="shared" si="24"/>
        <v>127.32612329999998</v>
      </c>
      <c r="H1571" s="50">
        <v>61</v>
      </c>
      <c r="I1571" s="50" t="s">
        <v>204</v>
      </c>
    </row>
    <row r="1572" spans="1:9" x14ac:dyDescent="0.25">
      <c r="A1572" s="50">
        <v>2007</v>
      </c>
      <c r="E1572" s="50">
        <v>2.0099999999999998</v>
      </c>
      <c r="F1572" s="50">
        <f t="shared" si="24"/>
        <v>127.32612329999998</v>
      </c>
      <c r="H1572" s="50">
        <v>62</v>
      </c>
      <c r="I1572" s="50" t="s">
        <v>204</v>
      </c>
    </row>
    <row r="1573" spans="1:9" x14ac:dyDescent="0.25">
      <c r="A1573" s="50">
        <v>2006</v>
      </c>
      <c r="E1573" s="50">
        <v>1.98</v>
      </c>
      <c r="F1573" s="50">
        <f t="shared" ref="F1573:F1636" si="25">E1573*(39.37*1.609)</f>
        <v>125.42573339999998</v>
      </c>
      <c r="H1573" s="50">
        <v>69</v>
      </c>
      <c r="I1573" s="50" t="s">
        <v>204</v>
      </c>
    </row>
    <row r="1574" spans="1:9" x14ac:dyDescent="0.25">
      <c r="A1574" s="50">
        <v>2005</v>
      </c>
      <c r="E1574" s="50">
        <v>1.98</v>
      </c>
      <c r="F1574" s="50">
        <f t="shared" si="25"/>
        <v>125.42573339999998</v>
      </c>
      <c r="H1574" s="50">
        <v>69</v>
      </c>
      <c r="I1574" s="50" t="s">
        <v>204</v>
      </c>
    </row>
    <row r="1575" spans="1:9" x14ac:dyDescent="0.25">
      <c r="A1575" s="50">
        <v>2004</v>
      </c>
      <c r="E1575" s="50">
        <v>1.97</v>
      </c>
      <c r="F1575" s="50">
        <f t="shared" si="25"/>
        <v>124.79227009999998</v>
      </c>
      <c r="H1575" s="50">
        <v>70</v>
      </c>
      <c r="I1575" s="50" t="s">
        <v>204</v>
      </c>
    </row>
    <row r="1576" spans="1:9" x14ac:dyDescent="0.25">
      <c r="A1576" s="50">
        <v>2002</v>
      </c>
      <c r="E1576" s="50">
        <v>2.1800000000000002</v>
      </c>
      <c r="F1576" s="50">
        <f t="shared" si="25"/>
        <v>138.09499940000001</v>
      </c>
      <c r="H1576" s="50">
        <v>81</v>
      </c>
      <c r="I1576" s="50" t="s">
        <v>205</v>
      </c>
    </row>
    <row r="1577" spans="1:9" x14ac:dyDescent="0.25">
      <c r="A1577" s="50">
        <v>2012</v>
      </c>
      <c r="E1577" s="50">
        <v>0.98</v>
      </c>
      <c r="F1577" s="50">
        <f t="shared" si="25"/>
        <v>62.079403399999997</v>
      </c>
      <c r="H1577" s="50">
        <v>71</v>
      </c>
      <c r="I1577" s="50" t="s">
        <v>206</v>
      </c>
    </row>
    <row r="1578" spans="1:9" x14ac:dyDescent="0.25">
      <c r="A1578" s="50">
        <v>2011</v>
      </c>
      <c r="E1578" s="50">
        <v>3.02</v>
      </c>
      <c r="F1578" s="50">
        <f t="shared" si="25"/>
        <v>191.30591659999999</v>
      </c>
      <c r="H1578" s="50">
        <v>49</v>
      </c>
      <c r="I1578" s="50" t="s">
        <v>206</v>
      </c>
    </row>
    <row r="1579" spans="1:9" x14ac:dyDescent="0.25">
      <c r="A1579" s="50">
        <v>2010</v>
      </c>
      <c r="E1579" s="50">
        <v>2.79</v>
      </c>
      <c r="F1579" s="50">
        <f t="shared" si="25"/>
        <v>176.73626069999997</v>
      </c>
      <c r="H1579" s="50">
        <v>52</v>
      </c>
      <c r="I1579" s="50" t="s">
        <v>206</v>
      </c>
    </row>
    <row r="1580" spans="1:9" x14ac:dyDescent="0.25">
      <c r="A1580" s="50">
        <v>2009</v>
      </c>
      <c r="E1580" s="50">
        <v>2.86</v>
      </c>
      <c r="F1580" s="50">
        <f t="shared" si="25"/>
        <v>181.17050379999998</v>
      </c>
      <c r="H1580" s="50">
        <v>52</v>
      </c>
      <c r="I1580" s="50" t="s">
        <v>206</v>
      </c>
    </row>
    <row r="1581" spans="1:9" x14ac:dyDescent="0.25">
      <c r="A1581" s="50">
        <v>2008</v>
      </c>
      <c r="E1581" s="50">
        <v>2.91</v>
      </c>
      <c r="F1581" s="50">
        <f t="shared" si="25"/>
        <v>184.3378203</v>
      </c>
      <c r="H1581" s="50">
        <v>59</v>
      </c>
      <c r="I1581" s="50" t="s">
        <v>206</v>
      </c>
    </row>
    <row r="1582" spans="1:9" x14ac:dyDescent="0.25">
      <c r="A1582" s="50">
        <v>2007</v>
      </c>
      <c r="E1582" s="50">
        <v>2.91</v>
      </c>
      <c r="F1582" s="50">
        <f t="shared" si="25"/>
        <v>184.3378203</v>
      </c>
      <c r="H1582" s="50">
        <v>59</v>
      </c>
      <c r="I1582" s="50" t="s">
        <v>206</v>
      </c>
    </row>
    <row r="1583" spans="1:9" x14ac:dyDescent="0.25">
      <c r="A1583" s="50">
        <v>2006</v>
      </c>
      <c r="E1583" s="50">
        <v>2.83</v>
      </c>
      <c r="F1583" s="50">
        <f t="shared" si="25"/>
        <v>179.27011389999998</v>
      </c>
      <c r="H1583" s="50">
        <v>55</v>
      </c>
      <c r="I1583" s="50" t="s">
        <v>206</v>
      </c>
    </row>
    <row r="1584" spans="1:9" x14ac:dyDescent="0.25">
      <c r="A1584" s="50">
        <v>2005</v>
      </c>
      <c r="E1584" s="50">
        <v>2.83</v>
      </c>
      <c r="F1584" s="50">
        <f t="shared" si="25"/>
        <v>179.27011389999998</v>
      </c>
      <c r="H1584" s="50">
        <v>56</v>
      </c>
      <c r="I1584" s="50" t="s">
        <v>206</v>
      </c>
    </row>
    <row r="1585" spans="1:9" x14ac:dyDescent="0.25">
      <c r="A1585" s="50">
        <v>2004</v>
      </c>
      <c r="E1585" s="50">
        <v>2.82</v>
      </c>
      <c r="F1585" s="50">
        <f t="shared" si="25"/>
        <v>178.63665059999997</v>
      </c>
      <c r="H1585" s="50">
        <v>57</v>
      </c>
      <c r="I1585" s="50" t="s">
        <v>206</v>
      </c>
    </row>
    <row r="1586" spans="1:9" x14ac:dyDescent="0.25">
      <c r="A1586" s="50">
        <v>2002</v>
      </c>
      <c r="E1586" s="50">
        <v>2.62</v>
      </c>
      <c r="F1586" s="50">
        <f t="shared" si="25"/>
        <v>165.9673846</v>
      </c>
      <c r="H1586" s="50">
        <v>72</v>
      </c>
      <c r="I1586" s="50" t="s">
        <v>206</v>
      </c>
    </row>
    <row r="1587" spans="1:9" x14ac:dyDescent="0.25">
      <c r="A1587" s="50">
        <v>2012</v>
      </c>
      <c r="E1587" s="50">
        <v>0.99</v>
      </c>
      <c r="F1587" s="50">
        <f t="shared" si="25"/>
        <v>62.712866699999992</v>
      </c>
      <c r="H1587" s="50">
        <v>100</v>
      </c>
      <c r="I1587" s="50" t="s">
        <v>207</v>
      </c>
    </row>
    <row r="1588" spans="1:9" x14ac:dyDescent="0.25">
      <c r="A1588" s="50">
        <v>2011</v>
      </c>
      <c r="E1588" s="50">
        <v>1.71</v>
      </c>
      <c r="F1588" s="50">
        <f t="shared" si="25"/>
        <v>108.32222429999999</v>
      </c>
      <c r="H1588" s="50">
        <v>93</v>
      </c>
      <c r="I1588" s="50" t="s">
        <v>207</v>
      </c>
    </row>
    <row r="1589" spans="1:9" x14ac:dyDescent="0.25">
      <c r="A1589" s="50">
        <v>2010</v>
      </c>
      <c r="F1589" s="50">
        <f t="shared" si="25"/>
        <v>0</v>
      </c>
      <c r="H1589" s="50">
        <v>87</v>
      </c>
      <c r="I1589" s="50" t="s">
        <v>207</v>
      </c>
    </row>
    <row r="1590" spans="1:9" x14ac:dyDescent="0.25">
      <c r="A1590" s="50">
        <v>2009</v>
      </c>
      <c r="F1590" s="50">
        <f t="shared" si="25"/>
        <v>0</v>
      </c>
      <c r="H1590" s="50">
        <v>87</v>
      </c>
      <c r="I1590" s="50" t="s">
        <v>207</v>
      </c>
    </row>
    <row r="1591" spans="1:9" x14ac:dyDescent="0.25">
      <c r="A1591" s="50">
        <v>2008</v>
      </c>
      <c r="F1591" s="50">
        <f t="shared" si="25"/>
        <v>0</v>
      </c>
      <c r="H1591" s="50">
        <v>89</v>
      </c>
      <c r="I1591" s="50" t="s">
        <v>207</v>
      </c>
    </row>
    <row r="1592" spans="1:9" x14ac:dyDescent="0.25">
      <c r="A1592" s="50">
        <v>2007</v>
      </c>
      <c r="F1592" s="50">
        <f t="shared" si="25"/>
        <v>0</v>
      </c>
      <c r="H1592" s="50">
        <v>89</v>
      </c>
      <c r="I1592" s="50" t="s">
        <v>207</v>
      </c>
    </row>
    <row r="1593" spans="1:9" x14ac:dyDescent="0.25">
      <c r="A1593" s="50">
        <v>2006</v>
      </c>
      <c r="F1593" s="50">
        <f t="shared" si="25"/>
        <v>0</v>
      </c>
      <c r="H1593" s="50">
        <v>90</v>
      </c>
      <c r="I1593" s="50" t="s">
        <v>207</v>
      </c>
    </row>
    <row r="1594" spans="1:9" x14ac:dyDescent="0.25">
      <c r="A1594" s="50">
        <v>2012</v>
      </c>
      <c r="E1594" s="50">
        <v>1.32</v>
      </c>
      <c r="F1594" s="50">
        <f t="shared" si="25"/>
        <v>83.617155600000004</v>
      </c>
      <c r="H1594" s="50">
        <v>98</v>
      </c>
      <c r="I1594" s="50" t="s">
        <v>208</v>
      </c>
    </row>
    <row r="1595" spans="1:9" x14ac:dyDescent="0.25">
      <c r="A1595" s="50">
        <v>2011</v>
      </c>
      <c r="E1595" s="50">
        <v>1.61</v>
      </c>
      <c r="F1595" s="50">
        <f t="shared" si="25"/>
        <v>101.98759129999999</v>
      </c>
      <c r="H1595" s="50">
        <v>95</v>
      </c>
      <c r="I1595" s="50" t="s">
        <v>208</v>
      </c>
    </row>
    <row r="1596" spans="1:9" x14ac:dyDescent="0.25">
      <c r="A1596" s="50">
        <v>2010</v>
      </c>
      <c r="E1596" s="50">
        <v>1.7</v>
      </c>
      <c r="F1596" s="50">
        <f t="shared" si="25"/>
        <v>107.68876099999999</v>
      </c>
      <c r="H1596" s="50">
        <v>97</v>
      </c>
      <c r="I1596" s="50" t="s">
        <v>208</v>
      </c>
    </row>
    <row r="1597" spans="1:9" x14ac:dyDescent="0.25">
      <c r="A1597" s="50">
        <v>2009</v>
      </c>
      <c r="E1597" s="50">
        <v>1.63</v>
      </c>
      <c r="F1597" s="50">
        <f t="shared" si="25"/>
        <v>103.25451789999998</v>
      </c>
      <c r="H1597" s="50">
        <v>97</v>
      </c>
      <c r="I1597" s="50" t="s">
        <v>208</v>
      </c>
    </row>
    <row r="1598" spans="1:9" x14ac:dyDescent="0.25">
      <c r="A1598" s="50">
        <v>2008</v>
      </c>
      <c r="E1598" s="50">
        <v>1.6</v>
      </c>
      <c r="F1598" s="50">
        <f t="shared" si="25"/>
        <v>101.354128</v>
      </c>
      <c r="H1598" s="50">
        <v>98</v>
      </c>
      <c r="I1598" s="50" t="s">
        <v>208</v>
      </c>
    </row>
    <row r="1599" spans="1:9" x14ac:dyDescent="0.25">
      <c r="A1599" s="50">
        <v>2007</v>
      </c>
      <c r="E1599" s="50">
        <v>1.6</v>
      </c>
      <c r="F1599" s="50">
        <f t="shared" si="25"/>
        <v>101.354128</v>
      </c>
      <c r="H1599" s="50">
        <v>98</v>
      </c>
      <c r="I1599" s="50" t="s">
        <v>208</v>
      </c>
    </row>
    <row r="1600" spans="1:9" x14ac:dyDescent="0.25">
      <c r="A1600" s="50">
        <v>2006</v>
      </c>
      <c r="F1600" s="50">
        <f t="shared" si="25"/>
        <v>0</v>
      </c>
      <c r="H1600" s="50">
        <v>90</v>
      </c>
      <c r="I1600" s="50" t="s">
        <v>208</v>
      </c>
    </row>
    <row r="1601" spans="1:9" x14ac:dyDescent="0.25">
      <c r="A1601" s="50">
        <v>2012</v>
      </c>
      <c r="E1601" s="50">
        <v>1.31</v>
      </c>
      <c r="F1601" s="50">
        <f t="shared" si="25"/>
        <v>82.983692300000001</v>
      </c>
      <c r="H1601" s="50">
        <v>98</v>
      </c>
      <c r="I1601" s="50" t="s">
        <v>209</v>
      </c>
    </row>
    <row r="1602" spans="1:9" x14ac:dyDescent="0.25">
      <c r="A1602" s="50">
        <v>2011</v>
      </c>
      <c r="E1602" s="50">
        <v>1.54</v>
      </c>
      <c r="F1602" s="50">
        <f t="shared" si="25"/>
        <v>97.553348199999988</v>
      </c>
      <c r="H1602" s="50">
        <v>96</v>
      </c>
      <c r="I1602" s="50" t="s">
        <v>209</v>
      </c>
    </row>
    <row r="1603" spans="1:9" x14ac:dyDescent="0.25">
      <c r="A1603" s="50">
        <v>2010</v>
      </c>
      <c r="E1603" s="50">
        <v>1.6</v>
      </c>
      <c r="F1603" s="50">
        <f t="shared" si="25"/>
        <v>101.354128</v>
      </c>
      <c r="H1603" s="50">
        <v>97</v>
      </c>
      <c r="I1603" s="50" t="s">
        <v>209</v>
      </c>
    </row>
    <row r="1604" spans="1:9" x14ac:dyDescent="0.25">
      <c r="A1604" s="50">
        <v>2009</v>
      </c>
      <c r="E1604" s="50">
        <v>1.55</v>
      </c>
      <c r="F1604" s="50">
        <f t="shared" si="25"/>
        <v>98.18681149999999</v>
      </c>
      <c r="H1604" s="50">
        <v>97</v>
      </c>
      <c r="I1604" s="50" t="s">
        <v>209</v>
      </c>
    </row>
    <row r="1605" spans="1:9" x14ac:dyDescent="0.25">
      <c r="A1605" s="50">
        <v>2008</v>
      </c>
      <c r="E1605" s="50">
        <v>1.1599999999999999</v>
      </c>
      <c r="F1605" s="50">
        <f t="shared" si="25"/>
        <v>73.481742799999992</v>
      </c>
      <c r="H1605" s="50">
        <v>100</v>
      </c>
      <c r="I1605" s="50" t="s">
        <v>209</v>
      </c>
    </row>
    <row r="1606" spans="1:9" x14ac:dyDescent="0.25">
      <c r="A1606" s="50">
        <v>2007</v>
      </c>
      <c r="E1606" s="50">
        <v>1.1599999999999999</v>
      </c>
      <c r="F1606" s="50">
        <f t="shared" si="25"/>
        <v>73.481742799999992</v>
      </c>
      <c r="H1606" s="50">
        <v>100</v>
      </c>
      <c r="I1606" s="50" t="s">
        <v>209</v>
      </c>
    </row>
    <row r="1607" spans="1:9" x14ac:dyDescent="0.25">
      <c r="A1607" s="50">
        <v>2006</v>
      </c>
      <c r="F1607" s="50">
        <f t="shared" si="25"/>
        <v>0</v>
      </c>
      <c r="H1607" s="50">
        <v>90</v>
      </c>
      <c r="I1607" s="50" t="s">
        <v>209</v>
      </c>
    </row>
    <row r="1608" spans="1:9" x14ac:dyDescent="0.25">
      <c r="A1608" s="50">
        <v>2012</v>
      </c>
      <c r="E1608" s="50">
        <v>1.33</v>
      </c>
      <c r="F1608" s="50">
        <f t="shared" si="25"/>
        <v>84.250618899999992</v>
      </c>
      <c r="H1608" s="50">
        <v>91</v>
      </c>
      <c r="I1608" s="50" t="s">
        <v>210</v>
      </c>
    </row>
    <row r="1609" spans="1:9" x14ac:dyDescent="0.25">
      <c r="A1609" s="50">
        <v>2011</v>
      </c>
      <c r="E1609" s="50">
        <v>1.48</v>
      </c>
      <c r="F1609" s="50">
        <f t="shared" si="25"/>
        <v>93.752568399999987</v>
      </c>
      <c r="H1609" s="50">
        <v>90</v>
      </c>
      <c r="I1609" s="50" t="s">
        <v>210</v>
      </c>
    </row>
    <row r="1610" spans="1:9" x14ac:dyDescent="0.25">
      <c r="A1610" s="50">
        <v>2010</v>
      </c>
      <c r="E1610" s="50">
        <v>1.46</v>
      </c>
      <c r="F1610" s="50">
        <f t="shared" si="25"/>
        <v>92.485641799999996</v>
      </c>
      <c r="H1610" s="50">
        <v>97</v>
      </c>
      <c r="I1610" s="50" t="s">
        <v>210</v>
      </c>
    </row>
    <row r="1611" spans="1:9" x14ac:dyDescent="0.25">
      <c r="A1611" s="50">
        <v>2009</v>
      </c>
      <c r="E1611" s="50">
        <v>1.57</v>
      </c>
      <c r="F1611" s="50">
        <f t="shared" si="25"/>
        <v>99.453738099999995</v>
      </c>
      <c r="H1611" s="50">
        <v>97</v>
      </c>
      <c r="I1611" s="50" t="s">
        <v>210</v>
      </c>
    </row>
    <row r="1612" spans="1:9" x14ac:dyDescent="0.25">
      <c r="A1612" s="50">
        <v>2008</v>
      </c>
      <c r="E1612" s="50">
        <v>1.54</v>
      </c>
      <c r="F1612" s="50">
        <f t="shared" si="25"/>
        <v>97.553348199999988</v>
      </c>
      <c r="H1612" s="50">
        <v>98</v>
      </c>
      <c r="I1612" s="50" t="s">
        <v>210</v>
      </c>
    </row>
    <row r="1613" spans="1:9" x14ac:dyDescent="0.25">
      <c r="A1613" s="50">
        <v>2007</v>
      </c>
      <c r="E1613" s="50">
        <v>1.54</v>
      </c>
      <c r="F1613" s="50">
        <f t="shared" si="25"/>
        <v>97.553348199999988</v>
      </c>
      <c r="H1613" s="50">
        <v>99</v>
      </c>
      <c r="I1613" s="50" t="s">
        <v>210</v>
      </c>
    </row>
    <row r="1614" spans="1:9" x14ac:dyDescent="0.25">
      <c r="A1614" s="50">
        <v>2006</v>
      </c>
      <c r="F1614" s="50">
        <f t="shared" si="25"/>
        <v>0</v>
      </c>
      <c r="H1614" s="50">
        <v>90</v>
      </c>
      <c r="I1614" s="50" t="s">
        <v>210</v>
      </c>
    </row>
    <row r="1615" spans="1:9" x14ac:dyDescent="0.25">
      <c r="A1615" s="50">
        <v>2012</v>
      </c>
      <c r="E1615" s="50">
        <v>1.1299999999999999</v>
      </c>
      <c r="F1615" s="50">
        <f t="shared" si="25"/>
        <v>71.581352899999985</v>
      </c>
      <c r="H1615" s="50">
        <v>94</v>
      </c>
      <c r="I1615" s="50" t="s">
        <v>211</v>
      </c>
    </row>
    <row r="1616" spans="1:9" x14ac:dyDescent="0.25">
      <c r="A1616" s="50">
        <v>2011</v>
      </c>
      <c r="E1616" s="50">
        <v>1.54</v>
      </c>
      <c r="F1616" s="50">
        <f t="shared" si="25"/>
        <v>97.553348199999988</v>
      </c>
      <c r="H1616" s="50">
        <v>90</v>
      </c>
      <c r="I1616" s="50" t="s">
        <v>211</v>
      </c>
    </row>
    <row r="1617" spans="1:9" x14ac:dyDescent="0.25">
      <c r="A1617" s="50">
        <v>2010</v>
      </c>
      <c r="E1617" s="50">
        <v>1.52</v>
      </c>
      <c r="F1617" s="50">
        <f t="shared" si="25"/>
        <v>96.286421599999997</v>
      </c>
      <c r="H1617" s="50">
        <v>88</v>
      </c>
      <c r="I1617" s="50" t="s">
        <v>211</v>
      </c>
    </row>
    <row r="1618" spans="1:9" x14ac:dyDescent="0.25">
      <c r="A1618" s="50">
        <v>2009</v>
      </c>
      <c r="E1618" s="50">
        <v>1.81</v>
      </c>
      <c r="F1618" s="50">
        <f t="shared" si="25"/>
        <v>114.6568573</v>
      </c>
      <c r="H1618" s="50">
        <v>88</v>
      </c>
      <c r="I1618" s="50" t="s">
        <v>211</v>
      </c>
    </row>
    <row r="1619" spans="1:9" x14ac:dyDescent="0.25">
      <c r="A1619" s="50">
        <v>2008</v>
      </c>
      <c r="E1619" s="50">
        <v>1.93</v>
      </c>
      <c r="F1619" s="50">
        <f t="shared" si="25"/>
        <v>122.25841689999999</v>
      </c>
      <c r="H1619" s="50">
        <v>94</v>
      </c>
      <c r="I1619" s="50" t="s">
        <v>211</v>
      </c>
    </row>
    <row r="1620" spans="1:9" x14ac:dyDescent="0.25">
      <c r="A1620" s="50">
        <v>2007</v>
      </c>
      <c r="E1620" s="50">
        <v>1.93</v>
      </c>
      <c r="F1620" s="50">
        <f t="shared" si="25"/>
        <v>122.25841689999999</v>
      </c>
      <c r="H1620" s="50">
        <v>95</v>
      </c>
      <c r="I1620" s="50" t="s">
        <v>211</v>
      </c>
    </row>
    <row r="1621" spans="1:9" x14ac:dyDescent="0.25">
      <c r="A1621" s="50">
        <v>2006</v>
      </c>
      <c r="F1621" s="50">
        <f t="shared" si="25"/>
        <v>0</v>
      </c>
      <c r="H1621" s="50">
        <v>90</v>
      </c>
      <c r="I1621" s="50" t="s">
        <v>211</v>
      </c>
    </row>
    <row r="1622" spans="1:9" x14ac:dyDescent="0.25">
      <c r="A1622" s="50">
        <v>2012</v>
      </c>
      <c r="E1622" s="50">
        <v>0.9</v>
      </c>
      <c r="F1622" s="50">
        <f t="shared" si="25"/>
        <v>57.011696999999998</v>
      </c>
      <c r="H1622" s="50">
        <v>97</v>
      </c>
      <c r="I1622" s="50" t="s">
        <v>212</v>
      </c>
    </row>
    <row r="1623" spans="1:9" x14ac:dyDescent="0.25">
      <c r="A1623" s="50">
        <v>2011</v>
      </c>
      <c r="E1623" s="50">
        <v>1.25</v>
      </c>
      <c r="F1623" s="50">
        <f t="shared" si="25"/>
        <v>79.182912499999986</v>
      </c>
      <c r="H1623" s="50">
        <v>94</v>
      </c>
      <c r="I1623" s="50" t="s">
        <v>212</v>
      </c>
    </row>
    <row r="1624" spans="1:9" x14ac:dyDescent="0.25">
      <c r="A1624" s="50">
        <v>2010</v>
      </c>
      <c r="F1624" s="50">
        <f t="shared" si="25"/>
        <v>0</v>
      </c>
      <c r="H1624" s="50">
        <v>88</v>
      </c>
      <c r="I1624" s="50" t="s">
        <v>212</v>
      </c>
    </row>
    <row r="1625" spans="1:9" x14ac:dyDescent="0.25">
      <c r="A1625" s="50">
        <v>2009</v>
      </c>
      <c r="F1625" s="50">
        <f t="shared" si="25"/>
        <v>0</v>
      </c>
      <c r="H1625" s="50">
        <v>88</v>
      </c>
      <c r="I1625" s="50" t="s">
        <v>212</v>
      </c>
    </row>
    <row r="1626" spans="1:9" x14ac:dyDescent="0.25">
      <c r="A1626" s="50">
        <v>2008</v>
      </c>
      <c r="F1626" s="50">
        <f t="shared" si="25"/>
        <v>0</v>
      </c>
      <c r="H1626" s="50">
        <v>90</v>
      </c>
      <c r="I1626" s="50" t="s">
        <v>212</v>
      </c>
    </row>
    <row r="1627" spans="1:9" x14ac:dyDescent="0.25">
      <c r="A1627" s="50">
        <v>2012</v>
      </c>
      <c r="E1627" s="50">
        <v>0.96</v>
      </c>
      <c r="F1627" s="50">
        <f t="shared" si="25"/>
        <v>60.812476799999992</v>
      </c>
      <c r="H1627" s="50">
        <v>100</v>
      </c>
      <c r="I1627" s="50" t="s">
        <v>213</v>
      </c>
    </row>
    <row r="1628" spans="1:9" x14ac:dyDescent="0.25">
      <c r="A1628" s="50">
        <v>2011</v>
      </c>
      <c r="E1628" s="50">
        <v>1.18</v>
      </c>
      <c r="F1628" s="50">
        <f t="shared" si="25"/>
        <v>74.748669399999983</v>
      </c>
      <c r="H1628" s="50">
        <v>100</v>
      </c>
      <c r="I1628" s="50" t="s">
        <v>213</v>
      </c>
    </row>
    <row r="1629" spans="1:9" x14ac:dyDescent="0.25">
      <c r="A1629" s="50">
        <v>2010</v>
      </c>
      <c r="F1629" s="50">
        <f t="shared" si="25"/>
        <v>0</v>
      </c>
      <c r="H1629" s="50">
        <v>88</v>
      </c>
      <c r="I1629" s="50" t="s">
        <v>213</v>
      </c>
    </row>
    <row r="1630" spans="1:9" x14ac:dyDescent="0.25">
      <c r="A1630" s="50">
        <v>2009</v>
      </c>
      <c r="F1630" s="50">
        <f t="shared" si="25"/>
        <v>0</v>
      </c>
      <c r="H1630" s="50">
        <v>88</v>
      </c>
      <c r="I1630" s="50" t="s">
        <v>213</v>
      </c>
    </row>
    <row r="1631" spans="1:9" x14ac:dyDescent="0.25">
      <c r="A1631" s="50">
        <v>2008</v>
      </c>
      <c r="F1631" s="50">
        <f t="shared" si="25"/>
        <v>0</v>
      </c>
      <c r="H1631" s="50">
        <v>90</v>
      </c>
      <c r="I1631" s="50" t="s">
        <v>213</v>
      </c>
    </row>
    <row r="1632" spans="1:9" x14ac:dyDescent="0.25">
      <c r="A1632" s="50">
        <v>2012</v>
      </c>
      <c r="E1632" s="50">
        <v>1.0900000000000001</v>
      </c>
      <c r="F1632" s="50">
        <f t="shared" si="25"/>
        <v>69.047499700000003</v>
      </c>
      <c r="H1632" s="50">
        <v>89</v>
      </c>
      <c r="I1632" s="50" t="s">
        <v>214</v>
      </c>
    </row>
    <row r="1633" spans="1:9" x14ac:dyDescent="0.25">
      <c r="A1633" s="50">
        <v>2011</v>
      </c>
      <c r="E1633" s="50">
        <v>1.32</v>
      </c>
      <c r="F1633" s="50">
        <f t="shared" si="25"/>
        <v>83.617155600000004</v>
      </c>
      <c r="H1633" s="50">
        <v>87</v>
      </c>
      <c r="I1633" s="50" t="s">
        <v>214</v>
      </c>
    </row>
    <row r="1634" spans="1:9" x14ac:dyDescent="0.25">
      <c r="A1634" s="50">
        <v>2010</v>
      </c>
      <c r="F1634" s="50">
        <f t="shared" si="25"/>
        <v>0</v>
      </c>
      <c r="H1634" s="50">
        <v>88</v>
      </c>
      <c r="I1634" s="50" t="s">
        <v>214</v>
      </c>
    </row>
    <row r="1635" spans="1:9" x14ac:dyDescent="0.25">
      <c r="A1635" s="50">
        <v>2009</v>
      </c>
      <c r="F1635" s="50">
        <f t="shared" si="25"/>
        <v>0</v>
      </c>
      <c r="H1635" s="50">
        <v>88</v>
      </c>
      <c r="I1635" s="50" t="s">
        <v>214</v>
      </c>
    </row>
    <row r="1636" spans="1:9" x14ac:dyDescent="0.25">
      <c r="A1636" s="50">
        <v>2008</v>
      </c>
      <c r="F1636" s="50">
        <f t="shared" si="25"/>
        <v>0</v>
      </c>
      <c r="H1636" s="50">
        <v>90</v>
      </c>
      <c r="I1636" s="50" t="s">
        <v>214</v>
      </c>
    </row>
    <row r="1637" spans="1:9" x14ac:dyDescent="0.25">
      <c r="A1637" s="50">
        <v>2012</v>
      </c>
      <c r="E1637" s="50">
        <v>1.26</v>
      </c>
      <c r="F1637" s="50">
        <f t="shared" ref="F1637:F1700" si="26">E1637*(39.37*1.609)</f>
        <v>79.816375799999989</v>
      </c>
      <c r="H1637" s="50">
        <v>99</v>
      </c>
      <c r="I1637" s="50" t="s">
        <v>215</v>
      </c>
    </row>
    <row r="1638" spans="1:9" x14ac:dyDescent="0.25">
      <c r="A1638" s="50">
        <v>2011</v>
      </c>
      <c r="E1638" s="50">
        <v>1.33</v>
      </c>
      <c r="F1638" s="50">
        <f t="shared" si="26"/>
        <v>84.250618899999992</v>
      </c>
      <c r="H1638" s="50">
        <v>99</v>
      </c>
      <c r="I1638" s="50" t="s">
        <v>215</v>
      </c>
    </row>
    <row r="1639" spans="1:9" x14ac:dyDescent="0.25">
      <c r="A1639" s="50">
        <v>2010</v>
      </c>
      <c r="E1639" s="50">
        <v>1.46</v>
      </c>
      <c r="F1639" s="50">
        <f t="shared" si="26"/>
        <v>92.485641799999996</v>
      </c>
      <c r="H1639" s="50">
        <v>100</v>
      </c>
      <c r="I1639" s="50" t="s">
        <v>215</v>
      </c>
    </row>
    <row r="1640" spans="1:9" x14ac:dyDescent="0.25">
      <c r="A1640" s="50">
        <v>2009</v>
      </c>
      <c r="E1640" s="50">
        <v>1.31</v>
      </c>
      <c r="F1640" s="50">
        <f t="shared" si="26"/>
        <v>82.983692300000001</v>
      </c>
      <c r="H1640" s="50">
        <v>100</v>
      </c>
      <c r="I1640" s="50" t="s">
        <v>215</v>
      </c>
    </row>
    <row r="1641" spans="1:9" x14ac:dyDescent="0.25">
      <c r="A1641" s="50">
        <v>2008</v>
      </c>
      <c r="F1641" s="50">
        <f t="shared" si="26"/>
        <v>0</v>
      </c>
      <c r="H1641" s="50">
        <v>89</v>
      </c>
      <c r="I1641" s="50" t="s">
        <v>215</v>
      </c>
    </row>
    <row r="1642" spans="1:9" x14ac:dyDescent="0.25">
      <c r="A1642" s="50">
        <v>2007</v>
      </c>
      <c r="F1642" s="50">
        <f t="shared" si="26"/>
        <v>0</v>
      </c>
      <c r="H1642" s="50">
        <v>89</v>
      </c>
      <c r="I1642" s="50" t="s">
        <v>216</v>
      </c>
    </row>
    <row r="1643" spans="1:9" x14ac:dyDescent="0.25">
      <c r="A1643" s="50">
        <v>2006</v>
      </c>
      <c r="F1643" s="50">
        <f t="shared" si="26"/>
        <v>0</v>
      </c>
      <c r="H1643" s="50">
        <v>90</v>
      </c>
      <c r="I1643" s="50" t="s">
        <v>216</v>
      </c>
    </row>
    <row r="1644" spans="1:9" x14ac:dyDescent="0.25">
      <c r="A1644" s="50">
        <v>2012</v>
      </c>
      <c r="E1644" s="50">
        <v>1.4</v>
      </c>
      <c r="F1644" s="50">
        <f t="shared" si="26"/>
        <v>88.684861999999981</v>
      </c>
      <c r="H1644" s="50">
        <v>97</v>
      </c>
      <c r="I1644" s="50" t="s">
        <v>217</v>
      </c>
    </row>
    <row r="1645" spans="1:9" x14ac:dyDescent="0.25">
      <c r="A1645" s="50">
        <v>2011</v>
      </c>
      <c r="E1645" s="50">
        <v>1.1499999999999999</v>
      </c>
      <c r="F1645" s="50">
        <f t="shared" si="26"/>
        <v>72.84827949999999</v>
      </c>
      <c r="H1645" s="50">
        <v>100</v>
      </c>
      <c r="I1645" s="50" t="s">
        <v>217</v>
      </c>
    </row>
    <row r="1646" spans="1:9" x14ac:dyDescent="0.25">
      <c r="A1646" s="50">
        <v>2010</v>
      </c>
      <c r="E1646" s="50">
        <v>1.34</v>
      </c>
      <c r="F1646" s="50">
        <f t="shared" si="26"/>
        <v>84.884082199999995</v>
      </c>
      <c r="H1646" s="50">
        <v>100</v>
      </c>
      <c r="I1646" s="50" t="s">
        <v>217</v>
      </c>
    </row>
    <row r="1647" spans="1:9" x14ac:dyDescent="0.25">
      <c r="A1647" s="50">
        <v>2009</v>
      </c>
      <c r="E1647" s="50">
        <v>1.32</v>
      </c>
      <c r="F1647" s="50">
        <f t="shared" si="26"/>
        <v>83.617155600000004</v>
      </c>
      <c r="H1647" s="50">
        <v>100</v>
      </c>
      <c r="I1647" s="50" t="s">
        <v>217</v>
      </c>
    </row>
    <row r="1648" spans="1:9" x14ac:dyDescent="0.25">
      <c r="A1648" s="50">
        <v>2008</v>
      </c>
      <c r="F1648" s="50">
        <f t="shared" si="26"/>
        <v>0</v>
      </c>
      <c r="H1648" s="50">
        <v>89</v>
      </c>
      <c r="I1648" s="50" t="s">
        <v>217</v>
      </c>
    </row>
    <row r="1649" spans="1:9" x14ac:dyDescent="0.25">
      <c r="A1649" s="50">
        <v>2007</v>
      </c>
      <c r="F1649" s="50">
        <f t="shared" si="26"/>
        <v>0</v>
      </c>
      <c r="H1649" s="50">
        <v>89</v>
      </c>
      <c r="I1649" s="50" t="s">
        <v>217</v>
      </c>
    </row>
    <row r="1650" spans="1:9" x14ac:dyDescent="0.25">
      <c r="A1650" s="50">
        <v>2006</v>
      </c>
      <c r="F1650" s="50">
        <f t="shared" si="26"/>
        <v>0</v>
      </c>
      <c r="H1650" s="50">
        <v>90</v>
      </c>
      <c r="I1650" s="50" t="s">
        <v>217</v>
      </c>
    </row>
    <row r="1651" spans="1:9" x14ac:dyDescent="0.25">
      <c r="A1651" s="50">
        <v>2012</v>
      </c>
      <c r="E1651" s="50">
        <v>1.1499999999999999</v>
      </c>
      <c r="F1651" s="50">
        <f t="shared" si="26"/>
        <v>72.84827949999999</v>
      </c>
      <c r="H1651" s="50">
        <v>100</v>
      </c>
      <c r="I1651" s="50" t="s">
        <v>218</v>
      </c>
    </row>
    <row r="1652" spans="1:9" x14ac:dyDescent="0.25">
      <c r="A1652" s="50">
        <v>2011</v>
      </c>
      <c r="E1652" s="50">
        <v>1.36</v>
      </c>
      <c r="F1652" s="50">
        <f t="shared" si="26"/>
        <v>86.1510088</v>
      </c>
      <c r="H1652" s="50">
        <v>98</v>
      </c>
      <c r="I1652" s="50" t="s">
        <v>218</v>
      </c>
    </row>
    <row r="1653" spans="1:9" x14ac:dyDescent="0.25">
      <c r="A1653" s="50">
        <v>2010</v>
      </c>
      <c r="E1653" s="50">
        <v>1.2</v>
      </c>
      <c r="F1653" s="50">
        <f t="shared" si="26"/>
        <v>76.015595999999988</v>
      </c>
      <c r="H1653" s="50">
        <v>98</v>
      </c>
      <c r="I1653" s="50" t="s">
        <v>218</v>
      </c>
    </row>
    <row r="1654" spans="1:9" x14ac:dyDescent="0.25">
      <c r="A1654" s="50">
        <v>2009</v>
      </c>
      <c r="E1654" s="50">
        <v>1.48</v>
      </c>
      <c r="F1654" s="50">
        <f t="shared" si="26"/>
        <v>93.752568399999987</v>
      </c>
      <c r="H1654" s="50">
        <v>98</v>
      </c>
      <c r="I1654" s="50" t="s">
        <v>218</v>
      </c>
    </row>
    <row r="1655" spans="1:9" x14ac:dyDescent="0.25">
      <c r="A1655" s="50">
        <v>2008</v>
      </c>
      <c r="F1655" s="50">
        <f t="shared" si="26"/>
        <v>0</v>
      </c>
      <c r="H1655" s="50">
        <v>89</v>
      </c>
      <c r="I1655" s="50" t="s">
        <v>218</v>
      </c>
    </row>
    <row r="1656" spans="1:9" x14ac:dyDescent="0.25">
      <c r="A1656" s="50">
        <v>2007</v>
      </c>
      <c r="F1656" s="50">
        <f t="shared" si="26"/>
        <v>0</v>
      </c>
      <c r="H1656" s="50">
        <v>89</v>
      </c>
      <c r="I1656" s="50" t="s">
        <v>218</v>
      </c>
    </row>
    <row r="1657" spans="1:9" x14ac:dyDescent="0.25">
      <c r="A1657" s="50">
        <v>2006</v>
      </c>
      <c r="F1657" s="50">
        <f t="shared" si="26"/>
        <v>0</v>
      </c>
      <c r="H1657" s="50">
        <v>90</v>
      </c>
      <c r="I1657" s="50" t="s">
        <v>218</v>
      </c>
    </row>
    <row r="1658" spans="1:9" x14ac:dyDescent="0.25">
      <c r="A1658" s="50">
        <v>2012</v>
      </c>
      <c r="E1658" s="50">
        <v>1.35</v>
      </c>
      <c r="F1658" s="50">
        <f t="shared" si="26"/>
        <v>85.517545499999997</v>
      </c>
      <c r="H1658" s="50">
        <v>97</v>
      </c>
      <c r="I1658" s="50" t="s">
        <v>219</v>
      </c>
    </row>
    <row r="1659" spans="1:9" x14ac:dyDescent="0.25">
      <c r="A1659" s="50">
        <v>2011</v>
      </c>
      <c r="E1659" s="50">
        <v>1.58</v>
      </c>
      <c r="F1659" s="50">
        <f t="shared" si="26"/>
        <v>100.0872014</v>
      </c>
      <c r="H1659" s="50">
        <v>95</v>
      </c>
      <c r="I1659" s="50" t="s">
        <v>219</v>
      </c>
    </row>
    <row r="1660" spans="1:9" x14ac:dyDescent="0.25">
      <c r="A1660" s="50">
        <v>2010</v>
      </c>
      <c r="E1660" s="50">
        <v>1.32</v>
      </c>
      <c r="F1660" s="50">
        <f t="shared" si="26"/>
        <v>83.617155600000004</v>
      </c>
      <c r="H1660" s="50">
        <v>97</v>
      </c>
      <c r="I1660" s="50" t="s">
        <v>219</v>
      </c>
    </row>
    <row r="1661" spans="1:9" x14ac:dyDescent="0.25">
      <c r="A1661" s="50">
        <v>2009</v>
      </c>
      <c r="E1661" s="50">
        <v>1.52</v>
      </c>
      <c r="F1661" s="50">
        <f t="shared" si="26"/>
        <v>96.286421599999997</v>
      </c>
      <c r="H1661" s="50">
        <v>97</v>
      </c>
      <c r="I1661" s="50" t="s">
        <v>219</v>
      </c>
    </row>
    <row r="1662" spans="1:9" x14ac:dyDescent="0.25">
      <c r="A1662" s="50">
        <v>2008</v>
      </c>
      <c r="E1662" s="50">
        <v>1.58</v>
      </c>
      <c r="F1662" s="50">
        <f t="shared" si="26"/>
        <v>100.0872014</v>
      </c>
      <c r="H1662" s="50">
        <v>97</v>
      </c>
      <c r="I1662" s="50" t="s">
        <v>219</v>
      </c>
    </row>
    <row r="1663" spans="1:9" x14ac:dyDescent="0.25">
      <c r="A1663" s="50">
        <v>2007</v>
      </c>
      <c r="E1663" s="50">
        <v>1.58</v>
      </c>
      <c r="F1663" s="50">
        <f t="shared" si="26"/>
        <v>100.0872014</v>
      </c>
      <c r="H1663" s="50">
        <v>98</v>
      </c>
      <c r="I1663" s="50" t="s">
        <v>219</v>
      </c>
    </row>
    <row r="1664" spans="1:9" x14ac:dyDescent="0.25">
      <c r="A1664" s="50">
        <v>2006</v>
      </c>
      <c r="F1664" s="50">
        <f t="shared" si="26"/>
        <v>0</v>
      </c>
      <c r="H1664" s="50">
        <v>89</v>
      </c>
      <c r="I1664" s="50" t="s">
        <v>219</v>
      </c>
    </row>
    <row r="1665" spans="1:9" x14ac:dyDescent="0.25">
      <c r="A1665" s="50">
        <v>2005</v>
      </c>
      <c r="F1665" s="50">
        <f t="shared" si="26"/>
        <v>0</v>
      </c>
      <c r="H1665" s="50">
        <v>90</v>
      </c>
      <c r="I1665" s="50" t="s">
        <v>220</v>
      </c>
    </row>
    <row r="1666" spans="1:9" x14ac:dyDescent="0.25">
      <c r="A1666" s="50">
        <v>2005</v>
      </c>
      <c r="E1666" s="50">
        <v>1.95</v>
      </c>
      <c r="F1666" s="50">
        <f t="shared" si="26"/>
        <v>123.52534349999999</v>
      </c>
      <c r="H1666" s="50">
        <v>86</v>
      </c>
      <c r="I1666" s="50" t="s">
        <v>221</v>
      </c>
    </row>
    <row r="1667" spans="1:9" x14ac:dyDescent="0.25">
      <c r="A1667" s="50">
        <v>2004</v>
      </c>
      <c r="E1667" s="50">
        <v>1.9</v>
      </c>
      <c r="F1667" s="50">
        <f t="shared" si="26"/>
        <v>120.35802699999998</v>
      </c>
      <c r="H1667" s="50">
        <v>88</v>
      </c>
      <c r="I1667" s="50" t="s">
        <v>221</v>
      </c>
    </row>
    <row r="1668" spans="1:9" x14ac:dyDescent="0.25">
      <c r="A1668" s="50">
        <v>2003</v>
      </c>
      <c r="E1668" s="50">
        <v>1.9</v>
      </c>
      <c r="F1668" s="50">
        <f t="shared" si="26"/>
        <v>120.35802699999998</v>
      </c>
      <c r="H1668" s="50">
        <v>88</v>
      </c>
      <c r="I1668" s="50" t="s">
        <v>221</v>
      </c>
    </row>
    <row r="1669" spans="1:9" x14ac:dyDescent="0.25">
      <c r="A1669" s="50">
        <v>2002</v>
      </c>
      <c r="E1669" s="50">
        <v>3.42</v>
      </c>
      <c r="F1669" s="50">
        <f t="shared" si="26"/>
        <v>216.64444859999998</v>
      </c>
      <c r="H1669" s="50">
        <v>71</v>
      </c>
      <c r="I1669" s="50" t="s">
        <v>221</v>
      </c>
    </row>
    <row r="1670" spans="1:9" x14ac:dyDescent="0.25">
      <c r="A1670" s="50">
        <v>2012</v>
      </c>
      <c r="E1670" s="50">
        <v>1.93</v>
      </c>
      <c r="F1670" s="50">
        <f t="shared" si="26"/>
        <v>122.25841689999999</v>
      </c>
      <c r="H1670" s="50">
        <v>88</v>
      </c>
      <c r="I1670" s="50" t="s">
        <v>222</v>
      </c>
    </row>
    <row r="1671" spans="1:9" x14ac:dyDescent="0.25">
      <c r="A1671" s="50">
        <v>2011</v>
      </c>
      <c r="E1671" s="50">
        <v>2.0299999999999998</v>
      </c>
      <c r="F1671" s="50">
        <f t="shared" si="26"/>
        <v>128.59304989999998</v>
      </c>
      <c r="H1671" s="50">
        <v>88</v>
      </c>
      <c r="I1671" s="50" t="s">
        <v>222</v>
      </c>
    </row>
    <row r="1672" spans="1:9" x14ac:dyDescent="0.25">
      <c r="A1672" s="50">
        <v>2010</v>
      </c>
      <c r="E1672" s="50">
        <v>1.55</v>
      </c>
      <c r="F1672" s="50">
        <f t="shared" si="26"/>
        <v>98.18681149999999</v>
      </c>
      <c r="H1672" s="50">
        <v>89</v>
      </c>
      <c r="I1672" s="50" t="s">
        <v>222</v>
      </c>
    </row>
    <row r="1673" spans="1:9" x14ac:dyDescent="0.25">
      <c r="A1673" s="50">
        <v>2009</v>
      </c>
      <c r="E1673" s="50">
        <v>1.98</v>
      </c>
      <c r="F1673" s="50">
        <f t="shared" si="26"/>
        <v>125.42573339999998</v>
      </c>
      <c r="H1673" s="50">
        <v>89</v>
      </c>
      <c r="I1673" s="50" t="s">
        <v>222</v>
      </c>
    </row>
    <row r="1674" spans="1:9" x14ac:dyDescent="0.25">
      <c r="A1674" s="50">
        <v>2008</v>
      </c>
      <c r="E1674" s="50">
        <v>1.98</v>
      </c>
      <c r="F1674" s="50">
        <f t="shared" si="26"/>
        <v>125.42573339999998</v>
      </c>
      <c r="H1674" s="50">
        <v>93</v>
      </c>
      <c r="I1674" s="50" t="s">
        <v>222</v>
      </c>
    </row>
    <row r="1675" spans="1:9" x14ac:dyDescent="0.25">
      <c r="A1675" s="50">
        <v>2007</v>
      </c>
      <c r="E1675" s="50">
        <v>1.98</v>
      </c>
      <c r="F1675" s="50">
        <f t="shared" si="26"/>
        <v>125.42573339999998</v>
      </c>
      <c r="H1675" s="50">
        <v>94</v>
      </c>
      <c r="I1675" s="50" t="s">
        <v>222</v>
      </c>
    </row>
    <row r="1676" spans="1:9" x14ac:dyDescent="0.25">
      <c r="A1676" s="50">
        <v>2006</v>
      </c>
      <c r="E1676" s="50">
        <v>1.95</v>
      </c>
      <c r="F1676" s="50">
        <f t="shared" si="26"/>
        <v>123.52534349999999</v>
      </c>
      <c r="H1676" s="50">
        <v>86</v>
      </c>
      <c r="I1676" s="50" t="s">
        <v>222</v>
      </c>
    </row>
    <row r="1677" spans="1:9" x14ac:dyDescent="0.25">
      <c r="A1677" s="50">
        <v>2012</v>
      </c>
      <c r="E1677" s="50">
        <v>1.45</v>
      </c>
      <c r="F1677" s="50">
        <f t="shared" si="26"/>
        <v>91.852178499999994</v>
      </c>
      <c r="H1677" s="50">
        <v>86</v>
      </c>
      <c r="I1677" s="50" t="s">
        <v>223</v>
      </c>
    </row>
    <row r="1678" spans="1:9" x14ac:dyDescent="0.25">
      <c r="A1678" s="50">
        <v>2011</v>
      </c>
      <c r="E1678" s="50">
        <v>1.9</v>
      </c>
      <c r="F1678" s="50">
        <f t="shared" si="26"/>
        <v>120.35802699999998</v>
      </c>
      <c r="H1678" s="50">
        <v>82</v>
      </c>
      <c r="I1678" s="50" t="s">
        <v>223</v>
      </c>
    </row>
    <row r="1679" spans="1:9" x14ac:dyDescent="0.25">
      <c r="A1679" s="50">
        <v>2010</v>
      </c>
      <c r="E1679" s="50">
        <v>1.45</v>
      </c>
      <c r="F1679" s="50">
        <f t="shared" si="26"/>
        <v>91.852178499999994</v>
      </c>
      <c r="H1679" s="50">
        <v>90</v>
      </c>
      <c r="I1679" s="50" t="s">
        <v>223</v>
      </c>
    </row>
    <row r="1680" spans="1:9" x14ac:dyDescent="0.25">
      <c r="A1680" s="50">
        <v>2009</v>
      </c>
      <c r="E1680" s="50">
        <v>1.84</v>
      </c>
      <c r="F1680" s="50">
        <f t="shared" si="26"/>
        <v>116.55724719999999</v>
      </c>
      <c r="H1680" s="50">
        <v>90</v>
      </c>
      <c r="I1680" s="50" t="s">
        <v>223</v>
      </c>
    </row>
    <row r="1681" spans="1:9" x14ac:dyDescent="0.25">
      <c r="A1681" s="50">
        <v>2008</v>
      </c>
      <c r="E1681" s="50">
        <v>1.91</v>
      </c>
      <c r="F1681" s="50">
        <f t="shared" si="26"/>
        <v>120.99149029999998</v>
      </c>
      <c r="H1681" s="50">
        <v>93</v>
      </c>
      <c r="I1681" s="50" t="s">
        <v>223</v>
      </c>
    </row>
    <row r="1682" spans="1:9" x14ac:dyDescent="0.25">
      <c r="A1682" s="50">
        <v>2007</v>
      </c>
      <c r="E1682" s="50">
        <v>1.91</v>
      </c>
      <c r="F1682" s="50">
        <f t="shared" si="26"/>
        <v>120.99149029999998</v>
      </c>
      <c r="H1682" s="50">
        <v>94</v>
      </c>
      <c r="I1682" s="50" t="s">
        <v>223</v>
      </c>
    </row>
    <row r="1683" spans="1:9" x14ac:dyDescent="0.25">
      <c r="A1683" s="50">
        <v>2005</v>
      </c>
      <c r="E1683" s="50">
        <v>1.84</v>
      </c>
      <c r="F1683" s="50">
        <f t="shared" si="26"/>
        <v>116.55724719999999</v>
      </c>
      <c r="H1683" s="50">
        <v>87</v>
      </c>
      <c r="I1683" s="50" t="s">
        <v>223</v>
      </c>
    </row>
    <row r="1684" spans="1:9" x14ac:dyDescent="0.25">
      <c r="A1684" s="50">
        <v>2004</v>
      </c>
      <c r="E1684" s="50">
        <v>1.84</v>
      </c>
      <c r="F1684" s="50">
        <f t="shared" si="26"/>
        <v>116.55724719999999</v>
      </c>
      <c r="H1684" s="50">
        <v>88</v>
      </c>
      <c r="I1684" s="50" t="s">
        <v>223</v>
      </c>
    </row>
    <row r="1685" spans="1:9" x14ac:dyDescent="0.25">
      <c r="A1685" s="50">
        <v>2002</v>
      </c>
      <c r="E1685" s="50">
        <v>1.66</v>
      </c>
      <c r="F1685" s="50">
        <f t="shared" si="26"/>
        <v>105.15490779999999</v>
      </c>
      <c r="H1685" s="50">
        <v>90</v>
      </c>
      <c r="I1685" s="50" t="s">
        <v>223</v>
      </c>
    </row>
    <row r="1686" spans="1:9" x14ac:dyDescent="0.25">
      <c r="A1686" s="50">
        <v>2006</v>
      </c>
      <c r="E1686" s="50">
        <v>1.84</v>
      </c>
      <c r="F1686" s="50">
        <f t="shared" si="26"/>
        <v>116.55724719999999</v>
      </c>
      <c r="H1686" s="50">
        <v>86</v>
      </c>
      <c r="I1686" s="50" t="s">
        <v>224</v>
      </c>
    </row>
    <row r="1687" spans="1:9" x14ac:dyDescent="0.25">
      <c r="A1687" s="50">
        <v>2012</v>
      </c>
      <c r="E1687" s="50">
        <v>0.85</v>
      </c>
      <c r="F1687" s="50">
        <f t="shared" si="26"/>
        <v>53.844380499999993</v>
      </c>
      <c r="H1687" s="50">
        <v>86</v>
      </c>
      <c r="I1687" s="50" t="s">
        <v>225</v>
      </c>
    </row>
    <row r="1688" spans="1:9" x14ac:dyDescent="0.25">
      <c r="A1688" s="50">
        <v>2011</v>
      </c>
      <c r="E1688" s="50">
        <v>1.59</v>
      </c>
      <c r="F1688" s="50">
        <f t="shared" si="26"/>
        <v>100.7206647</v>
      </c>
      <c r="H1688" s="50">
        <v>79</v>
      </c>
      <c r="I1688" s="50" t="s">
        <v>225</v>
      </c>
    </row>
    <row r="1689" spans="1:9" x14ac:dyDescent="0.25">
      <c r="A1689" s="50">
        <v>2010</v>
      </c>
      <c r="E1689" s="50">
        <v>0.81</v>
      </c>
      <c r="F1689" s="50">
        <f t="shared" si="26"/>
        <v>51.310527299999997</v>
      </c>
      <c r="H1689" s="50">
        <v>87</v>
      </c>
      <c r="I1689" s="50" t="s">
        <v>225</v>
      </c>
    </row>
    <row r="1690" spans="1:9" x14ac:dyDescent="0.25">
      <c r="A1690" s="50">
        <v>2009</v>
      </c>
      <c r="E1690" s="50">
        <v>1.51</v>
      </c>
      <c r="F1690" s="50">
        <f t="shared" si="26"/>
        <v>95.652958299999995</v>
      </c>
      <c r="H1690" s="50">
        <v>87</v>
      </c>
      <c r="I1690" s="50" t="s">
        <v>225</v>
      </c>
    </row>
    <row r="1691" spans="1:9" x14ac:dyDescent="0.25">
      <c r="A1691" s="50">
        <v>2008</v>
      </c>
      <c r="E1691" s="50">
        <v>1.56</v>
      </c>
      <c r="F1691" s="50">
        <f t="shared" si="26"/>
        <v>98.820274799999993</v>
      </c>
      <c r="H1691" s="50">
        <v>99</v>
      </c>
      <c r="I1691" s="50" t="s">
        <v>225</v>
      </c>
    </row>
    <row r="1692" spans="1:9" x14ac:dyDescent="0.25">
      <c r="A1692" s="50">
        <v>2007</v>
      </c>
      <c r="E1692" s="50">
        <v>1.56</v>
      </c>
      <c r="F1692" s="50">
        <f t="shared" si="26"/>
        <v>98.820274799999993</v>
      </c>
      <c r="H1692" s="50">
        <v>100</v>
      </c>
      <c r="I1692" s="50" t="s">
        <v>225</v>
      </c>
    </row>
    <row r="1693" spans="1:9" x14ac:dyDescent="0.25">
      <c r="A1693" s="50">
        <v>2006</v>
      </c>
      <c r="E1693" s="50">
        <v>1.64</v>
      </c>
      <c r="F1693" s="50">
        <f t="shared" si="26"/>
        <v>103.88798119999998</v>
      </c>
      <c r="H1693" s="50">
        <v>91</v>
      </c>
      <c r="I1693" s="50" t="s">
        <v>225</v>
      </c>
    </row>
    <row r="1694" spans="1:9" x14ac:dyDescent="0.25">
      <c r="A1694" s="50">
        <v>2005</v>
      </c>
      <c r="E1694" s="50">
        <v>1.64</v>
      </c>
      <c r="F1694" s="50">
        <f t="shared" si="26"/>
        <v>103.88798119999998</v>
      </c>
      <c r="H1694" s="50">
        <v>91</v>
      </c>
      <c r="I1694" s="50" t="s">
        <v>225</v>
      </c>
    </row>
    <row r="1695" spans="1:9" x14ac:dyDescent="0.25">
      <c r="A1695" s="50">
        <v>2004</v>
      </c>
      <c r="E1695" s="50">
        <v>1.66</v>
      </c>
      <c r="F1695" s="50">
        <f t="shared" si="26"/>
        <v>105.15490779999999</v>
      </c>
      <c r="H1695" s="50">
        <v>92</v>
      </c>
      <c r="I1695" s="50" t="s">
        <v>225</v>
      </c>
    </row>
    <row r="1696" spans="1:9" x14ac:dyDescent="0.25">
      <c r="A1696" s="50">
        <v>2002</v>
      </c>
      <c r="E1696" s="50">
        <v>1.69</v>
      </c>
      <c r="F1696" s="50">
        <f t="shared" si="26"/>
        <v>107.05529769999998</v>
      </c>
      <c r="H1696" s="50">
        <v>92</v>
      </c>
      <c r="I1696" s="50" t="s">
        <v>225</v>
      </c>
    </row>
    <row r="1697" spans="1:9" x14ac:dyDescent="0.25">
      <c r="A1697" s="50">
        <v>2005</v>
      </c>
      <c r="E1697" s="50">
        <v>2.27</v>
      </c>
      <c r="F1697" s="50">
        <f t="shared" si="26"/>
        <v>143.79616909999999</v>
      </c>
      <c r="H1697" s="50">
        <v>83</v>
      </c>
      <c r="I1697" s="50" t="s">
        <v>226</v>
      </c>
    </row>
    <row r="1698" spans="1:9" x14ac:dyDescent="0.25">
      <c r="A1698" s="50">
        <v>2012</v>
      </c>
      <c r="E1698" s="50">
        <v>1.17</v>
      </c>
      <c r="F1698" s="50">
        <f t="shared" si="26"/>
        <v>74.115206099999995</v>
      </c>
      <c r="H1698" s="50">
        <v>95</v>
      </c>
      <c r="I1698" s="50" t="s">
        <v>227</v>
      </c>
    </row>
    <row r="1699" spans="1:9" x14ac:dyDescent="0.25">
      <c r="A1699" s="50">
        <v>2011</v>
      </c>
      <c r="E1699" s="50">
        <v>1.53</v>
      </c>
      <c r="F1699" s="50">
        <f t="shared" si="26"/>
        <v>96.9198849</v>
      </c>
      <c r="H1699" s="50">
        <v>96</v>
      </c>
      <c r="I1699" s="50" t="s">
        <v>227</v>
      </c>
    </row>
    <row r="1700" spans="1:9" x14ac:dyDescent="0.25">
      <c r="A1700" s="50">
        <v>2010</v>
      </c>
      <c r="E1700" s="50">
        <v>1.18</v>
      </c>
      <c r="F1700" s="50">
        <f t="shared" si="26"/>
        <v>74.748669399999983</v>
      </c>
      <c r="H1700" s="50">
        <v>100</v>
      </c>
      <c r="I1700" s="50" t="s">
        <v>227</v>
      </c>
    </row>
    <row r="1701" spans="1:9" x14ac:dyDescent="0.25">
      <c r="A1701" s="50">
        <v>2009</v>
      </c>
      <c r="E1701" s="50">
        <v>1.22</v>
      </c>
      <c r="F1701" s="50">
        <f t="shared" ref="F1701:F1764" si="27">E1701*(39.37*1.609)</f>
        <v>77.282522599999993</v>
      </c>
      <c r="H1701" s="50">
        <v>100</v>
      </c>
      <c r="I1701" s="50" t="s">
        <v>227</v>
      </c>
    </row>
    <row r="1702" spans="1:9" x14ac:dyDescent="0.25">
      <c r="A1702" s="50">
        <v>2008</v>
      </c>
      <c r="E1702" s="50">
        <v>1.33</v>
      </c>
      <c r="F1702" s="50">
        <f t="shared" si="27"/>
        <v>84.250618899999992</v>
      </c>
      <c r="H1702" s="50">
        <v>100</v>
      </c>
      <c r="I1702" s="50" t="s">
        <v>227</v>
      </c>
    </row>
    <row r="1703" spans="1:9" x14ac:dyDescent="0.25">
      <c r="A1703" s="50">
        <v>2007</v>
      </c>
      <c r="E1703" s="50">
        <v>1.33</v>
      </c>
      <c r="F1703" s="50">
        <f t="shared" si="27"/>
        <v>84.250618899999992</v>
      </c>
      <c r="H1703" s="50">
        <v>100</v>
      </c>
      <c r="I1703" s="50" t="s">
        <v>227</v>
      </c>
    </row>
    <row r="1704" spans="1:9" x14ac:dyDescent="0.25">
      <c r="A1704" s="50">
        <v>2012</v>
      </c>
      <c r="E1704" s="50">
        <v>1.35</v>
      </c>
      <c r="F1704" s="50">
        <f t="shared" si="27"/>
        <v>85.517545499999997</v>
      </c>
      <c r="H1704" s="50">
        <v>97</v>
      </c>
      <c r="I1704" s="50" t="s">
        <v>228</v>
      </c>
    </row>
    <row r="1705" spans="1:9" x14ac:dyDescent="0.25">
      <c r="A1705" s="50">
        <v>2011</v>
      </c>
      <c r="E1705" s="50">
        <v>1.43</v>
      </c>
      <c r="F1705" s="50">
        <f t="shared" si="27"/>
        <v>90.585251899999989</v>
      </c>
      <c r="H1705" s="50">
        <v>97</v>
      </c>
      <c r="I1705" s="50" t="s">
        <v>228</v>
      </c>
    </row>
    <row r="1706" spans="1:9" x14ac:dyDescent="0.25">
      <c r="A1706" s="50">
        <v>2010</v>
      </c>
      <c r="E1706" s="50">
        <v>1.17</v>
      </c>
      <c r="F1706" s="50">
        <f t="shared" si="27"/>
        <v>74.115206099999995</v>
      </c>
      <c r="H1706" s="50">
        <v>100</v>
      </c>
      <c r="I1706" s="50" t="s">
        <v>228</v>
      </c>
    </row>
    <row r="1707" spans="1:9" x14ac:dyDescent="0.25">
      <c r="A1707" s="50">
        <v>2009</v>
      </c>
      <c r="E1707" s="50">
        <v>1.1399999999999999</v>
      </c>
      <c r="F1707" s="50">
        <f t="shared" si="27"/>
        <v>72.214816199999987</v>
      </c>
      <c r="H1707" s="50">
        <v>100</v>
      </c>
      <c r="I1707" s="50" t="s">
        <v>228</v>
      </c>
    </row>
    <row r="1708" spans="1:9" x14ac:dyDescent="0.25">
      <c r="A1708" s="50">
        <v>2008</v>
      </c>
      <c r="E1708" s="50">
        <v>2.4700000000000002</v>
      </c>
      <c r="F1708" s="50">
        <f t="shared" si="27"/>
        <v>156.46543510000001</v>
      </c>
      <c r="H1708" s="50">
        <v>61</v>
      </c>
      <c r="I1708" s="50" t="s">
        <v>228</v>
      </c>
    </row>
    <row r="1709" spans="1:9" x14ac:dyDescent="0.25">
      <c r="A1709" s="50">
        <v>2007</v>
      </c>
      <c r="E1709" s="50">
        <v>2.4700000000000002</v>
      </c>
      <c r="F1709" s="50">
        <f t="shared" si="27"/>
        <v>156.46543510000001</v>
      </c>
      <c r="H1709" s="50">
        <v>62</v>
      </c>
      <c r="I1709" s="50" t="s">
        <v>228</v>
      </c>
    </row>
    <row r="1710" spans="1:9" x14ac:dyDescent="0.25">
      <c r="A1710" s="50">
        <v>2005</v>
      </c>
      <c r="E1710" s="50">
        <v>8.07</v>
      </c>
      <c r="F1710" s="50">
        <f t="shared" si="27"/>
        <v>511.20488309999996</v>
      </c>
      <c r="H1710" s="50">
        <v>25</v>
      </c>
      <c r="I1710" s="50" t="s">
        <v>229</v>
      </c>
    </row>
    <row r="1711" spans="1:9" x14ac:dyDescent="0.25">
      <c r="A1711" s="50">
        <v>2012</v>
      </c>
      <c r="E1711" s="50">
        <v>2.06</v>
      </c>
      <c r="F1711" s="50">
        <f t="shared" si="27"/>
        <v>130.4934398</v>
      </c>
      <c r="H1711" s="50">
        <v>66</v>
      </c>
      <c r="I1711" s="50" t="s">
        <v>230</v>
      </c>
    </row>
    <row r="1712" spans="1:9" x14ac:dyDescent="0.25">
      <c r="A1712" s="50">
        <v>2011</v>
      </c>
      <c r="E1712" s="50">
        <v>2.06</v>
      </c>
      <c r="F1712" s="50">
        <f t="shared" si="27"/>
        <v>130.4934398</v>
      </c>
      <c r="H1712" s="50">
        <v>67</v>
      </c>
      <c r="I1712" s="50" t="s">
        <v>230</v>
      </c>
    </row>
    <row r="1713" spans="1:9" x14ac:dyDescent="0.25">
      <c r="A1713" s="50">
        <v>2010</v>
      </c>
      <c r="E1713" s="50">
        <v>2.1800000000000002</v>
      </c>
      <c r="F1713" s="50">
        <f t="shared" si="27"/>
        <v>138.09499940000001</v>
      </c>
      <c r="H1713" s="50">
        <v>69</v>
      </c>
      <c r="I1713" s="50" t="s">
        <v>230</v>
      </c>
    </row>
    <row r="1714" spans="1:9" x14ac:dyDescent="0.25">
      <c r="A1714" s="50">
        <v>2009</v>
      </c>
      <c r="E1714" s="50">
        <v>1.99</v>
      </c>
      <c r="F1714" s="50">
        <f t="shared" si="27"/>
        <v>126.05919669999999</v>
      </c>
      <c r="H1714" s="50">
        <v>69</v>
      </c>
      <c r="I1714" s="50" t="s">
        <v>230</v>
      </c>
    </row>
    <row r="1715" spans="1:9" x14ac:dyDescent="0.25">
      <c r="A1715" s="50">
        <v>2008</v>
      </c>
      <c r="E1715" s="50">
        <v>1.9</v>
      </c>
      <c r="F1715" s="50">
        <f t="shared" si="27"/>
        <v>120.35802699999998</v>
      </c>
      <c r="H1715" s="50">
        <v>86</v>
      </c>
      <c r="I1715" s="50" t="s">
        <v>230</v>
      </c>
    </row>
    <row r="1716" spans="1:9" x14ac:dyDescent="0.25">
      <c r="A1716" s="50">
        <v>2007</v>
      </c>
      <c r="E1716" s="50">
        <v>1.9</v>
      </c>
      <c r="F1716" s="50">
        <f t="shared" si="27"/>
        <v>120.35802699999998</v>
      </c>
      <c r="H1716" s="50">
        <v>87</v>
      </c>
      <c r="I1716" s="50" t="s">
        <v>230</v>
      </c>
    </row>
    <row r="1717" spans="1:9" x14ac:dyDescent="0.25">
      <c r="A1717" s="50">
        <v>2006</v>
      </c>
      <c r="E1717" s="50">
        <v>1.82</v>
      </c>
      <c r="F1717" s="50">
        <f t="shared" si="27"/>
        <v>115.2903206</v>
      </c>
      <c r="H1717" s="50">
        <v>80</v>
      </c>
      <c r="I1717" s="50" t="s">
        <v>230</v>
      </c>
    </row>
    <row r="1718" spans="1:9" x14ac:dyDescent="0.25">
      <c r="A1718" s="50">
        <v>2005</v>
      </c>
      <c r="E1718" s="50">
        <v>1.82</v>
      </c>
      <c r="F1718" s="50">
        <f t="shared" si="27"/>
        <v>115.2903206</v>
      </c>
      <c r="H1718" s="50">
        <v>81</v>
      </c>
      <c r="I1718" s="50" t="s">
        <v>230</v>
      </c>
    </row>
    <row r="1719" spans="1:9" x14ac:dyDescent="0.25">
      <c r="A1719" s="50">
        <v>2004</v>
      </c>
      <c r="E1719" s="50">
        <v>1.83</v>
      </c>
      <c r="F1719" s="50">
        <f t="shared" si="27"/>
        <v>115.92378389999999</v>
      </c>
      <c r="H1719" s="50">
        <v>87</v>
      </c>
      <c r="I1719" s="50" t="s">
        <v>230</v>
      </c>
    </row>
    <row r="1720" spans="1:9" x14ac:dyDescent="0.25">
      <c r="A1720" s="50">
        <v>2003</v>
      </c>
      <c r="E1720" s="50">
        <v>1.83</v>
      </c>
      <c r="F1720" s="50">
        <f t="shared" si="27"/>
        <v>115.92378389999999</v>
      </c>
      <c r="H1720" s="50">
        <v>87</v>
      </c>
      <c r="I1720" s="50" t="s">
        <v>231</v>
      </c>
    </row>
    <row r="1721" spans="1:9" x14ac:dyDescent="0.25">
      <c r="A1721" s="50">
        <v>2002</v>
      </c>
      <c r="E1721" s="50">
        <v>2.0299999999999998</v>
      </c>
      <c r="F1721" s="50">
        <f t="shared" si="27"/>
        <v>128.59304989999998</v>
      </c>
      <c r="H1721" s="50">
        <v>86</v>
      </c>
      <c r="I1721" s="50" t="s">
        <v>231</v>
      </c>
    </row>
    <row r="1722" spans="1:9" x14ac:dyDescent="0.25">
      <c r="A1722" s="50">
        <v>2012</v>
      </c>
      <c r="E1722" s="50">
        <v>1.1000000000000001</v>
      </c>
      <c r="F1722" s="50">
        <f t="shared" si="27"/>
        <v>69.680963000000006</v>
      </c>
      <c r="H1722" s="50">
        <v>93</v>
      </c>
      <c r="I1722" s="50" t="s">
        <v>232</v>
      </c>
    </row>
    <row r="1723" spans="1:9" x14ac:dyDescent="0.25">
      <c r="A1723" s="50">
        <v>2011</v>
      </c>
      <c r="E1723" s="50">
        <v>1.1499999999999999</v>
      </c>
      <c r="F1723" s="50">
        <f t="shared" si="27"/>
        <v>72.84827949999999</v>
      </c>
      <c r="H1723" s="50">
        <v>95</v>
      </c>
      <c r="I1723" s="50" t="s">
        <v>232</v>
      </c>
    </row>
    <row r="1724" spans="1:9" x14ac:dyDescent="0.25">
      <c r="A1724" s="50">
        <v>2010</v>
      </c>
      <c r="E1724" s="50">
        <v>1.34</v>
      </c>
      <c r="F1724" s="50">
        <f t="shared" si="27"/>
        <v>84.884082199999995</v>
      </c>
      <c r="H1724" s="50">
        <v>96</v>
      </c>
      <c r="I1724" s="50" t="s">
        <v>233</v>
      </c>
    </row>
    <row r="1725" spans="1:9" x14ac:dyDescent="0.25">
      <c r="A1725" s="50">
        <v>2009</v>
      </c>
      <c r="E1725" s="50">
        <v>1.34</v>
      </c>
      <c r="F1725" s="50">
        <f t="shared" si="27"/>
        <v>84.884082199999995</v>
      </c>
      <c r="H1725" s="50">
        <v>96</v>
      </c>
      <c r="I1725" s="50" t="s">
        <v>233</v>
      </c>
    </row>
    <row r="1726" spans="1:9" x14ac:dyDescent="0.25">
      <c r="A1726" s="50">
        <v>2012</v>
      </c>
      <c r="E1726" s="50">
        <v>3.16</v>
      </c>
      <c r="F1726" s="50">
        <f t="shared" si="27"/>
        <v>200.1744028</v>
      </c>
      <c r="H1726" s="50">
        <v>69</v>
      </c>
      <c r="I1726" s="50" t="s">
        <v>234</v>
      </c>
    </row>
    <row r="1727" spans="1:9" x14ac:dyDescent="0.25">
      <c r="A1727" s="50">
        <v>2011</v>
      </c>
      <c r="E1727" s="50">
        <v>3.16</v>
      </c>
      <c r="F1727" s="50">
        <f t="shared" si="27"/>
        <v>200.1744028</v>
      </c>
      <c r="H1727" s="50">
        <v>71</v>
      </c>
      <c r="I1727" s="50" t="s">
        <v>234</v>
      </c>
    </row>
    <row r="1728" spans="1:9" x14ac:dyDescent="0.25">
      <c r="A1728" s="50">
        <v>2010</v>
      </c>
      <c r="E1728" s="50">
        <v>1.78</v>
      </c>
      <c r="F1728" s="50">
        <f t="shared" si="27"/>
        <v>112.75646739999999</v>
      </c>
      <c r="H1728" s="50">
        <v>75</v>
      </c>
      <c r="I1728" s="50" t="s">
        <v>234</v>
      </c>
    </row>
    <row r="1729" spans="1:9" x14ac:dyDescent="0.25">
      <c r="A1729" s="50">
        <v>2009</v>
      </c>
      <c r="E1729" s="50">
        <v>1.78</v>
      </c>
      <c r="F1729" s="50">
        <f t="shared" si="27"/>
        <v>112.75646739999999</v>
      </c>
      <c r="H1729" s="50">
        <v>75</v>
      </c>
      <c r="I1729" s="50" t="s">
        <v>234</v>
      </c>
    </row>
    <row r="1730" spans="1:9" x14ac:dyDescent="0.25">
      <c r="A1730" s="50">
        <v>2008</v>
      </c>
      <c r="E1730" s="50">
        <v>1.75</v>
      </c>
      <c r="F1730" s="50">
        <f t="shared" si="27"/>
        <v>110.8560775</v>
      </c>
      <c r="H1730" s="50">
        <v>78</v>
      </c>
      <c r="I1730" s="50" t="s">
        <v>234</v>
      </c>
    </row>
    <row r="1731" spans="1:9" x14ac:dyDescent="0.25">
      <c r="A1731" s="50">
        <v>2007</v>
      </c>
      <c r="E1731" s="50">
        <v>1.75</v>
      </c>
      <c r="F1731" s="50">
        <f t="shared" si="27"/>
        <v>110.8560775</v>
      </c>
      <c r="H1731" s="50">
        <v>78</v>
      </c>
      <c r="I1731" s="50" t="s">
        <v>234</v>
      </c>
    </row>
    <row r="1732" spans="1:9" x14ac:dyDescent="0.25">
      <c r="A1732" s="50">
        <v>2006</v>
      </c>
      <c r="E1732" s="50">
        <v>2.13</v>
      </c>
      <c r="F1732" s="50">
        <f t="shared" si="27"/>
        <v>134.92768289999998</v>
      </c>
      <c r="H1732" s="50">
        <v>80</v>
      </c>
      <c r="I1732" s="50" t="s">
        <v>234</v>
      </c>
    </row>
    <row r="1733" spans="1:9" x14ac:dyDescent="0.25">
      <c r="A1733" s="50">
        <v>2005</v>
      </c>
      <c r="E1733" s="50">
        <v>2.13</v>
      </c>
      <c r="F1733" s="50">
        <f t="shared" si="27"/>
        <v>134.92768289999998</v>
      </c>
      <c r="H1733" s="50">
        <v>82</v>
      </c>
      <c r="I1733" s="50" t="s">
        <v>234</v>
      </c>
    </row>
    <row r="1734" spans="1:9" x14ac:dyDescent="0.25">
      <c r="A1734" s="50">
        <v>2004</v>
      </c>
      <c r="E1734" s="50">
        <v>1.96</v>
      </c>
      <c r="F1734" s="50">
        <f t="shared" si="27"/>
        <v>124.15880679999999</v>
      </c>
      <c r="H1734" s="50">
        <v>85</v>
      </c>
      <c r="I1734" s="50" t="s">
        <v>234</v>
      </c>
    </row>
    <row r="1735" spans="1:9" x14ac:dyDescent="0.25">
      <c r="A1735" s="50">
        <v>2002</v>
      </c>
      <c r="E1735" s="50">
        <v>1.99</v>
      </c>
      <c r="F1735" s="50">
        <f t="shared" si="27"/>
        <v>126.05919669999999</v>
      </c>
      <c r="H1735" s="50">
        <v>86</v>
      </c>
      <c r="I1735" s="50" t="s">
        <v>234</v>
      </c>
    </row>
    <row r="1736" spans="1:9" x14ac:dyDescent="0.25">
      <c r="A1736" s="50">
        <v>2012</v>
      </c>
      <c r="E1736" s="50">
        <v>1.4</v>
      </c>
      <c r="F1736" s="50">
        <f t="shared" si="27"/>
        <v>88.684861999999981</v>
      </c>
      <c r="H1736" s="50">
        <v>85</v>
      </c>
      <c r="I1736" s="50" t="s">
        <v>235</v>
      </c>
    </row>
    <row r="1737" spans="1:9" x14ac:dyDescent="0.25">
      <c r="A1737" s="50">
        <v>2011</v>
      </c>
      <c r="E1737" s="50">
        <v>1.25</v>
      </c>
      <c r="F1737" s="50">
        <f t="shared" si="27"/>
        <v>79.182912499999986</v>
      </c>
      <c r="H1737" s="50">
        <v>88</v>
      </c>
      <c r="I1737" s="50" t="s">
        <v>235</v>
      </c>
    </row>
    <row r="1738" spans="1:9" x14ac:dyDescent="0.25">
      <c r="A1738" s="50">
        <v>2010</v>
      </c>
      <c r="E1738" s="50">
        <v>1.42</v>
      </c>
      <c r="F1738" s="50">
        <f t="shared" si="27"/>
        <v>89.951788599999986</v>
      </c>
      <c r="H1738" s="50">
        <v>91</v>
      </c>
      <c r="I1738" s="50" t="s">
        <v>235</v>
      </c>
    </row>
    <row r="1739" spans="1:9" x14ac:dyDescent="0.25">
      <c r="A1739" s="50">
        <v>2009</v>
      </c>
      <c r="E1739" s="50">
        <v>1.42</v>
      </c>
      <c r="F1739" s="50">
        <f t="shared" si="27"/>
        <v>89.951788599999986</v>
      </c>
      <c r="H1739" s="50">
        <v>91</v>
      </c>
      <c r="I1739" s="50" t="s">
        <v>235</v>
      </c>
    </row>
    <row r="1740" spans="1:9" x14ac:dyDescent="0.25">
      <c r="A1740" s="50">
        <v>2008</v>
      </c>
      <c r="E1740" s="50">
        <v>1.42</v>
      </c>
      <c r="F1740" s="50">
        <f t="shared" si="27"/>
        <v>89.951788599999986</v>
      </c>
      <c r="H1740" s="50">
        <v>95</v>
      </c>
      <c r="I1740" s="50" t="s">
        <v>235</v>
      </c>
    </row>
    <row r="1741" spans="1:9" x14ac:dyDescent="0.25">
      <c r="A1741" s="50">
        <v>2007</v>
      </c>
      <c r="E1741" s="50">
        <v>1.36</v>
      </c>
      <c r="F1741" s="50">
        <f t="shared" si="27"/>
        <v>86.1510088</v>
      </c>
      <c r="H1741" s="50">
        <v>94</v>
      </c>
      <c r="I1741" s="50" t="s">
        <v>235</v>
      </c>
    </row>
    <row r="1742" spans="1:9" x14ac:dyDescent="0.25">
      <c r="A1742" s="50">
        <v>2006</v>
      </c>
      <c r="E1742" s="50">
        <v>1.36</v>
      </c>
      <c r="F1742" s="50">
        <f t="shared" si="27"/>
        <v>86.1510088</v>
      </c>
      <c r="H1742" s="50">
        <v>97</v>
      </c>
      <c r="I1742" s="50" t="s">
        <v>235</v>
      </c>
    </row>
    <row r="1743" spans="1:9" x14ac:dyDescent="0.25">
      <c r="A1743" s="50">
        <v>2005</v>
      </c>
      <c r="E1743" s="50">
        <v>1.38</v>
      </c>
      <c r="F1743" s="50">
        <f t="shared" si="27"/>
        <v>87.41793539999999</v>
      </c>
      <c r="H1743" s="50">
        <v>98</v>
      </c>
      <c r="I1743" s="50" t="s">
        <v>235</v>
      </c>
    </row>
    <row r="1744" spans="1:9" x14ac:dyDescent="0.25">
      <c r="A1744" s="50">
        <v>2004</v>
      </c>
      <c r="E1744" s="50">
        <v>1.38</v>
      </c>
      <c r="F1744" s="50">
        <f t="shared" si="27"/>
        <v>87.41793539999999</v>
      </c>
      <c r="H1744" s="50">
        <v>100</v>
      </c>
      <c r="I1744" s="50" t="s">
        <v>235</v>
      </c>
    </row>
    <row r="1745" spans="1:9" x14ac:dyDescent="0.25">
      <c r="A1745" s="50">
        <v>2003</v>
      </c>
      <c r="F1745" s="50">
        <f t="shared" si="27"/>
        <v>0</v>
      </c>
      <c r="H1745" s="50">
        <v>100</v>
      </c>
      <c r="I1745" s="50" t="s">
        <v>235</v>
      </c>
    </row>
    <row r="1746" spans="1:9" x14ac:dyDescent="0.25">
      <c r="A1746" s="50">
        <v>2012</v>
      </c>
      <c r="E1746" s="50">
        <v>1.72</v>
      </c>
      <c r="F1746" s="50">
        <f t="shared" si="27"/>
        <v>108.95568759999999</v>
      </c>
      <c r="H1746" s="50">
        <v>67</v>
      </c>
      <c r="I1746" s="50" t="s">
        <v>236</v>
      </c>
    </row>
    <row r="1747" spans="1:9" x14ac:dyDescent="0.25">
      <c r="A1747" s="50">
        <v>2011</v>
      </c>
      <c r="E1747" s="50">
        <v>1.77</v>
      </c>
      <c r="F1747" s="50">
        <f t="shared" si="27"/>
        <v>112.12300409999999</v>
      </c>
      <c r="H1747" s="50">
        <v>69</v>
      </c>
      <c r="I1747" s="50" t="s">
        <v>236</v>
      </c>
    </row>
    <row r="1748" spans="1:9" x14ac:dyDescent="0.25">
      <c r="A1748" s="50">
        <v>2010</v>
      </c>
      <c r="E1748" s="50">
        <v>1.72</v>
      </c>
      <c r="F1748" s="50">
        <f t="shared" si="27"/>
        <v>108.95568759999999</v>
      </c>
      <c r="H1748" s="50">
        <v>71</v>
      </c>
      <c r="I1748" s="50" t="s">
        <v>236</v>
      </c>
    </row>
    <row r="1749" spans="1:9" x14ac:dyDescent="0.25">
      <c r="A1749" s="50">
        <v>2009</v>
      </c>
      <c r="E1749" s="50">
        <v>1.72</v>
      </c>
      <c r="F1749" s="50">
        <f t="shared" si="27"/>
        <v>108.95568759999999</v>
      </c>
      <c r="H1749" s="50">
        <v>71</v>
      </c>
      <c r="I1749" s="50" t="s">
        <v>236</v>
      </c>
    </row>
    <row r="1750" spans="1:9" x14ac:dyDescent="0.25">
      <c r="A1750" s="50">
        <v>2008</v>
      </c>
      <c r="E1750" s="50">
        <v>1.72</v>
      </c>
      <c r="F1750" s="50">
        <f t="shared" si="27"/>
        <v>108.95568759999999</v>
      </c>
      <c r="H1750" s="50">
        <v>75</v>
      </c>
      <c r="I1750" s="50" t="s">
        <v>236</v>
      </c>
    </row>
    <row r="1751" spans="1:9" x14ac:dyDescent="0.25">
      <c r="A1751" s="50">
        <v>2007</v>
      </c>
      <c r="E1751" s="50">
        <v>1.7</v>
      </c>
      <c r="F1751" s="50">
        <f t="shared" si="27"/>
        <v>107.68876099999999</v>
      </c>
      <c r="H1751" s="50">
        <v>74</v>
      </c>
      <c r="I1751" s="50" t="s">
        <v>236</v>
      </c>
    </row>
    <row r="1752" spans="1:9" x14ac:dyDescent="0.25">
      <c r="A1752" s="50">
        <v>2006</v>
      </c>
      <c r="E1752" s="50">
        <v>1.7</v>
      </c>
      <c r="F1752" s="50">
        <f t="shared" si="27"/>
        <v>107.68876099999999</v>
      </c>
      <c r="H1752" s="50">
        <v>76</v>
      </c>
      <c r="I1752" s="50" t="s">
        <v>236</v>
      </c>
    </row>
    <row r="1753" spans="1:9" x14ac:dyDescent="0.25">
      <c r="A1753" s="50">
        <v>2005</v>
      </c>
      <c r="E1753" s="50">
        <v>1.8</v>
      </c>
      <c r="F1753" s="50">
        <f t="shared" si="27"/>
        <v>114.023394</v>
      </c>
      <c r="H1753" s="50">
        <v>79</v>
      </c>
      <c r="I1753" s="50" t="s">
        <v>236</v>
      </c>
    </row>
    <row r="1754" spans="1:9" x14ac:dyDescent="0.25">
      <c r="A1754" s="50">
        <v>2004</v>
      </c>
      <c r="E1754" s="50">
        <v>1.8</v>
      </c>
      <c r="F1754" s="50">
        <f t="shared" si="27"/>
        <v>114.023394</v>
      </c>
      <c r="H1754" s="50">
        <v>81</v>
      </c>
      <c r="I1754" s="50" t="s">
        <v>236</v>
      </c>
    </row>
    <row r="1755" spans="1:9" x14ac:dyDescent="0.25">
      <c r="A1755" s="50">
        <v>2002</v>
      </c>
      <c r="E1755" s="50">
        <v>1.8</v>
      </c>
      <c r="F1755" s="50">
        <f t="shared" si="27"/>
        <v>114.023394</v>
      </c>
      <c r="H1755" s="50">
        <v>83</v>
      </c>
      <c r="I1755" s="50" t="s">
        <v>236</v>
      </c>
    </row>
    <row r="1756" spans="1:9" x14ac:dyDescent="0.25">
      <c r="A1756" s="50">
        <v>2012</v>
      </c>
      <c r="E1756" s="50">
        <v>1.31</v>
      </c>
      <c r="F1756" s="50">
        <f t="shared" si="27"/>
        <v>82.983692300000001</v>
      </c>
      <c r="H1756" s="50">
        <v>88</v>
      </c>
      <c r="I1756" s="50" t="s">
        <v>237</v>
      </c>
    </row>
    <row r="1757" spans="1:9" x14ac:dyDescent="0.25">
      <c r="A1757" s="50">
        <v>2011</v>
      </c>
      <c r="E1757" s="50">
        <v>1.2</v>
      </c>
      <c r="F1757" s="50">
        <f t="shared" si="27"/>
        <v>76.015595999999988</v>
      </c>
      <c r="H1757" s="50">
        <v>90</v>
      </c>
      <c r="I1757" s="50" t="s">
        <v>237</v>
      </c>
    </row>
    <row r="1758" spans="1:9" x14ac:dyDescent="0.25">
      <c r="A1758" s="50">
        <v>2010</v>
      </c>
      <c r="E1758" s="50">
        <v>1.8</v>
      </c>
      <c r="F1758" s="50">
        <f t="shared" si="27"/>
        <v>114.023394</v>
      </c>
      <c r="H1758" s="50">
        <v>92</v>
      </c>
      <c r="I1758" s="50" t="s">
        <v>237</v>
      </c>
    </row>
    <row r="1759" spans="1:9" x14ac:dyDescent="0.25">
      <c r="A1759" s="50">
        <v>2009</v>
      </c>
      <c r="E1759" s="50">
        <v>1.8</v>
      </c>
      <c r="F1759" s="50">
        <f t="shared" si="27"/>
        <v>114.023394</v>
      </c>
      <c r="H1759" s="50">
        <v>92</v>
      </c>
      <c r="I1759" s="50" t="s">
        <v>237</v>
      </c>
    </row>
    <row r="1760" spans="1:9" x14ac:dyDescent="0.25">
      <c r="A1760" s="50">
        <v>2008</v>
      </c>
      <c r="E1760" s="50">
        <v>1.8</v>
      </c>
      <c r="F1760" s="50">
        <f t="shared" si="27"/>
        <v>114.023394</v>
      </c>
      <c r="H1760" s="50">
        <v>94</v>
      </c>
      <c r="I1760" s="50" t="s">
        <v>237</v>
      </c>
    </row>
    <row r="1761" spans="1:9" x14ac:dyDescent="0.25">
      <c r="A1761" s="50">
        <v>2007</v>
      </c>
      <c r="E1761" s="50">
        <v>1.81</v>
      </c>
      <c r="F1761" s="50">
        <f t="shared" si="27"/>
        <v>114.6568573</v>
      </c>
      <c r="H1761" s="50">
        <v>94</v>
      </c>
      <c r="I1761" s="50" t="s">
        <v>238</v>
      </c>
    </row>
    <row r="1762" spans="1:9" x14ac:dyDescent="0.25">
      <c r="A1762" s="50">
        <v>2006</v>
      </c>
      <c r="E1762" s="50">
        <v>1.81</v>
      </c>
      <c r="F1762" s="50">
        <f t="shared" si="27"/>
        <v>114.6568573</v>
      </c>
      <c r="H1762" s="50">
        <v>96</v>
      </c>
      <c r="I1762" s="50" t="s">
        <v>238</v>
      </c>
    </row>
    <row r="1763" spans="1:9" x14ac:dyDescent="0.25">
      <c r="A1763" s="50">
        <v>2005</v>
      </c>
      <c r="E1763" s="50">
        <v>1.86</v>
      </c>
      <c r="F1763" s="50">
        <f t="shared" si="27"/>
        <v>117.8241738</v>
      </c>
      <c r="H1763" s="50">
        <v>98</v>
      </c>
      <c r="I1763" s="50" t="s">
        <v>238</v>
      </c>
    </row>
    <row r="1764" spans="1:9" x14ac:dyDescent="0.25">
      <c r="A1764" s="50">
        <v>2004</v>
      </c>
      <c r="E1764" s="50">
        <v>1.86</v>
      </c>
      <c r="F1764" s="50">
        <f t="shared" si="27"/>
        <v>117.8241738</v>
      </c>
      <c r="H1764" s="50">
        <v>100</v>
      </c>
      <c r="I1764" s="50" t="s">
        <v>238</v>
      </c>
    </row>
    <row r="1765" spans="1:9" x14ac:dyDescent="0.25">
      <c r="A1765" s="50">
        <v>2010</v>
      </c>
      <c r="E1765" s="50">
        <v>1.55</v>
      </c>
      <c r="F1765" s="50">
        <f t="shared" ref="F1765:F1828" si="28">E1765*(39.37*1.609)</f>
        <v>98.18681149999999</v>
      </c>
      <c r="H1765" s="50">
        <v>100</v>
      </c>
      <c r="I1765" s="50" t="s">
        <v>239</v>
      </c>
    </row>
    <row r="1766" spans="1:9" x14ac:dyDescent="0.25">
      <c r="A1766" s="50">
        <v>2009</v>
      </c>
      <c r="E1766" s="50">
        <v>1.55</v>
      </c>
      <c r="F1766" s="50">
        <f t="shared" si="28"/>
        <v>98.18681149999999</v>
      </c>
      <c r="H1766" s="50">
        <v>100</v>
      </c>
      <c r="I1766" s="50" t="s">
        <v>239</v>
      </c>
    </row>
    <row r="1767" spans="1:9" x14ac:dyDescent="0.25">
      <c r="A1767" s="50">
        <v>2012</v>
      </c>
      <c r="E1767" s="50">
        <v>3.18</v>
      </c>
      <c r="F1767" s="50">
        <f t="shared" si="28"/>
        <v>201.4413294</v>
      </c>
      <c r="H1767" s="50">
        <v>68</v>
      </c>
      <c r="I1767" s="50" t="s">
        <v>240</v>
      </c>
    </row>
    <row r="1768" spans="1:9" x14ac:dyDescent="0.25">
      <c r="A1768" s="50">
        <v>2011</v>
      </c>
      <c r="E1768" s="50">
        <v>3.18</v>
      </c>
      <c r="F1768" s="50">
        <f t="shared" si="28"/>
        <v>201.4413294</v>
      </c>
      <c r="H1768" s="50">
        <v>70</v>
      </c>
      <c r="I1768" s="50" t="s">
        <v>240</v>
      </c>
    </row>
    <row r="1769" spans="1:9" x14ac:dyDescent="0.25">
      <c r="A1769" s="50">
        <v>2010</v>
      </c>
      <c r="E1769" s="50">
        <v>1.83</v>
      </c>
      <c r="F1769" s="50">
        <f t="shared" si="28"/>
        <v>115.92378389999999</v>
      </c>
      <c r="H1769" s="50">
        <v>75</v>
      </c>
      <c r="I1769" s="50" t="s">
        <v>240</v>
      </c>
    </row>
    <row r="1770" spans="1:9" x14ac:dyDescent="0.25">
      <c r="A1770" s="50">
        <v>2009</v>
      </c>
      <c r="E1770" s="50">
        <v>1.83</v>
      </c>
      <c r="F1770" s="50">
        <f t="shared" si="28"/>
        <v>115.92378389999999</v>
      </c>
      <c r="H1770" s="50">
        <v>75</v>
      </c>
      <c r="I1770" s="50" t="s">
        <v>240</v>
      </c>
    </row>
    <row r="1771" spans="1:9" x14ac:dyDescent="0.25">
      <c r="A1771" s="50">
        <v>2008</v>
      </c>
      <c r="E1771" s="50">
        <v>1.84</v>
      </c>
      <c r="F1771" s="50">
        <f t="shared" si="28"/>
        <v>116.55724719999999</v>
      </c>
      <c r="H1771" s="50">
        <v>78</v>
      </c>
      <c r="I1771" s="50" t="s">
        <v>240</v>
      </c>
    </row>
    <row r="1772" spans="1:9" x14ac:dyDescent="0.25">
      <c r="A1772" s="50">
        <v>2007</v>
      </c>
      <c r="E1772" s="50">
        <v>1.84</v>
      </c>
      <c r="F1772" s="50">
        <f t="shared" si="28"/>
        <v>116.55724719999999</v>
      </c>
      <c r="H1772" s="50">
        <v>78</v>
      </c>
      <c r="I1772" s="50" t="s">
        <v>240</v>
      </c>
    </row>
    <row r="1773" spans="1:9" x14ac:dyDescent="0.25">
      <c r="A1773" s="50">
        <v>2006</v>
      </c>
      <c r="E1773" s="50">
        <v>2.25</v>
      </c>
      <c r="F1773" s="50">
        <f t="shared" si="28"/>
        <v>142.52924249999998</v>
      </c>
      <c r="H1773" s="50">
        <v>80</v>
      </c>
      <c r="I1773" s="50" t="s">
        <v>240</v>
      </c>
    </row>
    <row r="1774" spans="1:9" x14ac:dyDescent="0.25">
      <c r="A1774" s="50">
        <v>2005</v>
      </c>
      <c r="E1774" s="50">
        <v>2.25</v>
      </c>
      <c r="F1774" s="50">
        <f t="shared" si="28"/>
        <v>142.52924249999998</v>
      </c>
      <c r="H1774" s="50">
        <v>82</v>
      </c>
      <c r="I1774" s="50" t="s">
        <v>240</v>
      </c>
    </row>
    <row r="1775" spans="1:9" x14ac:dyDescent="0.25">
      <c r="A1775" s="50">
        <v>2004</v>
      </c>
      <c r="E1775" s="50">
        <v>1.9</v>
      </c>
      <c r="F1775" s="50">
        <f t="shared" si="28"/>
        <v>120.35802699999998</v>
      </c>
      <c r="H1775" s="50">
        <v>85</v>
      </c>
      <c r="I1775" s="50" t="s">
        <v>240</v>
      </c>
    </row>
    <row r="1776" spans="1:9" x14ac:dyDescent="0.25">
      <c r="A1776" s="50">
        <v>2002</v>
      </c>
      <c r="E1776" s="50">
        <v>1.83</v>
      </c>
      <c r="F1776" s="50">
        <f t="shared" si="28"/>
        <v>115.92378389999999</v>
      </c>
      <c r="H1776" s="50">
        <v>86</v>
      </c>
      <c r="I1776" s="50" t="s">
        <v>240</v>
      </c>
    </row>
    <row r="1777" spans="1:9" x14ac:dyDescent="0.25">
      <c r="A1777" s="50">
        <v>2012</v>
      </c>
      <c r="E1777" s="50">
        <v>1.1000000000000001</v>
      </c>
      <c r="F1777" s="50">
        <f t="shared" si="28"/>
        <v>69.680963000000006</v>
      </c>
      <c r="H1777" s="50">
        <v>81</v>
      </c>
      <c r="I1777" s="50" t="s">
        <v>241</v>
      </c>
    </row>
    <row r="1778" spans="1:9" x14ac:dyDescent="0.25">
      <c r="A1778" s="50">
        <v>2011</v>
      </c>
      <c r="E1778" s="50">
        <v>1.18</v>
      </c>
      <c r="F1778" s="50">
        <f t="shared" si="28"/>
        <v>74.748669399999983</v>
      </c>
      <c r="H1778" s="50">
        <v>83</v>
      </c>
      <c r="I1778" s="50" t="s">
        <v>241</v>
      </c>
    </row>
    <row r="1779" spans="1:9" x14ac:dyDescent="0.25">
      <c r="A1779" s="50">
        <v>2010</v>
      </c>
      <c r="E1779" s="50">
        <v>1.46</v>
      </c>
      <c r="F1779" s="50">
        <f t="shared" si="28"/>
        <v>92.485641799999996</v>
      </c>
      <c r="H1779" s="50">
        <v>86</v>
      </c>
      <c r="I1779" s="50" t="s">
        <v>241</v>
      </c>
    </row>
    <row r="1780" spans="1:9" x14ac:dyDescent="0.25">
      <c r="A1780" s="50">
        <v>2009</v>
      </c>
      <c r="E1780" s="50">
        <v>1.46</v>
      </c>
      <c r="F1780" s="50">
        <f t="shared" si="28"/>
        <v>92.485641799999996</v>
      </c>
      <c r="H1780" s="50">
        <v>86</v>
      </c>
      <c r="I1780" s="50" t="s">
        <v>241</v>
      </c>
    </row>
    <row r="1781" spans="1:9" x14ac:dyDescent="0.25">
      <c r="A1781" s="50">
        <v>2008</v>
      </c>
      <c r="E1781" s="50">
        <v>1.44</v>
      </c>
      <c r="F1781" s="50">
        <f t="shared" si="28"/>
        <v>91.218715199999991</v>
      </c>
      <c r="H1781" s="50">
        <v>89</v>
      </c>
      <c r="I1781" s="50" t="s">
        <v>241</v>
      </c>
    </row>
    <row r="1782" spans="1:9" x14ac:dyDescent="0.25">
      <c r="A1782" s="50">
        <v>2007</v>
      </c>
      <c r="E1782" s="50">
        <v>1.44</v>
      </c>
      <c r="F1782" s="50">
        <f t="shared" si="28"/>
        <v>91.218715199999991</v>
      </c>
      <c r="H1782" s="50">
        <v>54</v>
      </c>
      <c r="I1782" s="50" t="s">
        <v>241</v>
      </c>
    </row>
    <row r="1783" spans="1:9" x14ac:dyDescent="0.25">
      <c r="A1783" s="50">
        <v>2006</v>
      </c>
      <c r="E1783" s="50">
        <v>1.5</v>
      </c>
      <c r="F1783" s="50">
        <f t="shared" si="28"/>
        <v>95.019494999999992</v>
      </c>
      <c r="H1783" s="50">
        <v>92</v>
      </c>
      <c r="I1783" s="50" t="s">
        <v>241</v>
      </c>
    </row>
    <row r="1784" spans="1:9" x14ac:dyDescent="0.25">
      <c r="A1784" s="50">
        <v>2005</v>
      </c>
      <c r="E1784" s="50">
        <v>1.5</v>
      </c>
      <c r="F1784" s="50">
        <f t="shared" si="28"/>
        <v>95.019494999999992</v>
      </c>
      <c r="H1784" s="50">
        <v>93</v>
      </c>
      <c r="I1784" s="50" t="s">
        <v>241</v>
      </c>
    </row>
    <row r="1785" spans="1:9" x14ac:dyDescent="0.25">
      <c r="A1785" s="50">
        <v>2004</v>
      </c>
      <c r="E1785" s="50">
        <v>1.45</v>
      </c>
      <c r="F1785" s="50">
        <f t="shared" si="28"/>
        <v>91.852178499999994</v>
      </c>
      <c r="H1785" s="50">
        <v>96</v>
      </c>
      <c r="I1785" s="50" t="s">
        <v>241</v>
      </c>
    </row>
    <row r="1786" spans="1:9" x14ac:dyDescent="0.25">
      <c r="A1786" s="50">
        <v>2002</v>
      </c>
      <c r="E1786" s="50">
        <v>1.47</v>
      </c>
      <c r="F1786" s="50">
        <f t="shared" si="28"/>
        <v>93.119105099999985</v>
      </c>
      <c r="H1786" s="50">
        <v>97</v>
      </c>
      <c r="I1786" s="50" t="s">
        <v>241</v>
      </c>
    </row>
    <row r="1787" spans="1:9" x14ac:dyDescent="0.25">
      <c r="A1787" s="50">
        <v>2012</v>
      </c>
      <c r="E1787" s="50">
        <v>1.01</v>
      </c>
      <c r="F1787" s="50">
        <f t="shared" si="28"/>
        <v>63.979793299999997</v>
      </c>
      <c r="H1787" s="50">
        <v>81</v>
      </c>
      <c r="I1787" s="50" t="s">
        <v>242</v>
      </c>
    </row>
    <row r="1788" spans="1:9" x14ac:dyDescent="0.25">
      <c r="A1788" s="50">
        <v>2011</v>
      </c>
      <c r="E1788" s="50">
        <v>0.98</v>
      </c>
      <c r="F1788" s="50">
        <f t="shared" si="28"/>
        <v>62.079403399999997</v>
      </c>
      <c r="H1788" s="50">
        <v>83</v>
      </c>
      <c r="I1788" s="50" t="s">
        <v>242</v>
      </c>
    </row>
    <row r="1789" spans="1:9" x14ac:dyDescent="0.25">
      <c r="A1789" s="50">
        <v>2010</v>
      </c>
      <c r="E1789" s="50">
        <v>1.29</v>
      </c>
      <c r="F1789" s="50">
        <f t="shared" si="28"/>
        <v>81.716765699999996</v>
      </c>
      <c r="H1789" s="50">
        <v>86</v>
      </c>
      <c r="I1789" s="50" t="s">
        <v>242</v>
      </c>
    </row>
    <row r="1790" spans="1:9" x14ac:dyDescent="0.25">
      <c r="A1790" s="50">
        <v>2009</v>
      </c>
      <c r="E1790" s="50">
        <v>1.29</v>
      </c>
      <c r="F1790" s="50">
        <f t="shared" si="28"/>
        <v>81.716765699999996</v>
      </c>
      <c r="H1790" s="50">
        <v>86</v>
      </c>
      <c r="I1790" s="50" t="s">
        <v>242</v>
      </c>
    </row>
    <row r="1791" spans="1:9" x14ac:dyDescent="0.25">
      <c r="A1791" s="50">
        <v>2008</v>
      </c>
      <c r="E1791" s="50">
        <v>1.29</v>
      </c>
      <c r="F1791" s="50">
        <f t="shared" si="28"/>
        <v>81.716765699999996</v>
      </c>
      <c r="H1791" s="50">
        <v>89</v>
      </c>
      <c r="I1791" s="50" t="s">
        <v>242</v>
      </c>
    </row>
    <row r="1792" spans="1:9" x14ac:dyDescent="0.25">
      <c r="A1792" s="50">
        <v>2007</v>
      </c>
      <c r="E1792" s="50">
        <v>1.27</v>
      </c>
      <c r="F1792" s="50">
        <f t="shared" si="28"/>
        <v>80.449839099999991</v>
      </c>
      <c r="H1792" s="50">
        <v>89</v>
      </c>
      <c r="I1792" s="50" t="s">
        <v>242</v>
      </c>
    </row>
    <row r="1793" spans="1:9" x14ac:dyDescent="0.25">
      <c r="A1793" s="50">
        <v>2006</v>
      </c>
      <c r="E1793" s="50">
        <v>1.27</v>
      </c>
      <c r="F1793" s="50">
        <f t="shared" si="28"/>
        <v>80.449839099999991</v>
      </c>
      <c r="H1793" s="50">
        <v>91</v>
      </c>
      <c r="I1793" s="50" t="s">
        <v>242</v>
      </c>
    </row>
    <row r="1794" spans="1:9" x14ac:dyDescent="0.25">
      <c r="A1794" s="50">
        <v>2005</v>
      </c>
      <c r="E1794" s="50">
        <v>1.37</v>
      </c>
      <c r="F1794" s="50">
        <f t="shared" si="28"/>
        <v>86.784472100000002</v>
      </c>
      <c r="H1794" s="50">
        <v>93</v>
      </c>
      <c r="I1794" s="50" t="s">
        <v>242</v>
      </c>
    </row>
    <row r="1795" spans="1:9" x14ac:dyDescent="0.25">
      <c r="A1795" s="50">
        <v>2004</v>
      </c>
      <c r="E1795" s="50">
        <v>1.37</v>
      </c>
      <c r="F1795" s="50">
        <f t="shared" si="28"/>
        <v>86.784472100000002</v>
      </c>
      <c r="H1795" s="50">
        <v>95</v>
      </c>
      <c r="I1795" s="50" t="s">
        <v>242</v>
      </c>
    </row>
    <row r="1796" spans="1:9" x14ac:dyDescent="0.25">
      <c r="A1796" s="50">
        <v>2002</v>
      </c>
      <c r="E1796" s="50">
        <v>1.36</v>
      </c>
      <c r="F1796" s="50">
        <f t="shared" si="28"/>
        <v>86.1510088</v>
      </c>
      <c r="H1796" s="50">
        <v>97</v>
      </c>
      <c r="I1796" s="50" t="s">
        <v>242</v>
      </c>
    </row>
    <row r="1797" spans="1:9" x14ac:dyDescent="0.25">
      <c r="A1797" s="50">
        <v>2012</v>
      </c>
      <c r="E1797" s="50">
        <v>1.42</v>
      </c>
      <c r="F1797" s="50">
        <f t="shared" si="28"/>
        <v>89.951788599999986</v>
      </c>
      <c r="H1797" s="50">
        <v>86</v>
      </c>
      <c r="I1797" s="50" t="s">
        <v>243</v>
      </c>
    </row>
    <row r="1798" spans="1:9" x14ac:dyDescent="0.25">
      <c r="A1798" s="50">
        <v>2011</v>
      </c>
      <c r="E1798" s="50">
        <v>1.36</v>
      </c>
      <c r="F1798" s="50">
        <f t="shared" si="28"/>
        <v>86.1510088</v>
      </c>
      <c r="H1798" s="50">
        <v>88</v>
      </c>
      <c r="I1798" s="50" t="s">
        <v>243</v>
      </c>
    </row>
    <row r="1799" spans="1:9" x14ac:dyDescent="0.25">
      <c r="A1799" s="50">
        <v>2010</v>
      </c>
      <c r="E1799" s="50">
        <v>1.28</v>
      </c>
      <c r="F1799" s="50">
        <f t="shared" si="28"/>
        <v>81.083302399999994</v>
      </c>
      <c r="H1799" s="50">
        <v>91</v>
      </c>
      <c r="I1799" s="50" t="s">
        <v>243</v>
      </c>
    </row>
    <row r="1800" spans="1:9" x14ac:dyDescent="0.25">
      <c r="A1800" s="50">
        <v>2009</v>
      </c>
      <c r="E1800" s="50">
        <v>1.39</v>
      </c>
      <c r="F1800" s="50">
        <f t="shared" si="28"/>
        <v>88.051398699999993</v>
      </c>
      <c r="H1800" s="50">
        <v>91</v>
      </c>
      <c r="I1800" s="50" t="s">
        <v>243</v>
      </c>
    </row>
    <row r="1801" spans="1:9" x14ac:dyDescent="0.25">
      <c r="A1801" s="50">
        <v>2008</v>
      </c>
      <c r="E1801" s="50">
        <v>1.39</v>
      </c>
      <c r="F1801" s="50">
        <f t="shared" si="28"/>
        <v>88.051398699999993</v>
      </c>
      <c r="H1801" s="50">
        <v>95</v>
      </c>
      <c r="I1801" s="50" t="s">
        <v>243</v>
      </c>
    </row>
    <row r="1802" spans="1:9" x14ac:dyDescent="0.25">
      <c r="A1802" s="50">
        <v>2007</v>
      </c>
      <c r="E1802" s="50">
        <v>1.4</v>
      </c>
      <c r="F1802" s="50">
        <f t="shared" si="28"/>
        <v>88.684861999999981</v>
      </c>
      <c r="H1802" s="50">
        <v>95</v>
      </c>
      <c r="I1802" s="50" t="s">
        <v>243</v>
      </c>
    </row>
    <row r="1803" spans="1:9" x14ac:dyDescent="0.25">
      <c r="A1803" s="50">
        <v>2006</v>
      </c>
      <c r="E1803" s="50">
        <v>1.4</v>
      </c>
      <c r="F1803" s="50">
        <f t="shared" si="28"/>
        <v>88.684861999999981</v>
      </c>
      <c r="H1803" s="50">
        <v>97</v>
      </c>
      <c r="I1803" s="50" t="s">
        <v>243</v>
      </c>
    </row>
    <row r="1804" spans="1:9" x14ac:dyDescent="0.25">
      <c r="A1804" s="50">
        <v>2005</v>
      </c>
      <c r="E1804" s="50">
        <v>1.42</v>
      </c>
      <c r="F1804" s="50">
        <f t="shared" si="28"/>
        <v>89.951788599999986</v>
      </c>
      <c r="H1804" s="50">
        <v>98</v>
      </c>
      <c r="I1804" s="50" t="s">
        <v>243</v>
      </c>
    </row>
    <row r="1805" spans="1:9" x14ac:dyDescent="0.25">
      <c r="A1805" s="50">
        <v>2004</v>
      </c>
      <c r="E1805" s="50">
        <v>1.42</v>
      </c>
      <c r="F1805" s="50">
        <f t="shared" si="28"/>
        <v>89.951788599999986</v>
      </c>
      <c r="H1805" s="50">
        <v>100</v>
      </c>
      <c r="I1805" s="50" t="s">
        <v>243</v>
      </c>
    </row>
    <row r="1806" spans="1:9" x14ac:dyDescent="0.25">
      <c r="A1806" s="50">
        <v>2012</v>
      </c>
      <c r="E1806" s="50">
        <v>1.85</v>
      </c>
      <c r="F1806" s="50">
        <f t="shared" si="28"/>
        <v>117.19071049999999</v>
      </c>
      <c r="H1806" s="50">
        <v>68</v>
      </c>
      <c r="I1806" s="50" t="s">
        <v>244</v>
      </c>
    </row>
    <row r="1807" spans="1:9" x14ac:dyDescent="0.25">
      <c r="A1807" s="50">
        <v>2011</v>
      </c>
      <c r="E1807" s="50">
        <v>1.83</v>
      </c>
      <c r="F1807" s="50">
        <f t="shared" si="28"/>
        <v>115.92378389999999</v>
      </c>
      <c r="H1807" s="50">
        <v>70</v>
      </c>
      <c r="I1807" s="50" t="s">
        <v>244</v>
      </c>
    </row>
    <row r="1808" spans="1:9" x14ac:dyDescent="0.25">
      <c r="A1808" s="50">
        <v>2010</v>
      </c>
      <c r="E1808" s="50">
        <v>1.5</v>
      </c>
      <c r="F1808" s="50">
        <f t="shared" si="28"/>
        <v>95.019494999999992</v>
      </c>
      <c r="H1808" s="50">
        <v>73</v>
      </c>
      <c r="I1808" s="50" t="s">
        <v>244</v>
      </c>
    </row>
    <row r="1809" spans="1:9" x14ac:dyDescent="0.25">
      <c r="A1809" s="50">
        <v>2009</v>
      </c>
      <c r="E1809" s="50">
        <v>1.74</v>
      </c>
      <c r="F1809" s="50">
        <f t="shared" si="28"/>
        <v>110.2226142</v>
      </c>
      <c r="H1809" s="50">
        <v>73</v>
      </c>
      <c r="I1809" s="50" t="s">
        <v>244</v>
      </c>
    </row>
    <row r="1810" spans="1:9" x14ac:dyDescent="0.25">
      <c r="A1810" s="50">
        <v>2008</v>
      </c>
      <c r="E1810" s="50">
        <v>1.74</v>
      </c>
      <c r="F1810" s="50">
        <f t="shared" si="28"/>
        <v>110.2226142</v>
      </c>
      <c r="H1810" s="50">
        <v>76</v>
      </c>
      <c r="I1810" s="50" t="s">
        <v>244</v>
      </c>
    </row>
    <row r="1811" spans="1:9" x14ac:dyDescent="0.25">
      <c r="A1811" s="50">
        <v>2007</v>
      </c>
      <c r="E1811" s="50">
        <v>1.71</v>
      </c>
      <c r="F1811" s="50">
        <f t="shared" si="28"/>
        <v>108.32222429999999</v>
      </c>
      <c r="H1811" s="50">
        <v>76</v>
      </c>
      <c r="I1811" s="50" t="s">
        <v>244</v>
      </c>
    </row>
    <row r="1812" spans="1:9" x14ac:dyDescent="0.25">
      <c r="A1812" s="50">
        <v>2006</v>
      </c>
      <c r="E1812" s="50">
        <v>1.71</v>
      </c>
      <c r="F1812" s="50">
        <f t="shared" si="28"/>
        <v>108.32222429999999</v>
      </c>
      <c r="H1812" s="50">
        <v>78</v>
      </c>
      <c r="I1812" s="50" t="s">
        <v>244</v>
      </c>
    </row>
    <row r="1813" spans="1:9" x14ac:dyDescent="0.25">
      <c r="A1813" s="50">
        <v>2005</v>
      </c>
      <c r="E1813" s="50">
        <v>1.8</v>
      </c>
      <c r="F1813" s="50">
        <f t="shared" si="28"/>
        <v>114.023394</v>
      </c>
      <c r="H1813" s="50">
        <v>80</v>
      </c>
      <c r="I1813" s="50" t="s">
        <v>244</v>
      </c>
    </row>
    <row r="1814" spans="1:9" x14ac:dyDescent="0.25">
      <c r="A1814" s="50">
        <v>2004</v>
      </c>
      <c r="E1814" s="50">
        <v>1.8</v>
      </c>
      <c r="F1814" s="50">
        <f t="shared" si="28"/>
        <v>114.023394</v>
      </c>
      <c r="H1814" s="50">
        <v>82</v>
      </c>
      <c r="I1814" s="50" t="s">
        <v>244</v>
      </c>
    </row>
    <row r="1815" spans="1:9" x14ac:dyDescent="0.25">
      <c r="A1815" s="50">
        <v>2002</v>
      </c>
      <c r="E1815" s="50">
        <v>1.79</v>
      </c>
      <c r="F1815" s="50">
        <f t="shared" si="28"/>
        <v>113.38993069999999</v>
      </c>
      <c r="H1815" s="50">
        <v>84</v>
      </c>
      <c r="I1815" s="50" t="s">
        <v>244</v>
      </c>
    </row>
    <row r="1816" spans="1:9" x14ac:dyDescent="0.25">
      <c r="A1816" s="50">
        <v>2012</v>
      </c>
      <c r="E1816" s="50">
        <v>1.43</v>
      </c>
      <c r="F1816" s="50">
        <f t="shared" si="28"/>
        <v>90.585251899999989</v>
      </c>
      <c r="H1816" s="50">
        <v>88</v>
      </c>
      <c r="I1816" s="50" t="s">
        <v>245</v>
      </c>
    </row>
    <row r="1817" spans="1:9" x14ac:dyDescent="0.25">
      <c r="A1817" s="50">
        <v>2011</v>
      </c>
      <c r="E1817" s="50">
        <v>1.33</v>
      </c>
      <c r="F1817" s="50">
        <f t="shared" si="28"/>
        <v>84.250618899999992</v>
      </c>
      <c r="H1817" s="50">
        <v>90</v>
      </c>
      <c r="I1817" s="50" t="s">
        <v>245</v>
      </c>
    </row>
    <row r="1818" spans="1:9" x14ac:dyDescent="0.25">
      <c r="A1818" s="50">
        <v>2010</v>
      </c>
      <c r="E1818" s="50">
        <v>1.85</v>
      </c>
      <c r="F1818" s="50">
        <f t="shared" si="28"/>
        <v>117.19071049999999</v>
      </c>
      <c r="H1818" s="50">
        <v>92</v>
      </c>
      <c r="I1818" s="50" t="s">
        <v>245</v>
      </c>
    </row>
    <row r="1819" spans="1:9" x14ac:dyDescent="0.25">
      <c r="A1819" s="50">
        <v>2009</v>
      </c>
      <c r="E1819" s="50">
        <v>1.85</v>
      </c>
      <c r="F1819" s="50">
        <f t="shared" si="28"/>
        <v>117.19071049999999</v>
      </c>
      <c r="H1819" s="50">
        <v>92</v>
      </c>
      <c r="I1819" s="50" t="s">
        <v>245</v>
      </c>
    </row>
    <row r="1820" spans="1:9" x14ac:dyDescent="0.25">
      <c r="A1820" s="50">
        <v>2008</v>
      </c>
      <c r="E1820" s="50">
        <v>1.85</v>
      </c>
      <c r="F1820" s="50">
        <f t="shared" si="28"/>
        <v>117.19071049999999</v>
      </c>
      <c r="H1820" s="50">
        <v>95</v>
      </c>
      <c r="I1820" s="50" t="s">
        <v>245</v>
      </c>
    </row>
    <row r="1821" spans="1:9" x14ac:dyDescent="0.25">
      <c r="A1821" s="50">
        <v>2007</v>
      </c>
      <c r="E1821" s="50">
        <v>1.81</v>
      </c>
      <c r="F1821" s="50">
        <f t="shared" si="28"/>
        <v>114.6568573</v>
      </c>
      <c r="H1821" s="50">
        <v>94</v>
      </c>
      <c r="I1821" s="50" t="s">
        <v>246</v>
      </c>
    </row>
    <row r="1822" spans="1:9" x14ac:dyDescent="0.25">
      <c r="A1822" s="50">
        <v>2006</v>
      </c>
      <c r="E1822" s="50">
        <v>1.81</v>
      </c>
      <c r="F1822" s="50">
        <f t="shared" si="28"/>
        <v>114.6568573</v>
      </c>
      <c r="H1822" s="50">
        <v>97</v>
      </c>
      <c r="I1822" s="50" t="s">
        <v>246</v>
      </c>
    </row>
    <row r="1823" spans="1:9" x14ac:dyDescent="0.25">
      <c r="A1823" s="50">
        <v>2005</v>
      </c>
      <c r="E1823" s="50">
        <v>1.83</v>
      </c>
      <c r="F1823" s="50">
        <f t="shared" si="28"/>
        <v>115.92378389999999</v>
      </c>
      <c r="H1823" s="50">
        <v>99</v>
      </c>
      <c r="I1823" s="50" t="s">
        <v>246</v>
      </c>
    </row>
    <row r="1824" spans="1:9" x14ac:dyDescent="0.25">
      <c r="A1824" s="50">
        <v>2004</v>
      </c>
      <c r="E1824" s="50">
        <v>1.83</v>
      </c>
      <c r="F1824" s="50">
        <f t="shared" si="28"/>
        <v>115.92378389999999</v>
      </c>
      <c r="H1824" s="50">
        <v>100</v>
      </c>
      <c r="I1824" s="50" t="s">
        <v>246</v>
      </c>
    </row>
    <row r="1825" spans="1:9" x14ac:dyDescent="0.25">
      <c r="A1825" s="50">
        <v>2012</v>
      </c>
      <c r="E1825" s="50">
        <v>4.0599999999999996</v>
      </c>
      <c r="F1825" s="50">
        <f t="shared" si="28"/>
        <v>257.18609979999997</v>
      </c>
      <c r="H1825" s="50">
        <v>42</v>
      </c>
      <c r="I1825" s="50" t="s">
        <v>247</v>
      </c>
    </row>
    <row r="1826" spans="1:9" x14ac:dyDescent="0.25">
      <c r="A1826" s="50">
        <v>2011</v>
      </c>
      <c r="E1826" s="50">
        <v>4.05</v>
      </c>
      <c r="F1826" s="50">
        <f t="shared" si="28"/>
        <v>256.55263649999995</v>
      </c>
      <c r="H1826" s="50">
        <v>43</v>
      </c>
      <c r="I1826" s="50" t="s">
        <v>247</v>
      </c>
    </row>
    <row r="1827" spans="1:9" x14ac:dyDescent="0.25">
      <c r="A1827" s="50">
        <v>2010</v>
      </c>
      <c r="E1827" s="50">
        <v>4.32</v>
      </c>
      <c r="F1827" s="50">
        <f t="shared" si="28"/>
        <v>273.6561456</v>
      </c>
      <c r="H1827" s="50">
        <v>41</v>
      </c>
      <c r="I1827" s="50" t="s">
        <v>247</v>
      </c>
    </row>
    <row r="1828" spans="1:9" x14ac:dyDescent="0.25">
      <c r="A1828" s="50">
        <v>2009</v>
      </c>
      <c r="E1828" s="50">
        <v>4.32</v>
      </c>
      <c r="F1828" s="50">
        <f t="shared" si="28"/>
        <v>273.6561456</v>
      </c>
      <c r="H1828" s="50">
        <v>41</v>
      </c>
      <c r="I1828" s="50" t="s">
        <v>247</v>
      </c>
    </row>
    <row r="1829" spans="1:9" x14ac:dyDescent="0.25">
      <c r="A1829" s="50">
        <v>2008</v>
      </c>
      <c r="E1829" s="50">
        <v>4.32</v>
      </c>
      <c r="F1829" s="50">
        <f t="shared" ref="F1829:F1892" si="29">E1829*(39.37*1.609)</f>
        <v>273.6561456</v>
      </c>
      <c r="H1829" s="50">
        <v>42</v>
      </c>
      <c r="I1829" s="50" t="s">
        <v>247</v>
      </c>
    </row>
    <row r="1830" spans="1:9" x14ac:dyDescent="0.25">
      <c r="A1830" s="50">
        <v>2007</v>
      </c>
      <c r="F1830" s="50">
        <f t="shared" si="29"/>
        <v>0</v>
      </c>
      <c r="H1830" s="50">
        <v>90</v>
      </c>
      <c r="I1830" s="50" t="s">
        <v>247</v>
      </c>
    </row>
    <row r="1831" spans="1:9" x14ac:dyDescent="0.25">
      <c r="A1831" s="50">
        <v>2012</v>
      </c>
      <c r="E1831" s="50">
        <v>1.95</v>
      </c>
      <c r="F1831" s="50">
        <f t="shared" si="29"/>
        <v>123.52534349999999</v>
      </c>
      <c r="H1831" s="50">
        <v>68</v>
      </c>
      <c r="I1831" s="50" t="s">
        <v>248</v>
      </c>
    </row>
    <row r="1832" spans="1:9" x14ac:dyDescent="0.25">
      <c r="A1832" s="50">
        <v>2011</v>
      </c>
      <c r="E1832" s="50">
        <v>1.95</v>
      </c>
      <c r="F1832" s="50">
        <f t="shared" si="29"/>
        <v>123.52534349999999</v>
      </c>
      <c r="H1832" s="50">
        <v>68</v>
      </c>
      <c r="I1832" s="50" t="s">
        <v>248</v>
      </c>
    </row>
    <row r="1833" spans="1:9" x14ac:dyDescent="0.25">
      <c r="A1833" s="50">
        <v>2010</v>
      </c>
      <c r="E1833" s="50">
        <v>1.86</v>
      </c>
      <c r="F1833" s="50">
        <f t="shared" si="29"/>
        <v>117.8241738</v>
      </c>
      <c r="H1833" s="50">
        <v>77</v>
      </c>
      <c r="I1833" s="50" t="s">
        <v>248</v>
      </c>
    </row>
    <row r="1834" spans="1:9" x14ac:dyDescent="0.25">
      <c r="A1834" s="50">
        <v>2009</v>
      </c>
      <c r="E1834" s="50">
        <v>1.86</v>
      </c>
      <c r="F1834" s="50">
        <f t="shared" si="29"/>
        <v>117.8241738</v>
      </c>
      <c r="H1834" s="50">
        <v>77</v>
      </c>
      <c r="I1834" s="50" t="s">
        <v>248</v>
      </c>
    </row>
    <row r="1835" spans="1:9" x14ac:dyDescent="0.25">
      <c r="A1835" s="50">
        <v>2008</v>
      </c>
      <c r="E1835" s="50">
        <v>1.85</v>
      </c>
      <c r="F1835" s="50">
        <f t="shared" si="29"/>
        <v>117.19071049999999</v>
      </c>
      <c r="H1835" s="50">
        <v>78</v>
      </c>
      <c r="I1835" s="50" t="s">
        <v>248</v>
      </c>
    </row>
    <row r="1836" spans="1:9" x14ac:dyDescent="0.25">
      <c r="A1836" s="50">
        <v>2007</v>
      </c>
      <c r="E1836" s="50">
        <v>1.85</v>
      </c>
      <c r="F1836" s="50">
        <f t="shared" si="29"/>
        <v>117.19071049999999</v>
      </c>
      <c r="H1836" s="50">
        <v>78</v>
      </c>
      <c r="I1836" s="50" t="s">
        <v>248</v>
      </c>
    </row>
    <row r="1837" spans="1:9" x14ac:dyDescent="0.25">
      <c r="A1837" s="50">
        <v>2006</v>
      </c>
      <c r="E1837" s="50">
        <v>1.85</v>
      </c>
      <c r="F1837" s="50">
        <f t="shared" si="29"/>
        <v>117.19071049999999</v>
      </c>
      <c r="H1837" s="50">
        <v>78</v>
      </c>
      <c r="I1837" s="50" t="s">
        <v>248</v>
      </c>
    </row>
    <row r="1838" spans="1:9" x14ac:dyDescent="0.25">
      <c r="A1838" s="50">
        <v>2005</v>
      </c>
      <c r="E1838" s="50">
        <v>1.85</v>
      </c>
      <c r="F1838" s="50">
        <f t="shared" si="29"/>
        <v>117.19071049999999</v>
      </c>
      <c r="H1838" s="50">
        <v>78</v>
      </c>
      <c r="I1838" s="50" t="s">
        <v>248</v>
      </c>
    </row>
    <row r="1839" spans="1:9" x14ac:dyDescent="0.25">
      <c r="A1839" s="50">
        <v>2004</v>
      </c>
      <c r="E1839" s="50">
        <v>1.81</v>
      </c>
      <c r="F1839" s="50">
        <f t="shared" si="29"/>
        <v>114.6568573</v>
      </c>
      <c r="H1839" s="50">
        <v>74</v>
      </c>
      <c r="I1839" s="50" t="s">
        <v>248</v>
      </c>
    </row>
    <row r="1840" spans="1:9" x14ac:dyDescent="0.25">
      <c r="A1840" s="50">
        <v>2002</v>
      </c>
      <c r="E1840" s="50">
        <v>1.95</v>
      </c>
      <c r="F1840" s="50">
        <f t="shared" si="29"/>
        <v>123.52534349999999</v>
      </c>
      <c r="H1840" s="50">
        <v>73</v>
      </c>
      <c r="I1840" s="50" t="s">
        <v>248</v>
      </c>
    </row>
    <row r="1841" spans="1:9" x14ac:dyDescent="0.25">
      <c r="A1841" s="50">
        <v>2012</v>
      </c>
      <c r="E1841" s="50">
        <v>1.77</v>
      </c>
      <c r="F1841" s="50">
        <f t="shared" si="29"/>
        <v>112.12300409999999</v>
      </c>
      <c r="H1841" s="50">
        <v>70</v>
      </c>
      <c r="I1841" s="50" t="s">
        <v>249</v>
      </c>
    </row>
    <row r="1842" spans="1:9" x14ac:dyDescent="0.25">
      <c r="A1842" s="50">
        <v>2011</v>
      </c>
      <c r="E1842" s="50">
        <v>1.77</v>
      </c>
      <c r="F1842" s="50">
        <f t="shared" si="29"/>
        <v>112.12300409999999</v>
      </c>
      <c r="H1842" s="50">
        <v>71</v>
      </c>
      <c r="I1842" s="50" t="s">
        <v>249</v>
      </c>
    </row>
    <row r="1843" spans="1:9" x14ac:dyDescent="0.25">
      <c r="A1843" s="50">
        <v>2010</v>
      </c>
      <c r="E1843" s="50">
        <v>1.65</v>
      </c>
      <c r="F1843" s="50">
        <f t="shared" si="29"/>
        <v>104.52144449999999</v>
      </c>
      <c r="H1843" s="50">
        <v>74</v>
      </c>
      <c r="I1843" s="50" t="s">
        <v>249</v>
      </c>
    </row>
    <row r="1844" spans="1:9" x14ac:dyDescent="0.25">
      <c r="A1844" s="50">
        <v>2009</v>
      </c>
      <c r="E1844" s="50">
        <v>1.65</v>
      </c>
      <c r="F1844" s="50">
        <f t="shared" si="29"/>
        <v>104.52144449999999</v>
      </c>
      <c r="H1844" s="50">
        <v>74</v>
      </c>
      <c r="I1844" s="50" t="s">
        <v>249</v>
      </c>
    </row>
    <row r="1845" spans="1:9" x14ac:dyDescent="0.25">
      <c r="A1845" s="50">
        <v>2008</v>
      </c>
      <c r="E1845" s="50">
        <v>1.88</v>
      </c>
      <c r="F1845" s="50">
        <f t="shared" si="29"/>
        <v>119.09110039999999</v>
      </c>
      <c r="H1845" s="50">
        <v>72</v>
      </c>
      <c r="I1845" s="50" t="s">
        <v>249</v>
      </c>
    </row>
    <row r="1846" spans="1:9" x14ac:dyDescent="0.25">
      <c r="A1846" s="50">
        <v>2007</v>
      </c>
      <c r="E1846" s="50">
        <v>1.88</v>
      </c>
      <c r="F1846" s="50">
        <f t="shared" si="29"/>
        <v>119.09110039999999</v>
      </c>
      <c r="H1846" s="50">
        <v>73</v>
      </c>
      <c r="I1846" s="50" t="s">
        <v>249</v>
      </c>
    </row>
    <row r="1847" spans="1:9" x14ac:dyDescent="0.25">
      <c r="A1847" s="50">
        <v>2006</v>
      </c>
      <c r="E1847" s="50">
        <v>1.66</v>
      </c>
      <c r="F1847" s="50">
        <f t="shared" si="29"/>
        <v>105.15490779999999</v>
      </c>
      <c r="H1847" s="50">
        <v>80</v>
      </c>
      <c r="I1847" s="50" t="s">
        <v>249</v>
      </c>
    </row>
    <row r="1848" spans="1:9" x14ac:dyDescent="0.25">
      <c r="A1848" s="50">
        <v>2005</v>
      </c>
      <c r="E1848" s="50">
        <v>1.66</v>
      </c>
      <c r="F1848" s="50">
        <f t="shared" si="29"/>
        <v>105.15490779999999</v>
      </c>
      <c r="H1848" s="50">
        <v>81</v>
      </c>
      <c r="I1848" s="50" t="s">
        <v>249</v>
      </c>
    </row>
    <row r="1849" spans="1:9" x14ac:dyDescent="0.25">
      <c r="A1849" s="50">
        <v>2004</v>
      </c>
      <c r="E1849" s="50">
        <v>1.77</v>
      </c>
      <c r="F1849" s="50">
        <f t="shared" si="29"/>
        <v>112.12300409999999</v>
      </c>
      <c r="H1849" s="50">
        <v>69</v>
      </c>
      <c r="I1849" s="50" t="s">
        <v>249</v>
      </c>
    </row>
    <row r="1850" spans="1:9" x14ac:dyDescent="0.25">
      <c r="A1850" s="50">
        <v>2002</v>
      </c>
      <c r="E1850" s="50">
        <v>1.62</v>
      </c>
      <c r="F1850" s="50">
        <f t="shared" si="29"/>
        <v>102.62105459999999</v>
      </c>
      <c r="H1850" s="50">
        <v>71</v>
      </c>
      <c r="I1850" s="50" t="s">
        <v>249</v>
      </c>
    </row>
    <row r="1851" spans="1:9" x14ac:dyDescent="0.25">
      <c r="A1851" s="50">
        <v>2012</v>
      </c>
      <c r="E1851" s="50">
        <v>3</v>
      </c>
      <c r="F1851" s="50">
        <f t="shared" si="29"/>
        <v>190.03898999999998</v>
      </c>
      <c r="H1851" s="50">
        <v>65</v>
      </c>
      <c r="I1851" s="50" t="s">
        <v>250</v>
      </c>
    </row>
    <row r="1852" spans="1:9" x14ac:dyDescent="0.25">
      <c r="A1852" s="50">
        <v>2011</v>
      </c>
      <c r="E1852" s="50">
        <v>3</v>
      </c>
      <c r="F1852" s="50">
        <f t="shared" si="29"/>
        <v>190.03898999999998</v>
      </c>
      <c r="H1852" s="50">
        <v>65</v>
      </c>
      <c r="I1852" s="50" t="s">
        <v>250</v>
      </c>
    </row>
    <row r="1853" spans="1:9" x14ac:dyDescent="0.25">
      <c r="A1853" s="50">
        <v>2010</v>
      </c>
      <c r="E1853" s="50">
        <v>2.66</v>
      </c>
      <c r="F1853" s="50">
        <f t="shared" si="29"/>
        <v>168.50123779999998</v>
      </c>
      <c r="H1853" s="50">
        <v>77</v>
      </c>
      <c r="I1853" s="50" t="s">
        <v>250</v>
      </c>
    </row>
    <row r="1854" spans="1:9" x14ac:dyDescent="0.25">
      <c r="A1854" s="50">
        <v>2009</v>
      </c>
      <c r="E1854" s="50">
        <v>2.66</v>
      </c>
      <c r="F1854" s="50">
        <f t="shared" si="29"/>
        <v>168.50123779999998</v>
      </c>
      <c r="H1854" s="50">
        <v>77</v>
      </c>
      <c r="I1854" s="50" t="s">
        <v>250</v>
      </c>
    </row>
    <row r="1855" spans="1:9" x14ac:dyDescent="0.25">
      <c r="A1855" s="50">
        <v>2008</v>
      </c>
      <c r="E1855" s="50">
        <v>4.01</v>
      </c>
      <c r="F1855" s="50">
        <f t="shared" si="29"/>
        <v>254.01878329999997</v>
      </c>
      <c r="H1855" s="50">
        <v>62</v>
      </c>
      <c r="I1855" s="50" t="s">
        <v>250</v>
      </c>
    </row>
    <row r="1856" spans="1:9" x14ac:dyDescent="0.25">
      <c r="A1856" s="50">
        <v>2007</v>
      </c>
      <c r="E1856" s="50">
        <v>4.01</v>
      </c>
      <c r="F1856" s="50">
        <f t="shared" si="29"/>
        <v>254.01878329999997</v>
      </c>
      <c r="H1856" s="50">
        <v>63</v>
      </c>
      <c r="I1856" s="50" t="s">
        <v>250</v>
      </c>
    </row>
    <row r="1857" spans="1:9" x14ac:dyDescent="0.25">
      <c r="A1857" s="50">
        <v>2006</v>
      </c>
      <c r="E1857" s="50">
        <v>2.4300000000000002</v>
      </c>
      <c r="F1857" s="50">
        <f t="shared" si="29"/>
        <v>153.9315819</v>
      </c>
      <c r="H1857" s="50">
        <v>74</v>
      </c>
      <c r="I1857" s="50" t="s">
        <v>250</v>
      </c>
    </row>
    <row r="1858" spans="1:9" x14ac:dyDescent="0.25">
      <c r="A1858" s="50">
        <v>2005</v>
      </c>
      <c r="E1858" s="50">
        <v>2.4300000000000002</v>
      </c>
      <c r="F1858" s="50">
        <f t="shared" si="29"/>
        <v>153.9315819</v>
      </c>
      <c r="H1858" s="50">
        <v>74</v>
      </c>
      <c r="I1858" s="50" t="s">
        <v>250</v>
      </c>
    </row>
    <row r="1859" spans="1:9" x14ac:dyDescent="0.25">
      <c r="A1859" s="50">
        <v>2004</v>
      </c>
      <c r="E1859" s="50">
        <v>3.04</v>
      </c>
      <c r="F1859" s="50">
        <f t="shared" si="29"/>
        <v>192.57284319999999</v>
      </c>
      <c r="H1859" s="50">
        <v>64</v>
      </c>
      <c r="I1859" s="50" t="s">
        <v>250</v>
      </c>
    </row>
    <row r="1860" spans="1:9" x14ac:dyDescent="0.25">
      <c r="A1860" s="50">
        <v>2002</v>
      </c>
      <c r="E1860" s="50">
        <v>2.4900000000000002</v>
      </c>
      <c r="F1860" s="50">
        <f t="shared" si="29"/>
        <v>157.73236170000001</v>
      </c>
      <c r="H1860" s="50">
        <v>76</v>
      </c>
      <c r="I1860" s="50" t="s">
        <v>250</v>
      </c>
    </row>
    <row r="1861" spans="1:9" x14ac:dyDescent="0.25">
      <c r="A1861" s="50">
        <v>2012</v>
      </c>
      <c r="E1861" s="50">
        <v>2.4900000000000002</v>
      </c>
      <c r="F1861" s="50">
        <f t="shared" si="29"/>
        <v>157.73236170000001</v>
      </c>
      <c r="H1861" s="50">
        <v>62</v>
      </c>
      <c r="I1861" s="50" t="s">
        <v>251</v>
      </c>
    </row>
    <row r="1862" spans="1:9" x14ac:dyDescent="0.25">
      <c r="A1862" s="50">
        <v>2011</v>
      </c>
      <c r="E1862" s="50">
        <v>2.4900000000000002</v>
      </c>
      <c r="F1862" s="50">
        <f t="shared" si="29"/>
        <v>157.73236170000001</v>
      </c>
      <c r="H1862" s="50">
        <v>62</v>
      </c>
      <c r="I1862" s="50" t="s">
        <v>251</v>
      </c>
    </row>
    <row r="1863" spans="1:9" x14ac:dyDescent="0.25">
      <c r="A1863" s="50">
        <v>2010</v>
      </c>
      <c r="E1863" s="50">
        <v>2.31</v>
      </c>
      <c r="F1863" s="50">
        <f t="shared" si="29"/>
        <v>146.3300223</v>
      </c>
      <c r="H1863" s="50">
        <v>66</v>
      </c>
      <c r="I1863" s="50" t="s">
        <v>251</v>
      </c>
    </row>
    <row r="1864" spans="1:9" x14ac:dyDescent="0.25">
      <c r="A1864" s="50">
        <v>2009</v>
      </c>
      <c r="E1864" s="50">
        <v>2.31</v>
      </c>
      <c r="F1864" s="50">
        <f t="shared" si="29"/>
        <v>146.3300223</v>
      </c>
      <c r="H1864" s="50">
        <v>66</v>
      </c>
      <c r="I1864" s="50" t="s">
        <v>251</v>
      </c>
    </row>
    <row r="1865" spans="1:9" x14ac:dyDescent="0.25">
      <c r="A1865" s="50">
        <v>2008</v>
      </c>
      <c r="E1865" s="50">
        <v>2.4300000000000002</v>
      </c>
      <c r="F1865" s="50">
        <f t="shared" si="29"/>
        <v>153.9315819</v>
      </c>
      <c r="H1865" s="50">
        <v>65</v>
      </c>
      <c r="I1865" s="50" t="s">
        <v>251</v>
      </c>
    </row>
    <row r="1866" spans="1:9" x14ac:dyDescent="0.25">
      <c r="A1866" s="50">
        <v>2007</v>
      </c>
      <c r="E1866" s="50">
        <v>2.4300000000000002</v>
      </c>
      <c r="F1866" s="50">
        <f t="shared" si="29"/>
        <v>153.9315819</v>
      </c>
      <c r="H1866" s="50">
        <v>66</v>
      </c>
      <c r="I1866" s="50" t="s">
        <v>251</v>
      </c>
    </row>
    <row r="1867" spans="1:9" x14ac:dyDescent="0.25">
      <c r="A1867" s="50">
        <v>2006</v>
      </c>
      <c r="E1867" s="50">
        <v>2.21</v>
      </c>
      <c r="F1867" s="50">
        <f t="shared" si="29"/>
        <v>139.9953893</v>
      </c>
      <c r="H1867" s="50">
        <v>62</v>
      </c>
      <c r="I1867" s="50" t="s">
        <v>251</v>
      </c>
    </row>
    <row r="1868" spans="1:9" x14ac:dyDescent="0.25">
      <c r="A1868" s="50">
        <v>2005</v>
      </c>
      <c r="E1868" s="50">
        <v>2.21</v>
      </c>
      <c r="F1868" s="50">
        <f t="shared" si="29"/>
        <v>139.9953893</v>
      </c>
      <c r="H1868" s="50">
        <v>63</v>
      </c>
      <c r="I1868" s="50" t="s">
        <v>251</v>
      </c>
    </row>
    <row r="1869" spans="1:9" x14ac:dyDescent="0.25">
      <c r="A1869" s="50">
        <v>2004</v>
      </c>
      <c r="E1869" s="50">
        <v>1.52</v>
      </c>
      <c r="F1869" s="50">
        <f t="shared" si="29"/>
        <v>96.286421599999997</v>
      </c>
      <c r="H1869" s="50">
        <v>83</v>
      </c>
      <c r="I1869" s="50" t="s">
        <v>251</v>
      </c>
    </row>
    <row r="1870" spans="1:9" x14ac:dyDescent="0.25">
      <c r="A1870" s="50">
        <v>2002</v>
      </c>
      <c r="E1870" s="50">
        <v>1.82</v>
      </c>
      <c r="F1870" s="50">
        <f t="shared" si="29"/>
        <v>115.2903206</v>
      </c>
      <c r="H1870" s="50">
        <v>69</v>
      </c>
      <c r="I1870" s="50" t="s">
        <v>251</v>
      </c>
    </row>
    <row r="1871" spans="1:9" x14ac:dyDescent="0.25">
      <c r="A1871" s="50">
        <v>2012</v>
      </c>
      <c r="E1871" s="50">
        <v>1.93</v>
      </c>
      <c r="F1871" s="50">
        <f t="shared" si="29"/>
        <v>122.25841689999999</v>
      </c>
      <c r="H1871" s="50">
        <v>56</v>
      </c>
      <c r="I1871" s="50" t="s">
        <v>252</v>
      </c>
    </row>
    <row r="1872" spans="1:9" x14ac:dyDescent="0.25">
      <c r="A1872" s="50">
        <v>2011</v>
      </c>
      <c r="E1872" s="50">
        <v>1.93</v>
      </c>
      <c r="F1872" s="50">
        <f t="shared" si="29"/>
        <v>122.25841689999999</v>
      </c>
      <c r="H1872" s="50">
        <v>56</v>
      </c>
      <c r="I1872" s="50" t="s">
        <v>252</v>
      </c>
    </row>
    <row r="1873" spans="1:9" x14ac:dyDescent="0.25">
      <c r="A1873" s="50">
        <v>2010</v>
      </c>
      <c r="E1873" s="50">
        <v>1.58</v>
      </c>
      <c r="F1873" s="50">
        <f t="shared" si="29"/>
        <v>100.0872014</v>
      </c>
      <c r="H1873" s="50">
        <v>81</v>
      </c>
      <c r="I1873" s="50" t="s">
        <v>252</v>
      </c>
    </row>
    <row r="1874" spans="1:9" x14ac:dyDescent="0.25">
      <c r="A1874" s="50">
        <v>2009</v>
      </c>
      <c r="E1874" s="50">
        <v>1.58</v>
      </c>
      <c r="F1874" s="50">
        <f t="shared" si="29"/>
        <v>100.0872014</v>
      </c>
      <c r="H1874" s="50">
        <v>81</v>
      </c>
      <c r="I1874" s="50" t="s">
        <v>252</v>
      </c>
    </row>
    <row r="1875" spans="1:9" x14ac:dyDescent="0.25">
      <c r="A1875" s="50">
        <v>2008</v>
      </c>
      <c r="E1875" s="50">
        <v>1.79</v>
      </c>
      <c r="F1875" s="50">
        <f t="shared" si="29"/>
        <v>113.38993069999999</v>
      </c>
      <c r="H1875" s="50">
        <v>79</v>
      </c>
      <c r="I1875" s="50" t="s">
        <v>252</v>
      </c>
    </row>
    <row r="1876" spans="1:9" x14ac:dyDescent="0.25">
      <c r="A1876" s="50">
        <v>2007</v>
      </c>
      <c r="E1876" s="50">
        <v>1.79</v>
      </c>
      <c r="F1876" s="50">
        <f t="shared" si="29"/>
        <v>113.38993069999999</v>
      </c>
      <c r="H1876" s="50">
        <v>80</v>
      </c>
      <c r="I1876" s="50" t="s">
        <v>252</v>
      </c>
    </row>
    <row r="1877" spans="1:9" x14ac:dyDescent="0.25">
      <c r="A1877" s="50">
        <v>2006</v>
      </c>
      <c r="E1877" s="50">
        <v>1.56</v>
      </c>
      <c r="F1877" s="50">
        <f t="shared" si="29"/>
        <v>98.820274799999993</v>
      </c>
      <c r="H1877" s="50">
        <v>81</v>
      </c>
      <c r="I1877" s="50" t="s">
        <v>252</v>
      </c>
    </row>
    <row r="1878" spans="1:9" x14ac:dyDescent="0.25">
      <c r="A1878" s="50">
        <v>2005</v>
      </c>
      <c r="E1878" s="50">
        <v>1.56</v>
      </c>
      <c r="F1878" s="50">
        <f t="shared" si="29"/>
        <v>98.820274799999993</v>
      </c>
      <c r="H1878" s="50">
        <v>82</v>
      </c>
      <c r="I1878" s="50" t="s">
        <v>252</v>
      </c>
    </row>
    <row r="1879" spans="1:9" x14ac:dyDescent="0.25">
      <c r="A1879" s="50">
        <v>2004</v>
      </c>
      <c r="E1879" s="50">
        <v>1.21</v>
      </c>
      <c r="F1879" s="50">
        <f t="shared" si="29"/>
        <v>76.64905929999999</v>
      </c>
      <c r="H1879" s="50">
        <v>81</v>
      </c>
      <c r="I1879" s="50" t="s">
        <v>252</v>
      </c>
    </row>
    <row r="1880" spans="1:9" x14ac:dyDescent="0.25">
      <c r="A1880" s="50">
        <v>2002</v>
      </c>
      <c r="E1880" s="50">
        <v>1.54</v>
      </c>
      <c r="F1880" s="50">
        <f t="shared" si="29"/>
        <v>97.553348199999988</v>
      </c>
      <c r="H1880" s="50">
        <v>78</v>
      </c>
      <c r="I1880" s="50" t="s">
        <v>252</v>
      </c>
    </row>
    <row r="1881" spans="1:9" x14ac:dyDescent="0.25">
      <c r="A1881" s="50">
        <v>2012</v>
      </c>
      <c r="E1881" s="50">
        <v>2.38</v>
      </c>
      <c r="F1881" s="50">
        <f t="shared" si="29"/>
        <v>150.76426539999997</v>
      </c>
      <c r="H1881" s="50">
        <v>78</v>
      </c>
      <c r="I1881" s="50" t="s">
        <v>253</v>
      </c>
    </row>
    <row r="1882" spans="1:9" x14ac:dyDescent="0.25">
      <c r="A1882" s="50">
        <v>2011</v>
      </c>
      <c r="E1882" s="50">
        <v>2.38</v>
      </c>
      <c r="F1882" s="50">
        <f t="shared" si="29"/>
        <v>150.76426539999997</v>
      </c>
      <c r="H1882" s="50">
        <v>79</v>
      </c>
      <c r="I1882" s="50" t="s">
        <v>253</v>
      </c>
    </row>
    <row r="1883" spans="1:9" x14ac:dyDescent="0.25">
      <c r="A1883" s="50">
        <v>2010</v>
      </c>
      <c r="E1883" s="50">
        <v>3.51</v>
      </c>
      <c r="F1883" s="50">
        <f t="shared" si="29"/>
        <v>222.34561829999996</v>
      </c>
      <c r="H1883" s="50">
        <v>61</v>
      </c>
      <c r="I1883" s="50" t="s">
        <v>253</v>
      </c>
    </row>
    <row r="1884" spans="1:9" x14ac:dyDescent="0.25">
      <c r="A1884" s="50">
        <v>2009</v>
      </c>
      <c r="E1884" s="50">
        <v>3.51</v>
      </c>
      <c r="F1884" s="50">
        <f t="shared" si="29"/>
        <v>222.34561829999996</v>
      </c>
      <c r="H1884" s="50">
        <v>61</v>
      </c>
      <c r="I1884" s="50" t="s">
        <v>253</v>
      </c>
    </row>
    <row r="1885" spans="1:9" x14ac:dyDescent="0.25">
      <c r="A1885" s="50">
        <v>2008</v>
      </c>
      <c r="E1885" s="50">
        <v>4.21</v>
      </c>
      <c r="F1885" s="50">
        <f t="shared" si="29"/>
        <v>266.68804929999999</v>
      </c>
      <c r="H1885" s="50">
        <v>54</v>
      </c>
      <c r="I1885" s="50" t="s">
        <v>253</v>
      </c>
    </row>
    <row r="1886" spans="1:9" x14ac:dyDescent="0.25">
      <c r="A1886" s="50">
        <v>2007</v>
      </c>
      <c r="E1886" s="50">
        <v>4.21</v>
      </c>
      <c r="F1886" s="50">
        <f t="shared" si="29"/>
        <v>266.68804929999999</v>
      </c>
      <c r="H1886" s="50">
        <v>54</v>
      </c>
      <c r="I1886" s="50" t="s">
        <v>253</v>
      </c>
    </row>
    <row r="1887" spans="1:9" x14ac:dyDescent="0.25">
      <c r="A1887" s="50">
        <v>2006</v>
      </c>
      <c r="E1887" s="50">
        <v>2.02</v>
      </c>
      <c r="F1887" s="50">
        <f t="shared" si="29"/>
        <v>127.95958659999999</v>
      </c>
      <c r="H1887" s="50">
        <v>78</v>
      </c>
      <c r="I1887" s="50" t="s">
        <v>253</v>
      </c>
    </row>
    <row r="1888" spans="1:9" x14ac:dyDescent="0.25">
      <c r="A1888" s="50">
        <v>2005</v>
      </c>
      <c r="E1888" s="50">
        <v>2.02</v>
      </c>
      <c r="F1888" s="50">
        <f t="shared" si="29"/>
        <v>127.95958659999999</v>
      </c>
      <c r="H1888" s="50">
        <v>79</v>
      </c>
      <c r="I1888" s="50" t="s">
        <v>253</v>
      </c>
    </row>
    <row r="1889" spans="1:9" x14ac:dyDescent="0.25">
      <c r="A1889" s="50">
        <v>2004</v>
      </c>
      <c r="E1889" s="50">
        <v>2.72</v>
      </c>
      <c r="F1889" s="50">
        <f t="shared" si="29"/>
        <v>172.3020176</v>
      </c>
      <c r="H1889" s="50">
        <v>73</v>
      </c>
      <c r="I1889" s="50" t="s">
        <v>253</v>
      </c>
    </row>
    <row r="1890" spans="1:9" x14ac:dyDescent="0.25">
      <c r="A1890" s="50">
        <v>2003</v>
      </c>
      <c r="E1890" s="50">
        <v>2.72</v>
      </c>
      <c r="F1890" s="50">
        <f t="shared" si="29"/>
        <v>172.3020176</v>
      </c>
      <c r="H1890" s="50">
        <v>73</v>
      </c>
      <c r="I1890" s="50" t="s">
        <v>253</v>
      </c>
    </row>
    <row r="1891" spans="1:9" x14ac:dyDescent="0.25">
      <c r="A1891" s="50">
        <v>2002</v>
      </c>
      <c r="F1891" s="50">
        <f t="shared" si="29"/>
        <v>0</v>
      </c>
      <c r="H1891" s="50">
        <v>74</v>
      </c>
      <c r="I1891" s="50" t="s">
        <v>253</v>
      </c>
    </row>
    <row r="1892" spans="1:9" x14ac:dyDescent="0.25">
      <c r="A1892" s="50">
        <v>2003</v>
      </c>
      <c r="E1892" s="50">
        <v>2.08</v>
      </c>
      <c r="F1892" s="50">
        <f t="shared" si="29"/>
        <v>131.76036639999998</v>
      </c>
      <c r="H1892" s="50">
        <v>68</v>
      </c>
      <c r="I1892" s="50" t="s">
        <v>254</v>
      </c>
    </row>
    <row r="1893" spans="1:9" x14ac:dyDescent="0.25">
      <c r="A1893" s="50">
        <v>2002</v>
      </c>
      <c r="E1893" s="50">
        <v>1.41</v>
      </c>
      <c r="F1893" s="50">
        <f t="shared" ref="F1893:F1956" si="30">E1893*(39.37*1.609)</f>
        <v>89.318325299999984</v>
      </c>
      <c r="H1893" s="50">
        <v>85</v>
      </c>
      <c r="I1893" s="50" t="s">
        <v>255</v>
      </c>
    </row>
    <row r="1894" spans="1:9" x14ac:dyDescent="0.25">
      <c r="A1894" s="50">
        <v>2012</v>
      </c>
      <c r="E1894" s="50">
        <v>1.69</v>
      </c>
      <c r="F1894" s="50">
        <f t="shared" si="30"/>
        <v>107.05529769999998</v>
      </c>
      <c r="H1894" s="50">
        <v>65</v>
      </c>
      <c r="I1894" s="50" t="s">
        <v>256</v>
      </c>
    </row>
    <row r="1895" spans="1:9" x14ac:dyDescent="0.25">
      <c r="A1895" s="50">
        <v>2011</v>
      </c>
      <c r="E1895" s="50">
        <v>1.52</v>
      </c>
      <c r="F1895" s="50">
        <f t="shared" si="30"/>
        <v>96.286421599999997</v>
      </c>
      <c r="H1895" s="50">
        <v>67</v>
      </c>
      <c r="I1895" s="50" t="s">
        <v>256</v>
      </c>
    </row>
    <row r="1896" spans="1:9" x14ac:dyDescent="0.25">
      <c r="A1896" s="50">
        <v>2010</v>
      </c>
      <c r="E1896" s="50">
        <v>1.84</v>
      </c>
      <c r="F1896" s="50">
        <f t="shared" si="30"/>
        <v>116.55724719999999</v>
      </c>
      <c r="H1896" s="50">
        <v>65</v>
      </c>
      <c r="I1896" s="50" t="s">
        <v>256</v>
      </c>
    </row>
    <row r="1897" spans="1:9" x14ac:dyDescent="0.25">
      <c r="A1897" s="50">
        <v>2009</v>
      </c>
      <c r="E1897" s="50">
        <v>1.84</v>
      </c>
      <c r="F1897" s="50">
        <f t="shared" si="30"/>
        <v>116.55724719999999</v>
      </c>
      <c r="H1897" s="50">
        <v>65</v>
      </c>
      <c r="I1897" s="50" t="s">
        <v>256</v>
      </c>
    </row>
    <row r="1898" spans="1:9" x14ac:dyDescent="0.25">
      <c r="A1898" s="50">
        <v>2008</v>
      </c>
      <c r="E1898" s="50">
        <v>1.84</v>
      </c>
      <c r="F1898" s="50">
        <f t="shared" si="30"/>
        <v>116.55724719999999</v>
      </c>
      <c r="H1898" s="50">
        <v>66</v>
      </c>
      <c r="I1898" s="50" t="s">
        <v>256</v>
      </c>
    </row>
    <row r="1899" spans="1:9" x14ac:dyDescent="0.25">
      <c r="A1899" s="50">
        <v>2007</v>
      </c>
      <c r="E1899" s="50">
        <v>1.75</v>
      </c>
      <c r="F1899" s="50">
        <f t="shared" si="30"/>
        <v>110.8560775</v>
      </c>
      <c r="H1899" s="50">
        <v>94</v>
      </c>
      <c r="I1899" s="50" t="s">
        <v>256</v>
      </c>
    </row>
    <row r="1900" spans="1:9" x14ac:dyDescent="0.25">
      <c r="A1900" s="50">
        <v>2006</v>
      </c>
      <c r="E1900" s="50">
        <v>1.75</v>
      </c>
      <c r="F1900" s="50">
        <f t="shared" si="30"/>
        <v>110.8560775</v>
      </c>
      <c r="H1900" s="50">
        <v>85</v>
      </c>
      <c r="I1900" s="50" t="s">
        <v>256</v>
      </c>
    </row>
    <row r="1901" spans="1:9" x14ac:dyDescent="0.25">
      <c r="A1901" s="50">
        <v>2005</v>
      </c>
      <c r="E1901" s="50">
        <v>1.49</v>
      </c>
      <c r="F1901" s="50">
        <f t="shared" si="30"/>
        <v>94.38603169999999</v>
      </c>
      <c r="H1901" s="50">
        <v>89</v>
      </c>
      <c r="I1901" s="50" t="s">
        <v>256</v>
      </c>
    </row>
    <row r="1902" spans="1:9" x14ac:dyDescent="0.25">
      <c r="A1902" s="50">
        <v>2004</v>
      </c>
      <c r="E1902" s="50">
        <v>1.49</v>
      </c>
      <c r="F1902" s="50">
        <f t="shared" si="30"/>
        <v>94.38603169999999</v>
      </c>
      <c r="H1902" s="50">
        <v>85</v>
      </c>
      <c r="I1902" s="50" t="s">
        <v>256</v>
      </c>
    </row>
    <row r="1903" spans="1:9" x14ac:dyDescent="0.25">
      <c r="A1903" s="50">
        <v>2002</v>
      </c>
      <c r="E1903" s="50">
        <v>1.44</v>
      </c>
      <c r="F1903" s="50">
        <f t="shared" si="30"/>
        <v>91.218715199999991</v>
      </c>
      <c r="H1903" s="50">
        <v>85</v>
      </c>
      <c r="I1903" s="50" t="s">
        <v>257</v>
      </c>
    </row>
    <row r="1904" spans="1:9" x14ac:dyDescent="0.25">
      <c r="A1904" s="50">
        <v>2012</v>
      </c>
      <c r="E1904" s="50">
        <v>1.35</v>
      </c>
      <c r="F1904" s="50">
        <f t="shared" si="30"/>
        <v>85.517545499999997</v>
      </c>
      <c r="H1904" s="50">
        <v>68</v>
      </c>
      <c r="I1904" s="50" t="s">
        <v>258</v>
      </c>
    </row>
    <row r="1905" spans="1:9" x14ac:dyDescent="0.25">
      <c r="A1905" s="50">
        <v>2011</v>
      </c>
      <c r="E1905" s="50">
        <v>1.39</v>
      </c>
      <c r="F1905" s="50">
        <f t="shared" si="30"/>
        <v>88.051398699999993</v>
      </c>
      <c r="H1905" s="50">
        <v>69</v>
      </c>
      <c r="I1905" s="50" t="s">
        <v>258</v>
      </c>
    </row>
    <row r="1906" spans="1:9" x14ac:dyDescent="0.25">
      <c r="A1906" s="50">
        <v>2010</v>
      </c>
      <c r="E1906" s="50">
        <v>1.34</v>
      </c>
      <c r="F1906" s="50">
        <f t="shared" si="30"/>
        <v>84.884082199999995</v>
      </c>
      <c r="H1906" s="50">
        <v>70</v>
      </c>
      <c r="I1906" s="50" t="s">
        <v>258</v>
      </c>
    </row>
    <row r="1907" spans="1:9" x14ac:dyDescent="0.25">
      <c r="A1907" s="50">
        <v>2009</v>
      </c>
      <c r="E1907" s="50">
        <v>1.34</v>
      </c>
      <c r="F1907" s="50">
        <f t="shared" si="30"/>
        <v>84.884082199999995</v>
      </c>
      <c r="H1907" s="50">
        <v>70</v>
      </c>
      <c r="I1907" s="50" t="s">
        <v>258</v>
      </c>
    </row>
    <row r="1908" spans="1:9" x14ac:dyDescent="0.25">
      <c r="A1908" s="50">
        <v>2008</v>
      </c>
      <c r="E1908" s="50">
        <v>1.34</v>
      </c>
      <c r="F1908" s="50">
        <f t="shared" si="30"/>
        <v>84.884082199999995</v>
      </c>
      <c r="H1908" s="50">
        <v>71</v>
      </c>
      <c r="I1908" s="50" t="s">
        <v>258</v>
      </c>
    </row>
    <row r="1909" spans="1:9" x14ac:dyDescent="0.25">
      <c r="A1909" s="50">
        <v>2007</v>
      </c>
      <c r="E1909" s="50">
        <v>1.35</v>
      </c>
      <c r="F1909" s="50">
        <f t="shared" si="30"/>
        <v>85.517545499999997</v>
      </c>
      <c r="H1909" s="50">
        <v>85</v>
      </c>
      <c r="I1909" s="50" t="s">
        <v>258</v>
      </c>
    </row>
    <row r="1910" spans="1:9" x14ac:dyDescent="0.25">
      <c r="A1910" s="50">
        <v>2006</v>
      </c>
      <c r="E1910" s="50">
        <v>1.35</v>
      </c>
      <c r="F1910" s="50">
        <f t="shared" si="30"/>
        <v>85.517545499999997</v>
      </c>
      <c r="H1910" s="50">
        <v>78</v>
      </c>
      <c r="I1910" s="50" t="s">
        <v>258</v>
      </c>
    </row>
    <row r="1911" spans="1:9" x14ac:dyDescent="0.25">
      <c r="A1911" s="50">
        <v>2005</v>
      </c>
      <c r="E1911" s="50">
        <v>1.52</v>
      </c>
      <c r="F1911" s="50">
        <f t="shared" si="30"/>
        <v>96.286421599999997</v>
      </c>
      <c r="H1911" s="50">
        <v>76</v>
      </c>
      <c r="I1911" s="50" t="s">
        <v>258</v>
      </c>
    </row>
    <row r="1912" spans="1:9" x14ac:dyDescent="0.25">
      <c r="A1912" s="50">
        <v>2004</v>
      </c>
      <c r="E1912" s="50">
        <v>1.52</v>
      </c>
      <c r="F1912" s="50">
        <f t="shared" si="30"/>
        <v>96.286421599999997</v>
      </c>
      <c r="H1912" s="50">
        <v>84</v>
      </c>
      <c r="I1912" s="50" t="s">
        <v>258</v>
      </c>
    </row>
    <row r="1913" spans="1:9" x14ac:dyDescent="0.25">
      <c r="A1913" s="50">
        <v>2003</v>
      </c>
      <c r="E1913" s="50">
        <v>1.44</v>
      </c>
      <c r="F1913" s="50">
        <f t="shared" si="30"/>
        <v>91.218715199999991</v>
      </c>
      <c r="H1913" s="50">
        <v>84</v>
      </c>
      <c r="I1913" s="50" t="s">
        <v>258</v>
      </c>
    </row>
    <row r="1914" spans="1:9" x14ac:dyDescent="0.25">
      <c r="A1914" s="50">
        <v>2012</v>
      </c>
      <c r="E1914" s="50">
        <v>1.62</v>
      </c>
      <c r="F1914" s="50">
        <f t="shared" si="30"/>
        <v>102.62105459999999</v>
      </c>
      <c r="H1914" s="50">
        <v>82</v>
      </c>
      <c r="I1914" s="50" t="s">
        <v>259</v>
      </c>
    </row>
    <row r="1915" spans="1:9" x14ac:dyDescent="0.25">
      <c r="A1915" s="50">
        <v>2011</v>
      </c>
      <c r="E1915" s="50">
        <v>1.39</v>
      </c>
      <c r="F1915" s="50">
        <f t="shared" si="30"/>
        <v>88.051398699999993</v>
      </c>
      <c r="H1915" s="50">
        <v>85</v>
      </c>
      <c r="I1915" s="50" t="s">
        <v>259</v>
      </c>
    </row>
    <row r="1916" spans="1:9" x14ac:dyDescent="0.25">
      <c r="A1916" s="50">
        <v>2010</v>
      </c>
      <c r="E1916" s="50">
        <v>0.93</v>
      </c>
      <c r="F1916" s="50">
        <f t="shared" si="30"/>
        <v>58.912086899999998</v>
      </c>
      <c r="H1916" s="50">
        <v>99</v>
      </c>
      <c r="I1916" s="50" t="s">
        <v>259</v>
      </c>
    </row>
    <row r="1917" spans="1:9" x14ac:dyDescent="0.25">
      <c r="A1917" s="50">
        <v>2009</v>
      </c>
      <c r="E1917" s="50">
        <v>1.43</v>
      </c>
      <c r="F1917" s="50">
        <f t="shared" si="30"/>
        <v>90.585251899999989</v>
      </c>
      <c r="H1917" s="50">
        <v>99</v>
      </c>
      <c r="I1917" s="50" t="s">
        <v>259</v>
      </c>
    </row>
    <row r="1918" spans="1:9" x14ac:dyDescent="0.25">
      <c r="A1918" s="50">
        <v>2008</v>
      </c>
      <c r="E1918" s="50">
        <v>1.43</v>
      </c>
      <c r="F1918" s="50">
        <f t="shared" si="30"/>
        <v>90.585251899999989</v>
      </c>
      <c r="H1918" s="50">
        <v>99</v>
      </c>
      <c r="I1918" s="50" t="s">
        <v>259</v>
      </c>
    </row>
    <row r="1919" spans="1:9" x14ac:dyDescent="0.25">
      <c r="A1919" s="50">
        <v>2007</v>
      </c>
      <c r="F1919" s="50">
        <f t="shared" si="30"/>
        <v>0</v>
      </c>
      <c r="H1919" s="50">
        <v>89</v>
      </c>
      <c r="I1919" s="50" t="s">
        <v>259</v>
      </c>
    </row>
    <row r="1920" spans="1:9" x14ac:dyDescent="0.25">
      <c r="A1920" s="50">
        <v>2012</v>
      </c>
      <c r="E1920" s="50">
        <v>1.52</v>
      </c>
      <c r="F1920" s="50">
        <f t="shared" si="30"/>
        <v>96.286421599999997</v>
      </c>
      <c r="H1920" s="50">
        <v>89</v>
      </c>
      <c r="I1920" s="50" t="s">
        <v>260</v>
      </c>
    </row>
    <row r="1921" spans="1:9" x14ac:dyDescent="0.25">
      <c r="A1921" s="50">
        <v>2011</v>
      </c>
      <c r="E1921" s="50">
        <v>1.21</v>
      </c>
      <c r="F1921" s="50">
        <f t="shared" si="30"/>
        <v>76.64905929999999</v>
      </c>
      <c r="H1921" s="50">
        <v>100</v>
      </c>
      <c r="I1921" s="50" t="s">
        <v>260</v>
      </c>
    </row>
    <row r="1922" spans="1:9" x14ac:dyDescent="0.25">
      <c r="A1922" s="50">
        <v>2010</v>
      </c>
      <c r="E1922" s="50">
        <v>1.39</v>
      </c>
      <c r="F1922" s="50">
        <f t="shared" si="30"/>
        <v>88.051398699999993</v>
      </c>
      <c r="H1922" s="50">
        <v>100</v>
      </c>
      <c r="I1922" s="50" t="s">
        <v>260</v>
      </c>
    </row>
    <row r="1923" spans="1:9" x14ac:dyDescent="0.25">
      <c r="A1923" s="50">
        <v>2009</v>
      </c>
      <c r="E1923" s="50">
        <v>1.31</v>
      </c>
      <c r="F1923" s="50">
        <f t="shared" si="30"/>
        <v>82.983692300000001</v>
      </c>
      <c r="H1923" s="50">
        <v>100</v>
      </c>
      <c r="I1923" s="50" t="s">
        <v>260</v>
      </c>
    </row>
    <row r="1924" spans="1:9" x14ac:dyDescent="0.25">
      <c r="A1924" s="50">
        <v>2008</v>
      </c>
      <c r="E1924" s="50">
        <v>1.31</v>
      </c>
      <c r="F1924" s="50">
        <f t="shared" si="30"/>
        <v>82.983692300000001</v>
      </c>
      <c r="H1924" s="50">
        <v>100</v>
      </c>
      <c r="I1924" s="50" t="s">
        <v>260</v>
      </c>
    </row>
    <row r="1925" spans="1:9" x14ac:dyDescent="0.25">
      <c r="A1925" s="50">
        <v>2007</v>
      </c>
      <c r="F1925" s="50">
        <f t="shared" si="30"/>
        <v>0</v>
      </c>
      <c r="H1925" s="50">
        <v>89</v>
      </c>
      <c r="I1925" s="50" t="s">
        <v>260</v>
      </c>
    </row>
    <row r="1926" spans="1:9" x14ac:dyDescent="0.25">
      <c r="A1926" s="50">
        <v>2012</v>
      </c>
      <c r="E1926" s="50">
        <v>1.56</v>
      </c>
      <c r="F1926" s="50">
        <f t="shared" si="30"/>
        <v>98.820274799999993</v>
      </c>
      <c r="H1926" s="50">
        <v>95</v>
      </c>
      <c r="I1926" s="50" t="s">
        <v>261</v>
      </c>
    </row>
    <row r="1927" spans="1:9" x14ac:dyDescent="0.25">
      <c r="A1927" s="50">
        <v>2011</v>
      </c>
      <c r="E1927" s="50">
        <v>1.53</v>
      </c>
      <c r="F1927" s="50">
        <f t="shared" si="30"/>
        <v>96.9198849</v>
      </c>
      <c r="H1927" s="50">
        <v>96</v>
      </c>
      <c r="I1927" s="50" t="s">
        <v>261</v>
      </c>
    </row>
    <row r="1928" spans="1:9" x14ac:dyDescent="0.25">
      <c r="A1928" s="50">
        <v>2010</v>
      </c>
      <c r="E1928" s="50">
        <v>1.29</v>
      </c>
      <c r="F1928" s="50">
        <f t="shared" si="30"/>
        <v>81.716765699999996</v>
      </c>
      <c r="H1928" s="50">
        <v>95</v>
      </c>
      <c r="I1928" s="50" t="s">
        <v>261</v>
      </c>
    </row>
    <row r="1929" spans="1:9" x14ac:dyDescent="0.25">
      <c r="A1929" s="50">
        <v>2009</v>
      </c>
      <c r="E1929" s="50">
        <v>1.76</v>
      </c>
      <c r="F1929" s="50">
        <f t="shared" si="30"/>
        <v>111.48954079999999</v>
      </c>
      <c r="H1929" s="50">
        <v>95</v>
      </c>
      <c r="I1929" s="50" t="s">
        <v>261</v>
      </c>
    </row>
    <row r="1930" spans="1:9" x14ac:dyDescent="0.25">
      <c r="A1930" s="50">
        <v>2008</v>
      </c>
      <c r="E1930" s="50">
        <v>1.76</v>
      </c>
      <c r="F1930" s="50">
        <f t="shared" si="30"/>
        <v>111.48954079999999</v>
      </c>
      <c r="H1930" s="50">
        <v>96</v>
      </c>
      <c r="I1930" s="50" t="s">
        <v>261</v>
      </c>
    </row>
    <row r="1931" spans="1:9" x14ac:dyDescent="0.25">
      <c r="A1931" s="50">
        <v>2007</v>
      </c>
      <c r="F1931" s="50">
        <f t="shared" si="30"/>
        <v>0</v>
      </c>
      <c r="H1931" s="50">
        <v>89</v>
      </c>
      <c r="I1931" s="50" t="s">
        <v>261</v>
      </c>
    </row>
    <row r="1932" spans="1:9" x14ac:dyDescent="0.25">
      <c r="A1932" s="50">
        <v>2006</v>
      </c>
      <c r="F1932" s="50">
        <f t="shared" si="30"/>
        <v>0</v>
      </c>
      <c r="H1932" s="50">
        <v>90</v>
      </c>
      <c r="I1932" s="50" t="s">
        <v>261</v>
      </c>
    </row>
    <row r="1933" spans="1:9" x14ac:dyDescent="0.25">
      <c r="A1933" s="50">
        <v>2005</v>
      </c>
      <c r="F1933" s="50">
        <f t="shared" si="30"/>
        <v>0</v>
      </c>
      <c r="H1933" s="50">
        <v>89</v>
      </c>
      <c r="I1933" s="50" t="s">
        <v>262</v>
      </c>
    </row>
    <row r="1934" spans="1:9" x14ac:dyDescent="0.25">
      <c r="A1934" s="50">
        <v>2012</v>
      </c>
      <c r="E1934" s="50">
        <v>1.62</v>
      </c>
      <c r="F1934" s="50">
        <f t="shared" si="30"/>
        <v>102.62105459999999</v>
      </c>
      <c r="H1934" s="50">
        <v>87</v>
      </c>
      <c r="I1934" s="50" t="s">
        <v>263</v>
      </c>
    </row>
    <row r="1935" spans="1:9" x14ac:dyDescent="0.25">
      <c r="A1935" s="50">
        <v>2011</v>
      </c>
      <c r="E1935" s="50">
        <v>1.24</v>
      </c>
      <c r="F1935" s="50">
        <f t="shared" si="30"/>
        <v>78.549449199999998</v>
      </c>
      <c r="H1935" s="50">
        <v>98</v>
      </c>
      <c r="I1935" s="50" t="s">
        <v>263</v>
      </c>
    </row>
    <row r="1936" spans="1:9" x14ac:dyDescent="0.25">
      <c r="A1936" s="50">
        <v>2010</v>
      </c>
      <c r="E1936" s="50">
        <v>1.2</v>
      </c>
      <c r="F1936" s="50">
        <f t="shared" si="30"/>
        <v>76.015595999999988</v>
      </c>
      <c r="H1936" s="50">
        <v>88</v>
      </c>
      <c r="I1936" s="50" t="s">
        <v>263</v>
      </c>
    </row>
    <row r="1937" spans="1:9" x14ac:dyDescent="0.25">
      <c r="A1937" s="50">
        <v>2009</v>
      </c>
      <c r="E1937" s="50">
        <v>1.66</v>
      </c>
      <c r="F1937" s="50">
        <f t="shared" si="30"/>
        <v>105.15490779999999</v>
      </c>
      <c r="H1937" s="50">
        <v>88</v>
      </c>
      <c r="I1937" s="50" t="s">
        <v>263</v>
      </c>
    </row>
    <row r="1938" spans="1:9" x14ac:dyDescent="0.25">
      <c r="A1938" s="50">
        <v>2008</v>
      </c>
      <c r="E1938" s="50">
        <v>1.66</v>
      </c>
      <c r="F1938" s="50">
        <f t="shared" si="30"/>
        <v>105.15490779999999</v>
      </c>
      <c r="H1938" s="50">
        <v>89</v>
      </c>
      <c r="I1938" s="50" t="s">
        <v>263</v>
      </c>
    </row>
    <row r="1939" spans="1:9" x14ac:dyDescent="0.25">
      <c r="A1939" s="50">
        <v>2007</v>
      </c>
      <c r="E1939" s="50">
        <v>1.4</v>
      </c>
      <c r="F1939" s="50">
        <f t="shared" si="30"/>
        <v>88.684861999999981</v>
      </c>
      <c r="H1939" s="50">
        <v>99</v>
      </c>
      <c r="I1939" s="50" t="s">
        <v>263</v>
      </c>
    </row>
    <row r="1940" spans="1:9" x14ac:dyDescent="0.25">
      <c r="A1940" s="50">
        <v>2006</v>
      </c>
      <c r="E1940" s="50">
        <v>1.4</v>
      </c>
      <c r="F1940" s="50">
        <f t="shared" si="30"/>
        <v>88.684861999999981</v>
      </c>
      <c r="H1940" s="50">
        <v>91</v>
      </c>
      <c r="I1940" s="50" t="s">
        <v>263</v>
      </c>
    </row>
    <row r="1941" spans="1:9" x14ac:dyDescent="0.25">
      <c r="A1941" s="50">
        <v>2012</v>
      </c>
      <c r="E1941" s="50">
        <v>1.22</v>
      </c>
      <c r="F1941" s="50">
        <f t="shared" si="30"/>
        <v>77.282522599999993</v>
      </c>
      <c r="H1941" s="50">
        <v>99</v>
      </c>
      <c r="I1941" s="50" t="s">
        <v>264</v>
      </c>
    </row>
    <row r="1942" spans="1:9" x14ac:dyDescent="0.25">
      <c r="A1942" s="50">
        <v>2011</v>
      </c>
      <c r="E1942" s="50">
        <v>0.96</v>
      </c>
      <c r="F1942" s="50">
        <f t="shared" si="30"/>
        <v>60.812476799999992</v>
      </c>
      <c r="H1942" s="50">
        <v>100</v>
      </c>
      <c r="I1942" s="50" t="s">
        <v>264</v>
      </c>
    </row>
    <row r="1943" spans="1:9" x14ac:dyDescent="0.25">
      <c r="A1943" s="50">
        <v>2010</v>
      </c>
      <c r="E1943" s="50">
        <v>0.91</v>
      </c>
      <c r="F1943" s="50">
        <f t="shared" si="30"/>
        <v>57.645160300000001</v>
      </c>
      <c r="H1943" s="50">
        <v>100</v>
      </c>
      <c r="I1943" s="50" t="s">
        <v>264</v>
      </c>
    </row>
    <row r="1944" spans="1:9" x14ac:dyDescent="0.25">
      <c r="A1944" s="50">
        <v>2009</v>
      </c>
      <c r="E1944" s="50">
        <v>1.1200000000000001</v>
      </c>
      <c r="F1944" s="50">
        <f t="shared" si="30"/>
        <v>70.947889599999996</v>
      </c>
      <c r="H1944" s="50">
        <v>100</v>
      </c>
      <c r="I1944" s="50" t="s">
        <v>264</v>
      </c>
    </row>
    <row r="1945" spans="1:9" x14ac:dyDescent="0.25">
      <c r="A1945" s="50">
        <v>2008</v>
      </c>
      <c r="E1945" s="50">
        <v>1.1200000000000001</v>
      </c>
      <c r="F1945" s="50">
        <f t="shared" si="30"/>
        <v>70.947889599999996</v>
      </c>
      <c r="H1945" s="50">
        <v>100</v>
      </c>
      <c r="I1945" s="50" t="s">
        <v>264</v>
      </c>
    </row>
    <row r="1946" spans="1:9" x14ac:dyDescent="0.25">
      <c r="A1946" s="50">
        <v>2007</v>
      </c>
      <c r="F1946" s="50">
        <f t="shared" si="30"/>
        <v>0</v>
      </c>
      <c r="H1946" s="50">
        <v>89</v>
      </c>
      <c r="I1946" s="50" t="s">
        <v>264</v>
      </c>
    </row>
    <row r="1947" spans="1:9" x14ac:dyDescent="0.25">
      <c r="A1947" s="50">
        <v>2006</v>
      </c>
      <c r="F1947" s="50">
        <f t="shared" si="30"/>
        <v>0</v>
      </c>
      <c r="H1947" s="50">
        <v>90</v>
      </c>
      <c r="I1947" s="50" t="s">
        <v>264</v>
      </c>
    </row>
    <row r="1948" spans="1:9" x14ac:dyDescent="0.25">
      <c r="A1948" s="50">
        <v>2012</v>
      </c>
      <c r="E1948" s="50">
        <v>2.2200000000000002</v>
      </c>
      <c r="F1948" s="50">
        <f t="shared" si="30"/>
        <v>140.62885259999999</v>
      </c>
      <c r="H1948" s="50">
        <v>53</v>
      </c>
      <c r="I1948" s="50" t="s">
        <v>265</v>
      </c>
    </row>
    <row r="1949" spans="1:9" x14ac:dyDescent="0.25">
      <c r="A1949" s="50">
        <v>2011</v>
      </c>
      <c r="E1949" s="50">
        <v>1.94</v>
      </c>
      <c r="F1949" s="50">
        <f t="shared" si="30"/>
        <v>122.89188019999999</v>
      </c>
      <c r="H1949" s="50">
        <v>57</v>
      </c>
      <c r="I1949" s="50" t="s">
        <v>265</v>
      </c>
    </row>
    <row r="1950" spans="1:9" x14ac:dyDescent="0.25">
      <c r="A1950" s="50">
        <v>2010</v>
      </c>
      <c r="E1950" s="50">
        <v>2.09</v>
      </c>
      <c r="F1950" s="50">
        <f t="shared" si="30"/>
        <v>132.39382969999997</v>
      </c>
      <c r="H1950" s="50">
        <v>69</v>
      </c>
      <c r="I1950" s="50" t="s">
        <v>265</v>
      </c>
    </row>
    <row r="1951" spans="1:9" x14ac:dyDescent="0.25">
      <c r="A1951" s="50">
        <v>2009</v>
      </c>
      <c r="E1951" s="50">
        <v>2.15</v>
      </c>
      <c r="F1951" s="50">
        <f t="shared" si="30"/>
        <v>136.19460949999998</v>
      </c>
      <c r="H1951" s="50">
        <v>69</v>
      </c>
      <c r="I1951" s="50" t="s">
        <v>265</v>
      </c>
    </row>
    <row r="1952" spans="1:9" x14ac:dyDescent="0.25">
      <c r="A1952" s="50">
        <v>2008</v>
      </c>
      <c r="E1952" s="50">
        <v>2.15</v>
      </c>
      <c r="F1952" s="50">
        <f t="shared" si="30"/>
        <v>136.19460949999998</v>
      </c>
      <c r="H1952" s="50">
        <v>68</v>
      </c>
      <c r="I1952" s="50" t="s">
        <v>265</v>
      </c>
    </row>
    <row r="1953" spans="1:9" x14ac:dyDescent="0.25">
      <c r="A1953" s="50">
        <v>2007</v>
      </c>
      <c r="E1953" s="50">
        <v>1.64</v>
      </c>
      <c r="F1953" s="50">
        <f t="shared" si="30"/>
        <v>103.88798119999998</v>
      </c>
      <c r="H1953" s="50">
        <v>75</v>
      </c>
      <c r="I1953" s="50" t="s">
        <v>265</v>
      </c>
    </row>
    <row r="1954" spans="1:9" x14ac:dyDescent="0.25">
      <c r="A1954" s="50">
        <v>2006</v>
      </c>
      <c r="E1954" s="50">
        <v>1.64</v>
      </c>
      <c r="F1954" s="50">
        <f t="shared" si="30"/>
        <v>103.88798119999998</v>
      </c>
      <c r="H1954" s="50">
        <v>68</v>
      </c>
      <c r="I1954" s="50" t="s">
        <v>265</v>
      </c>
    </row>
    <row r="1955" spans="1:9" x14ac:dyDescent="0.25">
      <c r="A1955" s="50">
        <v>2005</v>
      </c>
      <c r="E1955" s="50">
        <v>2.02</v>
      </c>
      <c r="F1955" s="50">
        <f t="shared" si="30"/>
        <v>127.95958659999999</v>
      </c>
      <c r="H1955" s="50">
        <v>71</v>
      </c>
      <c r="I1955" s="50" t="s">
        <v>266</v>
      </c>
    </row>
    <row r="1956" spans="1:9" x14ac:dyDescent="0.25">
      <c r="A1956" s="50">
        <v>2004</v>
      </c>
      <c r="E1956" s="50">
        <v>2.02</v>
      </c>
      <c r="F1956" s="50">
        <f t="shared" si="30"/>
        <v>127.95958659999999</v>
      </c>
      <c r="H1956" s="50">
        <v>74</v>
      </c>
      <c r="I1956" s="50" t="s">
        <v>266</v>
      </c>
    </row>
    <row r="1957" spans="1:9" x14ac:dyDescent="0.25">
      <c r="A1957" s="50">
        <v>2002</v>
      </c>
      <c r="E1957" s="50">
        <v>1.82</v>
      </c>
      <c r="F1957" s="50">
        <f t="shared" ref="F1957:F2020" si="31">E1957*(39.37*1.609)</f>
        <v>115.2903206</v>
      </c>
      <c r="H1957" s="50">
        <v>74</v>
      </c>
      <c r="I1957" s="50" t="s">
        <v>266</v>
      </c>
    </row>
    <row r="1958" spans="1:9" x14ac:dyDescent="0.25">
      <c r="A1958" s="50">
        <v>2012</v>
      </c>
      <c r="E1958" s="50">
        <v>1.43</v>
      </c>
      <c r="F1958" s="50">
        <f t="shared" si="31"/>
        <v>90.585251899999989</v>
      </c>
      <c r="H1958" s="50">
        <v>84</v>
      </c>
      <c r="I1958" s="50" t="s">
        <v>267</v>
      </c>
    </row>
    <row r="1959" spans="1:9" x14ac:dyDescent="0.25">
      <c r="A1959" s="50">
        <v>2011</v>
      </c>
      <c r="E1959" s="50">
        <v>1.0900000000000001</v>
      </c>
      <c r="F1959" s="50">
        <f t="shared" si="31"/>
        <v>69.047499700000003</v>
      </c>
      <c r="H1959" s="50">
        <v>100</v>
      </c>
      <c r="I1959" s="50" t="s">
        <v>267</v>
      </c>
    </row>
    <row r="1960" spans="1:9" x14ac:dyDescent="0.25">
      <c r="A1960" s="50">
        <v>2010</v>
      </c>
      <c r="E1960" s="50">
        <v>1.05</v>
      </c>
      <c r="F1960" s="50">
        <f t="shared" si="31"/>
        <v>66.513646499999993</v>
      </c>
      <c r="H1960" s="50">
        <v>87</v>
      </c>
      <c r="I1960" s="50" t="s">
        <v>267</v>
      </c>
    </row>
    <row r="1961" spans="1:9" x14ac:dyDescent="0.25">
      <c r="A1961" s="50">
        <v>2009</v>
      </c>
      <c r="E1961" s="50">
        <v>1.3</v>
      </c>
      <c r="F1961" s="50">
        <f t="shared" si="31"/>
        <v>82.350228999999999</v>
      </c>
      <c r="H1961" s="50">
        <v>87</v>
      </c>
      <c r="I1961" s="50" t="s">
        <v>267</v>
      </c>
    </row>
    <row r="1962" spans="1:9" x14ac:dyDescent="0.25">
      <c r="A1962" s="50">
        <v>2008</v>
      </c>
      <c r="E1962" s="50">
        <v>1.3</v>
      </c>
      <c r="F1962" s="50">
        <f t="shared" si="31"/>
        <v>82.350228999999999</v>
      </c>
      <c r="H1962" s="50">
        <v>88</v>
      </c>
      <c r="I1962" s="50" t="s">
        <v>267</v>
      </c>
    </row>
    <row r="1963" spans="1:9" x14ac:dyDescent="0.25">
      <c r="A1963" s="50">
        <v>2007</v>
      </c>
      <c r="F1963" s="50">
        <f t="shared" si="31"/>
        <v>0</v>
      </c>
      <c r="H1963" s="50">
        <v>89</v>
      </c>
      <c r="I1963" s="50" t="s">
        <v>267</v>
      </c>
    </row>
    <row r="1964" spans="1:9" x14ac:dyDescent="0.25">
      <c r="A1964" s="50">
        <v>2012</v>
      </c>
      <c r="E1964" s="50">
        <v>1.62</v>
      </c>
      <c r="F1964" s="50">
        <f t="shared" si="31"/>
        <v>102.62105459999999</v>
      </c>
      <c r="H1964" s="50">
        <v>88</v>
      </c>
      <c r="I1964" s="50" t="s">
        <v>268</v>
      </c>
    </row>
    <row r="1965" spans="1:9" x14ac:dyDescent="0.25">
      <c r="A1965" s="50">
        <v>2011</v>
      </c>
      <c r="E1965" s="50">
        <v>1.21</v>
      </c>
      <c r="F1965" s="50">
        <f t="shared" si="31"/>
        <v>76.64905929999999</v>
      </c>
      <c r="H1965" s="50">
        <v>100</v>
      </c>
      <c r="I1965" s="50" t="s">
        <v>268</v>
      </c>
    </row>
    <row r="1966" spans="1:9" x14ac:dyDescent="0.25">
      <c r="A1966" s="50">
        <v>2010</v>
      </c>
      <c r="E1966" s="50">
        <v>1.23</v>
      </c>
      <c r="F1966" s="50">
        <f t="shared" si="31"/>
        <v>77.915985899999995</v>
      </c>
      <c r="H1966" s="50">
        <v>98</v>
      </c>
      <c r="I1966" s="50" t="s">
        <v>268</v>
      </c>
    </row>
    <row r="1967" spans="1:9" x14ac:dyDescent="0.25">
      <c r="A1967" s="50">
        <v>2009</v>
      </c>
      <c r="E1967" s="50">
        <v>1.5</v>
      </c>
      <c r="F1967" s="50">
        <f t="shared" si="31"/>
        <v>95.019494999999992</v>
      </c>
      <c r="H1967" s="50">
        <v>98</v>
      </c>
      <c r="I1967" s="50" t="s">
        <v>268</v>
      </c>
    </row>
    <row r="1968" spans="1:9" x14ac:dyDescent="0.25">
      <c r="A1968" s="50">
        <v>2008</v>
      </c>
      <c r="E1968" s="50">
        <v>1.5</v>
      </c>
      <c r="F1968" s="50">
        <f t="shared" si="31"/>
        <v>95.019494999999992</v>
      </c>
      <c r="H1968" s="50">
        <v>99</v>
      </c>
      <c r="I1968" s="50" t="s">
        <v>268</v>
      </c>
    </row>
    <row r="1969" spans="1:9" x14ac:dyDescent="0.25">
      <c r="A1969" s="50">
        <v>2007</v>
      </c>
      <c r="F1969" s="50">
        <f t="shared" si="31"/>
        <v>0</v>
      </c>
      <c r="H1969" s="50">
        <v>89</v>
      </c>
      <c r="I1969" s="50" t="s">
        <v>268</v>
      </c>
    </row>
    <row r="1970" spans="1:9" x14ac:dyDescent="0.25">
      <c r="A1970" s="50">
        <v>2012</v>
      </c>
      <c r="E1970" s="50">
        <v>1.51</v>
      </c>
      <c r="F1970" s="50">
        <f t="shared" si="31"/>
        <v>95.652958299999995</v>
      </c>
      <c r="H1970" s="50">
        <v>96</v>
      </c>
      <c r="I1970" s="50" t="s">
        <v>269</v>
      </c>
    </row>
    <row r="1971" spans="1:9" x14ac:dyDescent="0.25">
      <c r="A1971" s="50">
        <v>2011</v>
      </c>
      <c r="E1971" s="50">
        <v>1.21</v>
      </c>
      <c r="F1971" s="50">
        <f t="shared" si="31"/>
        <v>76.64905929999999</v>
      </c>
      <c r="H1971" s="50">
        <v>100</v>
      </c>
      <c r="I1971" s="50" t="s">
        <v>269</v>
      </c>
    </row>
    <row r="1972" spans="1:9" x14ac:dyDescent="0.25">
      <c r="A1972" s="50">
        <v>2010</v>
      </c>
      <c r="E1972" s="50">
        <v>1.1499999999999999</v>
      </c>
      <c r="F1972" s="50">
        <f t="shared" si="31"/>
        <v>72.84827949999999</v>
      </c>
      <c r="H1972" s="50">
        <v>98</v>
      </c>
      <c r="I1972" s="50" t="s">
        <v>269</v>
      </c>
    </row>
    <row r="1973" spans="1:9" x14ac:dyDescent="0.25">
      <c r="A1973" s="50">
        <v>2009</v>
      </c>
      <c r="E1973" s="50">
        <v>1.49</v>
      </c>
      <c r="F1973" s="50">
        <f t="shared" si="31"/>
        <v>94.38603169999999</v>
      </c>
      <c r="H1973" s="50">
        <v>98</v>
      </c>
      <c r="I1973" s="50" t="s">
        <v>269</v>
      </c>
    </row>
    <row r="1974" spans="1:9" x14ac:dyDescent="0.25">
      <c r="A1974" s="50">
        <v>2008</v>
      </c>
      <c r="E1974" s="50">
        <v>1.49</v>
      </c>
      <c r="F1974" s="50">
        <f t="shared" si="31"/>
        <v>94.38603169999999</v>
      </c>
      <c r="H1974" s="50">
        <v>99</v>
      </c>
      <c r="I1974" s="50" t="s">
        <v>269</v>
      </c>
    </row>
    <row r="1975" spans="1:9" x14ac:dyDescent="0.25">
      <c r="A1975" s="50">
        <v>2007</v>
      </c>
      <c r="F1975" s="50">
        <f t="shared" si="31"/>
        <v>0</v>
      </c>
      <c r="H1975" s="50">
        <v>89</v>
      </c>
      <c r="I1975" s="50" t="s">
        <v>269</v>
      </c>
    </row>
    <row r="1976" spans="1:9" x14ac:dyDescent="0.25">
      <c r="A1976" s="50">
        <v>2012</v>
      </c>
      <c r="E1976" s="50">
        <v>1.05</v>
      </c>
      <c r="F1976" s="50">
        <f t="shared" si="31"/>
        <v>66.513646499999993</v>
      </c>
      <c r="H1976" s="50">
        <v>100</v>
      </c>
      <c r="I1976" s="50" t="s">
        <v>270</v>
      </c>
    </row>
    <row r="1977" spans="1:9" x14ac:dyDescent="0.25">
      <c r="A1977" s="50">
        <v>2011</v>
      </c>
      <c r="E1977" s="50">
        <v>1.04</v>
      </c>
      <c r="F1977" s="50">
        <f t="shared" si="31"/>
        <v>65.880183199999991</v>
      </c>
      <c r="H1977" s="50">
        <v>100</v>
      </c>
      <c r="I1977" s="50" t="s">
        <v>270</v>
      </c>
    </row>
    <row r="1978" spans="1:9" x14ac:dyDescent="0.25">
      <c r="A1978" s="50">
        <v>2010</v>
      </c>
      <c r="E1978" s="50">
        <v>1</v>
      </c>
      <c r="F1978" s="50">
        <f t="shared" si="31"/>
        <v>63.346329999999995</v>
      </c>
      <c r="H1978" s="50">
        <v>100</v>
      </c>
      <c r="I1978" s="50" t="s">
        <v>270</v>
      </c>
    </row>
    <row r="1979" spans="1:9" x14ac:dyDescent="0.25">
      <c r="A1979" s="50">
        <v>2009</v>
      </c>
      <c r="E1979" s="50">
        <v>1.24</v>
      </c>
      <c r="F1979" s="50">
        <f t="shared" si="31"/>
        <v>78.549449199999998</v>
      </c>
      <c r="H1979" s="50">
        <v>100</v>
      </c>
      <c r="I1979" s="50" t="s">
        <v>270</v>
      </c>
    </row>
    <row r="1980" spans="1:9" x14ac:dyDescent="0.25">
      <c r="A1980" s="50">
        <v>2008</v>
      </c>
      <c r="E1980" s="50">
        <v>1.24</v>
      </c>
      <c r="F1980" s="50">
        <f t="shared" si="31"/>
        <v>78.549449199999998</v>
      </c>
      <c r="H1980" s="50">
        <v>100</v>
      </c>
      <c r="I1980" s="50" t="s">
        <v>270</v>
      </c>
    </row>
    <row r="1981" spans="1:9" x14ac:dyDescent="0.25">
      <c r="A1981" s="50">
        <v>2007</v>
      </c>
      <c r="F1981" s="50">
        <f t="shared" si="31"/>
        <v>0</v>
      </c>
      <c r="H1981" s="50">
        <v>89</v>
      </c>
      <c r="I1981" s="50" t="s">
        <v>270</v>
      </c>
    </row>
    <row r="1982" spans="1:9" x14ac:dyDescent="0.25">
      <c r="A1982" s="50">
        <v>2012</v>
      </c>
      <c r="E1982" s="50">
        <v>1.1499999999999999</v>
      </c>
      <c r="F1982" s="50">
        <f t="shared" si="31"/>
        <v>72.84827949999999</v>
      </c>
      <c r="H1982" s="50">
        <v>93</v>
      </c>
      <c r="I1982" s="50" t="s">
        <v>271</v>
      </c>
    </row>
    <row r="1983" spans="1:9" x14ac:dyDescent="0.25">
      <c r="A1983" s="50">
        <v>2011</v>
      </c>
      <c r="E1983" s="50">
        <v>1.1299999999999999</v>
      </c>
      <c r="F1983" s="50">
        <f t="shared" si="31"/>
        <v>71.581352899999985</v>
      </c>
      <c r="H1983" s="50">
        <v>100</v>
      </c>
      <c r="I1983" s="50" t="s">
        <v>271</v>
      </c>
    </row>
    <row r="1984" spans="1:9" x14ac:dyDescent="0.25">
      <c r="A1984" s="50">
        <v>2010</v>
      </c>
      <c r="E1984" s="50">
        <v>1.1000000000000001</v>
      </c>
      <c r="F1984" s="50">
        <f t="shared" si="31"/>
        <v>69.680963000000006</v>
      </c>
      <c r="H1984" s="50">
        <v>100</v>
      </c>
      <c r="I1984" s="50" t="s">
        <v>271</v>
      </c>
    </row>
    <row r="1985" spans="1:9" x14ac:dyDescent="0.25">
      <c r="A1985" s="50">
        <v>2009</v>
      </c>
      <c r="E1985" s="50">
        <v>1.28</v>
      </c>
      <c r="F1985" s="50">
        <f t="shared" si="31"/>
        <v>81.083302399999994</v>
      </c>
      <c r="H1985" s="50">
        <v>100</v>
      </c>
      <c r="I1985" s="50" t="s">
        <v>271</v>
      </c>
    </row>
    <row r="1986" spans="1:9" x14ac:dyDescent="0.25">
      <c r="A1986" s="50">
        <v>2008</v>
      </c>
      <c r="E1986" s="50">
        <v>1.28</v>
      </c>
      <c r="F1986" s="50">
        <f t="shared" si="31"/>
        <v>81.083302399999994</v>
      </c>
      <c r="H1986" s="50">
        <v>100</v>
      </c>
      <c r="I1986" s="50" t="s">
        <v>271</v>
      </c>
    </row>
    <row r="1987" spans="1:9" x14ac:dyDescent="0.25">
      <c r="A1987" s="50">
        <v>2007</v>
      </c>
      <c r="F1987" s="50">
        <f t="shared" si="31"/>
        <v>0</v>
      </c>
      <c r="H1987" s="50">
        <v>89</v>
      </c>
      <c r="I1987" s="50" t="s">
        <v>271</v>
      </c>
    </row>
    <row r="1988" spans="1:9" x14ac:dyDescent="0.25">
      <c r="A1988" s="50">
        <v>2006</v>
      </c>
      <c r="F1988" s="50">
        <f t="shared" si="31"/>
        <v>0</v>
      </c>
      <c r="H1988" s="50">
        <v>90</v>
      </c>
      <c r="I1988" s="50" t="s">
        <v>271</v>
      </c>
    </row>
    <row r="1989" spans="1:9" x14ac:dyDescent="0.25">
      <c r="A1989" s="50">
        <v>2012</v>
      </c>
      <c r="E1989" s="50">
        <v>0.91</v>
      </c>
      <c r="F1989" s="50">
        <f t="shared" si="31"/>
        <v>57.645160300000001</v>
      </c>
      <c r="H1989" s="50">
        <v>100</v>
      </c>
      <c r="I1989" s="50" t="s">
        <v>272</v>
      </c>
    </row>
    <row r="1990" spans="1:9" x14ac:dyDescent="0.25">
      <c r="A1990" s="50">
        <v>2011</v>
      </c>
      <c r="E1990" s="50">
        <v>0.83</v>
      </c>
      <c r="F1990" s="50">
        <f t="shared" si="31"/>
        <v>52.577453899999995</v>
      </c>
      <c r="H1990" s="50">
        <v>79</v>
      </c>
      <c r="I1990" s="50" t="s">
        <v>272</v>
      </c>
    </row>
    <row r="1991" spans="1:9" x14ac:dyDescent="0.25">
      <c r="A1991" s="50">
        <v>2010</v>
      </c>
      <c r="E1991" s="50">
        <v>0.83</v>
      </c>
      <c r="F1991" s="50">
        <f t="shared" si="31"/>
        <v>52.577453899999995</v>
      </c>
      <c r="H1991" s="50">
        <v>57</v>
      </c>
      <c r="I1991" s="50" t="s">
        <v>272</v>
      </c>
    </row>
    <row r="1992" spans="1:9" x14ac:dyDescent="0.25">
      <c r="A1992" s="50">
        <v>2009</v>
      </c>
      <c r="E1992" s="50">
        <v>2.88</v>
      </c>
      <c r="F1992" s="50">
        <f t="shared" si="31"/>
        <v>182.43743039999998</v>
      </c>
      <c r="H1992" s="50">
        <v>57</v>
      </c>
      <c r="I1992" s="50" t="s">
        <v>272</v>
      </c>
    </row>
    <row r="1993" spans="1:9" x14ac:dyDescent="0.25">
      <c r="A1993" s="50">
        <v>2008</v>
      </c>
      <c r="E1993" s="50">
        <v>2.88</v>
      </c>
      <c r="F1993" s="50">
        <f t="shared" si="31"/>
        <v>182.43743039999998</v>
      </c>
      <c r="H1993" s="50">
        <v>58</v>
      </c>
      <c r="I1993" s="50" t="s">
        <v>272</v>
      </c>
    </row>
    <row r="1994" spans="1:9" x14ac:dyDescent="0.25">
      <c r="A1994" s="50">
        <v>2007</v>
      </c>
      <c r="F1994" s="50">
        <f t="shared" si="31"/>
        <v>0</v>
      </c>
      <c r="H1994" s="50">
        <v>90</v>
      </c>
      <c r="I1994" s="50" t="s">
        <v>272</v>
      </c>
    </row>
    <row r="1995" spans="1:9" x14ac:dyDescent="0.25">
      <c r="A1995" s="50">
        <v>2012</v>
      </c>
      <c r="E1995" s="50">
        <v>0.96</v>
      </c>
      <c r="F1995" s="50">
        <f t="shared" si="31"/>
        <v>60.812476799999992</v>
      </c>
      <c r="H1995" s="50">
        <v>100</v>
      </c>
      <c r="I1995" s="50" t="s">
        <v>273</v>
      </c>
    </row>
    <row r="1996" spans="1:9" x14ac:dyDescent="0.25">
      <c r="A1996" s="50">
        <v>2011</v>
      </c>
      <c r="E1996" s="50">
        <v>1.06</v>
      </c>
      <c r="F1996" s="50">
        <f t="shared" si="31"/>
        <v>67.147109799999996</v>
      </c>
      <c r="H1996" s="50">
        <v>100</v>
      </c>
      <c r="I1996" s="50" t="s">
        <v>273</v>
      </c>
    </row>
    <row r="1997" spans="1:9" x14ac:dyDescent="0.25">
      <c r="A1997" s="50">
        <v>2010</v>
      </c>
      <c r="E1997" s="50">
        <v>0.94</v>
      </c>
      <c r="F1997" s="50">
        <f t="shared" si="31"/>
        <v>59.545550199999994</v>
      </c>
      <c r="H1997" s="50">
        <v>88</v>
      </c>
      <c r="I1997" s="50" t="s">
        <v>273</v>
      </c>
    </row>
    <row r="1998" spans="1:9" x14ac:dyDescent="0.25">
      <c r="A1998" s="50">
        <v>2009</v>
      </c>
      <c r="E1998" s="50">
        <v>2.5</v>
      </c>
      <c r="F1998" s="50">
        <f t="shared" si="31"/>
        <v>158.36582499999997</v>
      </c>
      <c r="H1998" s="50">
        <v>88</v>
      </c>
      <c r="I1998" s="50" t="s">
        <v>273</v>
      </c>
    </row>
    <row r="1999" spans="1:9" x14ac:dyDescent="0.25">
      <c r="A1999" s="50">
        <v>2008</v>
      </c>
      <c r="E1999" s="50">
        <v>2.5</v>
      </c>
      <c r="F1999" s="50">
        <f t="shared" si="31"/>
        <v>158.36582499999997</v>
      </c>
      <c r="H1999" s="50">
        <v>88</v>
      </c>
      <c r="I1999" s="50" t="s">
        <v>273</v>
      </c>
    </row>
    <row r="2000" spans="1:9" x14ac:dyDescent="0.25">
      <c r="A2000" s="50">
        <v>2007</v>
      </c>
      <c r="F2000" s="50">
        <f t="shared" si="31"/>
        <v>0</v>
      </c>
      <c r="H2000" s="50">
        <v>90</v>
      </c>
      <c r="I2000" s="50" t="s">
        <v>274</v>
      </c>
    </row>
    <row r="2001" spans="1:9" x14ac:dyDescent="0.25">
      <c r="A2001" s="50">
        <v>2012</v>
      </c>
      <c r="E2001" s="50">
        <v>1.06</v>
      </c>
      <c r="F2001" s="50">
        <f t="shared" si="31"/>
        <v>67.147109799999996</v>
      </c>
      <c r="H2001" s="50">
        <v>100</v>
      </c>
      <c r="I2001" s="50" t="s">
        <v>275</v>
      </c>
    </row>
    <row r="2002" spans="1:9" x14ac:dyDescent="0.25">
      <c r="A2002" s="50">
        <v>2011</v>
      </c>
      <c r="E2002" s="50">
        <v>0.98</v>
      </c>
      <c r="F2002" s="50">
        <f t="shared" si="31"/>
        <v>62.079403399999997</v>
      </c>
      <c r="H2002" s="50">
        <v>100</v>
      </c>
      <c r="I2002" s="50" t="s">
        <v>275</v>
      </c>
    </row>
    <row r="2003" spans="1:9" x14ac:dyDescent="0.25">
      <c r="A2003" s="50">
        <v>2010</v>
      </c>
      <c r="F2003" s="50">
        <f t="shared" si="31"/>
        <v>0</v>
      </c>
      <c r="H2003" s="50">
        <v>88</v>
      </c>
      <c r="I2003" s="50" t="s">
        <v>275</v>
      </c>
    </row>
    <row r="2004" spans="1:9" x14ac:dyDescent="0.25">
      <c r="A2004" s="50">
        <v>2009</v>
      </c>
      <c r="F2004" s="50">
        <f t="shared" si="31"/>
        <v>0</v>
      </c>
      <c r="H2004" s="50">
        <v>88</v>
      </c>
      <c r="I2004" s="50" t="s">
        <v>275</v>
      </c>
    </row>
    <row r="2005" spans="1:9" x14ac:dyDescent="0.25">
      <c r="A2005" s="50">
        <v>2008</v>
      </c>
      <c r="F2005" s="50">
        <f t="shared" si="31"/>
        <v>0</v>
      </c>
      <c r="H2005" s="50">
        <v>90</v>
      </c>
      <c r="I2005" s="50" t="s">
        <v>275</v>
      </c>
    </row>
    <row r="2006" spans="1:9" x14ac:dyDescent="0.25">
      <c r="A2006" s="50">
        <v>2012</v>
      </c>
      <c r="E2006" s="50">
        <v>1.4</v>
      </c>
      <c r="F2006" s="50">
        <f t="shared" si="31"/>
        <v>88.684861999999981</v>
      </c>
      <c r="H2006" s="50">
        <v>97</v>
      </c>
      <c r="I2006" s="50" t="s">
        <v>276</v>
      </c>
    </row>
    <row r="2007" spans="1:9" x14ac:dyDescent="0.25">
      <c r="A2007" s="50">
        <v>2011</v>
      </c>
      <c r="E2007" s="50">
        <v>1.42</v>
      </c>
      <c r="F2007" s="50">
        <f t="shared" si="31"/>
        <v>89.951788599999986</v>
      </c>
      <c r="H2007" s="50">
        <v>98</v>
      </c>
      <c r="I2007" s="50" t="s">
        <v>276</v>
      </c>
    </row>
    <row r="2008" spans="1:9" x14ac:dyDescent="0.25">
      <c r="A2008" s="50">
        <v>2010</v>
      </c>
      <c r="E2008" s="50">
        <v>1.5</v>
      </c>
      <c r="F2008" s="50">
        <f t="shared" si="31"/>
        <v>95.019494999999992</v>
      </c>
      <c r="H2008" s="50">
        <v>98</v>
      </c>
      <c r="I2008" s="50" t="s">
        <v>276</v>
      </c>
    </row>
    <row r="2009" spans="1:9" x14ac:dyDescent="0.25">
      <c r="A2009" s="50">
        <v>2009</v>
      </c>
      <c r="E2009" s="50">
        <v>1.5</v>
      </c>
      <c r="F2009" s="50">
        <f t="shared" si="31"/>
        <v>95.019494999999992</v>
      </c>
      <c r="H2009" s="50">
        <v>98</v>
      </c>
      <c r="I2009" s="50" t="s">
        <v>276</v>
      </c>
    </row>
    <row r="2010" spans="1:9" x14ac:dyDescent="0.25">
      <c r="A2010" s="50">
        <v>2008</v>
      </c>
      <c r="E2010" s="50">
        <v>1.5</v>
      </c>
      <c r="F2010" s="50">
        <f t="shared" si="31"/>
        <v>95.019494999999992</v>
      </c>
      <c r="H2010" s="50">
        <v>99</v>
      </c>
      <c r="I2010" s="50" t="s">
        <v>276</v>
      </c>
    </row>
    <row r="2011" spans="1:9" x14ac:dyDescent="0.25">
      <c r="A2011" s="50">
        <v>2007</v>
      </c>
      <c r="F2011" s="50">
        <f t="shared" si="31"/>
        <v>0</v>
      </c>
      <c r="H2011" s="50">
        <v>89</v>
      </c>
      <c r="I2011" s="50" t="s">
        <v>276</v>
      </c>
    </row>
    <row r="2012" spans="1:9" x14ac:dyDescent="0.25">
      <c r="A2012" s="50">
        <v>2006</v>
      </c>
      <c r="F2012" s="50">
        <f t="shared" si="31"/>
        <v>0</v>
      </c>
      <c r="H2012" s="50">
        <v>90</v>
      </c>
      <c r="I2012" s="50" t="s">
        <v>276</v>
      </c>
    </row>
    <row r="2013" spans="1:9" x14ac:dyDescent="0.25">
      <c r="A2013" s="50">
        <v>2012</v>
      </c>
      <c r="E2013" s="50">
        <v>1.32</v>
      </c>
      <c r="F2013" s="50">
        <f t="shared" si="31"/>
        <v>83.617155600000004</v>
      </c>
      <c r="H2013" s="50">
        <v>98</v>
      </c>
      <c r="I2013" s="50" t="s">
        <v>277</v>
      </c>
    </row>
    <row r="2014" spans="1:9" x14ac:dyDescent="0.25">
      <c r="A2014" s="50">
        <v>2011</v>
      </c>
      <c r="E2014" s="50">
        <v>1.44</v>
      </c>
      <c r="F2014" s="50">
        <f t="shared" si="31"/>
        <v>91.218715199999991</v>
      </c>
      <c r="H2014" s="50">
        <v>97</v>
      </c>
      <c r="I2014" s="50" t="s">
        <v>277</v>
      </c>
    </row>
    <row r="2015" spans="1:9" x14ac:dyDescent="0.25">
      <c r="A2015" s="50">
        <v>2010</v>
      </c>
      <c r="E2015" s="50">
        <v>1.39</v>
      </c>
      <c r="F2015" s="50">
        <f t="shared" si="31"/>
        <v>88.051398699999993</v>
      </c>
      <c r="H2015" s="50">
        <v>93</v>
      </c>
      <c r="I2015" s="50" t="s">
        <v>277</v>
      </c>
    </row>
    <row r="2016" spans="1:9" x14ac:dyDescent="0.25">
      <c r="A2016" s="50">
        <v>2009</v>
      </c>
      <c r="E2016" s="50">
        <v>1.39</v>
      </c>
      <c r="F2016" s="50">
        <f t="shared" si="31"/>
        <v>88.051398699999993</v>
      </c>
      <c r="H2016" s="50">
        <v>93</v>
      </c>
      <c r="I2016" s="50" t="s">
        <v>277</v>
      </c>
    </row>
    <row r="2017" spans="1:9" x14ac:dyDescent="0.25">
      <c r="A2017" s="50">
        <v>2008</v>
      </c>
      <c r="E2017" s="50">
        <v>1.39</v>
      </c>
      <c r="F2017" s="50">
        <f t="shared" si="31"/>
        <v>88.051398699999993</v>
      </c>
      <c r="H2017" s="50">
        <v>93</v>
      </c>
      <c r="I2017" s="50" t="s">
        <v>277</v>
      </c>
    </row>
    <row r="2018" spans="1:9" x14ac:dyDescent="0.25">
      <c r="A2018" s="50">
        <v>2007</v>
      </c>
      <c r="F2018" s="50">
        <f t="shared" si="31"/>
        <v>0</v>
      </c>
      <c r="H2018" s="50">
        <v>89</v>
      </c>
      <c r="I2018" s="50" t="s">
        <v>277</v>
      </c>
    </row>
    <row r="2019" spans="1:9" x14ac:dyDescent="0.25">
      <c r="A2019" s="50">
        <v>2006</v>
      </c>
      <c r="F2019" s="50">
        <f t="shared" si="31"/>
        <v>0</v>
      </c>
      <c r="H2019" s="50">
        <v>90</v>
      </c>
      <c r="I2019" s="50" t="s">
        <v>277</v>
      </c>
    </row>
    <row r="2020" spans="1:9" x14ac:dyDescent="0.25">
      <c r="A2020" s="50">
        <v>2012</v>
      </c>
      <c r="E2020" s="50">
        <v>1.41</v>
      </c>
      <c r="F2020" s="50">
        <f t="shared" si="31"/>
        <v>89.318325299999984</v>
      </c>
      <c r="H2020" s="50">
        <v>97</v>
      </c>
      <c r="I2020" s="50" t="s">
        <v>278</v>
      </c>
    </row>
    <row r="2021" spans="1:9" x14ac:dyDescent="0.25">
      <c r="A2021" s="50">
        <v>2011</v>
      </c>
      <c r="E2021" s="50">
        <v>1.5</v>
      </c>
      <c r="F2021" s="50">
        <f t="shared" ref="F2021:F2084" si="32">E2021*(39.37*1.609)</f>
        <v>95.019494999999992</v>
      </c>
      <c r="H2021" s="50">
        <v>97</v>
      </c>
      <c r="I2021" s="50" t="s">
        <v>278</v>
      </c>
    </row>
    <row r="2022" spans="1:9" x14ac:dyDescent="0.25">
      <c r="A2022" s="50">
        <v>2010</v>
      </c>
      <c r="E2022" s="50">
        <v>1.41</v>
      </c>
      <c r="F2022" s="50">
        <f t="shared" si="32"/>
        <v>89.318325299999984</v>
      </c>
      <c r="H2022" s="50">
        <v>99</v>
      </c>
      <c r="I2022" s="50" t="s">
        <v>278</v>
      </c>
    </row>
    <row r="2023" spans="1:9" x14ac:dyDescent="0.25">
      <c r="A2023" s="50">
        <v>2009</v>
      </c>
      <c r="E2023" s="50">
        <v>1.41</v>
      </c>
      <c r="F2023" s="50">
        <f t="shared" si="32"/>
        <v>89.318325299999984</v>
      </c>
      <c r="H2023" s="50">
        <v>99</v>
      </c>
      <c r="I2023" s="50" t="s">
        <v>278</v>
      </c>
    </row>
    <row r="2024" spans="1:9" x14ac:dyDescent="0.25">
      <c r="A2024" s="50">
        <v>2008</v>
      </c>
      <c r="E2024" s="50">
        <v>1.41</v>
      </c>
      <c r="F2024" s="50">
        <f t="shared" si="32"/>
        <v>89.318325299999984</v>
      </c>
      <c r="H2024" s="50">
        <v>100</v>
      </c>
      <c r="I2024" s="50" t="s">
        <v>278</v>
      </c>
    </row>
    <row r="2025" spans="1:9" x14ac:dyDescent="0.25">
      <c r="A2025" s="50">
        <v>2007</v>
      </c>
      <c r="F2025" s="50">
        <f t="shared" si="32"/>
        <v>0</v>
      </c>
      <c r="H2025" s="50">
        <v>89</v>
      </c>
      <c r="I2025" s="50" t="s">
        <v>278</v>
      </c>
    </row>
    <row r="2026" spans="1:9" x14ac:dyDescent="0.25">
      <c r="A2026" s="50">
        <v>2006</v>
      </c>
      <c r="F2026" s="50">
        <f t="shared" si="32"/>
        <v>0</v>
      </c>
      <c r="H2026" s="50">
        <v>90</v>
      </c>
      <c r="I2026" s="50" t="s">
        <v>278</v>
      </c>
    </row>
    <row r="2027" spans="1:9" x14ac:dyDescent="0.25">
      <c r="A2027" s="50">
        <v>2012</v>
      </c>
      <c r="E2027" s="50">
        <v>1.3</v>
      </c>
      <c r="F2027" s="50">
        <f t="shared" si="32"/>
        <v>82.350228999999999</v>
      </c>
      <c r="H2027" s="50">
        <v>92</v>
      </c>
      <c r="I2027" s="50" t="s">
        <v>279</v>
      </c>
    </row>
    <row r="2028" spans="1:9" x14ac:dyDescent="0.25">
      <c r="A2028" s="50">
        <v>2011</v>
      </c>
      <c r="E2028" s="50">
        <v>1.34</v>
      </c>
      <c r="F2028" s="50">
        <f t="shared" si="32"/>
        <v>84.884082199999995</v>
      </c>
      <c r="H2028" s="50">
        <v>92</v>
      </c>
      <c r="I2028" s="50" t="s">
        <v>279</v>
      </c>
    </row>
    <row r="2029" spans="1:9" x14ac:dyDescent="0.25">
      <c r="A2029" s="50">
        <v>2010</v>
      </c>
      <c r="E2029" s="50">
        <v>1.48</v>
      </c>
      <c r="F2029" s="50">
        <f t="shared" si="32"/>
        <v>93.752568399999987</v>
      </c>
      <c r="H2029" s="50">
        <v>98</v>
      </c>
      <c r="I2029" s="50" t="s">
        <v>279</v>
      </c>
    </row>
    <row r="2030" spans="1:9" x14ac:dyDescent="0.25">
      <c r="A2030" s="50">
        <v>2009</v>
      </c>
      <c r="E2030" s="50">
        <v>1.48</v>
      </c>
      <c r="F2030" s="50">
        <f t="shared" si="32"/>
        <v>93.752568399999987</v>
      </c>
      <c r="H2030" s="50">
        <v>98</v>
      </c>
      <c r="I2030" s="50" t="s">
        <v>279</v>
      </c>
    </row>
    <row r="2031" spans="1:9" x14ac:dyDescent="0.25">
      <c r="A2031" s="50">
        <v>2008</v>
      </c>
      <c r="E2031" s="50">
        <v>1.48</v>
      </c>
      <c r="F2031" s="50">
        <f t="shared" si="32"/>
        <v>93.752568399999987</v>
      </c>
      <c r="H2031" s="50">
        <v>99</v>
      </c>
      <c r="I2031" s="50" t="s">
        <v>279</v>
      </c>
    </row>
    <row r="2032" spans="1:9" x14ac:dyDescent="0.25">
      <c r="A2032" s="50">
        <v>2007</v>
      </c>
      <c r="F2032" s="50">
        <f t="shared" si="32"/>
        <v>0</v>
      </c>
      <c r="H2032" s="50">
        <v>89</v>
      </c>
      <c r="I2032" s="50" t="s">
        <v>279</v>
      </c>
    </row>
    <row r="2033" spans="1:9" x14ac:dyDescent="0.25">
      <c r="A2033" s="50">
        <v>2012</v>
      </c>
      <c r="E2033" s="50">
        <v>1.1100000000000001</v>
      </c>
      <c r="F2033" s="50">
        <f t="shared" si="32"/>
        <v>70.314426299999994</v>
      </c>
      <c r="H2033" s="50">
        <v>94</v>
      </c>
      <c r="I2033" s="50" t="s">
        <v>280</v>
      </c>
    </row>
    <row r="2034" spans="1:9" x14ac:dyDescent="0.25">
      <c r="A2034" s="50">
        <v>2011</v>
      </c>
      <c r="E2034" s="50">
        <v>1.35</v>
      </c>
      <c r="F2034" s="50">
        <f t="shared" si="32"/>
        <v>85.517545499999997</v>
      </c>
      <c r="H2034" s="50">
        <v>98</v>
      </c>
      <c r="I2034" s="50" t="s">
        <v>280</v>
      </c>
    </row>
    <row r="2035" spans="1:9" x14ac:dyDescent="0.25">
      <c r="A2035" s="50">
        <v>2010</v>
      </c>
      <c r="E2035" s="50">
        <v>1.23</v>
      </c>
      <c r="F2035" s="50">
        <f t="shared" si="32"/>
        <v>77.915985899999995</v>
      </c>
      <c r="H2035" s="50">
        <v>100</v>
      </c>
      <c r="I2035" s="50" t="s">
        <v>280</v>
      </c>
    </row>
    <row r="2036" spans="1:9" x14ac:dyDescent="0.25">
      <c r="A2036" s="50">
        <v>2009</v>
      </c>
      <c r="E2036" s="50">
        <v>1.23</v>
      </c>
      <c r="F2036" s="50">
        <f t="shared" si="32"/>
        <v>77.915985899999995</v>
      </c>
      <c r="H2036" s="50">
        <v>100</v>
      </c>
      <c r="I2036" s="50" t="s">
        <v>280</v>
      </c>
    </row>
    <row r="2037" spans="1:9" x14ac:dyDescent="0.25">
      <c r="A2037" s="50">
        <v>2008</v>
      </c>
      <c r="E2037" s="50">
        <v>1.23</v>
      </c>
      <c r="F2037" s="50">
        <f t="shared" si="32"/>
        <v>77.915985899999995</v>
      </c>
      <c r="H2037" s="50">
        <v>100</v>
      </c>
      <c r="I2037" s="50" t="s">
        <v>280</v>
      </c>
    </row>
    <row r="2038" spans="1:9" x14ac:dyDescent="0.25">
      <c r="A2038" s="50">
        <v>2007</v>
      </c>
      <c r="F2038" s="50">
        <f t="shared" si="32"/>
        <v>0</v>
      </c>
      <c r="H2038" s="50">
        <v>89</v>
      </c>
      <c r="I2038" s="50" t="s">
        <v>280</v>
      </c>
    </row>
    <row r="2039" spans="1:9" x14ac:dyDescent="0.25">
      <c r="A2039" s="50">
        <v>2012</v>
      </c>
      <c r="E2039" s="50">
        <v>1.1200000000000001</v>
      </c>
      <c r="F2039" s="50">
        <f t="shared" si="32"/>
        <v>70.947889599999996</v>
      </c>
      <c r="H2039" s="50">
        <v>100</v>
      </c>
      <c r="I2039" s="50" t="s">
        <v>281</v>
      </c>
    </row>
    <row r="2040" spans="1:9" x14ac:dyDescent="0.25">
      <c r="A2040" s="50">
        <v>2011</v>
      </c>
      <c r="E2040" s="50">
        <v>2.0499999999999998</v>
      </c>
      <c r="F2040" s="50">
        <f t="shared" si="32"/>
        <v>129.85997649999999</v>
      </c>
      <c r="H2040" s="50">
        <v>91</v>
      </c>
      <c r="I2040" s="50" t="s">
        <v>281</v>
      </c>
    </row>
    <row r="2041" spans="1:9" x14ac:dyDescent="0.25">
      <c r="A2041" s="50">
        <v>2010</v>
      </c>
      <c r="E2041" s="50">
        <v>1.72</v>
      </c>
      <c r="F2041" s="50">
        <f t="shared" si="32"/>
        <v>108.95568759999999</v>
      </c>
      <c r="H2041" s="50">
        <v>96</v>
      </c>
      <c r="I2041" s="50" t="s">
        <v>281</v>
      </c>
    </row>
    <row r="2042" spans="1:9" x14ac:dyDescent="0.25">
      <c r="A2042" s="50">
        <v>2009</v>
      </c>
      <c r="E2042" s="50">
        <v>1.72</v>
      </c>
      <c r="F2042" s="50">
        <f t="shared" si="32"/>
        <v>108.95568759999999</v>
      </c>
      <c r="H2042" s="50">
        <v>96</v>
      </c>
      <c r="I2042" s="50" t="s">
        <v>281</v>
      </c>
    </row>
    <row r="2043" spans="1:9" x14ac:dyDescent="0.25">
      <c r="A2043" s="50">
        <v>2008</v>
      </c>
      <c r="E2043" s="50">
        <v>1.72</v>
      </c>
      <c r="F2043" s="50">
        <f t="shared" si="32"/>
        <v>108.95568759999999</v>
      </c>
      <c r="H2043" s="50">
        <v>96</v>
      </c>
      <c r="I2043" s="50" t="s">
        <v>281</v>
      </c>
    </row>
    <row r="2044" spans="1:9" x14ac:dyDescent="0.25">
      <c r="A2044" s="50">
        <v>2007</v>
      </c>
      <c r="F2044" s="50">
        <f t="shared" si="32"/>
        <v>0</v>
      </c>
      <c r="H2044" s="50">
        <v>89</v>
      </c>
      <c r="I2044" s="50" t="s">
        <v>281</v>
      </c>
    </row>
    <row r="2045" spans="1:9" x14ac:dyDescent="0.25">
      <c r="A2045" s="50">
        <v>2012</v>
      </c>
      <c r="E2045" s="50">
        <v>1.29</v>
      </c>
      <c r="F2045" s="50">
        <f t="shared" si="32"/>
        <v>81.716765699999996</v>
      </c>
      <c r="H2045" s="50">
        <v>92</v>
      </c>
      <c r="I2045" s="50" t="s">
        <v>282</v>
      </c>
    </row>
    <row r="2046" spans="1:9" x14ac:dyDescent="0.25">
      <c r="A2046" s="50">
        <v>2011</v>
      </c>
      <c r="E2046" s="50">
        <v>1.31</v>
      </c>
      <c r="F2046" s="50">
        <f t="shared" si="32"/>
        <v>82.983692300000001</v>
      </c>
      <c r="H2046" s="50">
        <v>99</v>
      </c>
      <c r="I2046" s="50" t="s">
        <v>282</v>
      </c>
    </row>
    <row r="2047" spans="1:9" x14ac:dyDescent="0.25">
      <c r="A2047" s="50">
        <v>2010</v>
      </c>
      <c r="E2047" s="50">
        <v>1.2</v>
      </c>
      <c r="F2047" s="50">
        <f t="shared" si="32"/>
        <v>76.015595999999988</v>
      </c>
      <c r="H2047" s="50">
        <v>100</v>
      </c>
      <c r="I2047" s="50" t="s">
        <v>282</v>
      </c>
    </row>
    <row r="2048" spans="1:9" x14ac:dyDescent="0.25">
      <c r="A2048" s="50">
        <v>2009</v>
      </c>
      <c r="E2048" s="50">
        <v>1.2</v>
      </c>
      <c r="F2048" s="50">
        <f t="shared" si="32"/>
        <v>76.015595999999988</v>
      </c>
      <c r="H2048" s="50">
        <v>100</v>
      </c>
      <c r="I2048" s="50" t="s">
        <v>282</v>
      </c>
    </row>
    <row r="2049" spans="1:9" x14ac:dyDescent="0.25">
      <c r="A2049" s="50">
        <v>2008</v>
      </c>
      <c r="E2049" s="50">
        <v>1.2</v>
      </c>
      <c r="F2049" s="50">
        <f t="shared" si="32"/>
        <v>76.015595999999988</v>
      </c>
      <c r="H2049" s="50">
        <v>100</v>
      </c>
      <c r="I2049" s="50" t="s">
        <v>282</v>
      </c>
    </row>
    <row r="2050" spans="1:9" x14ac:dyDescent="0.25">
      <c r="A2050" s="50">
        <v>2007</v>
      </c>
      <c r="F2050" s="50">
        <f t="shared" si="32"/>
        <v>0</v>
      </c>
      <c r="H2050" s="50">
        <v>89</v>
      </c>
      <c r="I2050" s="50" t="s">
        <v>282</v>
      </c>
    </row>
    <row r="2051" spans="1:9" x14ac:dyDescent="0.25">
      <c r="A2051" s="50">
        <v>2012</v>
      </c>
      <c r="E2051" s="50">
        <v>1.01</v>
      </c>
      <c r="F2051" s="50">
        <f t="shared" si="32"/>
        <v>63.979793299999997</v>
      </c>
      <c r="H2051" s="50">
        <v>100</v>
      </c>
      <c r="I2051" s="50" t="s">
        <v>283</v>
      </c>
    </row>
    <row r="2052" spans="1:9" x14ac:dyDescent="0.25">
      <c r="A2052" s="50">
        <v>2011</v>
      </c>
      <c r="E2052" s="50">
        <v>1.18</v>
      </c>
      <c r="F2052" s="50">
        <f t="shared" si="32"/>
        <v>74.748669399999983</v>
      </c>
      <c r="H2052" s="50">
        <v>100</v>
      </c>
      <c r="I2052" s="50" t="s">
        <v>283</v>
      </c>
    </row>
    <row r="2053" spans="1:9" x14ac:dyDescent="0.25">
      <c r="A2053" s="50">
        <v>2010</v>
      </c>
      <c r="E2053" s="50">
        <v>0.97</v>
      </c>
      <c r="F2053" s="50">
        <f t="shared" si="32"/>
        <v>61.445940099999994</v>
      </c>
      <c r="H2053" s="50">
        <v>100</v>
      </c>
      <c r="I2053" s="50" t="s">
        <v>283</v>
      </c>
    </row>
    <row r="2054" spans="1:9" x14ac:dyDescent="0.25">
      <c r="A2054" s="50">
        <v>2009</v>
      </c>
      <c r="E2054" s="50">
        <v>0.97</v>
      </c>
      <c r="F2054" s="50">
        <f t="shared" si="32"/>
        <v>61.445940099999994</v>
      </c>
      <c r="H2054" s="50">
        <v>100</v>
      </c>
      <c r="I2054" s="50" t="s">
        <v>283</v>
      </c>
    </row>
    <row r="2055" spans="1:9" x14ac:dyDescent="0.25">
      <c r="A2055" s="50">
        <v>2008</v>
      </c>
      <c r="E2055" s="50">
        <v>0.97</v>
      </c>
      <c r="F2055" s="50">
        <f t="shared" si="32"/>
        <v>61.445940099999994</v>
      </c>
      <c r="H2055" s="50">
        <v>100</v>
      </c>
      <c r="I2055" s="50" t="s">
        <v>283</v>
      </c>
    </row>
    <row r="2056" spans="1:9" x14ac:dyDescent="0.25">
      <c r="A2056" s="50">
        <v>2007</v>
      </c>
      <c r="F2056" s="50">
        <f t="shared" si="32"/>
        <v>0</v>
      </c>
      <c r="H2056" s="50">
        <v>89</v>
      </c>
      <c r="I2056" s="50" t="s">
        <v>283</v>
      </c>
    </row>
    <row r="2057" spans="1:9" x14ac:dyDescent="0.25">
      <c r="A2057" s="50">
        <v>2012</v>
      </c>
      <c r="E2057" s="50">
        <v>1.06</v>
      </c>
      <c r="F2057" s="50">
        <f t="shared" si="32"/>
        <v>67.147109799999996</v>
      </c>
      <c r="H2057" s="50">
        <v>100</v>
      </c>
      <c r="I2057" s="50" t="s">
        <v>284</v>
      </c>
    </row>
    <row r="2058" spans="1:9" x14ac:dyDescent="0.25">
      <c r="A2058" s="50">
        <v>2011</v>
      </c>
      <c r="E2058" s="50">
        <v>1.1599999999999999</v>
      </c>
      <c r="F2058" s="50">
        <f t="shared" si="32"/>
        <v>73.481742799999992</v>
      </c>
      <c r="H2058" s="50">
        <v>100</v>
      </c>
      <c r="I2058" s="50" t="s">
        <v>284</v>
      </c>
    </row>
    <row r="2059" spans="1:9" x14ac:dyDescent="0.25">
      <c r="A2059" s="50">
        <v>2010</v>
      </c>
      <c r="E2059" s="50">
        <v>1.1000000000000001</v>
      </c>
      <c r="F2059" s="50">
        <f t="shared" si="32"/>
        <v>69.680963000000006</v>
      </c>
      <c r="H2059" s="50">
        <v>96</v>
      </c>
      <c r="I2059" s="50" t="s">
        <v>284</v>
      </c>
    </row>
    <row r="2060" spans="1:9" x14ac:dyDescent="0.25">
      <c r="A2060" s="50">
        <v>2009</v>
      </c>
      <c r="E2060" s="50">
        <v>1.1000000000000001</v>
      </c>
      <c r="F2060" s="50">
        <f t="shared" si="32"/>
        <v>69.680963000000006</v>
      </c>
      <c r="H2060" s="50">
        <v>96</v>
      </c>
      <c r="I2060" s="50" t="s">
        <v>284</v>
      </c>
    </row>
    <row r="2061" spans="1:9" x14ac:dyDescent="0.25">
      <c r="A2061" s="50">
        <v>2008</v>
      </c>
      <c r="E2061" s="50">
        <v>1.1000000000000001</v>
      </c>
      <c r="F2061" s="50">
        <f t="shared" si="32"/>
        <v>69.680963000000006</v>
      </c>
      <c r="H2061" s="50">
        <v>97</v>
      </c>
      <c r="I2061" s="50" t="s">
        <v>284</v>
      </c>
    </row>
    <row r="2062" spans="1:9" x14ac:dyDescent="0.25">
      <c r="A2062" s="50">
        <v>2007</v>
      </c>
      <c r="F2062" s="50">
        <f t="shared" si="32"/>
        <v>0</v>
      </c>
      <c r="H2062" s="50">
        <v>89</v>
      </c>
      <c r="I2062" s="50" t="s">
        <v>284</v>
      </c>
    </row>
    <row r="2063" spans="1:9" x14ac:dyDescent="0.25">
      <c r="A2063" s="50">
        <v>2006</v>
      </c>
      <c r="F2063" s="50">
        <f t="shared" si="32"/>
        <v>0</v>
      </c>
      <c r="H2063" s="50">
        <v>90</v>
      </c>
      <c r="I2063" s="50" t="s">
        <v>284</v>
      </c>
    </row>
    <row r="2064" spans="1:9" x14ac:dyDescent="0.25">
      <c r="A2064" s="50">
        <v>2012</v>
      </c>
      <c r="E2064" s="50">
        <v>0.92</v>
      </c>
      <c r="F2064" s="50">
        <f t="shared" si="32"/>
        <v>58.278623599999996</v>
      </c>
      <c r="H2064" s="50">
        <v>97</v>
      </c>
      <c r="I2064" s="50" t="s">
        <v>285</v>
      </c>
    </row>
    <row r="2065" spans="1:9" x14ac:dyDescent="0.25">
      <c r="A2065" s="50">
        <v>2011</v>
      </c>
      <c r="E2065" s="50">
        <v>0.91</v>
      </c>
      <c r="F2065" s="50">
        <f t="shared" si="32"/>
        <v>57.645160300000001</v>
      </c>
      <c r="H2065" s="50">
        <v>100</v>
      </c>
      <c r="I2065" s="50" t="s">
        <v>285</v>
      </c>
    </row>
    <row r="2066" spans="1:9" x14ac:dyDescent="0.25">
      <c r="A2066" s="50">
        <v>2010</v>
      </c>
      <c r="F2066" s="50">
        <f t="shared" si="32"/>
        <v>0</v>
      </c>
      <c r="H2066" s="50">
        <v>88</v>
      </c>
      <c r="I2066" s="50" t="s">
        <v>285</v>
      </c>
    </row>
    <row r="2067" spans="1:9" x14ac:dyDescent="0.25">
      <c r="A2067" s="50">
        <v>2009</v>
      </c>
      <c r="F2067" s="50">
        <f t="shared" si="32"/>
        <v>0</v>
      </c>
      <c r="H2067" s="50">
        <v>88</v>
      </c>
      <c r="I2067" s="50" t="s">
        <v>285</v>
      </c>
    </row>
    <row r="2068" spans="1:9" x14ac:dyDescent="0.25">
      <c r="A2068" s="50">
        <v>2008</v>
      </c>
      <c r="F2068" s="50">
        <f t="shared" si="32"/>
        <v>0</v>
      </c>
      <c r="H2068" s="50">
        <v>89</v>
      </c>
      <c r="I2068" s="50" t="s">
        <v>285</v>
      </c>
    </row>
    <row r="2069" spans="1:9" x14ac:dyDescent="0.25">
      <c r="A2069" s="50">
        <v>2007</v>
      </c>
      <c r="F2069" s="50">
        <f t="shared" si="32"/>
        <v>0</v>
      </c>
      <c r="H2069" s="50">
        <v>90</v>
      </c>
      <c r="I2069" s="50" t="s">
        <v>285</v>
      </c>
    </row>
    <row r="2070" spans="1:9" x14ac:dyDescent="0.25">
      <c r="A2070" s="50">
        <v>2012</v>
      </c>
      <c r="E2070" s="50">
        <v>1.23</v>
      </c>
      <c r="F2070" s="50">
        <f t="shared" si="32"/>
        <v>77.915985899999995</v>
      </c>
      <c r="H2070" s="50">
        <v>100</v>
      </c>
      <c r="I2070" s="50" t="s">
        <v>286</v>
      </c>
    </row>
    <row r="2071" spans="1:9" x14ac:dyDescent="0.25">
      <c r="A2071" s="50">
        <v>2011</v>
      </c>
      <c r="E2071" s="50">
        <v>0.87</v>
      </c>
      <c r="F2071" s="50">
        <f t="shared" si="32"/>
        <v>55.111307099999998</v>
      </c>
      <c r="H2071" s="50">
        <v>100</v>
      </c>
      <c r="I2071" s="50" t="s">
        <v>286</v>
      </c>
    </row>
    <row r="2072" spans="1:9" x14ac:dyDescent="0.25">
      <c r="A2072" s="50">
        <v>2010</v>
      </c>
      <c r="F2072" s="50">
        <f t="shared" si="32"/>
        <v>0</v>
      </c>
      <c r="H2072" s="50">
        <v>88</v>
      </c>
      <c r="I2072" s="50" t="s">
        <v>286</v>
      </c>
    </row>
    <row r="2073" spans="1:9" x14ac:dyDescent="0.25">
      <c r="A2073" s="50">
        <v>2009</v>
      </c>
      <c r="F2073" s="50">
        <f t="shared" si="32"/>
        <v>0</v>
      </c>
      <c r="H2073" s="50">
        <v>88</v>
      </c>
      <c r="I2073" s="50" t="s">
        <v>286</v>
      </c>
    </row>
    <row r="2074" spans="1:9" x14ac:dyDescent="0.25">
      <c r="A2074" s="50">
        <v>2008</v>
      </c>
      <c r="F2074" s="50">
        <f t="shared" si="32"/>
        <v>0</v>
      </c>
      <c r="H2074" s="50">
        <v>89</v>
      </c>
      <c r="I2074" s="50" t="s">
        <v>286</v>
      </c>
    </row>
    <row r="2075" spans="1:9" x14ac:dyDescent="0.25">
      <c r="A2075" s="50">
        <v>2007</v>
      </c>
      <c r="F2075" s="50">
        <f t="shared" si="32"/>
        <v>0</v>
      </c>
      <c r="H2075" s="50">
        <v>90</v>
      </c>
      <c r="I2075" s="50" t="s">
        <v>287</v>
      </c>
    </row>
    <row r="2076" spans="1:9" x14ac:dyDescent="0.25">
      <c r="A2076" s="50">
        <v>2012</v>
      </c>
      <c r="E2076" s="50">
        <v>0.98</v>
      </c>
      <c r="F2076" s="50">
        <f t="shared" si="32"/>
        <v>62.079403399999997</v>
      </c>
      <c r="H2076" s="50">
        <v>97</v>
      </c>
      <c r="I2076" s="50" t="s">
        <v>288</v>
      </c>
    </row>
    <row r="2077" spans="1:9" x14ac:dyDescent="0.25">
      <c r="A2077" s="50">
        <v>2011</v>
      </c>
      <c r="E2077" s="50">
        <v>1.1100000000000001</v>
      </c>
      <c r="F2077" s="50">
        <f t="shared" si="32"/>
        <v>70.314426299999994</v>
      </c>
      <c r="H2077" s="50">
        <v>100</v>
      </c>
      <c r="I2077" s="50" t="s">
        <v>288</v>
      </c>
    </row>
    <row r="2078" spans="1:9" x14ac:dyDescent="0.25">
      <c r="A2078" s="50">
        <v>2010</v>
      </c>
      <c r="F2078" s="50">
        <f t="shared" si="32"/>
        <v>0</v>
      </c>
      <c r="H2078" s="50">
        <v>88</v>
      </c>
      <c r="I2078" s="50" t="s">
        <v>288</v>
      </c>
    </row>
    <row r="2079" spans="1:9" x14ac:dyDescent="0.25">
      <c r="A2079" s="50">
        <v>2009</v>
      </c>
      <c r="F2079" s="50">
        <f t="shared" si="32"/>
        <v>0</v>
      </c>
      <c r="H2079" s="50">
        <v>88</v>
      </c>
      <c r="I2079" s="50" t="s">
        <v>288</v>
      </c>
    </row>
    <row r="2080" spans="1:9" x14ac:dyDescent="0.25">
      <c r="A2080" s="50">
        <v>2008</v>
      </c>
      <c r="F2080" s="50">
        <f t="shared" si="32"/>
        <v>0</v>
      </c>
      <c r="H2080" s="50">
        <v>90</v>
      </c>
      <c r="I2080" s="50" t="s">
        <v>288</v>
      </c>
    </row>
    <row r="2081" spans="1:9" x14ac:dyDescent="0.25">
      <c r="A2081" s="50">
        <v>2005</v>
      </c>
      <c r="E2081" s="50">
        <v>1.35</v>
      </c>
      <c r="F2081" s="50">
        <f t="shared" si="32"/>
        <v>85.517545499999997</v>
      </c>
      <c r="H2081" s="50">
        <v>80</v>
      </c>
      <c r="I2081" s="50" t="s">
        <v>289</v>
      </c>
    </row>
    <row r="2082" spans="1:9" x14ac:dyDescent="0.25">
      <c r="A2082" s="50">
        <v>2004</v>
      </c>
      <c r="E2082" s="50">
        <v>1.33</v>
      </c>
      <c r="F2082" s="50">
        <f t="shared" si="32"/>
        <v>84.250618899999992</v>
      </c>
      <c r="H2082" s="50">
        <v>82</v>
      </c>
      <c r="I2082" s="50" t="s">
        <v>289</v>
      </c>
    </row>
    <row r="2083" spans="1:9" x14ac:dyDescent="0.25">
      <c r="A2083" s="50">
        <v>2003</v>
      </c>
      <c r="E2083" s="50">
        <v>1.33</v>
      </c>
      <c r="F2083" s="50">
        <f t="shared" si="32"/>
        <v>84.250618899999992</v>
      </c>
      <c r="H2083" s="50">
        <v>82</v>
      </c>
      <c r="I2083" s="50" t="s">
        <v>289</v>
      </c>
    </row>
    <row r="2084" spans="1:9" x14ac:dyDescent="0.25">
      <c r="A2084" s="50">
        <v>2002</v>
      </c>
      <c r="E2084" s="50">
        <v>1.34</v>
      </c>
      <c r="F2084" s="50">
        <f t="shared" si="32"/>
        <v>84.884082199999995</v>
      </c>
      <c r="H2084" s="50">
        <v>82</v>
      </c>
      <c r="I2084" s="50" t="s">
        <v>289</v>
      </c>
    </row>
    <row r="2085" spans="1:9" x14ac:dyDescent="0.25">
      <c r="A2085" s="50">
        <v>2012</v>
      </c>
      <c r="E2085" s="50">
        <v>0.99</v>
      </c>
      <c r="F2085" s="50">
        <f t="shared" ref="F2085:F2148" si="33">E2085*(39.37*1.609)</f>
        <v>62.712866699999992</v>
      </c>
      <c r="H2085" s="50">
        <v>98</v>
      </c>
      <c r="I2085" s="50" t="s">
        <v>290</v>
      </c>
    </row>
    <row r="2086" spans="1:9" x14ac:dyDescent="0.25">
      <c r="A2086" s="50">
        <v>2011</v>
      </c>
      <c r="E2086" s="50">
        <v>1.07</v>
      </c>
      <c r="F2086" s="50">
        <f t="shared" si="33"/>
        <v>67.780573099999998</v>
      </c>
      <c r="H2086" s="50">
        <v>98</v>
      </c>
      <c r="I2086" s="50" t="s">
        <v>290</v>
      </c>
    </row>
    <row r="2087" spans="1:9" x14ac:dyDescent="0.25">
      <c r="A2087" s="50">
        <v>2010</v>
      </c>
      <c r="E2087" s="50">
        <v>1.02</v>
      </c>
      <c r="F2087" s="50">
        <f t="shared" si="33"/>
        <v>64.6132566</v>
      </c>
      <c r="H2087" s="50">
        <v>90</v>
      </c>
      <c r="I2087" s="50" t="s">
        <v>291</v>
      </c>
    </row>
    <row r="2088" spans="1:9" x14ac:dyDescent="0.25">
      <c r="A2088" s="50">
        <v>2009</v>
      </c>
      <c r="E2088" s="50">
        <v>1.26</v>
      </c>
      <c r="F2088" s="50">
        <f t="shared" si="33"/>
        <v>79.816375799999989</v>
      </c>
      <c r="H2088" s="50">
        <v>90</v>
      </c>
      <c r="I2088" s="50" t="s">
        <v>291</v>
      </c>
    </row>
    <row r="2089" spans="1:9" x14ac:dyDescent="0.25">
      <c r="A2089" s="50">
        <v>2008</v>
      </c>
      <c r="E2089" s="50">
        <v>1.34</v>
      </c>
      <c r="F2089" s="50">
        <f t="shared" si="33"/>
        <v>84.884082199999995</v>
      </c>
      <c r="H2089" s="50">
        <v>96</v>
      </c>
      <c r="I2089" s="50" t="s">
        <v>291</v>
      </c>
    </row>
    <row r="2090" spans="1:9" x14ac:dyDescent="0.25">
      <c r="A2090" s="50">
        <v>2007</v>
      </c>
      <c r="E2090" s="50">
        <v>1.34</v>
      </c>
      <c r="F2090" s="50">
        <f t="shared" si="33"/>
        <v>84.884082199999995</v>
      </c>
      <c r="H2090" s="50">
        <v>97</v>
      </c>
      <c r="I2090" s="50" t="s">
        <v>291</v>
      </c>
    </row>
    <row r="2091" spans="1:9" x14ac:dyDescent="0.25">
      <c r="A2091" s="50">
        <v>2006</v>
      </c>
      <c r="E2091" s="50">
        <v>1.34</v>
      </c>
      <c r="F2091" s="50">
        <f t="shared" si="33"/>
        <v>84.884082199999995</v>
      </c>
      <c r="H2091" s="50">
        <v>94</v>
      </c>
      <c r="I2091" s="50" t="s">
        <v>291</v>
      </c>
    </row>
    <row r="2092" spans="1:9" x14ac:dyDescent="0.25">
      <c r="A2092" s="50">
        <v>2005</v>
      </c>
      <c r="E2092" s="50">
        <v>1.34</v>
      </c>
      <c r="F2092" s="50">
        <f t="shared" si="33"/>
        <v>84.884082199999995</v>
      </c>
      <c r="H2092" s="50">
        <v>95</v>
      </c>
      <c r="I2092" s="50" t="s">
        <v>291</v>
      </c>
    </row>
    <row r="2093" spans="1:9" x14ac:dyDescent="0.25">
      <c r="A2093" s="50">
        <v>2004</v>
      </c>
      <c r="E2093" s="50">
        <v>1.33</v>
      </c>
      <c r="F2093" s="50">
        <f t="shared" si="33"/>
        <v>84.250618899999992</v>
      </c>
      <c r="H2093" s="50">
        <v>96</v>
      </c>
      <c r="I2093" s="50" t="s">
        <v>291</v>
      </c>
    </row>
    <row r="2094" spans="1:9" x14ac:dyDescent="0.25">
      <c r="A2094" s="50">
        <v>2002</v>
      </c>
      <c r="E2094" s="50">
        <v>1.46</v>
      </c>
      <c r="F2094" s="50">
        <f t="shared" si="33"/>
        <v>92.485641799999996</v>
      </c>
      <c r="H2094" s="50">
        <v>95</v>
      </c>
      <c r="I2094" s="50" t="s">
        <v>291</v>
      </c>
    </row>
    <row r="2095" spans="1:9" x14ac:dyDescent="0.25">
      <c r="A2095" s="50">
        <v>2003</v>
      </c>
      <c r="E2095" s="50">
        <v>1.03</v>
      </c>
      <c r="F2095" s="50">
        <f t="shared" si="33"/>
        <v>65.246719900000002</v>
      </c>
      <c r="H2095" s="50">
        <v>76</v>
      </c>
      <c r="I2095" s="50" t="s">
        <v>292</v>
      </c>
    </row>
    <row r="2096" spans="1:9" x14ac:dyDescent="0.25">
      <c r="A2096" s="50">
        <v>2012</v>
      </c>
      <c r="E2096" s="50">
        <v>1.37</v>
      </c>
      <c r="F2096" s="50">
        <f t="shared" si="33"/>
        <v>86.784472100000002</v>
      </c>
      <c r="H2096" s="50">
        <v>90</v>
      </c>
      <c r="I2096" s="50" t="s">
        <v>293</v>
      </c>
    </row>
    <row r="2097" spans="1:9" x14ac:dyDescent="0.25">
      <c r="A2097" s="50">
        <v>2011</v>
      </c>
      <c r="F2097" s="50">
        <f t="shared" si="33"/>
        <v>0</v>
      </c>
      <c r="H2097" s="50">
        <v>76</v>
      </c>
      <c r="I2097" s="50" t="s">
        <v>293</v>
      </c>
    </row>
    <row r="2098" spans="1:9" x14ac:dyDescent="0.25">
      <c r="A2098" s="50">
        <v>2010</v>
      </c>
      <c r="E2098" s="50">
        <v>1.35</v>
      </c>
      <c r="F2098" s="50">
        <f t="shared" si="33"/>
        <v>85.517545499999997</v>
      </c>
      <c r="H2098" s="50">
        <v>93</v>
      </c>
      <c r="I2098" s="50" t="s">
        <v>293</v>
      </c>
    </row>
    <row r="2099" spans="1:9" x14ac:dyDescent="0.25">
      <c r="A2099" s="50">
        <v>2009</v>
      </c>
      <c r="E2099" s="50">
        <v>1.31</v>
      </c>
      <c r="F2099" s="50">
        <f t="shared" si="33"/>
        <v>82.983692300000001</v>
      </c>
      <c r="H2099" s="50">
        <v>93</v>
      </c>
      <c r="I2099" s="50" t="s">
        <v>293</v>
      </c>
    </row>
    <row r="2100" spans="1:9" x14ac:dyDescent="0.25">
      <c r="A2100" s="50">
        <v>2008</v>
      </c>
      <c r="E2100" s="50">
        <v>1.28</v>
      </c>
      <c r="F2100" s="50">
        <f t="shared" si="33"/>
        <v>81.083302399999994</v>
      </c>
      <c r="H2100" s="50">
        <v>90</v>
      </c>
      <c r="I2100" s="50" t="s">
        <v>293</v>
      </c>
    </row>
    <row r="2101" spans="1:9" x14ac:dyDescent="0.25">
      <c r="A2101" s="50">
        <v>2007</v>
      </c>
      <c r="E2101" s="50">
        <v>1.28</v>
      </c>
      <c r="F2101" s="50">
        <f t="shared" si="33"/>
        <v>81.083302399999994</v>
      </c>
      <c r="H2101" s="50">
        <v>90</v>
      </c>
      <c r="I2101" s="50" t="s">
        <v>293</v>
      </c>
    </row>
    <row r="2102" spans="1:9" x14ac:dyDescent="0.25">
      <c r="A2102" s="50">
        <v>2006</v>
      </c>
      <c r="E2102" s="50">
        <v>1.25</v>
      </c>
      <c r="F2102" s="50">
        <f t="shared" si="33"/>
        <v>79.182912499999986</v>
      </c>
      <c r="H2102" s="50">
        <v>89</v>
      </c>
      <c r="I2102" s="50" t="s">
        <v>293</v>
      </c>
    </row>
    <row r="2103" spans="1:9" x14ac:dyDescent="0.25">
      <c r="A2103" s="50">
        <v>2005</v>
      </c>
      <c r="E2103" s="50">
        <v>1.25</v>
      </c>
      <c r="F2103" s="50">
        <f t="shared" si="33"/>
        <v>79.182912499999986</v>
      </c>
      <c r="H2103" s="50">
        <v>89</v>
      </c>
      <c r="I2103" s="50" t="s">
        <v>293</v>
      </c>
    </row>
    <row r="2104" spans="1:9" x14ac:dyDescent="0.25">
      <c r="A2104" s="50">
        <v>2004</v>
      </c>
      <c r="E2104" s="50">
        <v>1.25</v>
      </c>
      <c r="F2104" s="50">
        <f t="shared" si="33"/>
        <v>79.182912499999986</v>
      </c>
      <c r="H2104" s="50">
        <v>90</v>
      </c>
      <c r="I2104" s="50" t="s">
        <v>293</v>
      </c>
    </row>
    <row r="2105" spans="1:9" x14ac:dyDescent="0.25">
      <c r="A2105" s="50">
        <v>2002</v>
      </c>
      <c r="E2105" s="50">
        <v>1.2</v>
      </c>
      <c r="F2105" s="50">
        <f t="shared" si="33"/>
        <v>76.015595999999988</v>
      </c>
      <c r="H2105" s="50">
        <v>86</v>
      </c>
      <c r="I2105" s="50" t="s">
        <v>293</v>
      </c>
    </row>
    <row r="2106" spans="1:9" x14ac:dyDescent="0.25">
      <c r="A2106" s="50">
        <v>2012</v>
      </c>
      <c r="E2106" s="50">
        <v>1.49</v>
      </c>
      <c r="F2106" s="50">
        <f t="shared" si="33"/>
        <v>94.38603169999999</v>
      </c>
      <c r="H2106" s="50">
        <v>83</v>
      </c>
      <c r="I2106" s="50" t="s">
        <v>294</v>
      </c>
    </row>
    <row r="2107" spans="1:9" x14ac:dyDescent="0.25">
      <c r="A2107" s="50">
        <v>2011</v>
      </c>
      <c r="E2107" s="50">
        <v>1.66</v>
      </c>
      <c r="F2107" s="50">
        <f t="shared" si="33"/>
        <v>105.15490779999999</v>
      </c>
      <c r="H2107" s="50">
        <v>82</v>
      </c>
      <c r="I2107" s="50" t="s">
        <v>294</v>
      </c>
    </row>
    <row r="2108" spans="1:9" x14ac:dyDescent="0.25">
      <c r="A2108" s="50">
        <v>2010</v>
      </c>
      <c r="E2108" s="50">
        <v>1.51</v>
      </c>
      <c r="F2108" s="50">
        <f t="shared" si="33"/>
        <v>95.652958299999995</v>
      </c>
      <c r="H2108" s="50">
        <v>92</v>
      </c>
      <c r="I2108" s="50" t="s">
        <v>294</v>
      </c>
    </row>
    <row r="2109" spans="1:9" x14ac:dyDescent="0.25">
      <c r="A2109" s="50">
        <v>2009</v>
      </c>
      <c r="E2109" s="50">
        <v>1.44</v>
      </c>
      <c r="F2109" s="50">
        <f t="shared" si="33"/>
        <v>91.218715199999991</v>
      </c>
      <c r="H2109" s="50">
        <v>92</v>
      </c>
      <c r="I2109" s="50" t="s">
        <v>294</v>
      </c>
    </row>
    <row r="2110" spans="1:9" x14ac:dyDescent="0.25">
      <c r="A2110" s="50">
        <v>2008</v>
      </c>
      <c r="E2110" s="50">
        <v>1.37</v>
      </c>
      <c r="F2110" s="50">
        <f t="shared" si="33"/>
        <v>86.784472100000002</v>
      </c>
      <c r="H2110" s="50">
        <v>96</v>
      </c>
      <c r="I2110" s="50" t="s">
        <v>294</v>
      </c>
    </row>
    <row r="2111" spans="1:9" x14ac:dyDescent="0.25">
      <c r="A2111" s="50">
        <v>2007</v>
      </c>
      <c r="E2111" s="50">
        <v>1.37</v>
      </c>
      <c r="F2111" s="50">
        <f t="shared" si="33"/>
        <v>86.784472100000002</v>
      </c>
      <c r="H2111" s="50">
        <v>97</v>
      </c>
      <c r="I2111" s="50" t="s">
        <v>294</v>
      </c>
    </row>
    <row r="2112" spans="1:9" x14ac:dyDescent="0.25">
      <c r="A2112" s="50">
        <v>2006</v>
      </c>
      <c r="E2112" s="50">
        <v>1.31</v>
      </c>
      <c r="F2112" s="50">
        <f t="shared" si="33"/>
        <v>82.983692300000001</v>
      </c>
      <c r="H2112" s="50">
        <v>89</v>
      </c>
      <c r="I2112" s="50" t="s">
        <v>294</v>
      </c>
    </row>
    <row r="2113" spans="1:9" x14ac:dyDescent="0.25">
      <c r="A2113" s="50">
        <v>2005</v>
      </c>
      <c r="E2113" s="50">
        <v>1.31</v>
      </c>
      <c r="F2113" s="50">
        <f t="shared" si="33"/>
        <v>82.983692300000001</v>
      </c>
      <c r="H2113" s="50">
        <v>89</v>
      </c>
      <c r="I2113" s="50" t="s">
        <v>294</v>
      </c>
    </row>
    <row r="2114" spans="1:9" x14ac:dyDescent="0.25">
      <c r="A2114" s="50">
        <v>2004</v>
      </c>
      <c r="E2114" s="50">
        <v>1.27</v>
      </c>
      <c r="F2114" s="50">
        <f t="shared" si="33"/>
        <v>80.449839099999991</v>
      </c>
      <c r="H2114" s="50">
        <v>91</v>
      </c>
      <c r="I2114" s="50" t="s">
        <v>294</v>
      </c>
    </row>
    <row r="2115" spans="1:9" x14ac:dyDescent="0.25">
      <c r="A2115" s="50">
        <v>2002</v>
      </c>
      <c r="E2115" s="50">
        <v>1.18</v>
      </c>
      <c r="F2115" s="50">
        <f t="shared" si="33"/>
        <v>74.748669399999983</v>
      </c>
      <c r="H2115" s="50">
        <v>93</v>
      </c>
      <c r="I2115" s="50" t="s">
        <v>294</v>
      </c>
    </row>
    <row r="2116" spans="1:9" x14ac:dyDescent="0.25">
      <c r="A2116" s="50">
        <v>2012</v>
      </c>
      <c r="E2116" s="50">
        <v>2.0299999999999998</v>
      </c>
      <c r="F2116" s="50">
        <f t="shared" si="33"/>
        <v>128.59304989999998</v>
      </c>
      <c r="H2116" s="50">
        <v>71</v>
      </c>
      <c r="I2116" s="50" t="s">
        <v>295</v>
      </c>
    </row>
    <row r="2117" spans="1:9" x14ac:dyDescent="0.25">
      <c r="A2117" s="50">
        <v>2011</v>
      </c>
      <c r="E2117" s="50">
        <v>1.87</v>
      </c>
      <c r="F2117" s="50">
        <f t="shared" si="33"/>
        <v>118.4576371</v>
      </c>
      <c r="H2117" s="50">
        <v>73</v>
      </c>
      <c r="I2117" s="50" t="s">
        <v>295</v>
      </c>
    </row>
    <row r="2118" spans="1:9" x14ac:dyDescent="0.25">
      <c r="A2118" s="50">
        <v>2010</v>
      </c>
      <c r="E2118" s="50">
        <v>2.16</v>
      </c>
      <c r="F2118" s="50">
        <f t="shared" si="33"/>
        <v>136.8280728</v>
      </c>
      <c r="H2118" s="50">
        <v>77</v>
      </c>
      <c r="I2118" s="50" t="s">
        <v>295</v>
      </c>
    </row>
    <row r="2119" spans="1:9" x14ac:dyDescent="0.25">
      <c r="A2119" s="50">
        <v>2009</v>
      </c>
      <c r="E2119" s="50">
        <v>1.59</v>
      </c>
      <c r="F2119" s="50">
        <f t="shared" si="33"/>
        <v>100.7206647</v>
      </c>
      <c r="H2119" s="50">
        <v>77</v>
      </c>
      <c r="I2119" s="50" t="s">
        <v>295</v>
      </c>
    </row>
    <row r="2120" spans="1:9" x14ac:dyDescent="0.25">
      <c r="A2120" s="50">
        <v>2008</v>
      </c>
      <c r="E2120" s="50">
        <v>1.54</v>
      </c>
      <c r="F2120" s="50">
        <f t="shared" si="33"/>
        <v>97.553348199999988</v>
      </c>
      <c r="H2120" s="50">
        <v>86</v>
      </c>
      <c r="I2120" s="50" t="s">
        <v>295</v>
      </c>
    </row>
    <row r="2121" spans="1:9" x14ac:dyDescent="0.25">
      <c r="A2121" s="50">
        <v>2007</v>
      </c>
      <c r="E2121" s="50">
        <v>1.54</v>
      </c>
      <c r="F2121" s="50">
        <f t="shared" si="33"/>
        <v>97.553348199999988</v>
      </c>
      <c r="H2121" s="50">
        <v>86</v>
      </c>
      <c r="I2121" s="50" t="s">
        <v>295</v>
      </c>
    </row>
    <row r="2122" spans="1:9" x14ac:dyDescent="0.25">
      <c r="A2122" s="50">
        <v>2006</v>
      </c>
      <c r="E2122" s="50">
        <v>1.47</v>
      </c>
      <c r="F2122" s="50">
        <f t="shared" si="33"/>
        <v>93.119105099999985</v>
      </c>
      <c r="H2122" s="50">
        <v>92</v>
      </c>
      <c r="I2122" s="50" t="s">
        <v>295</v>
      </c>
    </row>
    <row r="2123" spans="1:9" x14ac:dyDescent="0.25">
      <c r="A2123" s="50">
        <v>2005</v>
      </c>
      <c r="E2123" s="50">
        <v>1.47</v>
      </c>
      <c r="F2123" s="50">
        <f t="shared" si="33"/>
        <v>93.119105099999985</v>
      </c>
      <c r="H2123" s="50">
        <v>92</v>
      </c>
      <c r="I2123" s="50" t="s">
        <v>295</v>
      </c>
    </row>
    <row r="2124" spans="1:9" x14ac:dyDescent="0.25">
      <c r="A2124" s="50">
        <v>2004</v>
      </c>
      <c r="E2124" s="50">
        <v>1.47</v>
      </c>
      <c r="F2124" s="50">
        <f t="shared" si="33"/>
        <v>93.119105099999985</v>
      </c>
      <c r="H2124" s="50">
        <v>87</v>
      </c>
      <c r="I2124" s="50" t="s">
        <v>295</v>
      </c>
    </row>
    <row r="2125" spans="1:9" x14ac:dyDescent="0.25">
      <c r="A2125" s="50">
        <v>2002</v>
      </c>
      <c r="E2125" s="50">
        <v>1.28</v>
      </c>
      <c r="F2125" s="50">
        <f t="shared" si="33"/>
        <v>81.083302399999994</v>
      </c>
      <c r="H2125" s="50">
        <v>93</v>
      </c>
      <c r="I2125" s="50" t="s">
        <v>295</v>
      </c>
    </row>
    <row r="2126" spans="1:9" x14ac:dyDescent="0.25">
      <c r="A2126" s="50">
        <v>2012</v>
      </c>
      <c r="E2126" s="50">
        <v>3.31</v>
      </c>
      <c r="F2126" s="50">
        <f t="shared" si="33"/>
        <v>209.67635229999999</v>
      </c>
      <c r="H2126" s="50">
        <v>66</v>
      </c>
      <c r="I2126" s="50" t="s">
        <v>296</v>
      </c>
    </row>
    <row r="2127" spans="1:9" x14ac:dyDescent="0.25">
      <c r="A2127" s="50">
        <v>2011</v>
      </c>
      <c r="E2127" s="50">
        <v>4.21</v>
      </c>
      <c r="F2127" s="50">
        <f t="shared" si="33"/>
        <v>266.68804929999999</v>
      </c>
      <c r="H2127" s="50">
        <v>57</v>
      </c>
      <c r="I2127" s="50" t="s">
        <v>296</v>
      </c>
    </row>
    <row r="2128" spans="1:9" x14ac:dyDescent="0.25">
      <c r="A2128" s="50">
        <v>2010</v>
      </c>
      <c r="E2128" s="50">
        <v>3.35</v>
      </c>
      <c r="F2128" s="50">
        <f t="shared" si="33"/>
        <v>212.2102055</v>
      </c>
      <c r="H2128" s="50">
        <v>42</v>
      </c>
      <c r="I2128" s="50" t="s">
        <v>296</v>
      </c>
    </row>
    <row r="2129" spans="1:9" x14ac:dyDescent="0.25">
      <c r="A2129" s="50">
        <v>2009</v>
      </c>
      <c r="E2129" s="50">
        <v>3.35</v>
      </c>
      <c r="F2129" s="50">
        <f t="shared" si="33"/>
        <v>212.2102055</v>
      </c>
      <c r="H2129" s="50">
        <v>42</v>
      </c>
      <c r="I2129" s="50" t="s">
        <v>296</v>
      </c>
    </row>
    <row r="2130" spans="1:9" x14ac:dyDescent="0.25">
      <c r="A2130" s="50">
        <v>2008</v>
      </c>
      <c r="E2130" s="50">
        <v>3.61</v>
      </c>
      <c r="F2130" s="50">
        <f t="shared" si="33"/>
        <v>228.68025129999998</v>
      </c>
      <c r="H2130" s="50">
        <v>40</v>
      </c>
      <c r="I2130" s="50" t="s">
        <v>296</v>
      </c>
    </row>
    <row r="2131" spans="1:9" x14ac:dyDescent="0.25">
      <c r="A2131" s="50">
        <v>2007</v>
      </c>
      <c r="E2131" s="50">
        <v>3.61</v>
      </c>
      <c r="F2131" s="50">
        <f t="shared" si="33"/>
        <v>228.68025129999998</v>
      </c>
      <c r="H2131" s="50">
        <v>41</v>
      </c>
      <c r="I2131" s="50" t="s">
        <v>296</v>
      </c>
    </row>
    <row r="2132" spans="1:9" x14ac:dyDescent="0.25">
      <c r="A2132" s="50">
        <v>2006</v>
      </c>
      <c r="E2132" s="50">
        <v>3.67</v>
      </c>
      <c r="F2132" s="50">
        <f t="shared" si="33"/>
        <v>232.48103109999997</v>
      </c>
      <c r="H2132" s="50">
        <v>55</v>
      </c>
      <c r="I2132" s="50" t="s">
        <v>296</v>
      </c>
    </row>
    <row r="2133" spans="1:9" x14ac:dyDescent="0.25">
      <c r="A2133" s="50">
        <v>2005</v>
      </c>
      <c r="E2133" s="50">
        <v>3.67</v>
      </c>
      <c r="F2133" s="50">
        <f t="shared" si="33"/>
        <v>232.48103109999997</v>
      </c>
      <c r="H2133" s="50">
        <v>55</v>
      </c>
      <c r="I2133" s="50" t="s">
        <v>296</v>
      </c>
    </row>
    <row r="2134" spans="1:9" x14ac:dyDescent="0.25">
      <c r="A2134" s="50">
        <v>2004</v>
      </c>
      <c r="E2134" s="50">
        <v>3.47</v>
      </c>
      <c r="F2134" s="50">
        <f t="shared" si="33"/>
        <v>219.8117651</v>
      </c>
      <c r="H2134" s="50">
        <v>64</v>
      </c>
      <c r="I2134" s="50" t="s">
        <v>296</v>
      </c>
    </row>
    <row r="2135" spans="1:9" x14ac:dyDescent="0.25">
      <c r="A2135" s="50">
        <v>2002</v>
      </c>
      <c r="E2135" s="50">
        <v>3.64</v>
      </c>
      <c r="F2135" s="50">
        <f t="shared" si="33"/>
        <v>230.5806412</v>
      </c>
      <c r="H2135" s="50">
        <v>57</v>
      </c>
      <c r="I2135" s="50" t="s">
        <v>296</v>
      </c>
    </row>
    <row r="2136" spans="1:9" x14ac:dyDescent="0.25">
      <c r="A2136" s="50">
        <v>2003</v>
      </c>
      <c r="E2136" s="50">
        <v>1.22</v>
      </c>
      <c r="F2136" s="50">
        <f t="shared" si="33"/>
        <v>77.282522599999993</v>
      </c>
      <c r="H2136" s="50">
        <v>77</v>
      </c>
      <c r="I2136" s="50" t="s">
        <v>297</v>
      </c>
    </row>
    <row r="2137" spans="1:9" x14ac:dyDescent="0.25">
      <c r="A2137" s="50">
        <v>2012</v>
      </c>
      <c r="E2137" s="50">
        <v>1.59</v>
      </c>
      <c r="F2137" s="50">
        <f t="shared" si="33"/>
        <v>100.7206647</v>
      </c>
      <c r="H2137" s="50">
        <v>78</v>
      </c>
      <c r="I2137" s="50" t="s">
        <v>298</v>
      </c>
    </row>
    <row r="2138" spans="1:9" x14ac:dyDescent="0.25">
      <c r="A2138" s="50">
        <v>2011</v>
      </c>
      <c r="E2138" s="50">
        <v>1.6</v>
      </c>
      <c r="F2138" s="50">
        <f t="shared" si="33"/>
        <v>101.354128</v>
      </c>
      <c r="H2138" s="50">
        <v>79</v>
      </c>
      <c r="I2138" s="50" t="s">
        <v>298</v>
      </c>
    </row>
    <row r="2139" spans="1:9" x14ac:dyDescent="0.25">
      <c r="A2139" s="50">
        <v>2010</v>
      </c>
      <c r="E2139" s="50">
        <v>1.43</v>
      </c>
      <c r="F2139" s="50">
        <f t="shared" si="33"/>
        <v>90.585251899999989</v>
      </c>
      <c r="H2139" s="50">
        <v>93</v>
      </c>
      <c r="I2139" s="50" t="s">
        <v>298</v>
      </c>
    </row>
    <row r="2140" spans="1:9" x14ac:dyDescent="0.25">
      <c r="A2140" s="50">
        <v>2009</v>
      </c>
      <c r="E2140" s="50">
        <v>1.6</v>
      </c>
      <c r="F2140" s="50">
        <f t="shared" si="33"/>
        <v>101.354128</v>
      </c>
      <c r="H2140" s="50">
        <v>93</v>
      </c>
      <c r="I2140" s="50" t="s">
        <v>298</v>
      </c>
    </row>
    <row r="2141" spans="1:9" x14ac:dyDescent="0.25">
      <c r="A2141" s="50">
        <v>2008</v>
      </c>
      <c r="E2141" s="50">
        <v>1.56</v>
      </c>
      <c r="F2141" s="50">
        <f t="shared" si="33"/>
        <v>98.820274799999993</v>
      </c>
      <c r="H2141" s="50">
        <v>97</v>
      </c>
      <c r="I2141" s="50" t="s">
        <v>298</v>
      </c>
    </row>
    <row r="2142" spans="1:9" x14ac:dyDescent="0.25">
      <c r="A2142" s="50">
        <v>2007</v>
      </c>
      <c r="E2142" s="50">
        <v>1.56</v>
      </c>
      <c r="F2142" s="50">
        <f t="shared" si="33"/>
        <v>98.820274799999993</v>
      </c>
      <c r="H2142" s="50">
        <v>98</v>
      </c>
      <c r="I2142" s="50" t="s">
        <v>298</v>
      </c>
    </row>
    <row r="2143" spans="1:9" x14ac:dyDescent="0.25">
      <c r="A2143" s="50">
        <v>2006</v>
      </c>
      <c r="E2143" s="50">
        <v>1.62</v>
      </c>
      <c r="F2143" s="50">
        <f t="shared" si="33"/>
        <v>102.62105459999999</v>
      </c>
      <c r="H2143" s="50">
        <v>89</v>
      </c>
      <c r="I2143" s="50" t="s">
        <v>298</v>
      </c>
    </row>
    <row r="2144" spans="1:9" x14ac:dyDescent="0.25">
      <c r="A2144" s="50">
        <v>2005</v>
      </c>
      <c r="E2144" s="50">
        <v>1.62</v>
      </c>
      <c r="F2144" s="50">
        <f t="shared" si="33"/>
        <v>102.62105459999999</v>
      </c>
      <c r="H2144" s="50">
        <v>89</v>
      </c>
      <c r="I2144" s="50" t="s">
        <v>298</v>
      </c>
    </row>
    <row r="2145" spans="1:9" x14ac:dyDescent="0.25">
      <c r="A2145" s="50">
        <v>2012</v>
      </c>
      <c r="E2145" s="50">
        <v>1.99</v>
      </c>
      <c r="F2145" s="50">
        <f t="shared" si="33"/>
        <v>126.05919669999999</v>
      </c>
      <c r="H2145" s="50">
        <v>87</v>
      </c>
      <c r="I2145" s="50" t="s">
        <v>299</v>
      </c>
    </row>
    <row r="2146" spans="1:9" x14ac:dyDescent="0.25">
      <c r="A2146" s="50">
        <v>2011</v>
      </c>
      <c r="E2146" s="50">
        <v>2.08</v>
      </c>
      <c r="F2146" s="50">
        <f t="shared" si="33"/>
        <v>131.76036639999998</v>
      </c>
      <c r="H2146" s="50">
        <v>86</v>
      </c>
      <c r="I2146" s="50" t="s">
        <v>299</v>
      </c>
    </row>
    <row r="2147" spans="1:9" x14ac:dyDescent="0.25">
      <c r="A2147" s="50">
        <v>2010</v>
      </c>
      <c r="E2147" s="50">
        <v>1.85</v>
      </c>
      <c r="F2147" s="50">
        <f t="shared" si="33"/>
        <v>117.19071049999999</v>
      </c>
      <c r="H2147" s="50">
        <v>88</v>
      </c>
      <c r="I2147" s="50" t="s">
        <v>299</v>
      </c>
    </row>
    <row r="2148" spans="1:9" x14ac:dyDescent="0.25">
      <c r="A2148" s="50">
        <v>2009</v>
      </c>
      <c r="E2148" s="50">
        <v>2.0699999999999998</v>
      </c>
      <c r="F2148" s="50">
        <f t="shared" si="33"/>
        <v>131.12690309999999</v>
      </c>
      <c r="H2148" s="50">
        <v>88</v>
      </c>
      <c r="I2148" s="50" t="s">
        <v>299</v>
      </c>
    </row>
    <row r="2149" spans="1:9" x14ac:dyDescent="0.25">
      <c r="A2149" s="50">
        <v>2008</v>
      </c>
      <c r="E2149" s="50">
        <v>2</v>
      </c>
      <c r="F2149" s="50">
        <f t="shared" ref="F2149:F2212" si="34">E2149*(39.37*1.609)</f>
        <v>126.69265999999999</v>
      </c>
      <c r="H2149" s="50">
        <v>91</v>
      </c>
      <c r="I2149" s="50" t="s">
        <v>299</v>
      </c>
    </row>
    <row r="2150" spans="1:9" x14ac:dyDescent="0.25">
      <c r="A2150" s="50">
        <v>2007</v>
      </c>
      <c r="E2150" s="50">
        <v>2</v>
      </c>
      <c r="F2150" s="50">
        <f t="shared" si="34"/>
        <v>126.69265999999999</v>
      </c>
      <c r="H2150" s="50">
        <v>92</v>
      </c>
      <c r="I2150" s="50" t="s">
        <v>299</v>
      </c>
    </row>
    <row r="2151" spans="1:9" x14ac:dyDescent="0.25">
      <c r="A2151" s="50">
        <v>2006</v>
      </c>
      <c r="E2151" s="50">
        <v>1.94</v>
      </c>
      <c r="F2151" s="50">
        <f t="shared" si="34"/>
        <v>122.89188019999999</v>
      </c>
      <c r="H2151" s="50">
        <v>85</v>
      </c>
      <c r="I2151" s="50" t="s">
        <v>299</v>
      </c>
    </row>
    <row r="2152" spans="1:9" x14ac:dyDescent="0.25">
      <c r="A2152" s="50">
        <v>2005</v>
      </c>
      <c r="E2152" s="50">
        <v>1.94</v>
      </c>
      <c r="F2152" s="50">
        <f t="shared" si="34"/>
        <v>122.89188019999999</v>
      </c>
      <c r="H2152" s="50">
        <v>85</v>
      </c>
      <c r="I2152" s="50" t="s">
        <v>299</v>
      </c>
    </row>
    <row r="2153" spans="1:9" x14ac:dyDescent="0.25">
      <c r="A2153" s="50">
        <v>2012</v>
      </c>
      <c r="E2153" s="50">
        <v>1.3</v>
      </c>
      <c r="F2153" s="50">
        <f t="shared" si="34"/>
        <v>82.350228999999999</v>
      </c>
      <c r="H2153" s="50">
        <v>94</v>
      </c>
      <c r="I2153" s="50" t="s">
        <v>300</v>
      </c>
    </row>
    <row r="2154" spans="1:9" x14ac:dyDescent="0.25">
      <c r="A2154" s="50">
        <v>2011</v>
      </c>
      <c r="E2154" s="50">
        <v>1.38</v>
      </c>
      <c r="F2154" s="50">
        <f t="shared" si="34"/>
        <v>87.41793539999999</v>
      </c>
      <c r="H2154" s="50">
        <v>94</v>
      </c>
      <c r="I2154" s="50" t="s">
        <v>300</v>
      </c>
    </row>
    <row r="2155" spans="1:9" x14ac:dyDescent="0.25">
      <c r="A2155" s="50">
        <v>2010</v>
      </c>
      <c r="E2155" s="50">
        <v>1.24</v>
      </c>
      <c r="F2155" s="50">
        <f t="shared" si="34"/>
        <v>78.549449199999998</v>
      </c>
      <c r="H2155" s="50">
        <v>94</v>
      </c>
      <c r="I2155" s="50" t="s">
        <v>300</v>
      </c>
    </row>
    <row r="2156" spans="1:9" x14ac:dyDescent="0.25">
      <c r="A2156" s="50">
        <v>2009</v>
      </c>
      <c r="E2156" s="50">
        <v>1.55</v>
      </c>
      <c r="F2156" s="50">
        <f t="shared" si="34"/>
        <v>98.18681149999999</v>
      </c>
      <c r="H2156" s="50">
        <v>94</v>
      </c>
      <c r="I2156" s="50" t="s">
        <v>300</v>
      </c>
    </row>
    <row r="2157" spans="1:9" x14ac:dyDescent="0.25">
      <c r="A2157" s="50">
        <v>2008</v>
      </c>
      <c r="E2157" s="50">
        <v>1.55</v>
      </c>
      <c r="F2157" s="50">
        <f t="shared" si="34"/>
        <v>98.18681149999999</v>
      </c>
      <c r="H2157" s="50">
        <v>88</v>
      </c>
      <c r="I2157" s="50" t="s">
        <v>300</v>
      </c>
    </row>
    <row r="2158" spans="1:9" x14ac:dyDescent="0.25">
      <c r="A2158" s="50">
        <v>2007</v>
      </c>
      <c r="E2158" s="50">
        <v>1.55</v>
      </c>
      <c r="F2158" s="50">
        <f t="shared" si="34"/>
        <v>98.18681149999999</v>
      </c>
      <c r="H2158" s="50">
        <v>89</v>
      </c>
      <c r="I2158" s="50" t="s">
        <v>300</v>
      </c>
    </row>
    <row r="2159" spans="1:9" x14ac:dyDescent="0.25">
      <c r="A2159" s="50">
        <v>2006</v>
      </c>
      <c r="E2159" s="50">
        <v>1.63</v>
      </c>
      <c r="F2159" s="50">
        <f t="shared" si="34"/>
        <v>103.25451789999998</v>
      </c>
      <c r="H2159" s="50">
        <v>80</v>
      </c>
      <c r="I2159" s="50" t="s">
        <v>300</v>
      </c>
    </row>
    <row r="2160" spans="1:9" x14ac:dyDescent="0.25">
      <c r="A2160" s="50">
        <v>2005</v>
      </c>
      <c r="E2160" s="50">
        <v>1.63</v>
      </c>
      <c r="F2160" s="50">
        <f t="shared" si="34"/>
        <v>103.25451789999998</v>
      </c>
      <c r="H2160" s="50">
        <v>81</v>
      </c>
      <c r="I2160" s="50" t="s">
        <v>300</v>
      </c>
    </row>
    <row r="2161" spans="1:9" x14ac:dyDescent="0.25">
      <c r="A2161" s="50">
        <v>2012</v>
      </c>
      <c r="E2161" s="50">
        <v>1.75</v>
      </c>
      <c r="F2161" s="50">
        <f t="shared" si="34"/>
        <v>110.8560775</v>
      </c>
      <c r="H2161" s="50">
        <v>64</v>
      </c>
      <c r="I2161" s="50" t="s">
        <v>301</v>
      </c>
    </row>
    <row r="2162" spans="1:9" x14ac:dyDescent="0.25">
      <c r="A2162" s="50">
        <v>2011</v>
      </c>
      <c r="E2162" s="50">
        <v>1.69</v>
      </c>
      <c r="F2162" s="50">
        <f t="shared" si="34"/>
        <v>107.05529769999998</v>
      </c>
      <c r="H2162" s="50">
        <v>65</v>
      </c>
      <c r="I2162" s="50" t="s">
        <v>301</v>
      </c>
    </row>
    <row r="2163" spans="1:9" x14ac:dyDescent="0.25">
      <c r="A2163" s="50">
        <v>2010</v>
      </c>
      <c r="E2163" s="50">
        <v>1.55</v>
      </c>
      <c r="F2163" s="50">
        <f t="shared" si="34"/>
        <v>98.18681149999999</v>
      </c>
      <c r="H2163" s="50">
        <v>81</v>
      </c>
      <c r="I2163" s="50" t="s">
        <v>301</v>
      </c>
    </row>
    <row r="2164" spans="1:9" x14ac:dyDescent="0.25">
      <c r="A2164" s="50">
        <v>2009</v>
      </c>
      <c r="E2164" s="50">
        <v>1.55</v>
      </c>
      <c r="F2164" s="50">
        <f t="shared" si="34"/>
        <v>98.18681149999999</v>
      </c>
      <c r="H2164" s="50">
        <v>81</v>
      </c>
      <c r="I2164" s="50" t="s">
        <v>301</v>
      </c>
    </row>
    <row r="2165" spans="1:9" x14ac:dyDescent="0.25">
      <c r="A2165" s="50">
        <v>2008</v>
      </c>
      <c r="E2165" s="50">
        <v>1.4</v>
      </c>
      <c r="F2165" s="50">
        <f t="shared" si="34"/>
        <v>88.684861999999981</v>
      </c>
      <c r="H2165" s="50">
        <v>70</v>
      </c>
      <c r="I2165" s="50" t="s">
        <v>301</v>
      </c>
    </row>
    <row r="2166" spans="1:9" x14ac:dyDescent="0.25">
      <c r="A2166" s="50">
        <v>2007</v>
      </c>
      <c r="E2166" s="50">
        <v>1.4</v>
      </c>
      <c r="F2166" s="50">
        <f t="shared" si="34"/>
        <v>88.684861999999981</v>
      </c>
      <c r="H2166" s="50">
        <v>70</v>
      </c>
      <c r="I2166" s="50" t="s">
        <v>301</v>
      </c>
    </row>
    <row r="2167" spans="1:9" x14ac:dyDescent="0.25">
      <c r="A2167" s="50">
        <v>2006</v>
      </c>
      <c r="E2167" s="50">
        <v>1.33</v>
      </c>
      <c r="F2167" s="50">
        <f t="shared" si="34"/>
        <v>84.250618899999992</v>
      </c>
      <c r="H2167" s="50">
        <v>89</v>
      </c>
      <c r="I2167" s="50" t="s">
        <v>301</v>
      </c>
    </row>
    <row r="2168" spans="1:9" x14ac:dyDescent="0.25">
      <c r="A2168" s="50">
        <v>2005</v>
      </c>
      <c r="E2168" s="50">
        <v>1.33</v>
      </c>
      <c r="F2168" s="50">
        <f t="shared" si="34"/>
        <v>84.250618899999992</v>
      </c>
      <c r="H2168" s="50">
        <v>89</v>
      </c>
      <c r="I2168" s="50" t="s">
        <v>301</v>
      </c>
    </row>
    <row r="2169" spans="1:9" x14ac:dyDescent="0.25">
      <c r="A2169" s="50">
        <v>2004</v>
      </c>
      <c r="E2169" s="50">
        <v>1.2</v>
      </c>
      <c r="F2169" s="50">
        <f t="shared" si="34"/>
        <v>76.015595999999988</v>
      </c>
      <c r="H2169" s="50">
        <v>92</v>
      </c>
      <c r="I2169" s="50" t="s">
        <v>301</v>
      </c>
    </row>
    <row r="2170" spans="1:9" x14ac:dyDescent="0.25">
      <c r="A2170" s="50">
        <v>2003</v>
      </c>
      <c r="E2170" s="50">
        <v>1.2</v>
      </c>
      <c r="F2170" s="50">
        <f t="shared" si="34"/>
        <v>76.015595999999988</v>
      </c>
      <c r="H2170" s="50">
        <v>92</v>
      </c>
      <c r="I2170" s="50" t="s">
        <v>301</v>
      </c>
    </row>
    <row r="2171" spans="1:9" x14ac:dyDescent="0.25">
      <c r="A2171" s="50">
        <v>2002</v>
      </c>
      <c r="E2171" s="50">
        <v>1.1599999999999999</v>
      </c>
      <c r="F2171" s="50">
        <f t="shared" si="34"/>
        <v>73.481742799999992</v>
      </c>
      <c r="H2171" s="50">
        <v>93</v>
      </c>
      <c r="I2171" s="50" t="s">
        <v>301</v>
      </c>
    </row>
    <row r="2172" spans="1:9" x14ac:dyDescent="0.25">
      <c r="A2172" s="50">
        <v>2012</v>
      </c>
      <c r="E2172" s="50">
        <v>1.51</v>
      </c>
      <c r="F2172" s="50">
        <f t="shared" si="34"/>
        <v>95.652958299999995</v>
      </c>
      <c r="H2172" s="50">
        <v>80</v>
      </c>
      <c r="I2172" s="50" t="s">
        <v>302</v>
      </c>
    </row>
    <row r="2173" spans="1:9" x14ac:dyDescent="0.25">
      <c r="A2173" s="50">
        <v>2011</v>
      </c>
      <c r="E2173" s="50">
        <v>1.42</v>
      </c>
      <c r="F2173" s="50">
        <f t="shared" si="34"/>
        <v>89.951788599999986</v>
      </c>
      <c r="H2173" s="50">
        <v>81</v>
      </c>
      <c r="I2173" s="50" t="s">
        <v>302</v>
      </c>
    </row>
    <row r="2174" spans="1:9" x14ac:dyDescent="0.25">
      <c r="A2174" s="50">
        <v>2010</v>
      </c>
      <c r="E2174" s="50">
        <v>1.5</v>
      </c>
      <c r="F2174" s="50">
        <f t="shared" si="34"/>
        <v>95.019494999999992</v>
      </c>
      <c r="H2174" s="50">
        <v>89</v>
      </c>
      <c r="I2174" s="50" t="s">
        <v>302</v>
      </c>
    </row>
    <row r="2175" spans="1:9" x14ac:dyDescent="0.25">
      <c r="A2175" s="50">
        <v>2009</v>
      </c>
      <c r="E2175" s="50">
        <v>1.43</v>
      </c>
      <c r="F2175" s="50">
        <f t="shared" si="34"/>
        <v>90.585251899999989</v>
      </c>
      <c r="H2175" s="50">
        <v>89</v>
      </c>
      <c r="I2175" s="50" t="s">
        <v>302</v>
      </c>
    </row>
    <row r="2176" spans="1:9" x14ac:dyDescent="0.25">
      <c r="A2176" s="50">
        <v>2008</v>
      </c>
      <c r="E2176" s="50">
        <v>1.29</v>
      </c>
      <c r="F2176" s="50">
        <f t="shared" si="34"/>
        <v>81.716765699999996</v>
      </c>
      <c r="H2176" s="50">
        <v>100</v>
      </c>
      <c r="I2176" s="50" t="s">
        <v>302</v>
      </c>
    </row>
    <row r="2177" spans="1:9" x14ac:dyDescent="0.25">
      <c r="A2177" s="50">
        <v>2007</v>
      </c>
      <c r="E2177" s="50">
        <v>1.29</v>
      </c>
      <c r="F2177" s="50">
        <f t="shared" si="34"/>
        <v>81.716765699999996</v>
      </c>
      <c r="H2177" s="50">
        <v>100</v>
      </c>
      <c r="I2177" s="50" t="s">
        <v>302</v>
      </c>
    </row>
    <row r="2178" spans="1:9" x14ac:dyDescent="0.25">
      <c r="A2178" s="50">
        <v>2006</v>
      </c>
      <c r="E2178" s="50">
        <v>1.4</v>
      </c>
      <c r="F2178" s="50">
        <f t="shared" si="34"/>
        <v>88.684861999999981</v>
      </c>
      <c r="H2178" s="50">
        <v>95</v>
      </c>
      <c r="I2178" s="50" t="s">
        <v>302</v>
      </c>
    </row>
    <row r="2179" spans="1:9" x14ac:dyDescent="0.25">
      <c r="A2179" s="50">
        <v>2005</v>
      </c>
      <c r="E2179" s="50">
        <v>1.4</v>
      </c>
      <c r="F2179" s="50">
        <f t="shared" si="34"/>
        <v>88.684861999999981</v>
      </c>
      <c r="H2179" s="50">
        <v>96</v>
      </c>
      <c r="I2179" s="50" t="s">
        <v>302</v>
      </c>
    </row>
    <row r="2180" spans="1:9" x14ac:dyDescent="0.25">
      <c r="A2180" s="50">
        <v>2004</v>
      </c>
      <c r="E2180" s="50">
        <v>1.41</v>
      </c>
      <c r="F2180" s="50">
        <f t="shared" si="34"/>
        <v>89.318325299999984</v>
      </c>
      <c r="H2180" s="50">
        <v>97</v>
      </c>
      <c r="I2180" s="50" t="s">
        <v>302</v>
      </c>
    </row>
    <row r="2181" spans="1:9" x14ac:dyDescent="0.25">
      <c r="A2181" s="50">
        <v>2002</v>
      </c>
      <c r="E2181" s="50">
        <v>1.48</v>
      </c>
      <c r="F2181" s="50">
        <f t="shared" si="34"/>
        <v>93.752568399999987</v>
      </c>
      <c r="H2181" s="50">
        <v>89</v>
      </c>
      <c r="I2181" s="50" t="s">
        <v>302</v>
      </c>
    </row>
    <row r="2182" spans="1:9" x14ac:dyDescent="0.25">
      <c r="A2182" s="50">
        <v>2012</v>
      </c>
      <c r="E2182" s="50">
        <v>1.39</v>
      </c>
      <c r="F2182" s="50">
        <f t="shared" si="34"/>
        <v>88.051398699999993</v>
      </c>
      <c r="H2182" s="50">
        <v>81</v>
      </c>
      <c r="I2182" s="50" t="s">
        <v>303</v>
      </c>
    </row>
    <row r="2183" spans="1:9" x14ac:dyDescent="0.25">
      <c r="A2183" s="50">
        <v>2011</v>
      </c>
      <c r="E2183" s="50">
        <v>1.3</v>
      </c>
      <c r="F2183" s="50">
        <f t="shared" si="34"/>
        <v>82.350228999999999</v>
      </c>
      <c r="H2183" s="50">
        <v>83</v>
      </c>
      <c r="I2183" s="50" t="s">
        <v>303</v>
      </c>
    </row>
    <row r="2184" spans="1:9" x14ac:dyDescent="0.25">
      <c r="A2184" s="50">
        <v>2010</v>
      </c>
      <c r="E2184" s="50">
        <v>1.23</v>
      </c>
      <c r="F2184" s="50">
        <f t="shared" si="34"/>
        <v>77.915985899999995</v>
      </c>
      <c r="H2184" s="50">
        <v>90</v>
      </c>
      <c r="I2184" s="50" t="s">
        <v>303</v>
      </c>
    </row>
    <row r="2185" spans="1:9" x14ac:dyDescent="0.25">
      <c r="A2185" s="50">
        <v>2009</v>
      </c>
      <c r="E2185" s="50">
        <v>1.33</v>
      </c>
      <c r="F2185" s="50">
        <f t="shared" si="34"/>
        <v>84.250618899999992</v>
      </c>
      <c r="H2185" s="50">
        <v>90</v>
      </c>
      <c r="I2185" s="50" t="s">
        <v>303</v>
      </c>
    </row>
    <row r="2186" spans="1:9" x14ac:dyDescent="0.25">
      <c r="A2186" s="50">
        <v>2008</v>
      </c>
      <c r="E2186" s="50">
        <v>1.21</v>
      </c>
      <c r="F2186" s="50">
        <f t="shared" si="34"/>
        <v>76.64905929999999</v>
      </c>
      <c r="H2186" s="50">
        <v>96</v>
      </c>
      <c r="I2186" s="50" t="s">
        <v>303</v>
      </c>
    </row>
    <row r="2187" spans="1:9" x14ac:dyDescent="0.25">
      <c r="A2187" s="50">
        <v>2007</v>
      </c>
      <c r="E2187" s="50">
        <v>1.21</v>
      </c>
      <c r="F2187" s="50">
        <f t="shared" si="34"/>
        <v>76.64905929999999</v>
      </c>
      <c r="H2187" s="50">
        <v>97</v>
      </c>
      <c r="I2187" s="50" t="s">
        <v>303</v>
      </c>
    </row>
    <row r="2188" spans="1:9" x14ac:dyDescent="0.25">
      <c r="A2188" s="50">
        <v>2006</v>
      </c>
      <c r="E2188" s="50">
        <v>1.17</v>
      </c>
      <c r="F2188" s="50">
        <f t="shared" si="34"/>
        <v>74.115206099999995</v>
      </c>
      <c r="H2188" s="50">
        <v>89</v>
      </c>
      <c r="I2188" s="50" t="s">
        <v>303</v>
      </c>
    </row>
    <row r="2189" spans="1:9" x14ac:dyDescent="0.25">
      <c r="A2189" s="50">
        <v>2005</v>
      </c>
      <c r="E2189" s="50">
        <v>1.17</v>
      </c>
      <c r="F2189" s="50">
        <f t="shared" si="34"/>
        <v>74.115206099999995</v>
      </c>
      <c r="H2189" s="50">
        <v>90</v>
      </c>
      <c r="I2189" s="50" t="s">
        <v>303</v>
      </c>
    </row>
    <row r="2190" spans="1:9" x14ac:dyDescent="0.25">
      <c r="A2190" s="50">
        <v>2004</v>
      </c>
      <c r="E2190" s="50">
        <v>1.1599999999999999</v>
      </c>
      <c r="F2190" s="50">
        <f t="shared" si="34"/>
        <v>73.481742799999992</v>
      </c>
      <c r="H2190" s="50">
        <v>91</v>
      </c>
      <c r="I2190" s="50" t="s">
        <v>303</v>
      </c>
    </row>
    <row r="2191" spans="1:9" x14ac:dyDescent="0.25">
      <c r="A2191" s="50">
        <v>2003</v>
      </c>
      <c r="E2191" s="50">
        <v>1.1599999999999999</v>
      </c>
      <c r="F2191" s="50">
        <f t="shared" si="34"/>
        <v>73.481742799999992</v>
      </c>
      <c r="H2191" s="50">
        <v>91</v>
      </c>
      <c r="I2191" s="50" t="s">
        <v>303</v>
      </c>
    </row>
    <row r="2192" spans="1:9" x14ac:dyDescent="0.25">
      <c r="A2192" s="50">
        <v>2002</v>
      </c>
      <c r="E2192" s="50">
        <v>1.07</v>
      </c>
      <c r="F2192" s="50">
        <f t="shared" si="34"/>
        <v>67.780573099999998</v>
      </c>
      <c r="H2192" s="50">
        <v>90</v>
      </c>
      <c r="I2192" s="50" t="s">
        <v>303</v>
      </c>
    </row>
    <row r="2193" spans="1:9" x14ac:dyDescent="0.25">
      <c r="A2193" s="50">
        <v>2012</v>
      </c>
      <c r="E2193" s="50">
        <v>1.06</v>
      </c>
      <c r="F2193" s="50">
        <f t="shared" si="34"/>
        <v>67.147109799999996</v>
      </c>
      <c r="H2193" s="50">
        <v>87</v>
      </c>
      <c r="I2193" s="50" t="s">
        <v>304</v>
      </c>
    </row>
    <row r="2194" spans="1:9" x14ac:dyDescent="0.25">
      <c r="A2194" s="50">
        <v>2011</v>
      </c>
      <c r="E2194" s="50">
        <v>1.24</v>
      </c>
      <c r="F2194" s="50">
        <f t="shared" si="34"/>
        <v>78.549449199999998</v>
      </c>
      <c r="H2194" s="50">
        <v>86</v>
      </c>
      <c r="I2194" s="50" t="s">
        <v>304</v>
      </c>
    </row>
    <row r="2195" spans="1:9" x14ac:dyDescent="0.25">
      <c r="A2195" s="50">
        <v>2010</v>
      </c>
      <c r="E2195" s="50">
        <v>1.02</v>
      </c>
      <c r="F2195" s="50">
        <f t="shared" si="34"/>
        <v>64.6132566</v>
      </c>
      <c r="H2195" s="50">
        <v>87</v>
      </c>
      <c r="I2195" s="50" t="s">
        <v>304</v>
      </c>
    </row>
    <row r="2196" spans="1:9" x14ac:dyDescent="0.25">
      <c r="A2196" s="50">
        <v>2009</v>
      </c>
      <c r="E2196" s="50">
        <v>1.28</v>
      </c>
      <c r="F2196" s="50">
        <f t="shared" si="34"/>
        <v>81.083302399999994</v>
      </c>
      <c r="H2196" s="50">
        <v>87</v>
      </c>
      <c r="I2196" s="50" t="s">
        <v>304</v>
      </c>
    </row>
    <row r="2197" spans="1:9" x14ac:dyDescent="0.25">
      <c r="A2197" s="50">
        <v>2008</v>
      </c>
      <c r="E2197" s="50">
        <v>1.22</v>
      </c>
      <c r="F2197" s="50">
        <f t="shared" si="34"/>
        <v>77.282522599999993</v>
      </c>
      <c r="H2197" s="50">
        <v>87</v>
      </c>
      <c r="I2197" s="50" t="s">
        <v>304</v>
      </c>
    </row>
    <row r="2198" spans="1:9" x14ac:dyDescent="0.25">
      <c r="A2198" s="50">
        <v>2007</v>
      </c>
      <c r="E2198" s="50">
        <v>1.22</v>
      </c>
      <c r="F2198" s="50">
        <f t="shared" si="34"/>
        <v>77.282522599999993</v>
      </c>
      <c r="H2198" s="50">
        <v>88</v>
      </c>
      <c r="I2198" s="50" t="s">
        <v>304</v>
      </c>
    </row>
    <row r="2199" spans="1:9" x14ac:dyDescent="0.25">
      <c r="A2199" s="50">
        <v>2006</v>
      </c>
      <c r="E2199" s="50">
        <v>1.34</v>
      </c>
      <c r="F2199" s="50">
        <f t="shared" si="34"/>
        <v>84.884082199999995</v>
      </c>
      <c r="H2199" s="50">
        <v>79</v>
      </c>
      <c r="I2199" s="50" t="s">
        <v>304</v>
      </c>
    </row>
    <row r="2200" spans="1:9" x14ac:dyDescent="0.25">
      <c r="A2200" s="50">
        <v>2005</v>
      </c>
      <c r="E2200" s="50">
        <v>1.34</v>
      </c>
      <c r="F2200" s="50">
        <f t="shared" si="34"/>
        <v>84.884082199999995</v>
      </c>
      <c r="H2200" s="50">
        <v>80</v>
      </c>
      <c r="I2200" s="50" t="s">
        <v>304</v>
      </c>
    </row>
    <row r="2201" spans="1:9" x14ac:dyDescent="0.25">
      <c r="A2201" s="50">
        <v>2004</v>
      </c>
      <c r="E2201" s="50">
        <v>1.33</v>
      </c>
      <c r="F2201" s="50">
        <f t="shared" si="34"/>
        <v>84.250618899999992</v>
      </c>
      <c r="H2201" s="50">
        <v>87</v>
      </c>
      <c r="I2201" s="50" t="s">
        <v>304</v>
      </c>
    </row>
    <row r="2202" spans="1:9" x14ac:dyDescent="0.25">
      <c r="A2202" s="50">
        <v>2003</v>
      </c>
      <c r="E2202" s="50">
        <v>1.33</v>
      </c>
      <c r="F2202" s="50">
        <f t="shared" si="34"/>
        <v>84.250618899999992</v>
      </c>
      <c r="H2202" s="50">
        <v>87</v>
      </c>
      <c r="I2202" s="50" t="s">
        <v>304</v>
      </c>
    </row>
    <row r="2203" spans="1:9" x14ac:dyDescent="0.25">
      <c r="A2203" s="50">
        <v>2002</v>
      </c>
      <c r="E2203" s="50">
        <v>1.39</v>
      </c>
      <c r="F2203" s="50">
        <f t="shared" si="34"/>
        <v>88.051398699999993</v>
      </c>
      <c r="H2203" s="50">
        <v>93</v>
      </c>
      <c r="I2203" s="50" t="s">
        <v>304</v>
      </c>
    </row>
    <row r="2204" spans="1:9" x14ac:dyDescent="0.25">
      <c r="A2204" s="50">
        <v>2012</v>
      </c>
      <c r="E2204" s="50">
        <v>1.18</v>
      </c>
      <c r="F2204" s="50">
        <f t="shared" si="34"/>
        <v>74.748669399999983</v>
      </c>
      <c r="H2204" s="50">
        <v>79</v>
      </c>
      <c r="I2204" s="50" t="s">
        <v>305</v>
      </c>
    </row>
    <row r="2205" spans="1:9" x14ac:dyDescent="0.25">
      <c r="A2205" s="50">
        <v>2011</v>
      </c>
      <c r="E2205" s="50">
        <v>1.59</v>
      </c>
      <c r="F2205" s="50">
        <f t="shared" si="34"/>
        <v>100.7206647</v>
      </c>
      <c r="H2205" s="50">
        <v>76</v>
      </c>
      <c r="I2205" s="50" t="s">
        <v>305</v>
      </c>
    </row>
    <row r="2206" spans="1:9" x14ac:dyDescent="0.25">
      <c r="A2206" s="50">
        <v>2010</v>
      </c>
      <c r="E2206" s="50">
        <v>1.1200000000000001</v>
      </c>
      <c r="F2206" s="50">
        <f t="shared" si="34"/>
        <v>70.947889599999996</v>
      </c>
      <c r="H2206" s="50">
        <v>84</v>
      </c>
      <c r="I2206" s="50" t="s">
        <v>305</v>
      </c>
    </row>
    <row r="2207" spans="1:9" x14ac:dyDescent="0.25">
      <c r="A2207" s="50">
        <v>2009</v>
      </c>
      <c r="E2207" s="50">
        <v>1.56</v>
      </c>
      <c r="F2207" s="50">
        <f t="shared" si="34"/>
        <v>98.820274799999993</v>
      </c>
      <c r="H2207" s="50">
        <v>84</v>
      </c>
      <c r="I2207" s="50" t="s">
        <v>305</v>
      </c>
    </row>
    <row r="2208" spans="1:9" x14ac:dyDescent="0.25">
      <c r="A2208" s="50">
        <v>2008</v>
      </c>
      <c r="E2208" s="50">
        <v>1.53</v>
      </c>
      <c r="F2208" s="50">
        <f t="shared" si="34"/>
        <v>96.9198849</v>
      </c>
      <c r="H2208" s="50">
        <v>93</v>
      </c>
      <c r="I2208" s="50" t="s">
        <v>305</v>
      </c>
    </row>
    <row r="2209" spans="1:9" x14ac:dyDescent="0.25">
      <c r="A2209" s="50">
        <v>2007</v>
      </c>
      <c r="E2209" s="50">
        <v>1.53</v>
      </c>
      <c r="F2209" s="50">
        <f t="shared" si="34"/>
        <v>96.9198849</v>
      </c>
      <c r="H2209" s="50">
        <v>94</v>
      </c>
      <c r="I2209" s="50" t="s">
        <v>305</v>
      </c>
    </row>
    <row r="2210" spans="1:9" x14ac:dyDescent="0.25">
      <c r="A2210" s="50">
        <v>2006</v>
      </c>
      <c r="E2210" s="50">
        <v>1.52</v>
      </c>
      <c r="F2210" s="50">
        <f t="shared" si="34"/>
        <v>96.286421599999997</v>
      </c>
      <c r="H2210" s="50">
        <v>91</v>
      </c>
      <c r="I2210" s="50" t="s">
        <v>305</v>
      </c>
    </row>
    <row r="2211" spans="1:9" x14ac:dyDescent="0.25">
      <c r="A2211" s="50">
        <v>2005</v>
      </c>
      <c r="E2211" s="50">
        <v>1.52</v>
      </c>
      <c r="F2211" s="50">
        <f t="shared" si="34"/>
        <v>96.286421599999997</v>
      </c>
      <c r="H2211" s="50">
        <v>92</v>
      </c>
      <c r="I2211" s="50" t="s">
        <v>305</v>
      </c>
    </row>
    <row r="2212" spans="1:9" x14ac:dyDescent="0.25">
      <c r="A2212" s="50">
        <v>2004</v>
      </c>
      <c r="E2212" s="50">
        <v>1.54</v>
      </c>
      <c r="F2212" s="50">
        <f t="shared" si="34"/>
        <v>97.553348199999988</v>
      </c>
      <c r="H2212" s="50">
        <v>93</v>
      </c>
      <c r="I2212" s="50" t="s">
        <v>305</v>
      </c>
    </row>
    <row r="2213" spans="1:9" x14ac:dyDescent="0.25">
      <c r="A2213" s="50">
        <v>2003</v>
      </c>
      <c r="E2213" s="50">
        <v>1.54</v>
      </c>
      <c r="F2213" s="50">
        <f t="shared" ref="F2213:F2276" si="35">E2213*(39.37*1.609)</f>
        <v>97.553348199999988</v>
      </c>
      <c r="H2213" s="50">
        <v>93</v>
      </c>
      <c r="I2213" s="50" t="s">
        <v>305</v>
      </c>
    </row>
    <row r="2214" spans="1:9" x14ac:dyDescent="0.25">
      <c r="A2214" s="50">
        <v>2002</v>
      </c>
      <c r="E2214" s="50">
        <v>1.67</v>
      </c>
      <c r="F2214" s="50">
        <f t="shared" si="35"/>
        <v>105.78837109999999</v>
      </c>
      <c r="H2214" s="50">
        <v>92</v>
      </c>
      <c r="I2214" s="50" t="s">
        <v>305</v>
      </c>
    </row>
    <row r="2215" spans="1:9" x14ac:dyDescent="0.25">
      <c r="A2215" s="50">
        <v>2012</v>
      </c>
      <c r="E2215" s="50">
        <v>1.21</v>
      </c>
      <c r="F2215" s="50">
        <f t="shared" si="35"/>
        <v>76.64905929999999</v>
      </c>
      <c r="H2215" s="50">
        <v>93</v>
      </c>
      <c r="I2215" s="50" t="s">
        <v>306</v>
      </c>
    </row>
    <row r="2216" spans="1:9" x14ac:dyDescent="0.25">
      <c r="A2216" s="50">
        <v>2011</v>
      </c>
      <c r="E2216" s="50">
        <v>1.45</v>
      </c>
      <c r="F2216" s="50">
        <f t="shared" si="35"/>
        <v>91.852178499999994</v>
      </c>
      <c r="H2216" s="50">
        <v>91</v>
      </c>
      <c r="I2216" s="50" t="s">
        <v>306</v>
      </c>
    </row>
    <row r="2217" spans="1:9" x14ac:dyDescent="0.25">
      <c r="A2217" s="50">
        <v>2010</v>
      </c>
      <c r="E2217" s="50">
        <v>1.56</v>
      </c>
      <c r="F2217" s="50">
        <f t="shared" si="35"/>
        <v>98.820274799999993</v>
      </c>
      <c r="H2217" s="50">
        <v>88</v>
      </c>
      <c r="I2217" s="50" t="s">
        <v>306</v>
      </c>
    </row>
    <row r="2218" spans="1:9" x14ac:dyDescent="0.25">
      <c r="A2218" s="50">
        <v>2009</v>
      </c>
      <c r="E2218" s="50">
        <v>1.26</v>
      </c>
      <c r="F2218" s="50">
        <f t="shared" si="35"/>
        <v>79.816375799999989</v>
      </c>
      <c r="H2218" s="50">
        <v>88</v>
      </c>
      <c r="I2218" s="50" t="s">
        <v>306</v>
      </c>
    </row>
    <row r="2219" spans="1:9" x14ac:dyDescent="0.25">
      <c r="A2219" s="50">
        <v>2008</v>
      </c>
      <c r="E2219" s="50">
        <v>1.26</v>
      </c>
      <c r="F2219" s="50">
        <f t="shared" si="35"/>
        <v>79.816375799999989</v>
      </c>
      <c r="H2219" s="50">
        <v>86</v>
      </c>
      <c r="I2219" s="50" t="s">
        <v>306</v>
      </c>
    </row>
    <row r="2220" spans="1:9" x14ac:dyDescent="0.25">
      <c r="A2220" s="50">
        <v>2007</v>
      </c>
      <c r="E2220" s="50">
        <v>1.26</v>
      </c>
      <c r="F2220" s="50">
        <f t="shared" si="35"/>
        <v>79.816375799999989</v>
      </c>
      <c r="H2220" s="50">
        <v>87</v>
      </c>
      <c r="I2220" s="50" t="s">
        <v>306</v>
      </c>
    </row>
    <row r="2221" spans="1:9" x14ac:dyDescent="0.25">
      <c r="A2221" s="50">
        <v>2006</v>
      </c>
      <c r="E2221" s="50">
        <v>1.21</v>
      </c>
      <c r="F2221" s="50">
        <f t="shared" si="35"/>
        <v>76.64905929999999</v>
      </c>
      <c r="H2221" s="50">
        <v>86</v>
      </c>
      <c r="I2221" s="50" t="s">
        <v>306</v>
      </c>
    </row>
    <row r="2222" spans="1:9" x14ac:dyDescent="0.25">
      <c r="A2222" s="50">
        <v>2005</v>
      </c>
      <c r="E2222" s="50">
        <v>1.21</v>
      </c>
      <c r="F2222" s="50">
        <f t="shared" si="35"/>
        <v>76.64905929999999</v>
      </c>
      <c r="H2222" s="50">
        <v>86</v>
      </c>
      <c r="I2222" s="50" t="s">
        <v>306</v>
      </c>
    </row>
    <row r="2223" spans="1:9" x14ac:dyDescent="0.25">
      <c r="A2223" s="50">
        <v>2004</v>
      </c>
      <c r="E2223" s="50">
        <v>1.37</v>
      </c>
      <c r="F2223" s="50">
        <f t="shared" si="35"/>
        <v>86.784472100000002</v>
      </c>
      <c r="H2223" s="50">
        <v>85</v>
      </c>
      <c r="I2223" s="50" t="s">
        <v>306</v>
      </c>
    </row>
    <row r="2224" spans="1:9" x14ac:dyDescent="0.25">
      <c r="A2224" s="50">
        <v>2002</v>
      </c>
      <c r="E2224" s="50">
        <v>1.31</v>
      </c>
      <c r="F2224" s="50">
        <f t="shared" si="35"/>
        <v>82.983692300000001</v>
      </c>
      <c r="H2224" s="50">
        <v>85</v>
      </c>
      <c r="I2224" s="50" t="s">
        <v>306</v>
      </c>
    </row>
    <row r="2225" spans="1:9" x14ac:dyDescent="0.25">
      <c r="A2225" s="50">
        <v>2012</v>
      </c>
      <c r="E2225" s="50">
        <v>1.07</v>
      </c>
      <c r="F2225" s="50">
        <f t="shared" si="35"/>
        <v>67.780573099999998</v>
      </c>
      <c r="H2225" s="50">
        <v>94</v>
      </c>
      <c r="I2225" s="50" t="s">
        <v>307</v>
      </c>
    </row>
    <row r="2226" spans="1:9" x14ac:dyDescent="0.25">
      <c r="A2226" s="50">
        <v>2011</v>
      </c>
      <c r="E2226" s="50">
        <v>1.2</v>
      </c>
      <c r="F2226" s="50">
        <f t="shared" si="35"/>
        <v>76.015595999999988</v>
      </c>
      <c r="H2226" s="50">
        <v>94</v>
      </c>
      <c r="I2226" s="50" t="s">
        <v>307</v>
      </c>
    </row>
    <row r="2227" spans="1:9" x14ac:dyDescent="0.25">
      <c r="A2227" s="50">
        <v>2010</v>
      </c>
      <c r="E2227" s="50">
        <v>1.07</v>
      </c>
      <c r="F2227" s="50">
        <f t="shared" si="35"/>
        <v>67.780573099999998</v>
      </c>
      <c r="H2227" s="50">
        <v>88</v>
      </c>
      <c r="I2227" s="50" t="s">
        <v>307</v>
      </c>
    </row>
    <row r="2228" spans="1:9" x14ac:dyDescent="0.25">
      <c r="A2228" s="50">
        <v>2009</v>
      </c>
      <c r="E2228" s="50">
        <v>1.23</v>
      </c>
      <c r="F2228" s="50">
        <f t="shared" si="35"/>
        <v>77.915985899999995</v>
      </c>
      <c r="H2228" s="50">
        <v>88</v>
      </c>
      <c r="I2228" s="50" t="s">
        <v>307</v>
      </c>
    </row>
    <row r="2229" spans="1:9" x14ac:dyDescent="0.25">
      <c r="A2229" s="50">
        <v>2008</v>
      </c>
      <c r="E2229" s="50">
        <v>1.1399999999999999</v>
      </c>
      <c r="F2229" s="50">
        <f t="shared" si="35"/>
        <v>72.214816199999987</v>
      </c>
      <c r="H2229" s="50">
        <v>94</v>
      </c>
      <c r="I2229" s="50" t="s">
        <v>307</v>
      </c>
    </row>
    <row r="2230" spans="1:9" x14ac:dyDescent="0.25">
      <c r="A2230" s="50">
        <v>2007</v>
      </c>
      <c r="E2230" s="50">
        <v>1.1399999999999999</v>
      </c>
      <c r="F2230" s="50">
        <f t="shared" si="35"/>
        <v>72.214816199999987</v>
      </c>
      <c r="H2230" s="50">
        <v>95</v>
      </c>
      <c r="I2230" s="50" t="s">
        <v>307</v>
      </c>
    </row>
    <row r="2231" spans="1:9" x14ac:dyDescent="0.25">
      <c r="A2231" s="50">
        <v>2006</v>
      </c>
      <c r="E2231" s="50">
        <v>1.1399999999999999</v>
      </c>
      <c r="F2231" s="50">
        <f t="shared" si="35"/>
        <v>72.214816199999987</v>
      </c>
      <c r="H2231" s="50">
        <v>86</v>
      </c>
      <c r="I2231" s="50" t="s">
        <v>307</v>
      </c>
    </row>
    <row r="2232" spans="1:9" x14ac:dyDescent="0.25">
      <c r="A2232" s="50">
        <v>2005</v>
      </c>
      <c r="E2232" s="50">
        <v>1.1399999999999999</v>
      </c>
      <c r="F2232" s="50">
        <f t="shared" si="35"/>
        <v>72.214816199999987</v>
      </c>
      <c r="H2232" s="50">
        <v>87</v>
      </c>
      <c r="I2232" s="50" t="s">
        <v>307</v>
      </c>
    </row>
    <row r="2233" spans="1:9" x14ac:dyDescent="0.25">
      <c r="A2233" s="50">
        <v>2004</v>
      </c>
      <c r="E2233" s="50">
        <v>1.1599999999999999</v>
      </c>
      <c r="F2233" s="50">
        <f t="shared" si="35"/>
        <v>73.481742799999992</v>
      </c>
      <c r="H2233" s="50">
        <v>88</v>
      </c>
      <c r="I2233" s="50" t="s">
        <v>307</v>
      </c>
    </row>
    <row r="2234" spans="1:9" x14ac:dyDescent="0.25">
      <c r="A2234" s="50">
        <v>2002</v>
      </c>
      <c r="E2234" s="50">
        <v>1.0900000000000001</v>
      </c>
      <c r="F2234" s="50">
        <f t="shared" si="35"/>
        <v>69.047499700000003</v>
      </c>
      <c r="H2234" s="50">
        <v>90</v>
      </c>
      <c r="I2234" s="50" t="s">
        <v>307</v>
      </c>
    </row>
    <row r="2235" spans="1:9" x14ac:dyDescent="0.25">
      <c r="A2235" s="50">
        <v>2012</v>
      </c>
      <c r="E2235" s="50">
        <v>0.56999999999999995</v>
      </c>
      <c r="F2235" s="50">
        <f t="shared" si="35"/>
        <v>36.107408099999994</v>
      </c>
      <c r="H2235" s="50">
        <v>93</v>
      </c>
      <c r="I2235" s="50" t="s">
        <v>308</v>
      </c>
    </row>
    <row r="2236" spans="1:9" x14ac:dyDescent="0.25">
      <c r="A2236" s="50">
        <v>2011</v>
      </c>
      <c r="E2236" s="50">
        <v>1.48</v>
      </c>
      <c r="F2236" s="50">
        <f t="shared" si="35"/>
        <v>93.752568399999987</v>
      </c>
      <c r="H2236" s="50">
        <v>84</v>
      </c>
      <c r="I2236" s="50" t="s">
        <v>308</v>
      </c>
    </row>
    <row r="2237" spans="1:9" x14ac:dyDescent="0.25">
      <c r="A2237" s="50">
        <v>2010</v>
      </c>
      <c r="E2237" s="50">
        <v>1.34</v>
      </c>
      <c r="F2237" s="50">
        <f t="shared" si="35"/>
        <v>84.884082199999995</v>
      </c>
      <c r="H2237" s="50">
        <v>80</v>
      </c>
      <c r="I2237" s="50" t="s">
        <v>308</v>
      </c>
    </row>
    <row r="2238" spans="1:9" x14ac:dyDescent="0.25">
      <c r="A2238" s="50">
        <v>2009</v>
      </c>
      <c r="E2238" s="50">
        <v>1.39</v>
      </c>
      <c r="F2238" s="50">
        <f t="shared" si="35"/>
        <v>88.051398699999993</v>
      </c>
      <c r="H2238" s="50">
        <v>80</v>
      </c>
      <c r="I2238" s="50" t="s">
        <v>308</v>
      </c>
    </row>
    <row r="2239" spans="1:9" x14ac:dyDescent="0.25">
      <c r="A2239" s="50">
        <v>2008</v>
      </c>
      <c r="E2239" s="50">
        <v>1.29</v>
      </c>
      <c r="F2239" s="50">
        <f t="shared" si="35"/>
        <v>81.716765699999996</v>
      </c>
      <c r="H2239" s="50">
        <v>89</v>
      </c>
      <c r="I2239" s="50" t="s">
        <v>308</v>
      </c>
    </row>
    <row r="2240" spans="1:9" x14ac:dyDescent="0.25">
      <c r="A2240" s="50">
        <v>2007</v>
      </c>
      <c r="E2240" s="50">
        <v>1.29</v>
      </c>
      <c r="F2240" s="50">
        <f t="shared" si="35"/>
        <v>81.716765699999996</v>
      </c>
      <c r="H2240" s="50">
        <v>90</v>
      </c>
      <c r="I2240" s="50" t="s">
        <v>308</v>
      </c>
    </row>
    <row r="2241" spans="1:9" x14ac:dyDescent="0.25">
      <c r="A2241" s="50">
        <v>2006</v>
      </c>
      <c r="E2241" s="50">
        <v>1.27</v>
      </c>
      <c r="F2241" s="50">
        <f t="shared" si="35"/>
        <v>80.449839099999991</v>
      </c>
      <c r="H2241" s="50">
        <v>82</v>
      </c>
      <c r="I2241" s="50" t="s">
        <v>308</v>
      </c>
    </row>
    <row r="2242" spans="1:9" x14ac:dyDescent="0.25">
      <c r="A2242" s="50">
        <v>2005</v>
      </c>
      <c r="E2242" s="50">
        <v>1.27</v>
      </c>
      <c r="F2242" s="50">
        <f t="shared" si="35"/>
        <v>80.449839099999991</v>
      </c>
      <c r="H2242" s="50">
        <v>83</v>
      </c>
      <c r="I2242" s="50" t="s">
        <v>308</v>
      </c>
    </row>
    <row r="2243" spans="1:9" x14ac:dyDescent="0.25">
      <c r="A2243" s="50">
        <v>2004</v>
      </c>
      <c r="E2243" s="50">
        <v>1.25</v>
      </c>
      <c r="F2243" s="50">
        <f t="shared" si="35"/>
        <v>79.182912499999986</v>
      </c>
      <c r="H2243" s="50">
        <v>90</v>
      </c>
      <c r="I2243" s="50" t="s">
        <v>308</v>
      </c>
    </row>
    <row r="2244" spans="1:9" x14ac:dyDescent="0.25">
      <c r="A2244" s="50">
        <v>2002</v>
      </c>
      <c r="E2244" s="50">
        <v>1.22</v>
      </c>
      <c r="F2244" s="50">
        <f t="shared" si="35"/>
        <v>77.282522599999993</v>
      </c>
      <c r="H2244" s="50">
        <v>90</v>
      </c>
      <c r="I2244" s="50" t="s">
        <v>308</v>
      </c>
    </row>
    <row r="2245" spans="1:9" x14ac:dyDescent="0.25">
      <c r="A2245" s="50">
        <v>2012</v>
      </c>
      <c r="E2245" s="50">
        <v>0.75</v>
      </c>
      <c r="F2245" s="50">
        <f t="shared" si="35"/>
        <v>47.509747499999996</v>
      </c>
      <c r="H2245" s="50">
        <v>74</v>
      </c>
      <c r="I2245" s="50" t="s">
        <v>309</v>
      </c>
    </row>
    <row r="2246" spans="1:9" x14ac:dyDescent="0.25">
      <c r="A2246" s="50">
        <v>2011</v>
      </c>
      <c r="E2246" s="50">
        <v>1.45</v>
      </c>
      <c r="F2246" s="50">
        <f t="shared" si="35"/>
        <v>91.852178499999994</v>
      </c>
      <c r="H2246" s="50">
        <v>67</v>
      </c>
      <c r="I2246" s="50" t="s">
        <v>309</v>
      </c>
    </row>
    <row r="2247" spans="1:9" x14ac:dyDescent="0.25">
      <c r="A2247" s="50">
        <v>2010</v>
      </c>
      <c r="E2247" s="50">
        <v>1.29</v>
      </c>
      <c r="F2247" s="50">
        <f t="shared" si="35"/>
        <v>81.716765699999996</v>
      </c>
      <c r="H2247" s="50">
        <v>82</v>
      </c>
      <c r="I2247" s="50" t="s">
        <v>309</v>
      </c>
    </row>
    <row r="2248" spans="1:9" x14ac:dyDescent="0.25">
      <c r="A2248" s="50">
        <v>2009</v>
      </c>
      <c r="E2248" s="50">
        <v>1.34</v>
      </c>
      <c r="F2248" s="50">
        <f t="shared" si="35"/>
        <v>84.884082199999995</v>
      </c>
      <c r="H2248" s="50">
        <v>82</v>
      </c>
      <c r="I2248" s="50" t="s">
        <v>309</v>
      </c>
    </row>
    <row r="2249" spans="1:9" x14ac:dyDescent="0.25">
      <c r="A2249" s="50">
        <v>2008</v>
      </c>
      <c r="E2249" s="50">
        <v>1.27</v>
      </c>
      <c r="F2249" s="50">
        <f t="shared" si="35"/>
        <v>80.449839099999991</v>
      </c>
      <c r="H2249" s="50">
        <v>83</v>
      </c>
      <c r="I2249" s="50" t="s">
        <v>309</v>
      </c>
    </row>
    <row r="2250" spans="1:9" x14ac:dyDescent="0.25">
      <c r="A2250" s="50">
        <v>2007</v>
      </c>
      <c r="E2250" s="50">
        <v>1.27</v>
      </c>
      <c r="F2250" s="50">
        <f t="shared" si="35"/>
        <v>80.449839099999991</v>
      </c>
      <c r="H2250" s="50">
        <v>84</v>
      </c>
      <c r="I2250" s="50" t="s">
        <v>309</v>
      </c>
    </row>
    <row r="2251" spans="1:9" x14ac:dyDescent="0.25">
      <c r="A2251" s="50">
        <v>2006</v>
      </c>
      <c r="E2251" s="50">
        <v>1.27</v>
      </c>
      <c r="F2251" s="50">
        <f t="shared" si="35"/>
        <v>80.449839099999991</v>
      </c>
      <c r="H2251" s="50">
        <v>82</v>
      </c>
      <c r="I2251" s="50" t="s">
        <v>309</v>
      </c>
    </row>
    <row r="2252" spans="1:9" x14ac:dyDescent="0.25">
      <c r="A2252" s="50">
        <v>2005</v>
      </c>
      <c r="E2252" s="50">
        <v>1.27</v>
      </c>
      <c r="F2252" s="50">
        <f t="shared" si="35"/>
        <v>80.449839099999991</v>
      </c>
      <c r="H2252" s="50">
        <v>83</v>
      </c>
      <c r="I2252" s="50" t="s">
        <v>309</v>
      </c>
    </row>
    <row r="2253" spans="1:9" x14ac:dyDescent="0.25">
      <c r="A2253" s="50">
        <v>2004</v>
      </c>
      <c r="E2253" s="50">
        <v>1.25</v>
      </c>
      <c r="F2253" s="50">
        <f t="shared" si="35"/>
        <v>79.182912499999986</v>
      </c>
      <c r="H2253" s="50">
        <v>90</v>
      </c>
      <c r="I2253" s="50" t="s">
        <v>309</v>
      </c>
    </row>
    <row r="2254" spans="1:9" x14ac:dyDescent="0.25">
      <c r="A2254" s="50">
        <v>2002</v>
      </c>
      <c r="E2254" s="50">
        <v>1.22</v>
      </c>
      <c r="F2254" s="50">
        <f t="shared" si="35"/>
        <v>77.282522599999993</v>
      </c>
      <c r="H2254" s="50">
        <v>91</v>
      </c>
      <c r="I2254" s="50" t="s">
        <v>309</v>
      </c>
    </row>
    <row r="2255" spans="1:9" x14ac:dyDescent="0.25">
      <c r="A2255" s="50">
        <v>2003</v>
      </c>
      <c r="E2255" s="50">
        <v>0.77</v>
      </c>
      <c r="F2255" s="50">
        <f t="shared" si="35"/>
        <v>48.776674099999994</v>
      </c>
      <c r="H2255" s="50">
        <v>82</v>
      </c>
      <c r="I2255" s="50" t="s">
        <v>310</v>
      </c>
    </row>
    <row r="2256" spans="1:9" x14ac:dyDescent="0.25">
      <c r="A2256" s="50">
        <v>2012</v>
      </c>
      <c r="E2256" s="50">
        <v>1.68</v>
      </c>
      <c r="F2256" s="50">
        <f t="shared" si="35"/>
        <v>106.42183439999998</v>
      </c>
      <c r="H2256" s="50">
        <v>75</v>
      </c>
      <c r="I2256" s="50" t="s">
        <v>311</v>
      </c>
    </row>
    <row r="2257" spans="1:9" x14ac:dyDescent="0.25">
      <c r="A2257" s="50">
        <v>2011</v>
      </c>
      <c r="E2257" s="50">
        <v>1.86</v>
      </c>
      <c r="F2257" s="50">
        <f t="shared" si="35"/>
        <v>117.8241738</v>
      </c>
      <c r="H2257" s="50">
        <v>74</v>
      </c>
      <c r="I2257" s="50" t="s">
        <v>311</v>
      </c>
    </row>
    <row r="2258" spans="1:9" x14ac:dyDescent="0.25">
      <c r="A2258" s="50">
        <v>2010</v>
      </c>
      <c r="E2258" s="50">
        <v>1.67</v>
      </c>
      <c r="F2258" s="50">
        <f t="shared" si="35"/>
        <v>105.78837109999999</v>
      </c>
      <c r="H2258" s="50">
        <v>78</v>
      </c>
      <c r="I2258" s="50" t="s">
        <v>311</v>
      </c>
    </row>
    <row r="2259" spans="1:9" x14ac:dyDescent="0.25">
      <c r="A2259" s="50">
        <v>2009</v>
      </c>
      <c r="E2259" s="50">
        <v>1.62</v>
      </c>
      <c r="F2259" s="50">
        <f t="shared" si="35"/>
        <v>102.62105459999999</v>
      </c>
      <c r="H2259" s="50">
        <v>78</v>
      </c>
      <c r="I2259" s="50" t="s">
        <v>311</v>
      </c>
    </row>
    <row r="2260" spans="1:9" x14ac:dyDescent="0.25">
      <c r="A2260" s="50">
        <v>2008</v>
      </c>
      <c r="E2260" s="50">
        <v>1.49</v>
      </c>
      <c r="F2260" s="50">
        <f t="shared" si="35"/>
        <v>94.38603169999999</v>
      </c>
      <c r="H2260" s="50">
        <v>90</v>
      </c>
      <c r="I2260" s="50" t="s">
        <v>311</v>
      </c>
    </row>
    <row r="2261" spans="1:9" x14ac:dyDescent="0.25">
      <c r="A2261" s="50">
        <v>2007</v>
      </c>
      <c r="E2261" s="50">
        <v>1.49</v>
      </c>
      <c r="F2261" s="50">
        <f t="shared" si="35"/>
        <v>94.38603169999999</v>
      </c>
      <c r="H2261" s="50">
        <v>90</v>
      </c>
      <c r="I2261" s="50" t="s">
        <v>311</v>
      </c>
    </row>
    <row r="2262" spans="1:9" x14ac:dyDescent="0.25">
      <c r="A2262" s="50">
        <v>2006</v>
      </c>
      <c r="E2262" s="50">
        <v>1.41</v>
      </c>
      <c r="F2262" s="50">
        <f t="shared" si="35"/>
        <v>89.318325299999984</v>
      </c>
      <c r="H2262" s="50">
        <v>95</v>
      </c>
      <c r="I2262" s="50" t="s">
        <v>311</v>
      </c>
    </row>
    <row r="2263" spans="1:9" x14ac:dyDescent="0.25">
      <c r="A2263" s="50">
        <v>2005</v>
      </c>
      <c r="E2263" s="50">
        <v>1.41</v>
      </c>
      <c r="F2263" s="50">
        <f t="shared" si="35"/>
        <v>89.318325299999984</v>
      </c>
      <c r="H2263" s="50">
        <v>96</v>
      </c>
      <c r="I2263" s="50" t="s">
        <v>311</v>
      </c>
    </row>
    <row r="2264" spans="1:9" x14ac:dyDescent="0.25">
      <c r="A2264" s="50">
        <v>2004</v>
      </c>
      <c r="E2264" s="50">
        <v>1.44</v>
      </c>
      <c r="F2264" s="50">
        <f t="shared" si="35"/>
        <v>91.218715199999991</v>
      </c>
      <c r="H2264" s="50">
        <v>96</v>
      </c>
      <c r="I2264" s="50" t="s">
        <v>311</v>
      </c>
    </row>
    <row r="2265" spans="1:9" x14ac:dyDescent="0.25">
      <c r="A2265" s="50">
        <v>2002</v>
      </c>
      <c r="E2265" s="50">
        <v>1.38</v>
      </c>
      <c r="F2265" s="50">
        <f t="shared" si="35"/>
        <v>87.41793539999999</v>
      </c>
      <c r="H2265" s="50">
        <v>97</v>
      </c>
      <c r="I2265" s="50" t="s">
        <v>311</v>
      </c>
    </row>
    <row r="2266" spans="1:9" x14ac:dyDescent="0.25">
      <c r="A2266" s="50">
        <v>2012</v>
      </c>
      <c r="E2266" s="50">
        <v>2.2999999999999998</v>
      </c>
      <c r="F2266" s="50">
        <f t="shared" si="35"/>
        <v>145.69655899999998</v>
      </c>
      <c r="H2266" s="50">
        <v>72</v>
      </c>
      <c r="I2266" s="50" t="s">
        <v>312</v>
      </c>
    </row>
    <row r="2267" spans="1:9" x14ac:dyDescent="0.25">
      <c r="A2267" s="50">
        <v>2011</v>
      </c>
      <c r="E2267" s="50">
        <v>2.2999999999999998</v>
      </c>
      <c r="F2267" s="50">
        <f t="shared" si="35"/>
        <v>145.69655899999998</v>
      </c>
      <c r="H2267" s="50">
        <v>72</v>
      </c>
      <c r="I2267" s="50" t="s">
        <v>312</v>
      </c>
    </row>
    <row r="2268" spans="1:9" x14ac:dyDescent="0.25">
      <c r="A2268" s="50">
        <v>2010</v>
      </c>
      <c r="E2268" s="50">
        <v>2.1</v>
      </c>
      <c r="F2268" s="50">
        <f t="shared" si="35"/>
        <v>133.02729299999999</v>
      </c>
      <c r="H2268" s="50">
        <v>81</v>
      </c>
      <c r="I2268" s="50" t="s">
        <v>312</v>
      </c>
    </row>
    <row r="2269" spans="1:9" x14ac:dyDescent="0.25">
      <c r="A2269" s="50">
        <v>2009</v>
      </c>
      <c r="E2269" s="50">
        <v>2.2200000000000002</v>
      </c>
      <c r="F2269" s="50">
        <f t="shared" si="35"/>
        <v>140.62885259999999</v>
      </c>
      <c r="H2269" s="50">
        <v>81</v>
      </c>
      <c r="I2269" s="50" t="s">
        <v>312</v>
      </c>
    </row>
    <row r="2270" spans="1:9" x14ac:dyDescent="0.25">
      <c r="A2270" s="50">
        <v>2008</v>
      </c>
      <c r="E2270" s="50">
        <v>2.0299999999999998</v>
      </c>
      <c r="F2270" s="50">
        <f t="shared" si="35"/>
        <v>128.59304989999998</v>
      </c>
      <c r="H2270" s="50">
        <v>84</v>
      </c>
      <c r="I2270" s="50" t="s">
        <v>312</v>
      </c>
    </row>
    <row r="2271" spans="1:9" x14ac:dyDescent="0.25">
      <c r="A2271" s="50">
        <v>2007</v>
      </c>
      <c r="E2271" s="50">
        <v>2.0299999999999998</v>
      </c>
      <c r="F2271" s="50">
        <f t="shared" si="35"/>
        <v>128.59304989999998</v>
      </c>
      <c r="H2271" s="50">
        <v>85</v>
      </c>
      <c r="I2271" s="50" t="s">
        <v>312</v>
      </c>
    </row>
    <row r="2272" spans="1:9" x14ac:dyDescent="0.25">
      <c r="A2272" s="50">
        <v>2006</v>
      </c>
      <c r="E2272" s="50">
        <v>2.15</v>
      </c>
      <c r="F2272" s="50">
        <f t="shared" si="35"/>
        <v>136.19460949999998</v>
      </c>
      <c r="H2272" s="50">
        <v>76</v>
      </c>
      <c r="I2272" s="50" t="s">
        <v>312</v>
      </c>
    </row>
    <row r="2273" spans="1:9" x14ac:dyDescent="0.25">
      <c r="A2273" s="50">
        <v>2005</v>
      </c>
      <c r="E2273" s="50">
        <v>2.15</v>
      </c>
      <c r="F2273" s="50">
        <f t="shared" si="35"/>
        <v>136.19460949999998</v>
      </c>
      <c r="H2273" s="50">
        <v>77</v>
      </c>
      <c r="I2273" s="50" t="s">
        <v>312</v>
      </c>
    </row>
    <row r="2274" spans="1:9" x14ac:dyDescent="0.25">
      <c r="A2274" s="50">
        <v>2004</v>
      </c>
      <c r="E2274" s="50">
        <v>2.17</v>
      </c>
      <c r="F2274" s="50">
        <f t="shared" si="35"/>
        <v>137.46153609999999</v>
      </c>
      <c r="H2274" s="50">
        <v>78</v>
      </c>
      <c r="I2274" s="50" t="s">
        <v>312</v>
      </c>
    </row>
    <row r="2275" spans="1:9" x14ac:dyDescent="0.25">
      <c r="A2275" s="50">
        <v>2003</v>
      </c>
      <c r="E2275" s="50">
        <v>2.17</v>
      </c>
      <c r="F2275" s="50">
        <f t="shared" si="35"/>
        <v>137.46153609999999</v>
      </c>
      <c r="H2275" s="50">
        <v>78</v>
      </c>
      <c r="I2275" s="50" t="s">
        <v>312</v>
      </c>
    </row>
    <row r="2276" spans="1:9" x14ac:dyDescent="0.25">
      <c r="A2276" s="50">
        <v>2002</v>
      </c>
      <c r="E2276" s="50">
        <v>2.23</v>
      </c>
      <c r="F2276" s="50">
        <f t="shared" si="35"/>
        <v>141.26231589999998</v>
      </c>
      <c r="H2276" s="50">
        <v>78</v>
      </c>
      <c r="I2276" s="50" t="s">
        <v>312</v>
      </c>
    </row>
    <row r="2277" spans="1:9" x14ac:dyDescent="0.25">
      <c r="A2277" s="50">
        <v>2005</v>
      </c>
      <c r="E2277" s="50">
        <v>1.39</v>
      </c>
      <c r="F2277" s="50">
        <f t="shared" ref="F2277:F2340" si="36">E2277*(39.37*1.609)</f>
        <v>88.051398699999993</v>
      </c>
      <c r="H2277" s="50">
        <v>81</v>
      </c>
      <c r="I2277" s="50" t="s">
        <v>313</v>
      </c>
    </row>
    <row r="2278" spans="1:9" x14ac:dyDescent="0.25">
      <c r="A2278" s="50">
        <v>2004</v>
      </c>
      <c r="E2278" s="50">
        <v>1.36</v>
      </c>
      <c r="F2278" s="50">
        <f t="shared" si="36"/>
        <v>86.1510088</v>
      </c>
      <c r="H2278" s="50">
        <v>82</v>
      </c>
      <c r="I2278" s="50" t="s">
        <v>313</v>
      </c>
    </row>
    <row r="2279" spans="1:9" x14ac:dyDescent="0.25">
      <c r="A2279" s="50">
        <v>2002</v>
      </c>
      <c r="E2279" s="50">
        <v>1.26</v>
      </c>
      <c r="F2279" s="50">
        <f t="shared" si="36"/>
        <v>79.816375799999989</v>
      </c>
      <c r="H2279" s="50">
        <v>91</v>
      </c>
      <c r="I2279" s="50" t="s">
        <v>313</v>
      </c>
    </row>
    <row r="2280" spans="1:9" x14ac:dyDescent="0.25">
      <c r="A2280" s="50">
        <v>2012</v>
      </c>
      <c r="E2280" s="50">
        <v>1.08</v>
      </c>
      <c r="F2280" s="50">
        <f t="shared" si="36"/>
        <v>68.414036400000001</v>
      </c>
      <c r="H2280" s="50">
        <v>96</v>
      </c>
      <c r="I2280" s="50" t="s">
        <v>314</v>
      </c>
    </row>
    <row r="2281" spans="1:9" x14ac:dyDescent="0.25">
      <c r="A2281" s="50">
        <v>2011</v>
      </c>
      <c r="F2281" s="50">
        <f t="shared" si="36"/>
        <v>0</v>
      </c>
      <c r="H2281" s="50">
        <v>80</v>
      </c>
      <c r="I2281" s="50" t="s">
        <v>314</v>
      </c>
    </row>
    <row r="2282" spans="1:9" x14ac:dyDescent="0.25">
      <c r="A2282" s="50">
        <v>2010</v>
      </c>
      <c r="E2282" s="50">
        <v>1.08</v>
      </c>
      <c r="F2282" s="50">
        <f t="shared" si="36"/>
        <v>68.414036400000001</v>
      </c>
      <c r="H2282" s="50">
        <v>96</v>
      </c>
      <c r="I2282" s="50" t="s">
        <v>315</v>
      </c>
    </row>
    <row r="2283" spans="1:9" x14ac:dyDescent="0.25">
      <c r="A2283" s="50">
        <v>2009</v>
      </c>
      <c r="E2283" s="50">
        <v>1.34</v>
      </c>
      <c r="F2283" s="50">
        <f t="shared" si="36"/>
        <v>84.884082199999995</v>
      </c>
      <c r="H2283" s="50">
        <v>96</v>
      </c>
      <c r="I2283" s="50" t="s">
        <v>315</v>
      </c>
    </row>
    <row r="2284" spans="1:9" x14ac:dyDescent="0.25">
      <c r="A2284" s="50">
        <v>2008</v>
      </c>
      <c r="E2284" s="50">
        <v>1.44</v>
      </c>
      <c r="F2284" s="50">
        <f t="shared" si="36"/>
        <v>91.218715199999991</v>
      </c>
      <c r="H2284" s="50">
        <v>97</v>
      </c>
      <c r="I2284" s="50" t="s">
        <v>315</v>
      </c>
    </row>
    <row r="2285" spans="1:9" x14ac:dyDescent="0.25">
      <c r="A2285" s="50">
        <v>2007</v>
      </c>
      <c r="E2285" s="50">
        <v>1.44</v>
      </c>
      <c r="F2285" s="50">
        <f t="shared" si="36"/>
        <v>91.218715199999991</v>
      </c>
      <c r="H2285" s="50">
        <v>98</v>
      </c>
      <c r="I2285" s="50" t="s">
        <v>315</v>
      </c>
    </row>
    <row r="2286" spans="1:9" x14ac:dyDescent="0.25">
      <c r="A2286" s="50">
        <v>2006</v>
      </c>
      <c r="E2286" s="50">
        <v>1.47</v>
      </c>
      <c r="F2286" s="50">
        <f t="shared" si="36"/>
        <v>93.119105099999985</v>
      </c>
      <c r="H2286" s="50">
        <v>95</v>
      </c>
      <c r="I2286" s="50" t="s">
        <v>315</v>
      </c>
    </row>
    <row r="2287" spans="1:9" x14ac:dyDescent="0.25">
      <c r="A2287" s="50">
        <v>2005</v>
      </c>
      <c r="E2287" s="50">
        <v>1.47</v>
      </c>
      <c r="F2287" s="50">
        <f t="shared" si="36"/>
        <v>93.119105099999985</v>
      </c>
      <c r="H2287" s="50">
        <v>95</v>
      </c>
      <c r="I2287" s="50" t="s">
        <v>315</v>
      </c>
    </row>
    <row r="2288" spans="1:9" x14ac:dyDescent="0.25">
      <c r="A2288" s="50">
        <v>2004</v>
      </c>
      <c r="E2288" s="50">
        <v>1.43</v>
      </c>
      <c r="F2288" s="50">
        <f t="shared" si="36"/>
        <v>90.585251899999989</v>
      </c>
      <c r="H2288" s="50">
        <v>97</v>
      </c>
      <c r="I2288" s="50" t="s">
        <v>315</v>
      </c>
    </row>
    <row r="2289" spans="1:9" x14ac:dyDescent="0.25">
      <c r="A2289" s="50">
        <v>2002</v>
      </c>
      <c r="E2289" s="50">
        <v>1.36</v>
      </c>
      <c r="F2289" s="50">
        <f t="shared" si="36"/>
        <v>86.1510088</v>
      </c>
      <c r="H2289" s="50">
        <v>98</v>
      </c>
      <c r="I2289" s="50" t="s">
        <v>315</v>
      </c>
    </row>
    <row r="2290" spans="1:9" x14ac:dyDescent="0.25">
      <c r="A2290" s="50">
        <v>2003</v>
      </c>
      <c r="E2290" s="50">
        <v>1.63</v>
      </c>
      <c r="F2290" s="50">
        <f t="shared" si="36"/>
        <v>103.25451789999998</v>
      </c>
      <c r="H2290" s="50">
        <v>70</v>
      </c>
      <c r="I2290" s="50" t="s">
        <v>316</v>
      </c>
    </row>
    <row r="2291" spans="1:9" x14ac:dyDescent="0.25">
      <c r="A2291" s="50">
        <v>2012</v>
      </c>
      <c r="E2291" s="50">
        <v>1.43</v>
      </c>
      <c r="F2291" s="50">
        <f t="shared" si="36"/>
        <v>90.585251899999989</v>
      </c>
      <c r="H2291" s="50">
        <v>90</v>
      </c>
      <c r="I2291" s="50" t="s">
        <v>317</v>
      </c>
    </row>
    <row r="2292" spans="1:9" x14ac:dyDescent="0.25">
      <c r="A2292" s="50">
        <v>2011</v>
      </c>
      <c r="E2292" s="50">
        <v>1.38</v>
      </c>
      <c r="F2292" s="50">
        <f t="shared" si="36"/>
        <v>87.41793539999999</v>
      </c>
      <c r="H2292" s="50">
        <v>91</v>
      </c>
      <c r="I2292" s="50" t="s">
        <v>317</v>
      </c>
    </row>
    <row r="2293" spans="1:9" x14ac:dyDescent="0.25">
      <c r="A2293" s="50">
        <v>2010</v>
      </c>
      <c r="E2293" s="50">
        <v>1.36</v>
      </c>
      <c r="F2293" s="50">
        <f t="shared" si="36"/>
        <v>86.1510088</v>
      </c>
      <c r="H2293" s="50">
        <v>94</v>
      </c>
      <c r="I2293" s="50" t="s">
        <v>317</v>
      </c>
    </row>
    <row r="2294" spans="1:9" x14ac:dyDescent="0.25">
      <c r="A2294" s="50">
        <v>2009</v>
      </c>
      <c r="E2294" s="50">
        <v>1.21</v>
      </c>
      <c r="F2294" s="50">
        <f t="shared" si="36"/>
        <v>76.64905929999999</v>
      </c>
      <c r="H2294" s="50">
        <v>94</v>
      </c>
      <c r="I2294" s="50" t="s">
        <v>317</v>
      </c>
    </row>
    <row r="2295" spans="1:9" x14ac:dyDescent="0.25">
      <c r="A2295" s="50">
        <v>2008</v>
      </c>
      <c r="E2295" s="50">
        <v>1.19</v>
      </c>
      <c r="F2295" s="50">
        <f t="shared" si="36"/>
        <v>75.382132699999985</v>
      </c>
      <c r="H2295" s="50">
        <v>83</v>
      </c>
      <c r="I2295" s="50" t="s">
        <v>317</v>
      </c>
    </row>
    <row r="2296" spans="1:9" x14ac:dyDescent="0.25">
      <c r="A2296" s="50">
        <v>2007</v>
      </c>
      <c r="E2296" s="50">
        <v>1.19</v>
      </c>
      <c r="F2296" s="50">
        <f t="shared" si="36"/>
        <v>75.382132699999985</v>
      </c>
      <c r="H2296" s="50">
        <v>84</v>
      </c>
      <c r="I2296" s="50" t="s">
        <v>317</v>
      </c>
    </row>
    <row r="2297" spans="1:9" x14ac:dyDescent="0.25">
      <c r="A2297" s="50">
        <v>2006</v>
      </c>
      <c r="E2297" s="50">
        <v>1.27</v>
      </c>
      <c r="F2297" s="50">
        <f t="shared" si="36"/>
        <v>80.449839099999991</v>
      </c>
      <c r="H2297" s="50">
        <v>87</v>
      </c>
      <c r="I2297" s="50" t="s">
        <v>317</v>
      </c>
    </row>
    <row r="2298" spans="1:9" x14ac:dyDescent="0.25">
      <c r="A2298" s="50">
        <v>2005</v>
      </c>
      <c r="E2298" s="50">
        <v>1.27</v>
      </c>
      <c r="F2298" s="50">
        <f t="shared" si="36"/>
        <v>80.449839099999991</v>
      </c>
      <c r="H2298" s="50">
        <v>88</v>
      </c>
      <c r="I2298" s="50" t="s">
        <v>317</v>
      </c>
    </row>
    <row r="2299" spans="1:9" x14ac:dyDescent="0.25">
      <c r="A2299" s="50">
        <v>2004</v>
      </c>
      <c r="E2299" s="50">
        <v>1.21</v>
      </c>
      <c r="F2299" s="50">
        <f t="shared" si="36"/>
        <v>76.64905929999999</v>
      </c>
      <c r="H2299" s="50">
        <v>89</v>
      </c>
      <c r="I2299" s="50" t="s">
        <v>317</v>
      </c>
    </row>
    <row r="2300" spans="1:9" x14ac:dyDescent="0.25">
      <c r="A2300" s="50">
        <v>2003</v>
      </c>
      <c r="E2300" s="50">
        <v>1.21</v>
      </c>
      <c r="F2300" s="50">
        <f t="shared" si="36"/>
        <v>76.64905929999999</v>
      </c>
      <c r="H2300" s="50">
        <v>89</v>
      </c>
      <c r="I2300" s="50" t="s">
        <v>317</v>
      </c>
    </row>
    <row r="2301" spans="1:9" x14ac:dyDescent="0.25">
      <c r="A2301" s="50">
        <v>2002</v>
      </c>
      <c r="E2301" s="50">
        <v>1.2</v>
      </c>
      <c r="F2301" s="50">
        <f t="shared" si="36"/>
        <v>76.015595999999988</v>
      </c>
      <c r="H2301" s="50">
        <v>87</v>
      </c>
      <c r="I2301" s="50" t="s">
        <v>317</v>
      </c>
    </row>
    <row r="2302" spans="1:9" x14ac:dyDescent="0.25">
      <c r="A2302" s="50">
        <v>2012</v>
      </c>
      <c r="E2302" s="50">
        <v>1.8</v>
      </c>
      <c r="F2302" s="50">
        <f t="shared" si="36"/>
        <v>114.023394</v>
      </c>
      <c r="H2302" s="50">
        <v>73</v>
      </c>
      <c r="I2302" s="50" t="s">
        <v>318</v>
      </c>
    </row>
    <row r="2303" spans="1:9" x14ac:dyDescent="0.25">
      <c r="A2303" s="50">
        <v>2011</v>
      </c>
      <c r="E2303" s="50">
        <v>1.79</v>
      </c>
      <c r="F2303" s="50">
        <f t="shared" si="36"/>
        <v>113.38993069999999</v>
      </c>
      <c r="H2303" s="50">
        <v>74</v>
      </c>
      <c r="I2303" s="50" t="s">
        <v>318</v>
      </c>
    </row>
    <row r="2304" spans="1:9" x14ac:dyDescent="0.25">
      <c r="A2304" s="50">
        <v>2010</v>
      </c>
      <c r="E2304" s="50">
        <v>1.7</v>
      </c>
      <c r="F2304" s="50">
        <f t="shared" si="36"/>
        <v>107.68876099999999</v>
      </c>
      <c r="H2304" s="50">
        <v>79</v>
      </c>
      <c r="I2304" s="50" t="s">
        <v>318</v>
      </c>
    </row>
    <row r="2305" spans="1:9" x14ac:dyDescent="0.25">
      <c r="A2305" s="50">
        <v>2009</v>
      </c>
      <c r="E2305" s="50">
        <v>1.44</v>
      </c>
      <c r="F2305" s="50">
        <f t="shared" si="36"/>
        <v>91.218715199999991</v>
      </c>
      <c r="H2305" s="50">
        <v>79</v>
      </c>
      <c r="I2305" s="50" t="s">
        <v>318</v>
      </c>
    </row>
    <row r="2306" spans="1:9" x14ac:dyDescent="0.25">
      <c r="A2306" s="50">
        <v>2008</v>
      </c>
      <c r="E2306" s="50">
        <v>1.47</v>
      </c>
      <c r="F2306" s="50">
        <f t="shared" si="36"/>
        <v>93.119105099999985</v>
      </c>
      <c r="H2306" s="50">
        <v>83</v>
      </c>
      <c r="I2306" s="50" t="s">
        <v>318</v>
      </c>
    </row>
    <row r="2307" spans="1:9" x14ac:dyDescent="0.25">
      <c r="A2307" s="50">
        <v>2007</v>
      </c>
      <c r="E2307" s="50">
        <v>1.47</v>
      </c>
      <c r="F2307" s="50">
        <f t="shared" si="36"/>
        <v>93.119105099999985</v>
      </c>
      <c r="H2307" s="50">
        <v>84</v>
      </c>
      <c r="I2307" s="50" t="s">
        <v>318</v>
      </c>
    </row>
    <row r="2308" spans="1:9" x14ac:dyDescent="0.25">
      <c r="A2308" s="50">
        <v>2006</v>
      </c>
      <c r="E2308" s="50">
        <v>1.55</v>
      </c>
      <c r="F2308" s="50">
        <f t="shared" si="36"/>
        <v>98.18681149999999</v>
      </c>
      <c r="H2308" s="50">
        <v>88</v>
      </c>
      <c r="I2308" s="50" t="s">
        <v>318</v>
      </c>
    </row>
    <row r="2309" spans="1:9" x14ac:dyDescent="0.25">
      <c r="A2309" s="50">
        <v>2005</v>
      </c>
      <c r="E2309" s="50">
        <v>1.55</v>
      </c>
      <c r="F2309" s="50">
        <f t="shared" si="36"/>
        <v>98.18681149999999</v>
      </c>
      <c r="H2309" s="50">
        <v>88</v>
      </c>
      <c r="I2309" s="50" t="s">
        <v>318</v>
      </c>
    </row>
    <row r="2310" spans="1:9" x14ac:dyDescent="0.25">
      <c r="A2310" s="50">
        <v>2004</v>
      </c>
      <c r="E2310" s="50">
        <v>1.36</v>
      </c>
      <c r="F2310" s="50">
        <f t="shared" si="36"/>
        <v>86.1510088</v>
      </c>
      <c r="H2310" s="50">
        <v>91</v>
      </c>
      <c r="I2310" s="50" t="s">
        <v>318</v>
      </c>
    </row>
    <row r="2311" spans="1:9" x14ac:dyDescent="0.25">
      <c r="A2311" s="50">
        <v>2003</v>
      </c>
      <c r="E2311" s="50">
        <v>1.36</v>
      </c>
      <c r="F2311" s="50">
        <f t="shared" si="36"/>
        <v>86.1510088</v>
      </c>
      <c r="H2311" s="50">
        <v>91</v>
      </c>
      <c r="I2311" s="50" t="s">
        <v>318</v>
      </c>
    </row>
    <row r="2312" spans="1:9" x14ac:dyDescent="0.25">
      <c r="A2312" s="50">
        <v>2002</v>
      </c>
      <c r="E2312" s="50">
        <v>1.27</v>
      </c>
      <c r="F2312" s="50">
        <f t="shared" si="36"/>
        <v>80.449839099999991</v>
      </c>
      <c r="H2312" s="50">
        <v>89</v>
      </c>
      <c r="I2312" s="50" t="s">
        <v>318</v>
      </c>
    </row>
    <row r="2313" spans="1:9" x14ac:dyDescent="0.25">
      <c r="A2313" s="50">
        <v>2012</v>
      </c>
      <c r="E2313" s="50">
        <v>4.29</v>
      </c>
      <c r="F2313" s="50">
        <f t="shared" si="36"/>
        <v>271.75575569999995</v>
      </c>
      <c r="H2313" s="50">
        <v>53</v>
      </c>
      <c r="I2313" s="50" t="s">
        <v>319</v>
      </c>
    </row>
    <row r="2314" spans="1:9" x14ac:dyDescent="0.25">
      <c r="A2314" s="50">
        <v>2011</v>
      </c>
      <c r="F2314" s="50">
        <f t="shared" si="36"/>
        <v>0</v>
      </c>
      <c r="H2314" s="50">
        <v>70</v>
      </c>
      <c r="I2314" s="50" t="s">
        <v>319</v>
      </c>
    </row>
    <row r="2315" spans="1:9" x14ac:dyDescent="0.25">
      <c r="A2315" s="50">
        <v>2010</v>
      </c>
      <c r="E2315" s="50">
        <v>5.39</v>
      </c>
      <c r="F2315" s="50">
        <f t="shared" si="36"/>
        <v>341.43671869999997</v>
      </c>
      <c r="H2315" s="50">
        <v>15</v>
      </c>
      <c r="I2315" s="50" t="s">
        <v>319</v>
      </c>
    </row>
    <row r="2316" spans="1:9" x14ac:dyDescent="0.25">
      <c r="A2316" s="50">
        <v>2009</v>
      </c>
      <c r="E2316" s="50">
        <v>5.72</v>
      </c>
      <c r="F2316" s="50">
        <f t="shared" si="36"/>
        <v>362.34100759999995</v>
      </c>
      <c r="H2316" s="50">
        <v>15</v>
      </c>
      <c r="I2316" s="50" t="s">
        <v>319</v>
      </c>
    </row>
    <row r="2317" spans="1:9" x14ac:dyDescent="0.25">
      <c r="A2317" s="50">
        <v>2008</v>
      </c>
      <c r="E2317" s="50">
        <v>5.47</v>
      </c>
      <c r="F2317" s="50">
        <f t="shared" si="36"/>
        <v>346.50442509999993</v>
      </c>
      <c r="H2317" s="50">
        <v>19</v>
      </c>
      <c r="I2317" s="50" t="s">
        <v>319</v>
      </c>
    </row>
    <row r="2318" spans="1:9" x14ac:dyDescent="0.25">
      <c r="A2318" s="50">
        <v>2007</v>
      </c>
      <c r="E2318" s="50">
        <v>5.47</v>
      </c>
      <c r="F2318" s="50">
        <f t="shared" si="36"/>
        <v>346.50442509999993</v>
      </c>
      <c r="H2318" s="50">
        <v>20</v>
      </c>
      <c r="I2318" s="50" t="s">
        <v>319</v>
      </c>
    </row>
    <row r="2319" spans="1:9" x14ac:dyDescent="0.25">
      <c r="A2319" s="50">
        <v>2006</v>
      </c>
      <c r="E2319" s="50">
        <v>5.56</v>
      </c>
      <c r="F2319" s="50">
        <f t="shared" si="36"/>
        <v>352.20559479999997</v>
      </c>
      <c r="H2319" s="50">
        <v>29</v>
      </c>
      <c r="I2319" s="50" t="s">
        <v>319</v>
      </c>
    </row>
    <row r="2320" spans="1:9" x14ac:dyDescent="0.25">
      <c r="A2320" s="50">
        <v>2005</v>
      </c>
      <c r="E2320" s="50">
        <v>5.56</v>
      </c>
      <c r="F2320" s="50">
        <f t="shared" si="36"/>
        <v>352.20559479999997</v>
      </c>
      <c r="H2320" s="50">
        <v>30</v>
      </c>
      <c r="I2320" s="50" t="s">
        <v>319</v>
      </c>
    </row>
    <row r="2321" spans="1:9" x14ac:dyDescent="0.25">
      <c r="A2321" s="50">
        <v>2004</v>
      </c>
      <c r="E2321" s="50">
        <v>4.04</v>
      </c>
      <c r="F2321" s="50">
        <f t="shared" si="36"/>
        <v>255.91917319999999</v>
      </c>
      <c r="H2321" s="50">
        <v>52</v>
      </c>
      <c r="I2321" s="50" t="s">
        <v>319</v>
      </c>
    </row>
    <row r="2322" spans="1:9" x14ac:dyDescent="0.25">
      <c r="A2322" s="50">
        <v>2003</v>
      </c>
      <c r="E2322" s="50">
        <v>4.04</v>
      </c>
      <c r="F2322" s="50">
        <f t="shared" si="36"/>
        <v>255.91917319999999</v>
      </c>
      <c r="H2322" s="50">
        <v>52</v>
      </c>
      <c r="I2322" s="50" t="s">
        <v>319</v>
      </c>
    </row>
    <row r="2323" spans="1:9" x14ac:dyDescent="0.25">
      <c r="A2323" s="50">
        <v>2002</v>
      </c>
      <c r="E2323" s="50">
        <v>2.8</v>
      </c>
      <c r="F2323" s="50">
        <f t="shared" si="36"/>
        <v>177.36972399999996</v>
      </c>
      <c r="H2323" s="50">
        <v>59</v>
      </c>
      <c r="I2323" s="50" t="s">
        <v>319</v>
      </c>
    </row>
    <row r="2324" spans="1:9" x14ac:dyDescent="0.25">
      <c r="A2324" s="50">
        <v>2012</v>
      </c>
      <c r="E2324" s="50">
        <v>1.41</v>
      </c>
      <c r="F2324" s="50">
        <f t="shared" si="36"/>
        <v>89.318325299999984</v>
      </c>
      <c r="H2324" s="50">
        <v>88</v>
      </c>
      <c r="I2324" s="50" t="s">
        <v>320</v>
      </c>
    </row>
    <row r="2325" spans="1:9" x14ac:dyDescent="0.25">
      <c r="A2325" s="50">
        <v>2011</v>
      </c>
      <c r="E2325" s="50">
        <v>1.33</v>
      </c>
      <c r="F2325" s="50">
        <f t="shared" si="36"/>
        <v>84.250618899999992</v>
      </c>
      <c r="H2325" s="50">
        <v>89</v>
      </c>
      <c r="I2325" s="50" t="s">
        <v>320</v>
      </c>
    </row>
    <row r="2326" spans="1:9" x14ac:dyDescent="0.25">
      <c r="A2326" s="50">
        <v>2010</v>
      </c>
      <c r="E2326" s="50">
        <v>1.3</v>
      </c>
      <c r="F2326" s="50">
        <f t="shared" si="36"/>
        <v>82.350228999999999</v>
      </c>
      <c r="H2326" s="50">
        <v>94</v>
      </c>
      <c r="I2326" s="50" t="s">
        <v>320</v>
      </c>
    </row>
    <row r="2327" spans="1:9" x14ac:dyDescent="0.25">
      <c r="A2327" s="50">
        <v>2009</v>
      </c>
      <c r="E2327" s="50">
        <v>1.67</v>
      </c>
      <c r="F2327" s="50">
        <f t="shared" si="36"/>
        <v>105.78837109999999</v>
      </c>
      <c r="H2327" s="50">
        <v>94</v>
      </c>
      <c r="I2327" s="50" t="s">
        <v>320</v>
      </c>
    </row>
    <row r="2328" spans="1:9" x14ac:dyDescent="0.25">
      <c r="A2328" s="50">
        <v>2008</v>
      </c>
      <c r="E2328" s="50">
        <v>1.64</v>
      </c>
      <c r="F2328" s="50">
        <f t="shared" si="36"/>
        <v>103.88798119999998</v>
      </c>
      <c r="H2328" s="50">
        <v>88</v>
      </c>
      <c r="I2328" s="50" t="s">
        <v>320</v>
      </c>
    </row>
    <row r="2329" spans="1:9" x14ac:dyDescent="0.25">
      <c r="A2329" s="50">
        <v>2007</v>
      </c>
      <c r="E2329" s="50">
        <v>1.64</v>
      </c>
      <c r="F2329" s="50">
        <f t="shared" si="36"/>
        <v>103.88798119999998</v>
      </c>
      <c r="H2329" s="50">
        <v>89</v>
      </c>
      <c r="I2329" s="50" t="s">
        <v>320</v>
      </c>
    </row>
    <row r="2330" spans="1:9" x14ac:dyDescent="0.25">
      <c r="A2330" s="50">
        <v>2006</v>
      </c>
      <c r="E2330" s="50">
        <v>1.75</v>
      </c>
      <c r="F2330" s="50">
        <f t="shared" si="36"/>
        <v>110.8560775</v>
      </c>
      <c r="H2330" s="50">
        <v>86</v>
      </c>
      <c r="I2330" s="50" t="s">
        <v>320</v>
      </c>
    </row>
    <row r="2331" spans="1:9" x14ac:dyDescent="0.25">
      <c r="A2331" s="50">
        <v>2005</v>
      </c>
      <c r="E2331" s="50">
        <v>1.75</v>
      </c>
      <c r="F2331" s="50">
        <f t="shared" si="36"/>
        <v>110.8560775</v>
      </c>
      <c r="H2331" s="50">
        <v>87</v>
      </c>
      <c r="I2331" s="50" t="s">
        <v>320</v>
      </c>
    </row>
    <row r="2332" spans="1:9" x14ac:dyDescent="0.25">
      <c r="A2332" s="50">
        <v>2004</v>
      </c>
      <c r="E2332" s="50">
        <v>1.73</v>
      </c>
      <c r="F2332" s="50">
        <f t="shared" si="36"/>
        <v>109.58915089999999</v>
      </c>
      <c r="H2332" s="50">
        <v>88</v>
      </c>
      <c r="I2332" s="50" t="s">
        <v>320</v>
      </c>
    </row>
    <row r="2333" spans="1:9" x14ac:dyDescent="0.25">
      <c r="A2333" s="50">
        <v>2003</v>
      </c>
      <c r="E2333" s="50">
        <v>1.73</v>
      </c>
      <c r="F2333" s="50">
        <f t="shared" si="36"/>
        <v>109.58915089999999</v>
      </c>
      <c r="H2333" s="50">
        <v>88</v>
      </c>
      <c r="I2333" s="50" t="s">
        <v>320</v>
      </c>
    </row>
    <row r="2334" spans="1:9" x14ac:dyDescent="0.25">
      <c r="A2334" s="50">
        <v>2012</v>
      </c>
      <c r="E2334" s="50">
        <v>1.68</v>
      </c>
      <c r="F2334" s="50">
        <f t="shared" si="36"/>
        <v>106.42183439999998</v>
      </c>
      <c r="H2334" s="50">
        <v>64</v>
      </c>
      <c r="I2334" s="50" t="s">
        <v>321</v>
      </c>
    </row>
    <row r="2335" spans="1:9" x14ac:dyDescent="0.25">
      <c r="A2335" s="50">
        <v>2011</v>
      </c>
      <c r="E2335" s="50">
        <v>1.45</v>
      </c>
      <c r="F2335" s="50">
        <f t="shared" si="36"/>
        <v>91.852178499999994</v>
      </c>
      <c r="H2335" s="50">
        <v>67</v>
      </c>
      <c r="I2335" s="50" t="s">
        <v>321</v>
      </c>
    </row>
    <row r="2336" spans="1:9" x14ac:dyDescent="0.25">
      <c r="A2336" s="50">
        <v>2010</v>
      </c>
      <c r="E2336" s="50">
        <v>1.34</v>
      </c>
      <c r="F2336" s="50">
        <f t="shared" si="36"/>
        <v>84.884082199999995</v>
      </c>
      <c r="H2336" s="50">
        <v>82</v>
      </c>
      <c r="I2336" s="50" t="s">
        <v>321</v>
      </c>
    </row>
    <row r="2337" spans="1:9" x14ac:dyDescent="0.25">
      <c r="A2337" s="50">
        <v>2009</v>
      </c>
      <c r="E2337" s="50">
        <v>1.42</v>
      </c>
      <c r="F2337" s="50">
        <f t="shared" si="36"/>
        <v>89.951788599999986</v>
      </c>
      <c r="H2337" s="50">
        <v>82</v>
      </c>
      <c r="I2337" s="50" t="s">
        <v>321</v>
      </c>
    </row>
    <row r="2338" spans="1:9" x14ac:dyDescent="0.25">
      <c r="A2338" s="50">
        <v>2008</v>
      </c>
      <c r="E2338" s="50">
        <v>1.31</v>
      </c>
      <c r="F2338" s="50">
        <f t="shared" si="36"/>
        <v>82.983692300000001</v>
      </c>
      <c r="H2338" s="50">
        <v>100</v>
      </c>
      <c r="I2338" s="50" t="s">
        <v>321</v>
      </c>
    </row>
    <row r="2339" spans="1:9" x14ac:dyDescent="0.25">
      <c r="A2339" s="50">
        <v>2007</v>
      </c>
      <c r="E2339" s="50">
        <v>1.31</v>
      </c>
      <c r="F2339" s="50">
        <f t="shared" si="36"/>
        <v>82.983692300000001</v>
      </c>
      <c r="H2339" s="50">
        <v>100</v>
      </c>
      <c r="I2339" s="50" t="s">
        <v>321</v>
      </c>
    </row>
    <row r="2340" spans="1:9" x14ac:dyDescent="0.25">
      <c r="A2340" s="50">
        <v>2006</v>
      </c>
      <c r="E2340" s="50">
        <v>1.39</v>
      </c>
      <c r="F2340" s="50">
        <f t="shared" si="36"/>
        <v>88.051398699999993</v>
      </c>
      <c r="H2340" s="50">
        <v>97</v>
      </c>
      <c r="I2340" s="50" t="s">
        <v>321</v>
      </c>
    </row>
    <row r="2341" spans="1:9" x14ac:dyDescent="0.25">
      <c r="A2341" s="50">
        <v>2005</v>
      </c>
      <c r="E2341" s="50">
        <v>1.39</v>
      </c>
      <c r="F2341" s="50">
        <f t="shared" ref="F2341:F2404" si="37">E2341*(39.37*1.609)</f>
        <v>88.051398699999993</v>
      </c>
      <c r="H2341" s="50">
        <v>97</v>
      </c>
      <c r="I2341" s="50" t="s">
        <v>321</v>
      </c>
    </row>
    <row r="2342" spans="1:9" x14ac:dyDescent="0.25">
      <c r="A2342" s="50">
        <v>2004</v>
      </c>
      <c r="E2342" s="50">
        <v>1.24</v>
      </c>
      <c r="F2342" s="50">
        <f t="shared" si="37"/>
        <v>78.549449199999998</v>
      </c>
      <c r="H2342" s="50">
        <v>100</v>
      </c>
      <c r="I2342" s="50" t="s">
        <v>321</v>
      </c>
    </row>
    <row r="2343" spans="1:9" x14ac:dyDescent="0.25">
      <c r="A2343" s="50">
        <v>2003</v>
      </c>
      <c r="E2343" s="50">
        <v>1.24</v>
      </c>
      <c r="F2343" s="50">
        <f t="shared" si="37"/>
        <v>78.549449199999998</v>
      </c>
      <c r="H2343" s="50">
        <v>100</v>
      </c>
      <c r="I2343" s="50" t="s">
        <v>321</v>
      </c>
    </row>
    <row r="2344" spans="1:9" x14ac:dyDescent="0.25">
      <c r="A2344" s="50">
        <v>2002</v>
      </c>
      <c r="E2344" s="50">
        <v>1.1499999999999999</v>
      </c>
      <c r="F2344" s="50">
        <f t="shared" si="37"/>
        <v>72.84827949999999</v>
      </c>
      <c r="H2344" s="50">
        <v>100</v>
      </c>
      <c r="I2344" s="50" t="s">
        <v>321</v>
      </c>
    </row>
    <row r="2345" spans="1:9" x14ac:dyDescent="0.25">
      <c r="A2345" s="50">
        <v>2012</v>
      </c>
      <c r="E2345" s="50">
        <v>1.58</v>
      </c>
      <c r="F2345" s="50">
        <f t="shared" si="37"/>
        <v>100.0872014</v>
      </c>
      <c r="H2345" s="50">
        <v>79</v>
      </c>
      <c r="I2345" s="50" t="s">
        <v>322</v>
      </c>
    </row>
    <row r="2346" spans="1:9" x14ac:dyDescent="0.25">
      <c r="A2346" s="50">
        <v>2011</v>
      </c>
      <c r="E2346" s="50">
        <v>1.43</v>
      </c>
      <c r="F2346" s="50">
        <f t="shared" si="37"/>
        <v>90.585251899999989</v>
      </c>
      <c r="H2346" s="50">
        <v>81</v>
      </c>
      <c r="I2346" s="50" t="s">
        <v>322</v>
      </c>
    </row>
    <row r="2347" spans="1:9" x14ac:dyDescent="0.25">
      <c r="A2347" s="50">
        <v>2010</v>
      </c>
      <c r="E2347" s="50">
        <v>1.31</v>
      </c>
      <c r="F2347" s="50">
        <f t="shared" si="37"/>
        <v>82.983692300000001</v>
      </c>
      <c r="H2347" s="50">
        <v>82</v>
      </c>
      <c r="I2347" s="50" t="s">
        <v>322</v>
      </c>
    </row>
    <row r="2348" spans="1:9" x14ac:dyDescent="0.25">
      <c r="A2348" s="50">
        <v>2009</v>
      </c>
      <c r="E2348" s="50">
        <v>1.48</v>
      </c>
      <c r="F2348" s="50">
        <f t="shared" si="37"/>
        <v>93.752568399999987</v>
      </c>
      <c r="H2348" s="50">
        <v>82</v>
      </c>
      <c r="I2348" s="50" t="s">
        <v>322</v>
      </c>
    </row>
    <row r="2349" spans="1:9" x14ac:dyDescent="0.25">
      <c r="A2349" s="50">
        <v>2008</v>
      </c>
      <c r="E2349" s="50">
        <v>1.33</v>
      </c>
      <c r="F2349" s="50">
        <f t="shared" si="37"/>
        <v>84.250618899999992</v>
      </c>
      <c r="H2349" s="50">
        <v>100</v>
      </c>
      <c r="I2349" s="50" t="s">
        <v>322</v>
      </c>
    </row>
    <row r="2350" spans="1:9" x14ac:dyDescent="0.25">
      <c r="A2350" s="50">
        <v>2007</v>
      </c>
      <c r="E2350" s="50">
        <v>1.33</v>
      </c>
      <c r="F2350" s="50">
        <f t="shared" si="37"/>
        <v>84.250618899999992</v>
      </c>
      <c r="H2350" s="50">
        <v>100</v>
      </c>
      <c r="I2350" s="50" t="s">
        <v>322</v>
      </c>
    </row>
    <row r="2351" spans="1:9" x14ac:dyDescent="0.25">
      <c r="A2351" s="50">
        <v>2006</v>
      </c>
      <c r="E2351" s="50">
        <v>1.41</v>
      </c>
      <c r="F2351" s="50">
        <f t="shared" si="37"/>
        <v>89.318325299999984</v>
      </c>
      <c r="H2351" s="50">
        <v>100</v>
      </c>
      <c r="I2351" s="50" t="s">
        <v>322</v>
      </c>
    </row>
    <row r="2352" spans="1:9" x14ac:dyDescent="0.25">
      <c r="A2352" s="50">
        <v>2005</v>
      </c>
      <c r="E2352" s="50">
        <v>1.41</v>
      </c>
      <c r="F2352" s="50">
        <f t="shared" si="37"/>
        <v>89.318325299999984</v>
      </c>
      <c r="H2352" s="50">
        <v>100</v>
      </c>
      <c r="I2352" s="50" t="s">
        <v>322</v>
      </c>
    </row>
    <row r="2353" spans="1:9" x14ac:dyDescent="0.25">
      <c r="A2353" s="50">
        <v>2004</v>
      </c>
      <c r="E2353" s="50">
        <v>1.31</v>
      </c>
      <c r="F2353" s="50">
        <f t="shared" si="37"/>
        <v>82.983692300000001</v>
      </c>
      <c r="H2353" s="50">
        <v>100</v>
      </c>
      <c r="I2353" s="50" t="s">
        <v>322</v>
      </c>
    </row>
    <row r="2354" spans="1:9" x14ac:dyDescent="0.25">
      <c r="A2354" s="50">
        <v>2002</v>
      </c>
      <c r="E2354" s="50">
        <v>1.32</v>
      </c>
      <c r="F2354" s="50">
        <f t="shared" si="37"/>
        <v>83.617155600000004</v>
      </c>
      <c r="H2354" s="50">
        <v>89</v>
      </c>
      <c r="I2354" s="50" t="s">
        <v>322</v>
      </c>
    </row>
    <row r="2355" spans="1:9" x14ac:dyDescent="0.25">
      <c r="A2355" s="50">
        <v>2012</v>
      </c>
      <c r="E2355" s="50">
        <v>1.2</v>
      </c>
      <c r="F2355" s="50">
        <f t="shared" si="37"/>
        <v>76.015595999999988</v>
      </c>
      <c r="H2355" s="50">
        <v>83</v>
      </c>
      <c r="I2355" s="50" t="s">
        <v>323</v>
      </c>
    </row>
    <row r="2356" spans="1:9" x14ac:dyDescent="0.25">
      <c r="A2356" s="50">
        <v>2011</v>
      </c>
      <c r="E2356" s="50">
        <v>1.1599999999999999</v>
      </c>
      <c r="F2356" s="50">
        <f t="shared" si="37"/>
        <v>73.481742799999992</v>
      </c>
      <c r="H2356" s="50">
        <v>84</v>
      </c>
      <c r="I2356" s="50" t="s">
        <v>323</v>
      </c>
    </row>
    <row r="2357" spans="1:9" x14ac:dyDescent="0.25">
      <c r="A2357" s="50">
        <v>2010</v>
      </c>
      <c r="E2357" s="50">
        <v>1.06</v>
      </c>
      <c r="F2357" s="50">
        <f t="shared" si="37"/>
        <v>67.147109799999996</v>
      </c>
      <c r="H2357" s="50">
        <v>85</v>
      </c>
      <c r="I2357" s="50" t="s">
        <v>323</v>
      </c>
    </row>
    <row r="2358" spans="1:9" x14ac:dyDescent="0.25">
      <c r="A2358" s="50">
        <v>2009</v>
      </c>
      <c r="E2358" s="50">
        <v>1.2</v>
      </c>
      <c r="F2358" s="50">
        <f t="shared" si="37"/>
        <v>76.015595999999988</v>
      </c>
      <c r="H2358" s="50">
        <v>85</v>
      </c>
      <c r="I2358" s="50" t="s">
        <v>323</v>
      </c>
    </row>
    <row r="2359" spans="1:9" x14ac:dyDescent="0.25">
      <c r="A2359" s="50">
        <v>2008</v>
      </c>
      <c r="E2359" s="50">
        <v>1.1499999999999999</v>
      </c>
      <c r="F2359" s="50">
        <f t="shared" si="37"/>
        <v>72.84827949999999</v>
      </c>
      <c r="H2359" s="50">
        <v>92</v>
      </c>
      <c r="I2359" s="50" t="s">
        <v>323</v>
      </c>
    </row>
    <row r="2360" spans="1:9" x14ac:dyDescent="0.25">
      <c r="A2360" s="50">
        <v>2007</v>
      </c>
      <c r="E2360" s="50">
        <v>1.1499999999999999</v>
      </c>
      <c r="F2360" s="50">
        <f t="shared" si="37"/>
        <v>72.84827949999999</v>
      </c>
      <c r="H2360" s="50">
        <v>92</v>
      </c>
      <c r="I2360" s="50" t="s">
        <v>323</v>
      </c>
    </row>
    <row r="2361" spans="1:9" x14ac:dyDescent="0.25">
      <c r="A2361" s="50">
        <v>2006</v>
      </c>
      <c r="E2361" s="50">
        <v>1.26</v>
      </c>
      <c r="F2361" s="50">
        <f t="shared" si="37"/>
        <v>79.816375799999989</v>
      </c>
      <c r="H2361" s="50">
        <v>89</v>
      </c>
      <c r="I2361" s="50" t="s">
        <v>323</v>
      </c>
    </row>
    <row r="2362" spans="1:9" x14ac:dyDescent="0.25">
      <c r="A2362" s="50">
        <v>2005</v>
      </c>
      <c r="E2362" s="50">
        <v>1.26</v>
      </c>
      <c r="F2362" s="50">
        <f t="shared" si="37"/>
        <v>79.816375799999989</v>
      </c>
      <c r="H2362" s="50">
        <v>90</v>
      </c>
      <c r="I2362" s="50" t="s">
        <v>323</v>
      </c>
    </row>
    <row r="2363" spans="1:9" x14ac:dyDescent="0.25">
      <c r="A2363" s="50">
        <v>2004</v>
      </c>
      <c r="E2363" s="50">
        <v>1.21</v>
      </c>
      <c r="F2363" s="50">
        <f t="shared" si="37"/>
        <v>76.64905929999999</v>
      </c>
      <c r="H2363" s="50">
        <v>91</v>
      </c>
      <c r="I2363" s="50" t="s">
        <v>323</v>
      </c>
    </row>
    <row r="2364" spans="1:9" x14ac:dyDescent="0.25">
      <c r="A2364" s="50">
        <v>2002</v>
      </c>
      <c r="E2364" s="50">
        <v>1.1499999999999999</v>
      </c>
      <c r="F2364" s="50">
        <f t="shared" si="37"/>
        <v>72.84827949999999</v>
      </c>
      <c r="H2364" s="50">
        <v>90</v>
      </c>
      <c r="I2364" s="50" t="s">
        <v>323</v>
      </c>
    </row>
    <row r="2365" spans="1:9" x14ac:dyDescent="0.25">
      <c r="A2365" s="50">
        <v>2012</v>
      </c>
      <c r="E2365" s="50">
        <v>1.48</v>
      </c>
      <c r="F2365" s="50">
        <f t="shared" si="37"/>
        <v>93.752568399999987</v>
      </c>
      <c r="H2365" s="50">
        <v>83</v>
      </c>
      <c r="I2365" s="50" t="s">
        <v>324</v>
      </c>
    </row>
    <row r="2366" spans="1:9" x14ac:dyDescent="0.25">
      <c r="A2366" s="50">
        <v>2011</v>
      </c>
      <c r="E2366" s="50">
        <v>1.37</v>
      </c>
      <c r="F2366" s="50">
        <f t="shared" si="37"/>
        <v>86.784472100000002</v>
      </c>
      <c r="H2366" s="50">
        <v>85</v>
      </c>
      <c r="I2366" s="50" t="s">
        <v>324</v>
      </c>
    </row>
    <row r="2367" spans="1:9" x14ac:dyDescent="0.25">
      <c r="A2367" s="50">
        <v>2010</v>
      </c>
      <c r="E2367" s="50">
        <v>1.36</v>
      </c>
      <c r="F2367" s="50">
        <f t="shared" si="37"/>
        <v>86.1510088</v>
      </c>
      <c r="H2367" s="50">
        <v>86</v>
      </c>
      <c r="I2367" s="50" t="s">
        <v>324</v>
      </c>
    </row>
    <row r="2368" spans="1:9" x14ac:dyDescent="0.25">
      <c r="A2368" s="50">
        <v>2009</v>
      </c>
      <c r="E2368" s="50">
        <v>1.36</v>
      </c>
      <c r="F2368" s="50">
        <f t="shared" si="37"/>
        <v>86.1510088</v>
      </c>
      <c r="H2368" s="50">
        <v>86</v>
      </c>
      <c r="I2368" s="50" t="s">
        <v>324</v>
      </c>
    </row>
    <row r="2369" spans="1:9" x14ac:dyDescent="0.25">
      <c r="A2369" s="50">
        <v>2008</v>
      </c>
      <c r="E2369" s="50">
        <v>1.38</v>
      </c>
      <c r="F2369" s="50">
        <f t="shared" si="37"/>
        <v>87.41793539999999</v>
      </c>
      <c r="H2369" s="50">
        <v>87</v>
      </c>
      <c r="I2369" s="50" t="s">
        <v>324</v>
      </c>
    </row>
    <row r="2370" spans="1:9" x14ac:dyDescent="0.25">
      <c r="A2370" s="50">
        <v>2007</v>
      </c>
      <c r="E2370" s="50">
        <v>1.38</v>
      </c>
      <c r="F2370" s="50">
        <f t="shared" si="37"/>
        <v>87.41793539999999</v>
      </c>
      <c r="H2370" s="50">
        <v>88</v>
      </c>
      <c r="I2370" s="50" t="s">
        <v>324</v>
      </c>
    </row>
    <row r="2371" spans="1:9" x14ac:dyDescent="0.25">
      <c r="A2371" s="50">
        <v>2006</v>
      </c>
      <c r="E2371" s="50">
        <v>1.4</v>
      </c>
      <c r="F2371" s="50">
        <f t="shared" si="37"/>
        <v>88.684861999999981</v>
      </c>
      <c r="H2371" s="50">
        <v>80</v>
      </c>
      <c r="I2371" s="50" t="s">
        <v>324</v>
      </c>
    </row>
    <row r="2372" spans="1:9" x14ac:dyDescent="0.25">
      <c r="A2372" s="50">
        <v>2005</v>
      </c>
      <c r="E2372" s="50">
        <v>1.4</v>
      </c>
      <c r="F2372" s="50">
        <f t="shared" si="37"/>
        <v>88.684861999999981</v>
      </c>
      <c r="H2372" s="50">
        <v>81</v>
      </c>
      <c r="I2372" s="50" t="s">
        <v>324</v>
      </c>
    </row>
    <row r="2373" spans="1:9" x14ac:dyDescent="0.25">
      <c r="A2373" s="50">
        <v>2004</v>
      </c>
      <c r="E2373" s="50">
        <v>1.39</v>
      </c>
      <c r="F2373" s="50">
        <f t="shared" si="37"/>
        <v>88.051398699999993</v>
      </c>
      <c r="H2373" s="50">
        <v>88</v>
      </c>
      <c r="I2373" s="50" t="s">
        <v>324</v>
      </c>
    </row>
    <row r="2374" spans="1:9" x14ac:dyDescent="0.25">
      <c r="A2374" s="50">
        <v>2002</v>
      </c>
      <c r="E2374" s="50">
        <v>1.82</v>
      </c>
      <c r="F2374" s="50">
        <f t="shared" si="37"/>
        <v>115.2903206</v>
      </c>
      <c r="H2374" s="50">
        <v>86</v>
      </c>
      <c r="I2374" s="50" t="s">
        <v>324</v>
      </c>
    </row>
    <row r="2375" spans="1:9" x14ac:dyDescent="0.25">
      <c r="A2375" s="50">
        <v>2012</v>
      </c>
      <c r="E2375" s="50">
        <v>1.44</v>
      </c>
      <c r="F2375" s="50">
        <f t="shared" si="37"/>
        <v>91.218715199999991</v>
      </c>
      <c r="H2375" s="50">
        <v>77</v>
      </c>
      <c r="I2375" s="50" t="s">
        <v>325</v>
      </c>
    </row>
    <row r="2376" spans="1:9" x14ac:dyDescent="0.25">
      <c r="A2376" s="50">
        <v>2011</v>
      </c>
      <c r="E2376" s="50">
        <v>1.43</v>
      </c>
      <c r="F2376" s="50">
        <f t="shared" si="37"/>
        <v>90.585251899999989</v>
      </c>
      <c r="H2376" s="50">
        <v>77</v>
      </c>
      <c r="I2376" s="50" t="s">
        <v>325</v>
      </c>
    </row>
    <row r="2377" spans="1:9" x14ac:dyDescent="0.25">
      <c r="A2377" s="50">
        <v>2010</v>
      </c>
      <c r="E2377" s="50">
        <v>1.33</v>
      </c>
      <c r="F2377" s="50">
        <f t="shared" si="37"/>
        <v>84.250618899999992</v>
      </c>
      <c r="H2377" s="50">
        <v>78</v>
      </c>
      <c r="I2377" s="50" t="s">
        <v>325</v>
      </c>
    </row>
    <row r="2378" spans="1:9" x14ac:dyDescent="0.25">
      <c r="A2378" s="50">
        <v>2009</v>
      </c>
      <c r="E2378" s="50">
        <v>1.49</v>
      </c>
      <c r="F2378" s="50">
        <f t="shared" si="37"/>
        <v>94.38603169999999</v>
      </c>
      <c r="H2378" s="50">
        <v>78</v>
      </c>
      <c r="I2378" s="50" t="s">
        <v>325</v>
      </c>
    </row>
    <row r="2379" spans="1:9" x14ac:dyDescent="0.25">
      <c r="A2379" s="50">
        <v>2008</v>
      </c>
      <c r="E2379" s="50">
        <v>1.4</v>
      </c>
      <c r="F2379" s="50">
        <f t="shared" si="37"/>
        <v>88.684861999999981</v>
      </c>
      <c r="H2379" s="50">
        <v>90</v>
      </c>
      <c r="I2379" s="50" t="s">
        <v>325</v>
      </c>
    </row>
    <row r="2380" spans="1:9" x14ac:dyDescent="0.25">
      <c r="A2380" s="50">
        <v>2007</v>
      </c>
      <c r="E2380" s="50">
        <v>1.4</v>
      </c>
      <c r="F2380" s="50">
        <f t="shared" si="37"/>
        <v>88.684861999999981</v>
      </c>
      <c r="H2380" s="50">
        <v>90</v>
      </c>
      <c r="I2380" s="50" t="s">
        <v>325</v>
      </c>
    </row>
    <row r="2381" spans="1:9" x14ac:dyDescent="0.25">
      <c r="A2381" s="50">
        <v>2006</v>
      </c>
      <c r="E2381" s="50">
        <v>1.36</v>
      </c>
      <c r="F2381" s="50">
        <f t="shared" si="37"/>
        <v>86.1510088</v>
      </c>
      <c r="H2381" s="50">
        <v>83</v>
      </c>
      <c r="I2381" s="50" t="s">
        <v>325</v>
      </c>
    </row>
    <row r="2382" spans="1:9" x14ac:dyDescent="0.25">
      <c r="A2382" s="50">
        <v>2005</v>
      </c>
      <c r="E2382" s="50">
        <v>1.36</v>
      </c>
      <c r="F2382" s="50">
        <f t="shared" si="37"/>
        <v>86.1510088</v>
      </c>
      <c r="H2382" s="50">
        <v>84</v>
      </c>
      <c r="I2382" s="50" t="s">
        <v>325</v>
      </c>
    </row>
    <row r="2383" spans="1:9" x14ac:dyDescent="0.25">
      <c r="A2383" s="50">
        <v>2004</v>
      </c>
      <c r="E2383" s="50">
        <v>1.36</v>
      </c>
      <c r="F2383" s="50">
        <f t="shared" si="37"/>
        <v>86.1510088</v>
      </c>
      <c r="H2383" s="50">
        <v>91</v>
      </c>
      <c r="I2383" s="50" t="s">
        <v>325</v>
      </c>
    </row>
    <row r="2384" spans="1:9" x14ac:dyDescent="0.25">
      <c r="A2384" s="50">
        <v>2002</v>
      </c>
      <c r="E2384" s="50">
        <v>1.49</v>
      </c>
      <c r="F2384" s="50">
        <f t="shared" si="37"/>
        <v>94.38603169999999</v>
      </c>
      <c r="H2384" s="50">
        <v>93</v>
      </c>
      <c r="I2384" s="50" t="s">
        <v>325</v>
      </c>
    </row>
    <row r="2385" spans="1:9" x14ac:dyDescent="0.25">
      <c r="A2385" s="50">
        <v>2012</v>
      </c>
      <c r="E2385" s="50">
        <v>1.52</v>
      </c>
      <c r="F2385" s="50">
        <f t="shared" si="37"/>
        <v>96.286421599999997</v>
      </c>
      <c r="H2385" s="50">
        <v>76</v>
      </c>
      <c r="I2385" s="50" t="s">
        <v>326</v>
      </c>
    </row>
    <row r="2386" spans="1:9" x14ac:dyDescent="0.25">
      <c r="A2386" s="50">
        <v>2011</v>
      </c>
      <c r="E2386" s="50">
        <v>1.52</v>
      </c>
      <c r="F2386" s="50">
        <f t="shared" si="37"/>
        <v>96.286421599999997</v>
      </c>
      <c r="H2386" s="50">
        <v>77</v>
      </c>
      <c r="I2386" s="50" t="s">
        <v>326</v>
      </c>
    </row>
    <row r="2387" spans="1:9" x14ac:dyDescent="0.25">
      <c r="A2387" s="50">
        <v>2010</v>
      </c>
      <c r="E2387" s="50">
        <v>1.35</v>
      </c>
      <c r="F2387" s="50">
        <f t="shared" si="37"/>
        <v>85.517545499999997</v>
      </c>
      <c r="H2387" s="50">
        <v>92</v>
      </c>
      <c r="I2387" s="50" t="s">
        <v>326</v>
      </c>
    </row>
    <row r="2388" spans="1:9" x14ac:dyDescent="0.25">
      <c r="A2388" s="50">
        <v>2009</v>
      </c>
      <c r="E2388" s="50">
        <v>1.44</v>
      </c>
      <c r="F2388" s="50">
        <f t="shared" si="37"/>
        <v>91.218715199999991</v>
      </c>
      <c r="H2388" s="50">
        <v>92</v>
      </c>
      <c r="I2388" s="50" t="s">
        <v>326</v>
      </c>
    </row>
    <row r="2389" spans="1:9" x14ac:dyDescent="0.25">
      <c r="A2389" s="50">
        <v>2008</v>
      </c>
      <c r="E2389" s="50">
        <v>1.44</v>
      </c>
      <c r="F2389" s="50">
        <f t="shared" si="37"/>
        <v>91.218715199999991</v>
      </c>
      <c r="H2389" s="50">
        <v>79</v>
      </c>
      <c r="I2389" s="50" t="s">
        <v>326</v>
      </c>
    </row>
    <row r="2390" spans="1:9" x14ac:dyDescent="0.25">
      <c r="A2390" s="50">
        <v>2007</v>
      </c>
      <c r="E2390" s="50">
        <v>1.44</v>
      </c>
      <c r="F2390" s="50">
        <f t="shared" si="37"/>
        <v>91.218715199999991</v>
      </c>
      <c r="H2390" s="50">
        <v>80</v>
      </c>
      <c r="I2390" s="50" t="s">
        <v>326</v>
      </c>
    </row>
    <row r="2391" spans="1:9" x14ac:dyDescent="0.25">
      <c r="A2391" s="50">
        <v>2006</v>
      </c>
      <c r="E2391" s="50">
        <v>1.36</v>
      </c>
      <c r="F2391" s="50">
        <f t="shared" si="37"/>
        <v>86.1510088</v>
      </c>
      <c r="H2391" s="50">
        <v>86</v>
      </c>
      <c r="I2391" s="50" t="s">
        <v>326</v>
      </c>
    </row>
    <row r="2392" spans="1:9" x14ac:dyDescent="0.25">
      <c r="A2392" s="50">
        <v>2005</v>
      </c>
      <c r="E2392" s="50">
        <v>1.36</v>
      </c>
      <c r="F2392" s="50">
        <f t="shared" si="37"/>
        <v>86.1510088</v>
      </c>
      <c r="H2392" s="50">
        <v>86</v>
      </c>
      <c r="I2392" s="50" t="s">
        <v>326</v>
      </c>
    </row>
    <row r="2393" spans="1:9" x14ac:dyDescent="0.25">
      <c r="A2393" s="50">
        <v>2004</v>
      </c>
      <c r="E2393" s="50">
        <v>1.4</v>
      </c>
      <c r="F2393" s="50">
        <f t="shared" si="37"/>
        <v>88.684861999999981</v>
      </c>
      <c r="H2393" s="50">
        <v>87</v>
      </c>
      <c r="I2393" s="50" t="s">
        <v>326</v>
      </c>
    </row>
    <row r="2394" spans="1:9" x14ac:dyDescent="0.25">
      <c r="A2394" s="50">
        <v>2002</v>
      </c>
      <c r="E2394" s="50">
        <v>1.36</v>
      </c>
      <c r="F2394" s="50">
        <f t="shared" si="37"/>
        <v>86.1510088</v>
      </c>
      <c r="H2394" s="50">
        <v>89</v>
      </c>
      <c r="I2394" s="50" t="s">
        <v>326</v>
      </c>
    </row>
    <row r="2395" spans="1:9" x14ac:dyDescent="0.25">
      <c r="A2395" s="50">
        <v>2012</v>
      </c>
      <c r="E2395" s="50">
        <v>1.31</v>
      </c>
      <c r="F2395" s="50">
        <f t="shared" si="37"/>
        <v>82.983692300000001</v>
      </c>
      <c r="H2395" s="50">
        <v>85</v>
      </c>
      <c r="I2395" s="50" t="s">
        <v>327</v>
      </c>
    </row>
    <row r="2396" spans="1:9" x14ac:dyDescent="0.25">
      <c r="A2396" s="50">
        <v>2011</v>
      </c>
      <c r="E2396" s="50">
        <v>1.47</v>
      </c>
      <c r="F2396" s="50">
        <f t="shared" si="37"/>
        <v>93.119105099999985</v>
      </c>
      <c r="H2396" s="50">
        <v>84</v>
      </c>
      <c r="I2396" s="50" t="s">
        <v>327</v>
      </c>
    </row>
    <row r="2397" spans="1:9" x14ac:dyDescent="0.25">
      <c r="A2397" s="50">
        <v>2010</v>
      </c>
      <c r="E2397" s="50">
        <v>1.35</v>
      </c>
      <c r="F2397" s="50">
        <f t="shared" si="37"/>
        <v>85.517545499999997</v>
      </c>
      <c r="H2397" s="50">
        <v>86</v>
      </c>
      <c r="I2397" s="50" t="s">
        <v>327</v>
      </c>
    </row>
    <row r="2398" spans="1:9" x14ac:dyDescent="0.25">
      <c r="A2398" s="50">
        <v>2009</v>
      </c>
      <c r="E2398" s="50">
        <v>1.43</v>
      </c>
      <c r="F2398" s="50">
        <f t="shared" si="37"/>
        <v>90.585251899999989</v>
      </c>
      <c r="H2398" s="50">
        <v>86</v>
      </c>
      <c r="I2398" s="50" t="s">
        <v>327</v>
      </c>
    </row>
    <row r="2399" spans="1:9" x14ac:dyDescent="0.25">
      <c r="A2399" s="50">
        <v>2008</v>
      </c>
      <c r="E2399" s="50">
        <v>1.4</v>
      </c>
      <c r="F2399" s="50">
        <f t="shared" si="37"/>
        <v>88.684861999999981</v>
      </c>
      <c r="H2399" s="50">
        <v>85</v>
      </c>
      <c r="I2399" s="50" t="s">
        <v>327</v>
      </c>
    </row>
    <row r="2400" spans="1:9" x14ac:dyDescent="0.25">
      <c r="A2400" s="50">
        <v>2007</v>
      </c>
      <c r="E2400" s="50">
        <v>1.4</v>
      </c>
      <c r="F2400" s="50">
        <f t="shared" si="37"/>
        <v>88.684861999999981</v>
      </c>
      <c r="H2400" s="50">
        <v>86</v>
      </c>
      <c r="I2400" s="50" t="s">
        <v>327</v>
      </c>
    </row>
    <row r="2401" spans="1:9" x14ac:dyDescent="0.25">
      <c r="A2401" s="50">
        <v>2006</v>
      </c>
      <c r="E2401" s="50">
        <v>1.35</v>
      </c>
      <c r="F2401" s="50">
        <f t="shared" si="37"/>
        <v>85.517545499999997</v>
      </c>
      <c r="H2401" s="50">
        <v>85</v>
      </c>
      <c r="I2401" s="50" t="s">
        <v>327</v>
      </c>
    </row>
    <row r="2402" spans="1:9" x14ac:dyDescent="0.25">
      <c r="A2402" s="50">
        <v>2005</v>
      </c>
      <c r="E2402" s="50">
        <v>1.35</v>
      </c>
      <c r="F2402" s="50">
        <f t="shared" si="37"/>
        <v>85.517545499999997</v>
      </c>
      <c r="H2402" s="50">
        <v>85</v>
      </c>
      <c r="I2402" s="50" t="s">
        <v>327</v>
      </c>
    </row>
    <row r="2403" spans="1:9" x14ac:dyDescent="0.25">
      <c r="A2403" s="50">
        <v>2004</v>
      </c>
      <c r="E2403" s="50">
        <v>1.38</v>
      </c>
      <c r="F2403" s="50">
        <f t="shared" si="37"/>
        <v>87.41793539999999</v>
      </c>
      <c r="H2403" s="50">
        <v>86</v>
      </c>
      <c r="I2403" s="50" t="s">
        <v>327</v>
      </c>
    </row>
    <row r="2404" spans="1:9" x14ac:dyDescent="0.25">
      <c r="A2404" s="50">
        <v>2002</v>
      </c>
      <c r="E2404" s="50">
        <v>1.39</v>
      </c>
      <c r="F2404" s="50">
        <f t="shared" si="37"/>
        <v>88.051398699999993</v>
      </c>
      <c r="H2404" s="50">
        <v>87</v>
      </c>
      <c r="I2404" s="50" t="s">
        <v>327</v>
      </c>
    </row>
    <row r="2405" spans="1:9" x14ac:dyDescent="0.25">
      <c r="A2405" s="50">
        <v>2012</v>
      </c>
      <c r="E2405" s="50">
        <v>1.46</v>
      </c>
      <c r="F2405" s="50">
        <f t="shared" ref="F2405:F2468" si="38">E2405*(39.37*1.609)</f>
        <v>92.485641799999996</v>
      </c>
      <c r="H2405" s="50">
        <v>77</v>
      </c>
      <c r="I2405" s="50" t="s">
        <v>328</v>
      </c>
    </row>
    <row r="2406" spans="1:9" x14ac:dyDescent="0.25">
      <c r="A2406" s="50">
        <v>2011</v>
      </c>
      <c r="E2406" s="50">
        <v>1.45</v>
      </c>
      <c r="F2406" s="50">
        <f t="shared" si="38"/>
        <v>91.852178499999994</v>
      </c>
      <c r="H2406" s="50">
        <v>78</v>
      </c>
      <c r="I2406" s="50" t="s">
        <v>328</v>
      </c>
    </row>
    <row r="2407" spans="1:9" x14ac:dyDescent="0.25">
      <c r="A2407" s="50">
        <v>2010</v>
      </c>
      <c r="E2407" s="50">
        <v>1.32</v>
      </c>
      <c r="F2407" s="50">
        <f t="shared" si="38"/>
        <v>83.617155600000004</v>
      </c>
      <c r="H2407" s="50">
        <v>93</v>
      </c>
      <c r="I2407" s="50" t="s">
        <v>328</v>
      </c>
    </row>
    <row r="2408" spans="1:9" x14ac:dyDescent="0.25">
      <c r="A2408" s="50">
        <v>2009</v>
      </c>
      <c r="E2408" s="50">
        <v>1.4</v>
      </c>
      <c r="F2408" s="50">
        <f t="shared" si="38"/>
        <v>88.684861999999981</v>
      </c>
      <c r="H2408" s="50">
        <v>93</v>
      </c>
      <c r="I2408" s="50" t="s">
        <v>328</v>
      </c>
    </row>
    <row r="2409" spans="1:9" x14ac:dyDescent="0.25">
      <c r="A2409" s="50">
        <v>2008</v>
      </c>
      <c r="E2409" s="50">
        <v>1.33</v>
      </c>
      <c r="F2409" s="50">
        <f t="shared" si="38"/>
        <v>84.250618899999992</v>
      </c>
      <c r="H2409" s="50">
        <v>76</v>
      </c>
      <c r="I2409" s="50" t="s">
        <v>328</v>
      </c>
    </row>
    <row r="2410" spans="1:9" x14ac:dyDescent="0.25">
      <c r="A2410" s="50">
        <v>2007</v>
      </c>
      <c r="E2410" s="50">
        <v>1.33</v>
      </c>
      <c r="F2410" s="50">
        <f t="shared" si="38"/>
        <v>84.250618899999992</v>
      </c>
      <c r="H2410" s="50">
        <v>77</v>
      </c>
      <c r="I2410" s="50" t="s">
        <v>328</v>
      </c>
    </row>
    <row r="2411" spans="1:9" x14ac:dyDescent="0.25">
      <c r="A2411" s="50">
        <v>2006</v>
      </c>
      <c r="E2411" s="50">
        <v>1.33</v>
      </c>
      <c r="F2411" s="50">
        <f t="shared" si="38"/>
        <v>84.250618899999992</v>
      </c>
      <c r="H2411" s="50">
        <v>82</v>
      </c>
      <c r="I2411" s="50" t="s">
        <v>328</v>
      </c>
    </row>
    <row r="2412" spans="1:9" x14ac:dyDescent="0.25">
      <c r="A2412" s="50">
        <v>2005</v>
      </c>
      <c r="E2412" s="50">
        <v>1.33</v>
      </c>
      <c r="F2412" s="50">
        <f t="shared" si="38"/>
        <v>84.250618899999992</v>
      </c>
      <c r="H2412" s="50">
        <v>83</v>
      </c>
      <c r="I2412" s="50" t="s">
        <v>328</v>
      </c>
    </row>
    <row r="2413" spans="1:9" x14ac:dyDescent="0.25">
      <c r="A2413" s="50">
        <v>2004</v>
      </c>
      <c r="E2413" s="50">
        <v>1.4</v>
      </c>
      <c r="F2413" s="50">
        <f t="shared" si="38"/>
        <v>88.684861999999981</v>
      </c>
      <c r="H2413" s="50">
        <v>83</v>
      </c>
      <c r="I2413" s="50" t="s">
        <v>328</v>
      </c>
    </row>
    <row r="2414" spans="1:9" x14ac:dyDescent="0.25">
      <c r="A2414" s="50">
        <v>2003</v>
      </c>
      <c r="E2414" s="50">
        <v>1.4</v>
      </c>
      <c r="F2414" s="50">
        <f t="shared" si="38"/>
        <v>88.684861999999981</v>
      </c>
      <c r="H2414" s="50">
        <v>83</v>
      </c>
      <c r="I2414" s="50" t="s">
        <v>328</v>
      </c>
    </row>
    <row r="2415" spans="1:9" x14ac:dyDescent="0.25">
      <c r="A2415" s="50">
        <v>2002</v>
      </c>
      <c r="E2415" s="50">
        <v>1.39</v>
      </c>
      <c r="F2415" s="50">
        <f t="shared" si="38"/>
        <v>88.051398699999993</v>
      </c>
      <c r="H2415" s="50">
        <v>83</v>
      </c>
      <c r="I2415" s="50" t="s">
        <v>328</v>
      </c>
    </row>
    <row r="2416" spans="1:9" x14ac:dyDescent="0.25">
      <c r="A2416" s="50">
        <v>2012</v>
      </c>
      <c r="E2416" s="50">
        <v>1.48</v>
      </c>
      <c r="F2416" s="50">
        <f t="shared" si="38"/>
        <v>93.752568399999987</v>
      </c>
      <c r="H2416" s="50">
        <v>79</v>
      </c>
      <c r="I2416" s="50" t="s">
        <v>329</v>
      </c>
    </row>
    <row r="2417" spans="1:9" x14ac:dyDescent="0.25">
      <c r="A2417" s="50">
        <v>2011</v>
      </c>
      <c r="E2417" s="50">
        <v>1.39</v>
      </c>
      <c r="F2417" s="50">
        <f t="shared" si="38"/>
        <v>88.051398699999993</v>
      </c>
      <c r="H2417" s="50">
        <v>80</v>
      </c>
      <c r="I2417" s="50" t="s">
        <v>329</v>
      </c>
    </row>
    <row r="2418" spans="1:9" x14ac:dyDescent="0.25">
      <c r="A2418" s="50">
        <v>2010</v>
      </c>
      <c r="E2418" s="50">
        <v>1.32</v>
      </c>
      <c r="F2418" s="50">
        <f t="shared" si="38"/>
        <v>83.617155600000004</v>
      </c>
      <c r="H2418" s="50">
        <v>89</v>
      </c>
      <c r="I2418" s="50" t="s">
        <v>329</v>
      </c>
    </row>
    <row r="2419" spans="1:9" x14ac:dyDescent="0.25">
      <c r="A2419" s="50">
        <v>2009</v>
      </c>
      <c r="E2419" s="50">
        <v>1.31</v>
      </c>
      <c r="F2419" s="50">
        <f t="shared" si="38"/>
        <v>82.983692300000001</v>
      </c>
      <c r="H2419" s="50">
        <v>89</v>
      </c>
      <c r="I2419" s="50" t="s">
        <v>329</v>
      </c>
    </row>
    <row r="2420" spans="1:9" x14ac:dyDescent="0.25">
      <c r="A2420" s="50">
        <v>2008</v>
      </c>
      <c r="E2420" s="50">
        <v>1.26</v>
      </c>
      <c r="F2420" s="50">
        <f t="shared" si="38"/>
        <v>79.816375799999989</v>
      </c>
      <c r="H2420" s="50">
        <v>88</v>
      </c>
      <c r="I2420" s="50" t="s">
        <v>329</v>
      </c>
    </row>
    <row r="2421" spans="1:9" x14ac:dyDescent="0.25">
      <c r="A2421" s="50">
        <v>2007</v>
      </c>
      <c r="E2421" s="50">
        <v>1.26</v>
      </c>
      <c r="F2421" s="50">
        <f t="shared" si="38"/>
        <v>79.816375799999989</v>
      </c>
      <c r="H2421" s="50">
        <v>88</v>
      </c>
      <c r="I2421" s="50" t="s">
        <v>329</v>
      </c>
    </row>
    <row r="2422" spans="1:9" x14ac:dyDescent="0.25">
      <c r="A2422" s="50">
        <v>2006</v>
      </c>
      <c r="E2422" s="50">
        <v>1.22</v>
      </c>
      <c r="F2422" s="50">
        <f t="shared" si="38"/>
        <v>77.282522599999993</v>
      </c>
      <c r="H2422" s="50">
        <v>87</v>
      </c>
      <c r="I2422" s="50" t="s">
        <v>329</v>
      </c>
    </row>
    <row r="2423" spans="1:9" x14ac:dyDescent="0.25">
      <c r="A2423" s="50">
        <v>2005</v>
      </c>
      <c r="E2423" s="50">
        <v>1.22</v>
      </c>
      <c r="F2423" s="50">
        <f t="shared" si="38"/>
        <v>77.282522599999993</v>
      </c>
      <c r="H2423" s="50">
        <v>88</v>
      </c>
      <c r="I2423" s="50" t="s">
        <v>329</v>
      </c>
    </row>
    <row r="2424" spans="1:9" x14ac:dyDescent="0.25">
      <c r="A2424" s="50">
        <v>2004</v>
      </c>
      <c r="E2424" s="50">
        <v>1.28</v>
      </c>
      <c r="F2424" s="50">
        <f t="shared" si="38"/>
        <v>81.083302399999994</v>
      </c>
      <c r="H2424" s="50">
        <v>94</v>
      </c>
      <c r="I2424" s="50" t="s">
        <v>329</v>
      </c>
    </row>
    <row r="2425" spans="1:9" x14ac:dyDescent="0.25">
      <c r="A2425" s="50">
        <v>2002</v>
      </c>
      <c r="E2425" s="50">
        <v>1.28</v>
      </c>
      <c r="F2425" s="50">
        <f t="shared" si="38"/>
        <v>81.083302399999994</v>
      </c>
      <c r="H2425" s="50">
        <v>92</v>
      </c>
      <c r="I2425" s="50" t="s">
        <v>329</v>
      </c>
    </row>
    <row r="2426" spans="1:9" x14ac:dyDescent="0.25">
      <c r="A2426" s="50">
        <v>2003</v>
      </c>
      <c r="E2426" s="50">
        <v>0.81</v>
      </c>
      <c r="F2426" s="50">
        <f t="shared" si="38"/>
        <v>51.310527299999997</v>
      </c>
      <c r="H2426" s="50">
        <v>82</v>
      </c>
      <c r="I2426" s="50" t="s">
        <v>330</v>
      </c>
    </row>
    <row r="2427" spans="1:9" x14ac:dyDescent="0.25">
      <c r="A2427" s="50">
        <v>2012</v>
      </c>
      <c r="E2427" s="50">
        <v>1.88</v>
      </c>
      <c r="F2427" s="50">
        <f t="shared" si="38"/>
        <v>119.09110039999999</v>
      </c>
      <c r="H2427" s="50">
        <v>73</v>
      </c>
      <c r="I2427" s="50" t="s">
        <v>331</v>
      </c>
    </row>
    <row r="2428" spans="1:9" x14ac:dyDescent="0.25">
      <c r="A2428" s="50">
        <v>2011</v>
      </c>
      <c r="E2428" s="50">
        <v>1.8</v>
      </c>
      <c r="F2428" s="50">
        <f t="shared" si="38"/>
        <v>114.023394</v>
      </c>
      <c r="H2428" s="50">
        <v>75</v>
      </c>
      <c r="I2428" s="50" t="s">
        <v>331</v>
      </c>
    </row>
    <row r="2429" spans="1:9" x14ac:dyDescent="0.25">
      <c r="A2429" s="50">
        <v>2010</v>
      </c>
      <c r="E2429" s="50">
        <v>1.64</v>
      </c>
      <c r="F2429" s="50">
        <f t="shared" si="38"/>
        <v>103.88798119999998</v>
      </c>
      <c r="H2429" s="50">
        <v>84</v>
      </c>
      <c r="I2429" s="50" t="s">
        <v>331</v>
      </c>
    </row>
    <row r="2430" spans="1:9" x14ac:dyDescent="0.25">
      <c r="A2430" s="50">
        <v>2009</v>
      </c>
      <c r="E2430" s="50">
        <v>1.64</v>
      </c>
      <c r="F2430" s="50">
        <f t="shared" si="38"/>
        <v>103.88798119999998</v>
      </c>
      <c r="H2430" s="50">
        <v>84</v>
      </c>
      <c r="I2430" s="50" t="s">
        <v>331</v>
      </c>
    </row>
    <row r="2431" spans="1:9" x14ac:dyDescent="0.25">
      <c r="A2431" s="50">
        <v>2008</v>
      </c>
      <c r="E2431" s="50">
        <v>1.51</v>
      </c>
      <c r="F2431" s="50">
        <f t="shared" si="38"/>
        <v>95.652958299999995</v>
      </c>
      <c r="H2431" s="50">
        <v>87</v>
      </c>
      <c r="I2431" s="50" t="s">
        <v>331</v>
      </c>
    </row>
    <row r="2432" spans="1:9" x14ac:dyDescent="0.25">
      <c r="A2432" s="50">
        <v>2007</v>
      </c>
      <c r="E2432" s="50">
        <v>1.51</v>
      </c>
      <c r="F2432" s="50">
        <f t="shared" si="38"/>
        <v>95.652958299999995</v>
      </c>
      <c r="H2432" s="50">
        <v>87</v>
      </c>
      <c r="I2432" s="50" t="s">
        <v>331</v>
      </c>
    </row>
    <row r="2433" spans="1:9" x14ac:dyDescent="0.25">
      <c r="A2433" s="50">
        <v>2006</v>
      </c>
      <c r="E2433" s="50">
        <v>1.44</v>
      </c>
      <c r="F2433" s="50">
        <f t="shared" si="38"/>
        <v>91.218715199999991</v>
      </c>
      <c r="H2433" s="50">
        <v>92</v>
      </c>
      <c r="I2433" s="50" t="s">
        <v>331</v>
      </c>
    </row>
    <row r="2434" spans="1:9" x14ac:dyDescent="0.25">
      <c r="A2434" s="50">
        <v>2005</v>
      </c>
      <c r="E2434" s="50">
        <v>1.44</v>
      </c>
      <c r="F2434" s="50">
        <f t="shared" si="38"/>
        <v>91.218715199999991</v>
      </c>
      <c r="H2434" s="50">
        <v>93</v>
      </c>
      <c r="I2434" s="50" t="s">
        <v>331</v>
      </c>
    </row>
    <row r="2435" spans="1:9" x14ac:dyDescent="0.25">
      <c r="A2435" s="50">
        <v>2004</v>
      </c>
      <c r="E2435" s="50">
        <v>1.41</v>
      </c>
      <c r="F2435" s="50">
        <f t="shared" si="38"/>
        <v>89.318325299999984</v>
      </c>
      <c r="H2435" s="50">
        <v>94</v>
      </c>
      <c r="I2435" s="50" t="s">
        <v>331</v>
      </c>
    </row>
    <row r="2436" spans="1:9" x14ac:dyDescent="0.25">
      <c r="A2436" s="50">
        <v>2002</v>
      </c>
      <c r="E2436" s="50">
        <v>1.4</v>
      </c>
      <c r="F2436" s="50">
        <f t="shared" si="38"/>
        <v>88.684861999999981</v>
      </c>
      <c r="H2436" s="50">
        <v>95</v>
      </c>
      <c r="I2436" s="50" t="s">
        <v>331</v>
      </c>
    </row>
    <row r="2437" spans="1:9" x14ac:dyDescent="0.25">
      <c r="A2437" s="50">
        <v>2012</v>
      </c>
      <c r="E2437" s="50">
        <v>2.23</v>
      </c>
      <c r="F2437" s="50">
        <f t="shared" si="38"/>
        <v>141.26231589999998</v>
      </c>
      <c r="H2437" s="50">
        <v>72</v>
      </c>
      <c r="I2437" s="50" t="s">
        <v>332</v>
      </c>
    </row>
    <row r="2438" spans="1:9" x14ac:dyDescent="0.25">
      <c r="A2438" s="50">
        <v>2011</v>
      </c>
      <c r="E2438" s="50">
        <v>2.23</v>
      </c>
      <c r="F2438" s="50">
        <f t="shared" si="38"/>
        <v>141.26231589999998</v>
      </c>
      <c r="H2438" s="50">
        <v>72</v>
      </c>
      <c r="I2438" s="50" t="s">
        <v>332</v>
      </c>
    </row>
    <row r="2439" spans="1:9" x14ac:dyDescent="0.25">
      <c r="A2439" s="50">
        <v>2010</v>
      </c>
      <c r="E2439" s="50">
        <v>1.84</v>
      </c>
      <c r="F2439" s="50">
        <f t="shared" si="38"/>
        <v>116.55724719999999</v>
      </c>
      <c r="H2439" s="50">
        <v>81</v>
      </c>
      <c r="I2439" s="50" t="s">
        <v>332</v>
      </c>
    </row>
    <row r="2440" spans="1:9" x14ac:dyDescent="0.25">
      <c r="A2440" s="50">
        <v>2009</v>
      </c>
      <c r="E2440" s="50">
        <v>2.17</v>
      </c>
      <c r="F2440" s="50">
        <f t="shared" si="38"/>
        <v>137.46153609999999</v>
      </c>
      <c r="H2440" s="50">
        <v>81</v>
      </c>
      <c r="I2440" s="50" t="s">
        <v>332</v>
      </c>
    </row>
    <row r="2441" spans="1:9" x14ac:dyDescent="0.25">
      <c r="A2441" s="50">
        <v>2008</v>
      </c>
      <c r="E2441" s="50">
        <v>2.2400000000000002</v>
      </c>
      <c r="F2441" s="50">
        <f t="shared" si="38"/>
        <v>141.89577919999999</v>
      </c>
      <c r="H2441" s="50">
        <v>81</v>
      </c>
      <c r="I2441" s="50" t="s">
        <v>332</v>
      </c>
    </row>
    <row r="2442" spans="1:9" x14ac:dyDescent="0.25">
      <c r="A2442" s="50">
        <v>2007</v>
      </c>
      <c r="E2442" s="50">
        <v>2.2400000000000002</v>
      </c>
      <c r="F2442" s="50">
        <f t="shared" si="38"/>
        <v>141.89577919999999</v>
      </c>
      <c r="H2442" s="50">
        <v>81</v>
      </c>
      <c r="I2442" s="50" t="s">
        <v>332</v>
      </c>
    </row>
    <row r="2443" spans="1:9" x14ac:dyDescent="0.25">
      <c r="A2443" s="50">
        <v>2006</v>
      </c>
      <c r="E2443" s="50">
        <v>2.02</v>
      </c>
      <c r="F2443" s="50">
        <f t="shared" si="38"/>
        <v>127.95958659999999</v>
      </c>
      <c r="H2443" s="50">
        <v>77</v>
      </c>
      <c r="I2443" s="50" t="s">
        <v>332</v>
      </c>
    </row>
    <row r="2444" spans="1:9" x14ac:dyDescent="0.25">
      <c r="A2444" s="50">
        <v>2005</v>
      </c>
      <c r="E2444" s="50">
        <v>2.02</v>
      </c>
      <c r="F2444" s="50">
        <f t="shared" si="38"/>
        <v>127.95958659999999</v>
      </c>
      <c r="H2444" s="50">
        <v>77</v>
      </c>
      <c r="I2444" s="50" t="s">
        <v>332</v>
      </c>
    </row>
    <row r="2445" spans="1:9" x14ac:dyDescent="0.25">
      <c r="A2445" s="50">
        <v>2004</v>
      </c>
      <c r="E2445" s="50">
        <v>2.39</v>
      </c>
      <c r="F2445" s="50">
        <f t="shared" si="38"/>
        <v>151.39772869999999</v>
      </c>
      <c r="H2445" s="50">
        <v>75</v>
      </c>
      <c r="I2445" s="50" t="s">
        <v>332</v>
      </c>
    </row>
    <row r="2446" spans="1:9" x14ac:dyDescent="0.25">
      <c r="A2446" s="50">
        <v>2002</v>
      </c>
      <c r="E2446" s="50">
        <v>2.39</v>
      </c>
      <c r="F2446" s="50">
        <f t="shared" si="38"/>
        <v>151.39772869999999</v>
      </c>
      <c r="H2446" s="50">
        <v>75</v>
      </c>
      <c r="I2446" s="50" t="s">
        <v>333</v>
      </c>
    </row>
    <row r="2447" spans="1:9" x14ac:dyDescent="0.25">
      <c r="A2447" s="50">
        <v>2012</v>
      </c>
      <c r="E2447" s="50">
        <v>1.19</v>
      </c>
      <c r="F2447" s="50">
        <f t="shared" si="38"/>
        <v>75.382132699999985</v>
      </c>
      <c r="H2447" s="50">
        <v>87</v>
      </c>
      <c r="I2447" s="50" t="s">
        <v>334</v>
      </c>
    </row>
    <row r="2448" spans="1:9" x14ac:dyDescent="0.25">
      <c r="A2448" s="50">
        <v>2011</v>
      </c>
      <c r="E2448" s="50">
        <v>1.53</v>
      </c>
      <c r="F2448" s="50">
        <f t="shared" si="38"/>
        <v>96.9198849</v>
      </c>
      <c r="H2448" s="50">
        <v>84</v>
      </c>
      <c r="I2448" s="50" t="s">
        <v>334</v>
      </c>
    </row>
    <row r="2449" spans="1:9" x14ac:dyDescent="0.25">
      <c r="A2449" s="50">
        <v>2010</v>
      </c>
      <c r="E2449" s="50">
        <v>1.1599999999999999</v>
      </c>
      <c r="F2449" s="50">
        <f t="shared" si="38"/>
        <v>73.481742799999992</v>
      </c>
      <c r="H2449" s="50">
        <v>74</v>
      </c>
      <c r="I2449" s="50" t="s">
        <v>334</v>
      </c>
    </row>
    <row r="2450" spans="1:9" x14ac:dyDescent="0.25">
      <c r="A2450" s="50">
        <v>2009</v>
      </c>
      <c r="E2450" s="50">
        <v>1.35</v>
      </c>
      <c r="F2450" s="50">
        <f t="shared" si="38"/>
        <v>85.517545499999997</v>
      </c>
      <c r="H2450" s="50">
        <v>74</v>
      </c>
      <c r="I2450" s="50" t="s">
        <v>334</v>
      </c>
    </row>
    <row r="2451" spans="1:9" x14ac:dyDescent="0.25">
      <c r="A2451" s="50">
        <v>2008</v>
      </c>
      <c r="F2451" s="50">
        <f t="shared" si="38"/>
        <v>0</v>
      </c>
      <c r="H2451" s="50">
        <v>89</v>
      </c>
      <c r="I2451" s="50" t="s">
        <v>334</v>
      </c>
    </row>
    <row r="2452" spans="1:9" x14ac:dyDescent="0.25">
      <c r="A2452" s="50">
        <v>2007</v>
      </c>
      <c r="F2452" s="50">
        <f t="shared" si="38"/>
        <v>0</v>
      </c>
      <c r="H2452" s="50">
        <v>90</v>
      </c>
      <c r="I2452" s="50" t="s">
        <v>334</v>
      </c>
    </row>
    <row r="2453" spans="1:9" x14ac:dyDescent="0.25">
      <c r="A2453" s="50">
        <v>2006</v>
      </c>
      <c r="E2453" s="50">
        <v>1.47</v>
      </c>
      <c r="F2453" s="50">
        <f t="shared" si="38"/>
        <v>93.119105099999985</v>
      </c>
      <c r="H2453" s="50">
        <v>93</v>
      </c>
      <c r="I2453" s="50" t="s">
        <v>335</v>
      </c>
    </row>
    <row r="2454" spans="1:9" x14ac:dyDescent="0.25">
      <c r="A2454" s="50">
        <v>2005</v>
      </c>
      <c r="E2454" s="50">
        <v>1.47</v>
      </c>
      <c r="F2454" s="50">
        <f t="shared" si="38"/>
        <v>93.119105099999985</v>
      </c>
      <c r="H2454" s="50">
        <v>94</v>
      </c>
      <c r="I2454" s="50" t="s">
        <v>335</v>
      </c>
    </row>
    <row r="2455" spans="1:9" x14ac:dyDescent="0.25">
      <c r="A2455" s="50">
        <v>2004</v>
      </c>
      <c r="E2455" s="50">
        <v>1.47</v>
      </c>
      <c r="F2455" s="50">
        <f t="shared" si="38"/>
        <v>93.119105099999985</v>
      </c>
      <c r="H2455" s="50">
        <v>95</v>
      </c>
      <c r="I2455" s="50" t="s">
        <v>335</v>
      </c>
    </row>
    <row r="2456" spans="1:9" x14ac:dyDescent="0.25">
      <c r="A2456" s="50">
        <v>2002</v>
      </c>
      <c r="E2456" s="50">
        <v>1.42</v>
      </c>
      <c r="F2456" s="50">
        <f t="shared" si="38"/>
        <v>89.951788599999986</v>
      </c>
      <c r="H2456" s="50">
        <v>96</v>
      </c>
      <c r="I2456" s="50" t="s">
        <v>335</v>
      </c>
    </row>
    <row r="2457" spans="1:9" x14ac:dyDescent="0.25">
      <c r="A2457" s="50">
        <v>2012</v>
      </c>
      <c r="E2457" s="50">
        <v>1.57</v>
      </c>
      <c r="F2457" s="50">
        <f t="shared" si="38"/>
        <v>99.453738099999995</v>
      </c>
      <c r="H2457" s="50">
        <v>83</v>
      </c>
      <c r="I2457" s="50" t="s">
        <v>336</v>
      </c>
    </row>
    <row r="2458" spans="1:9" x14ac:dyDescent="0.25">
      <c r="A2458" s="50">
        <v>2011</v>
      </c>
      <c r="E2458" s="50">
        <v>1.69</v>
      </c>
      <c r="F2458" s="50">
        <f t="shared" si="38"/>
        <v>107.05529769999998</v>
      </c>
      <c r="H2458" s="50">
        <v>82</v>
      </c>
      <c r="I2458" s="50" t="s">
        <v>336</v>
      </c>
    </row>
    <row r="2459" spans="1:9" x14ac:dyDescent="0.25">
      <c r="A2459" s="50">
        <v>2010</v>
      </c>
      <c r="E2459" s="50">
        <v>1.5</v>
      </c>
      <c r="F2459" s="50">
        <f t="shared" si="38"/>
        <v>95.019494999999992</v>
      </c>
      <c r="H2459" s="50">
        <v>91</v>
      </c>
      <c r="I2459" s="50" t="s">
        <v>336</v>
      </c>
    </row>
    <row r="2460" spans="1:9" x14ac:dyDescent="0.25">
      <c r="A2460" s="50">
        <v>2009</v>
      </c>
      <c r="E2460" s="50">
        <v>1.58</v>
      </c>
      <c r="F2460" s="50">
        <f t="shared" si="38"/>
        <v>100.0872014</v>
      </c>
      <c r="H2460" s="50">
        <v>91</v>
      </c>
      <c r="I2460" s="50" t="s">
        <v>336</v>
      </c>
    </row>
    <row r="2461" spans="1:9" x14ac:dyDescent="0.25">
      <c r="A2461" s="50">
        <v>2008</v>
      </c>
      <c r="E2461" s="50">
        <v>1.49</v>
      </c>
      <c r="F2461" s="50">
        <f t="shared" si="38"/>
        <v>94.38603169999999</v>
      </c>
      <c r="H2461" s="50">
        <v>100</v>
      </c>
      <c r="I2461" s="50" t="s">
        <v>336</v>
      </c>
    </row>
    <row r="2462" spans="1:9" x14ac:dyDescent="0.25">
      <c r="A2462" s="50">
        <v>2007</v>
      </c>
      <c r="E2462" s="50">
        <v>1.49</v>
      </c>
      <c r="F2462" s="50">
        <f t="shared" si="38"/>
        <v>94.38603169999999</v>
      </c>
      <c r="H2462" s="50">
        <v>100</v>
      </c>
      <c r="I2462" s="50" t="s">
        <v>336</v>
      </c>
    </row>
    <row r="2463" spans="1:9" x14ac:dyDescent="0.25">
      <c r="A2463" s="50">
        <v>2012</v>
      </c>
      <c r="E2463" s="50">
        <v>1.24</v>
      </c>
      <c r="F2463" s="50">
        <f t="shared" si="38"/>
        <v>78.549449199999998</v>
      </c>
      <c r="H2463" s="50">
        <v>91</v>
      </c>
      <c r="I2463" s="50" t="s">
        <v>337</v>
      </c>
    </row>
    <row r="2464" spans="1:9" x14ac:dyDescent="0.25">
      <c r="A2464" s="50">
        <v>2011</v>
      </c>
      <c r="E2464" s="50">
        <v>1.38</v>
      </c>
      <c r="F2464" s="50">
        <f t="shared" si="38"/>
        <v>87.41793539999999</v>
      </c>
      <c r="H2464" s="50">
        <v>90</v>
      </c>
      <c r="I2464" s="50" t="s">
        <v>337</v>
      </c>
    </row>
    <row r="2465" spans="1:9" x14ac:dyDescent="0.25">
      <c r="A2465" s="50">
        <v>2010</v>
      </c>
      <c r="E2465" s="50">
        <v>1.22</v>
      </c>
      <c r="F2465" s="50">
        <f t="shared" si="38"/>
        <v>77.282522599999993</v>
      </c>
      <c r="H2465" s="50">
        <v>96</v>
      </c>
      <c r="I2465" s="50" t="s">
        <v>337</v>
      </c>
    </row>
    <row r="2466" spans="1:9" x14ac:dyDescent="0.25">
      <c r="A2466" s="50">
        <v>2009</v>
      </c>
      <c r="E2466" s="50">
        <v>1.53</v>
      </c>
      <c r="F2466" s="50">
        <f t="shared" si="38"/>
        <v>96.9198849</v>
      </c>
      <c r="H2466" s="50">
        <v>96</v>
      </c>
      <c r="I2466" s="50" t="s">
        <v>337</v>
      </c>
    </row>
    <row r="2467" spans="1:9" x14ac:dyDescent="0.25">
      <c r="A2467" s="50">
        <v>2008</v>
      </c>
      <c r="E2467" s="50">
        <v>1.61</v>
      </c>
      <c r="F2467" s="50">
        <f t="shared" si="38"/>
        <v>101.98759129999999</v>
      </c>
      <c r="H2467" s="50">
        <v>96</v>
      </c>
      <c r="I2467" s="50" t="s">
        <v>337</v>
      </c>
    </row>
    <row r="2468" spans="1:9" x14ac:dyDescent="0.25">
      <c r="A2468" s="50">
        <v>2007</v>
      </c>
      <c r="E2468" s="50">
        <v>1.61</v>
      </c>
      <c r="F2468" s="50">
        <f t="shared" si="38"/>
        <v>101.98759129999999</v>
      </c>
      <c r="H2468" s="50">
        <v>97</v>
      </c>
      <c r="I2468" s="50" t="s">
        <v>337</v>
      </c>
    </row>
    <row r="2469" spans="1:9" x14ac:dyDescent="0.25">
      <c r="A2469" s="50">
        <v>2006</v>
      </c>
      <c r="F2469" s="50">
        <f t="shared" ref="F2469:F2532" si="39">E2469*(39.37*1.609)</f>
        <v>0</v>
      </c>
      <c r="H2469" s="50">
        <v>89</v>
      </c>
      <c r="I2469" s="50" t="s">
        <v>337</v>
      </c>
    </row>
    <row r="2470" spans="1:9" x14ac:dyDescent="0.25">
      <c r="A2470" s="50">
        <v>2005</v>
      </c>
      <c r="F2470" s="50">
        <f t="shared" si="39"/>
        <v>0</v>
      </c>
      <c r="H2470" s="50">
        <v>89</v>
      </c>
      <c r="I2470" s="50" t="s">
        <v>337</v>
      </c>
    </row>
    <row r="2471" spans="1:9" x14ac:dyDescent="0.25">
      <c r="A2471" s="50">
        <v>2012</v>
      </c>
      <c r="E2471" s="50">
        <v>1.69</v>
      </c>
      <c r="F2471" s="50">
        <f t="shared" si="39"/>
        <v>107.05529769999998</v>
      </c>
      <c r="H2471" s="50">
        <v>93</v>
      </c>
      <c r="I2471" s="50" t="s">
        <v>338</v>
      </c>
    </row>
    <row r="2472" spans="1:9" x14ac:dyDescent="0.25">
      <c r="A2472" s="50">
        <v>2011</v>
      </c>
      <c r="E2472" s="50">
        <v>1.51</v>
      </c>
      <c r="F2472" s="50">
        <f t="shared" si="39"/>
        <v>95.652958299999995</v>
      </c>
      <c r="H2472" s="50">
        <v>95</v>
      </c>
      <c r="I2472" s="50" t="s">
        <v>338</v>
      </c>
    </row>
    <row r="2473" spans="1:9" x14ac:dyDescent="0.25">
      <c r="A2473" s="50">
        <v>2010</v>
      </c>
      <c r="E2473" s="50">
        <v>1.34</v>
      </c>
      <c r="F2473" s="50">
        <f t="shared" si="39"/>
        <v>84.884082199999995</v>
      </c>
      <c r="H2473" s="50">
        <v>95</v>
      </c>
      <c r="I2473" s="50" t="s">
        <v>338</v>
      </c>
    </row>
    <row r="2474" spans="1:9" x14ac:dyDescent="0.25">
      <c r="A2474" s="50">
        <v>2009</v>
      </c>
      <c r="E2474" s="50">
        <v>1.61</v>
      </c>
      <c r="F2474" s="50">
        <f t="shared" si="39"/>
        <v>101.98759129999999</v>
      </c>
      <c r="H2474" s="50">
        <v>95</v>
      </c>
      <c r="I2474" s="50" t="s">
        <v>338</v>
      </c>
    </row>
    <row r="2475" spans="1:9" x14ac:dyDescent="0.25">
      <c r="A2475" s="50">
        <v>2008</v>
      </c>
      <c r="E2475" s="50">
        <v>1.58</v>
      </c>
      <c r="F2475" s="50">
        <f t="shared" si="39"/>
        <v>100.0872014</v>
      </c>
      <c r="H2475" s="50">
        <v>96</v>
      </c>
      <c r="I2475" s="50" t="s">
        <v>338</v>
      </c>
    </row>
    <row r="2476" spans="1:9" x14ac:dyDescent="0.25">
      <c r="A2476" s="50">
        <v>2007</v>
      </c>
      <c r="E2476" s="50">
        <v>1.58</v>
      </c>
      <c r="F2476" s="50">
        <f t="shared" si="39"/>
        <v>100.0872014</v>
      </c>
      <c r="H2476" s="50">
        <v>97</v>
      </c>
      <c r="I2476" s="50" t="s">
        <v>338</v>
      </c>
    </row>
    <row r="2477" spans="1:9" x14ac:dyDescent="0.25">
      <c r="A2477" s="50">
        <v>2006</v>
      </c>
      <c r="F2477" s="50">
        <f t="shared" si="39"/>
        <v>0</v>
      </c>
      <c r="H2477" s="50">
        <v>89</v>
      </c>
      <c r="I2477" s="50" t="s">
        <v>338</v>
      </c>
    </row>
    <row r="2478" spans="1:9" x14ac:dyDescent="0.25">
      <c r="A2478" s="50">
        <v>2005</v>
      </c>
      <c r="F2478" s="50">
        <f t="shared" si="39"/>
        <v>0</v>
      </c>
      <c r="H2478" s="50">
        <v>89</v>
      </c>
      <c r="I2478" s="50" t="s">
        <v>338</v>
      </c>
    </row>
    <row r="2479" spans="1:9" x14ac:dyDescent="0.25">
      <c r="A2479" s="50">
        <v>2012</v>
      </c>
      <c r="E2479" s="50">
        <v>1.91</v>
      </c>
      <c r="F2479" s="50">
        <f t="shared" si="39"/>
        <v>120.99149029999998</v>
      </c>
      <c r="H2479" s="50">
        <v>79</v>
      </c>
      <c r="I2479" s="50" t="s">
        <v>339</v>
      </c>
    </row>
    <row r="2480" spans="1:9" x14ac:dyDescent="0.25">
      <c r="A2480" s="50">
        <v>2011</v>
      </c>
      <c r="E2480" s="50">
        <v>2.06</v>
      </c>
      <c r="F2480" s="50">
        <f t="shared" si="39"/>
        <v>130.4934398</v>
      </c>
      <c r="H2480" s="50">
        <v>78</v>
      </c>
      <c r="I2480" s="50" t="s">
        <v>339</v>
      </c>
    </row>
    <row r="2481" spans="1:9" x14ac:dyDescent="0.25">
      <c r="A2481" s="50">
        <v>2010</v>
      </c>
      <c r="E2481" s="50">
        <v>1.74</v>
      </c>
      <c r="F2481" s="50">
        <f t="shared" si="39"/>
        <v>110.2226142</v>
      </c>
      <c r="H2481" s="50">
        <v>88</v>
      </c>
      <c r="I2481" s="50" t="s">
        <v>339</v>
      </c>
    </row>
    <row r="2482" spans="1:9" x14ac:dyDescent="0.25">
      <c r="A2482" s="50">
        <v>2009</v>
      </c>
      <c r="E2482" s="50">
        <v>1.89</v>
      </c>
      <c r="F2482" s="50">
        <f t="shared" si="39"/>
        <v>119.72456369999999</v>
      </c>
      <c r="H2482" s="50">
        <v>88</v>
      </c>
      <c r="I2482" s="50" t="s">
        <v>339</v>
      </c>
    </row>
    <row r="2483" spans="1:9" x14ac:dyDescent="0.25">
      <c r="A2483" s="50">
        <v>2008</v>
      </c>
      <c r="E2483" s="50">
        <v>1.73</v>
      </c>
      <c r="F2483" s="50">
        <f t="shared" si="39"/>
        <v>109.58915089999999</v>
      </c>
      <c r="H2483" s="50">
        <v>90</v>
      </c>
      <c r="I2483" s="50" t="s">
        <v>339</v>
      </c>
    </row>
    <row r="2484" spans="1:9" x14ac:dyDescent="0.25">
      <c r="A2484" s="50">
        <v>2007</v>
      </c>
      <c r="E2484" s="50">
        <v>1.73</v>
      </c>
      <c r="F2484" s="50">
        <f t="shared" si="39"/>
        <v>109.58915089999999</v>
      </c>
      <c r="H2484" s="50">
        <v>91</v>
      </c>
      <c r="I2484" s="50" t="s">
        <v>339</v>
      </c>
    </row>
    <row r="2485" spans="1:9" x14ac:dyDescent="0.25">
      <c r="A2485" s="50">
        <v>2006</v>
      </c>
      <c r="E2485" s="50">
        <v>1.76</v>
      </c>
      <c r="F2485" s="50">
        <f t="shared" si="39"/>
        <v>111.48954079999999</v>
      </c>
      <c r="H2485" s="50">
        <v>89</v>
      </c>
      <c r="I2485" s="50" t="s">
        <v>339</v>
      </c>
    </row>
    <row r="2486" spans="1:9" x14ac:dyDescent="0.25">
      <c r="A2486" s="50">
        <v>2005</v>
      </c>
      <c r="E2486" s="50">
        <v>1.76</v>
      </c>
      <c r="F2486" s="50">
        <f t="shared" si="39"/>
        <v>111.48954079999999</v>
      </c>
      <c r="H2486" s="50">
        <v>89</v>
      </c>
      <c r="I2486" s="50" t="s">
        <v>339</v>
      </c>
    </row>
    <row r="2487" spans="1:9" x14ac:dyDescent="0.25">
      <c r="A2487" s="50">
        <v>2004</v>
      </c>
      <c r="E2487" s="50">
        <v>1.64</v>
      </c>
      <c r="F2487" s="50">
        <f t="shared" si="39"/>
        <v>103.88798119999998</v>
      </c>
      <c r="H2487" s="50">
        <v>92</v>
      </c>
      <c r="I2487" s="50" t="s">
        <v>339</v>
      </c>
    </row>
    <row r="2488" spans="1:9" x14ac:dyDescent="0.25">
      <c r="A2488" s="50">
        <v>2002</v>
      </c>
      <c r="E2488" s="50">
        <v>1.77</v>
      </c>
      <c r="F2488" s="50">
        <f t="shared" si="39"/>
        <v>112.12300409999999</v>
      </c>
      <c r="H2488" s="50">
        <v>91</v>
      </c>
      <c r="I2488" s="50" t="s">
        <v>340</v>
      </c>
    </row>
    <row r="2489" spans="1:9" x14ac:dyDescent="0.25">
      <c r="A2489" s="50">
        <v>2012</v>
      </c>
      <c r="E2489" s="50">
        <v>1.88</v>
      </c>
      <c r="F2489" s="50">
        <f t="shared" si="39"/>
        <v>119.09110039999999</v>
      </c>
      <c r="H2489" s="50">
        <v>86</v>
      </c>
      <c r="I2489" s="50" t="s">
        <v>341</v>
      </c>
    </row>
    <row r="2490" spans="1:9" x14ac:dyDescent="0.25">
      <c r="A2490" s="50">
        <v>2011</v>
      </c>
      <c r="E2490" s="50">
        <v>1.88</v>
      </c>
      <c r="F2490" s="50">
        <f t="shared" si="39"/>
        <v>119.09110039999999</v>
      </c>
      <c r="H2490" s="50">
        <v>87</v>
      </c>
      <c r="I2490" s="50" t="s">
        <v>341</v>
      </c>
    </row>
    <row r="2491" spans="1:9" x14ac:dyDescent="0.25">
      <c r="A2491" s="50">
        <v>2010</v>
      </c>
      <c r="E2491" s="50">
        <v>1.52</v>
      </c>
      <c r="F2491" s="50">
        <f t="shared" si="39"/>
        <v>96.286421599999997</v>
      </c>
      <c r="H2491" s="50">
        <v>91</v>
      </c>
      <c r="I2491" s="50" t="s">
        <v>341</v>
      </c>
    </row>
    <row r="2492" spans="1:9" x14ac:dyDescent="0.25">
      <c r="A2492" s="50">
        <v>2009</v>
      </c>
      <c r="E2492" s="50">
        <v>1.62</v>
      </c>
      <c r="F2492" s="50">
        <f t="shared" si="39"/>
        <v>102.62105459999999</v>
      </c>
      <c r="H2492" s="50">
        <v>91</v>
      </c>
      <c r="I2492" s="50" t="s">
        <v>341</v>
      </c>
    </row>
    <row r="2493" spans="1:9" x14ac:dyDescent="0.25">
      <c r="A2493" s="50">
        <v>2008</v>
      </c>
      <c r="E2493" s="50">
        <v>1.57</v>
      </c>
      <c r="F2493" s="50">
        <f t="shared" si="39"/>
        <v>99.453738099999995</v>
      </c>
      <c r="H2493" s="50">
        <v>99</v>
      </c>
      <c r="I2493" s="50" t="s">
        <v>341</v>
      </c>
    </row>
    <row r="2494" spans="1:9" x14ac:dyDescent="0.25">
      <c r="A2494" s="50">
        <v>2007</v>
      </c>
      <c r="E2494" s="50">
        <v>1.57</v>
      </c>
      <c r="F2494" s="50">
        <f t="shared" si="39"/>
        <v>99.453738099999995</v>
      </c>
      <c r="H2494" s="50">
        <v>99</v>
      </c>
      <c r="I2494" s="50" t="s">
        <v>341</v>
      </c>
    </row>
    <row r="2495" spans="1:9" x14ac:dyDescent="0.25">
      <c r="A2495" s="50">
        <v>2006</v>
      </c>
      <c r="E2495" s="50">
        <v>1.63</v>
      </c>
      <c r="F2495" s="50">
        <f t="shared" si="39"/>
        <v>103.25451789999998</v>
      </c>
      <c r="H2495" s="50">
        <v>90</v>
      </c>
      <c r="I2495" s="50" t="s">
        <v>341</v>
      </c>
    </row>
    <row r="2496" spans="1:9" x14ac:dyDescent="0.25">
      <c r="A2496" s="50">
        <v>2005</v>
      </c>
      <c r="E2496" s="50">
        <v>1.63</v>
      </c>
      <c r="F2496" s="50">
        <f t="shared" si="39"/>
        <v>103.25451789999998</v>
      </c>
      <c r="H2496" s="50">
        <v>91</v>
      </c>
      <c r="I2496" s="50" t="s">
        <v>341</v>
      </c>
    </row>
    <row r="2497" spans="1:9" x14ac:dyDescent="0.25">
      <c r="A2497" s="50">
        <v>2004</v>
      </c>
      <c r="E2497" s="50">
        <v>1.63</v>
      </c>
      <c r="F2497" s="50">
        <f t="shared" si="39"/>
        <v>103.25451789999998</v>
      </c>
      <c r="H2497" s="50">
        <v>92</v>
      </c>
      <c r="I2497" s="50" t="s">
        <v>341</v>
      </c>
    </row>
    <row r="2498" spans="1:9" x14ac:dyDescent="0.25">
      <c r="A2498" s="50">
        <v>2002</v>
      </c>
      <c r="E2498" s="50">
        <v>1.27</v>
      </c>
      <c r="F2498" s="50">
        <f t="shared" si="39"/>
        <v>80.449839099999991</v>
      </c>
      <c r="H2498" s="50">
        <v>96</v>
      </c>
      <c r="I2498" s="50" t="s">
        <v>341</v>
      </c>
    </row>
    <row r="2499" spans="1:9" x14ac:dyDescent="0.25">
      <c r="A2499" s="50">
        <v>2012</v>
      </c>
      <c r="E2499" s="50">
        <v>1.21</v>
      </c>
      <c r="F2499" s="50">
        <f t="shared" si="39"/>
        <v>76.64905929999999</v>
      </c>
      <c r="H2499" s="50">
        <v>100</v>
      </c>
      <c r="I2499" s="50" t="s">
        <v>342</v>
      </c>
    </row>
    <row r="2500" spans="1:9" x14ac:dyDescent="0.25">
      <c r="A2500" s="50">
        <v>2011</v>
      </c>
      <c r="E2500" s="50">
        <v>1.21</v>
      </c>
      <c r="F2500" s="50">
        <f t="shared" si="39"/>
        <v>76.64905929999999</v>
      </c>
      <c r="H2500" s="50">
        <v>100</v>
      </c>
      <c r="I2500" s="50" t="s">
        <v>342</v>
      </c>
    </row>
    <row r="2501" spans="1:9" x14ac:dyDescent="0.25">
      <c r="A2501" s="50">
        <v>2010</v>
      </c>
      <c r="E2501" s="50">
        <v>0.94</v>
      </c>
      <c r="F2501" s="50">
        <f t="shared" si="39"/>
        <v>59.545550199999994</v>
      </c>
      <c r="H2501" s="50">
        <v>100</v>
      </c>
      <c r="I2501" s="50" t="s">
        <v>342</v>
      </c>
    </row>
    <row r="2502" spans="1:9" x14ac:dyDescent="0.25">
      <c r="A2502" s="50">
        <v>2009</v>
      </c>
      <c r="E2502" s="50">
        <v>0.94</v>
      </c>
      <c r="F2502" s="50">
        <f t="shared" si="39"/>
        <v>59.545550199999994</v>
      </c>
      <c r="H2502" s="50">
        <v>100</v>
      </c>
      <c r="I2502" s="50" t="s">
        <v>342</v>
      </c>
    </row>
    <row r="2503" spans="1:9" x14ac:dyDescent="0.25">
      <c r="A2503" s="50">
        <v>2008</v>
      </c>
      <c r="F2503" s="50">
        <f t="shared" si="39"/>
        <v>0</v>
      </c>
      <c r="H2503" s="50">
        <v>90</v>
      </c>
      <c r="I2503" s="50" t="s">
        <v>342</v>
      </c>
    </row>
    <row r="2504" spans="1:9" x14ac:dyDescent="0.25">
      <c r="A2504" s="50">
        <v>2012</v>
      </c>
      <c r="E2504" s="50">
        <v>3.11</v>
      </c>
      <c r="F2504" s="50">
        <f t="shared" si="39"/>
        <v>197.00708629999997</v>
      </c>
      <c r="H2504" s="50">
        <v>57</v>
      </c>
      <c r="I2504" s="50" t="s">
        <v>343</v>
      </c>
    </row>
    <row r="2505" spans="1:9" x14ac:dyDescent="0.25">
      <c r="A2505" s="50">
        <v>2011</v>
      </c>
      <c r="E2505" s="50">
        <v>2.85</v>
      </c>
      <c r="F2505" s="50">
        <f t="shared" si="39"/>
        <v>180.53704049999999</v>
      </c>
      <c r="H2505" s="50">
        <v>60</v>
      </c>
      <c r="I2505" s="50" t="s">
        <v>343</v>
      </c>
    </row>
    <row r="2506" spans="1:9" x14ac:dyDescent="0.25">
      <c r="A2506" s="50">
        <v>2010</v>
      </c>
      <c r="E2506" s="50">
        <v>2.82</v>
      </c>
      <c r="F2506" s="50">
        <f t="shared" si="39"/>
        <v>178.63665059999997</v>
      </c>
      <c r="H2506" s="50">
        <v>62</v>
      </c>
      <c r="I2506" s="50" t="s">
        <v>343</v>
      </c>
    </row>
    <row r="2507" spans="1:9" x14ac:dyDescent="0.25">
      <c r="A2507" s="50">
        <v>2009</v>
      </c>
      <c r="E2507" s="50">
        <v>2.82</v>
      </c>
      <c r="F2507" s="50">
        <f t="shared" si="39"/>
        <v>178.63665059999997</v>
      </c>
      <c r="H2507" s="50">
        <v>62</v>
      </c>
      <c r="I2507" s="50" t="s">
        <v>343</v>
      </c>
    </row>
    <row r="2508" spans="1:9" x14ac:dyDescent="0.25">
      <c r="A2508" s="50">
        <v>2008</v>
      </c>
      <c r="E2508" s="50">
        <v>2.82</v>
      </c>
      <c r="F2508" s="50">
        <f t="shared" si="39"/>
        <v>178.63665059999997</v>
      </c>
      <c r="H2508" s="50">
        <v>63</v>
      </c>
      <c r="I2508" s="50" t="s">
        <v>343</v>
      </c>
    </row>
    <row r="2509" spans="1:9" x14ac:dyDescent="0.25">
      <c r="A2509" s="50">
        <v>2007</v>
      </c>
      <c r="E2509" s="50">
        <v>2.5499999999999998</v>
      </c>
      <c r="F2509" s="50">
        <f t="shared" si="39"/>
        <v>161.53314149999997</v>
      </c>
      <c r="H2509" s="50">
        <v>73</v>
      </c>
      <c r="I2509" s="50" t="s">
        <v>343</v>
      </c>
    </row>
    <row r="2510" spans="1:9" x14ac:dyDescent="0.25">
      <c r="A2510" s="50">
        <v>2006</v>
      </c>
      <c r="E2510" s="50">
        <v>2.5499999999999998</v>
      </c>
      <c r="F2510" s="50">
        <f t="shared" si="39"/>
        <v>161.53314149999997</v>
      </c>
      <c r="H2510" s="50">
        <v>67</v>
      </c>
      <c r="I2510" s="50" t="s">
        <v>343</v>
      </c>
    </row>
    <row r="2511" spans="1:9" x14ac:dyDescent="0.25">
      <c r="A2511" s="50">
        <v>2005</v>
      </c>
      <c r="E2511" s="50">
        <v>3.31</v>
      </c>
      <c r="F2511" s="50">
        <f t="shared" si="39"/>
        <v>209.67635229999999</v>
      </c>
      <c r="H2511" s="50">
        <v>66</v>
      </c>
      <c r="I2511" s="50" t="s">
        <v>343</v>
      </c>
    </row>
    <row r="2512" spans="1:9" x14ac:dyDescent="0.25">
      <c r="A2512" s="50">
        <v>2004</v>
      </c>
      <c r="E2512" s="50">
        <v>3.31</v>
      </c>
      <c r="F2512" s="50">
        <f t="shared" si="39"/>
        <v>209.67635229999999</v>
      </c>
      <c r="H2512" s="50">
        <v>66</v>
      </c>
      <c r="I2512" s="50" t="s">
        <v>343</v>
      </c>
    </row>
    <row r="2513" spans="1:9" x14ac:dyDescent="0.25">
      <c r="A2513" s="50">
        <v>2002</v>
      </c>
      <c r="E2513" s="50">
        <v>2.81</v>
      </c>
      <c r="F2513" s="50">
        <f t="shared" si="39"/>
        <v>178.00318729999998</v>
      </c>
      <c r="H2513" s="50">
        <v>66</v>
      </c>
      <c r="I2513" s="50" t="s">
        <v>343</v>
      </c>
    </row>
    <row r="2514" spans="1:9" x14ac:dyDescent="0.25">
      <c r="A2514" s="50">
        <v>2012</v>
      </c>
      <c r="E2514" s="50">
        <v>2.4</v>
      </c>
      <c r="F2514" s="50">
        <f t="shared" si="39"/>
        <v>152.03119199999998</v>
      </c>
      <c r="H2514" s="50">
        <v>51</v>
      </c>
      <c r="I2514" s="50" t="s">
        <v>344</v>
      </c>
    </row>
    <row r="2515" spans="1:9" x14ac:dyDescent="0.25">
      <c r="A2515" s="50">
        <v>2011</v>
      </c>
      <c r="E2515" s="50">
        <v>2.0099999999999998</v>
      </c>
      <c r="F2515" s="50">
        <f t="shared" si="39"/>
        <v>127.32612329999998</v>
      </c>
      <c r="H2515" s="50">
        <v>56</v>
      </c>
      <c r="I2515" s="50" t="s">
        <v>344</v>
      </c>
    </row>
    <row r="2516" spans="1:9" x14ac:dyDescent="0.25">
      <c r="A2516" s="50">
        <v>2010</v>
      </c>
      <c r="E2516" s="50">
        <v>1.81</v>
      </c>
      <c r="F2516" s="50">
        <f t="shared" si="39"/>
        <v>114.6568573</v>
      </c>
      <c r="H2516" s="50">
        <v>69</v>
      </c>
      <c r="I2516" s="50" t="s">
        <v>344</v>
      </c>
    </row>
    <row r="2517" spans="1:9" x14ac:dyDescent="0.25">
      <c r="A2517" s="50">
        <v>2009</v>
      </c>
      <c r="E2517" s="50">
        <v>2.14</v>
      </c>
      <c r="F2517" s="50">
        <f t="shared" si="39"/>
        <v>135.5611462</v>
      </c>
      <c r="H2517" s="50">
        <v>69</v>
      </c>
      <c r="I2517" s="50" t="s">
        <v>344</v>
      </c>
    </row>
    <row r="2518" spans="1:9" x14ac:dyDescent="0.25">
      <c r="A2518" s="50">
        <v>2008</v>
      </c>
      <c r="E2518" s="50">
        <v>2.14</v>
      </c>
      <c r="F2518" s="50">
        <f t="shared" si="39"/>
        <v>135.5611462</v>
      </c>
      <c r="H2518" s="50">
        <v>69</v>
      </c>
      <c r="I2518" s="50" t="s">
        <v>344</v>
      </c>
    </row>
    <row r="2519" spans="1:9" x14ac:dyDescent="0.25">
      <c r="A2519" s="50">
        <v>2007</v>
      </c>
      <c r="E2519" s="50">
        <v>2.15</v>
      </c>
      <c r="F2519" s="50">
        <f t="shared" si="39"/>
        <v>136.19460949999998</v>
      </c>
      <c r="H2519" s="50">
        <v>77</v>
      </c>
      <c r="I2519" s="50" t="s">
        <v>344</v>
      </c>
    </row>
    <row r="2520" spans="1:9" x14ac:dyDescent="0.25">
      <c r="A2520" s="50">
        <v>2006</v>
      </c>
      <c r="E2520" s="50">
        <v>2.15</v>
      </c>
      <c r="F2520" s="50">
        <f t="shared" si="39"/>
        <v>136.19460949999998</v>
      </c>
      <c r="H2520" s="50">
        <v>70</v>
      </c>
      <c r="I2520" s="50" t="s">
        <v>344</v>
      </c>
    </row>
    <row r="2521" spans="1:9" x14ac:dyDescent="0.25">
      <c r="A2521" s="50">
        <v>2005</v>
      </c>
      <c r="E2521" s="50">
        <v>2.19</v>
      </c>
      <c r="F2521" s="50">
        <f t="shared" si="39"/>
        <v>138.72846269999999</v>
      </c>
      <c r="H2521" s="50">
        <v>76</v>
      </c>
      <c r="I2521" s="50" t="s">
        <v>344</v>
      </c>
    </row>
    <row r="2522" spans="1:9" x14ac:dyDescent="0.25">
      <c r="A2522" s="50">
        <v>2004</v>
      </c>
      <c r="E2522" s="50">
        <v>2.19</v>
      </c>
      <c r="F2522" s="50">
        <f t="shared" si="39"/>
        <v>138.72846269999999</v>
      </c>
      <c r="H2522" s="50">
        <v>67</v>
      </c>
      <c r="I2522" s="50" t="s">
        <v>344</v>
      </c>
    </row>
    <row r="2523" spans="1:9" x14ac:dyDescent="0.25">
      <c r="A2523" s="50">
        <v>2002</v>
      </c>
      <c r="E2523" s="50">
        <v>2.06</v>
      </c>
      <c r="F2523" s="50">
        <f t="shared" si="39"/>
        <v>130.4934398</v>
      </c>
      <c r="H2523" s="50">
        <v>67</v>
      </c>
      <c r="I2523" s="50" t="s">
        <v>344</v>
      </c>
    </row>
    <row r="2524" spans="1:9" x14ac:dyDescent="0.25">
      <c r="A2524" s="50">
        <v>2012</v>
      </c>
      <c r="E2524" s="50">
        <v>1.67</v>
      </c>
      <c r="F2524" s="50">
        <f t="shared" si="39"/>
        <v>105.78837109999999</v>
      </c>
      <c r="H2524" s="50">
        <v>86</v>
      </c>
      <c r="I2524" s="50" t="s">
        <v>345</v>
      </c>
    </row>
    <row r="2525" spans="1:9" x14ac:dyDescent="0.25">
      <c r="A2525" s="50">
        <v>2011</v>
      </c>
      <c r="E2525" s="50">
        <v>1.69</v>
      </c>
      <c r="F2525" s="50">
        <f t="shared" si="39"/>
        <v>107.05529769999998</v>
      </c>
      <c r="H2525" s="50">
        <v>87</v>
      </c>
      <c r="I2525" s="50" t="s">
        <v>345</v>
      </c>
    </row>
    <row r="2526" spans="1:9" x14ac:dyDescent="0.25">
      <c r="A2526" s="50">
        <v>2010</v>
      </c>
      <c r="E2526" s="50">
        <v>1.73</v>
      </c>
      <c r="F2526" s="50">
        <f t="shared" si="39"/>
        <v>109.58915089999999</v>
      </c>
      <c r="H2526" s="50">
        <v>81</v>
      </c>
      <c r="I2526" s="50" t="s">
        <v>345</v>
      </c>
    </row>
    <row r="2527" spans="1:9" x14ac:dyDescent="0.25">
      <c r="A2527" s="50">
        <v>2009</v>
      </c>
      <c r="E2527" s="50">
        <v>1.7</v>
      </c>
      <c r="F2527" s="50">
        <f t="shared" si="39"/>
        <v>107.68876099999999</v>
      </c>
      <c r="H2527" s="50">
        <v>81</v>
      </c>
      <c r="I2527" s="50" t="s">
        <v>345</v>
      </c>
    </row>
    <row r="2528" spans="1:9" x14ac:dyDescent="0.25">
      <c r="A2528" s="50">
        <v>2008</v>
      </c>
      <c r="E2528" s="50">
        <v>1.7</v>
      </c>
      <c r="F2528" s="50">
        <f t="shared" si="39"/>
        <v>107.68876099999999</v>
      </c>
      <c r="H2528" s="50">
        <v>90</v>
      </c>
      <c r="I2528" s="50" t="s">
        <v>345</v>
      </c>
    </row>
    <row r="2529" spans="1:9" x14ac:dyDescent="0.25">
      <c r="A2529" s="50">
        <v>2007</v>
      </c>
      <c r="E2529" s="50">
        <v>1.64</v>
      </c>
      <c r="F2529" s="50">
        <f t="shared" si="39"/>
        <v>103.88798119999998</v>
      </c>
      <c r="H2529" s="50">
        <v>98</v>
      </c>
      <c r="I2529" s="50" t="s">
        <v>345</v>
      </c>
    </row>
    <row r="2530" spans="1:9" x14ac:dyDescent="0.25">
      <c r="A2530" s="50">
        <v>2006</v>
      </c>
      <c r="E2530" s="50">
        <v>1.64</v>
      </c>
      <c r="F2530" s="50">
        <f t="shared" si="39"/>
        <v>103.88798119999998</v>
      </c>
      <c r="H2530" s="50">
        <v>89</v>
      </c>
      <c r="I2530" s="50" t="s">
        <v>345</v>
      </c>
    </row>
    <row r="2531" spans="1:9" x14ac:dyDescent="0.25">
      <c r="A2531" s="50">
        <v>2005</v>
      </c>
      <c r="E2531" s="50">
        <v>1.61</v>
      </c>
      <c r="F2531" s="50">
        <f t="shared" si="39"/>
        <v>101.98759129999999</v>
      </c>
      <c r="H2531" s="50">
        <v>90</v>
      </c>
      <c r="I2531" s="50" t="s">
        <v>345</v>
      </c>
    </row>
    <row r="2532" spans="1:9" x14ac:dyDescent="0.25">
      <c r="A2532" s="50">
        <v>2004</v>
      </c>
      <c r="E2532" s="50">
        <v>1.61</v>
      </c>
      <c r="F2532" s="50">
        <f t="shared" si="39"/>
        <v>101.98759129999999</v>
      </c>
      <c r="H2532" s="50">
        <v>90</v>
      </c>
      <c r="I2532" s="50" t="s">
        <v>345</v>
      </c>
    </row>
    <row r="2533" spans="1:9" x14ac:dyDescent="0.25">
      <c r="A2533" s="50">
        <v>2002</v>
      </c>
      <c r="E2533" s="50">
        <v>1.7</v>
      </c>
      <c r="F2533" s="50">
        <f t="shared" ref="F2533:F2596" si="40">E2533*(39.37*1.609)</f>
        <v>107.68876099999999</v>
      </c>
      <c r="H2533" s="50">
        <v>91</v>
      </c>
      <c r="I2533" s="50" t="s">
        <v>345</v>
      </c>
    </row>
    <row r="2534" spans="1:9" x14ac:dyDescent="0.25">
      <c r="A2534" s="50">
        <v>2012</v>
      </c>
      <c r="E2534" s="50">
        <v>1.83</v>
      </c>
      <c r="F2534" s="50">
        <f t="shared" si="40"/>
        <v>115.92378389999999</v>
      </c>
      <c r="H2534" s="50">
        <v>85</v>
      </c>
      <c r="I2534" s="50" t="s">
        <v>346</v>
      </c>
    </row>
    <row r="2535" spans="1:9" x14ac:dyDescent="0.25">
      <c r="A2535" s="50">
        <v>2011</v>
      </c>
      <c r="E2535" s="50">
        <v>1.78</v>
      </c>
      <c r="F2535" s="50">
        <f t="shared" si="40"/>
        <v>112.75646739999999</v>
      </c>
      <c r="H2535" s="50">
        <v>86</v>
      </c>
      <c r="I2535" s="50" t="s">
        <v>346</v>
      </c>
    </row>
    <row r="2536" spans="1:9" x14ac:dyDescent="0.25">
      <c r="A2536" s="50">
        <v>2010</v>
      </c>
      <c r="E2536" s="50">
        <v>1.86</v>
      </c>
      <c r="F2536" s="50">
        <f t="shared" si="40"/>
        <v>117.8241738</v>
      </c>
      <c r="H2536" s="50">
        <v>88</v>
      </c>
      <c r="I2536" s="50" t="s">
        <v>346</v>
      </c>
    </row>
    <row r="2537" spans="1:9" x14ac:dyDescent="0.25">
      <c r="A2537" s="50">
        <v>2009</v>
      </c>
      <c r="E2537" s="50">
        <v>1.71</v>
      </c>
      <c r="F2537" s="50">
        <f t="shared" si="40"/>
        <v>108.32222429999999</v>
      </c>
      <c r="H2537" s="50">
        <v>88</v>
      </c>
      <c r="I2537" s="50" t="s">
        <v>346</v>
      </c>
    </row>
    <row r="2538" spans="1:9" x14ac:dyDescent="0.25">
      <c r="A2538" s="50">
        <v>2008</v>
      </c>
      <c r="E2538" s="50">
        <v>1.71</v>
      </c>
      <c r="F2538" s="50">
        <f t="shared" si="40"/>
        <v>108.32222429999999</v>
      </c>
      <c r="H2538" s="50">
        <v>95</v>
      </c>
      <c r="I2538" s="50" t="s">
        <v>346</v>
      </c>
    </row>
    <row r="2539" spans="1:9" x14ac:dyDescent="0.25">
      <c r="A2539" s="50">
        <v>2007</v>
      </c>
      <c r="E2539" s="50">
        <v>1.71</v>
      </c>
      <c r="F2539" s="50">
        <f t="shared" si="40"/>
        <v>108.32222429999999</v>
      </c>
      <c r="H2539" s="50">
        <v>96</v>
      </c>
      <c r="I2539" s="50" t="s">
        <v>346</v>
      </c>
    </row>
    <row r="2540" spans="1:9" x14ac:dyDescent="0.25">
      <c r="A2540" s="50">
        <v>2006</v>
      </c>
      <c r="E2540" s="50">
        <v>1.71</v>
      </c>
      <c r="F2540" s="50">
        <f t="shared" si="40"/>
        <v>108.32222429999999</v>
      </c>
      <c r="H2540" s="50">
        <v>88</v>
      </c>
      <c r="I2540" s="50" t="s">
        <v>346</v>
      </c>
    </row>
    <row r="2541" spans="1:9" x14ac:dyDescent="0.25">
      <c r="A2541" s="50">
        <v>2005</v>
      </c>
      <c r="E2541" s="50">
        <v>1.71</v>
      </c>
      <c r="F2541" s="50">
        <f t="shared" si="40"/>
        <v>108.32222429999999</v>
      </c>
      <c r="H2541" s="50">
        <v>88</v>
      </c>
      <c r="I2541" s="50" t="s">
        <v>346</v>
      </c>
    </row>
    <row r="2542" spans="1:9" x14ac:dyDescent="0.25">
      <c r="A2542" s="50">
        <v>2004</v>
      </c>
      <c r="E2542" s="50">
        <v>1.71</v>
      </c>
      <c r="F2542" s="50">
        <f t="shared" si="40"/>
        <v>108.32222429999999</v>
      </c>
      <c r="H2542" s="50">
        <v>89</v>
      </c>
      <c r="I2542" s="50" t="s">
        <v>346</v>
      </c>
    </row>
    <row r="2543" spans="1:9" x14ac:dyDescent="0.25">
      <c r="A2543" s="50">
        <v>2002</v>
      </c>
      <c r="E2543" s="50">
        <v>1.71</v>
      </c>
      <c r="F2543" s="50">
        <f t="shared" si="40"/>
        <v>108.32222429999999</v>
      </c>
      <c r="H2543" s="50">
        <v>90</v>
      </c>
      <c r="I2543" s="50" t="s">
        <v>346</v>
      </c>
    </row>
    <row r="2544" spans="1:9" x14ac:dyDescent="0.25">
      <c r="A2544" s="50">
        <v>2011</v>
      </c>
      <c r="E2544" s="50">
        <v>1.8</v>
      </c>
      <c r="F2544" s="50">
        <f t="shared" si="40"/>
        <v>114.023394</v>
      </c>
      <c r="H2544" s="50">
        <v>79</v>
      </c>
      <c r="I2544" s="50" t="s">
        <v>347</v>
      </c>
    </row>
    <row r="2545" spans="1:9" x14ac:dyDescent="0.25">
      <c r="A2545" s="50">
        <v>2010</v>
      </c>
      <c r="E2545" s="50">
        <v>1.85</v>
      </c>
      <c r="F2545" s="50">
        <f t="shared" si="40"/>
        <v>117.19071049999999</v>
      </c>
      <c r="H2545" s="50">
        <v>81</v>
      </c>
      <c r="I2545" s="50" t="s">
        <v>347</v>
      </c>
    </row>
    <row r="2546" spans="1:9" x14ac:dyDescent="0.25">
      <c r="A2546" s="50">
        <v>2009</v>
      </c>
      <c r="E2546" s="50">
        <v>1.78</v>
      </c>
      <c r="F2546" s="50">
        <f t="shared" si="40"/>
        <v>112.75646739999999</v>
      </c>
      <c r="H2546" s="50">
        <v>81</v>
      </c>
      <c r="I2546" s="50" t="s">
        <v>347</v>
      </c>
    </row>
    <row r="2547" spans="1:9" x14ac:dyDescent="0.25">
      <c r="A2547" s="50">
        <v>2008</v>
      </c>
      <c r="E2547" s="50">
        <v>1.78</v>
      </c>
      <c r="F2547" s="50">
        <f t="shared" si="40"/>
        <v>112.75646739999999</v>
      </c>
      <c r="H2547" s="50">
        <v>86</v>
      </c>
      <c r="I2547" s="50" t="s">
        <v>347</v>
      </c>
    </row>
    <row r="2548" spans="1:9" x14ac:dyDescent="0.25">
      <c r="A2548" s="50">
        <v>2007</v>
      </c>
      <c r="E2548" s="50">
        <v>1.78</v>
      </c>
      <c r="F2548" s="50">
        <f t="shared" si="40"/>
        <v>112.75646739999999</v>
      </c>
      <c r="H2548" s="50">
        <v>92</v>
      </c>
      <c r="I2548" s="50" t="s">
        <v>347</v>
      </c>
    </row>
    <row r="2549" spans="1:9" x14ac:dyDescent="0.25">
      <c r="A2549" s="50">
        <v>2006</v>
      </c>
      <c r="E2549" s="50">
        <v>1.78</v>
      </c>
      <c r="F2549" s="50">
        <f t="shared" si="40"/>
        <v>112.75646739999999</v>
      </c>
      <c r="H2549" s="50">
        <v>85</v>
      </c>
      <c r="I2549" s="50" t="s">
        <v>347</v>
      </c>
    </row>
    <row r="2550" spans="1:9" x14ac:dyDescent="0.25">
      <c r="A2550" s="50">
        <v>2005</v>
      </c>
      <c r="E2550" s="50">
        <v>1.67</v>
      </c>
      <c r="F2550" s="50">
        <f t="shared" si="40"/>
        <v>105.78837109999999</v>
      </c>
      <c r="H2550" s="50">
        <v>86</v>
      </c>
      <c r="I2550" s="50" t="s">
        <v>347</v>
      </c>
    </row>
    <row r="2551" spans="1:9" x14ac:dyDescent="0.25">
      <c r="A2551" s="50">
        <v>2004</v>
      </c>
      <c r="E2551" s="50">
        <v>1.67</v>
      </c>
      <c r="F2551" s="50">
        <f t="shared" si="40"/>
        <v>105.78837109999999</v>
      </c>
      <c r="H2551" s="50">
        <v>86</v>
      </c>
      <c r="I2551" s="50" t="s">
        <v>347</v>
      </c>
    </row>
    <row r="2552" spans="1:9" x14ac:dyDescent="0.25">
      <c r="A2552" s="50">
        <v>2003</v>
      </c>
      <c r="E2552" s="50">
        <v>1.81</v>
      </c>
      <c r="F2552" s="50">
        <f t="shared" si="40"/>
        <v>114.6568573</v>
      </c>
      <c r="H2552" s="50">
        <v>86</v>
      </c>
      <c r="I2552" s="50" t="s">
        <v>347</v>
      </c>
    </row>
    <row r="2553" spans="1:9" x14ac:dyDescent="0.25">
      <c r="A2553" s="50">
        <v>2002</v>
      </c>
      <c r="E2553" s="50">
        <v>1.81</v>
      </c>
      <c r="F2553" s="50">
        <f t="shared" si="40"/>
        <v>114.6568573</v>
      </c>
      <c r="H2553" s="50">
        <v>87</v>
      </c>
      <c r="I2553" s="50" t="s">
        <v>347</v>
      </c>
    </row>
    <row r="2554" spans="1:9" x14ac:dyDescent="0.25">
      <c r="A2554" s="50">
        <v>2002</v>
      </c>
      <c r="F2554" s="50">
        <f t="shared" si="40"/>
        <v>0</v>
      </c>
      <c r="H2554" s="50">
        <v>90</v>
      </c>
      <c r="I2554" s="50" t="s">
        <v>348</v>
      </c>
    </row>
    <row r="2555" spans="1:9" x14ac:dyDescent="0.25">
      <c r="A2555" s="50">
        <v>2012</v>
      </c>
      <c r="E2555" s="50">
        <v>1.92</v>
      </c>
      <c r="F2555" s="50">
        <f t="shared" si="40"/>
        <v>121.62495359999998</v>
      </c>
      <c r="H2555" s="50">
        <v>82</v>
      </c>
      <c r="I2555" s="50" t="s">
        <v>349</v>
      </c>
    </row>
    <row r="2556" spans="1:9" x14ac:dyDescent="0.25">
      <c r="A2556" s="50">
        <v>2011</v>
      </c>
      <c r="E2556" s="50">
        <v>1.83</v>
      </c>
      <c r="F2556" s="50">
        <f t="shared" si="40"/>
        <v>115.92378389999999</v>
      </c>
      <c r="H2556" s="50">
        <v>90</v>
      </c>
      <c r="I2556" s="50" t="s">
        <v>349</v>
      </c>
    </row>
    <row r="2557" spans="1:9" x14ac:dyDescent="0.25">
      <c r="A2557" s="50">
        <v>2010</v>
      </c>
      <c r="E2557" s="50">
        <v>1.81</v>
      </c>
      <c r="F2557" s="50">
        <f t="shared" si="40"/>
        <v>114.6568573</v>
      </c>
      <c r="H2557" s="50">
        <v>82</v>
      </c>
      <c r="I2557" s="50" t="s">
        <v>349</v>
      </c>
    </row>
    <row r="2558" spans="1:9" x14ac:dyDescent="0.25">
      <c r="A2558" s="50">
        <v>2009</v>
      </c>
      <c r="E2558" s="50">
        <v>2.11</v>
      </c>
      <c r="F2558" s="50">
        <f t="shared" si="40"/>
        <v>133.66075629999997</v>
      </c>
      <c r="H2558" s="50">
        <v>82</v>
      </c>
      <c r="I2558" s="50" t="s">
        <v>349</v>
      </c>
    </row>
    <row r="2559" spans="1:9" x14ac:dyDescent="0.25">
      <c r="A2559" s="50">
        <v>2008</v>
      </c>
      <c r="E2559" s="50">
        <v>2.11</v>
      </c>
      <c r="F2559" s="50">
        <f t="shared" si="40"/>
        <v>133.66075629999997</v>
      </c>
      <c r="H2559" s="50">
        <v>85</v>
      </c>
      <c r="I2559" s="50" t="s">
        <v>349</v>
      </c>
    </row>
    <row r="2560" spans="1:9" x14ac:dyDescent="0.25">
      <c r="A2560" s="50">
        <v>2007</v>
      </c>
      <c r="E2560" s="50">
        <v>2.15</v>
      </c>
      <c r="F2560" s="50">
        <f t="shared" si="40"/>
        <v>136.19460949999998</v>
      </c>
      <c r="H2560" s="50">
        <v>91</v>
      </c>
      <c r="I2560" s="50" t="s">
        <v>349</v>
      </c>
    </row>
    <row r="2561" spans="1:9" x14ac:dyDescent="0.25">
      <c r="A2561" s="50">
        <v>2006</v>
      </c>
      <c r="E2561" s="50">
        <v>2.15</v>
      </c>
      <c r="F2561" s="50">
        <f t="shared" si="40"/>
        <v>136.19460949999998</v>
      </c>
      <c r="H2561" s="50">
        <v>84</v>
      </c>
      <c r="I2561" s="50" t="s">
        <v>349</v>
      </c>
    </row>
    <row r="2562" spans="1:9" x14ac:dyDescent="0.25">
      <c r="A2562" s="50">
        <v>2005</v>
      </c>
      <c r="E2562" s="50">
        <v>2.09</v>
      </c>
      <c r="F2562" s="50">
        <f t="shared" si="40"/>
        <v>132.39382969999997</v>
      </c>
      <c r="H2562" s="50">
        <v>85</v>
      </c>
      <c r="I2562" s="50" t="s">
        <v>349</v>
      </c>
    </row>
    <row r="2563" spans="1:9" x14ac:dyDescent="0.25">
      <c r="A2563" s="50">
        <v>2004</v>
      </c>
      <c r="E2563" s="50">
        <v>2.09</v>
      </c>
      <c r="F2563" s="50">
        <f t="shared" si="40"/>
        <v>132.39382969999997</v>
      </c>
      <c r="H2563" s="50">
        <v>87</v>
      </c>
      <c r="I2563" s="50" t="s">
        <v>349</v>
      </c>
    </row>
    <row r="2564" spans="1:9" x14ac:dyDescent="0.25">
      <c r="A2564" s="50">
        <v>2012</v>
      </c>
      <c r="E2564" s="50">
        <v>1.27</v>
      </c>
      <c r="F2564" s="50">
        <f t="shared" si="40"/>
        <v>80.449839099999991</v>
      </c>
      <c r="H2564" s="50">
        <v>90</v>
      </c>
      <c r="I2564" s="50" t="s">
        <v>350</v>
      </c>
    </row>
    <row r="2565" spans="1:9" x14ac:dyDescent="0.25">
      <c r="A2565" s="50">
        <v>2011</v>
      </c>
      <c r="E2565" s="50">
        <v>1.22</v>
      </c>
      <c r="F2565" s="50">
        <f t="shared" si="40"/>
        <v>77.282522599999993</v>
      </c>
      <c r="H2565" s="50">
        <v>97</v>
      </c>
      <c r="I2565" s="50" t="s">
        <v>350</v>
      </c>
    </row>
    <row r="2566" spans="1:9" x14ac:dyDescent="0.25">
      <c r="A2566" s="50">
        <v>2010</v>
      </c>
      <c r="E2566" s="50">
        <v>1.1000000000000001</v>
      </c>
      <c r="F2566" s="50">
        <f t="shared" si="40"/>
        <v>69.680963000000006</v>
      </c>
      <c r="H2566" s="50">
        <v>92</v>
      </c>
      <c r="I2566" s="50" t="s">
        <v>350</v>
      </c>
    </row>
    <row r="2567" spans="1:9" x14ac:dyDescent="0.25">
      <c r="A2567" s="50">
        <v>2009</v>
      </c>
      <c r="E2567" s="50">
        <v>1.81</v>
      </c>
      <c r="F2567" s="50">
        <f t="shared" si="40"/>
        <v>114.6568573</v>
      </c>
      <c r="H2567" s="50">
        <v>92</v>
      </c>
      <c r="I2567" s="50" t="s">
        <v>350</v>
      </c>
    </row>
    <row r="2568" spans="1:9" x14ac:dyDescent="0.25">
      <c r="A2568" s="50">
        <v>2008</v>
      </c>
      <c r="E2568" s="50">
        <v>1.81</v>
      </c>
      <c r="F2568" s="50">
        <f t="shared" si="40"/>
        <v>114.6568573</v>
      </c>
      <c r="H2568" s="50">
        <v>93</v>
      </c>
      <c r="I2568" s="50" t="s">
        <v>350</v>
      </c>
    </row>
    <row r="2569" spans="1:9" x14ac:dyDescent="0.25">
      <c r="A2569" s="50">
        <v>2007</v>
      </c>
      <c r="E2569" s="50">
        <v>1.97</v>
      </c>
      <c r="F2569" s="50">
        <f t="shared" si="40"/>
        <v>124.79227009999998</v>
      </c>
      <c r="H2569" s="50">
        <v>91</v>
      </c>
      <c r="I2569" s="50" t="s">
        <v>350</v>
      </c>
    </row>
    <row r="2570" spans="1:9" x14ac:dyDescent="0.25">
      <c r="A2570" s="50">
        <v>2006</v>
      </c>
      <c r="E2570" s="50">
        <v>1.97</v>
      </c>
      <c r="F2570" s="50">
        <f t="shared" si="40"/>
        <v>124.79227009999998</v>
      </c>
      <c r="H2570" s="50">
        <v>84</v>
      </c>
      <c r="I2570" s="50" t="s">
        <v>350</v>
      </c>
    </row>
    <row r="2571" spans="1:9" x14ac:dyDescent="0.25">
      <c r="A2571" s="50">
        <v>2005</v>
      </c>
      <c r="E2571" s="50">
        <v>1.78</v>
      </c>
      <c r="F2571" s="50">
        <f t="shared" si="40"/>
        <v>112.75646739999999</v>
      </c>
      <c r="H2571" s="50">
        <v>86</v>
      </c>
      <c r="I2571" s="50" t="s">
        <v>350</v>
      </c>
    </row>
    <row r="2572" spans="1:9" x14ac:dyDescent="0.25">
      <c r="A2572" s="50">
        <v>2004</v>
      </c>
      <c r="E2572" s="50">
        <v>1.78</v>
      </c>
      <c r="F2572" s="50">
        <f t="shared" si="40"/>
        <v>112.75646739999999</v>
      </c>
      <c r="H2572" s="50">
        <v>88</v>
      </c>
      <c r="I2572" s="50" t="s">
        <v>350</v>
      </c>
    </row>
    <row r="2573" spans="1:9" x14ac:dyDescent="0.25">
      <c r="A2573" s="50">
        <v>2002</v>
      </c>
      <c r="F2573" s="50">
        <f t="shared" si="40"/>
        <v>0</v>
      </c>
      <c r="H2573" s="50">
        <v>90</v>
      </c>
      <c r="I2573" s="50" t="s">
        <v>350</v>
      </c>
    </row>
    <row r="2574" spans="1:9" x14ac:dyDescent="0.25">
      <c r="A2574" s="50">
        <v>2012</v>
      </c>
      <c r="E2574" s="50">
        <v>1.84</v>
      </c>
      <c r="F2574" s="50">
        <f t="shared" si="40"/>
        <v>116.55724719999999</v>
      </c>
      <c r="H2574" s="50">
        <v>78</v>
      </c>
      <c r="I2574" s="50" t="s">
        <v>351</v>
      </c>
    </row>
    <row r="2575" spans="1:9" x14ac:dyDescent="0.25">
      <c r="A2575" s="50">
        <v>2011</v>
      </c>
      <c r="E2575" s="50">
        <v>1.81</v>
      </c>
      <c r="F2575" s="50">
        <f t="shared" si="40"/>
        <v>114.6568573</v>
      </c>
      <c r="H2575" s="50">
        <v>86</v>
      </c>
      <c r="I2575" s="50" t="s">
        <v>351</v>
      </c>
    </row>
    <row r="2576" spans="1:9" x14ac:dyDescent="0.25">
      <c r="A2576" s="50">
        <v>2010</v>
      </c>
      <c r="E2576" s="50">
        <v>1.89</v>
      </c>
      <c r="F2576" s="50">
        <f t="shared" si="40"/>
        <v>119.72456369999999</v>
      </c>
      <c r="H2576" s="50">
        <v>81</v>
      </c>
      <c r="I2576" s="50" t="s">
        <v>351</v>
      </c>
    </row>
    <row r="2577" spans="1:9" x14ac:dyDescent="0.25">
      <c r="A2577" s="50">
        <v>2009</v>
      </c>
      <c r="E2577" s="50">
        <v>1.72</v>
      </c>
      <c r="F2577" s="50">
        <f t="shared" si="40"/>
        <v>108.95568759999999</v>
      </c>
      <c r="H2577" s="50">
        <v>81</v>
      </c>
      <c r="I2577" s="50" t="s">
        <v>351</v>
      </c>
    </row>
    <row r="2578" spans="1:9" x14ac:dyDescent="0.25">
      <c r="A2578" s="50">
        <v>2008</v>
      </c>
      <c r="E2578" s="50">
        <v>1.72</v>
      </c>
      <c r="F2578" s="50">
        <f t="shared" si="40"/>
        <v>108.95568759999999</v>
      </c>
      <c r="H2578" s="50">
        <v>77</v>
      </c>
      <c r="I2578" s="50" t="s">
        <v>351</v>
      </c>
    </row>
    <row r="2579" spans="1:9" x14ac:dyDescent="0.25">
      <c r="A2579" s="50">
        <v>2007</v>
      </c>
      <c r="E2579" s="50">
        <v>1.62</v>
      </c>
      <c r="F2579" s="50">
        <f t="shared" si="40"/>
        <v>102.62105459999999</v>
      </c>
      <c r="H2579" s="50">
        <v>85</v>
      </c>
      <c r="I2579" s="50" t="s">
        <v>351</v>
      </c>
    </row>
    <row r="2580" spans="1:9" x14ac:dyDescent="0.25">
      <c r="A2580" s="50">
        <v>2006</v>
      </c>
      <c r="E2580" s="50">
        <v>1.62</v>
      </c>
      <c r="F2580" s="50">
        <f t="shared" si="40"/>
        <v>102.62105459999999</v>
      </c>
      <c r="H2580" s="50">
        <v>78</v>
      </c>
      <c r="I2580" s="50" t="s">
        <v>351</v>
      </c>
    </row>
    <row r="2581" spans="1:9" x14ac:dyDescent="0.25">
      <c r="A2581" s="50">
        <v>2005</v>
      </c>
      <c r="E2581" s="50">
        <v>1.58</v>
      </c>
      <c r="F2581" s="50">
        <f t="shared" si="40"/>
        <v>100.0872014</v>
      </c>
      <c r="H2581" s="50">
        <v>79</v>
      </c>
      <c r="I2581" s="50" t="s">
        <v>351</v>
      </c>
    </row>
    <row r="2582" spans="1:9" x14ac:dyDescent="0.25">
      <c r="A2582" s="50">
        <v>2004</v>
      </c>
      <c r="E2582" s="50">
        <v>1.58</v>
      </c>
      <c r="F2582" s="50">
        <f t="shared" si="40"/>
        <v>100.0872014</v>
      </c>
      <c r="H2582" s="50">
        <v>79</v>
      </c>
      <c r="I2582" s="50" t="s">
        <v>351</v>
      </c>
    </row>
    <row r="2583" spans="1:9" x14ac:dyDescent="0.25">
      <c r="A2583" s="50">
        <v>2003</v>
      </c>
      <c r="E2583" s="50">
        <v>1.54</v>
      </c>
      <c r="F2583" s="50">
        <f t="shared" si="40"/>
        <v>97.553348199999988</v>
      </c>
      <c r="H2583" s="50">
        <v>79</v>
      </c>
      <c r="I2583" s="50" t="s">
        <v>351</v>
      </c>
    </row>
    <row r="2584" spans="1:9" x14ac:dyDescent="0.25">
      <c r="A2584" s="50">
        <v>2002</v>
      </c>
      <c r="E2584" s="50">
        <v>1.54</v>
      </c>
      <c r="F2584" s="50">
        <f t="shared" si="40"/>
        <v>97.553348199999988</v>
      </c>
      <c r="H2584" s="50">
        <v>80</v>
      </c>
      <c r="I2584" s="50" t="s">
        <v>351</v>
      </c>
    </row>
    <row r="2585" spans="1:9" x14ac:dyDescent="0.25">
      <c r="A2585" s="50">
        <v>2012</v>
      </c>
      <c r="E2585" s="50">
        <v>1.69</v>
      </c>
      <c r="F2585" s="50">
        <f t="shared" si="40"/>
        <v>107.05529769999998</v>
      </c>
      <c r="H2585" s="50">
        <v>80</v>
      </c>
      <c r="I2585" s="50" t="s">
        <v>352</v>
      </c>
    </row>
    <row r="2586" spans="1:9" x14ac:dyDescent="0.25">
      <c r="A2586" s="50">
        <v>2011</v>
      </c>
      <c r="E2586" s="50">
        <v>1.67</v>
      </c>
      <c r="F2586" s="50">
        <f t="shared" si="40"/>
        <v>105.78837109999999</v>
      </c>
      <c r="H2586" s="50">
        <v>87</v>
      </c>
      <c r="I2586" s="50" t="s">
        <v>352</v>
      </c>
    </row>
    <row r="2587" spans="1:9" x14ac:dyDescent="0.25">
      <c r="A2587" s="50">
        <v>2010</v>
      </c>
      <c r="E2587" s="50">
        <v>1.54</v>
      </c>
      <c r="F2587" s="50">
        <f t="shared" si="40"/>
        <v>97.553348199999988</v>
      </c>
      <c r="H2587" s="50">
        <v>82</v>
      </c>
      <c r="I2587" s="50" t="s">
        <v>352</v>
      </c>
    </row>
    <row r="2588" spans="1:9" x14ac:dyDescent="0.25">
      <c r="A2588" s="50">
        <v>2009</v>
      </c>
      <c r="E2588" s="50">
        <v>1.66</v>
      </c>
      <c r="F2588" s="50">
        <f t="shared" si="40"/>
        <v>105.15490779999999</v>
      </c>
      <c r="H2588" s="50">
        <v>82</v>
      </c>
      <c r="I2588" s="50" t="s">
        <v>352</v>
      </c>
    </row>
    <row r="2589" spans="1:9" x14ac:dyDescent="0.25">
      <c r="A2589" s="50">
        <v>2008</v>
      </c>
      <c r="E2589" s="50">
        <v>1.66</v>
      </c>
      <c r="F2589" s="50">
        <f t="shared" si="40"/>
        <v>105.15490779999999</v>
      </c>
      <c r="H2589" s="50">
        <v>76</v>
      </c>
      <c r="I2589" s="50" t="s">
        <v>352</v>
      </c>
    </row>
    <row r="2590" spans="1:9" x14ac:dyDescent="0.25">
      <c r="A2590" s="50">
        <v>2007</v>
      </c>
      <c r="E2590" s="50">
        <v>1.61</v>
      </c>
      <c r="F2590" s="50">
        <f t="shared" si="40"/>
        <v>101.98759129999999</v>
      </c>
      <c r="H2590" s="50">
        <v>84</v>
      </c>
      <c r="I2590" s="50" t="s">
        <v>352</v>
      </c>
    </row>
    <row r="2591" spans="1:9" x14ac:dyDescent="0.25">
      <c r="A2591" s="50">
        <v>2006</v>
      </c>
      <c r="E2591" s="50">
        <v>1.61</v>
      </c>
      <c r="F2591" s="50">
        <f t="shared" si="40"/>
        <v>101.98759129999999</v>
      </c>
      <c r="H2591" s="50">
        <v>77</v>
      </c>
      <c r="I2591" s="50" t="s">
        <v>352</v>
      </c>
    </row>
    <row r="2592" spans="1:9" x14ac:dyDescent="0.25">
      <c r="A2592" s="50">
        <v>2005</v>
      </c>
      <c r="E2592" s="50">
        <v>1.61</v>
      </c>
      <c r="F2592" s="50">
        <f t="shared" si="40"/>
        <v>101.98759129999999</v>
      </c>
      <c r="H2592" s="50">
        <v>77</v>
      </c>
      <c r="I2592" s="50" t="s">
        <v>352</v>
      </c>
    </row>
    <row r="2593" spans="1:9" x14ac:dyDescent="0.25">
      <c r="A2593" s="50">
        <v>2004</v>
      </c>
      <c r="E2593" s="50">
        <v>1.61</v>
      </c>
      <c r="F2593" s="50">
        <f t="shared" si="40"/>
        <v>101.98759129999999</v>
      </c>
      <c r="H2593" s="50">
        <v>89</v>
      </c>
      <c r="I2593" s="50" t="s">
        <v>352</v>
      </c>
    </row>
    <row r="2594" spans="1:9" x14ac:dyDescent="0.25">
      <c r="A2594" s="50">
        <v>2002</v>
      </c>
      <c r="E2594" s="50">
        <v>1.51</v>
      </c>
      <c r="F2594" s="50">
        <f t="shared" si="40"/>
        <v>95.652958299999995</v>
      </c>
      <c r="H2594" s="50">
        <v>89</v>
      </c>
      <c r="I2594" s="50" t="s">
        <v>352</v>
      </c>
    </row>
    <row r="2595" spans="1:9" x14ac:dyDescent="0.25">
      <c r="A2595" s="50">
        <v>2012</v>
      </c>
      <c r="E2595" s="50">
        <v>1.93</v>
      </c>
      <c r="F2595" s="50">
        <f t="shared" si="40"/>
        <v>122.25841689999999</v>
      </c>
      <c r="H2595" s="50">
        <v>77</v>
      </c>
      <c r="I2595" s="50" t="s">
        <v>353</v>
      </c>
    </row>
    <row r="2596" spans="1:9" x14ac:dyDescent="0.25">
      <c r="A2596" s="50">
        <v>2011</v>
      </c>
      <c r="E2596" s="50">
        <v>1.9</v>
      </c>
      <c r="F2596" s="50">
        <f t="shared" si="40"/>
        <v>120.35802699999998</v>
      </c>
      <c r="H2596" s="50">
        <v>85</v>
      </c>
      <c r="I2596" s="50" t="s">
        <v>353</v>
      </c>
    </row>
    <row r="2597" spans="1:9" x14ac:dyDescent="0.25">
      <c r="A2597" s="50">
        <v>2010</v>
      </c>
      <c r="E2597" s="50">
        <v>1.7</v>
      </c>
      <c r="F2597" s="50">
        <f t="shared" ref="F2597:F2660" si="41">E2597*(39.37*1.609)</f>
        <v>107.68876099999999</v>
      </c>
      <c r="H2597" s="50">
        <v>79</v>
      </c>
      <c r="I2597" s="50" t="s">
        <v>353</v>
      </c>
    </row>
    <row r="2598" spans="1:9" x14ac:dyDescent="0.25">
      <c r="A2598" s="50">
        <v>2009</v>
      </c>
      <c r="E2598" s="50">
        <v>1.88</v>
      </c>
      <c r="F2598" s="50">
        <f t="shared" si="41"/>
        <v>119.09110039999999</v>
      </c>
      <c r="H2598" s="50">
        <v>79</v>
      </c>
      <c r="I2598" s="50" t="s">
        <v>353</v>
      </c>
    </row>
    <row r="2599" spans="1:9" x14ac:dyDescent="0.25">
      <c r="A2599" s="50">
        <v>2008</v>
      </c>
      <c r="E2599" s="50">
        <v>1.88</v>
      </c>
      <c r="F2599" s="50">
        <f t="shared" si="41"/>
        <v>119.09110039999999</v>
      </c>
      <c r="H2599" s="50">
        <v>72</v>
      </c>
      <c r="I2599" s="50" t="s">
        <v>353</v>
      </c>
    </row>
    <row r="2600" spans="1:9" x14ac:dyDescent="0.25">
      <c r="A2600" s="50">
        <v>2007</v>
      </c>
      <c r="E2600" s="50">
        <v>1.81</v>
      </c>
      <c r="F2600" s="50">
        <f t="shared" si="41"/>
        <v>114.6568573</v>
      </c>
      <c r="H2600" s="50">
        <v>80</v>
      </c>
      <c r="I2600" s="50" t="s">
        <v>353</v>
      </c>
    </row>
    <row r="2601" spans="1:9" x14ac:dyDescent="0.25">
      <c r="A2601" s="50">
        <v>2006</v>
      </c>
      <c r="E2601" s="50">
        <v>1.81</v>
      </c>
      <c r="F2601" s="50">
        <f t="shared" si="41"/>
        <v>114.6568573</v>
      </c>
      <c r="H2601" s="50">
        <v>73</v>
      </c>
      <c r="I2601" s="50" t="s">
        <v>353</v>
      </c>
    </row>
    <row r="2602" spans="1:9" x14ac:dyDescent="0.25">
      <c r="A2602" s="50">
        <v>2005</v>
      </c>
      <c r="E2602" s="50">
        <v>1.8</v>
      </c>
      <c r="F2602" s="50">
        <f t="shared" si="41"/>
        <v>114.023394</v>
      </c>
      <c r="H2602" s="50">
        <v>74</v>
      </c>
      <c r="I2602" s="50" t="s">
        <v>353</v>
      </c>
    </row>
    <row r="2603" spans="1:9" x14ac:dyDescent="0.25">
      <c r="A2603" s="50">
        <v>2004</v>
      </c>
      <c r="E2603" s="50">
        <v>1.8</v>
      </c>
      <c r="F2603" s="50">
        <f t="shared" si="41"/>
        <v>114.023394</v>
      </c>
      <c r="H2603" s="50">
        <v>79</v>
      </c>
      <c r="I2603" s="50" t="s">
        <v>353</v>
      </c>
    </row>
    <row r="2604" spans="1:9" x14ac:dyDescent="0.25">
      <c r="A2604" s="50">
        <v>2002</v>
      </c>
      <c r="E2604" s="50">
        <v>1.73</v>
      </c>
      <c r="F2604" s="50">
        <f t="shared" si="41"/>
        <v>109.58915089999999</v>
      </c>
      <c r="H2604" s="50">
        <v>80</v>
      </c>
      <c r="I2604" s="50" t="s">
        <v>353</v>
      </c>
    </row>
    <row r="2605" spans="1:9" x14ac:dyDescent="0.25">
      <c r="A2605" s="50">
        <v>2012</v>
      </c>
      <c r="E2605" s="50">
        <v>1.17</v>
      </c>
      <c r="F2605" s="50">
        <f t="shared" si="41"/>
        <v>74.115206099999995</v>
      </c>
      <c r="H2605" s="50">
        <v>74</v>
      </c>
      <c r="I2605" s="50" t="s">
        <v>354</v>
      </c>
    </row>
    <row r="2606" spans="1:9" x14ac:dyDescent="0.25">
      <c r="A2606" s="50">
        <v>2011</v>
      </c>
      <c r="E2606" s="50">
        <v>1.63</v>
      </c>
      <c r="F2606" s="50">
        <f t="shared" si="41"/>
        <v>103.25451789999998</v>
      </c>
      <c r="H2606" s="50">
        <v>70</v>
      </c>
      <c r="I2606" s="50" t="s">
        <v>354</v>
      </c>
    </row>
    <row r="2607" spans="1:9" x14ac:dyDescent="0.25">
      <c r="A2607" s="50">
        <v>2010</v>
      </c>
      <c r="E2607" s="50">
        <v>1.08</v>
      </c>
      <c r="F2607" s="50">
        <f t="shared" si="41"/>
        <v>68.414036400000001</v>
      </c>
      <c r="H2607" s="50">
        <v>73</v>
      </c>
      <c r="I2607" s="50" t="s">
        <v>354</v>
      </c>
    </row>
    <row r="2608" spans="1:9" x14ac:dyDescent="0.25">
      <c r="A2608" s="50">
        <v>2009</v>
      </c>
      <c r="E2608" s="50">
        <v>1.49</v>
      </c>
      <c r="F2608" s="50">
        <f t="shared" si="41"/>
        <v>94.38603169999999</v>
      </c>
      <c r="H2608" s="50">
        <v>73</v>
      </c>
      <c r="I2608" s="50" t="s">
        <v>354</v>
      </c>
    </row>
    <row r="2609" spans="1:9" x14ac:dyDescent="0.25">
      <c r="A2609" s="50">
        <v>2008</v>
      </c>
      <c r="F2609" s="50">
        <f t="shared" si="41"/>
        <v>0</v>
      </c>
      <c r="H2609" s="50">
        <v>89</v>
      </c>
      <c r="I2609" s="50" t="s">
        <v>354</v>
      </c>
    </row>
    <row r="2610" spans="1:9" x14ac:dyDescent="0.25">
      <c r="A2610" s="50">
        <v>2007</v>
      </c>
      <c r="F2610" s="50">
        <f t="shared" si="41"/>
        <v>0</v>
      </c>
      <c r="H2610" s="50">
        <v>90</v>
      </c>
      <c r="I2610" s="50" t="s">
        <v>354</v>
      </c>
    </row>
    <row r="2611" spans="1:9" x14ac:dyDescent="0.25">
      <c r="A2611" s="50">
        <v>2006</v>
      </c>
      <c r="E2611" s="50">
        <v>1.63</v>
      </c>
      <c r="F2611" s="50">
        <f t="shared" si="41"/>
        <v>103.25451789999998</v>
      </c>
      <c r="H2611" s="50">
        <v>88</v>
      </c>
      <c r="I2611" s="50" t="s">
        <v>355</v>
      </c>
    </row>
    <row r="2612" spans="1:9" x14ac:dyDescent="0.25">
      <c r="A2612" s="50">
        <v>2005</v>
      </c>
      <c r="E2612" s="50">
        <v>1.63</v>
      </c>
      <c r="F2612" s="50">
        <f t="shared" si="41"/>
        <v>103.25451789999998</v>
      </c>
      <c r="H2612" s="50">
        <v>89</v>
      </c>
      <c r="I2612" s="50" t="s">
        <v>355</v>
      </c>
    </row>
    <row r="2613" spans="1:9" x14ac:dyDescent="0.25">
      <c r="A2613" s="50">
        <v>2004</v>
      </c>
      <c r="E2613" s="50">
        <v>1.66</v>
      </c>
      <c r="F2613" s="50">
        <f t="shared" si="41"/>
        <v>105.15490779999999</v>
      </c>
      <c r="H2613" s="50">
        <v>89</v>
      </c>
      <c r="I2613" s="50" t="s">
        <v>355</v>
      </c>
    </row>
    <row r="2614" spans="1:9" x14ac:dyDescent="0.25">
      <c r="A2614" s="50">
        <v>2003</v>
      </c>
      <c r="E2614" s="50">
        <v>1.66</v>
      </c>
      <c r="F2614" s="50">
        <f t="shared" si="41"/>
        <v>105.15490779999999</v>
      </c>
      <c r="H2614" s="50">
        <v>89</v>
      </c>
      <c r="I2614" s="50" t="s">
        <v>355</v>
      </c>
    </row>
    <row r="2615" spans="1:9" x14ac:dyDescent="0.25">
      <c r="A2615" s="50">
        <v>2002</v>
      </c>
      <c r="E2615" s="50">
        <v>1.68</v>
      </c>
      <c r="F2615" s="50">
        <f t="shared" si="41"/>
        <v>106.42183439999998</v>
      </c>
      <c r="H2615" s="50">
        <v>90</v>
      </c>
      <c r="I2615" s="50" t="s">
        <v>355</v>
      </c>
    </row>
    <row r="2616" spans="1:9" x14ac:dyDescent="0.25">
      <c r="A2616" s="50">
        <v>2012</v>
      </c>
      <c r="E2616" s="50">
        <v>1.8</v>
      </c>
      <c r="F2616" s="50">
        <f t="shared" si="41"/>
        <v>114.023394</v>
      </c>
      <c r="H2616" s="50">
        <v>80</v>
      </c>
      <c r="I2616" s="50" t="s">
        <v>356</v>
      </c>
    </row>
    <row r="2617" spans="1:9" x14ac:dyDescent="0.25">
      <c r="A2617" s="50">
        <v>2011</v>
      </c>
      <c r="E2617" s="50">
        <v>1.87</v>
      </c>
      <c r="F2617" s="50">
        <f t="shared" si="41"/>
        <v>118.4576371</v>
      </c>
      <c r="H2617" s="50">
        <v>80</v>
      </c>
      <c r="I2617" s="50" t="s">
        <v>356</v>
      </c>
    </row>
    <row r="2618" spans="1:9" x14ac:dyDescent="0.25">
      <c r="A2618" s="50">
        <v>2010</v>
      </c>
      <c r="E2618" s="50">
        <v>1.64</v>
      </c>
      <c r="F2618" s="50">
        <f t="shared" si="41"/>
        <v>103.88798119999998</v>
      </c>
      <c r="H2618" s="50">
        <v>83</v>
      </c>
      <c r="I2618" s="50" t="s">
        <v>356</v>
      </c>
    </row>
    <row r="2619" spans="1:9" x14ac:dyDescent="0.25">
      <c r="A2619" s="50">
        <v>2009</v>
      </c>
      <c r="E2619" s="50">
        <v>1.75</v>
      </c>
      <c r="F2619" s="50">
        <f t="shared" si="41"/>
        <v>110.8560775</v>
      </c>
      <c r="H2619" s="50">
        <v>83</v>
      </c>
      <c r="I2619" s="50" t="s">
        <v>356</v>
      </c>
    </row>
    <row r="2620" spans="1:9" x14ac:dyDescent="0.25">
      <c r="A2620" s="50">
        <v>2008</v>
      </c>
      <c r="E2620" s="50">
        <v>1.68</v>
      </c>
      <c r="F2620" s="50">
        <f t="shared" si="41"/>
        <v>106.42183439999998</v>
      </c>
      <c r="H2620" s="50">
        <v>89</v>
      </c>
      <c r="I2620" s="50" t="s">
        <v>356</v>
      </c>
    </row>
    <row r="2621" spans="1:9" x14ac:dyDescent="0.25">
      <c r="A2621" s="50">
        <v>2007</v>
      </c>
      <c r="E2621" s="50">
        <v>1.68</v>
      </c>
      <c r="F2621" s="50">
        <f t="shared" si="41"/>
        <v>106.42183439999998</v>
      </c>
      <c r="H2621" s="50">
        <v>89</v>
      </c>
      <c r="I2621" s="50" t="s">
        <v>356</v>
      </c>
    </row>
    <row r="2622" spans="1:9" x14ac:dyDescent="0.25">
      <c r="A2622" s="50">
        <v>2012</v>
      </c>
      <c r="E2622" s="50">
        <v>1.46</v>
      </c>
      <c r="F2622" s="50">
        <f t="shared" si="41"/>
        <v>92.485641799999996</v>
      </c>
      <c r="H2622" s="50">
        <v>91</v>
      </c>
      <c r="I2622" s="50" t="s">
        <v>357</v>
      </c>
    </row>
    <row r="2623" spans="1:9" x14ac:dyDescent="0.25">
      <c r="A2623" s="50">
        <v>2011</v>
      </c>
      <c r="E2623" s="50">
        <v>1.53</v>
      </c>
      <c r="F2623" s="50">
        <f t="shared" si="41"/>
        <v>96.9198849</v>
      </c>
      <c r="H2623" s="50">
        <v>91</v>
      </c>
      <c r="I2623" s="50" t="s">
        <v>357</v>
      </c>
    </row>
    <row r="2624" spans="1:9" x14ac:dyDescent="0.25">
      <c r="A2624" s="50">
        <v>2010</v>
      </c>
      <c r="E2624" s="50">
        <v>1.35</v>
      </c>
      <c r="F2624" s="50">
        <f t="shared" si="41"/>
        <v>85.517545499999997</v>
      </c>
      <c r="H2624" s="50">
        <v>86</v>
      </c>
      <c r="I2624" s="50" t="s">
        <v>357</v>
      </c>
    </row>
    <row r="2625" spans="1:9" x14ac:dyDescent="0.25">
      <c r="A2625" s="50">
        <v>2009</v>
      </c>
      <c r="E2625" s="50">
        <v>1.45</v>
      </c>
      <c r="F2625" s="50">
        <f t="shared" si="41"/>
        <v>91.852178499999994</v>
      </c>
      <c r="H2625" s="50">
        <v>86</v>
      </c>
      <c r="I2625" s="50" t="s">
        <v>357</v>
      </c>
    </row>
    <row r="2626" spans="1:9" x14ac:dyDescent="0.25">
      <c r="A2626" s="50">
        <v>2008</v>
      </c>
      <c r="E2626" s="50">
        <v>1.47</v>
      </c>
      <c r="F2626" s="50">
        <f t="shared" si="41"/>
        <v>93.119105099999985</v>
      </c>
      <c r="H2626" s="50">
        <v>100</v>
      </c>
      <c r="I2626" s="50" t="s">
        <v>357</v>
      </c>
    </row>
    <row r="2627" spans="1:9" x14ac:dyDescent="0.25">
      <c r="A2627" s="50">
        <v>2007</v>
      </c>
      <c r="E2627" s="50">
        <v>1.47</v>
      </c>
      <c r="F2627" s="50">
        <f t="shared" si="41"/>
        <v>93.119105099999985</v>
      </c>
      <c r="H2627" s="50">
        <v>100</v>
      </c>
      <c r="I2627" s="50" t="s">
        <v>357</v>
      </c>
    </row>
    <row r="2628" spans="1:9" x14ac:dyDescent="0.25">
      <c r="A2628" s="50">
        <v>2006</v>
      </c>
      <c r="E2628" s="50">
        <v>1.4</v>
      </c>
      <c r="F2628" s="50">
        <f t="shared" si="41"/>
        <v>88.684861999999981</v>
      </c>
      <c r="H2628" s="50">
        <v>93</v>
      </c>
      <c r="I2628" s="50" t="s">
        <v>357</v>
      </c>
    </row>
    <row r="2629" spans="1:9" x14ac:dyDescent="0.25">
      <c r="A2629" s="50">
        <v>2005</v>
      </c>
      <c r="E2629" s="50">
        <v>1.4</v>
      </c>
      <c r="F2629" s="50">
        <f t="shared" si="41"/>
        <v>88.684861999999981</v>
      </c>
      <c r="H2629" s="50">
        <v>94</v>
      </c>
      <c r="I2629" s="50" t="s">
        <v>357</v>
      </c>
    </row>
    <row r="2630" spans="1:9" x14ac:dyDescent="0.25">
      <c r="A2630" s="50">
        <v>2004</v>
      </c>
      <c r="E2630" s="50">
        <v>1.55</v>
      </c>
      <c r="F2630" s="50">
        <f t="shared" si="41"/>
        <v>98.18681149999999</v>
      </c>
      <c r="H2630" s="50">
        <v>93</v>
      </c>
      <c r="I2630" s="50" t="s">
        <v>357</v>
      </c>
    </row>
    <row r="2631" spans="1:9" x14ac:dyDescent="0.25">
      <c r="A2631" s="50">
        <v>2003</v>
      </c>
      <c r="E2631" s="50">
        <v>1.55</v>
      </c>
      <c r="F2631" s="50">
        <f t="shared" si="41"/>
        <v>98.18681149999999</v>
      </c>
      <c r="H2631" s="50">
        <v>93</v>
      </c>
      <c r="I2631" s="50" t="s">
        <v>358</v>
      </c>
    </row>
    <row r="2632" spans="1:9" x14ac:dyDescent="0.25">
      <c r="A2632" s="50">
        <v>2002</v>
      </c>
      <c r="E2632" s="50">
        <v>1.52</v>
      </c>
      <c r="F2632" s="50">
        <f t="shared" si="41"/>
        <v>96.286421599999997</v>
      </c>
      <c r="H2632" s="50">
        <v>94</v>
      </c>
      <c r="I2632" s="50" t="s">
        <v>358</v>
      </c>
    </row>
    <row r="2633" spans="1:9" x14ac:dyDescent="0.25">
      <c r="A2633" s="50">
        <v>2012</v>
      </c>
      <c r="E2633" s="50">
        <v>1.85</v>
      </c>
      <c r="F2633" s="50">
        <f t="shared" si="41"/>
        <v>117.19071049999999</v>
      </c>
      <c r="H2633" s="50">
        <v>91</v>
      </c>
      <c r="I2633" s="50" t="s">
        <v>359</v>
      </c>
    </row>
    <row r="2634" spans="1:9" x14ac:dyDescent="0.25">
      <c r="A2634" s="50">
        <v>2011</v>
      </c>
      <c r="E2634" s="50">
        <v>1.6</v>
      </c>
      <c r="F2634" s="50">
        <f t="shared" si="41"/>
        <v>101.354128</v>
      </c>
      <c r="H2634" s="50">
        <v>94</v>
      </c>
      <c r="I2634" s="50" t="s">
        <v>359</v>
      </c>
    </row>
    <row r="2635" spans="1:9" x14ac:dyDescent="0.25">
      <c r="A2635" s="50">
        <v>2010</v>
      </c>
      <c r="E2635" s="50">
        <v>1.4</v>
      </c>
      <c r="F2635" s="50">
        <f t="shared" si="41"/>
        <v>88.684861999999981</v>
      </c>
      <c r="H2635" s="50">
        <v>94</v>
      </c>
      <c r="I2635" s="50" t="s">
        <v>359</v>
      </c>
    </row>
    <row r="2636" spans="1:9" x14ac:dyDescent="0.25">
      <c r="A2636" s="50">
        <v>2009</v>
      </c>
      <c r="E2636" s="50">
        <v>1.74</v>
      </c>
      <c r="F2636" s="50">
        <f t="shared" si="41"/>
        <v>110.2226142</v>
      </c>
      <c r="H2636" s="50">
        <v>94</v>
      </c>
      <c r="I2636" s="50" t="s">
        <v>359</v>
      </c>
    </row>
    <row r="2637" spans="1:9" x14ac:dyDescent="0.25">
      <c r="A2637" s="50">
        <v>2008</v>
      </c>
      <c r="F2637" s="50">
        <f t="shared" si="41"/>
        <v>0</v>
      </c>
      <c r="H2637" s="50">
        <v>87</v>
      </c>
      <c r="I2637" s="50" t="s">
        <v>359</v>
      </c>
    </row>
    <row r="2638" spans="1:9" x14ac:dyDescent="0.25">
      <c r="A2638" s="50">
        <v>2007</v>
      </c>
      <c r="F2638" s="50">
        <f t="shared" si="41"/>
        <v>0</v>
      </c>
      <c r="H2638" s="50">
        <v>88</v>
      </c>
      <c r="I2638" s="50" t="s">
        <v>359</v>
      </c>
    </row>
    <row r="2639" spans="1:9" x14ac:dyDescent="0.25">
      <c r="A2639" s="50">
        <v>2006</v>
      </c>
      <c r="F2639" s="50">
        <f t="shared" si="41"/>
        <v>0</v>
      </c>
      <c r="H2639" s="50">
        <v>89</v>
      </c>
      <c r="I2639" s="50" t="s">
        <v>359</v>
      </c>
    </row>
    <row r="2640" spans="1:9" x14ac:dyDescent="0.25">
      <c r="A2640" s="50">
        <v>2005</v>
      </c>
      <c r="F2640" s="50">
        <f t="shared" si="41"/>
        <v>0</v>
      </c>
      <c r="H2640" s="50">
        <v>89</v>
      </c>
      <c r="I2640" s="50" t="s">
        <v>359</v>
      </c>
    </row>
    <row r="2641" spans="1:9" x14ac:dyDescent="0.25">
      <c r="A2641" s="50">
        <v>2012</v>
      </c>
      <c r="E2641" s="50">
        <v>1.1100000000000001</v>
      </c>
      <c r="F2641" s="50">
        <f t="shared" si="41"/>
        <v>70.314426299999994</v>
      </c>
      <c r="H2641" s="50">
        <v>93</v>
      </c>
      <c r="I2641" s="50" t="s">
        <v>360</v>
      </c>
    </row>
    <row r="2642" spans="1:9" x14ac:dyDescent="0.25">
      <c r="A2642" s="50">
        <v>2011</v>
      </c>
      <c r="E2642" s="50">
        <v>1.42</v>
      </c>
      <c r="F2642" s="50">
        <f t="shared" si="41"/>
        <v>89.951788599999986</v>
      </c>
      <c r="H2642" s="50">
        <v>90</v>
      </c>
      <c r="I2642" s="50" t="s">
        <v>360</v>
      </c>
    </row>
    <row r="2643" spans="1:9" x14ac:dyDescent="0.25">
      <c r="A2643" s="50">
        <v>2010</v>
      </c>
      <c r="E2643" s="50">
        <v>1.26</v>
      </c>
      <c r="F2643" s="50">
        <f t="shared" si="41"/>
        <v>79.816375799999989</v>
      </c>
      <c r="H2643" s="50">
        <v>89</v>
      </c>
      <c r="I2643" s="50" t="s">
        <v>360</v>
      </c>
    </row>
    <row r="2644" spans="1:9" x14ac:dyDescent="0.25">
      <c r="A2644" s="50">
        <v>2009</v>
      </c>
      <c r="E2644" s="50">
        <v>1.58</v>
      </c>
      <c r="F2644" s="50">
        <f t="shared" si="41"/>
        <v>100.0872014</v>
      </c>
      <c r="H2644" s="50">
        <v>89</v>
      </c>
      <c r="I2644" s="50" t="s">
        <v>360</v>
      </c>
    </row>
    <row r="2645" spans="1:9" x14ac:dyDescent="0.25">
      <c r="A2645" s="50">
        <v>2008</v>
      </c>
      <c r="F2645" s="50">
        <f t="shared" si="41"/>
        <v>0</v>
      </c>
      <c r="H2645" s="50">
        <v>87</v>
      </c>
      <c r="I2645" s="50" t="s">
        <v>360</v>
      </c>
    </row>
    <row r="2646" spans="1:9" x14ac:dyDescent="0.25">
      <c r="A2646" s="50">
        <v>2007</v>
      </c>
      <c r="F2646" s="50">
        <f t="shared" si="41"/>
        <v>0</v>
      </c>
      <c r="H2646" s="50">
        <v>88</v>
      </c>
      <c r="I2646" s="50" t="s">
        <v>360</v>
      </c>
    </row>
    <row r="2647" spans="1:9" x14ac:dyDescent="0.25">
      <c r="A2647" s="50">
        <v>2006</v>
      </c>
      <c r="F2647" s="50">
        <f t="shared" si="41"/>
        <v>0</v>
      </c>
      <c r="H2647" s="50">
        <v>89</v>
      </c>
      <c r="I2647" s="50" t="s">
        <v>360</v>
      </c>
    </row>
    <row r="2648" spans="1:9" x14ac:dyDescent="0.25">
      <c r="A2648" s="50">
        <v>2005</v>
      </c>
      <c r="F2648" s="50">
        <f t="shared" si="41"/>
        <v>0</v>
      </c>
      <c r="H2648" s="50">
        <v>89</v>
      </c>
      <c r="I2648" s="50" t="s">
        <v>360</v>
      </c>
    </row>
    <row r="2649" spans="1:9" x14ac:dyDescent="0.25">
      <c r="A2649" s="50">
        <v>2012</v>
      </c>
      <c r="E2649" s="50">
        <v>2.0499999999999998</v>
      </c>
      <c r="F2649" s="50">
        <f t="shared" si="41"/>
        <v>129.85997649999999</v>
      </c>
      <c r="H2649" s="50">
        <v>78</v>
      </c>
      <c r="I2649" s="50" t="s">
        <v>361</v>
      </c>
    </row>
    <row r="2650" spans="1:9" x14ac:dyDescent="0.25">
      <c r="A2650" s="50">
        <v>2011</v>
      </c>
      <c r="E2650" s="50">
        <v>2.13</v>
      </c>
      <c r="F2650" s="50">
        <f t="shared" si="41"/>
        <v>134.92768289999998</v>
      </c>
      <c r="H2650" s="50">
        <v>78</v>
      </c>
      <c r="I2650" s="50" t="s">
        <v>361</v>
      </c>
    </row>
    <row r="2651" spans="1:9" x14ac:dyDescent="0.25">
      <c r="A2651" s="50">
        <v>2010</v>
      </c>
      <c r="E2651" s="50">
        <v>1.69</v>
      </c>
      <c r="F2651" s="50">
        <f t="shared" si="41"/>
        <v>107.05529769999998</v>
      </c>
      <c r="H2651" s="50">
        <v>90</v>
      </c>
      <c r="I2651" s="50" t="s">
        <v>361</v>
      </c>
    </row>
    <row r="2652" spans="1:9" x14ac:dyDescent="0.25">
      <c r="A2652" s="50">
        <v>2009</v>
      </c>
      <c r="E2652" s="50">
        <v>1.75</v>
      </c>
      <c r="F2652" s="50">
        <f t="shared" si="41"/>
        <v>110.8560775</v>
      </c>
      <c r="H2652" s="50">
        <v>90</v>
      </c>
      <c r="I2652" s="50" t="s">
        <v>361</v>
      </c>
    </row>
    <row r="2653" spans="1:9" x14ac:dyDescent="0.25">
      <c r="A2653" s="50">
        <v>2008</v>
      </c>
      <c r="E2653" s="50">
        <v>1.43</v>
      </c>
      <c r="F2653" s="50">
        <f t="shared" si="41"/>
        <v>90.585251899999989</v>
      </c>
      <c r="H2653" s="50">
        <v>91</v>
      </c>
      <c r="I2653" s="50" t="s">
        <v>361</v>
      </c>
    </row>
    <row r="2654" spans="1:9" x14ac:dyDescent="0.25">
      <c r="A2654" s="50">
        <v>2007</v>
      </c>
      <c r="E2654" s="50">
        <v>1.43</v>
      </c>
      <c r="F2654" s="50">
        <f t="shared" si="41"/>
        <v>90.585251899999989</v>
      </c>
      <c r="H2654" s="50">
        <v>91</v>
      </c>
      <c r="I2654" s="50" t="s">
        <v>361</v>
      </c>
    </row>
    <row r="2655" spans="1:9" x14ac:dyDescent="0.25">
      <c r="A2655" s="50">
        <v>2006</v>
      </c>
      <c r="E2655" s="50">
        <v>1.28</v>
      </c>
      <c r="F2655" s="50">
        <f t="shared" si="41"/>
        <v>81.083302399999994</v>
      </c>
      <c r="H2655" s="50">
        <v>91</v>
      </c>
      <c r="I2655" s="50" t="s">
        <v>361</v>
      </c>
    </row>
    <row r="2656" spans="1:9" x14ac:dyDescent="0.25">
      <c r="A2656" s="50">
        <v>2005</v>
      </c>
      <c r="E2656" s="50">
        <v>1.28</v>
      </c>
      <c r="F2656" s="50">
        <f t="shared" si="41"/>
        <v>81.083302399999994</v>
      </c>
      <c r="H2656" s="50">
        <v>92</v>
      </c>
      <c r="I2656" s="50" t="s">
        <v>361</v>
      </c>
    </row>
    <row r="2657" spans="1:9" x14ac:dyDescent="0.25">
      <c r="A2657" s="50">
        <v>2004</v>
      </c>
      <c r="E2657" s="50">
        <v>1.28</v>
      </c>
      <c r="F2657" s="50">
        <f t="shared" si="41"/>
        <v>81.083302399999994</v>
      </c>
      <c r="H2657" s="50">
        <v>93</v>
      </c>
      <c r="I2657" s="50" t="s">
        <v>361</v>
      </c>
    </row>
    <row r="2658" spans="1:9" x14ac:dyDescent="0.25">
      <c r="A2658" s="50">
        <v>2003</v>
      </c>
      <c r="E2658" s="50">
        <v>1.28</v>
      </c>
      <c r="F2658" s="50">
        <f t="shared" si="41"/>
        <v>81.083302399999994</v>
      </c>
      <c r="H2658" s="50">
        <v>93</v>
      </c>
      <c r="I2658" s="50" t="s">
        <v>361</v>
      </c>
    </row>
    <row r="2659" spans="1:9" x14ac:dyDescent="0.25">
      <c r="A2659" s="50">
        <v>2002</v>
      </c>
      <c r="E2659" s="50">
        <v>1.0900000000000001</v>
      </c>
      <c r="F2659" s="50">
        <f t="shared" si="41"/>
        <v>69.047499700000003</v>
      </c>
      <c r="H2659" s="50">
        <v>95</v>
      </c>
      <c r="I2659" s="50" t="s">
        <v>361</v>
      </c>
    </row>
    <row r="2660" spans="1:9" x14ac:dyDescent="0.25">
      <c r="A2660" s="50">
        <v>2012</v>
      </c>
      <c r="E2660" s="50">
        <v>1.82</v>
      </c>
      <c r="F2660" s="50">
        <f t="shared" si="41"/>
        <v>115.2903206</v>
      </c>
      <c r="H2660" s="50">
        <v>80</v>
      </c>
      <c r="I2660" s="50" t="s">
        <v>362</v>
      </c>
    </row>
    <row r="2661" spans="1:9" x14ac:dyDescent="0.25">
      <c r="A2661" s="50">
        <v>2011</v>
      </c>
      <c r="E2661" s="50">
        <v>1.99</v>
      </c>
      <c r="F2661" s="50">
        <f t="shared" ref="F2661:F2724" si="42">E2661*(39.37*1.609)</f>
        <v>126.05919669999999</v>
      </c>
      <c r="H2661" s="50">
        <v>79</v>
      </c>
      <c r="I2661" s="50" t="s">
        <v>362</v>
      </c>
    </row>
    <row r="2662" spans="1:9" x14ac:dyDescent="0.25">
      <c r="A2662" s="50">
        <v>2010</v>
      </c>
      <c r="E2662" s="50">
        <v>1.74</v>
      </c>
      <c r="F2662" s="50">
        <f t="shared" si="42"/>
        <v>110.2226142</v>
      </c>
      <c r="H2662" s="50">
        <v>89</v>
      </c>
      <c r="I2662" s="50" t="s">
        <v>362</v>
      </c>
    </row>
    <row r="2663" spans="1:9" x14ac:dyDescent="0.25">
      <c r="A2663" s="50">
        <v>2009</v>
      </c>
      <c r="E2663" s="50">
        <v>1.74</v>
      </c>
      <c r="F2663" s="50">
        <f t="shared" si="42"/>
        <v>110.2226142</v>
      </c>
      <c r="H2663" s="50">
        <v>89</v>
      </c>
      <c r="I2663" s="50" t="s">
        <v>362</v>
      </c>
    </row>
    <row r="2664" spans="1:9" x14ac:dyDescent="0.25">
      <c r="A2664" s="50">
        <v>2008</v>
      </c>
      <c r="E2664" s="50">
        <v>1.76</v>
      </c>
      <c r="F2664" s="50">
        <f t="shared" si="42"/>
        <v>111.48954079999999</v>
      </c>
      <c r="H2664" s="50">
        <v>89</v>
      </c>
      <c r="I2664" s="50" t="s">
        <v>362</v>
      </c>
    </row>
    <row r="2665" spans="1:9" x14ac:dyDescent="0.25">
      <c r="A2665" s="50">
        <v>2007</v>
      </c>
      <c r="E2665" s="50">
        <v>1.76</v>
      </c>
      <c r="F2665" s="50">
        <f t="shared" si="42"/>
        <v>111.48954079999999</v>
      </c>
      <c r="H2665" s="50">
        <v>90</v>
      </c>
      <c r="I2665" s="50" t="s">
        <v>362</v>
      </c>
    </row>
    <row r="2666" spans="1:9" x14ac:dyDescent="0.25">
      <c r="A2666" s="50">
        <v>2006</v>
      </c>
      <c r="E2666" s="50">
        <v>2</v>
      </c>
      <c r="F2666" s="50">
        <f t="shared" si="42"/>
        <v>126.69265999999999</v>
      </c>
      <c r="H2666" s="50">
        <v>80</v>
      </c>
      <c r="I2666" s="50" t="s">
        <v>362</v>
      </c>
    </row>
    <row r="2667" spans="1:9" x14ac:dyDescent="0.25">
      <c r="A2667" s="50">
        <v>2005</v>
      </c>
      <c r="E2667" s="50">
        <v>2</v>
      </c>
      <c r="F2667" s="50">
        <f t="shared" si="42"/>
        <v>126.69265999999999</v>
      </c>
      <c r="H2667" s="50">
        <v>80</v>
      </c>
      <c r="I2667" s="50" t="s">
        <v>362</v>
      </c>
    </row>
    <row r="2668" spans="1:9" x14ac:dyDescent="0.25">
      <c r="A2668" s="50">
        <v>2004</v>
      </c>
      <c r="E2668" s="50">
        <v>2</v>
      </c>
      <c r="F2668" s="50">
        <f t="shared" si="42"/>
        <v>126.69265999999999</v>
      </c>
      <c r="H2668" s="50">
        <v>81</v>
      </c>
      <c r="I2668" s="50" t="s">
        <v>362</v>
      </c>
    </row>
    <row r="2669" spans="1:9" x14ac:dyDescent="0.25">
      <c r="A2669" s="50">
        <v>2003</v>
      </c>
      <c r="E2669" s="50">
        <v>2</v>
      </c>
      <c r="F2669" s="50">
        <f t="shared" si="42"/>
        <v>126.69265999999999</v>
      </c>
      <c r="H2669" s="50">
        <v>81</v>
      </c>
      <c r="I2669" s="50" t="s">
        <v>362</v>
      </c>
    </row>
    <row r="2670" spans="1:9" x14ac:dyDescent="0.25">
      <c r="A2670" s="50">
        <v>2002</v>
      </c>
      <c r="E2670" s="50">
        <v>1.45</v>
      </c>
      <c r="F2670" s="50">
        <f t="shared" si="42"/>
        <v>91.852178499999994</v>
      </c>
      <c r="H2670" s="50">
        <v>87</v>
      </c>
      <c r="I2670" s="50" t="s">
        <v>362</v>
      </c>
    </row>
    <row r="2671" spans="1:9" x14ac:dyDescent="0.25">
      <c r="A2671" s="50">
        <v>2012</v>
      </c>
      <c r="E2671" s="50">
        <v>1.99</v>
      </c>
      <c r="F2671" s="50">
        <f t="shared" si="42"/>
        <v>126.05919669999999</v>
      </c>
      <c r="H2671" s="50">
        <v>69</v>
      </c>
      <c r="I2671" s="50" t="s">
        <v>363</v>
      </c>
    </row>
    <row r="2672" spans="1:9" x14ac:dyDescent="0.25">
      <c r="A2672" s="50">
        <v>2011</v>
      </c>
      <c r="E2672" s="50">
        <v>1.69</v>
      </c>
      <c r="F2672" s="50">
        <f t="shared" si="42"/>
        <v>107.05529769999998</v>
      </c>
      <c r="H2672" s="50">
        <v>59</v>
      </c>
      <c r="I2672" s="50" t="s">
        <v>363</v>
      </c>
    </row>
    <row r="2673" spans="1:9" x14ac:dyDescent="0.25">
      <c r="A2673" s="50">
        <v>2010</v>
      </c>
      <c r="E2673" s="50">
        <v>1.65</v>
      </c>
      <c r="F2673" s="50">
        <f t="shared" si="42"/>
        <v>104.52144449999999</v>
      </c>
      <c r="H2673" s="50">
        <v>72</v>
      </c>
      <c r="I2673" s="50" t="s">
        <v>363</v>
      </c>
    </row>
    <row r="2674" spans="1:9" x14ac:dyDescent="0.25">
      <c r="A2674" s="50">
        <v>2009</v>
      </c>
      <c r="E2674" s="50">
        <v>1.85</v>
      </c>
      <c r="F2674" s="50">
        <f t="shared" si="42"/>
        <v>117.19071049999999</v>
      </c>
      <c r="H2674" s="50">
        <v>72</v>
      </c>
      <c r="I2674" s="50" t="s">
        <v>363</v>
      </c>
    </row>
    <row r="2675" spans="1:9" x14ac:dyDescent="0.25">
      <c r="A2675" s="50">
        <v>2008</v>
      </c>
      <c r="E2675" s="50">
        <v>1.85</v>
      </c>
      <c r="F2675" s="50">
        <f t="shared" si="42"/>
        <v>117.19071049999999</v>
      </c>
      <c r="H2675" s="50">
        <v>73</v>
      </c>
      <c r="I2675" s="50" t="s">
        <v>363</v>
      </c>
    </row>
    <row r="2676" spans="1:9" x14ac:dyDescent="0.25">
      <c r="A2676" s="50">
        <v>2007</v>
      </c>
      <c r="E2676" s="50">
        <v>2.04</v>
      </c>
      <c r="F2676" s="50">
        <f t="shared" si="42"/>
        <v>129.2265132</v>
      </c>
      <c r="H2676" s="50">
        <v>78</v>
      </c>
      <c r="I2676" s="50" t="s">
        <v>363</v>
      </c>
    </row>
    <row r="2677" spans="1:9" x14ac:dyDescent="0.25">
      <c r="A2677" s="50">
        <v>2006</v>
      </c>
      <c r="E2677" s="50">
        <v>2.04</v>
      </c>
      <c r="F2677" s="50">
        <f t="shared" si="42"/>
        <v>129.2265132</v>
      </c>
      <c r="H2677" s="50">
        <v>71</v>
      </c>
      <c r="I2677" s="50" t="s">
        <v>363</v>
      </c>
    </row>
    <row r="2678" spans="1:9" x14ac:dyDescent="0.25">
      <c r="A2678" s="50">
        <v>2005</v>
      </c>
      <c r="E2678" s="50">
        <v>1.93</v>
      </c>
      <c r="F2678" s="50">
        <f t="shared" si="42"/>
        <v>122.25841689999999</v>
      </c>
      <c r="H2678" s="50">
        <v>79</v>
      </c>
      <c r="I2678" s="50" t="s">
        <v>363</v>
      </c>
    </row>
    <row r="2679" spans="1:9" x14ac:dyDescent="0.25">
      <c r="A2679" s="50">
        <v>2004</v>
      </c>
      <c r="E2679" s="50">
        <v>1.93</v>
      </c>
      <c r="F2679" s="50">
        <f t="shared" si="42"/>
        <v>122.25841689999999</v>
      </c>
      <c r="H2679" s="50">
        <v>76</v>
      </c>
      <c r="I2679" s="50" t="s">
        <v>363</v>
      </c>
    </row>
    <row r="2680" spans="1:9" x14ac:dyDescent="0.25">
      <c r="A2680" s="50">
        <v>2002</v>
      </c>
      <c r="E2680" s="50">
        <v>1.78</v>
      </c>
      <c r="F2680" s="50">
        <f t="shared" si="42"/>
        <v>112.75646739999999</v>
      </c>
      <c r="H2680" s="50">
        <v>76</v>
      </c>
      <c r="I2680" s="50" t="s">
        <v>363</v>
      </c>
    </row>
    <row r="2681" spans="1:9" x14ac:dyDescent="0.25">
      <c r="A2681" s="50">
        <v>2012</v>
      </c>
      <c r="E2681" s="50">
        <v>1.74</v>
      </c>
      <c r="F2681" s="50">
        <f t="shared" si="42"/>
        <v>110.2226142</v>
      </c>
      <c r="H2681" s="50">
        <v>79</v>
      </c>
      <c r="I2681" s="50" t="s">
        <v>364</v>
      </c>
    </row>
    <row r="2682" spans="1:9" x14ac:dyDescent="0.25">
      <c r="A2682" s="50">
        <v>2011</v>
      </c>
      <c r="E2682" s="50">
        <v>1.8</v>
      </c>
      <c r="F2682" s="50">
        <f t="shared" si="42"/>
        <v>114.023394</v>
      </c>
      <c r="H2682" s="50">
        <v>86</v>
      </c>
      <c r="I2682" s="50" t="s">
        <v>364</v>
      </c>
    </row>
    <row r="2683" spans="1:9" x14ac:dyDescent="0.25">
      <c r="A2683" s="50">
        <v>2010</v>
      </c>
      <c r="E2683" s="50">
        <v>1.57</v>
      </c>
      <c r="F2683" s="50">
        <f t="shared" si="42"/>
        <v>99.453738099999995</v>
      </c>
      <c r="H2683" s="50">
        <v>81</v>
      </c>
      <c r="I2683" s="50" t="s">
        <v>364</v>
      </c>
    </row>
    <row r="2684" spans="1:9" x14ac:dyDescent="0.25">
      <c r="A2684" s="50">
        <v>2009</v>
      </c>
      <c r="E2684" s="50">
        <v>1.74</v>
      </c>
      <c r="F2684" s="50">
        <f t="shared" si="42"/>
        <v>110.2226142</v>
      </c>
      <c r="H2684" s="50">
        <v>81</v>
      </c>
      <c r="I2684" s="50" t="s">
        <v>364</v>
      </c>
    </row>
    <row r="2685" spans="1:9" x14ac:dyDescent="0.25">
      <c r="A2685" s="50">
        <v>2008</v>
      </c>
      <c r="E2685" s="50">
        <v>1.74</v>
      </c>
      <c r="F2685" s="50">
        <f t="shared" si="42"/>
        <v>110.2226142</v>
      </c>
      <c r="H2685" s="50">
        <v>89</v>
      </c>
      <c r="I2685" s="50" t="s">
        <v>364</v>
      </c>
    </row>
    <row r="2686" spans="1:9" x14ac:dyDescent="0.25">
      <c r="A2686" s="50">
        <v>2007</v>
      </c>
      <c r="E2686" s="50">
        <v>1.69</v>
      </c>
      <c r="F2686" s="50">
        <f t="shared" si="42"/>
        <v>107.05529769999998</v>
      </c>
      <c r="H2686" s="50">
        <v>97</v>
      </c>
      <c r="I2686" s="50" t="s">
        <v>364</v>
      </c>
    </row>
    <row r="2687" spans="1:9" x14ac:dyDescent="0.25">
      <c r="A2687" s="50">
        <v>2006</v>
      </c>
      <c r="E2687" s="50">
        <v>1.69</v>
      </c>
      <c r="F2687" s="50">
        <f t="shared" si="42"/>
        <v>107.05529769999998</v>
      </c>
      <c r="H2687" s="50">
        <v>89</v>
      </c>
      <c r="I2687" s="50" t="s">
        <v>364</v>
      </c>
    </row>
    <row r="2688" spans="1:9" x14ac:dyDescent="0.25">
      <c r="A2688" s="50">
        <v>2005</v>
      </c>
      <c r="E2688" s="50">
        <v>1.63</v>
      </c>
      <c r="F2688" s="50">
        <f t="shared" si="42"/>
        <v>103.25451789999998</v>
      </c>
      <c r="H2688" s="50">
        <v>90</v>
      </c>
      <c r="I2688" s="50" t="s">
        <v>364</v>
      </c>
    </row>
    <row r="2689" spans="1:9" x14ac:dyDescent="0.25">
      <c r="A2689" s="50">
        <v>2004</v>
      </c>
      <c r="E2689" s="50">
        <v>1.63</v>
      </c>
      <c r="F2689" s="50">
        <f t="shared" si="42"/>
        <v>103.25451789999998</v>
      </c>
      <c r="H2689" s="50">
        <v>90</v>
      </c>
      <c r="I2689" s="50" t="s">
        <v>364</v>
      </c>
    </row>
    <row r="2690" spans="1:9" x14ac:dyDescent="0.25">
      <c r="A2690" s="50">
        <v>2003</v>
      </c>
      <c r="E2690" s="50">
        <v>1.7</v>
      </c>
      <c r="F2690" s="50">
        <f t="shared" si="42"/>
        <v>107.68876099999999</v>
      </c>
      <c r="H2690" s="50">
        <v>90</v>
      </c>
      <c r="I2690" s="50" t="s">
        <v>364</v>
      </c>
    </row>
    <row r="2691" spans="1:9" x14ac:dyDescent="0.25">
      <c r="A2691" s="50">
        <v>2002</v>
      </c>
      <c r="E2691" s="50">
        <v>1.7</v>
      </c>
      <c r="F2691" s="50">
        <f t="shared" si="42"/>
        <v>107.68876099999999</v>
      </c>
      <c r="H2691" s="50">
        <v>91</v>
      </c>
      <c r="I2691" s="50" t="s">
        <v>364</v>
      </c>
    </row>
    <row r="2692" spans="1:9" x14ac:dyDescent="0.25">
      <c r="A2692" s="50">
        <v>2011</v>
      </c>
      <c r="E2692" s="50">
        <v>2.33</v>
      </c>
      <c r="F2692" s="50">
        <f t="shared" si="42"/>
        <v>147.5969489</v>
      </c>
      <c r="H2692" s="50">
        <v>73</v>
      </c>
      <c r="I2692" s="50" t="s">
        <v>365</v>
      </c>
    </row>
    <row r="2693" spans="1:9" x14ac:dyDescent="0.25">
      <c r="A2693" s="50">
        <v>2010</v>
      </c>
      <c r="E2693" s="50">
        <v>2.12</v>
      </c>
      <c r="F2693" s="50">
        <f t="shared" si="42"/>
        <v>134.29421959999999</v>
      </c>
      <c r="H2693" s="50">
        <v>76</v>
      </c>
      <c r="I2693" s="50" t="s">
        <v>365</v>
      </c>
    </row>
    <row r="2694" spans="1:9" x14ac:dyDescent="0.25">
      <c r="A2694" s="50">
        <v>2009</v>
      </c>
      <c r="E2694" s="50">
        <v>2.2000000000000002</v>
      </c>
      <c r="F2694" s="50">
        <f t="shared" si="42"/>
        <v>139.36192600000001</v>
      </c>
      <c r="H2694" s="50">
        <v>76</v>
      </c>
      <c r="I2694" s="50" t="s">
        <v>365</v>
      </c>
    </row>
    <row r="2695" spans="1:9" x14ac:dyDescent="0.25">
      <c r="A2695" s="50">
        <v>2008</v>
      </c>
      <c r="E2695" s="50">
        <v>2.2000000000000002</v>
      </c>
      <c r="F2695" s="50">
        <f t="shared" si="42"/>
        <v>139.36192600000001</v>
      </c>
      <c r="H2695" s="50">
        <v>73</v>
      </c>
      <c r="I2695" s="50" t="s">
        <v>365</v>
      </c>
    </row>
    <row r="2696" spans="1:9" x14ac:dyDescent="0.25">
      <c r="A2696" s="50">
        <v>2007</v>
      </c>
      <c r="E2696" s="50">
        <v>2.13</v>
      </c>
      <c r="F2696" s="50">
        <f t="shared" si="42"/>
        <v>134.92768289999998</v>
      </c>
      <c r="H2696" s="50">
        <v>80</v>
      </c>
      <c r="I2696" s="50" t="s">
        <v>365</v>
      </c>
    </row>
    <row r="2697" spans="1:9" x14ac:dyDescent="0.25">
      <c r="A2697" s="50">
        <v>2006</v>
      </c>
      <c r="E2697" s="50">
        <v>2.13</v>
      </c>
      <c r="F2697" s="50">
        <f t="shared" si="42"/>
        <v>134.92768289999998</v>
      </c>
      <c r="H2697" s="50">
        <v>74</v>
      </c>
      <c r="I2697" s="50" t="s">
        <v>365</v>
      </c>
    </row>
    <row r="2698" spans="1:9" x14ac:dyDescent="0.25">
      <c r="A2698" s="50">
        <v>2005</v>
      </c>
      <c r="E2698" s="50">
        <v>2.04</v>
      </c>
      <c r="F2698" s="50">
        <f t="shared" si="42"/>
        <v>129.2265132</v>
      </c>
      <c r="H2698" s="50">
        <v>75</v>
      </c>
      <c r="I2698" s="50" t="s">
        <v>365</v>
      </c>
    </row>
    <row r="2699" spans="1:9" x14ac:dyDescent="0.25">
      <c r="A2699" s="50">
        <v>2004</v>
      </c>
      <c r="E2699" s="50">
        <v>2.04</v>
      </c>
      <c r="F2699" s="50">
        <f t="shared" si="42"/>
        <v>129.2265132</v>
      </c>
      <c r="H2699" s="50">
        <v>76</v>
      </c>
      <c r="I2699" s="50" t="s">
        <v>365</v>
      </c>
    </row>
    <row r="2700" spans="1:9" x14ac:dyDescent="0.25">
      <c r="A2700" s="50">
        <v>2002</v>
      </c>
      <c r="E2700" s="50">
        <v>2.04</v>
      </c>
      <c r="F2700" s="50">
        <f t="shared" si="42"/>
        <v>129.2265132</v>
      </c>
      <c r="H2700" s="50">
        <v>77</v>
      </c>
      <c r="I2700" s="50" t="s">
        <v>365</v>
      </c>
    </row>
    <row r="2701" spans="1:9" x14ac:dyDescent="0.25">
      <c r="A2701" s="50">
        <v>2002</v>
      </c>
      <c r="F2701" s="50">
        <f t="shared" si="42"/>
        <v>0</v>
      </c>
      <c r="H2701" s="50">
        <v>90</v>
      </c>
      <c r="I2701" s="50" t="s">
        <v>366</v>
      </c>
    </row>
    <row r="2702" spans="1:9" x14ac:dyDescent="0.25">
      <c r="A2702" s="50">
        <v>2012</v>
      </c>
      <c r="E2702" s="50">
        <v>1.78</v>
      </c>
      <c r="F2702" s="50">
        <f t="shared" si="42"/>
        <v>112.75646739999999</v>
      </c>
      <c r="H2702" s="50">
        <v>90</v>
      </c>
      <c r="I2702" s="50" t="s">
        <v>367</v>
      </c>
    </row>
    <row r="2703" spans="1:9" x14ac:dyDescent="0.25">
      <c r="A2703" s="50">
        <v>2011</v>
      </c>
      <c r="E2703" s="50">
        <v>1.76</v>
      </c>
      <c r="F2703" s="50">
        <f t="shared" si="42"/>
        <v>111.48954079999999</v>
      </c>
      <c r="H2703" s="50">
        <v>91</v>
      </c>
      <c r="I2703" s="50" t="s">
        <v>367</v>
      </c>
    </row>
    <row r="2704" spans="1:9" x14ac:dyDescent="0.25">
      <c r="A2704" s="50">
        <v>2010</v>
      </c>
      <c r="E2704" s="50">
        <v>1.64</v>
      </c>
      <c r="F2704" s="50">
        <f t="shared" si="42"/>
        <v>103.88798119999998</v>
      </c>
      <c r="H2704" s="50">
        <v>83</v>
      </c>
      <c r="I2704" s="50" t="s">
        <v>367</v>
      </c>
    </row>
    <row r="2705" spans="1:9" x14ac:dyDescent="0.25">
      <c r="A2705" s="50">
        <v>2009</v>
      </c>
      <c r="E2705" s="50">
        <v>1.99</v>
      </c>
      <c r="F2705" s="50">
        <f t="shared" si="42"/>
        <v>126.05919669999999</v>
      </c>
      <c r="H2705" s="50">
        <v>83</v>
      </c>
      <c r="I2705" s="50" t="s">
        <v>367</v>
      </c>
    </row>
    <row r="2706" spans="1:9" x14ac:dyDescent="0.25">
      <c r="A2706" s="50">
        <v>2008</v>
      </c>
      <c r="E2706" s="50">
        <v>1.99</v>
      </c>
      <c r="F2706" s="50">
        <f t="shared" si="42"/>
        <v>126.05919669999999</v>
      </c>
      <c r="H2706" s="50">
        <v>93</v>
      </c>
      <c r="I2706" s="50" t="s">
        <v>367</v>
      </c>
    </row>
    <row r="2707" spans="1:9" x14ac:dyDescent="0.25">
      <c r="A2707" s="50">
        <v>2007</v>
      </c>
      <c r="E2707" s="50">
        <v>2.02</v>
      </c>
      <c r="F2707" s="50">
        <f t="shared" si="42"/>
        <v>127.95958659999999</v>
      </c>
      <c r="H2707" s="50">
        <v>100</v>
      </c>
      <c r="I2707" s="50" t="s">
        <v>367</v>
      </c>
    </row>
    <row r="2708" spans="1:9" x14ac:dyDescent="0.25">
      <c r="A2708" s="50">
        <v>2006</v>
      </c>
      <c r="E2708" s="50">
        <v>2.02</v>
      </c>
      <c r="F2708" s="50">
        <f t="shared" si="42"/>
        <v>127.95958659999999</v>
      </c>
      <c r="H2708" s="50">
        <v>91</v>
      </c>
      <c r="I2708" s="50" t="s">
        <v>367</v>
      </c>
    </row>
    <row r="2709" spans="1:9" x14ac:dyDescent="0.25">
      <c r="A2709" s="50">
        <v>2005</v>
      </c>
      <c r="E2709" s="50">
        <v>2.0499999999999998</v>
      </c>
      <c r="F2709" s="50">
        <f t="shared" si="42"/>
        <v>129.85997649999999</v>
      </c>
      <c r="H2709" s="50">
        <v>86</v>
      </c>
      <c r="I2709" s="50" t="s">
        <v>367</v>
      </c>
    </row>
    <row r="2710" spans="1:9" x14ac:dyDescent="0.25">
      <c r="A2710" s="50">
        <v>2004</v>
      </c>
      <c r="E2710" s="50">
        <v>2.0499999999999998</v>
      </c>
      <c r="F2710" s="50">
        <f t="shared" si="42"/>
        <v>129.85997649999999</v>
      </c>
      <c r="H2710" s="50">
        <v>87</v>
      </c>
      <c r="I2710" s="50" t="s">
        <v>367</v>
      </c>
    </row>
    <row r="2711" spans="1:9" x14ac:dyDescent="0.25">
      <c r="A2711" s="50">
        <v>2003</v>
      </c>
      <c r="E2711" s="50">
        <v>1.97</v>
      </c>
      <c r="F2711" s="50">
        <f t="shared" si="42"/>
        <v>124.79227009999998</v>
      </c>
      <c r="H2711" s="50">
        <v>87</v>
      </c>
      <c r="I2711" s="50" t="s">
        <v>367</v>
      </c>
    </row>
    <row r="2712" spans="1:9" x14ac:dyDescent="0.25">
      <c r="A2712" s="50">
        <v>2012</v>
      </c>
      <c r="E2712" s="50">
        <v>1.27</v>
      </c>
      <c r="F2712" s="50">
        <f t="shared" si="42"/>
        <v>80.449839099999991</v>
      </c>
      <c r="H2712" s="50">
        <v>90</v>
      </c>
      <c r="I2712" s="50" t="s">
        <v>368</v>
      </c>
    </row>
    <row r="2713" spans="1:9" x14ac:dyDescent="0.25">
      <c r="A2713" s="50">
        <v>2011</v>
      </c>
      <c r="E2713" s="50">
        <v>1.3</v>
      </c>
      <c r="F2713" s="50">
        <f t="shared" si="42"/>
        <v>82.350228999999999</v>
      </c>
      <c r="H2713" s="50">
        <v>90</v>
      </c>
      <c r="I2713" s="50" t="s">
        <v>368</v>
      </c>
    </row>
    <row r="2714" spans="1:9" x14ac:dyDescent="0.25">
      <c r="A2714" s="50">
        <v>2010</v>
      </c>
      <c r="E2714" s="50">
        <v>1.24</v>
      </c>
      <c r="F2714" s="50">
        <f t="shared" si="42"/>
        <v>78.549449199999998</v>
      </c>
      <c r="H2714" s="50">
        <v>90</v>
      </c>
      <c r="I2714" s="50" t="s">
        <v>368</v>
      </c>
    </row>
    <row r="2715" spans="1:9" x14ac:dyDescent="0.25">
      <c r="A2715" s="50">
        <v>2009</v>
      </c>
      <c r="E2715" s="50">
        <v>1.98</v>
      </c>
      <c r="F2715" s="50">
        <f t="shared" si="42"/>
        <v>125.42573339999998</v>
      </c>
      <c r="H2715" s="50">
        <v>90</v>
      </c>
      <c r="I2715" s="50" t="s">
        <v>368</v>
      </c>
    </row>
    <row r="2716" spans="1:9" x14ac:dyDescent="0.25">
      <c r="A2716" s="50">
        <v>2008</v>
      </c>
      <c r="E2716" s="50">
        <v>1.98</v>
      </c>
      <c r="F2716" s="50">
        <f t="shared" si="42"/>
        <v>125.42573339999998</v>
      </c>
      <c r="H2716" s="50">
        <v>100</v>
      </c>
      <c r="I2716" s="50" t="s">
        <v>368</v>
      </c>
    </row>
    <row r="2717" spans="1:9" x14ac:dyDescent="0.25">
      <c r="A2717" s="50">
        <v>2007</v>
      </c>
      <c r="E2717" s="50">
        <v>1.98</v>
      </c>
      <c r="F2717" s="50">
        <f t="shared" si="42"/>
        <v>125.42573339999998</v>
      </c>
      <c r="H2717" s="50">
        <v>100</v>
      </c>
      <c r="I2717" s="50" t="s">
        <v>368</v>
      </c>
    </row>
    <row r="2718" spans="1:9" x14ac:dyDescent="0.25">
      <c r="A2718" s="50">
        <v>2006</v>
      </c>
      <c r="E2718" s="50">
        <v>1.98</v>
      </c>
      <c r="F2718" s="50">
        <f t="shared" si="42"/>
        <v>125.42573339999998</v>
      </c>
      <c r="H2718" s="50">
        <v>93</v>
      </c>
      <c r="I2718" s="50" t="s">
        <v>368</v>
      </c>
    </row>
    <row r="2719" spans="1:9" x14ac:dyDescent="0.25">
      <c r="A2719" s="50">
        <v>2005</v>
      </c>
      <c r="E2719" s="50">
        <v>1.86</v>
      </c>
      <c r="F2719" s="50">
        <f t="shared" si="42"/>
        <v>117.8241738</v>
      </c>
      <c r="H2719" s="50">
        <v>94</v>
      </c>
      <c r="I2719" s="50" t="s">
        <v>368</v>
      </c>
    </row>
    <row r="2720" spans="1:9" x14ac:dyDescent="0.25">
      <c r="A2720" s="50">
        <v>2004</v>
      </c>
      <c r="E2720" s="50">
        <v>1.86</v>
      </c>
      <c r="F2720" s="50">
        <f t="shared" si="42"/>
        <v>117.8241738</v>
      </c>
      <c r="H2720" s="50">
        <v>89</v>
      </c>
      <c r="I2720" s="50" t="s">
        <v>368</v>
      </c>
    </row>
    <row r="2721" spans="1:9" x14ac:dyDescent="0.25">
      <c r="A2721" s="50">
        <v>2003</v>
      </c>
      <c r="F2721" s="50">
        <f t="shared" si="42"/>
        <v>0</v>
      </c>
      <c r="H2721" s="50">
        <v>89</v>
      </c>
      <c r="I2721" s="50" t="s">
        <v>368</v>
      </c>
    </row>
    <row r="2722" spans="1:9" x14ac:dyDescent="0.25">
      <c r="A2722" s="50">
        <v>2011</v>
      </c>
      <c r="E2722" s="50">
        <v>3.38</v>
      </c>
      <c r="F2722" s="50">
        <f t="shared" si="42"/>
        <v>214.11059539999997</v>
      </c>
      <c r="H2722" s="50">
        <v>41</v>
      </c>
      <c r="I2722" s="50" t="s">
        <v>369</v>
      </c>
    </row>
    <row r="2723" spans="1:9" x14ac:dyDescent="0.25">
      <c r="A2723" s="50">
        <v>2010</v>
      </c>
      <c r="E2723" s="50">
        <v>3.3</v>
      </c>
      <c r="F2723" s="50">
        <f t="shared" si="42"/>
        <v>209.04288899999997</v>
      </c>
      <c r="H2723" s="50">
        <v>56</v>
      </c>
      <c r="I2723" s="50" t="s">
        <v>369</v>
      </c>
    </row>
    <row r="2724" spans="1:9" x14ac:dyDescent="0.25">
      <c r="A2724" s="50">
        <v>2009</v>
      </c>
      <c r="E2724" s="50">
        <v>3.3</v>
      </c>
      <c r="F2724" s="50">
        <f t="shared" si="42"/>
        <v>209.04288899999997</v>
      </c>
      <c r="H2724" s="50">
        <v>56</v>
      </c>
      <c r="I2724" s="50" t="s">
        <v>369</v>
      </c>
    </row>
    <row r="2725" spans="1:9" x14ac:dyDescent="0.25">
      <c r="A2725" s="50">
        <v>2008</v>
      </c>
      <c r="E2725" s="50">
        <v>3.19</v>
      </c>
      <c r="F2725" s="50">
        <f t="shared" ref="F2725:F2788" si="43">E2725*(39.37*1.609)</f>
        <v>202.07479269999999</v>
      </c>
      <c r="H2725" s="50">
        <v>41</v>
      </c>
      <c r="I2725" s="50" t="s">
        <v>369</v>
      </c>
    </row>
    <row r="2726" spans="1:9" x14ac:dyDescent="0.25">
      <c r="A2726" s="50">
        <v>2007</v>
      </c>
      <c r="E2726" s="50">
        <v>3.19</v>
      </c>
      <c r="F2726" s="50">
        <f t="shared" si="43"/>
        <v>202.07479269999999</v>
      </c>
      <c r="H2726" s="50">
        <v>42</v>
      </c>
      <c r="I2726" s="50" t="s">
        <v>369</v>
      </c>
    </row>
    <row r="2727" spans="1:9" x14ac:dyDescent="0.25">
      <c r="A2727" s="50">
        <v>2006</v>
      </c>
      <c r="E2727" s="50">
        <v>3.16</v>
      </c>
      <c r="F2727" s="50">
        <f t="shared" si="43"/>
        <v>200.1744028</v>
      </c>
      <c r="H2727" s="50">
        <v>57</v>
      </c>
      <c r="I2727" s="50" t="s">
        <v>369</v>
      </c>
    </row>
    <row r="2728" spans="1:9" x14ac:dyDescent="0.25">
      <c r="A2728" s="50">
        <v>2005</v>
      </c>
      <c r="E2728" s="50">
        <v>3.16</v>
      </c>
      <c r="F2728" s="50">
        <f t="shared" si="43"/>
        <v>200.1744028</v>
      </c>
      <c r="H2728" s="50">
        <v>57</v>
      </c>
      <c r="I2728" s="50" t="s">
        <v>369</v>
      </c>
    </row>
    <row r="2729" spans="1:9" x14ac:dyDescent="0.25">
      <c r="A2729" s="50">
        <v>2004</v>
      </c>
      <c r="E2729" s="50">
        <v>2.67</v>
      </c>
      <c r="F2729" s="50">
        <f t="shared" si="43"/>
        <v>169.13470109999997</v>
      </c>
      <c r="H2729" s="50">
        <v>57</v>
      </c>
      <c r="I2729" s="50" t="s">
        <v>369</v>
      </c>
    </row>
    <row r="2730" spans="1:9" x14ac:dyDescent="0.25">
      <c r="A2730" s="50">
        <v>2003</v>
      </c>
      <c r="E2730" s="50">
        <v>2.67</v>
      </c>
      <c r="F2730" s="50">
        <f t="shared" si="43"/>
        <v>169.13470109999997</v>
      </c>
      <c r="H2730" s="50">
        <v>57</v>
      </c>
      <c r="I2730" s="50" t="s">
        <v>369</v>
      </c>
    </row>
    <row r="2731" spans="1:9" x14ac:dyDescent="0.25">
      <c r="A2731" s="50">
        <v>2002</v>
      </c>
      <c r="E2731" s="50">
        <v>3.38</v>
      </c>
      <c r="F2731" s="50">
        <f t="shared" si="43"/>
        <v>214.11059539999997</v>
      </c>
      <c r="H2731" s="50">
        <v>62</v>
      </c>
      <c r="I2731" s="50" t="s">
        <v>369</v>
      </c>
    </row>
    <row r="2732" spans="1:9" x14ac:dyDescent="0.25">
      <c r="A2732" s="50">
        <v>2012</v>
      </c>
      <c r="E2732" s="50">
        <v>1.55</v>
      </c>
      <c r="F2732" s="50">
        <f t="shared" si="43"/>
        <v>98.18681149999999</v>
      </c>
      <c r="H2732" s="50">
        <v>90</v>
      </c>
      <c r="I2732" s="50" t="s">
        <v>370</v>
      </c>
    </row>
    <row r="2733" spans="1:9" x14ac:dyDescent="0.25">
      <c r="A2733" s="50">
        <v>2011</v>
      </c>
      <c r="E2733" s="50">
        <v>1.55</v>
      </c>
      <c r="F2733" s="50">
        <f t="shared" si="43"/>
        <v>98.18681149999999</v>
      </c>
      <c r="H2733" s="50">
        <v>90</v>
      </c>
      <c r="I2733" s="50" t="s">
        <v>370</v>
      </c>
    </row>
    <row r="2734" spans="1:9" x14ac:dyDescent="0.25">
      <c r="A2734" s="50">
        <v>2010</v>
      </c>
      <c r="E2734" s="50">
        <v>1.55</v>
      </c>
      <c r="F2734" s="50">
        <f t="shared" si="43"/>
        <v>98.18681149999999</v>
      </c>
      <c r="H2734" s="50">
        <v>92</v>
      </c>
      <c r="I2734" s="50" t="s">
        <v>370</v>
      </c>
    </row>
    <row r="2735" spans="1:9" x14ac:dyDescent="0.25">
      <c r="A2735" s="50">
        <v>2009</v>
      </c>
      <c r="E2735" s="50">
        <v>1.55</v>
      </c>
      <c r="F2735" s="50">
        <f t="shared" si="43"/>
        <v>98.18681149999999</v>
      </c>
      <c r="H2735" s="50">
        <v>92</v>
      </c>
      <c r="I2735" s="50" t="s">
        <v>370</v>
      </c>
    </row>
    <row r="2736" spans="1:9" x14ac:dyDescent="0.25">
      <c r="A2736" s="50">
        <v>2008</v>
      </c>
      <c r="E2736" s="50">
        <v>1.49</v>
      </c>
      <c r="F2736" s="50">
        <f t="shared" si="43"/>
        <v>94.38603169999999</v>
      </c>
      <c r="H2736" s="50">
        <v>100</v>
      </c>
      <c r="I2736" s="50" t="s">
        <v>370</v>
      </c>
    </row>
    <row r="2737" spans="1:9" x14ac:dyDescent="0.25">
      <c r="A2737" s="50">
        <v>2007</v>
      </c>
      <c r="E2737" s="50">
        <v>1.49</v>
      </c>
      <c r="F2737" s="50">
        <f t="shared" si="43"/>
        <v>94.38603169999999</v>
      </c>
      <c r="H2737" s="50">
        <v>100</v>
      </c>
      <c r="I2737" s="50" t="s">
        <v>370</v>
      </c>
    </row>
    <row r="2738" spans="1:9" x14ac:dyDescent="0.25">
      <c r="A2738" s="50">
        <v>2006</v>
      </c>
      <c r="E2738" s="50">
        <v>1.5</v>
      </c>
      <c r="F2738" s="50">
        <f t="shared" si="43"/>
        <v>95.019494999999992</v>
      </c>
      <c r="H2738" s="50">
        <v>93</v>
      </c>
      <c r="I2738" s="50" t="s">
        <v>370</v>
      </c>
    </row>
    <row r="2739" spans="1:9" x14ac:dyDescent="0.25">
      <c r="A2739" s="50">
        <v>2005</v>
      </c>
      <c r="E2739" s="50">
        <v>1.5</v>
      </c>
      <c r="F2739" s="50">
        <f t="shared" si="43"/>
        <v>95.019494999999992</v>
      </c>
      <c r="H2739" s="50">
        <v>93</v>
      </c>
      <c r="I2739" s="50" t="s">
        <v>370</v>
      </c>
    </row>
    <row r="2740" spans="1:9" x14ac:dyDescent="0.25">
      <c r="A2740" s="50">
        <v>2004</v>
      </c>
      <c r="E2740" s="50">
        <v>1.31</v>
      </c>
      <c r="F2740" s="50">
        <f t="shared" si="43"/>
        <v>82.983692300000001</v>
      </c>
      <c r="H2740" s="50">
        <v>96</v>
      </c>
      <c r="I2740" s="50" t="s">
        <v>370</v>
      </c>
    </row>
    <row r="2741" spans="1:9" x14ac:dyDescent="0.25">
      <c r="A2741" s="50">
        <v>2003</v>
      </c>
      <c r="E2741" s="50">
        <v>1.31</v>
      </c>
      <c r="F2741" s="50">
        <f t="shared" si="43"/>
        <v>82.983692300000001</v>
      </c>
      <c r="H2741" s="50">
        <v>96</v>
      </c>
      <c r="I2741" s="50" t="s">
        <v>370</v>
      </c>
    </row>
    <row r="2742" spans="1:9" x14ac:dyDescent="0.25">
      <c r="A2742" s="50">
        <v>2002</v>
      </c>
      <c r="E2742" s="50">
        <v>1.31</v>
      </c>
      <c r="F2742" s="50">
        <f t="shared" si="43"/>
        <v>82.983692300000001</v>
      </c>
      <c r="H2742" s="50">
        <v>97</v>
      </c>
      <c r="I2742" s="50" t="s">
        <v>370</v>
      </c>
    </row>
    <row r="2743" spans="1:9" x14ac:dyDescent="0.25">
      <c r="A2743" s="50">
        <v>2012</v>
      </c>
      <c r="E2743" s="50">
        <v>1.39</v>
      </c>
      <c r="F2743" s="50">
        <f t="shared" si="43"/>
        <v>88.051398699999993</v>
      </c>
      <c r="H2743" s="50">
        <v>91</v>
      </c>
      <c r="I2743" s="50" t="s">
        <v>371</v>
      </c>
    </row>
    <row r="2744" spans="1:9" x14ac:dyDescent="0.25">
      <c r="A2744" s="50">
        <v>2011</v>
      </c>
      <c r="E2744" s="50">
        <v>1.5</v>
      </c>
      <c r="F2744" s="50">
        <f t="shared" si="43"/>
        <v>95.019494999999992</v>
      </c>
      <c r="H2744" s="50">
        <v>91</v>
      </c>
      <c r="I2744" s="50" t="s">
        <v>371</v>
      </c>
    </row>
    <row r="2745" spans="1:9" x14ac:dyDescent="0.25">
      <c r="A2745" s="50">
        <v>2010</v>
      </c>
      <c r="E2745" s="50">
        <v>1.47</v>
      </c>
      <c r="F2745" s="50">
        <f t="shared" si="43"/>
        <v>93.119105099999985</v>
      </c>
      <c r="H2745" s="50">
        <v>92</v>
      </c>
      <c r="I2745" s="50" t="s">
        <v>371</v>
      </c>
    </row>
    <row r="2746" spans="1:9" x14ac:dyDescent="0.25">
      <c r="A2746" s="50">
        <v>2009</v>
      </c>
      <c r="E2746" s="50">
        <v>1.47</v>
      </c>
      <c r="F2746" s="50">
        <f t="shared" si="43"/>
        <v>93.119105099999985</v>
      </c>
      <c r="H2746" s="50">
        <v>92</v>
      </c>
      <c r="I2746" s="50" t="s">
        <v>371</v>
      </c>
    </row>
    <row r="2747" spans="1:9" x14ac:dyDescent="0.25">
      <c r="A2747" s="50">
        <v>2008</v>
      </c>
      <c r="E2747" s="50">
        <v>1.44</v>
      </c>
      <c r="F2747" s="50">
        <f t="shared" si="43"/>
        <v>91.218715199999991</v>
      </c>
      <c r="H2747" s="50">
        <v>99</v>
      </c>
      <c r="I2747" s="50" t="s">
        <v>371</v>
      </c>
    </row>
    <row r="2748" spans="1:9" x14ac:dyDescent="0.25">
      <c r="A2748" s="50">
        <v>2007</v>
      </c>
      <c r="E2748" s="50">
        <v>1.44</v>
      </c>
      <c r="F2748" s="50">
        <f t="shared" si="43"/>
        <v>91.218715199999991</v>
      </c>
      <c r="H2748" s="50">
        <v>100</v>
      </c>
      <c r="I2748" s="50" t="s">
        <v>371</v>
      </c>
    </row>
    <row r="2749" spans="1:9" x14ac:dyDescent="0.25">
      <c r="A2749" s="50">
        <v>2006</v>
      </c>
      <c r="E2749" s="50">
        <v>1.48</v>
      </c>
      <c r="F2749" s="50">
        <f t="shared" si="43"/>
        <v>93.752568399999987</v>
      </c>
      <c r="H2749" s="50">
        <v>91</v>
      </c>
      <c r="I2749" s="50" t="s">
        <v>371</v>
      </c>
    </row>
    <row r="2750" spans="1:9" x14ac:dyDescent="0.25">
      <c r="A2750" s="50">
        <v>2005</v>
      </c>
      <c r="E2750" s="50">
        <v>1.48</v>
      </c>
      <c r="F2750" s="50">
        <f t="shared" si="43"/>
        <v>93.752568399999987</v>
      </c>
      <c r="H2750" s="50">
        <v>91</v>
      </c>
      <c r="I2750" s="50" t="s">
        <v>371</v>
      </c>
    </row>
    <row r="2751" spans="1:9" x14ac:dyDescent="0.25">
      <c r="A2751" s="50">
        <v>2004</v>
      </c>
      <c r="E2751" s="50">
        <v>1.47</v>
      </c>
      <c r="F2751" s="50">
        <f t="shared" si="43"/>
        <v>93.119105099999985</v>
      </c>
      <c r="H2751" s="50">
        <v>93</v>
      </c>
      <c r="I2751" s="50" t="s">
        <v>371</v>
      </c>
    </row>
    <row r="2752" spans="1:9" x14ac:dyDescent="0.25">
      <c r="A2752" s="50">
        <v>2003</v>
      </c>
      <c r="E2752" s="50">
        <v>1.47</v>
      </c>
      <c r="F2752" s="50">
        <f t="shared" si="43"/>
        <v>93.119105099999985</v>
      </c>
      <c r="H2752" s="50">
        <v>93</v>
      </c>
      <c r="I2752" s="50" t="s">
        <v>371</v>
      </c>
    </row>
    <row r="2753" spans="1:9" x14ac:dyDescent="0.25">
      <c r="A2753" s="50">
        <v>2002</v>
      </c>
      <c r="E2753" s="50">
        <v>1.4</v>
      </c>
      <c r="F2753" s="50">
        <f t="shared" si="43"/>
        <v>88.684861999999981</v>
      </c>
      <c r="H2753" s="50">
        <v>94</v>
      </c>
      <c r="I2753" s="50" t="s">
        <v>371</v>
      </c>
    </row>
    <row r="2754" spans="1:9" x14ac:dyDescent="0.25">
      <c r="A2754" s="50">
        <v>2012</v>
      </c>
      <c r="E2754" s="50">
        <v>1.57</v>
      </c>
      <c r="F2754" s="50">
        <f t="shared" si="43"/>
        <v>99.453738099999995</v>
      </c>
      <c r="H2754" s="50">
        <v>83</v>
      </c>
      <c r="I2754" s="50" t="s">
        <v>372</v>
      </c>
    </row>
    <row r="2755" spans="1:9" x14ac:dyDescent="0.25">
      <c r="A2755" s="50">
        <v>2011</v>
      </c>
      <c r="E2755" s="50">
        <v>1.72</v>
      </c>
      <c r="F2755" s="50">
        <f t="shared" si="43"/>
        <v>108.95568759999999</v>
      </c>
      <c r="H2755" s="50">
        <v>82</v>
      </c>
      <c r="I2755" s="50" t="s">
        <v>372</v>
      </c>
    </row>
    <row r="2756" spans="1:9" x14ac:dyDescent="0.25">
      <c r="A2756" s="50">
        <v>2010</v>
      </c>
      <c r="E2756" s="50">
        <v>1.59</v>
      </c>
      <c r="F2756" s="50">
        <f t="shared" si="43"/>
        <v>100.7206647</v>
      </c>
      <c r="H2756" s="50">
        <v>85</v>
      </c>
      <c r="I2756" s="50" t="s">
        <v>372</v>
      </c>
    </row>
    <row r="2757" spans="1:9" x14ac:dyDescent="0.25">
      <c r="A2757" s="50">
        <v>2009</v>
      </c>
      <c r="E2757" s="50">
        <v>1.59</v>
      </c>
      <c r="F2757" s="50">
        <f t="shared" si="43"/>
        <v>100.7206647</v>
      </c>
      <c r="H2757" s="50">
        <v>85</v>
      </c>
      <c r="I2757" s="50" t="s">
        <v>372</v>
      </c>
    </row>
    <row r="2758" spans="1:9" x14ac:dyDescent="0.25">
      <c r="A2758" s="50">
        <v>2008</v>
      </c>
      <c r="E2758" s="50">
        <v>1.6</v>
      </c>
      <c r="F2758" s="50">
        <f t="shared" si="43"/>
        <v>101.354128</v>
      </c>
      <c r="H2758" s="50">
        <v>97</v>
      </c>
      <c r="I2758" s="50" t="s">
        <v>372</v>
      </c>
    </row>
    <row r="2759" spans="1:9" x14ac:dyDescent="0.25">
      <c r="A2759" s="50">
        <v>2007</v>
      </c>
      <c r="E2759" s="50">
        <v>1.6</v>
      </c>
      <c r="F2759" s="50">
        <f t="shared" si="43"/>
        <v>101.354128</v>
      </c>
      <c r="H2759" s="50">
        <v>98</v>
      </c>
      <c r="I2759" s="50" t="s">
        <v>372</v>
      </c>
    </row>
    <row r="2760" spans="1:9" x14ac:dyDescent="0.25">
      <c r="A2760" s="50">
        <v>2006</v>
      </c>
      <c r="E2760" s="50">
        <v>1.64</v>
      </c>
      <c r="F2760" s="50">
        <f t="shared" si="43"/>
        <v>103.88798119999998</v>
      </c>
      <c r="H2760" s="50">
        <v>89</v>
      </c>
      <c r="I2760" s="50" t="s">
        <v>372</v>
      </c>
    </row>
    <row r="2761" spans="1:9" x14ac:dyDescent="0.25">
      <c r="A2761" s="50">
        <v>2005</v>
      </c>
      <c r="E2761" s="50">
        <v>1.64</v>
      </c>
      <c r="F2761" s="50">
        <f t="shared" si="43"/>
        <v>103.88798119999998</v>
      </c>
      <c r="H2761" s="50">
        <v>89</v>
      </c>
      <c r="I2761" s="50" t="s">
        <v>372</v>
      </c>
    </row>
    <row r="2762" spans="1:9" x14ac:dyDescent="0.25">
      <c r="A2762" s="50">
        <v>2004</v>
      </c>
      <c r="E2762" s="50">
        <v>1.64</v>
      </c>
      <c r="F2762" s="50">
        <f t="shared" si="43"/>
        <v>103.88798119999998</v>
      </c>
      <c r="H2762" s="50">
        <v>85</v>
      </c>
      <c r="I2762" s="50" t="s">
        <v>372</v>
      </c>
    </row>
    <row r="2763" spans="1:9" x14ac:dyDescent="0.25">
      <c r="A2763" s="50">
        <v>2002</v>
      </c>
      <c r="E2763" s="50">
        <v>1.57</v>
      </c>
      <c r="F2763" s="50">
        <f t="shared" si="43"/>
        <v>99.453738099999995</v>
      </c>
      <c r="H2763" s="50">
        <v>92</v>
      </c>
      <c r="I2763" s="50" t="s">
        <v>372</v>
      </c>
    </row>
    <row r="2764" spans="1:9" x14ac:dyDescent="0.25">
      <c r="A2764" s="50">
        <v>2012</v>
      </c>
      <c r="E2764" s="50">
        <v>1.43</v>
      </c>
      <c r="F2764" s="50">
        <f t="shared" si="43"/>
        <v>90.585251899999989</v>
      </c>
      <c r="H2764" s="50">
        <v>91</v>
      </c>
      <c r="I2764" s="50" t="s">
        <v>373</v>
      </c>
    </row>
    <row r="2765" spans="1:9" x14ac:dyDescent="0.25">
      <c r="A2765" s="50">
        <v>2011</v>
      </c>
      <c r="E2765" s="50">
        <v>1.49</v>
      </c>
      <c r="F2765" s="50">
        <f t="shared" si="43"/>
        <v>94.38603169999999</v>
      </c>
      <c r="H2765" s="50">
        <v>91</v>
      </c>
      <c r="I2765" s="50" t="s">
        <v>373</v>
      </c>
    </row>
    <row r="2766" spans="1:9" x14ac:dyDescent="0.25">
      <c r="A2766" s="50">
        <v>2010</v>
      </c>
      <c r="E2766" s="50">
        <v>1.39</v>
      </c>
      <c r="F2766" s="50">
        <f t="shared" si="43"/>
        <v>88.051398699999993</v>
      </c>
      <c r="H2766" s="50">
        <v>93</v>
      </c>
      <c r="I2766" s="50" t="s">
        <v>373</v>
      </c>
    </row>
    <row r="2767" spans="1:9" x14ac:dyDescent="0.25">
      <c r="A2767" s="50">
        <v>2009</v>
      </c>
      <c r="E2767" s="50">
        <v>1.39</v>
      </c>
      <c r="F2767" s="50">
        <f t="shared" si="43"/>
        <v>88.051398699999993</v>
      </c>
      <c r="H2767" s="50">
        <v>93</v>
      </c>
      <c r="I2767" s="50" t="s">
        <v>373</v>
      </c>
    </row>
    <row r="2768" spans="1:9" x14ac:dyDescent="0.25">
      <c r="A2768" s="50">
        <v>2008</v>
      </c>
      <c r="E2768" s="50">
        <v>1.35</v>
      </c>
      <c r="F2768" s="50">
        <f t="shared" si="43"/>
        <v>85.517545499999997</v>
      </c>
      <c r="H2768" s="50">
        <v>100</v>
      </c>
      <c r="I2768" s="50" t="s">
        <v>373</v>
      </c>
    </row>
    <row r="2769" spans="1:9" x14ac:dyDescent="0.25">
      <c r="A2769" s="50">
        <v>2007</v>
      </c>
      <c r="E2769" s="50">
        <v>1.35</v>
      </c>
      <c r="F2769" s="50">
        <f t="shared" si="43"/>
        <v>85.517545499999997</v>
      </c>
      <c r="H2769" s="50">
        <v>100</v>
      </c>
      <c r="I2769" s="50" t="s">
        <v>373</v>
      </c>
    </row>
    <row r="2770" spans="1:9" x14ac:dyDescent="0.25">
      <c r="A2770" s="50">
        <v>2006</v>
      </c>
      <c r="E2770" s="50">
        <v>1.37</v>
      </c>
      <c r="F2770" s="50">
        <f t="shared" si="43"/>
        <v>86.784472100000002</v>
      </c>
      <c r="H2770" s="50">
        <v>100</v>
      </c>
      <c r="I2770" s="50" t="s">
        <v>373</v>
      </c>
    </row>
    <row r="2771" spans="1:9" x14ac:dyDescent="0.25">
      <c r="A2771" s="50">
        <v>2005</v>
      </c>
      <c r="E2771" s="50">
        <v>1.37</v>
      </c>
      <c r="F2771" s="50">
        <f t="shared" si="43"/>
        <v>86.784472100000002</v>
      </c>
      <c r="H2771" s="50">
        <v>100</v>
      </c>
      <c r="I2771" s="50" t="s">
        <v>373</v>
      </c>
    </row>
    <row r="2772" spans="1:9" x14ac:dyDescent="0.25">
      <c r="A2772" s="50">
        <v>2004</v>
      </c>
      <c r="E2772" s="50">
        <v>1.35</v>
      </c>
      <c r="F2772" s="50">
        <f t="shared" si="43"/>
        <v>85.517545499999997</v>
      </c>
      <c r="H2772" s="50">
        <v>100</v>
      </c>
      <c r="I2772" s="50" t="s">
        <v>373</v>
      </c>
    </row>
    <row r="2773" spans="1:9" x14ac:dyDescent="0.25">
      <c r="A2773" s="50">
        <v>2003</v>
      </c>
      <c r="E2773" s="50">
        <v>1.35</v>
      </c>
      <c r="F2773" s="50">
        <f t="shared" si="43"/>
        <v>85.517545499999997</v>
      </c>
      <c r="H2773" s="50">
        <v>100</v>
      </c>
      <c r="I2773" s="50" t="s">
        <v>373</v>
      </c>
    </row>
    <row r="2774" spans="1:9" x14ac:dyDescent="0.25">
      <c r="A2774" s="50">
        <v>2002</v>
      </c>
      <c r="E2774" s="50">
        <v>1.28</v>
      </c>
      <c r="F2774" s="50">
        <f t="shared" si="43"/>
        <v>81.083302399999994</v>
      </c>
      <c r="H2774" s="50">
        <v>100</v>
      </c>
      <c r="I2774" s="50" t="s">
        <v>373</v>
      </c>
    </row>
    <row r="2775" spans="1:9" x14ac:dyDescent="0.25">
      <c r="A2775" s="50">
        <v>2012</v>
      </c>
      <c r="E2775" s="50">
        <v>1.29</v>
      </c>
      <c r="F2775" s="50">
        <f t="shared" si="43"/>
        <v>81.716765699999996</v>
      </c>
      <c r="H2775" s="50">
        <v>93</v>
      </c>
      <c r="I2775" s="50" t="s">
        <v>374</v>
      </c>
    </row>
    <row r="2776" spans="1:9" x14ac:dyDescent="0.25">
      <c r="A2776" s="50">
        <v>2011</v>
      </c>
      <c r="E2776" s="50">
        <v>1.51</v>
      </c>
      <c r="F2776" s="50">
        <f t="shared" si="43"/>
        <v>95.652958299999995</v>
      </c>
      <c r="H2776" s="50">
        <v>91</v>
      </c>
      <c r="I2776" s="50" t="s">
        <v>374</v>
      </c>
    </row>
    <row r="2777" spans="1:9" x14ac:dyDescent="0.25">
      <c r="A2777" s="50">
        <v>2010</v>
      </c>
      <c r="E2777" s="50">
        <v>1.4</v>
      </c>
      <c r="F2777" s="50">
        <f t="shared" si="43"/>
        <v>88.684861999999981</v>
      </c>
      <c r="H2777" s="50">
        <v>87</v>
      </c>
      <c r="I2777" s="50" t="s">
        <v>374</v>
      </c>
    </row>
    <row r="2778" spans="1:9" x14ac:dyDescent="0.25">
      <c r="A2778" s="50">
        <v>2009</v>
      </c>
      <c r="E2778" s="50">
        <v>1.4</v>
      </c>
      <c r="F2778" s="50">
        <f t="shared" si="43"/>
        <v>88.684861999999981</v>
      </c>
      <c r="H2778" s="50">
        <v>87</v>
      </c>
      <c r="I2778" s="50" t="s">
        <v>374</v>
      </c>
    </row>
    <row r="2779" spans="1:9" x14ac:dyDescent="0.25">
      <c r="A2779" s="50">
        <v>2008</v>
      </c>
      <c r="E2779" s="50">
        <v>1.33</v>
      </c>
      <c r="F2779" s="50">
        <f t="shared" si="43"/>
        <v>84.250618899999992</v>
      </c>
      <c r="H2779" s="50">
        <v>100</v>
      </c>
      <c r="I2779" s="50" t="s">
        <v>374</v>
      </c>
    </row>
    <row r="2780" spans="1:9" x14ac:dyDescent="0.25">
      <c r="A2780" s="50">
        <v>2007</v>
      </c>
      <c r="E2780" s="50">
        <v>1.33</v>
      </c>
      <c r="F2780" s="50">
        <f t="shared" si="43"/>
        <v>84.250618899999992</v>
      </c>
      <c r="H2780" s="50">
        <v>100</v>
      </c>
      <c r="I2780" s="50" t="s">
        <v>374</v>
      </c>
    </row>
    <row r="2781" spans="1:9" x14ac:dyDescent="0.25">
      <c r="A2781" s="50">
        <v>2006</v>
      </c>
      <c r="E2781" s="50">
        <v>1.41</v>
      </c>
      <c r="F2781" s="50">
        <f t="shared" si="43"/>
        <v>89.318325299999984</v>
      </c>
      <c r="H2781" s="50">
        <v>93</v>
      </c>
      <c r="I2781" s="50" t="s">
        <v>374</v>
      </c>
    </row>
    <row r="2782" spans="1:9" x14ac:dyDescent="0.25">
      <c r="A2782" s="50">
        <v>2005</v>
      </c>
      <c r="E2782" s="50">
        <v>1.41</v>
      </c>
      <c r="F2782" s="50">
        <f t="shared" si="43"/>
        <v>89.318325299999984</v>
      </c>
      <c r="H2782" s="50">
        <v>93</v>
      </c>
      <c r="I2782" s="50" t="s">
        <v>374</v>
      </c>
    </row>
    <row r="2783" spans="1:9" x14ac:dyDescent="0.25">
      <c r="A2783" s="50">
        <v>2004</v>
      </c>
      <c r="E2783" s="50">
        <v>1.38</v>
      </c>
      <c r="F2783" s="50">
        <f t="shared" si="43"/>
        <v>87.41793539999999</v>
      </c>
      <c r="H2783" s="50">
        <v>95</v>
      </c>
      <c r="I2783" s="50" t="s">
        <v>374</v>
      </c>
    </row>
    <row r="2784" spans="1:9" x14ac:dyDescent="0.25">
      <c r="A2784" s="50">
        <v>2002</v>
      </c>
      <c r="E2784" s="50">
        <v>1.29</v>
      </c>
      <c r="F2784" s="50">
        <f t="shared" si="43"/>
        <v>81.716765699999996</v>
      </c>
      <c r="H2784" s="50">
        <v>96</v>
      </c>
      <c r="I2784" s="50" t="s">
        <v>374</v>
      </c>
    </row>
    <row r="2785" spans="1:9" x14ac:dyDescent="0.25">
      <c r="A2785" s="50">
        <v>2012</v>
      </c>
      <c r="E2785" s="50">
        <v>1.71</v>
      </c>
      <c r="F2785" s="50">
        <f t="shared" si="43"/>
        <v>108.32222429999999</v>
      </c>
      <c r="H2785" s="50">
        <v>73</v>
      </c>
      <c r="I2785" s="50" t="s">
        <v>375</v>
      </c>
    </row>
    <row r="2786" spans="1:9" x14ac:dyDescent="0.25">
      <c r="A2786" s="50">
        <v>2011</v>
      </c>
      <c r="E2786" s="50">
        <v>1.87</v>
      </c>
      <c r="F2786" s="50">
        <f t="shared" si="43"/>
        <v>118.4576371</v>
      </c>
      <c r="H2786" s="50">
        <v>72</v>
      </c>
      <c r="I2786" s="50" t="s">
        <v>375</v>
      </c>
    </row>
    <row r="2787" spans="1:9" x14ac:dyDescent="0.25">
      <c r="A2787" s="50">
        <v>2010</v>
      </c>
      <c r="E2787" s="50">
        <v>1.8</v>
      </c>
      <c r="F2787" s="50">
        <f t="shared" si="43"/>
        <v>114.023394</v>
      </c>
      <c r="H2787" s="50">
        <v>80</v>
      </c>
      <c r="I2787" s="50" t="s">
        <v>375</v>
      </c>
    </row>
    <row r="2788" spans="1:9" x14ac:dyDescent="0.25">
      <c r="A2788" s="50">
        <v>2009</v>
      </c>
      <c r="E2788" s="50">
        <v>1.8</v>
      </c>
      <c r="F2788" s="50">
        <f t="shared" si="43"/>
        <v>114.023394</v>
      </c>
      <c r="H2788" s="50">
        <v>80</v>
      </c>
      <c r="I2788" s="50" t="s">
        <v>375</v>
      </c>
    </row>
    <row r="2789" spans="1:9" x14ac:dyDescent="0.25">
      <c r="A2789" s="50">
        <v>2008</v>
      </c>
      <c r="E2789" s="50">
        <v>1.7</v>
      </c>
      <c r="F2789" s="50">
        <f t="shared" ref="F2789:F2852" si="44">E2789*(39.37*1.609)</f>
        <v>107.68876099999999</v>
      </c>
      <c r="H2789" s="50">
        <v>82</v>
      </c>
      <c r="I2789" s="50" t="s">
        <v>375</v>
      </c>
    </row>
    <row r="2790" spans="1:9" x14ac:dyDescent="0.25">
      <c r="A2790" s="50">
        <v>2007</v>
      </c>
      <c r="E2790" s="50">
        <v>1.7</v>
      </c>
      <c r="F2790" s="50">
        <f t="shared" si="44"/>
        <v>107.68876099999999</v>
      </c>
      <c r="H2790" s="50">
        <v>83</v>
      </c>
      <c r="I2790" s="50" t="s">
        <v>375</v>
      </c>
    </row>
    <row r="2791" spans="1:9" x14ac:dyDescent="0.25">
      <c r="A2791" s="50">
        <v>2006</v>
      </c>
      <c r="E2791" s="50">
        <v>1.72</v>
      </c>
      <c r="F2791" s="50">
        <f t="shared" si="44"/>
        <v>108.95568759999999</v>
      </c>
      <c r="H2791" s="50">
        <v>82</v>
      </c>
      <c r="I2791" s="50" t="s">
        <v>375</v>
      </c>
    </row>
    <row r="2792" spans="1:9" x14ac:dyDescent="0.25">
      <c r="A2792" s="50">
        <v>2005</v>
      </c>
      <c r="E2792" s="50">
        <v>1.72</v>
      </c>
      <c r="F2792" s="50">
        <f t="shared" si="44"/>
        <v>108.95568759999999</v>
      </c>
      <c r="H2792" s="50">
        <v>82</v>
      </c>
      <c r="I2792" s="50" t="s">
        <v>375</v>
      </c>
    </row>
    <row r="2793" spans="1:9" x14ac:dyDescent="0.25">
      <c r="A2793" s="50">
        <v>2004</v>
      </c>
      <c r="E2793" s="50">
        <v>1.75</v>
      </c>
      <c r="F2793" s="50">
        <f t="shared" si="44"/>
        <v>110.8560775</v>
      </c>
      <c r="H2793" s="50">
        <v>71</v>
      </c>
      <c r="I2793" s="50" t="s">
        <v>375</v>
      </c>
    </row>
    <row r="2794" spans="1:9" x14ac:dyDescent="0.25">
      <c r="A2794" s="50">
        <v>2002</v>
      </c>
      <c r="E2794" s="50">
        <v>1.59</v>
      </c>
      <c r="F2794" s="50">
        <f t="shared" si="44"/>
        <v>100.7206647</v>
      </c>
      <c r="H2794" s="50">
        <v>85</v>
      </c>
      <c r="I2794" s="50" t="s">
        <v>375</v>
      </c>
    </row>
    <row r="2795" spans="1:9" x14ac:dyDescent="0.25">
      <c r="A2795" s="50">
        <v>2012</v>
      </c>
      <c r="E2795" s="50">
        <v>1.3</v>
      </c>
      <c r="F2795" s="50">
        <f t="shared" si="44"/>
        <v>82.350228999999999</v>
      </c>
      <c r="H2795" s="50">
        <v>84</v>
      </c>
      <c r="I2795" s="50" t="s">
        <v>376</v>
      </c>
    </row>
    <row r="2796" spans="1:9" x14ac:dyDescent="0.25">
      <c r="A2796" s="50">
        <v>2011</v>
      </c>
      <c r="E2796" s="50">
        <v>1.51</v>
      </c>
      <c r="F2796" s="50">
        <f t="shared" si="44"/>
        <v>95.652958299999995</v>
      </c>
      <c r="H2796" s="50">
        <v>82</v>
      </c>
      <c r="I2796" s="50" t="s">
        <v>376</v>
      </c>
    </row>
    <row r="2797" spans="1:9" x14ac:dyDescent="0.25">
      <c r="A2797" s="50">
        <v>2010</v>
      </c>
      <c r="E2797" s="50">
        <v>1.61</v>
      </c>
      <c r="F2797" s="50">
        <f t="shared" si="44"/>
        <v>101.98759129999999</v>
      </c>
      <c r="H2797" s="50">
        <v>82</v>
      </c>
      <c r="I2797" s="50" t="s">
        <v>376</v>
      </c>
    </row>
    <row r="2798" spans="1:9" x14ac:dyDescent="0.25">
      <c r="A2798" s="50">
        <v>2009</v>
      </c>
      <c r="E2798" s="50">
        <v>1.61</v>
      </c>
      <c r="F2798" s="50">
        <f t="shared" si="44"/>
        <v>101.98759129999999</v>
      </c>
      <c r="H2798" s="50">
        <v>82</v>
      </c>
      <c r="I2798" s="50" t="s">
        <v>376</v>
      </c>
    </row>
    <row r="2799" spans="1:9" x14ac:dyDescent="0.25">
      <c r="A2799" s="50">
        <v>2008</v>
      </c>
      <c r="E2799" s="50">
        <v>1.48</v>
      </c>
      <c r="F2799" s="50">
        <f t="shared" si="44"/>
        <v>93.752568399999987</v>
      </c>
      <c r="H2799" s="50">
        <v>88</v>
      </c>
      <c r="I2799" s="50" t="s">
        <v>376</v>
      </c>
    </row>
    <row r="2800" spans="1:9" x14ac:dyDescent="0.25">
      <c r="A2800" s="50">
        <v>2007</v>
      </c>
      <c r="E2800" s="50">
        <v>1.48</v>
      </c>
      <c r="F2800" s="50">
        <f t="shared" si="44"/>
        <v>93.752568399999987</v>
      </c>
      <c r="H2800" s="50">
        <v>89</v>
      </c>
      <c r="I2800" s="50" t="s">
        <v>376</v>
      </c>
    </row>
    <row r="2801" spans="1:9" x14ac:dyDescent="0.25">
      <c r="A2801" s="50">
        <v>2006</v>
      </c>
      <c r="E2801" s="50">
        <v>1.57</v>
      </c>
      <c r="F2801" s="50">
        <f t="shared" si="44"/>
        <v>99.453738099999995</v>
      </c>
      <c r="H2801" s="50">
        <v>86</v>
      </c>
      <c r="I2801" s="50" t="s">
        <v>376</v>
      </c>
    </row>
    <row r="2802" spans="1:9" x14ac:dyDescent="0.25">
      <c r="A2802" s="50">
        <v>2005</v>
      </c>
      <c r="E2802" s="50">
        <v>1.57</v>
      </c>
      <c r="F2802" s="50">
        <f t="shared" si="44"/>
        <v>99.453738099999995</v>
      </c>
      <c r="H2802" s="50">
        <v>87</v>
      </c>
      <c r="I2802" s="50" t="s">
        <v>376</v>
      </c>
    </row>
    <row r="2803" spans="1:9" x14ac:dyDescent="0.25">
      <c r="A2803" s="50">
        <v>2004</v>
      </c>
      <c r="E2803" s="50">
        <v>1.56</v>
      </c>
      <c r="F2803" s="50">
        <f t="shared" si="44"/>
        <v>98.820274799999993</v>
      </c>
      <c r="H2803" s="50">
        <v>88</v>
      </c>
      <c r="I2803" s="50" t="s">
        <v>376</v>
      </c>
    </row>
    <row r="2804" spans="1:9" x14ac:dyDescent="0.25">
      <c r="A2804" s="50">
        <v>2003</v>
      </c>
      <c r="E2804" s="50">
        <v>1.56</v>
      </c>
      <c r="F2804" s="50">
        <f t="shared" si="44"/>
        <v>98.820274799999993</v>
      </c>
      <c r="H2804" s="50">
        <v>88</v>
      </c>
      <c r="I2804" s="50" t="s">
        <v>376</v>
      </c>
    </row>
    <row r="2805" spans="1:9" x14ac:dyDescent="0.25">
      <c r="A2805" s="50">
        <v>2002</v>
      </c>
      <c r="E2805" s="50">
        <v>1.45</v>
      </c>
      <c r="F2805" s="50">
        <f t="shared" si="44"/>
        <v>91.852178499999994</v>
      </c>
      <c r="H2805" s="50">
        <v>84</v>
      </c>
      <c r="I2805" s="50" t="s">
        <v>376</v>
      </c>
    </row>
    <row r="2806" spans="1:9" x14ac:dyDescent="0.25">
      <c r="A2806" s="50">
        <v>2012</v>
      </c>
      <c r="E2806" s="50">
        <v>1.36</v>
      </c>
      <c r="F2806" s="50">
        <f t="shared" si="44"/>
        <v>86.1510088</v>
      </c>
      <c r="H2806" s="50">
        <v>90</v>
      </c>
      <c r="I2806" s="50" t="s">
        <v>377</v>
      </c>
    </row>
    <row r="2807" spans="1:9" x14ac:dyDescent="0.25">
      <c r="A2807" s="50">
        <v>2011</v>
      </c>
      <c r="E2807" s="50">
        <v>1.52</v>
      </c>
      <c r="F2807" s="50">
        <f t="shared" si="44"/>
        <v>96.286421599999997</v>
      </c>
      <c r="H2807" s="50">
        <v>89</v>
      </c>
      <c r="I2807" s="50" t="s">
        <v>377</v>
      </c>
    </row>
    <row r="2808" spans="1:9" x14ac:dyDescent="0.25">
      <c r="A2808" s="50">
        <v>2010</v>
      </c>
      <c r="E2808" s="50">
        <v>1.33</v>
      </c>
      <c r="F2808" s="50">
        <f t="shared" si="44"/>
        <v>84.250618899999992</v>
      </c>
      <c r="H2808" s="50">
        <v>86</v>
      </c>
      <c r="I2808" s="50" t="s">
        <v>377</v>
      </c>
    </row>
    <row r="2809" spans="1:9" x14ac:dyDescent="0.25">
      <c r="A2809" s="50">
        <v>2009</v>
      </c>
      <c r="E2809" s="50">
        <v>1.33</v>
      </c>
      <c r="F2809" s="50">
        <f t="shared" si="44"/>
        <v>84.250618899999992</v>
      </c>
      <c r="H2809" s="50">
        <v>86</v>
      </c>
      <c r="I2809" s="50" t="s">
        <v>377</v>
      </c>
    </row>
    <row r="2810" spans="1:9" x14ac:dyDescent="0.25">
      <c r="A2810" s="50">
        <v>2008</v>
      </c>
      <c r="E2810" s="50">
        <v>1.28</v>
      </c>
      <c r="F2810" s="50">
        <f t="shared" si="44"/>
        <v>81.083302399999994</v>
      </c>
      <c r="H2810" s="50">
        <v>93</v>
      </c>
      <c r="I2810" s="50" t="s">
        <v>377</v>
      </c>
    </row>
    <row r="2811" spans="1:9" x14ac:dyDescent="0.25">
      <c r="A2811" s="50">
        <v>2007</v>
      </c>
      <c r="E2811" s="50">
        <v>1.28</v>
      </c>
      <c r="F2811" s="50">
        <f t="shared" si="44"/>
        <v>81.083302399999994</v>
      </c>
      <c r="H2811" s="50">
        <v>94</v>
      </c>
      <c r="I2811" s="50" t="s">
        <v>377</v>
      </c>
    </row>
    <row r="2812" spans="1:9" x14ac:dyDescent="0.25">
      <c r="A2812" s="50">
        <v>2006</v>
      </c>
      <c r="E2812" s="50">
        <v>1.43</v>
      </c>
      <c r="F2812" s="50">
        <f t="shared" si="44"/>
        <v>90.585251899999989</v>
      </c>
      <c r="H2812" s="50">
        <v>90</v>
      </c>
      <c r="I2812" s="50" t="s">
        <v>377</v>
      </c>
    </row>
    <row r="2813" spans="1:9" x14ac:dyDescent="0.25">
      <c r="A2813" s="50">
        <v>2005</v>
      </c>
      <c r="E2813" s="50">
        <v>1.43</v>
      </c>
      <c r="F2813" s="50">
        <f t="shared" si="44"/>
        <v>90.585251899999989</v>
      </c>
      <c r="H2813" s="50">
        <v>90</v>
      </c>
      <c r="I2813" s="50" t="s">
        <v>377</v>
      </c>
    </row>
    <row r="2814" spans="1:9" x14ac:dyDescent="0.25">
      <c r="A2814" s="50">
        <v>2004</v>
      </c>
      <c r="E2814" s="50">
        <v>1.5</v>
      </c>
      <c r="F2814" s="50">
        <f t="shared" si="44"/>
        <v>95.019494999999992</v>
      </c>
      <c r="H2814" s="50">
        <v>85</v>
      </c>
      <c r="I2814" s="50" t="s">
        <v>377</v>
      </c>
    </row>
    <row r="2815" spans="1:9" x14ac:dyDescent="0.25">
      <c r="A2815" s="50">
        <v>2002</v>
      </c>
      <c r="E2815" s="50">
        <v>1.37</v>
      </c>
      <c r="F2815" s="50">
        <f t="shared" si="44"/>
        <v>86.784472100000002</v>
      </c>
      <c r="H2815" s="50">
        <v>92</v>
      </c>
      <c r="I2815" s="50" t="s">
        <v>377</v>
      </c>
    </row>
    <row r="2816" spans="1:9" x14ac:dyDescent="0.25">
      <c r="A2816" s="50">
        <v>2012</v>
      </c>
      <c r="E2816" s="50">
        <v>1.45</v>
      </c>
      <c r="F2816" s="50">
        <f t="shared" si="44"/>
        <v>91.852178499999994</v>
      </c>
      <c r="H2816" s="50">
        <v>86</v>
      </c>
      <c r="I2816" s="50" t="s">
        <v>378</v>
      </c>
    </row>
    <row r="2817" spans="1:9" x14ac:dyDescent="0.25">
      <c r="A2817" s="50">
        <v>2011</v>
      </c>
      <c r="E2817" s="50">
        <v>1.52</v>
      </c>
      <c r="F2817" s="50">
        <f t="shared" si="44"/>
        <v>96.286421599999997</v>
      </c>
      <c r="H2817" s="50">
        <v>85</v>
      </c>
      <c r="I2817" s="50" t="s">
        <v>378</v>
      </c>
    </row>
    <row r="2818" spans="1:9" x14ac:dyDescent="0.25">
      <c r="A2818" s="50">
        <v>2010</v>
      </c>
      <c r="E2818" s="50">
        <v>1.47</v>
      </c>
      <c r="F2818" s="50">
        <f t="shared" si="44"/>
        <v>93.119105099999985</v>
      </c>
      <c r="H2818" s="50">
        <v>94</v>
      </c>
      <c r="I2818" s="50" t="s">
        <v>378</v>
      </c>
    </row>
    <row r="2819" spans="1:9" x14ac:dyDescent="0.25">
      <c r="A2819" s="50">
        <v>2009</v>
      </c>
      <c r="E2819" s="50">
        <v>1.46</v>
      </c>
      <c r="F2819" s="50">
        <f t="shared" si="44"/>
        <v>92.485641799999996</v>
      </c>
      <c r="H2819" s="50">
        <v>94</v>
      </c>
      <c r="I2819" s="50" t="s">
        <v>378</v>
      </c>
    </row>
    <row r="2820" spans="1:9" x14ac:dyDescent="0.25">
      <c r="A2820" s="50">
        <v>2008</v>
      </c>
      <c r="E2820" s="50">
        <v>1.49</v>
      </c>
      <c r="F2820" s="50">
        <f t="shared" si="44"/>
        <v>94.38603169999999</v>
      </c>
      <c r="H2820" s="50">
        <v>100</v>
      </c>
      <c r="I2820" s="50" t="s">
        <v>378</v>
      </c>
    </row>
    <row r="2821" spans="1:9" x14ac:dyDescent="0.25">
      <c r="A2821" s="50">
        <v>2007</v>
      </c>
      <c r="E2821" s="50">
        <v>1.49</v>
      </c>
      <c r="F2821" s="50">
        <f t="shared" si="44"/>
        <v>94.38603169999999</v>
      </c>
      <c r="H2821" s="50">
        <v>100</v>
      </c>
      <c r="I2821" s="50" t="s">
        <v>378</v>
      </c>
    </row>
    <row r="2822" spans="1:9" x14ac:dyDescent="0.25">
      <c r="A2822" s="50">
        <v>2006</v>
      </c>
      <c r="E2822" s="50">
        <v>1.54</v>
      </c>
      <c r="F2822" s="50">
        <f t="shared" si="44"/>
        <v>97.553348199999988</v>
      </c>
      <c r="H2822" s="50">
        <v>95</v>
      </c>
      <c r="I2822" s="50" t="s">
        <v>378</v>
      </c>
    </row>
    <row r="2823" spans="1:9" x14ac:dyDescent="0.25">
      <c r="A2823" s="50">
        <v>2005</v>
      </c>
      <c r="E2823" s="50">
        <v>1.54</v>
      </c>
      <c r="F2823" s="50">
        <f t="shared" si="44"/>
        <v>97.553348199999988</v>
      </c>
      <c r="H2823" s="50">
        <v>95</v>
      </c>
      <c r="I2823" s="50" t="s">
        <v>378</v>
      </c>
    </row>
    <row r="2824" spans="1:9" x14ac:dyDescent="0.25">
      <c r="A2824" s="50">
        <v>2004</v>
      </c>
      <c r="E2824" s="50">
        <v>1.82</v>
      </c>
      <c r="F2824" s="50">
        <f t="shared" si="44"/>
        <v>115.2903206</v>
      </c>
      <c r="H2824" s="50">
        <v>87</v>
      </c>
      <c r="I2824" s="50" t="s">
        <v>378</v>
      </c>
    </row>
    <row r="2825" spans="1:9" x14ac:dyDescent="0.25">
      <c r="A2825" s="50">
        <v>2002</v>
      </c>
      <c r="E2825" s="50">
        <v>1.56</v>
      </c>
      <c r="F2825" s="50">
        <f t="shared" si="44"/>
        <v>98.820274799999993</v>
      </c>
      <c r="H2825" s="50">
        <v>97</v>
      </c>
      <c r="I2825" s="50" t="s">
        <v>378</v>
      </c>
    </row>
    <row r="2826" spans="1:9" x14ac:dyDescent="0.25">
      <c r="A2826" s="50">
        <v>2002</v>
      </c>
      <c r="F2826" s="50">
        <f t="shared" si="44"/>
        <v>0</v>
      </c>
      <c r="H2826" s="50">
        <v>90</v>
      </c>
      <c r="I2826" s="50" t="s">
        <v>379</v>
      </c>
    </row>
    <row r="2827" spans="1:9" x14ac:dyDescent="0.25">
      <c r="A2827" s="50">
        <v>2012</v>
      </c>
      <c r="E2827" s="50">
        <v>1.45</v>
      </c>
      <c r="F2827" s="50">
        <f t="shared" si="44"/>
        <v>91.852178499999994</v>
      </c>
      <c r="H2827" s="50">
        <v>88</v>
      </c>
      <c r="I2827" s="50" t="s">
        <v>380</v>
      </c>
    </row>
    <row r="2828" spans="1:9" x14ac:dyDescent="0.25">
      <c r="A2828" s="50">
        <v>2011</v>
      </c>
      <c r="E2828" s="50">
        <v>1.55</v>
      </c>
      <c r="F2828" s="50">
        <f t="shared" si="44"/>
        <v>98.18681149999999</v>
      </c>
      <c r="H2828" s="50">
        <v>87</v>
      </c>
      <c r="I2828" s="50" t="s">
        <v>380</v>
      </c>
    </row>
    <row r="2829" spans="1:9" x14ac:dyDescent="0.25">
      <c r="A2829" s="50">
        <v>2010</v>
      </c>
      <c r="E2829" s="50">
        <v>1.42</v>
      </c>
      <c r="F2829" s="50">
        <f t="shared" si="44"/>
        <v>89.951788599999986</v>
      </c>
      <c r="H2829" s="50">
        <v>95</v>
      </c>
      <c r="I2829" s="50" t="s">
        <v>380</v>
      </c>
    </row>
    <row r="2830" spans="1:9" x14ac:dyDescent="0.25">
      <c r="A2830" s="50">
        <v>2009</v>
      </c>
      <c r="E2830" s="50">
        <v>1.54</v>
      </c>
      <c r="F2830" s="50">
        <f t="shared" si="44"/>
        <v>97.553348199999988</v>
      </c>
      <c r="H2830" s="50">
        <v>95</v>
      </c>
      <c r="I2830" s="50" t="s">
        <v>380</v>
      </c>
    </row>
    <row r="2831" spans="1:9" x14ac:dyDescent="0.25">
      <c r="A2831" s="50">
        <v>2008</v>
      </c>
      <c r="E2831" s="50">
        <v>1.55</v>
      </c>
      <c r="F2831" s="50">
        <f t="shared" si="44"/>
        <v>98.18681149999999</v>
      </c>
      <c r="H2831" s="50">
        <v>89</v>
      </c>
      <c r="I2831" s="50" t="s">
        <v>380</v>
      </c>
    </row>
    <row r="2832" spans="1:9" x14ac:dyDescent="0.25">
      <c r="A2832" s="50">
        <v>2007</v>
      </c>
      <c r="E2832" s="50">
        <v>1.55</v>
      </c>
      <c r="F2832" s="50">
        <f t="shared" si="44"/>
        <v>98.18681149999999</v>
      </c>
      <c r="H2832" s="50">
        <v>89</v>
      </c>
      <c r="I2832" s="50" t="s">
        <v>380</v>
      </c>
    </row>
    <row r="2833" spans="1:9" x14ac:dyDescent="0.25">
      <c r="A2833" s="50">
        <v>2006</v>
      </c>
      <c r="E2833" s="50">
        <v>1.72</v>
      </c>
      <c r="F2833" s="50">
        <f t="shared" si="44"/>
        <v>108.95568759999999</v>
      </c>
      <c r="H2833" s="50">
        <v>86</v>
      </c>
      <c r="I2833" s="50" t="s">
        <v>380</v>
      </c>
    </row>
    <row r="2834" spans="1:9" x14ac:dyDescent="0.25">
      <c r="A2834" s="50">
        <v>2005</v>
      </c>
      <c r="E2834" s="50">
        <v>1.72</v>
      </c>
      <c r="F2834" s="50">
        <f t="shared" si="44"/>
        <v>108.95568759999999</v>
      </c>
      <c r="H2834" s="50">
        <v>87</v>
      </c>
      <c r="I2834" s="50" t="s">
        <v>380</v>
      </c>
    </row>
    <row r="2835" spans="1:9" x14ac:dyDescent="0.25">
      <c r="A2835" s="50">
        <v>2004</v>
      </c>
      <c r="E2835" s="50">
        <v>1.59</v>
      </c>
      <c r="F2835" s="50">
        <f t="shared" si="44"/>
        <v>100.7206647</v>
      </c>
      <c r="H2835" s="50">
        <v>89</v>
      </c>
      <c r="I2835" s="50" t="s">
        <v>380</v>
      </c>
    </row>
    <row r="2836" spans="1:9" x14ac:dyDescent="0.25">
      <c r="A2836" s="50">
        <v>2002</v>
      </c>
      <c r="F2836" s="50">
        <f t="shared" si="44"/>
        <v>0</v>
      </c>
      <c r="H2836" s="50">
        <v>90</v>
      </c>
      <c r="I2836" s="50" t="s">
        <v>381</v>
      </c>
    </row>
    <row r="2837" spans="1:9" x14ac:dyDescent="0.25">
      <c r="A2837" s="50">
        <v>2003</v>
      </c>
      <c r="E2837" s="50">
        <v>1.6</v>
      </c>
      <c r="F2837" s="50">
        <f t="shared" si="44"/>
        <v>101.354128</v>
      </c>
      <c r="H2837" s="50">
        <v>89</v>
      </c>
      <c r="I2837" s="50" t="s">
        <v>382</v>
      </c>
    </row>
    <row r="2838" spans="1:9" x14ac:dyDescent="0.25">
      <c r="A2838" s="50">
        <v>2012</v>
      </c>
      <c r="E2838" s="50">
        <v>1.68</v>
      </c>
      <c r="F2838" s="50">
        <f t="shared" si="44"/>
        <v>106.42183439999998</v>
      </c>
      <c r="H2838" s="50">
        <v>78</v>
      </c>
      <c r="I2838" s="50" t="s">
        <v>383</v>
      </c>
    </row>
    <row r="2839" spans="1:9" x14ac:dyDescent="0.25">
      <c r="A2839" s="50">
        <v>2011</v>
      </c>
      <c r="E2839" s="50">
        <v>1.68</v>
      </c>
      <c r="F2839" s="50">
        <f t="shared" si="44"/>
        <v>106.42183439999998</v>
      </c>
      <c r="H2839" s="50">
        <v>79</v>
      </c>
      <c r="I2839" s="50" t="s">
        <v>383</v>
      </c>
    </row>
    <row r="2840" spans="1:9" x14ac:dyDescent="0.25">
      <c r="A2840" s="50">
        <v>2010</v>
      </c>
      <c r="E2840" s="50">
        <v>1.25</v>
      </c>
      <c r="F2840" s="50">
        <f t="shared" si="44"/>
        <v>79.182912499999986</v>
      </c>
      <c r="H2840" s="50">
        <v>95</v>
      </c>
      <c r="I2840" s="50" t="s">
        <v>383</v>
      </c>
    </row>
    <row r="2841" spans="1:9" x14ac:dyDescent="0.25">
      <c r="A2841" s="50">
        <v>2009</v>
      </c>
      <c r="E2841" s="50">
        <v>1.58</v>
      </c>
      <c r="F2841" s="50">
        <f t="shared" si="44"/>
        <v>100.0872014</v>
      </c>
      <c r="H2841" s="50">
        <v>95</v>
      </c>
      <c r="I2841" s="50" t="s">
        <v>383</v>
      </c>
    </row>
    <row r="2842" spans="1:9" x14ac:dyDescent="0.25">
      <c r="A2842" s="50">
        <v>2008</v>
      </c>
      <c r="E2842" s="50">
        <v>1.57</v>
      </c>
      <c r="F2842" s="50">
        <f t="shared" si="44"/>
        <v>99.453738099999995</v>
      </c>
      <c r="H2842" s="50">
        <v>95</v>
      </c>
      <c r="I2842" s="50" t="s">
        <v>383</v>
      </c>
    </row>
    <row r="2843" spans="1:9" x14ac:dyDescent="0.25">
      <c r="A2843" s="50">
        <v>2007</v>
      </c>
      <c r="E2843" s="50">
        <v>1.57</v>
      </c>
      <c r="F2843" s="50">
        <f t="shared" si="44"/>
        <v>99.453738099999995</v>
      </c>
      <c r="H2843" s="50">
        <v>96</v>
      </c>
      <c r="I2843" s="50" t="s">
        <v>383</v>
      </c>
    </row>
    <row r="2844" spans="1:9" x14ac:dyDescent="0.25">
      <c r="A2844" s="50">
        <v>2006</v>
      </c>
      <c r="E2844" s="50">
        <v>1.53</v>
      </c>
      <c r="F2844" s="50">
        <f t="shared" si="44"/>
        <v>96.9198849</v>
      </c>
      <c r="H2844" s="50">
        <v>88</v>
      </c>
      <c r="I2844" s="50" t="s">
        <v>383</v>
      </c>
    </row>
    <row r="2845" spans="1:9" x14ac:dyDescent="0.25">
      <c r="A2845" s="50">
        <v>2005</v>
      </c>
      <c r="E2845" s="50">
        <v>1.53</v>
      </c>
      <c r="F2845" s="50">
        <f t="shared" si="44"/>
        <v>96.9198849</v>
      </c>
      <c r="H2845" s="50">
        <v>89</v>
      </c>
      <c r="I2845" s="50" t="s">
        <v>383</v>
      </c>
    </row>
    <row r="2846" spans="1:9" x14ac:dyDescent="0.25">
      <c r="A2846" s="50">
        <v>2004</v>
      </c>
      <c r="E2846" s="50">
        <v>1.6</v>
      </c>
      <c r="F2846" s="50">
        <f t="shared" si="44"/>
        <v>101.354128</v>
      </c>
      <c r="H2846" s="50">
        <v>89</v>
      </c>
      <c r="I2846" s="50" t="s">
        <v>383</v>
      </c>
    </row>
    <row r="2847" spans="1:9" x14ac:dyDescent="0.25">
      <c r="A2847" s="50">
        <v>2012</v>
      </c>
      <c r="E2847" s="50">
        <v>1.74</v>
      </c>
      <c r="F2847" s="50">
        <f t="shared" si="44"/>
        <v>110.2226142</v>
      </c>
      <c r="H2847" s="50">
        <v>91</v>
      </c>
      <c r="I2847" s="50" t="s">
        <v>384</v>
      </c>
    </row>
    <row r="2848" spans="1:9" x14ac:dyDescent="0.25">
      <c r="A2848" s="50">
        <v>2011</v>
      </c>
      <c r="E2848" s="50">
        <v>1.74</v>
      </c>
      <c r="F2848" s="50">
        <f t="shared" si="44"/>
        <v>110.2226142</v>
      </c>
      <c r="H2848" s="50">
        <v>91</v>
      </c>
      <c r="I2848" s="50" t="s">
        <v>384</v>
      </c>
    </row>
    <row r="2849" spans="1:9" x14ac:dyDescent="0.25">
      <c r="A2849" s="50">
        <v>2010</v>
      </c>
      <c r="E2849" s="50">
        <v>0.87</v>
      </c>
      <c r="F2849" s="50">
        <f t="shared" si="44"/>
        <v>55.111307099999998</v>
      </c>
      <c r="H2849" s="50">
        <v>63</v>
      </c>
      <c r="I2849" s="50" t="s">
        <v>384</v>
      </c>
    </row>
    <row r="2850" spans="1:9" x14ac:dyDescent="0.25">
      <c r="A2850" s="50">
        <v>2009</v>
      </c>
      <c r="E2850" s="50">
        <v>3.85</v>
      </c>
      <c r="F2850" s="50">
        <f t="shared" si="44"/>
        <v>243.88337049999998</v>
      </c>
      <c r="H2850" s="50">
        <v>63</v>
      </c>
      <c r="I2850" s="50" t="s">
        <v>384</v>
      </c>
    </row>
    <row r="2851" spans="1:9" x14ac:dyDescent="0.25">
      <c r="A2851" s="50">
        <v>2008</v>
      </c>
      <c r="E2851" s="50">
        <v>1.68</v>
      </c>
      <c r="F2851" s="50">
        <f t="shared" si="44"/>
        <v>106.42183439999998</v>
      </c>
      <c r="H2851" s="50">
        <v>94</v>
      </c>
      <c r="I2851" s="50" t="s">
        <v>384</v>
      </c>
    </row>
    <row r="2852" spans="1:9" x14ac:dyDescent="0.25">
      <c r="A2852" s="50">
        <v>2007</v>
      </c>
      <c r="E2852" s="50">
        <v>1.68</v>
      </c>
      <c r="F2852" s="50">
        <f t="shared" si="44"/>
        <v>106.42183439999998</v>
      </c>
      <c r="H2852" s="50">
        <v>95</v>
      </c>
      <c r="I2852" s="50" t="s">
        <v>384</v>
      </c>
    </row>
    <row r="2853" spans="1:9" x14ac:dyDescent="0.25">
      <c r="A2853" s="50">
        <v>2006</v>
      </c>
      <c r="E2853" s="50">
        <v>1.37</v>
      </c>
      <c r="F2853" s="50">
        <f t="shared" ref="F2853:F2916" si="45">E2853*(39.37*1.609)</f>
        <v>86.784472100000002</v>
      </c>
      <c r="H2853" s="50">
        <v>90</v>
      </c>
      <c r="I2853" s="50" t="s">
        <v>384</v>
      </c>
    </row>
    <row r="2854" spans="1:9" x14ac:dyDescent="0.25">
      <c r="A2854" s="50">
        <v>2005</v>
      </c>
      <c r="E2854" s="50">
        <v>1.37</v>
      </c>
      <c r="F2854" s="50">
        <f t="shared" si="45"/>
        <v>86.784472100000002</v>
      </c>
      <c r="H2854" s="50">
        <v>90</v>
      </c>
      <c r="I2854" s="50" t="s">
        <v>384</v>
      </c>
    </row>
    <row r="2855" spans="1:9" x14ac:dyDescent="0.25">
      <c r="A2855" s="50">
        <v>2004</v>
      </c>
      <c r="E2855" s="50">
        <v>1.33</v>
      </c>
      <c r="F2855" s="50">
        <f t="shared" si="45"/>
        <v>84.250618899999992</v>
      </c>
      <c r="H2855" s="50">
        <v>92</v>
      </c>
      <c r="I2855" s="50" t="s">
        <v>384</v>
      </c>
    </row>
    <row r="2856" spans="1:9" x14ac:dyDescent="0.25">
      <c r="A2856" s="50">
        <v>2003</v>
      </c>
      <c r="E2856" s="50">
        <v>1.33</v>
      </c>
      <c r="F2856" s="50">
        <f t="shared" si="45"/>
        <v>84.250618899999992</v>
      </c>
      <c r="H2856" s="50">
        <v>92</v>
      </c>
      <c r="I2856" s="50" t="s">
        <v>384</v>
      </c>
    </row>
    <row r="2857" spans="1:9" x14ac:dyDescent="0.25">
      <c r="A2857" s="50">
        <v>2002</v>
      </c>
      <c r="F2857" s="50">
        <f t="shared" si="45"/>
        <v>0</v>
      </c>
      <c r="H2857" s="50">
        <v>90</v>
      </c>
      <c r="I2857" s="50" t="s">
        <v>384</v>
      </c>
    </row>
    <row r="2858" spans="1:9" x14ac:dyDescent="0.25">
      <c r="A2858" s="50">
        <v>2012</v>
      </c>
      <c r="E2858" s="50">
        <v>2.36</v>
      </c>
      <c r="F2858" s="50">
        <f t="shared" si="45"/>
        <v>149.49733879999997</v>
      </c>
      <c r="H2858" s="50">
        <v>56</v>
      </c>
      <c r="I2858" s="50" t="s">
        <v>385</v>
      </c>
    </row>
    <row r="2859" spans="1:9" x14ac:dyDescent="0.25">
      <c r="A2859" s="50">
        <v>2011</v>
      </c>
      <c r="E2859" s="50">
        <v>2.41</v>
      </c>
      <c r="F2859" s="50">
        <f t="shared" si="45"/>
        <v>152.66465529999999</v>
      </c>
      <c r="H2859" s="50">
        <v>56</v>
      </c>
      <c r="I2859" s="50" t="s">
        <v>385</v>
      </c>
    </row>
    <row r="2860" spans="1:9" x14ac:dyDescent="0.25">
      <c r="A2860" s="50">
        <v>2010</v>
      </c>
      <c r="E2860" s="50">
        <v>2.2999999999999998</v>
      </c>
      <c r="F2860" s="50">
        <f t="shared" si="45"/>
        <v>145.69655899999998</v>
      </c>
      <c r="H2860" s="50">
        <v>72</v>
      </c>
      <c r="I2860" s="50" t="s">
        <v>385</v>
      </c>
    </row>
    <row r="2861" spans="1:9" x14ac:dyDescent="0.25">
      <c r="A2861" s="50">
        <v>2009</v>
      </c>
      <c r="E2861" s="50">
        <v>2.2999999999999998</v>
      </c>
      <c r="F2861" s="50">
        <f t="shared" si="45"/>
        <v>145.69655899999998</v>
      </c>
      <c r="H2861" s="50">
        <v>72</v>
      </c>
      <c r="I2861" s="50" t="s">
        <v>385</v>
      </c>
    </row>
    <row r="2862" spans="1:9" x14ac:dyDescent="0.25">
      <c r="A2862" s="50">
        <v>2008</v>
      </c>
      <c r="E2862" s="50">
        <v>2.2999999999999998</v>
      </c>
      <c r="F2862" s="50">
        <f t="shared" si="45"/>
        <v>145.69655899999998</v>
      </c>
      <c r="H2862" s="50">
        <v>82</v>
      </c>
      <c r="I2862" s="50" t="s">
        <v>385</v>
      </c>
    </row>
    <row r="2863" spans="1:9" x14ac:dyDescent="0.25">
      <c r="A2863" s="50">
        <v>2007</v>
      </c>
      <c r="E2863" s="50">
        <v>2.42</v>
      </c>
      <c r="F2863" s="50">
        <f t="shared" si="45"/>
        <v>153.29811859999998</v>
      </c>
      <c r="H2863" s="50">
        <v>68</v>
      </c>
      <c r="I2863" s="50" t="s">
        <v>385</v>
      </c>
    </row>
    <row r="2864" spans="1:9" x14ac:dyDescent="0.25">
      <c r="A2864" s="50">
        <v>2006</v>
      </c>
      <c r="E2864" s="50">
        <v>2.42</v>
      </c>
      <c r="F2864" s="50">
        <f t="shared" si="45"/>
        <v>153.29811859999998</v>
      </c>
      <c r="H2864" s="50">
        <v>63</v>
      </c>
      <c r="I2864" s="50" t="s">
        <v>385</v>
      </c>
    </row>
    <row r="2865" spans="1:9" x14ac:dyDescent="0.25">
      <c r="A2865" s="50">
        <v>2005</v>
      </c>
      <c r="E2865" s="50">
        <v>2.29</v>
      </c>
      <c r="F2865" s="50">
        <f t="shared" si="45"/>
        <v>145.06309569999999</v>
      </c>
      <c r="H2865" s="50">
        <v>76</v>
      </c>
      <c r="I2865" s="50" t="s">
        <v>385</v>
      </c>
    </row>
    <row r="2866" spans="1:9" x14ac:dyDescent="0.25">
      <c r="A2866" s="50">
        <v>2004</v>
      </c>
      <c r="E2866" s="50">
        <v>2.29</v>
      </c>
      <c r="F2866" s="50">
        <f t="shared" si="45"/>
        <v>145.06309569999999</v>
      </c>
      <c r="H2866" s="50">
        <v>74</v>
      </c>
      <c r="I2866" s="50" t="s">
        <v>385</v>
      </c>
    </row>
    <row r="2867" spans="1:9" x14ac:dyDescent="0.25">
      <c r="A2867" s="50">
        <v>2003</v>
      </c>
      <c r="E2867" s="50">
        <v>2.65</v>
      </c>
      <c r="F2867" s="50">
        <f t="shared" si="45"/>
        <v>167.86777449999997</v>
      </c>
      <c r="H2867" s="50">
        <v>74</v>
      </c>
      <c r="I2867" s="50" t="s">
        <v>385</v>
      </c>
    </row>
    <row r="2868" spans="1:9" x14ac:dyDescent="0.25">
      <c r="A2868" s="50">
        <v>2002</v>
      </c>
      <c r="E2868" s="50">
        <v>2.65</v>
      </c>
      <c r="F2868" s="50">
        <f t="shared" si="45"/>
        <v>167.86777449999997</v>
      </c>
      <c r="H2868" s="50">
        <v>74</v>
      </c>
      <c r="I2868" s="50" t="s">
        <v>385</v>
      </c>
    </row>
    <row r="2869" spans="1:9" x14ac:dyDescent="0.25">
      <c r="A2869" s="50">
        <v>2012</v>
      </c>
      <c r="E2869" s="50">
        <v>1.77</v>
      </c>
      <c r="F2869" s="50">
        <f t="shared" si="45"/>
        <v>112.12300409999999</v>
      </c>
      <c r="H2869" s="50">
        <v>77</v>
      </c>
      <c r="I2869" s="50" t="s">
        <v>386</v>
      </c>
    </row>
    <row r="2870" spans="1:9" x14ac:dyDescent="0.25">
      <c r="A2870" s="50">
        <v>2011</v>
      </c>
      <c r="E2870" s="50">
        <v>1.74</v>
      </c>
      <c r="F2870" s="50">
        <f t="shared" si="45"/>
        <v>110.2226142</v>
      </c>
      <c r="H2870" s="50">
        <v>78</v>
      </c>
      <c r="I2870" s="50" t="s">
        <v>386</v>
      </c>
    </row>
    <row r="2871" spans="1:9" x14ac:dyDescent="0.25">
      <c r="A2871" s="50">
        <v>2010</v>
      </c>
      <c r="E2871" s="50">
        <v>1.68</v>
      </c>
      <c r="F2871" s="50">
        <f t="shared" si="45"/>
        <v>106.42183439999998</v>
      </c>
      <c r="H2871" s="50">
        <v>86</v>
      </c>
      <c r="I2871" s="50" t="s">
        <v>386</v>
      </c>
    </row>
    <row r="2872" spans="1:9" x14ac:dyDescent="0.25">
      <c r="A2872" s="50">
        <v>2009</v>
      </c>
      <c r="E2872" s="50">
        <v>1.68</v>
      </c>
      <c r="F2872" s="50">
        <f t="shared" si="45"/>
        <v>106.42183439999998</v>
      </c>
      <c r="H2872" s="50">
        <v>86</v>
      </c>
      <c r="I2872" s="50" t="s">
        <v>386</v>
      </c>
    </row>
    <row r="2873" spans="1:9" x14ac:dyDescent="0.25">
      <c r="A2873" s="50">
        <v>2008</v>
      </c>
      <c r="E2873" s="50">
        <v>1.68</v>
      </c>
      <c r="F2873" s="50">
        <f t="shared" si="45"/>
        <v>106.42183439999998</v>
      </c>
      <c r="H2873" s="50">
        <v>87</v>
      </c>
      <c r="I2873" s="50" t="s">
        <v>386</v>
      </c>
    </row>
    <row r="2874" spans="1:9" x14ac:dyDescent="0.25">
      <c r="A2874" s="50">
        <v>2007</v>
      </c>
      <c r="E2874" s="50">
        <v>1.62</v>
      </c>
      <c r="F2874" s="50">
        <f t="shared" si="45"/>
        <v>102.62105459999999</v>
      </c>
      <c r="H2874" s="50">
        <v>95</v>
      </c>
      <c r="I2874" s="50" t="s">
        <v>386</v>
      </c>
    </row>
    <row r="2875" spans="1:9" x14ac:dyDescent="0.25">
      <c r="A2875" s="50">
        <v>2006</v>
      </c>
      <c r="E2875" s="50">
        <v>1.62</v>
      </c>
      <c r="F2875" s="50">
        <f t="shared" si="45"/>
        <v>102.62105459999999</v>
      </c>
      <c r="H2875" s="50">
        <v>87</v>
      </c>
      <c r="I2875" s="50" t="s">
        <v>386</v>
      </c>
    </row>
    <row r="2876" spans="1:9" x14ac:dyDescent="0.25">
      <c r="A2876" s="50">
        <v>2005</v>
      </c>
      <c r="E2876" s="50">
        <v>1.66</v>
      </c>
      <c r="F2876" s="50">
        <f t="shared" si="45"/>
        <v>105.15490779999999</v>
      </c>
      <c r="H2876" s="50">
        <v>87</v>
      </c>
      <c r="I2876" s="50" t="s">
        <v>386</v>
      </c>
    </row>
    <row r="2877" spans="1:9" x14ac:dyDescent="0.25">
      <c r="A2877" s="50">
        <v>2012</v>
      </c>
      <c r="E2877" s="50">
        <v>1.35</v>
      </c>
      <c r="F2877" s="50">
        <f t="shared" si="45"/>
        <v>85.517545499999997</v>
      </c>
      <c r="H2877" s="50">
        <v>85</v>
      </c>
      <c r="I2877" s="50" t="s">
        <v>387</v>
      </c>
    </row>
    <row r="2878" spans="1:9" x14ac:dyDescent="0.25">
      <c r="A2878" s="50">
        <v>2011</v>
      </c>
      <c r="E2878" s="50">
        <v>1.76</v>
      </c>
      <c r="F2878" s="50">
        <f t="shared" si="45"/>
        <v>111.48954079999999</v>
      </c>
      <c r="H2878" s="50">
        <v>81</v>
      </c>
      <c r="I2878" s="50" t="s">
        <v>387</v>
      </c>
    </row>
    <row r="2879" spans="1:9" x14ac:dyDescent="0.25">
      <c r="A2879" s="50">
        <v>2010</v>
      </c>
      <c r="E2879" s="50">
        <v>1.38</v>
      </c>
      <c r="F2879" s="50">
        <f t="shared" si="45"/>
        <v>87.41793539999999</v>
      </c>
      <c r="H2879" s="50">
        <v>93</v>
      </c>
      <c r="I2879" s="50" t="s">
        <v>387</v>
      </c>
    </row>
    <row r="2880" spans="1:9" x14ac:dyDescent="0.25">
      <c r="A2880" s="50">
        <v>2009</v>
      </c>
      <c r="E2880" s="50">
        <v>1.38</v>
      </c>
      <c r="F2880" s="50">
        <f t="shared" si="45"/>
        <v>87.41793539999999</v>
      </c>
      <c r="H2880" s="50">
        <v>93</v>
      </c>
      <c r="I2880" s="50" t="s">
        <v>387</v>
      </c>
    </row>
    <row r="2881" spans="1:9" x14ac:dyDescent="0.25">
      <c r="A2881" s="50">
        <v>2008</v>
      </c>
      <c r="E2881" s="50">
        <v>1.36</v>
      </c>
      <c r="F2881" s="50">
        <f t="shared" si="45"/>
        <v>86.1510088</v>
      </c>
      <c r="H2881" s="50">
        <v>100</v>
      </c>
      <c r="I2881" s="50" t="s">
        <v>387</v>
      </c>
    </row>
    <row r="2882" spans="1:9" x14ac:dyDescent="0.25">
      <c r="A2882" s="50">
        <v>2007</v>
      </c>
      <c r="E2882" s="50">
        <v>1.36</v>
      </c>
      <c r="F2882" s="50">
        <f t="shared" si="45"/>
        <v>86.1510088</v>
      </c>
      <c r="H2882" s="50">
        <v>100</v>
      </c>
      <c r="I2882" s="50" t="s">
        <v>387</v>
      </c>
    </row>
    <row r="2883" spans="1:9" x14ac:dyDescent="0.25">
      <c r="A2883" s="50">
        <v>2006</v>
      </c>
      <c r="E2883" s="50">
        <v>1.38</v>
      </c>
      <c r="F2883" s="50">
        <f t="shared" si="45"/>
        <v>87.41793539999999</v>
      </c>
      <c r="H2883" s="50">
        <v>92</v>
      </c>
      <c r="I2883" s="50" t="s">
        <v>387</v>
      </c>
    </row>
    <row r="2884" spans="1:9" x14ac:dyDescent="0.25">
      <c r="A2884" s="50">
        <v>2005</v>
      </c>
      <c r="E2884" s="50">
        <v>1.38</v>
      </c>
      <c r="F2884" s="50">
        <f t="shared" si="45"/>
        <v>87.41793539999999</v>
      </c>
      <c r="H2884" s="50">
        <v>93</v>
      </c>
      <c r="I2884" s="50" t="s">
        <v>387</v>
      </c>
    </row>
    <row r="2885" spans="1:9" x14ac:dyDescent="0.25">
      <c r="A2885" s="50">
        <v>2004</v>
      </c>
      <c r="E2885" s="50">
        <v>1.32</v>
      </c>
      <c r="F2885" s="50">
        <f t="shared" si="45"/>
        <v>83.617155600000004</v>
      </c>
      <c r="H2885" s="50">
        <v>94</v>
      </c>
      <c r="I2885" s="50" t="s">
        <v>387</v>
      </c>
    </row>
    <row r="2886" spans="1:9" x14ac:dyDescent="0.25">
      <c r="A2886" s="50">
        <v>2003</v>
      </c>
      <c r="E2886" s="50">
        <v>1.32</v>
      </c>
      <c r="F2886" s="50">
        <f t="shared" si="45"/>
        <v>83.617155600000004</v>
      </c>
      <c r="H2886" s="50">
        <v>94</v>
      </c>
      <c r="I2886" s="50" t="s">
        <v>387</v>
      </c>
    </row>
    <row r="2887" spans="1:9" x14ac:dyDescent="0.25">
      <c r="A2887" s="50">
        <v>2002</v>
      </c>
      <c r="E2887" s="50">
        <v>1.29</v>
      </c>
      <c r="F2887" s="50">
        <f t="shared" si="45"/>
        <v>81.716765699999996</v>
      </c>
      <c r="H2887" s="50">
        <v>95</v>
      </c>
      <c r="I2887" s="50" t="s">
        <v>387</v>
      </c>
    </row>
    <row r="2888" spans="1:9" x14ac:dyDescent="0.25">
      <c r="A2888" s="50">
        <v>2012</v>
      </c>
      <c r="E2888" s="50">
        <v>1.21</v>
      </c>
      <c r="F2888" s="50">
        <f t="shared" si="45"/>
        <v>76.64905929999999</v>
      </c>
      <c r="H2888" s="50">
        <v>93</v>
      </c>
      <c r="I2888" s="50" t="s">
        <v>388</v>
      </c>
    </row>
    <row r="2889" spans="1:9" x14ac:dyDescent="0.25">
      <c r="A2889" s="50">
        <v>2011</v>
      </c>
      <c r="E2889" s="50">
        <v>1.32</v>
      </c>
      <c r="F2889" s="50">
        <f t="shared" si="45"/>
        <v>83.617155600000004</v>
      </c>
      <c r="H2889" s="50">
        <v>93</v>
      </c>
      <c r="I2889" s="50" t="s">
        <v>388</v>
      </c>
    </row>
    <row r="2890" spans="1:9" x14ac:dyDescent="0.25">
      <c r="A2890" s="50">
        <v>2010</v>
      </c>
      <c r="E2890" s="50">
        <v>1.25</v>
      </c>
      <c r="F2890" s="50">
        <f t="shared" si="45"/>
        <v>79.182912499999986</v>
      </c>
      <c r="H2890" s="50">
        <v>95</v>
      </c>
      <c r="I2890" s="50" t="s">
        <v>388</v>
      </c>
    </row>
    <row r="2891" spans="1:9" x14ac:dyDescent="0.25">
      <c r="A2891" s="50">
        <v>2009</v>
      </c>
      <c r="E2891" s="50">
        <v>1.25</v>
      </c>
      <c r="F2891" s="50">
        <f t="shared" si="45"/>
        <v>79.182912499999986</v>
      </c>
      <c r="H2891" s="50">
        <v>95</v>
      </c>
      <c r="I2891" s="50" t="s">
        <v>388</v>
      </c>
    </row>
    <row r="2892" spans="1:9" x14ac:dyDescent="0.25">
      <c r="A2892" s="50">
        <v>2008</v>
      </c>
      <c r="E2892" s="50">
        <v>1.24</v>
      </c>
      <c r="F2892" s="50">
        <f t="shared" si="45"/>
        <v>78.549449199999998</v>
      </c>
      <c r="H2892" s="50">
        <v>100</v>
      </c>
      <c r="I2892" s="50" t="s">
        <v>388</v>
      </c>
    </row>
    <row r="2893" spans="1:9" x14ac:dyDescent="0.25">
      <c r="A2893" s="50">
        <v>2007</v>
      </c>
      <c r="E2893" s="50">
        <v>1.24</v>
      </c>
      <c r="F2893" s="50">
        <f t="shared" si="45"/>
        <v>78.549449199999998</v>
      </c>
      <c r="H2893" s="50">
        <v>100</v>
      </c>
      <c r="I2893" s="50" t="s">
        <v>388</v>
      </c>
    </row>
    <row r="2894" spans="1:9" x14ac:dyDescent="0.25">
      <c r="A2894" s="50">
        <v>2006</v>
      </c>
      <c r="E2894" s="50">
        <v>1.3</v>
      </c>
      <c r="F2894" s="50">
        <f t="shared" si="45"/>
        <v>82.350228999999999</v>
      </c>
      <c r="H2894" s="50">
        <v>98</v>
      </c>
      <c r="I2894" s="50" t="s">
        <v>388</v>
      </c>
    </row>
    <row r="2895" spans="1:9" x14ac:dyDescent="0.25">
      <c r="A2895" s="50">
        <v>2005</v>
      </c>
      <c r="E2895" s="50">
        <v>1.3</v>
      </c>
      <c r="F2895" s="50">
        <f t="shared" si="45"/>
        <v>82.350228999999999</v>
      </c>
      <c r="H2895" s="50">
        <v>98</v>
      </c>
      <c r="I2895" s="50" t="s">
        <v>388</v>
      </c>
    </row>
    <row r="2896" spans="1:9" x14ac:dyDescent="0.25">
      <c r="A2896" s="50">
        <v>2004</v>
      </c>
      <c r="E2896" s="50">
        <v>1.25</v>
      </c>
      <c r="F2896" s="50">
        <f t="shared" si="45"/>
        <v>79.182912499999986</v>
      </c>
      <c r="H2896" s="50">
        <v>100</v>
      </c>
      <c r="I2896" s="50" t="s">
        <v>388</v>
      </c>
    </row>
    <row r="2897" spans="1:9" x14ac:dyDescent="0.25">
      <c r="A2897" s="50">
        <v>2002</v>
      </c>
      <c r="E2897" s="50">
        <v>1.1599999999999999</v>
      </c>
      <c r="F2897" s="50">
        <f t="shared" si="45"/>
        <v>73.481742799999992</v>
      </c>
      <c r="H2897" s="50">
        <v>100</v>
      </c>
      <c r="I2897" s="50" t="s">
        <v>388</v>
      </c>
    </row>
    <row r="2898" spans="1:9" x14ac:dyDescent="0.25">
      <c r="A2898" s="50">
        <v>2012</v>
      </c>
      <c r="E2898" s="50">
        <v>1.3</v>
      </c>
      <c r="F2898" s="50">
        <f t="shared" si="45"/>
        <v>82.350228999999999</v>
      </c>
      <c r="H2898" s="50">
        <v>92</v>
      </c>
      <c r="I2898" s="50" t="s">
        <v>389</v>
      </c>
    </row>
    <row r="2899" spans="1:9" x14ac:dyDescent="0.25">
      <c r="A2899" s="50">
        <v>2011</v>
      </c>
      <c r="E2899" s="50">
        <v>1.49</v>
      </c>
      <c r="F2899" s="50">
        <f t="shared" si="45"/>
        <v>94.38603169999999</v>
      </c>
      <c r="H2899" s="50">
        <v>91</v>
      </c>
      <c r="I2899" s="50" t="s">
        <v>389</v>
      </c>
    </row>
    <row r="2900" spans="1:9" x14ac:dyDescent="0.25">
      <c r="A2900" s="50">
        <v>2010</v>
      </c>
      <c r="E2900" s="50">
        <v>1.46</v>
      </c>
      <c r="F2900" s="50">
        <f t="shared" si="45"/>
        <v>92.485641799999996</v>
      </c>
      <c r="H2900" s="50">
        <v>86</v>
      </c>
      <c r="I2900" s="50" t="s">
        <v>389</v>
      </c>
    </row>
    <row r="2901" spans="1:9" x14ac:dyDescent="0.25">
      <c r="A2901" s="50">
        <v>2009</v>
      </c>
      <c r="E2901" s="50">
        <v>1.46</v>
      </c>
      <c r="F2901" s="50">
        <f t="shared" si="45"/>
        <v>92.485641799999996</v>
      </c>
      <c r="H2901" s="50">
        <v>86</v>
      </c>
      <c r="I2901" s="50" t="s">
        <v>389</v>
      </c>
    </row>
    <row r="2902" spans="1:9" x14ac:dyDescent="0.25">
      <c r="A2902" s="50">
        <v>2008</v>
      </c>
      <c r="E2902" s="50">
        <v>1.42</v>
      </c>
      <c r="F2902" s="50">
        <f t="shared" si="45"/>
        <v>89.951788599999986</v>
      </c>
      <c r="H2902" s="50">
        <v>100</v>
      </c>
      <c r="I2902" s="50" t="s">
        <v>389</v>
      </c>
    </row>
    <row r="2903" spans="1:9" x14ac:dyDescent="0.25">
      <c r="A2903" s="50">
        <v>2007</v>
      </c>
      <c r="E2903" s="50">
        <v>1.42</v>
      </c>
      <c r="F2903" s="50">
        <f t="shared" si="45"/>
        <v>89.951788599999986</v>
      </c>
      <c r="H2903" s="50">
        <v>100</v>
      </c>
      <c r="I2903" s="50" t="s">
        <v>389</v>
      </c>
    </row>
    <row r="2904" spans="1:9" x14ac:dyDescent="0.25">
      <c r="A2904" s="50">
        <v>2006</v>
      </c>
      <c r="E2904" s="50">
        <v>1.51</v>
      </c>
      <c r="F2904" s="50">
        <f t="shared" si="45"/>
        <v>95.652958299999995</v>
      </c>
      <c r="H2904" s="50">
        <v>93</v>
      </c>
      <c r="I2904" s="50" t="s">
        <v>389</v>
      </c>
    </row>
    <row r="2905" spans="1:9" x14ac:dyDescent="0.25">
      <c r="A2905" s="50">
        <v>2005</v>
      </c>
      <c r="E2905" s="50">
        <v>1.51</v>
      </c>
      <c r="F2905" s="50">
        <f t="shared" si="45"/>
        <v>95.652958299999995</v>
      </c>
      <c r="H2905" s="50">
        <v>94</v>
      </c>
      <c r="I2905" s="50" t="s">
        <v>389</v>
      </c>
    </row>
    <row r="2906" spans="1:9" x14ac:dyDescent="0.25">
      <c r="A2906" s="50">
        <v>2004</v>
      </c>
      <c r="E2906" s="50">
        <v>1.41</v>
      </c>
      <c r="F2906" s="50">
        <f t="shared" si="45"/>
        <v>89.318325299999984</v>
      </c>
      <c r="H2906" s="50">
        <v>96</v>
      </c>
      <c r="I2906" s="50" t="s">
        <v>389</v>
      </c>
    </row>
    <row r="2907" spans="1:9" x14ac:dyDescent="0.25">
      <c r="A2907" s="50">
        <v>2002</v>
      </c>
      <c r="E2907" s="50">
        <v>1.27</v>
      </c>
      <c r="F2907" s="50">
        <f t="shared" si="45"/>
        <v>80.449839099999991</v>
      </c>
      <c r="H2907" s="50">
        <v>87</v>
      </c>
      <c r="I2907" s="50" t="s">
        <v>389</v>
      </c>
    </row>
    <row r="2908" spans="1:9" x14ac:dyDescent="0.25">
      <c r="A2908" s="50">
        <v>2012</v>
      </c>
      <c r="E2908" s="50">
        <v>1.37</v>
      </c>
      <c r="F2908" s="50">
        <f t="shared" si="45"/>
        <v>86.784472100000002</v>
      </c>
      <c r="H2908" s="50">
        <v>92</v>
      </c>
      <c r="I2908" s="50" t="s">
        <v>390</v>
      </c>
    </row>
    <row r="2909" spans="1:9" x14ac:dyDescent="0.25">
      <c r="A2909" s="50">
        <v>2011</v>
      </c>
      <c r="E2909" s="50">
        <v>1.46</v>
      </c>
      <c r="F2909" s="50">
        <f t="shared" si="45"/>
        <v>92.485641799999996</v>
      </c>
      <c r="H2909" s="50">
        <v>91</v>
      </c>
      <c r="I2909" s="50" t="s">
        <v>390</v>
      </c>
    </row>
    <row r="2910" spans="1:9" x14ac:dyDescent="0.25">
      <c r="A2910" s="50">
        <v>2010</v>
      </c>
      <c r="E2910" s="50">
        <v>1.39</v>
      </c>
      <c r="F2910" s="50">
        <f t="shared" si="45"/>
        <v>88.051398699999993</v>
      </c>
      <c r="H2910" s="50">
        <v>93</v>
      </c>
      <c r="I2910" s="50" t="s">
        <v>390</v>
      </c>
    </row>
    <row r="2911" spans="1:9" x14ac:dyDescent="0.25">
      <c r="A2911" s="50">
        <v>2009</v>
      </c>
      <c r="E2911" s="50">
        <v>1.39</v>
      </c>
      <c r="F2911" s="50">
        <f t="shared" si="45"/>
        <v>88.051398699999993</v>
      </c>
      <c r="H2911" s="50">
        <v>93</v>
      </c>
      <c r="I2911" s="50" t="s">
        <v>390</v>
      </c>
    </row>
    <row r="2912" spans="1:9" x14ac:dyDescent="0.25">
      <c r="A2912" s="50">
        <v>2008</v>
      </c>
      <c r="E2912" s="50">
        <v>1.34</v>
      </c>
      <c r="F2912" s="50">
        <f t="shared" si="45"/>
        <v>84.884082199999995</v>
      </c>
      <c r="H2912" s="50">
        <v>100</v>
      </c>
      <c r="I2912" s="50" t="s">
        <v>390</v>
      </c>
    </row>
    <row r="2913" spans="1:9" x14ac:dyDescent="0.25">
      <c r="A2913" s="50">
        <v>2007</v>
      </c>
      <c r="E2913" s="50">
        <v>1.34</v>
      </c>
      <c r="F2913" s="50">
        <f t="shared" si="45"/>
        <v>84.884082199999995</v>
      </c>
      <c r="H2913" s="50">
        <v>100</v>
      </c>
      <c r="I2913" s="50" t="s">
        <v>390</v>
      </c>
    </row>
    <row r="2914" spans="1:9" x14ac:dyDescent="0.25">
      <c r="A2914" s="50">
        <v>2006</v>
      </c>
      <c r="E2914" s="50">
        <v>1.39</v>
      </c>
      <c r="F2914" s="50">
        <f t="shared" si="45"/>
        <v>88.051398699999993</v>
      </c>
      <c r="H2914" s="50">
        <v>95</v>
      </c>
      <c r="I2914" s="50" t="s">
        <v>390</v>
      </c>
    </row>
    <row r="2915" spans="1:9" x14ac:dyDescent="0.25">
      <c r="A2915" s="50">
        <v>2005</v>
      </c>
      <c r="E2915" s="50">
        <v>1.39</v>
      </c>
      <c r="F2915" s="50">
        <f t="shared" si="45"/>
        <v>88.051398699999993</v>
      </c>
      <c r="H2915" s="50">
        <v>95</v>
      </c>
      <c r="I2915" s="50" t="s">
        <v>390</v>
      </c>
    </row>
    <row r="2916" spans="1:9" x14ac:dyDescent="0.25">
      <c r="A2916" s="50">
        <v>2004</v>
      </c>
      <c r="E2916" s="50">
        <v>1.34</v>
      </c>
      <c r="F2916" s="50">
        <f t="shared" si="45"/>
        <v>84.884082199999995</v>
      </c>
      <c r="H2916" s="50">
        <v>97</v>
      </c>
      <c r="I2916" s="50" t="s">
        <v>390</v>
      </c>
    </row>
    <row r="2917" spans="1:9" x14ac:dyDescent="0.25">
      <c r="A2917" s="50">
        <v>2003</v>
      </c>
      <c r="E2917" s="50">
        <v>1.34</v>
      </c>
      <c r="F2917" s="50">
        <f t="shared" ref="F2917:F2980" si="46">E2917*(39.37*1.609)</f>
        <v>84.884082199999995</v>
      </c>
      <c r="H2917" s="50">
        <v>97</v>
      </c>
      <c r="I2917" s="50" t="s">
        <v>390</v>
      </c>
    </row>
    <row r="2918" spans="1:9" x14ac:dyDescent="0.25">
      <c r="A2918" s="50">
        <v>2002</v>
      </c>
      <c r="E2918" s="50">
        <v>1.29</v>
      </c>
      <c r="F2918" s="50">
        <f t="shared" si="46"/>
        <v>81.716765699999996</v>
      </c>
      <c r="H2918" s="50">
        <v>87</v>
      </c>
      <c r="I2918" s="50" t="s">
        <v>390</v>
      </c>
    </row>
    <row r="2919" spans="1:9" x14ac:dyDescent="0.25">
      <c r="A2919" s="50">
        <v>2012</v>
      </c>
      <c r="E2919" s="50">
        <v>1.39</v>
      </c>
      <c r="F2919" s="50">
        <f t="shared" si="46"/>
        <v>88.051398699999993</v>
      </c>
      <c r="H2919" s="50">
        <v>91</v>
      </c>
      <c r="I2919" s="50" t="s">
        <v>391</v>
      </c>
    </row>
    <row r="2920" spans="1:9" x14ac:dyDescent="0.25">
      <c r="A2920" s="50">
        <v>2011</v>
      </c>
      <c r="E2920" s="50">
        <v>1.56</v>
      </c>
      <c r="F2920" s="50">
        <f t="shared" si="46"/>
        <v>98.820274799999993</v>
      </c>
      <c r="H2920" s="50">
        <v>90</v>
      </c>
      <c r="I2920" s="50" t="s">
        <v>391</v>
      </c>
    </row>
    <row r="2921" spans="1:9" x14ac:dyDescent="0.25">
      <c r="A2921" s="50">
        <v>2010</v>
      </c>
      <c r="E2921" s="50">
        <v>1.54</v>
      </c>
      <c r="F2921" s="50">
        <f t="shared" si="46"/>
        <v>97.553348199999988</v>
      </c>
      <c r="H2921" s="50">
        <v>92</v>
      </c>
      <c r="I2921" s="50" t="s">
        <v>391</v>
      </c>
    </row>
    <row r="2922" spans="1:9" x14ac:dyDescent="0.25">
      <c r="A2922" s="50">
        <v>2009</v>
      </c>
      <c r="E2922" s="50">
        <v>1.54</v>
      </c>
      <c r="F2922" s="50">
        <f t="shared" si="46"/>
        <v>97.553348199999988</v>
      </c>
      <c r="H2922" s="50">
        <v>92</v>
      </c>
      <c r="I2922" s="50" t="s">
        <v>391</v>
      </c>
    </row>
    <row r="2923" spans="1:9" x14ac:dyDescent="0.25">
      <c r="A2923" s="50">
        <v>2008</v>
      </c>
      <c r="E2923" s="50">
        <v>1.53</v>
      </c>
      <c r="F2923" s="50">
        <f t="shared" si="46"/>
        <v>96.9198849</v>
      </c>
      <c r="H2923" s="50">
        <v>100</v>
      </c>
      <c r="I2923" s="50" t="s">
        <v>391</v>
      </c>
    </row>
    <row r="2924" spans="1:9" x14ac:dyDescent="0.25">
      <c r="A2924" s="50">
        <v>2007</v>
      </c>
      <c r="E2924" s="50">
        <v>1.53</v>
      </c>
      <c r="F2924" s="50">
        <f t="shared" si="46"/>
        <v>96.9198849</v>
      </c>
      <c r="H2924" s="50">
        <v>100</v>
      </c>
      <c r="I2924" s="50" t="s">
        <v>391</v>
      </c>
    </row>
    <row r="2925" spans="1:9" x14ac:dyDescent="0.25">
      <c r="A2925" s="50">
        <v>2006</v>
      </c>
      <c r="E2925" s="50">
        <v>1.65</v>
      </c>
      <c r="F2925" s="50">
        <f t="shared" si="46"/>
        <v>104.52144449999999</v>
      </c>
      <c r="H2925" s="50">
        <v>91</v>
      </c>
      <c r="I2925" s="50" t="s">
        <v>391</v>
      </c>
    </row>
    <row r="2926" spans="1:9" x14ac:dyDescent="0.25">
      <c r="A2926" s="50">
        <v>2005</v>
      </c>
      <c r="E2926" s="50">
        <v>1.65</v>
      </c>
      <c r="F2926" s="50">
        <f t="shared" si="46"/>
        <v>104.52144449999999</v>
      </c>
      <c r="H2926" s="50">
        <v>91</v>
      </c>
      <c r="I2926" s="50" t="s">
        <v>391</v>
      </c>
    </row>
    <row r="2927" spans="1:9" x14ac:dyDescent="0.25">
      <c r="A2927" s="50">
        <v>2004</v>
      </c>
      <c r="E2927" s="50">
        <v>1.48</v>
      </c>
      <c r="F2927" s="50">
        <f t="shared" si="46"/>
        <v>93.752568399999987</v>
      </c>
      <c r="H2927" s="50">
        <v>94</v>
      </c>
      <c r="I2927" s="50" t="s">
        <v>391</v>
      </c>
    </row>
    <row r="2928" spans="1:9" x14ac:dyDescent="0.25">
      <c r="A2928" s="50">
        <v>2003</v>
      </c>
      <c r="E2928" s="50">
        <v>1.48</v>
      </c>
      <c r="F2928" s="50">
        <f t="shared" si="46"/>
        <v>93.752568399999987</v>
      </c>
      <c r="H2928" s="50">
        <v>94</v>
      </c>
      <c r="I2928" s="50" t="s">
        <v>391</v>
      </c>
    </row>
    <row r="2929" spans="1:9" x14ac:dyDescent="0.25">
      <c r="A2929" s="50">
        <v>2002</v>
      </c>
      <c r="E2929" s="50">
        <v>1.39</v>
      </c>
      <c r="F2929" s="50">
        <f t="shared" si="46"/>
        <v>88.051398699999993</v>
      </c>
      <c r="H2929" s="50">
        <v>95</v>
      </c>
      <c r="I2929" s="50" t="s">
        <v>391</v>
      </c>
    </row>
    <row r="2930" spans="1:9" x14ac:dyDescent="0.25">
      <c r="A2930" s="50">
        <v>2012</v>
      </c>
      <c r="E2930" s="50">
        <v>1.21</v>
      </c>
      <c r="F2930" s="50">
        <f t="shared" si="46"/>
        <v>76.64905929999999</v>
      </c>
      <c r="H2930" s="50">
        <v>85</v>
      </c>
      <c r="I2930" s="50" t="s">
        <v>392</v>
      </c>
    </row>
    <row r="2931" spans="1:9" x14ac:dyDescent="0.25">
      <c r="A2931" s="50">
        <v>2011</v>
      </c>
      <c r="E2931" s="50">
        <v>1.4</v>
      </c>
      <c r="F2931" s="50">
        <f t="shared" si="46"/>
        <v>88.684861999999981</v>
      </c>
      <c r="H2931" s="50">
        <v>84</v>
      </c>
      <c r="I2931" s="50" t="s">
        <v>392</v>
      </c>
    </row>
    <row r="2932" spans="1:9" x14ac:dyDescent="0.25">
      <c r="A2932" s="50">
        <v>2010</v>
      </c>
      <c r="E2932" s="50">
        <v>1.32</v>
      </c>
      <c r="F2932" s="50">
        <f t="shared" si="46"/>
        <v>83.617155600000004</v>
      </c>
      <c r="H2932" s="50">
        <v>86</v>
      </c>
      <c r="I2932" s="50" t="s">
        <v>392</v>
      </c>
    </row>
    <row r="2933" spans="1:9" x14ac:dyDescent="0.25">
      <c r="A2933" s="50">
        <v>2009</v>
      </c>
      <c r="E2933" s="50">
        <v>1.32</v>
      </c>
      <c r="F2933" s="50">
        <f t="shared" si="46"/>
        <v>83.617155600000004</v>
      </c>
      <c r="H2933" s="50">
        <v>86</v>
      </c>
      <c r="I2933" s="50" t="s">
        <v>392</v>
      </c>
    </row>
    <row r="2934" spans="1:9" x14ac:dyDescent="0.25">
      <c r="A2934" s="50">
        <v>2008</v>
      </c>
      <c r="E2934" s="50">
        <v>1.33</v>
      </c>
      <c r="F2934" s="50">
        <f t="shared" si="46"/>
        <v>84.250618899999992</v>
      </c>
      <c r="H2934" s="50">
        <v>91</v>
      </c>
      <c r="I2934" s="50" t="s">
        <v>392</v>
      </c>
    </row>
    <row r="2935" spans="1:9" x14ac:dyDescent="0.25">
      <c r="A2935" s="50">
        <v>2007</v>
      </c>
      <c r="E2935" s="50">
        <v>1.33</v>
      </c>
      <c r="F2935" s="50">
        <f t="shared" si="46"/>
        <v>84.250618899999992</v>
      </c>
      <c r="H2935" s="50">
        <v>91</v>
      </c>
      <c r="I2935" s="50" t="s">
        <v>392</v>
      </c>
    </row>
    <row r="2936" spans="1:9" x14ac:dyDescent="0.25">
      <c r="A2936" s="50">
        <v>2006</v>
      </c>
      <c r="E2936" s="50">
        <v>1.35</v>
      </c>
      <c r="F2936" s="50">
        <f t="shared" si="46"/>
        <v>85.517545499999997</v>
      </c>
      <c r="H2936" s="50">
        <v>90</v>
      </c>
      <c r="I2936" s="50" t="s">
        <v>392</v>
      </c>
    </row>
    <row r="2937" spans="1:9" x14ac:dyDescent="0.25">
      <c r="A2937" s="50">
        <v>2005</v>
      </c>
      <c r="E2937" s="50">
        <v>1.35</v>
      </c>
      <c r="F2937" s="50">
        <f t="shared" si="46"/>
        <v>85.517545499999997</v>
      </c>
      <c r="H2937" s="50">
        <v>90</v>
      </c>
      <c r="I2937" s="50" t="s">
        <v>392</v>
      </c>
    </row>
    <row r="2938" spans="1:9" x14ac:dyDescent="0.25">
      <c r="A2938" s="50">
        <v>2004</v>
      </c>
      <c r="E2938" s="50">
        <v>1.31</v>
      </c>
      <c r="F2938" s="50">
        <f t="shared" si="46"/>
        <v>82.983692300000001</v>
      </c>
      <c r="H2938" s="50">
        <v>92</v>
      </c>
      <c r="I2938" s="50" t="s">
        <v>392</v>
      </c>
    </row>
    <row r="2939" spans="1:9" x14ac:dyDescent="0.25">
      <c r="A2939" s="50">
        <v>2003</v>
      </c>
      <c r="E2939" s="50">
        <v>1.31</v>
      </c>
      <c r="F2939" s="50">
        <f t="shared" si="46"/>
        <v>82.983692300000001</v>
      </c>
      <c r="H2939" s="50">
        <v>92</v>
      </c>
      <c r="I2939" s="50" t="s">
        <v>392</v>
      </c>
    </row>
    <row r="2940" spans="1:9" x14ac:dyDescent="0.25">
      <c r="A2940" s="50">
        <v>2002</v>
      </c>
      <c r="E2940" s="50">
        <v>2.4</v>
      </c>
      <c r="F2940" s="50">
        <f t="shared" si="46"/>
        <v>152.03119199999998</v>
      </c>
      <c r="H2940" s="50">
        <v>81</v>
      </c>
      <c r="I2940" s="50" t="s">
        <v>392</v>
      </c>
    </row>
    <row r="2941" spans="1:9" x14ac:dyDescent="0.25">
      <c r="A2941" s="50">
        <v>2012</v>
      </c>
      <c r="E2941" s="50">
        <v>1.52</v>
      </c>
      <c r="F2941" s="50">
        <f t="shared" si="46"/>
        <v>96.286421599999997</v>
      </c>
      <c r="H2941" s="50">
        <v>75</v>
      </c>
      <c r="I2941" s="50" t="s">
        <v>393</v>
      </c>
    </row>
    <row r="2942" spans="1:9" x14ac:dyDescent="0.25">
      <c r="A2942" s="50">
        <v>2011</v>
      </c>
      <c r="E2942" s="50">
        <v>1.65</v>
      </c>
      <c r="F2942" s="50">
        <f t="shared" si="46"/>
        <v>104.52144449999999</v>
      </c>
      <c r="H2942" s="50">
        <v>74</v>
      </c>
      <c r="I2942" s="50" t="s">
        <v>393</v>
      </c>
    </row>
    <row r="2943" spans="1:9" x14ac:dyDescent="0.25">
      <c r="A2943" s="50">
        <v>2010</v>
      </c>
      <c r="E2943" s="50">
        <v>1.61</v>
      </c>
      <c r="F2943" s="50">
        <f t="shared" si="46"/>
        <v>101.98759129999999</v>
      </c>
      <c r="H2943" s="50">
        <v>82</v>
      </c>
      <c r="I2943" s="50" t="s">
        <v>393</v>
      </c>
    </row>
    <row r="2944" spans="1:9" x14ac:dyDescent="0.25">
      <c r="A2944" s="50">
        <v>2009</v>
      </c>
      <c r="E2944" s="50">
        <v>1.61</v>
      </c>
      <c r="F2944" s="50">
        <f t="shared" si="46"/>
        <v>101.98759129999999</v>
      </c>
      <c r="H2944" s="50">
        <v>82</v>
      </c>
      <c r="I2944" s="50" t="s">
        <v>393</v>
      </c>
    </row>
    <row r="2945" spans="1:9" x14ac:dyDescent="0.25">
      <c r="A2945" s="50">
        <v>2008</v>
      </c>
      <c r="E2945" s="50">
        <v>1.71</v>
      </c>
      <c r="F2945" s="50">
        <f t="shared" si="46"/>
        <v>108.32222429999999</v>
      </c>
      <c r="H2945" s="50">
        <v>76</v>
      </c>
      <c r="I2945" s="50" t="s">
        <v>393</v>
      </c>
    </row>
    <row r="2946" spans="1:9" x14ac:dyDescent="0.25">
      <c r="A2946" s="50">
        <v>2007</v>
      </c>
      <c r="E2946" s="50">
        <v>1.71</v>
      </c>
      <c r="F2946" s="50">
        <f t="shared" si="46"/>
        <v>108.32222429999999</v>
      </c>
      <c r="H2946" s="50">
        <v>77</v>
      </c>
      <c r="I2946" s="50" t="s">
        <v>393</v>
      </c>
    </row>
    <row r="2947" spans="1:9" x14ac:dyDescent="0.25">
      <c r="A2947" s="50">
        <v>2006</v>
      </c>
      <c r="E2947" s="50">
        <v>1.57</v>
      </c>
      <c r="F2947" s="50">
        <f t="shared" si="46"/>
        <v>99.453738099999995</v>
      </c>
      <c r="H2947" s="50">
        <v>77</v>
      </c>
      <c r="I2947" s="50" t="s">
        <v>393</v>
      </c>
    </row>
    <row r="2948" spans="1:9" x14ac:dyDescent="0.25">
      <c r="A2948" s="50">
        <v>2005</v>
      </c>
      <c r="E2948" s="50">
        <v>1.57</v>
      </c>
      <c r="F2948" s="50">
        <f t="shared" si="46"/>
        <v>99.453738099999995</v>
      </c>
      <c r="H2948" s="50">
        <v>78</v>
      </c>
      <c r="I2948" s="50" t="s">
        <v>393</v>
      </c>
    </row>
    <row r="2949" spans="1:9" x14ac:dyDescent="0.25">
      <c r="A2949" s="50">
        <v>2004</v>
      </c>
      <c r="E2949" s="50">
        <v>1.55</v>
      </c>
      <c r="F2949" s="50">
        <f t="shared" si="46"/>
        <v>98.18681149999999</v>
      </c>
      <c r="H2949" s="50">
        <v>79</v>
      </c>
      <c r="I2949" s="50" t="s">
        <v>393</v>
      </c>
    </row>
    <row r="2950" spans="1:9" x14ac:dyDescent="0.25">
      <c r="A2950" s="50">
        <v>2002</v>
      </c>
      <c r="E2950" s="50">
        <v>1.47</v>
      </c>
      <c r="F2950" s="50">
        <f t="shared" si="46"/>
        <v>93.119105099999985</v>
      </c>
      <c r="H2950" s="50">
        <v>80</v>
      </c>
      <c r="I2950" s="50" t="s">
        <v>393</v>
      </c>
    </row>
    <row r="2951" spans="1:9" x14ac:dyDescent="0.25">
      <c r="A2951" s="50">
        <v>2011</v>
      </c>
      <c r="E2951" s="50">
        <v>1.7</v>
      </c>
      <c r="F2951" s="50">
        <f t="shared" si="46"/>
        <v>107.68876099999999</v>
      </c>
      <c r="H2951" s="50">
        <v>90</v>
      </c>
      <c r="I2951" s="50" t="s">
        <v>394</v>
      </c>
    </row>
    <row r="2952" spans="1:9" x14ac:dyDescent="0.25">
      <c r="A2952" s="50">
        <v>2010</v>
      </c>
      <c r="E2952" s="50">
        <v>1.54</v>
      </c>
      <c r="F2952" s="50">
        <f t="shared" si="46"/>
        <v>97.553348199999988</v>
      </c>
      <c r="H2952" s="50">
        <v>85</v>
      </c>
      <c r="I2952" s="50" t="s">
        <v>394</v>
      </c>
    </row>
    <row r="2953" spans="1:9" x14ac:dyDescent="0.25">
      <c r="A2953" s="50">
        <v>2009</v>
      </c>
      <c r="E2953" s="50">
        <v>1.71</v>
      </c>
      <c r="F2953" s="50">
        <f t="shared" si="46"/>
        <v>108.32222429999999</v>
      </c>
      <c r="H2953" s="50">
        <v>85</v>
      </c>
      <c r="I2953" s="50" t="s">
        <v>394</v>
      </c>
    </row>
    <row r="2954" spans="1:9" x14ac:dyDescent="0.25">
      <c r="A2954" s="50">
        <v>2008</v>
      </c>
      <c r="E2954" s="50">
        <v>1.77</v>
      </c>
      <c r="F2954" s="50">
        <f t="shared" si="46"/>
        <v>112.12300409999999</v>
      </c>
      <c r="H2954" s="50">
        <v>98</v>
      </c>
      <c r="I2954" s="50" t="s">
        <v>394</v>
      </c>
    </row>
    <row r="2955" spans="1:9" x14ac:dyDescent="0.25">
      <c r="A2955" s="50">
        <v>2007</v>
      </c>
      <c r="E2955" s="50">
        <v>1.77</v>
      </c>
      <c r="F2955" s="50">
        <f t="shared" si="46"/>
        <v>112.12300409999999</v>
      </c>
      <c r="H2955" s="50">
        <v>98</v>
      </c>
      <c r="I2955" s="50" t="s">
        <v>394</v>
      </c>
    </row>
    <row r="2956" spans="1:9" x14ac:dyDescent="0.25">
      <c r="A2956" s="50">
        <v>2006</v>
      </c>
      <c r="E2956" s="50">
        <v>1.73</v>
      </c>
      <c r="F2956" s="50">
        <f t="shared" si="46"/>
        <v>109.58915089999999</v>
      </c>
      <c r="H2956" s="50">
        <v>90</v>
      </c>
      <c r="I2956" s="50" t="s">
        <v>394</v>
      </c>
    </row>
    <row r="2957" spans="1:9" x14ac:dyDescent="0.25">
      <c r="A2957" s="50">
        <v>2005</v>
      </c>
      <c r="E2957" s="50">
        <v>1.73</v>
      </c>
      <c r="F2957" s="50">
        <f t="shared" si="46"/>
        <v>109.58915089999999</v>
      </c>
      <c r="H2957" s="50">
        <v>91</v>
      </c>
      <c r="I2957" s="50" t="s">
        <v>394</v>
      </c>
    </row>
    <row r="2958" spans="1:9" x14ac:dyDescent="0.25">
      <c r="A2958" s="50">
        <v>2004</v>
      </c>
      <c r="E2958" s="50">
        <v>1.61</v>
      </c>
      <c r="F2958" s="50">
        <f t="shared" si="46"/>
        <v>101.98759129999999</v>
      </c>
      <c r="H2958" s="50">
        <v>87</v>
      </c>
      <c r="I2958" s="50" t="s">
        <v>394</v>
      </c>
    </row>
    <row r="2959" spans="1:9" x14ac:dyDescent="0.25">
      <c r="A2959" s="50">
        <v>2002</v>
      </c>
      <c r="E2959" s="50">
        <v>1.59</v>
      </c>
      <c r="F2959" s="50">
        <f t="shared" si="46"/>
        <v>100.7206647</v>
      </c>
      <c r="H2959" s="50">
        <v>94</v>
      </c>
      <c r="I2959" s="50" t="s">
        <v>394</v>
      </c>
    </row>
    <row r="2960" spans="1:9" x14ac:dyDescent="0.25">
      <c r="A2960" s="50">
        <v>2002</v>
      </c>
      <c r="F2960" s="50">
        <f t="shared" si="46"/>
        <v>0</v>
      </c>
      <c r="H2960" s="50">
        <v>90</v>
      </c>
      <c r="I2960" s="50" t="s">
        <v>395</v>
      </c>
    </row>
    <row r="2961" spans="1:9" x14ac:dyDescent="0.25">
      <c r="A2961" s="50">
        <v>2003</v>
      </c>
      <c r="E2961" s="50">
        <v>1.61</v>
      </c>
      <c r="F2961" s="50">
        <f t="shared" si="46"/>
        <v>101.98759129999999</v>
      </c>
      <c r="H2961" s="50">
        <v>89</v>
      </c>
      <c r="I2961" s="50" t="s">
        <v>396</v>
      </c>
    </row>
    <row r="2962" spans="1:9" x14ac:dyDescent="0.25">
      <c r="A2962" s="50">
        <v>2012</v>
      </c>
      <c r="E2962" s="50">
        <v>1.55</v>
      </c>
      <c r="F2962" s="50">
        <f t="shared" si="46"/>
        <v>98.18681149999999</v>
      </c>
      <c r="H2962" s="50">
        <v>86</v>
      </c>
      <c r="I2962" s="50" t="s">
        <v>397</v>
      </c>
    </row>
    <row r="2963" spans="1:9" x14ac:dyDescent="0.25">
      <c r="A2963" s="50">
        <v>2011</v>
      </c>
      <c r="E2963" s="50">
        <v>1.77</v>
      </c>
      <c r="F2963" s="50">
        <f t="shared" si="46"/>
        <v>112.12300409999999</v>
      </c>
      <c r="H2963" s="50">
        <v>85</v>
      </c>
      <c r="I2963" s="50" t="s">
        <v>397</v>
      </c>
    </row>
    <row r="2964" spans="1:9" x14ac:dyDescent="0.25">
      <c r="A2964" s="50">
        <v>2010</v>
      </c>
      <c r="E2964" s="50">
        <v>1.42</v>
      </c>
      <c r="F2964" s="50">
        <f t="shared" si="46"/>
        <v>89.951788599999986</v>
      </c>
      <c r="H2964" s="50">
        <v>94</v>
      </c>
      <c r="I2964" s="50" t="s">
        <v>397</v>
      </c>
    </row>
    <row r="2965" spans="1:9" x14ac:dyDescent="0.25">
      <c r="A2965" s="50">
        <v>2009</v>
      </c>
      <c r="E2965" s="50">
        <v>1.62</v>
      </c>
      <c r="F2965" s="50">
        <f t="shared" si="46"/>
        <v>102.62105459999999</v>
      </c>
      <c r="H2965" s="50">
        <v>94</v>
      </c>
      <c r="I2965" s="50" t="s">
        <v>397</v>
      </c>
    </row>
    <row r="2966" spans="1:9" x14ac:dyDescent="0.25">
      <c r="A2966" s="50">
        <v>2008</v>
      </c>
      <c r="E2966" s="50">
        <v>1.65</v>
      </c>
      <c r="F2966" s="50">
        <f t="shared" si="46"/>
        <v>104.52144449999999</v>
      </c>
      <c r="H2966" s="50">
        <v>94</v>
      </c>
      <c r="I2966" s="50" t="s">
        <v>397</v>
      </c>
    </row>
    <row r="2967" spans="1:9" x14ac:dyDescent="0.25">
      <c r="A2967" s="50">
        <v>2007</v>
      </c>
      <c r="E2967" s="50">
        <v>1.65</v>
      </c>
      <c r="F2967" s="50">
        <f t="shared" si="46"/>
        <v>104.52144449999999</v>
      </c>
      <c r="H2967" s="50">
        <v>95</v>
      </c>
      <c r="I2967" s="50" t="s">
        <v>397</v>
      </c>
    </row>
    <row r="2968" spans="1:9" x14ac:dyDescent="0.25">
      <c r="A2968" s="50">
        <v>2006</v>
      </c>
      <c r="E2968" s="50">
        <v>1.84</v>
      </c>
      <c r="F2968" s="50">
        <f t="shared" si="46"/>
        <v>116.55724719999999</v>
      </c>
      <c r="H2968" s="50">
        <v>85</v>
      </c>
      <c r="I2968" s="50" t="s">
        <v>397</v>
      </c>
    </row>
    <row r="2969" spans="1:9" x14ac:dyDescent="0.25">
      <c r="A2969" s="50">
        <v>2005</v>
      </c>
      <c r="E2969" s="50">
        <v>1.84</v>
      </c>
      <c r="F2969" s="50">
        <f t="shared" si="46"/>
        <v>116.55724719999999</v>
      </c>
      <c r="H2969" s="50">
        <v>86</v>
      </c>
      <c r="I2969" s="50" t="s">
        <v>397</v>
      </c>
    </row>
    <row r="2970" spans="1:9" x14ac:dyDescent="0.25">
      <c r="A2970" s="50">
        <v>2004</v>
      </c>
      <c r="E2970" s="50">
        <v>1.61</v>
      </c>
      <c r="F2970" s="50">
        <f t="shared" si="46"/>
        <v>101.98759129999999</v>
      </c>
      <c r="H2970" s="50">
        <v>89</v>
      </c>
      <c r="I2970" s="50" t="s">
        <v>397</v>
      </c>
    </row>
    <row r="2971" spans="1:9" x14ac:dyDescent="0.25">
      <c r="A2971" s="50">
        <v>2002</v>
      </c>
      <c r="F2971" s="50">
        <f t="shared" si="46"/>
        <v>0</v>
      </c>
      <c r="H2971" s="50">
        <v>90</v>
      </c>
      <c r="I2971" s="50" t="s">
        <v>398</v>
      </c>
    </row>
    <row r="2972" spans="1:9" x14ac:dyDescent="0.25">
      <c r="A2972" s="50">
        <v>2012</v>
      </c>
      <c r="E2972" s="50">
        <v>1.6</v>
      </c>
      <c r="F2972" s="50">
        <f t="shared" si="46"/>
        <v>101.354128</v>
      </c>
      <c r="H2972" s="50">
        <v>86</v>
      </c>
      <c r="I2972" s="50" t="s">
        <v>399</v>
      </c>
    </row>
    <row r="2973" spans="1:9" x14ac:dyDescent="0.25">
      <c r="A2973" s="50">
        <v>2011</v>
      </c>
      <c r="E2973" s="50">
        <v>1.61</v>
      </c>
      <c r="F2973" s="50">
        <f t="shared" si="46"/>
        <v>101.98759129999999</v>
      </c>
      <c r="H2973" s="50">
        <v>86</v>
      </c>
      <c r="I2973" s="50" t="s">
        <v>399</v>
      </c>
    </row>
    <row r="2974" spans="1:9" x14ac:dyDescent="0.25">
      <c r="A2974" s="50">
        <v>2010</v>
      </c>
      <c r="E2974" s="50">
        <v>1.38</v>
      </c>
      <c r="F2974" s="50">
        <f t="shared" si="46"/>
        <v>87.41793539999999</v>
      </c>
      <c r="H2974" s="50">
        <v>95</v>
      </c>
      <c r="I2974" s="50" t="s">
        <v>399</v>
      </c>
    </row>
    <row r="2975" spans="1:9" x14ac:dyDescent="0.25">
      <c r="A2975" s="50">
        <v>2009</v>
      </c>
      <c r="E2975" s="50">
        <v>1.54</v>
      </c>
      <c r="F2975" s="50">
        <f t="shared" si="46"/>
        <v>97.553348199999988</v>
      </c>
      <c r="H2975" s="50">
        <v>95</v>
      </c>
      <c r="I2975" s="50" t="s">
        <v>399</v>
      </c>
    </row>
    <row r="2976" spans="1:9" x14ac:dyDescent="0.25">
      <c r="A2976" s="50">
        <v>2008</v>
      </c>
      <c r="E2976" s="50">
        <v>1.56</v>
      </c>
      <c r="F2976" s="50">
        <f t="shared" si="46"/>
        <v>98.820274799999993</v>
      </c>
      <c r="H2976" s="50">
        <v>89</v>
      </c>
      <c r="I2976" s="50" t="s">
        <v>399</v>
      </c>
    </row>
    <row r="2977" spans="1:9" x14ac:dyDescent="0.25">
      <c r="A2977" s="50">
        <v>2007</v>
      </c>
      <c r="E2977" s="50">
        <v>1.56</v>
      </c>
      <c r="F2977" s="50">
        <f t="shared" si="46"/>
        <v>98.820274799999993</v>
      </c>
      <c r="H2977" s="50">
        <v>89</v>
      </c>
      <c r="I2977" s="50" t="s">
        <v>399</v>
      </c>
    </row>
    <row r="2978" spans="1:9" x14ac:dyDescent="0.25">
      <c r="A2978" s="50">
        <v>2006</v>
      </c>
      <c r="E2978" s="50">
        <v>1.63</v>
      </c>
      <c r="F2978" s="50">
        <f t="shared" si="46"/>
        <v>103.25451789999998</v>
      </c>
      <c r="H2978" s="50">
        <v>87</v>
      </c>
      <c r="I2978" s="50" t="s">
        <v>399</v>
      </c>
    </row>
    <row r="2979" spans="1:9" x14ac:dyDescent="0.25">
      <c r="A2979" s="50">
        <v>2005</v>
      </c>
      <c r="E2979" s="50">
        <v>1.63</v>
      </c>
      <c r="F2979" s="50">
        <f t="shared" si="46"/>
        <v>103.25451789999998</v>
      </c>
      <c r="H2979" s="50">
        <v>88</v>
      </c>
      <c r="I2979" s="50" t="s">
        <v>399</v>
      </c>
    </row>
    <row r="2980" spans="1:9" x14ac:dyDescent="0.25">
      <c r="A2980" s="50">
        <v>2004</v>
      </c>
      <c r="E2980" s="50">
        <v>1.5</v>
      </c>
      <c r="F2980" s="50">
        <f t="shared" si="46"/>
        <v>95.019494999999992</v>
      </c>
      <c r="H2980" s="50">
        <v>90</v>
      </c>
      <c r="I2980" s="50" t="s">
        <v>399</v>
      </c>
    </row>
    <row r="2981" spans="1:9" x14ac:dyDescent="0.25">
      <c r="A2981" s="50">
        <v>2011</v>
      </c>
      <c r="E2981" s="50">
        <v>2.46</v>
      </c>
      <c r="F2981" s="50">
        <f t="shared" ref="F2981:F3044" si="47">E2981*(39.37*1.609)</f>
        <v>155.83197179999999</v>
      </c>
      <c r="H2981" s="50">
        <v>82</v>
      </c>
      <c r="I2981" s="50" t="s">
        <v>400</v>
      </c>
    </row>
    <row r="2982" spans="1:9" x14ac:dyDescent="0.25">
      <c r="A2982" s="50">
        <v>2010</v>
      </c>
      <c r="E2982" s="50">
        <v>2.41</v>
      </c>
      <c r="F2982" s="50">
        <f t="shared" si="47"/>
        <v>152.66465529999999</v>
      </c>
      <c r="H2982" s="50">
        <v>83</v>
      </c>
      <c r="I2982" s="50" t="s">
        <v>400</v>
      </c>
    </row>
    <row r="2983" spans="1:9" x14ac:dyDescent="0.25">
      <c r="A2983" s="50">
        <v>2009</v>
      </c>
      <c r="E2983" s="50">
        <v>2.41</v>
      </c>
      <c r="F2983" s="50">
        <f t="shared" si="47"/>
        <v>152.66465529999999</v>
      </c>
      <c r="H2983" s="50">
        <v>83</v>
      </c>
      <c r="I2983" s="50" t="s">
        <v>400</v>
      </c>
    </row>
    <row r="2984" spans="1:9" x14ac:dyDescent="0.25">
      <c r="A2984" s="50">
        <v>2008</v>
      </c>
      <c r="E2984" s="50">
        <v>2.41</v>
      </c>
      <c r="F2984" s="50">
        <f t="shared" si="47"/>
        <v>152.66465529999999</v>
      </c>
      <c r="H2984" s="50">
        <v>81</v>
      </c>
      <c r="I2984" s="50" t="s">
        <v>400</v>
      </c>
    </row>
    <row r="2985" spans="1:9" x14ac:dyDescent="0.25">
      <c r="A2985" s="50">
        <v>2007</v>
      </c>
      <c r="E2985" s="50">
        <v>2.37</v>
      </c>
      <c r="F2985" s="50">
        <f t="shared" si="47"/>
        <v>150.13080209999998</v>
      </c>
      <c r="H2985" s="50">
        <v>81</v>
      </c>
      <c r="I2985" s="50" t="s">
        <v>400</v>
      </c>
    </row>
    <row r="2986" spans="1:9" x14ac:dyDescent="0.25">
      <c r="A2986" s="50">
        <v>2006</v>
      </c>
      <c r="E2986" s="50">
        <v>2.37</v>
      </c>
      <c r="F2986" s="50">
        <f t="shared" si="47"/>
        <v>150.13080209999998</v>
      </c>
      <c r="H2986" s="50">
        <v>75</v>
      </c>
      <c r="I2986" s="50" t="s">
        <v>400</v>
      </c>
    </row>
    <row r="2987" spans="1:9" x14ac:dyDescent="0.25">
      <c r="A2987" s="50">
        <v>2005</v>
      </c>
      <c r="E2987" s="50">
        <v>2.34</v>
      </c>
      <c r="F2987" s="50">
        <f t="shared" si="47"/>
        <v>148.23041219999999</v>
      </c>
      <c r="H2987" s="50">
        <v>75</v>
      </c>
      <c r="I2987" s="50" t="s">
        <v>400</v>
      </c>
    </row>
    <row r="2988" spans="1:9" x14ac:dyDescent="0.25">
      <c r="A2988" s="50">
        <v>2004</v>
      </c>
      <c r="E2988" s="50">
        <v>2.34</v>
      </c>
      <c r="F2988" s="50">
        <f t="shared" si="47"/>
        <v>148.23041219999999</v>
      </c>
      <c r="H2988" s="50">
        <v>84</v>
      </c>
      <c r="I2988" s="50" t="s">
        <v>400</v>
      </c>
    </row>
    <row r="2989" spans="1:9" x14ac:dyDescent="0.25">
      <c r="A2989" s="50">
        <v>2003</v>
      </c>
      <c r="E2989" s="50">
        <v>2.23</v>
      </c>
      <c r="F2989" s="50">
        <f t="shared" si="47"/>
        <v>141.26231589999998</v>
      </c>
      <c r="H2989" s="50">
        <v>84</v>
      </c>
      <c r="I2989" s="50" t="s">
        <v>400</v>
      </c>
    </row>
    <row r="2990" spans="1:9" x14ac:dyDescent="0.25">
      <c r="A2990" s="50">
        <v>2002</v>
      </c>
      <c r="F2990" s="50">
        <f t="shared" si="47"/>
        <v>0</v>
      </c>
      <c r="H2990" s="50">
        <v>88</v>
      </c>
      <c r="I2990" s="50" t="s">
        <v>400</v>
      </c>
    </row>
    <row r="2991" spans="1:9" x14ac:dyDescent="0.25">
      <c r="A2991" s="50">
        <v>2012</v>
      </c>
      <c r="E2991" s="50">
        <v>1.99</v>
      </c>
      <c r="F2991" s="50">
        <f t="shared" si="47"/>
        <v>126.05919669999999</v>
      </c>
      <c r="H2991" s="50">
        <v>58</v>
      </c>
      <c r="I2991" s="50" t="s">
        <v>401</v>
      </c>
    </row>
    <row r="2992" spans="1:9" x14ac:dyDescent="0.25">
      <c r="A2992" s="50">
        <v>2011</v>
      </c>
      <c r="E2992" s="50">
        <v>1.99</v>
      </c>
      <c r="F2992" s="50">
        <f t="shared" si="47"/>
        <v>126.05919669999999</v>
      </c>
      <c r="H2992" s="50">
        <v>59</v>
      </c>
      <c r="I2992" s="50" t="s">
        <v>401</v>
      </c>
    </row>
    <row r="2993" spans="1:9" x14ac:dyDescent="0.25">
      <c r="A2993" s="50">
        <v>2010</v>
      </c>
      <c r="E2993" s="50">
        <v>1.82</v>
      </c>
      <c r="F2993" s="50">
        <f t="shared" si="47"/>
        <v>115.2903206</v>
      </c>
      <c r="H2993" s="50">
        <v>62</v>
      </c>
      <c r="I2993" s="50" t="s">
        <v>401</v>
      </c>
    </row>
    <row r="2994" spans="1:9" x14ac:dyDescent="0.25">
      <c r="A2994" s="50">
        <v>2009</v>
      </c>
      <c r="E2994" s="50">
        <v>1.82</v>
      </c>
      <c r="F2994" s="50">
        <f t="shared" si="47"/>
        <v>115.2903206</v>
      </c>
      <c r="H2994" s="50">
        <v>62</v>
      </c>
      <c r="I2994" s="50" t="s">
        <v>401</v>
      </c>
    </row>
    <row r="2995" spans="1:9" x14ac:dyDescent="0.25">
      <c r="A2995" s="50">
        <v>2008</v>
      </c>
      <c r="E2995" s="50">
        <v>1.58</v>
      </c>
      <c r="F2995" s="50">
        <f t="shared" si="47"/>
        <v>100.0872014</v>
      </c>
      <c r="H2995" s="50">
        <v>87</v>
      </c>
      <c r="I2995" s="50" t="s">
        <v>401</v>
      </c>
    </row>
    <row r="2996" spans="1:9" x14ac:dyDescent="0.25">
      <c r="A2996" s="50">
        <v>2007</v>
      </c>
      <c r="E2996" s="50">
        <v>1.58</v>
      </c>
      <c r="F2996" s="50">
        <f t="shared" si="47"/>
        <v>100.0872014</v>
      </c>
      <c r="H2996" s="50">
        <v>88</v>
      </c>
      <c r="I2996" s="50" t="s">
        <v>401</v>
      </c>
    </row>
    <row r="2997" spans="1:9" x14ac:dyDescent="0.25">
      <c r="A2997" s="50">
        <v>2006</v>
      </c>
      <c r="E2997" s="50">
        <v>1.47</v>
      </c>
      <c r="F2997" s="50">
        <f t="shared" si="47"/>
        <v>93.119105099999985</v>
      </c>
      <c r="H2997" s="50">
        <v>93</v>
      </c>
      <c r="I2997" s="50" t="s">
        <v>401</v>
      </c>
    </row>
    <row r="2998" spans="1:9" x14ac:dyDescent="0.25">
      <c r="A2998" s="50">
        <v>2005</v>
      </c>
      <c r="E2998" s="50">
        <v>1.47</v>
      </c>
      <c r="F2998" s="50">
        <f t="shared" si="47"/>
        <v>93.119105099999985</v>
      </c>
      <c r="H2998" s="50">
        <v>94</v>
      </c>
      <c r="I2998" s="50" t="s">
        <v>401</v>
      </c>
    </row>
    <row r="2999" spans="1:9" x14ac:dyDescent="0.25">
      <c r="A2999" s="50">
        <v>2004</v>
      </c>
      <c r="E2999" s="50">
        <v>1.38</v>
      </c>
      <c r="F2999" s="50">
        <f t="shared" si="47"/>
        <v>87.41793539999999</v>
      </c>
      <c r="H2999" s="50">
        <v>84</v>
      </c>
      <c r="I2999" s="50" t="s">
        <v>401</v>
      </c>
    </row>
    <row r="3000" spans="1:9" x14ac:dyDescent="0.25">
      <c r="A3000" s="50">
        <v>2003</v>
      </c>
      <c r="E3000" s="50">
        <v>1.38</v>
      </c>
      <c r="F3000" s="50">
        <f t="shared" si="47"/>
        <v>87.41793539999999</v>
      </c>
      <c r="H3000" s="50">
        <v>84</v>
      </c>
      <c r="I3000" s="50" t="s">
        <v>401</v>
      </c>
    </row>
    <row r="3001" spans="1:9" x14ac:dyDescent="0.25">
      <c r="A3001" s="50">
        <v>2002</v>
      </c>
      <c r="E3001" s="50">
        <v>1.46</v>
      </c>
      <c r="F3001" s="50">
        <f t="shared" si="47"/>
        <v>92.485641799999996</v>
      </c>
      <c r="H3001" s="50">
        <v>88</v>
      </c>
      <c r="I3001" s="50" t="s">
        <v>401</v>
      </c>
    </row>
    <row r="3002" spans="1:9" x14ac:dyDescent="0.25">
      <c r="A3002" s="50">
        <v>2012</v>
      </c>
      <c r="E3002" s="50">
        <v>1.64</v>
      </c>
      <c r="F3002" s="50">
        <f t="shared" si="47"/>
        <v>103.88798119999998</v>
      </c>
      <c r="H3002" s="50">
        <v>88</v>
      </c>
      <c r="I3002" s="50" t="s">
        <v>402</v>
      </c>
    </row>
    <row r="3003" spans="1:9" x14ac:dyDescent="0.25">
      <c r="A3003" s="50">
        <v>2011</v>
      </c>
      <c r="E3003" s="50">
        <v>1.64</v>
      </c>
      <c r="F3003" s="50">
        <f t="shared" si="47"/>
        <v>103.88798119999998</v>
      </c>
      <c r="H3003" s="50">
        <v>89</v>
      </c>
      <c r="I3003" s="50" t="s">
        <v>402</v>
      </c>
    </row>
    <row r="3004" spans="1:9" x14ac:dyDescent="0.25">
      <c r="A3004" s="50">
        <v>2010</v>
      </c>
      <c r="E3004" s="50">
        <v>1.59</v>
      </c>
      <c r="F3004" s="50">
        <f t="shared" si="47"/>
        <v>100.7206647</v>
      </c>
      <c r="H3004" s="50">
        <v>91</v>
      </c>
      <c r="I3004" s="50" t="s">
        <v>402</v>
      </c>
    </row>
    <row r="3005" spans="1:9" x14ac:dyDescent="0.25">
      <c r="A3005" s="50">
        <v>2009</v>
      </c>
      <c r="E3005" s="50">
        <v>1.59</v>
      </c>
      <c r="F3005" s="50">
        <f t="shared" si="47"/>
        <v>100.7206647</v>
      </c>
      <c r="H3005" s="50">
        <v>91</v>
      </c>
      <c r="I3005" s="50" t="s">
        <v>402</v>
      </c>
    </row>
    <row r="3006" spans="1:9" x14ac:dyDescent="0.25">
      <c r="A3006" s="50">
        <v>2008</v>
      </c>
      <c r="E3006" s="50">
        <v>1.6</v>
      </c>
      <c r="F3006" s="50">
        <f t="shared" si="47"/>
        <v>101.354128</v>
      </c>
      <c r="H3006" s="50">
        <v>85</v>
      </c>
      <c r="I3006" s="50" t="s">
        <v>402</v>
      </c>
    </row>
    <row r="3007" spans="1:9" x14ac:dyDescent="0.25">
      <c r="A3007" s="50">
        <v>2007</v>
      </c>
      <c r="E3007" s="50">
        <v>1.6</v>
      </c>
      <c r="F3007" s="50">
        <f t="shared" si="47"/>
        <v>101.354128</v>
      </c>
      <c r="H3007" s="50">
        <v>86</v>
      </c>
      <c r="I3007" s="50" t="s">
        <v>402</v>
      </c>
    </row>
    <row r="3008" spans="1:9" x14ac:dyDescent="0.25">
      <c r="A3008" s="50">
        <v>2006</v>
      </c>
      <c r="E3008" s="50">
        <v>2.67</v>
      </c>
      <c r="F3008" s="50">
        <f t="shared" si="47"/>
        <v>169.13470109999997</v>
      </c>
      <c r="H3008" s="50">
        <v>62</v>
      </c>
      <c r="I3008" s="50" t="s">
        <v>402</v>
      </c>
    </row>
    <row r="3009" spans="1:9" x14ac:dyDescent="0.25">
      <c r="A3009" s="50">
        <v>2005</v>
      </c>
      <c r="E3009" s="50">
        <v>2.67</v>
      </c>
      <c r="F3009" s="50">
        <f t="shared" si="47"/>
        <v>169.13470109999997</v>
      </c>
      <c r="H3009" s="50">
        <v>62</v>
      </c>
      <c r="I3009" s="50" t="s">
        <v>402</v>
      </c>
    </row>
    <row r="3010" spans="1:9" x14ac:dyDescent="0.25">
      <c r="A3010" s="50">
        <v>2004</v>
      </c>
      <c r="E3010" s="50">
        <v>2.4300000000000002</v>
      </c>
      <c r="F3010" s="50">
        <f t="shared" si="47"/>
        <v>153.9315819</v>
      </c>
      <c r="H3010" s="50">
        <v>66</v>
      </c>
      <c r="I3010" s="50" t="s">
        <v>402</v>
      </c>
    </row>
    <row r="3011" spans="1:9" x14ac:dyDescent="0.25">
      <c r="A3011" s="50">
        <v>2002</v>
      </c>
      <c r="E3011" s="50">
        <v>1.45</v>
      </c>
      <c r="F3011" s="50">
        <f t="shared" si="47"/>
        <v>91.852178499999994</v>
      </c>
      <c r="H3011" s="50">
        <v>88</v>
      </c>
      <c r="I3011" s="50" t="s">
        <v>402</v>
      </c>
    </row>
    <row r="3012" spans="1:9" x14ac:dyDescent="0.25">
      <c r="A3012" s="50">
        <v>2008</v>
      </c>
      <c r="E3012" s="50">
        <v>5.14</v>
      </c>
      <c r="F3012" s="50">
        <f t="shared" si="47"/>
        <v>325.60013619999995</v>
      </c>
      <c r="H3012" s="50">
        <v>49</v>
      </c>
      <c r="I3012" s="50" t="s">
        <v>403</v>
      </c>
    </row>
    <row r="3013" spans="1:9" x14ac:dyDescent="0.25">
      <c r="A3013" s="50">
        <v>2007</v>
      </c>
      <c r="E3013" s="50">
        <v>5.14</v>
      </c>
      <c r="F3013" s="50">
        <f t="shared" si="47"/>
        <v>325.60013619999995</v>
      </c>
      <c r="H3013" s="50">
        <v>50</v>
      </c>
      <c r="I3013" s="50" t="s">
        <v>403</v>
      </c>
    </row>
    <row r="3014" spans="1:9" x14ac:dyDescent="0.25">
      <c r="A3014" s="50">
        <v>2006</v>
      </c>
      <c r="E3014" s="50">
        <v>5.1100000000000003</v>
      </c>
      <c r="F3014" s="50">
        <f t="shared" si="47"/>
        <v>323.69974630000002</v>
      </c>
      <c r="H3014" s="50">
        <v>46</v>
      </c>
      <c r="I3014" s="50" t="s">
        <v>403</v>
      </c>
    </row>
    <row r="3015" spans="1:9" x14ac:dyDescent="0.25">
      <c r="A3015" s="50">
        <v>2005</v>
      </c>
      <c r="E3015" s="50">
        <v>5.1100000000000003</v>
      </c>
      <c r="F3015" s="50">
        <f t="shared" si="47"/>
        <v>323.69974630000002</v>
      </c>
      <c r="H3015" s="50">
        <v>46</v>
      </c>
      <c r="I3015" s="50" t="s">
        <v>403</v>
      </c>
    </row>
    <row r="3016" spans="1:9" x14ac:dyDescent="0.25">
      <c r="A3016" s="50">
        <v>2004</v>
      </c>
      <c r="E3016" s="50">
        <v>4.3</v>
      </c>
      <c r="F3016" s="50">
        <f t="shared" si="47"/>
        <v>272.38921899999997</v>
      </c>
      <c r="H3016" s="50">
        <v>56</v>
      </c>
      <c r="I3016" s="50" t="s">
        <v>403</v>
      </c>
    </row>
    <row r="3017" spans="1:9" x14ac:dyDescent="0.25">
      <c r="A3017" s="50">
        <v>2002</v>
      </c>
      <c r="E3017" s="50">
        <v>3.3</v>
      </c>
      <c r="F3017" s="50">
        <f t="shared" si="47"/>
        <v>209.04288899999997</v>
      </c>
      <c r="H3017" s="50">
        <v>66</v>
      </c>
      <c r="I3017" s="50" t="s">
        <v>403</v>
      </c>
    </row>
    <row r="3018" spans="1:9" x14ac:dyDescent="0.25">
      <c r="A3018" s="50">
        <v>2012</v>
      </c>
      <c r="E3018" s="50">
        <v>2.73</v>
      </c>
      <c r="F3018" s="50">
        <f t="shared" si="47"/>
        <v>172.93548089999999</v>
      </c>
      <c r="H3018" s="50">
        <v>46</v>
      </c>
      <c r="I3018" s="50" t="s">
        <v>404</v>
      </c>
    </row>
    <row r="3019" spans="1:9" x14ac:dyDescent="0.25">
      <c r="A3019" s="50">
        <v>2011</v>
      </c>
      <c r="E3019" s="50">
        <v>3.03</v>
      </c>
      <c r="F3019" s="50">
        <f t="shared" si="47"/>
        <v>191.93937989999998</v>
      </c>
      <c r="H3019" s="50">
        <v>43</v>
      </c>
      <c r="I3019" s="50" t="s">
        <v>404</v>
      </c>
    </row>
    <row r="3020" spans="1:9" x14ac:dyDescent="0.25">
      <c r="A3020" s="50">
        <v>2010</v>
      </c>
      <c r="E3020" s="50">
        <v>3.21</v>
      </c>
      <c r="F3020" s="50">
        <f t="shared" si="47"/>
        <v>203.34171929999999</v>
      </c>
      <c r="H3020" s="50">
        <v>48</v>
      </c>
      <c r="I3020" s="50" t="s">
        <v>404</v>
      </c>
    </row>
    <row r="3021" spans="1:9" x14ac:dyDescent="0.25">
      <c r="A3021" s="50">
        <v>2009</v>
      </c>
      <c r="E3021" s="50">
        <v>2.76</v>
      </c>
      <c r="F3021" s="50">
        <f t="shared" si="47"/>
        <v>174.83587079999998</v>
      </c>
      <c r="H3021" s="50">
        <v>48</v>
      </c>
      <c r="I3021" s="50" t="s">
        <v>404</v>
      </c>
    </row>
    <row r="3022" spans="1:9" x14ac:dyDescent="0.25">
      <c r="A3022" s="50">
        <v>2008</v>
      </c>
      <c r="E3022" s="50">
        <v>3.97</v>
      </c>
      <c r="F3022" s="50">
        <f t="shared" si="47"/>
        <v>251.48493009999999</v>
      </c>
      <c r="H3022" s="50">
        <v>48</v>
      </c>
      <c r="I3022" s="50" t="s">
        <v>404</v>
      </c>
    </row>
    <row r="3023" spans="1:9" x14ac:dyDescent="0.25">
      <c r="A3023" s="50">
        <v>2007</v>
      </c>
      <c r="E3023" s="50">
        <v>3.97</v>
      </c>
      <c r="F3023" s="50">
        <f t="shared" si="47"/>
        <v>251.48493009999999</v>
      </c>
      <c r="H3023" s="50">
        <v>48</v>
      </c>
      <c r="I3023" s="50" t="s">
        <v>404</v>
      </c>
    </row>
    <row r="3024" spans="1:9" x14ac:dyDescent="0.25">
      <c r="A3024" s="50">
        <v>2006</v>
      </c>
      <c r="E3024" s="50">
        <v>3.2</v>
      </c>
      <c r="F3024" s="50">
        <f t="shared" si="47"/>
        <v>202.70825600000001</v>
      </c>
      <c r="H3024" s="50">
        <v>58</v>
      </c>
      <c r="I3024" s="50" t="s">
        <v>404</v>
      </c>
    </row>
    <row r="3025" spans="1:9" x14ac:dyDescent="0.25">
      <c r="A3025" s="50">
        <v>2005</v>
      </c>
      <c r="E3025" s="50">
        <v>3.2</v>
      </c>
      <c r="F3025" s="50">
        <f t="shared" si="47"/>
        <v>202.70825600000001</v>
      </c>
      <c r="H3025" s="50">
        <v>59</v>
      </c>
      <c r="I3025" s="50" t="s">
        <v>404</v>
      </c>
    </row>
    <row r="3026" spans="1:9" x14ac:dyDescent="0.25">
      <c r="A3026" s="50">
        <v>2004</v>
      </c>
      <c r="E3026" s="50">
        <v>2.75</v>
      </c>
      <c r="F3026" s="50">
        <f t="shared" si="47"/>
        <v>174.20240749999999</v>
      </c>
      <c r="H3026" s="50">
        <v>71</v>
      </c>
      <c r="I3026" s="50" t="s">
        <v>404</v>
      </c>
    </row>
    <row r="3027" spans="1:9" x14ac:dyDescent="0.25">
      <c r="A3027" s="50">
        <v>2003</v>
      </c>
      <c r="E3027" s="50">
        <v>2.75</v>
      </c>
      <c r="F3027" s="50">
        <f t="shared" si="47"/>
        <v>174.20240749999999</v>
      </c>
      <c r="H3027" s="50">
        <v>71</v>
      </c>
      <c r="I3027" s="50" t="s">
        <v>404</v>
      </c>
    </row>
    <row r="3028" spans="1:9" x14ac:dyDescent="0.25">
      <c r="A3028" s="50">
        <v>2002</v>
      </c>
      <c r="E3028" s="50">
        <v>3.35</v>
      </c>
      <c r="F3028" s="50">
        <f t="shared" si="47"/>
        <v>212.2102055</v>
      </c>
      <c r="H3028" s="50">
        <v>53</v>
      </c>
      <c r="I3028" s="50" t="s">
        <v>404</v>
      </c>
    </row>
    <row r="3029" spans="1:9" x14ac:dyDescent="0.25">
      <c r="A3029" s="50">
        <v>2012</v>
      </c>
      <c r="E3029" s="50">
        <v>1.27</v>
      </c>
      <c r="F3029" s="50">
        <f t="shared" si="47"/>
        <v>80.449839099999991</v>
      </c>
      <c r="H3029" s="50">
        <v>97</v>
      </c>
      <c r="I3029" s="50" t="s">
        <v>405</v>
      </c>
    </row>
    <row r="3030" spans="1:9" x14ac:dyDescent="0.25">
      <c r="A3030" s="50">
        <v>2011</v>
      </c>
      <c r="E3030" s="50">
        <v>1.27</v>
      </c>
      <c r="F3030" s="50">
        <f t="shared" si="47"/>
        <v>80.449839099999991</v>
      </c>
      <c r="H3030" s="50">
        <v>98</v>
      </c>
      <c r="I3030" s="50" t="s">
        <v>405</v>
      </c>
    </row>
    <row r="3031" spans="1:9" x14ac:dyDescent="0.25">
      <c r="A3031" s="50">
        <v>2010</v>
      </c>
      <c r="E3031" s="50">
        <v>2.65</v>
      </c>
      <c r="F3031" s="50">
        <f t="shared" si="47"/>
        <v>167.86777449999997</v>
      </c>
      <c r="H3031" s="50">
        <v>84</v>
      </c>
      <c r="I3031" s="50" t="s">
        <v>405</v>
      </c>
    </row>
    <row r="3032" spans="1:9" x14ac:dyDescent="0.25">
      <c r="A3032" s="50">
        <v>2009</v>
      </c>
      <c r="E3032" s="50">
        <v>2.65</v>
      </c>
      <c r="F3032" s="50">
        <f t="shared" si="47"/>
        <v>167.86777449999997</v>
      </c>
      <c r="H3032" s="50">
        <v>84</v>
      </c>
      <c r="I3032" s="50" t="s">
        <v>405</v>
      </c>
    </row>
    <row r="3033" spans="1:9" x14ac:dyDescent="0.25">
      <c r="A3033" s="50">
        <v>2008</v>
      </c>
      <c r="E3033" s="50">
        <v>2.54</v>
      </c>
      <c r="F3033" s="50">
        <f t="shared" si="47"/>
        <v>160.89967819999998</v>
      </c>
      <c r="H3033" s="50">
        <v>86</v>
      </c>
      <c r="I3033" s="50" t="s">
        <v>405</v>
      </c>
    </row>
    <row r="3034" spans="1:9" x14ac:dyDescent="0.25">
      <c r="A3034" s="50">
        <v>2007</v>
      </c>
      <c r="E3034" s="50">
        <v>2.54</v>
      </c>
      <c r="F3034" s="50">
        <f t="shared" si="47"/>
        <v>160.89967819999998</v>
      </c>
      <c r="H3034" s="50">
        <v>87</v>
      </c>
      <c r="I3034" s="50" t="s">
        <v>405</v>
      </c>
    </row>
    <row r="3035" spans="1:9" x14ac:dyDescent="0.25">
      <c r="A3035" s="50">
        <v>2006</v>
      </c>
      <c r="E3035" s="50">
        <v>1.68</v>
      </c>
      <c r="F3035" s="50">
        <f t="shared" si="47"/>
        <v>106.42183439999998</v>
      </c>
      <c r="H3035" s="50">
        <v>88</v>
      </c>
      <c r="I3035" s="50" t="s">
        <v>405</v>
      </c>
    </row>
    <row r="3036" spans="1:9" x14ac:dyDescent="0.25">
      <c r="A3036" s="50">
        <v>2005</v>
      </c>
      <c r="E3036" s="50">
        <v>1.68</v>
      </c>
      <c r="F3036" s="50">
        <f t="shared" si="47"/>
        <v>106.42183439999998</v>
      </c>
      <c r="H3036" s="50">
        <v>88</v>
      </c>
      <c r="I3036" s="50" t="s">
        <v>405</v>
      </c>
    </row>
    <row r="3037" spans="1:9" x14ac:dyDescent="0.25">
      <c r="A3037" s="50">
        <v>2012</v>
      </c>
      <c r="E3037" s="50">
        <v>2.0699999999999998</v>
      </c>
      <c r="F3037" s="50">
        <f t="shared" si="47"/>
        <v>131.12690309999999</v>
      </c>
      <c r="H3037" s="50">
        <v>55</v>
      </c>
      <c r="I3037" s="50" t="s">
        <v>406</v>
      </c>
    </row>
    <row r="3038" spans="1:9" x14ac:dyDescent="0.25">
      <c r="A3038" s="50">
        <v>2011</v>
      </c>
      <c r="E3038" s="50">
        <v>2.0699999999999998</v>
      </c>
      <c r="F3038" s="50">
        <f t="shared" si="47"/>
        <v>131.12690309999999</v>
      </c>
      <c r="H3038" s="50">
        <v>55</v>
      </c>
      <c r="I3038" s="50" t="s">
        <v>406</v>
      </c>
    </row>
    <row r="3039" spans="1:9" x14ac:dyDescent="0.25">
      <c r="A3039" s="50">
        <v>2010</v>
      </c>
      <c r="F3039" s="50">
        <f t="shared" si="47"/>
        <v>0</v>
      </c>
      <c r="H3039" s="50">
        <v>55</v>
      </c>
      <c r="I3039" s="50" t="s">
        <v>406</v>
      </c>
    </row>
    <row r="3040" spans="1:9" x14ac:dyDescent="0.25">
      <c r="A3040" s="50">
        <v>2008</v>
      </c>
      <c r="E3040" s="50">
        <v>2.0699999999999998</v>
      </c>
      <c r="F3040" s="50">
        <f t="shared" si="47"/>
        <v>131.12690309999999</v>
      </c>
      <c r="H3040" s="50">
        <v>57</v>
      </c>
      <c r="I3040" s="50" t="s">
        <v>407</v>
      </c>
    </row>
    <row r="3041" spans="1:9" x14ac:dyDescent="0.25">
      <c r="A3041" s="50">
        <v>2007</v>
      </c>
      <c r="E3041" s="50">
        <v>2.0699999999999998</v>
      </c>
      <c r="F3041" s="50">
        <f t="shared" si="47"/>
        <v>131.12690309999999</v>
      </c>
      <c r="H3041" s="50">
        <v>58</v>
      </c>
      <c r="I3041" s="50" t="s">
        <v>407</v>
      </c>
    </row>
    <row r="3042" spans="1:9" x14ac:dyDescent="0.25">
      <c r="A3042" s="50">
        <v>2006</v>
      </c>
      <c r="E3042" s="50">
        <v>2.04</v>
      </c>
      <c r="F3042" s="50">
        <f t="shared" si="47"/>
        <v>129.2265132</v>
      </c>
      <c r="H3042" s="50">
        <v>53</v>
      </c>
      <c r="I3042" s="50" t="s">
        <v>407</v>
      </c>
    </row>
    <row r="3043" spans="1:9" x14ac:dyDescent="0.25">
      <c r="A3043" s="50">
        <v>2012</v>
      </c>
      <c r="E3043" s="50">
        <v>2.66</v>
      </c>
      <c r="F3043" s="50">
        <f t="shared" si="47"/>
        <v>168.50123779999998</v>
      </c>
      <c r="H3043" s="50">
        <v>73</v>
      </c>
      <c r="I3043" s="50" t="s">
        <v>408</v>
      </c>
    </row>
    <row r="3044" spans="1:9" x14ac:dyDescent="0.25">
      <c r="A3044" s="50">
        <v>2011</v>
      </c>
      <c r="E3044" s="50">
        <v>2.66</v>
      </c>
      <c r="F3044" s="50">
        <f t="shared" si="47"/>
        <v>168.50123779999998</v>
      </c>
      <c r="H3044" s="50">
        <v>74</v>
      </c>
      <c r="I3044" s="50" t="s">
        <v>408</v>
      </c>
    </row>
    <row r="3045" spans="1:9" x14ac:dyDescent="0.25">
      <c r="A3045" s="50">
        <v>2010</v>
      </c>
      <c r="E3045" s="50">
        <v>2.73</v>
      </c>
      <c r="F3045" s="50">
        <f t="shared" ref="F3045:F3108" si="48">E3045*(39.37*1.609)</f>
        <v>172.93548089999999</v>
      </c>
      <c r="H3045" s="50">
        <v>81</v>
      </c>
      <c r="I3045" s="50" t="s">
        <v>408</v>
      </c>
    </row>
    <row r="3046" spans="1:9" x14ac:dyDescent="0.25">
      <c r="A3046" s="50">
        <v>2009</v>
      </c>
      <c r="E3046" s="50">
        <v>2.73</v>
      </c>
      <c r="F3046" s="50">
        <f t="shared" si="48"/>
        <v>172.93548089999999</v>
      </c>
      <c r="H3046" s="50">
        <v>81</v>
      </c>
      <c r="I3046" s="50" t="s">
        <v>408</v>
      </c>
    </row>
    <row r="3047" spans="1:9" x14ac:dyDescent="0.25">
      <c r="A3047" s="50">
        <v>2008</v>
      </c>
      <c r="E3047" s="50">
        <v>2.63</v>
      </c>
      <c r="F3047" s="50">
        <f t="shared" si="48"/>
        <v>166.60084789999999</v>
      </c>
      <c r="H3047" s="50">
        <v>76</v>
      </c>
      <c r="I3047" s="50" t="s">
        <v>408</v>
      </c>
    </row>
    <row r="3048" spans="1:9" x14ac:dyDescent="0.25">
      <c r="A3048" s="50">
        <v>2007</v>
      </c>
      <c r="E3048" s="50">
        <v>2.63</v>
      </c>
      <c r="F3048" s="50">
        <f t="shared" si="48"/>
        <v>166.60084789999999</v>
      </c>
      <c r="H3048" s="50">
        <v>77</v>
      </c>
      <c r="I3048" s="50" t="s">
        <v>408</v>
      </c>
    </row>
    <row r="3049" spans="1:9" x14ac:dyDescent="0.25">
      <c r="A3049" s="50">
        <v>2006</v>
      </c>
      <c r="E3049" s="50">
        <v>2.77</v>
      </c>
      <c r="F3049" s="50">
        <f t="shared" si="48"/>
        <v>175.4693341</v>
      </c>
      <c r="H3049" s="50">
        <v>75</v>
      </c>
      <c r="I3049" s="50" t="s">
        <v>408</v>
      </c>
    </row>
    <row r="3050" spans="1:9" x14ac:dyDescent="0.25">
      <c r="A3050" s="50">
        <v>2005</v>
      </c>
      <c r="E3050" s="50">
        <v>2.77</v>
      </c>
      <c r="F3050" s="50">
        <f t="shared" si="48"/>
        <v>175.4693341</v>
      </c>
      <c r="H3050" s="50">
        <v>76</v>
      </c>
      <c r="I3050" s="50" t="s">
        <v>408</v>
      </c>
    </row>
    <row r="3051" spans="1:9" x14ac:dyDescent="0.25">
      <c r="A3051" s="50">
        <v>2004</v>
      </c>
      <c r="E3051" s="50">
        <v>3.12</v>
      </c>
      <c r="F3051" s="50">
        <f t="shared" si="48"/>
        <v>197.64054959999999</v>
      </c>
      <c r="H3051" s="50">
        <v>30</v>
      </c>
      <c r="I3051" s="50" t="s">
        <v>408</v>
      </c>
    </row>
    <row r="3052" spans="1:9" x14ac:dyDescent="0.25">
      <c r="A3052" s="50">
        <v>2012</v>
      </c>
      <c r="E3052" s="50">
        <v>2.02</v>
      </c>
      <c r="F3052" s="50">
        <f t="shared" si="48"/>
        <v>127.95958659999999</v>
      </c>
      <c r="H3052" s="50">
        <v>77</v>
      </c>
      <c r="I3052" s="50" t="s">
        <v>409</v>
      </c>
    </row>
    <row r="3053" spans="1:9" x14ac:dyDescent="0.25">
      <c r="A3053" s="50">
        <v>2011</v>
      </c>
      <c r="E3053" s="50">
        <v>2.02</v>
      </c>
      <c r="F3053" s="50">
        <f t="shared" si="48"/>
        <v>127.95958659999999</v>
      </c>
      <c r="H3053" s="50">
        <v>78</v>
      </c>
      <c r="I3053" s="50" t="s">
        <v>409</v>
      </c>
    </row>
    <row r="3054" spans="1:9" x14ac:dyDescent="0.25">
      <c r="A3054" s="50">
        <v>2010</v>
      </c>
      <c r="E3054" s="50">
        <v>2.29</v>
      </c>
      <c r="F3054" s="50">
        <f t="shared" si="48"/>
        <v>145.06309569999999</v>
      </c>
      <c r="H3054" s="50">
        <v>63</v>
      </c>
      <c r="I3054" s="50" t="s">
        <v>409</v>
      </c>
    </row>
    <row r="3055" spans="1:9" x14ac:dyDescent="0.25">
      <c r="A3055" s="50">
        <v>2009</v>
      </c>
      <c r="E3055" s="50">
        <v>2.29</v>
      </c>
      <c r="F3055" s="50">
        <f t="shared" si="48"/>
        <v>145.06309569999999</v>
      </c>
      <c r="H3055" s="50">
        <v>63</v>
      </c>
      <c r="I3055" s="50" t="s">
        <v>409</v>
      </c>
    </row>
    <row r="3056" spans="1:9" x14ac:dyDescent="0.25">
      <c r="A3056" s="50">
        <v>2008</v>
      </c>
      <c r="E3056" s="50">
        <v>2.27</v>
      </c>
      <c r="F3056" s="50">
        <f t="shared" si="48"/>
        <v>143.79616909999999</v>
      </c>
      <c r="H3056" s="50">
        <v>77</v>
      </c>
      <c r="I3056" s="50" t="s">
        <v>409</v>
      </c>
    </row>
    <row r="3057" spans="1:9" x14ac:dyDescent="0.25">
      <c r="A3057" s="50">
        <v>2007</v>
      </c>
      <c r="E3057" s="50">
        <v>2.27</v>
      </c>
      <c r="F3057" s="50">
        <f t="shared" si="48"/>
        <v>143.79616909999999</v>
      </c>
      <c r="H3057" s="50">
        <v>78</v>
      </c>
      <c r="I3057" s="50" t="s">
        <v>409</v>
      </c>
    </row>
    <row r="3058" spans="1:9" x14ac:dyDescent="0.25">
      <c r="A3058" s="50">
        <v>2006</v>
      </c>
      <c r="F3058" s="50">
        <f t="shared" si="48"/>
        <v>0</v>
      </c>
      <c r="H3058" s="50">
        <v>90</v>
      </c>
      <c r="I3058" s="50" t="s">
        <v>409</v>
      </c>
    </row>
    <row r="3059" spans="1:9" x14ac:dyDescent="0.25">
      <c r="A3059" s="50">
        <v>2012</v>
      </c>
      <c r="E3059" s="50">
        <v>2.57</v>
      </c>
      <c r="F3059" s="50">
        <f t="shared" si="48"/>
        <v>162.80006809999998</v>
      </c>
      <c r="H3059" s="50">
        <v>48</v>
      </c>
      <c r="I3059" s="50" t="s">
        <v>410</v>
      </c>
    </row>
    <row r="3060" spans="1:9" x14ac:dyDescent="0.25">
      <c r="A3060" s="50">
        <v>2011</v>
      </c>
      <c r="E3060" s="50">
        <v>2.59</v>
      </c>
      <c r="F3060" s="50">
        <f t="shared" si="48"/>
        <v>164.06699469999998</v>
      </c>
      <c r="H3060" s="50">
        <v>48</v>
      </c>
      <c r="I3060" s="50" t="s">
        <v>410</v>
      </c>
    </row>
    <row r="3061" spans="1:9" x14ac:dyDescent="0.25">
      <c r="A3061" s="50">
        <v>2010</v>
      </c>
      <c r="E3061" s="50">
        <v>2.5299999999999998</v>
      </c>
      <c r="F3061" s="50">
        <f t="shared" si="48"/>
        <v>160.26621489999997</v>
      </c>
      <c r="H3061" s="50">
        <v>50</v>
      </c>
      <c r="I3061" s="50" t="s">
        <v>410</v>
      </c>
    </row>
    <row r="3062" spans="1:9" x14ac:dyDescent="0.25">
      <c r="A3062" s="50">
        <v>2009</v>
      </c>
      <c r="E3062" s="50">
        <v>2.5299999999999998</v>
      </c>
      <c r="F3062" s="50">
        <f t="shared" si="48"/>
        <v>160.26621489999997</v>
      </c>
      <c r="H3062" s="50">
        <v>50</v>
      </c>
      <c r="I3062" s="50" t="s">
        <v>410</v>
      </c>
    </row>
    <row r="3063" spans="1:9" x14ac:dyDescent="0.25">
      <c r="A3063" s="50">
        <v>2008</v>
      </c>
      <c r="E3063" s="50">
        <v>2.5299999999999998</v>
      </c>
      <c r="F3063" s="50">
        <f t="shared" si="48"/>
        <v>160.26621489999997</v>
      </c>
      <c r="H3063" s="50">
        <v>51</v>
      </c>
      <c r="I3063" s="50" t="s">
        <v>410</v>
      </c>
    </row>
    <row r="3064" spans="1:9" x14ac:dyDescent="0.25">
      <c r="A3064" s="50">
        <v>2007</v>
      </c>
      <c r="E3064" s="50">
        <v>2.5</v>
      </c>
      <c r="F3064" s="50">
        <f t="shared" si="48"/>
        <v>158.36582499999997</v>
      </c>
      <c r="H3064" s="50">
        <v>78</v>
      </c>
      <c r="I3064" s="50" t="s">
        <v>410</v>
      </c>
    </row>
    <row r="3065" spans="1:9" x14ac:dyDescent="0.25">
      <c r="A3065" s="50">
        <v>2006</v>
      </c>
      <c r="E3065" s="50">
        <v>2.5</v>
      </c>
      <c r="F3065" s="50">
        <f t="shared" si="48"/>
        <v>158.36582499999997</v>
      </c>
      <c r="H3065" s="50">
        <v>71</v>
      </c>
      <c r="I3065" s="50" t="s">
        <v>410</v>
      </c>
    </row>
    <row r="3066" spans="1:9" x14ac:dyDescent="0.25">
      <c r="A3066" s="50">
        <v>2005</v>
      </c>
      <c r="E3066" s="50">
        <v>2.25</v>
      </c>
      <c r="F3066" s="50">
        <f t="shared" si="48"/>
        <v>142.52924249999998</v>
      </c>
      <c r="H3066" s="50">
        <v>74</v>
      </c>
      <c r="I3066" s="50" t="s">
        <v>410</v>
      </c>
    </row>
    <row r="3067" spans="1:9" x14ac:dyDescent="0.25">
      <c r="A3067" s="50">
        <v>2004</v>
      </c>
      <c r="E3067" s="50">
        <v>2.25</v>
      </c>
      <c r="F3067" s="50">
        <f t="shared" si="48"/>
        <v>142.52924249999998</v>
      </c>
      <c r="H3067" s="50">
        <v>77</v>
      </c>
      <c r="I3067" s="50" t="s">
        <v>410</v>
      </c>
    </row>
    <row r="3068" spans="1:9" x14ac:dyDescent="0.25">
      <c r="A3068" s="50">
        <v>2003</v>
      </c>
      <c r="E3068" s="50">
        <v>2.14</v>
      </c>
      <c r="F3068" s="50">
        <f t="shared" si="48"/>
        <v>135.5611462</v>
      </c>
      <c r="H3068" s="50">
        <v>77</v>
      </c>
      <c r="I3068" s="50" t="s">
        <v>410</v>
      </c>
    </row>
    <row r="3069" spans="1:9" x14ac:dyDescent="0.25">
      <c r="A3069" s="50">
        <v>2002</v>
      </c>
      <c r="E3069" s="50">
        <v>2.14</v>
      </c>
      <c r="F3069" s="50">
        <f t="shared" si="48"/>
        <v>135.5611462</v>
      </c>
      <c r="H3069" s="50">
        <v>77</v>
      </c>
      <c r="I3069" s="50" t="s">
        <v>410</v>
      </c>
    </row>
    <row r="3070" spans="1:9" x14ac:dyDescent="0.25">
      <c r="A3070" s="50">
        <v>2008</v>
      </c>
      <c r="E3070" s="50">
        <v>1.76</v>
      </c>
      <c r="F3070" s="50">
        <f t="shared" si="48"/>
        <v>111.48954079999999</v>
      </c>
      <c r="H3070" s="50">
        <v>95</v>
      </c>
      <c r="I3070" s="50" t="s">
        <v>411</v>
      </c>
    </row>
    <row r="3071" spans="1:9" x14ac:dyDescent="0.25">
      <c r="A3071" s="50">
        <v>2007</v>
      </c>
      <c r="E3071" s="50">
        <v>1.76</v>
      </c>
      <c r="F3071" s="50">
        <f t="shared" si="48"/>
        <v>111.48954079999999</v>
      </c>
      <c r="H3071" s="50">
        <v>96</v>
      </c>
      <c r="I3071" s="50" t="s">
        <v>411</v>
      </c>
    </row>
    <row r="3072" spans="1:9" x14ac:dyDescent="0.25">
      <c r="A3072" s="50">
        <v>2006</v>
      </c>
      <c r="E3072" s="50">
        <v>1.66</v>
      </c>
      <c r="F3072" s="50">
        <f t="shared" si="48"/>
        <v>105.15490779999999</v>
      </c>
      <c r="H3072" s="50">
        <v>88</v>
      </c>
      <c r="I3072" s="50" t="s">
        <v>411</v>
      </c>
    </row>
    <row r="3073" spans="1:9" x14ac:dyDescent="0.25">
      <c r="A3073" s="50">
        <v>2005</v>
      </c>
      <c r="E3073" s="50">
        <v>1.66</v>
      </c>
      <c r="F3073" s="50">
        <f t="shared" si="48"/>
        <v>105.15490779999999</v>
      </c>
      <c r="H3073" s="50">
        <v>89</v>
      </c>
      <c r="I3073" s="50" t="s">
        <v>411</v>
      </c>
    </row>
    <row r="3074" spans="1:9" x14ac:dyDescent="0.25">
      <c r="A3074" s="50">
        <v>2004</v>
      </c>
      <c r="E3074" s="50">
        <v>1.66</v>
      </c>
      <c r="F3074" s="50">
        <f t="shared" si="48"/>
        <v>105.15490779999999</v>
      </c>
      <c r="H3074" s="50">
        <v>84</v>
      </c>
      <c r="I3074" s="50" t="s">
        <v>411</v>
      </c>
    </row>
    <row r="3075" spans="1:9" x14ac:dyDescent="0.25">
      <c r="A3075" s="50">
        <v>2002</v>
      </c>
      <c r="E3075" s="50">
        <v>1.63</v>
      </c>
      <c r="F3075" s="50">
        <f t="shared" si="48"/>
        <v>103.25451789999998</v>
      </c>
      <c r="H3075" s="50">
        <v>91</v>
      </c>
      <c r="I3075" s="50" t="s">
        <v>411</v>
      </c>
    </row>
    <row r="3076" spans="1:9" x14ac:dyDescent="0.25">
      <c r="A3076" s="50">
        <v>2012</v>
      </c>
      <c r="E3076" s="50">
        <v>1.31</v>
      </c>
      <c r="F3076" s="50">
        <f t="shared" si="48"/>
        <v>82.983692300000001</v>
      </c>
      <c r="H3076" s="50">
        <v>90</v>
      </c>
      <c r="I3076" s="50" t="s">
        <v>412</v>
      </c>
    </row>
    <row r="3077" spans="1:9" x14ac:dyDescent="0.25">
      <c r="A3077" s="50">
        <v>2011</v>
      </c>
      <c r="E3077" s="50">
        <v>1.31</v>
      </c>
      <c r="F3077" s="50">
        <f t="shared" si="48"/>
        <v>82.983692300000001</v>
      </c>
      <c r="H3077" s="50">
        <v>91</v>
      </c>
      <c r="I3077" s="50" t="s">
        <v>412</v>
      </c>
    </row>
    <row r="3078" spans="1:9" x14ac:dyDescent="0.25">
      <c r="A3078" s="50">
        <v>2010</v>
      </c>
      <c r="E3078" s="50">
        <v>2.4</v>
      </c>
      <c r="F3078" s="50">
        <f t="shared" si="48"/>
        <v>152.03119199999998</v>
      </c>
      <c r="H3078" s="50">
        <v>87</v>
      </c>
      <c r="I3078" s="50" t="s">
        <v>412</v>
      </c>
    </row>
    <row r="3079" spans="1:9" x14ac:dyDescent="0.25">
      <c r="A3079" s="50">
        <v>2009</v>
      </c>
      <c r="E3079" s="50">
        <v>2.4</v>
      </c>
      <c r="F3079" s="50">
        <f t="shared" si="48"/>
        <v>152.03119199999998</v>
      </c>
      <c r="H3079" s="50">
        <v>87</v>
      </c>
      <c r="I3079" s="50" t="s">
        <v>412</v>
      </c>
    </row>
    <row r="3080" spans="1:9" x14ac:dyDescent="0.25">
      <c r="A3080" s="50">
        <v>2008</v>
      </c>
      <c r="E3080" s="50">
        <v>2.27</v>
      </c>
      <c r="F3080" s="50">
        <f t="shared" si="48"/>
        <v>143.79616909999999</v>
      </c>
      <c r="H3080" s="50">
        <v>89</v>
      </c>
      <c r="I3080" s="50" t="s">
        <v>412</v>
      </c>
    </row>
    <row r="3081" spans="1:9" x14ac:dyDescent="0.25">
      <c r="A3081" s="50">
        <v>2007</v>
      </c>
      <c r="E3081" s="50">
        <v>2.27</v>
      </c>
      <c r="F3081" s="50">
        <f t="shared" si="48"/>
        <v>143.79616909999999</v>
      </c>
      <c r="H3081" s="50">
        <v>89</v>
      </c>
      <c r="I3081" s="50" t="s">
        <v>412</v>
      </c>
    </row>
    <row r="3082" spans="1:9" x14ac:dyDescent="0.25">
      <c r="A3082" s="50">
        <v>2006</v>
      </c>
      <c r="E3082" s="50">
        <v>2.06</v>
      </c>
      <c r="F3082" s="50">
        <f t="shared" si="48"/>
        <v>130.4934398</v>
      </c>
      <c r="H3082" s="50">
        <v>84</v>
      </c>
      <c r="I3082" s="50" t="s">
        <v>412</v>
      </c>
    </row>
    <row r="3083" spans="1:9" x14ac:dyDescent="0.25">
      <c r="A3083" s="50">
        <v>2005</v>
      </c>
      <c r="E3083" s="50">
        <v>2.06</v>
      </c>
      <c r="F3083" s="50">
        <f t="shared" si="48"/>
        <v>130.4934398</v>
      </c>
      <c r="H3083" s="50">
        <v>85</v>
      </c>
      <c r="I3083" s="50" t="s">
        <v>412</v>
      </c>
    </row>
    <row r="3084" spans="1:9" x14ac:dyDescent="0.25">
      <c r="A3084" s="50">
        <v>2012</v>
      </c>
      <c r="E3084" s="50">
        <v>2.3199999999999998</v>
      </c>
      <c r="F3084" s="50">
        <f t="shared" si="48"/>
        <v>146.96348559999998</v>
      </c>
      <c r="H3084" s="50">
        <v>52</v>
      </c>
      <c r="I3084" s="50" t="s">
        <v>413</v>
      </c>
    </row>
    <row r="3085" spans="1:9" x14ac:dyDescent="0.25">
      <c r="A3085" s="50">
        <v>2011</v>
      </c>
      <c r="E3085" s="50">
        <v>2.3199999999999998</v>
      </c>
      <c r="F3085" s="50">
        <f t="shared" si="48"/>
        <v>146.96348559999998</v>
      </c>
      <c r="H3085" s="50">
        <v>53</v>
      </c>
      <c r="I3085" s="50" t="s">
        <v>413</v>
      </c>
    </row>
    <row r="3086" spans="1:9" x14ac:dyDescent="0.25">
      <c r="A3086" s="50">
        <v>2010</v>
      </c>
      <c r="F3086" s="50">
        <f t="shared" si="48"/>
        <v>0</v>
      </c>
      <c r="H3086" s="50">
        <v>55</v>
      </c>
      <c r="I3086" s="50" t="s">
        <v>413</v>
      </c>
    </row>
    <row r="3087" spans="1:9" x14ac:dyDescent="0.25">
      <c r="A3087" s="50">
        <v>2002</v>
      </c>
      <c r="E3087" s="50">
        <v>3.5</v>
      </c>
      <c r="F3087" s="50">
        <f t="shared" si="48"/>
        <v>221.712155</v>
      </c>
      <c r="H3087" s="50">
        <v>41</v>
      </c>
      <c r="I3087" s="50" t="s">
        <v>414</v>
      </c>
    </row>
    <row r="3088" spans="1:9" x14ac:dyDescent="0.25">
      <c r="A3088" s="50">
        <v>2008</v>
      </c>
      <c r="E3088" s="50">
        <v>2.82</v>
      </c>
      <c r="F3088" s="50">
        <f t="shared" si="48"/>
        <v>178.63665059999997</v>
      </c>
      <c r="H3088" s="50">
        <v>49</v>
      </c>
      <c r="I3088" s="50" t="s">
        <v>415</v>
      </c>
    </row>
    <row r="3089" spans="1:9" x14ac:dyDescent="0.25">
      <c r="A3089" s="50">
        <v>2007</v>
      </c>
      <c r="E3089" s="50">
        <v>2.82</v>
      </c>
      <c r="F3089" s="50">
        <f t="shared" si="48"/>
        <v>178.63665059999997</v>
      </c>
      <c r="H3089" s="50">
        <v>50</v>
      </c>
      <c r="I3089" s="50" t="s">
        <v>415</v>
      </c>
    </row>
    <row r="3090" spans="1:9" x14ac:dyDescent="0.25">
      <c r="A3090" s="50">
        <v>2006</v>
      </c>
      <c r="E3090" s="50">
        <v>2.74</v>
      </c>
      <c r="F3090" s="50">
        <f t="shared" si="48"/>
        <v>173.5689442</v>
      </c>
      <c r="H3090" s="50">
        <v>58</v>
      </c>
      <c r="I3090" s="50" t="s">
        <v>415</v>
      </c>
    </row>
    <row r="3091" spans="1:9" x14ac:dyDescent="0.25">
      <c r="A3091" s="50">
        <v>2005</v>
      </c>
      <c r="E3091" s="50">
        <v>2.74</v>
      </c>
      <c r="F3091" s="50">
        <f t="shared" si="48"/>
        <v>173.5689442</v>
      </c>
      <c r="H3091" s="50">
        <v>59</v>
      </c>
      <c r="I3091" s="50" t="s">
        <v>415</v>
      </c>
    </row>
    <row r="3092" spans="1:9" x14ac:dyDescent="0.25">
      <c r="A3092" s="50">
        <v>2004</v>
      </c>
      <c r="E3092" s="50">
        <v>2.73</v>
      </c>
      <c r="F3092" s="50">
        <f t="shared" si="48"/>
        <v>172.93548089999999</v>
      </c>
      <c r="H3092" s="50">
        <v>48</v>
      </c>
      <c r="I3092" s="50" t="s">
        <v>415</v>
      </c>
    </row>
    <row r="3093" spans="1:9" x14ac:dyDescent="0.25">
      <c r="A3093" s="50">
        <v>2003</v>
      </c>
      <c r="E3093" s="50">
        <v>2.73</v>
      </c>
      <c r="F3093" s="50">
        <f t="shared" si="48"/>
        <v>172.93548089999999</v>
      </c>
      <c r="H3093" s="50">
        <v>48</v>
      </c>
      <c r="I3093" s="50" t="s">
        <v>415</v>
      </c>
    </row>
    <row r="3094" spans="1:9" x14ac:dyDescent="0.25">
      <c r="A3094" s="50">
        <v>2012</v>
      </c>
      <c r="E3094" s="50">
        <v>3.46</v>
      </c>
      <c r="F3094" s="50">
        <f t="shared" si="48"/>
        <v>219.17830179999999</v>
      </c>
      <c r="H3094" s="50">
        <v>41</v>
      </c>
      <c r="I3094" s="50" t="s">
        <v>416</v>
      </c>
    </row>
    <row r="3095" spans="1:9" x14ac:dyDescent="0.25">
      <c r="A3095" s="50">
        <v>2011</v>
      </c>
      <c r="E3095" s="50">
        <v>3.46</v>
      </c>
      <c r="F3095" s="50">
        <f t="shared" si="48"/>
        <v>219.17830179999999</v>
      </c>
      <c r="H3095" s="50">
        <v>41</v>
      </c>
      <c r="I3095" s="50" t="s">
        <v>416</v>
      </c>
    </row>
    <row r="3096" spans="1:9" x14ac:dyDescent="0.25">
      <c r="A3096" s="50">
        <v>2010</v>
      </c>
      <c r="E3096" s="50">
        <v>3.25</v>
      </c>
      <c r="F3096" s="50">
        <f t="shared" si="48"/>
        <v>205.87557249999998</v>
      </c>
      <c r="H3096" s="50">
        <v>58</v>
      </c>
      <c r="I3096" s="50" t="s">
        <v>416</v>
      </c>
    </row>
    <row r="3097" spans="1:9" x14ac:dyDescent="0.25">
      <c r="A3097" s="50">
        <v>2009</v>
      </c>
      <c r="E3097" s="50">
        <v>3.25</v>
      </c>
      <c r="F3097" s="50">
        <f t="shared" si="48"/>
        <v>205.87557249999998</v>
      </c>
      <c r="H3097" s="50">
        <v>58</v>
      </c>
      <c r="I3097" s="50" t="s">
        <v>416</v>
      </c>
    </row>
    <row r="3098" spans="1:9" x14ac:dyDescent="0.25">
      <c r="A3098" s="50">
        <v>2008</v>
      </c>
      <c r="E3098" s="50">
        <v>2.88</v>
      </c>
      <c r="F3098" s="50">
        <f t="shared" si="48"/>
        <v>182.43743039999998</v>
      </c>
      <c r="H3098" s="50">
        <v>79</v>
      </c>
      <c r="I3098" s="50" t="s">
        <v>416</v>
      </c>
    </row>
    <row r="3099" spans="1:9" x14ac:dyDescent="0.25">
      <c r="A3099" s="50">
        <v>2007</v>
      </c>
      <c r="E3099" s="50">
        <v>2.88</v>
      </c>
      <c r="F3099" s="50">
        <f t="shared" si="48"/>
        <v>182.43743039999998</v>
      </c>
      <c r="H3099" s="50">
        <v>80</v>
      </c>
      <c r="I3099" s="50" t="s">
        <v>416</v>
      </c>
    </row>
    <row r="3100" spans="1:9" x14ac:dyDescent="0.25">
      <c r="A3100" s="50">
        <v>2006</v>
      </c>
      <c r="E3100" s="50">
        <v>2.86</v>
      </c>
      <c r="F3100" s="50">
        <f t="shared" si="48"/>
        <v>181.17050379999998</v>
      </c>
      <c r="H3100" s="50">
        <v>73</v>
      </c>
      <c r="I3100" s="50" t="s">
        <v>416</v>
      </c>
    </row>
    <row r="3101" spans="1:9" x14ac:dyDescent="0.25">
      <c r="A3101" s="50">
        <v>2005</v>
      </c>
      <c r="E3101" s="50">
        <v>2.86</v>
      </c>
      <c r="F3101" s="50">
        <f t="shared" si="48"/>
        <v>181.17050379999998</v>
      </c>
      <c r="H3101" s="50">
        <v>74</v>
      </c>
      <c r="I3101" s="50" t="s">
        <v>416</v>
      </c>
    </row>
    <row r="3102" spans="1:9" x14ac:dyDescent="0.25">
      <c r="A3102" s="50">
        <v>2004</v>
      </c>
      <c r="E3102" s="50">
        <v>2.09</v>
      </c>
      <c r="F3102" s="50">
        <f t="shared" si="48"/>
        <v>132.39382969999997</v>
      </c>
      <c r="H3102" s="50">
        <v>83</v>
      </c>
      <c r="I3102" s="50" t="s">
        <v>416</v>
      </c>
    </row>
    <row r="3103" spans="1:9" x14ac:dyDescent="0.25">
      <c r="A3103" s="50">
        <v>2002</v>
      </c>
      <c r="E3103" s="50">
        <v>1.96</v>
      </c>
      <c r="F3103" s="50">
        <f t="shared" si="48"/>
        <v>124.15880679999999</v>
      </c>
      <c r="H3103" s="50">
        <v>79</v>
      </c>
      <c r="I3103" s="50" t="s">
        <v>416</v>
      </c>
    </row>
    <row r="3104" spans="1:9" x14ac:dyDescent="0.25">
      <c r="A3104" s="50">
        <v>2002</v>
      </c>
      <c r="E3104" s="50">
        <v>1.87</v>
      </c>
      <c r="F3104" s="50">
        <f t="shared" si="48"/>
        <v>118.4576371</v>
      </c>
      <c r="H3104" s="50">
        <v>88</v>
      </c>
      <c r="I3104" s="50" t="s">
        <v>417</v>
      </c>
    </row>
    <row r="3105" spans="1:9" x14ac:dyDescent="0.25">
      <c r="A3105" s="50">
        <v>2012</v>
      </c>
      <c r="E3105" s="50">
        <v>1.3</v>
      </c>
      <c r="F3105" s="50">
        <f t="shared" si="48"/>
        <v>82.350228999999999</v>
      </c>
      <c r="H3105" s="50">
        <v>88</v>
      </c>
      <c r="I3105" s="50" t="s">
        <v>418</v>
      </c>
    </row>
    <row r="3106" spans="1:9" x14ac:dyDescent="0.25">
      <c r="A3106" s="50">
        <v>2011</v>
      </c>
      <c r="E3106" s="50">
        <v>1.4</v>
      </c>
      <c r="F3106" s="50">
        <f t="shared" si="48"/>
        <v>88.684861999999981</v>
      </c>
      <c r="H3106" s="50">
        <v>87</v>
      </c>
      <c r="I3106" s="50" t="s">
        <v>418</v>
      </c>
    </row>
    <row r="3107" spans="1:9" x14ac:dyDescent="0.25">
      <c r="A3107" s="50">
        <v>2010</v>
      </c>
      <c r="E3107" s="50">
        <v>1.28</v>
      </c>
      <c r="F3107" s="50">
        <f t="shared" si="48"/>
        <v>81.083302399999994</v>
      </c>
      <c r="H3107" s="50">
        <v>97</v>
      </c>
      <c r="I3107" s="50" t="s">
        <v>418</v>
      </c>
    </row>
    <row r="3108" spans="1:9" x14ac:dyDescent="0.25">
      <c r="A3108" s="50">
        <v>2009</v>
      </c>
      <c r="E3108" s="50">
        <v>1.28</v>
      </c>
      <c r="F3108" s="50">
        <f t="shared" si="48"/>
        <v>81.083302399999994</v>
      </c>
      <c r="H3108" s="50">
        <v>97</v>
      </c>
      <c r="I3108" s="50" t="s">
        <v>418</v>
      </c>
    </row>
    <row r="3109" spans="1:9" x14ac:dyDescent="0.25">
      <c r="A3109" s="50">
        <v>2008</v>
      </c>
      <c r="E3109" s="50">
        <v>1.68</v>
      </c>
      <c r="F3109" s="50">
        <f t="shared" ref="F3109:F3172" si="49">E3109*(39.37*1.609)</f>
        <v>106.42183439999998</v>
      </c>
      <c r="H3109" s="50">
        <v>95</v>
      </c>
      <c r="I3109" s="50" t="s">
        <v>418</v>
      </c>
    </row>
    <row r="3110" spans="1:9" x14ac:dyDescent="0.25">
      <c r="A3110" s="50">
        <v>2007</v>
      </c>
      <c r="E3110" s="50">
        <v>1.68</v>
      </c>
      <c r="F3110" s="50">
        <f t="shared" si="49"/>
        <v>106.42183439999998</v>
      </c>
      <c r="H3110" s="50">
        <v>96</v>
      </c>
      <c r="I3110" s="50" t="s">
        <v>418</v>
      </c>
    </row>
    <row r="3111" spans="1:9" x14ac:dyDescent="0.25">
      <c r="A3111" s="50">
        <v>2006</v>
      </c>
      <c r="E3111" s="50">
        <v>1.93</v>
      </c>
      <c r="F3111" s="50">
        <f t="shared" si="49"/>
        <v>122.25841689999999</v>
      </c>
      <c r="H3111" s="50">
        <v>85</v>
      </c>
      <c r="I3111" s="50" t="s">
        <v>418</v>
      </c>
    </row>
    <row r="3112" spans="1:9" x14ac:dyDescent="0.25">
      <c r="A3112" s="50">
        <v>2005</v>
      </c>
      <c r="E3112" s="50">
        <v>1.93</v>
      </c>
      <c r="F3112" s="50">
        <f t="shared" si="49"/>
        <v>122.25841689999999</v>
      </c>
      <c r="H3112" s="50">
        <v>86</v>
      </c>
      <c r="I3112" s="50" t="s">
        <v>418</v>
      </c>
    </row>
    <row r="3113" spans="1:9" x14ac:dyDescent="0.25">
      <c r="A3113" s="50">
        <v>2004</v>
      </c>
      <c r="E3113" s="50">
        <v>1.82</v>
      </c>
      <c r="F3113" s="50">
        <f t="shared" si="49"/>
        <v>115.2903206</v>
      </c>
      <c r="H3113" s="50">
        <v>88</v>
      </c>
      <c r="I3113" s="50" t="s">
        <v>418</v>
      </c>
    </row>
    <row r="3114" spans="1:9" x14ac:dyDescent="0.25">
      <c r="A3114" s="50">
        <v>2012</v>
      </c>
      <c r="E3114" s="50">
        <v>1.22</v>
      </c>
      <c r="F3114" s="50">
        <f t="shared" si="49"/>
        <v>77.282522599999993</v>
      </c>
      <c r="H3114" s="50">
        <v>89</v>
      </c>
      <c r="I3114" s="50" t="s">
        <v>419</v>
      </c>
    </row>
    <row r="3115" spans="1:9" x14ac:dyDescent="0.25">
      <c r="A3115" s="50">
        <v>2011</v>
      </c>
      <c r="E3115" s="50">
        <v>1.27</v>
      </c>
      <c r="F3115" s="50">
        <f t="shared" si="49"/>
        <v>80.449839099999991</v>
      </c>
      <c r="H3115" s="50">
        <v>89</v>
      </c>
      <c r="I3115" s="50" t="s">
        <v>419</v>
      </c>
    </row>
    <row r="3116" spans="1:9" x14ac:dyDescent="0.25">
      <c r="A3116" s="50">
        <v>2010</v>
      </c>
      <c r="E3116" s="50">
        <v>1.19</v>
      </c>
      <c r="F3116" s="50">
        <f t="shared" si="49"/>
        <v>75.382132699999985</v>
      </c>
      <c r="H3116" s="50">
        <v>98</v>
      </c>
      <c r="I3116" s="50" t="s">
        <v>419</v>
      </c>
    </row>
    <row r="3117" spans="1:9" x14ac:dyDescent="0.25">
      <c r="A3117" s="50">
        <v>2009</v>
      </c>
      <c r="E3117" s="50">
        <v>1.19</v>
      </c>
      <c r="F3117" s="50">
        <f t="shared" si="49"/>
        <v>75.382132699999985</v>
      </c>
      <c r="H3117" s="50">
        <v>98</v>
      </c>
      <c r="I3117" s="50" t="s">
        <v>419</v>
      </c>
    </row>
    <row r="3118" spans="1:9" x14ac:dyDescent="0.25">
      <c r="A3118" s="50">
        <v>2008</v>
      </c>
      <c r="E3118" s="50">
        <v>1.59</v>
      </c>
      <c r="F3118" s="50">
        <f t="shared" si="49"/>
        <v>100.7206647</v>
      </c>
      <c r="H3118" s="50">
        <v>96</v>
      </c>
      <c r="I3118" s="50" t="s">
        <v>419</v>
      </c>
    </row>
    <row r="3119" spans="1:9" x14ac:dyDescent="0.25">
      <c r="A3119" s="50">
        <v>2007</v>
      </c>
      <c r="E3119" s="50">
        <v>1.59</v>
      </c>
      <c r="F3119" s="50">
        <f t="shared" si="49"/>
        <v>100.7206647</v>
      </c>
      <c r="H3119" s="50">
        <v>97</v>
      </c>
      <c r="I3119" s="50" t="s">
        <v>419</v>
      </c>
    </row>
    <row r="3120" spans="1:9" x14ac:dyDescent="0.25">
      <c r="A3120" s="50">
        <v>2006</v>
      </c>
      <c r="E3120" s="50">
        <v>1.73</v>
      </c>
      <c r="F3120" s="50">
        <f t="shared" si="49"/>
        <v>109.58915089999999</v>
      </c>
      <c r="H3120" s="50">
        <v>87</v>
      </c>
      <c r="I3120" s="50" t="s">
        <v>419</v>
      </c>
    </row>
    <row r="3121" spans="1:9" x14ac:dyDescent="0.25">
      <c r="A3121" s="50">
        <v>2005</v>
      </c>
      <c r="E3121" s="50">
        <v>1.73</v>
      </c>
      <c r="F3121" s="50">
        <f t="shared" si="49"/>
        <v>109.58915089999999</v>
      </c>
      <c r="H3121" s="50">
        <v>88</v>
      </c>
      <c r="I3121" s="50" t="s">
        <v>419</v>
      </c>
    </row>
    <row r="3122" spans="1:9" x14ac:dyDescent="0.25">
      <c r="A3122" s="50">
        <v>2004</v>
      </c>
      <c r="E3122" s="50">
        <v>1.66</v>
      </c>
      <c r="F3122" s="50">
        <f t="shared" si="49"/>
        <v>105.15490779999999</v>
      </c>
      <c r="H3122" s="50">
        <v>89</v>
      </c>
      <c r="I3122" s="50" t="s">
        <v>419</v>
      </c>
    </row>
    <row r="3123" spans="1:9" x14ac:dyDescent="0.25">
      <c r="A3123" s="50">
        <v>2003</v>
      </c>
      <c r="E3123" s="50">
        <v>1.04</v>
      </c>
      <c r="F3123" s="50">
        <f t="shared" si="49"/>
        <v>65.880183199999991</v>
      </c>
      <c r="H3123" s="50">
        <v>79</v>
      </c>
      <c r="I3123" s="50" t="s">
        <v>420</v>
      </c>
    </row>
    <row r="3124" spans="1:9" x14ac:dyDescent="0.25">
      <c r="A3124" s="50">
        <v>2003</v>
      </c>
      <c r="E3124" s="50">
        <v>1.63</v>
      </c>
      <c r="F3124" s="50">
        <f t="shared" si="49"/>
        <v>103.25451789999998</v>
      </c>
      <c r="H3124" s="50">
        <v>71</v>
      </c>
      <c r="I3124" s="50" t="s">
        <v>421</v>
      </c>
    </row>
    <row r="3125" spans="1:9" x14ac:dyDescent="0.25">
      <c r="A3125" s="50">
        <v>2012</v>
      </c>
      <c r="E3125" s="50">
        <v>1.87</v>
      </c>
      <c r="F3125" s="50">
        <f t="shared" si="49"/>
        <v>118.4576371</v>
      </c>
      <c r="H3125" s="50">
        <v>76</v>
      </c>
      <c r="I3125" s="50" t="s">
        <v>422</v>
      </c>
    </row>
    <row r="3126" spans="1:9" x14ac:dyDescent="0.25">
      <c r="A3126" s="50">
        <v>2011</v>
      </c>
      <c r="E3126" s="50">
        <v>1.9</v>
      </c>
      <c r="F3126" s="50">
        <f t="shared" si="49"/>
        <v>120.35802699999998</v>
      </c>
      <c r="H3126" s="50">
        <v>63</v>
      </c>
      <c r="I3126" s="50" t="s">
        <v>422</v>
      </c>
    </row>
    <row r="3127" spans="1:9" x14ac:dyDescent="0.25">
      <c r="A3127" s="50">
        <v>2010</v>
      </c>
      <c r="E3127" s="50">
        <v>1.64</v>
      </c>
      <c r="F3127" s="50">
        <f t="shared" si="49"/>
        <v>103.88798119999998</v>
      </c>
      <c r="H3127" s="50">
        <v>72</v>
      </c>
      <c r="I3127" s="50" t="s">
        <v>422</v>
      </c>
    </row>
    <row r="3128" spans="1:9" x14ac:dyDescent="0.25">
      <c r="A3128" s="50">
        <v>2009</v>
      </c>
      <c r="E3128" s="50">
        <v>2.34</v>
      </c>
      <c r="F3128" s="50">
        <f t="shared" si="49"/>
        <v>148.23041219999999</v>
      </c>
      <c r="H3128" s="50">
        <v>72</v>
      </c>
      <c r="I3128" s="50" t="s">
        <v>422</v>
      </c>
    </row>
    <row r="3129" spans="1:9" x14ac:dyDescent="0.25">
      <c r="A3129" s="50">
        <v>2008</v>
      </c>
      <c r="E3129" s="50">
        <v>2.34</v>
      </c>
      <c r="F3129" s="50">
        <f t="shared" si="49"/>
        <v>148.23041219999999</v>
      </c>
      <c r="H3129" s="50">
        <v>73</v>
      </c>
      <c r="I3129" s="50" t="s">
        <v>422</v>
      </c>
    </row>
    <row r="3130" spans="1:9" x14ac:dyDescent="0.25">
      <c r="A3130" s="50">
        <v>2007</v>
      </c>
      <c r="E3130" s="50">
        <v>1.6</v>
      </c>
      <c r="F3130" s="50">
        <f t="shared" si="49"/>
        <v>101.354128</v>
      </c>
      <c r="H3130" s="50">
        <v>95</v>
      </c>
      <c r="I3130" s="50" t="s">
        <v>422</v>
      </c>
    </row>
    <row r="3131" spans="1:9" x14ac:dyDescent="0.25">
      <c r="A3131" s="50">
        <v>2006</v>
      </c>
      <c r="E3131" s="50">
        <v>1.6</v>
      </c>
      <c r="F3131" s="50">
        <f t="shared" si="49"/>
        <v>101.354128</v>
      </c>
      <c r="H3131" s="50">
        <v>87</v>
      </c>
      <c r="I3131" s="50" t="s">
        <v>422</v>
      </c>
    </row>
    <row r="3132" spans="1:9" x14ac:dyDescent="0.25">
      <c r="A3132" s="50">
        <v>2005</v>
      </c>
      <c r="E3132" s="50">
        <v>1.47</v>
      </c>
      <c r="F3132" s="50">
        <f t="shared" si="49"/>
        <v>93.119105099999985</v>
      </c>
      <c r="H3132" s="50">
        <v>88</v>
      </c>
      <c r="I3132" s="50" t="s">
        <v>422</v>
      </c>
    </row>
    <row r="3133" spans="1:9" x14ac:dyDescent="0.25">
      <c r="A3133" s="50">
        <v>2004</v>
      </c>
      <c r="E3133" s="50">
        <v>1.47</v>
      </c>
      <c r="F3133" s="50">
        <f t="shared" si="49"/>
        <v>93.119105099999985</v>
      </c>
      <c r="H3133" s="50">
        <v>89</v>
      </c>
      <c r="I3133" s="50" t="s">
        <v>422</v>
      </c>
    </row>
    <row r="3134" spans="1:9" x14ac:dyDescent="0.25">
      <c r="A3134" s="50">
        <v>2003</v>
      </c>
      <c r="E3134" s="50">
        <v>1.53</v>
      </c>
      <c r="F3134" s="50">
        <f t="shared" si="49"/>
        <v>96.9198849</v>
      </c>
      <c r="H3134" s="50">
        <v>89</v>
      </c>
      <c r="I3134" s="50" t="s">
        <v>422</v>
      </c>
    </row>
    <row r="3135" spans="1:9" x14ac:dyDescent="0.25">
      <c r="A3135" s="50">
        <v>2002</v>
      </c>
      <c r="E3135" s="50">
        <v>1.53</v>
      </c>
      <c r="F3135" s="50">
        <f t="shared" si="49"/>
        <v>96.9198849</v>
      </c>
      <c r="H3135" s="50">
        <v>90</v>
      </c>
      <c r="I3135" s="50" t="s">
        <v>422</v>
      </c>
    </row>
    <row r="3136" spans="1:9" x14ac:dyDescent="0.25">
      <c r="A3136" s="50">
        <v>2012</v>
      </c>
      <c r="E3136" s="50">
        <v>1.59</v>
      </c>
      <c r="F3136" s="50">
        <f t="shared" si="49"/>
        <v>100.7206647</v>
      </c>
      <c r="H3136" s="50">
        <v>82</v>
      </c>
      <c r="I3136" s="50" t="s">
        <v>423</v>
      </c>
    </row>
    <row r="3137" spans="1:9" x14ac:dyDescent="0.25">
      <c r="A3137" s="50">
        <v>2011</v>
      </c>
      <c r="E3137" s="50">
        <v>1.6</v>
      </c>
      <c r="F3137" s="50">
        <f t="shared" si="49"/>
        <v>101.354128</v>
      </c>
      <c r="H3137" s="50">
        <v>89</v>
      </c>
      <c r="I3137" s="50" t="s">
        <v>423</v>
      </c>
    </row>
    <row r="3138" spans="1:9" x14ac:dyDescent="0.25">
      <c r="A3138" s="50">
        <v>2010</v>
      </c>
      <c r="E3138" s="50">
        <v>1.54</v>
      </c>
      <c r="F3138" s="50">
        <f t="shared" si="49"/>
        <v>97.553348199999988</v>
      </c>
      <c r="H3138" s="50">
        <v>83</v>
      </c>
      <c r="I3138" s="50" t="s">
        <v>423</v>
      </c>
    </row>
    <row r="3139" spans="1:9" x14ac:dyDescent="0.25">
      <c r="A3139" s="50">
        <v>2009</v>
      </c>
      <c r="E3139" s="50">
        <v>1.69</v>
      </c>
      <c r="F3139" s="50">
        <f t="shared" si="49"/>
        <v>107.05529769999998</v>
      </c>
      <c r="H3139" s="50">
        <v>83</v>
      </c>
      <c r="I3139" s="50" t="s">
        <v>423</v>
      </c>
    </row>
    <row r="3140" spans="1:9" x14ac:dyDescent="0.25">
      <c r="A3140" s="50">
        <v>2008</v>
      </c>
      <c r="E3140" s="50">
        <v>1.69</v>
      </c>
      <c r="F3140" s="50">
        <f t="shared" si="49"/>
        <v>107.05529769999998</v>
      </c>
      <c r="H3140" s="50">
        <v>86</v>
      </c>
      <c r="I3140" s="50" t="s">
        <v>423</v>
      </c>
    </row>
    <row r="3141" spans="1:9" x14ac:dyDescent="0.25">
      <c r="A3141" s="50">
        <v>2007</v>
      </c>
      <c r="E3141" s="50">
        <v>1.53</v>
      </c>
      <c r="F3141" s="50">
        <f t="shared" si="49"/>
        <v>96.9198849</v>
      </c>
      <c r="H3141" s="50">
        <v>95</v>
      </c>
      <c r="I3141" s="50" t="s">
        <v>423</v>
      </c>
    </row>
    <row r="3142" spans="1:9" x14ac:dyDescent="0.25">
      <c r="A3142" s="50">
        <v>2006</v>
      </c>
      <c r="E3142" s="50">
        <v>1.53</v>
      </c>
      <c r="F3142" s="50">
        <f t="shared" si="49"/>
        <v>96.9198849</v>
      </c>
      <c r="H3142" s="50">
        <v>87</v>
      </c>
      <c r="I3142" s="50" t="s">
        <v>423</v>
      </c>
    </row>
    <row r="3143" spans="1:9" x14ac:dyDescent="0.25">
      <c r="A3143" s="50">
        <v>2005</v>
      </c>
      <c r="E3143" s="50">
        <v>1.55</v>
      </c>
      <c r="F3143" s="50">
        <f t="shared" si="49"/>
        <v>98.18681149999999</v>
      </c>
      <c r="H3143" s="50">
        <v>87</v>
      </c>
      <c r="I3143" s="50" t="s">
        <v>423</v>
      </c>
    </row>
    <row r="3144" spans="1:9" x14ac:dyDescent="0.25">
      <c r="A3144" s="50">
        <v>2004</v>
      </c>
      <c r="E3144" s="50">
        <v>1.55</v>
      </c>
      <c r="F3144" s="50">
        <f t="shared" si="49"/>
        <v>98.18681149999999</v>
      </c>
      <c r="H3144" s="50">
        <v>89</v>
      </c>
      <c r="I3144" s="50" t="s">
        <v>423</v>
      </c>
    </row>
    <row r="3145" spans="1:9" x14ac:dyDescent="0.25">
      <c r="A3145" s="50">
        <v>2002</v>
      </c>
      <c r="E3145" s="50">
        <v>1.49</v>
      </c>
      <c r="F3145" s="50">
        <f t="shared" si="49"/>
        <v>94.38603169999999</v>
      </c>
      <c r="H3145" s="50">
        <v>93</v>
      </c>
      <c r="I3145" s="50" t="s">
        <v>424</v>
      </c>
    </row>
    <row r="3146" spans="1:9" x14ac:dyDescent="0.25">
      <c r="A3146" s="50">
        <v>2003</v>
      </c>
      <c r="E3146" s="50">
        <v>1.7</v>
      </c>
      <c r="F3146" s="50">
        <f t="shared" si="49"/>
        <v>107.68876099999999</v>
      </c>
      <c r="H3146" s="50">
        <v>66</v>
      </c>
      <c r="I3146" s="50" t="s">
        <v>425</v>
      </c>
    </row>
    <row r="3147" spans="1:9" x14ac:dyDescent="0.25">
      <c r="A3147" s="50">
        <v>2003</v>
      </c>
      <c r="E3147" s="50">
        <v>1.92</v>
      </c>
      <c r="F3147" s="50">
        <f t="shared" si="49"/>
        <v>121.62495359999998</v>
      </c>
      <c r="H3147" s="50">
        <v>67</v>
      </c>
      <c r="I3147" s="50" t="s">
        <v>426</v>
      </c>
    </row>
    <row r="3148" spans="1:9" x14ac:dyDescent="0.25">
      <c r="A3148" s="50">
        <v>2012</v>
      </c>
      <c r="E3148" s="50">
        <v>1.78</v>
      </c>
      <c r="F3148" s="50">
        <f t="shared" si="49"/>
        <v>112.75646739999999</v>
      </c>
      <c r="H3148" s="50">
        <v>75</v>
      </c>
      <c r="I3148" s="50" t="s">
        <v>427</v>
      </c>
    </row>
    <row r="3149" spans="1:9" x14ac:dyDescent="0.25">
      <c r="A3149" s="50">
        <v>2011</v>
      </c>
      <c r="E3149" s="50">
        <v>1.76</v>
      </c>
      <c r="F3149" s="50">
        <f t="shared" si="49"/>
        <v>111.48954079999999</v>
      </c>
      <c r="H3149" s="50">
        <v>63</v>
      </c>
      <c r="I3149" s="50" t="s">
        <v>427</v>
      </c>
    </row>
    <row r="3150" spans="1:9" x14ac:dyDescent="0.25">
      <c r="A3150" s="50">
        <v>2010</v>
      </c>
      <c r="E3150" s="50">
        <v>1.96</v>
      </c>
      <c r="F3150" s="50">
        <f t="shared" si="49"/>
        <v>124.15880679999999</v>
      </c>
      <c r="H3150" s="50">
        <v>78</v>
      </c>
      <c r="I3150" s="50" t="s">
        <v>427</v>
      </c>
    </row>
    <row r="3151" spans="1:9" x14ac:dyDescent="0.25">
      <c r="A3151" s="50">
        <v>2009</v>
      </c>
      <c r="E3151" s="50">
        <v>1.7</v>
      </c>
      <c r="F3151" s="50">
        <f t="shared" si="49"/>
        <v>107.68876099999999</v>
      </c>
      <c r="H3151" s="50">
        <v>78</v>
      </c>
      <c r="I3151" s="50" t="s">
        <v>427</v>
      </c>
    </row>
    <row r="3152" spans="1:9" x14ac:dyDescent="0.25">
      <c r="A3152" s="50">
        <v>2008</v>
      </c>
      <c r="E3152" s="50">
        <v>1.7</v>
      </c>
      <c r="F3152" s="50">
        <f t="shared" si="49"/>
        <v>107.68876099999999</v>
      </c>
      <c r="H3152" s="50">
        <v>76</v>
      </c>
      <c r="I3152" s="50" t="s">
        <v>427</v>
      </c>
    </row>
    <row r="3153" spans="1:9" x14ac:dyDescent="0.25">
      <c r="A3153" s="50">
        <v>2007</v>
      </c>
      <c r="E3153" s="50">
        <v>1.64</v>
      </c>
      <c r="F3153" s="50">
        <f t="shared" si="49"/>
        <v>103.88798119999998</v>
      </c>
      <c r="H3153" s="50">
        <v>84</v>
      </c>
      <c r="I3153" s="50" t="s">
        <v>427</v>
      </c>
    </row>
    <row r="3154" spans="1:9" x14ac:dyDescent="0.25">
      <c r="A3154" s="50">
        <v>2006</v>
      </c>
      <c r="E3154" s="50">
        <v>1.64</v>
      </c>
      <c r="F3154" s="50">
        <f t="shared" si="49"/>
        <v>103.88798119999998</v>
      </c>
      <c r="H3154" s="50">
        <v>77</v>
      </c>
      <c r="I3154" s="50" t="s">
        <v>427</v>
      </c>
    </row>
    <row r="3155" spans="1:9" x14ac:dyDescent="0.25">
      <c r="A3155" s="50">
        <v>2005</v>
      </c>
      <c r="E3155" s="50">
        <v>1.49</v>
      </c>
      <c r="F3155" s="50">
        <f t="shared" si="49"/>
        <v>94.38603169999999</v>
      </c>
      <c r="H3155" s="50">
        <v>85</v>
      </c>
      <c r="I3155" s="50" t="s">
        <v>427</v>
      </c>
    </row>
    <row r="3156" spans="1:9" x14ac:dyDescent="0.25">
      <c r="A3156" s="50">
        <v>2004</v>
      </c>
      <c r="E3156" s="50">
        <v>1.49</v>
      </c>
      <c r="F3156" s="50">
        <f t="shared" si="49"/>
        <v>94.38603169999999</v>
      </c>
      <c r="H3156" s="50">
        <v>87</v>
      </c>
      <c r="I3156" s="50" t="s">
        <v>427</v>
      </c>
    </row>
    <row r="3157" spans="1:9" x14ac:dyDescent="0.25">
      <c r="A3157" s="50">
        <v>2002</v>
      </c>
      <c r="E3157" s="50">
        <v>1.4</v>
      </c>
      <c r="F3157" s="50">
        <f t="shared" si="49"/>
        <v>88.684861999999981</v>
      </c>
      <c r="H3157" s="50">
        <v>88</v>
      </c>
      <c r="I3157" s="50" t="s">
        <v>427</v>
      </c>
    </row>
    <row r="3158" spans="1:9" x14ac:dyDescent="0.25">
      <c r="A3158" s="50">
        <v>2012</v>
      </c>
      <c r="E3158" s="50">
        <v>2.2999999999999998</v>
      </c>
      <c r="F3158" s="50">
        <f t="shared" si="49"/>
        <v>145.69655899999998</v>
      </c>
      <c r="H3158" s="50">
        <v>57</v>
      </c>
      <c r="I3158" s="50" t="s">
        <v>428</v>
      </c>
    </row>
    <row r="3159" spans="1:9" x14ac:dyDescent="0.25">
      <c r="A3159" s="50">
        <v>2011</v>
      </c>
      <c r="E3159" s="50">
        <v>2.2400000000000002</v>
      </c>
      <c r="F3159" s="50">
        <f t="shared" si="49"/>
        <v>141.89577919999999</v>
      </c>
      <c r="H3159" s="50">
        <v>59</v>
      </c>
      <c r="I3159" s="50" t="s">
        <v>428</v>
      </c>
    </row>
    <row r="3160" spans="1:9" x14ac:dyDescent="0.25">
      <c r="A3160" s="50">
        <v>2010</v>
      </c>
      <c r="E3160" s="50">
        <v>2.0099999999999998</v>
      </c>
      <c r="F3160" s="50">
        <f t="shared" si="49"/>
        <v>127.32612329999998</v>
      </c>
      <c r="H3160" s="50">
        <v>60</v>
      </c>
      <c r="I3160" s="50" t="s">
        <v>428</v>
      </c>
    </row>
    <row r="3161" spans="1:9" x14ac:dyDescent="0.25">
      <c r="A3161" s="50">
        <v>2009</v>
      </c>
      <c r="E3161" s="50">
        <v>2.19</v>
      </c>
      <c r="F3161" s="50">
        <f t="shared" si="49"/>
        <v>138.72846269999999</v>
      </c>
      <c r="H3161" s="50">
        <v>60</v>
      </c>
      <c r="I3161" s="50" t="s">
        <v>428</v>
      </c>
    </row>
    <row r="3162" spans="1:9" x14ac:dyDescent="0.25">
      <c r="A3162" s="50">
        <v>2008</v>
      </c>
      <c r="E3162" s="50">
        <v>2.19</v>
      </c>
      <c r="F3162" s="50">
        <f t="shared" si="49"/>
        <v>138.72846269999999</v>
      </c>
      <c r="H3162" s="50">
        <v>60</v>
      </c>
      <c r="I3162" s="50" t="s">
        <v>428</v>
      </c>
    </row>
    <row r="3163" spans="1:9" x14ac:dyDescent="0.25">
      <c r="A3163" s="50">
        <v>2007</v>
      </c>
      <c r="E3163" s="50">
        <v>2.19</v>
      </c>
      <c r="F3163" s="50">
        <f t="shared" si="49"/>
        <v>138.72846269999999</v>
      </c>
      <c r="H3163" s="50">
        <v>74</v>
      </c>
      <c r="I3163" s="50" t="s">
        <v>428</v>
      </c>
    </row>
    <row r="3164" spans="1:9" x14ac:dyDescent="0.25">
      <c r="A3164" s="50">
        <v>2006</v>
      </c>
      <c r="E3164" s="50">
        <v>2.19</v>
      </c>
      <c r="F3164" s="50">
        <f t="shared" si="49"/>
        <v>138.72846269999999</v>
      </c>
      <c r="H3164" s="50">
        <v>67</v>
      </c>
      <c r="I3164" s="50" t="s">
        <v>428</v>
      </c>
    </row>
    <row r="3165" spans="1:9" x14ac:dyDescent="0.25">
      <c r="A3165" s="50">
        <v>2005</v>
      </c>
      <c r="E3165" s="50">
        <v>2.17</v>
      </c>
      <c r="F3165" s="50">
        <f t="shared" si="49"/>
        <v>137.46153609999999</v>
      </c>
      <c r="H3165" s="50">
        <v>80</v>
      </c>
      <c r="I3165" s="50" t="s">
        <v>428</v>
      </c>
    </row>
    <row r="3166" spans="1:9" x14ac:dyDescent="0.25">
      <c r="A3166" s="50">
        <v>2004</v>
      </c>
      <c r="E3166" s="50">
        <v>2.17</v>
      </c>
      <c r="F3166" s="50">
        <f t="shared" si="49"/>
        <v>137.46153609999999</v>
      </c>
      <c r="H3166" s="50">
        <v>76</v>
      </c>
      <c r="I3166" s="50" t="s">
        <v>428</v>
      </c>
    </row>
    <row r="3167" spans="1:9" x14ac:dyDescent="0.25">
      <c r="A3167" s="50">
        <v>2002</v>
      </c>
      <c r="E3167" s="50">
        <v>2.08</v>
      </c>
      <c r="F3167" s="50">
        <f t="shared" si="49"/>
        <v>131.76036639999998</v>
      </c>
      <c r="H3167" s="50">
        <v>78</v>
      </c>
      <c r="I3167" s="50" t="s">
        <v>428</v>
      </c>
    </row>
    <row r="3168" spans="1:9" x14ac:dyDescent="0.25">
      <c r="A3168" s="50">
        <v>2012</v>
      </c>
      <c r="E3168" s="50">
        <v>2.09</v>
      </c>
      <c r="F3168" s="50">
        <f t="shared" si="49"/>
        <v>132.39382969999997</v>
      </c>
      <c r="H3168" s="50">
        <v>60</v>
      </c>
      <c r="I3168" s="50" t="s">
        <v>429</v>
      </c>
    </row>
    <row r="3169" spans="1:9" x14ac:dyDescent="0.25">
      <c r="A3169" s="50">
        <v>2011</v>
      </c>
      <c r="E3169" s="50">
        <v>2.06</v>
      </c>
      <c r="F3169" s="50">
        <f t="shared" si="49"/>
        <v>130.4934398</v>
      </c>
      <c r="H3169" s="50">
        <v>61</v>
      </c>
      <c r="I3169" s="50" t="s">
        <v>429</v>
      </c>
    </row>
    <row r="3170" spans="1:9" x14ac:dyDescent="0.25">
      <c r="A3170" s="50">
        <v>2010</v>
      </c>
      <c r="E3170" s="50">
        <v>2.13</v>
      </c>
      <c r="F3170" s="50">
        <f t="shared" si="49"/>
        <v>134.92768289999998</v>
      </c>
      <c r="H3170" s="50">
        <v>62</v>
      </c>
      <c r="I3170" s="50" t="s">
        <v>429</v>
      </c>
    </row>
    <row r="3171" spans="1:9" x14ac:dyDescent="0.25">
      <c r="A3171" s="50">
        <v>2009</v>
      </c>
      <c r="E3171" s="50">
        <v>2.0299999999999998</v>
      </c>
      <c r="F3171" s="50">
        <f t="shared" si="49"/>
        <v>128.59304989999998</v>
      </c>
      <c r="H3171" s="50">
        <v>62</v>
      </c>
      <c r="I3171" s="50" t="s">
        <v>429</v>
      </c>
    </row>
    <row r="3172" spans="1:9" x14ac:dyDescent="0.25">
      <c r="A3172" s="50">
        <v>2008</v>
      </c>
      <c r="E3172" s="50">
        <v>2.0299999999999998</v>
      </c>
      <c r="F3172" s="50">
        <f t="shared" si="49"/>
        <v>128.59304989999998</v>
      </c>
      <c r="H3172" s="50">
        <v>66</v>
      </c>
      <c r="I3172" s="50" t="s">
        <v>429</v>
      </c>
    </row>
    <row r="3173" spans="1:9" x14ac:dyDescent="0.25">
      <c r="A3173" s="50">
        <v>2007</v>
      </c>
      <c r="E3173" s="50">
        <v>1.98</v>
      </c>
      <c r="F3173" s="50">
        <f t="shared" ref="F3173:F3236" si="50">E3173*(39.37*1.609)</f>
        <v>125.42573339999998</v>
      </c>
      <c r="H3173" s="50">
        <v>92</v>
      </c>
      <c r="I3173" s="50" t="s">
        <v>429</v>
      </c>
    </row>
    <row r="3174" spans="1:9" x14ac:dyDescent="0.25">
      <c r="A3174" s="50">
        <v>2006</v>
      </c>
      <c r="E3174" s="50">
        <v>1.98</v>
      </c>
      <c r="F3174" s="50">
        <f t="shared" si="50"/>
        <v>125.42573339999998</v>
      </c>
      <c r="H3174" s="50">
        <v>85</v>
      </c>
      <c r="I3174" s="50" t="s">
        <v>429</v>
      </c>
    </row>
    <row r="3175" spans="1:9" x14ac:dyDescent="0.25">
      <c r="A3175" s="50">
        <v>2005</v>
      </c>
      <c r="E3175" s="50">
        <v>1.9</v>
      </c>
      <c r="F3175" s="50">
        <f t="shared" si="50"/>
        <v>120.35802699999998</v>
      </c>
      <c r="H3175" s="50">
        <v>86</v>
      </c>
      <c r="I3175" s="50" t="s">
        <v>429</v>
      </c>
    </row>
    <row r="3176" spans="1:9" x14ac:dyDescent="0.25">
      <c r="A3176" s="50">
        <v>2004</v>
      </c>
      <c r="E3176" s="50">
        <v>1.9</v>
      </c>
      <c r="F3176" s="50">
        <f t="shared" si="50"/>
        <v>120.35802699999998</v>
      </c>
      <c r="H3176" s="50">
        <v>81</v>
      </c>
      <c r="I3176" s="50" t="s">
        <v>429</v>
      </c>
    </row>
    <row r="3177" spans="1:9" x14ac:dyDescent="0.25">
      <c r="A3177" s="50">
        <v>2003</v>
      </c>
      <c r="E3177" s="50">
        <v>1.97</v>
      </c>
      <c r="F3177" s="50">
        <f t="shared" si="50"/>
        <v>124.79227009999998</v>
      </c>
      <c r="H3177" s="50">
        <v>81</v>
      </c>
      <c r="I3177" s="50" t="s">
        <v>429</v>
      </c>
    </row>
    <row r="3178" spans="1:9" x14ac:dyDescent="0.25">
      <c r="A3178" s="50">
        <v>2002</v>
      </c>
      <c r="E3178" s="50">
        <v>1.97</v>
      </c>
      <c r="F3178" s="50">
        <f t="shared" si="50"/>
        <v>124.79227009999998</v>
      </c>
      <c r="H3178" s="50">
        <v>79</v>
      </c>
      <c r="I3178" s="50" t="s">
        <v>429</v>
      </c>
    </row>
    <row r="3179" spans="1:9" x14ac:dyDescent="0.25">
      <c r="A3179" s="50">
        <v>2012</v>
      </c>
      <c r="E3179" s="50">
        <v>2.1800000000000002</v>
      </c>
      <c r="F3179" s="50">
        <f t="shared" si="50"/>
        <v>138.09499940000001</v>
      </c>
      <c r="H3179" s="50">
        <v>72</v>
      </c>
      <c r="I3179" s="50" t="s">
        <v>430</v>
      </c>
    </row>
    <row r="3180" spans="1:9" x14ac:dyDescent="0.25">
      <c r="A3180" s="50">
        <v>2011</v>
      </c>
      <c r="E3180" s="50">
        <v>2.1</v>
      </c>
      <c r="F3180" s="50">
        <f t="shared" si="50"/>
        <v>133.02729299999999</v>
      </c>
      <c r="H3180" s="50">
        <v>60</v>
      </c>
      <c r="I3180" s="50" t="s">
        <v>430</v>
      </c>
    </row>
    <row r="3181" spans="1:9" x14ac:dyDescent="0.25">
      <c r="A3181" s="50">
        <v>2010</v>
      </c>
      <c r="E3181" s="50">
        <v>2.15</v>
      </c>
      <c r="F3181" s="50">
        <f t="shared" si="50"/>
        <v>136.19460949999998</v>
      </c>
      <c r="H3181" s="50">
        <v>73</v>
      </c>
      <c r="I3181" s="50" t="s">
        <v>430</v>
      </c>
    </row>
    <row r="3182" spans="1:9" x14ac:dyDescent="0.25">
      <c r="A3182" s="50">
        <v>2009</v>
      </c>
      <c r="E3182" s="50">
        <v>2.2400000000000002</v>
      </c>
      <c r="F3182" s="50">
        <f t="shared" si="50"/>
        <v>141.89577919999999</v>
      </c>
      <c r="H3182" s="50">
        <v>73</v>
      </c>
      <c r="I3182" s="50" t="s">
        <v>430</v>
      </c>
    </row>
    <row r="3183" spans="1:9" x14ac:dyDescent="0.25">
      <c r="A3183" s="50">
        <v>2008</v>
      </c>
      <c r="E3183" s="50">
        <v>2.2400000000000002</v>
      </c>
      <c r="F3183" s="50">
        <f t="shared" si="50"/>
        <v>141.89577919999999</v>
      </c>
      <c r="H3183" s="50">
        <v>76</v>
      </c>
      <c r="I3183" s="50" t="s">
        <v>430</v>
      </c>
    </row>
    <row r="3184" spans="1:9" x14ac:dyDescent="0.25">
      <c r="A3184" s="50">
        <v>2007</v>
      </c>
      <c r="E3184" s="50">
        <v>2.17</v>
      </c>
      <c r="F3184" s="50">
        <f t="shared" si="50"/>
        <v>137.46153609999999</v>
      </c>
      <c r="H3184" s="50">
        <v>90</v>
      </c>
      <c r="I3184" s="50" t="s">
        <v>430</v>
      </c>
    </row>
    <row r="3185" spans="1:9" x14ac:dyDescent="0.25">
      <c r="A3185" s="50">
        <v>2006</v>
      </c>
      <c r="E3185" s="50">
        <v>2.17</v>
      </c>
      <c r="F3185" s="50">
        <f t="shared" si="50"/>
        <v>137.46153609999999</v>
      </c>
      <c r="H3185" s="50">
        <v>82</v>
      </c>
      <c r="I3185" s="50" t="s">
        <v>430</v>
      </c>
    </row>
    <row r="3186" spans="1:9" x14ac:dyDescent="0.25">
      <c r="A3186" s="50">
        <v>2005</v>
      </c>
      <c r="E3186" s="50">
        <v>1.99</v>
      </c>
      <c r="F3186" s="50">
        <f t="shared" si="50"/>
        <v>126.05919669999999</v>
      </c>
      <c r="H3186" s="50">
        <v>85</v>
      </c>
      <c r="I3186" s="50" t="s">
        <v>430</v>
      </c>
    </row>
    <row r="3187" spans="1:9" x14ac:dyDescent="0.25">
      <c r="A3187" s="50">
        <v>2004</v>
      </c>
      <c r="E3187" s="50">
        <v>1.99</v>
      </c>
      <c r="F3187" s="50">
        <f t="shared" si="50"/>
        <v>126.05919669999999</v>
      </c>
      <c r="H3187" s="50">
        <v>86</v>
      </c>
      <c r="I3187" s="50" t="s">
        <v>430</v>
      </c>
    </row>
    <row r="3188" spans="1:9" x14ac:dyDescent="0.25">
      <c r="A3188" s="50">
        <v>2002</v>
      </c>
      <c r="E3188" s="50">
        <v>1.96</v>
      </c>
      <c r="F3188" s="50">
        <f t="shared" si="50"/>
        <v>124.15880679999999</v>
      </c>
      <c r="H3188" s="50">
        <v>85</v>
      </c>
      <c r="I3188" s="50" t="s">
        <v>430</v>
      </c>
    </row>
    <row r="3189" spans="1:9" x14ac:dyDescent="0.25">
      <c r="A3189" s="50">
        <v>2003</v>
      </c>
      <c r="E3189" s="50">
        <v>2.0099999999999998</v>
      </c>
      <c r="F3189" s="50">
        <f t="shared" si="50"/>
        <v>127.32612329999998</v>
      </c>
      <c r="H3189" s="50">
        <v>59</v>
      </c>
      <c r="I3189" s="50" t="s">
        <v>431</v>
      </c>
    </row>
    <row r="3190" spans="1:9" x14ac:dyDescent="0.25">
      <c r="A3190" s="50">
        <v>2012</v>
      </c>
      <c r="E3190" s="50">
        <v>1.77</v>
      </c>
      <c r="F3190" s="50">
        <f t="shared" si="50"/>
        <v>112.12300409999999</v>
      </c>
      <c r="H3190" s="50">
        <v>63</v>
      </c>
      <c r="I3190" s="50" t="s">
        <v>432</v>
      </c>
    </row>
    <row r="3191" spans="1:9" x14ac:dyDescent="0.25">
      <c r="A3191" s="50">
        <v>2011</v>
      </c>
      <c r="E3191" s="50">
        <v>1.73</v>
      </c>
      <c r="F3191" s="50">
        <f t="shared" si="50"/>
        <v>109.58915089999999</v>
      </c>
      <c r="H3191" s="50">
        <v>64</v>
      </c>
      <c r="I3191" s="50" t="s">
        <v>432</v>
      </c>
    </row>
    <row r="3192" spans="1:9" x14ac:dyDescent="0.25">
      <c r="A3192" s="50">
        <v>2010</v>
      </c>
      <c r="E3192" s="50">
        <v>1.95</v>
      </c>
      <c r="F3192" s="50">
        <f t="shared" si="50"/>
        <v>123.52534349999999</v>
      </c>
      <c r="H3192" s="50">
        <v>76</v>
      </c>
      <c r="I3192" s="50" t="s">
        <v>432</v>
      </c>
    </row>
    <row r="3193" spans="1:9" x14ac:dyDescent="0.25">
      <c r="A3193" s="50">
        <v>2009</v>
      </c>
      <c r="E3193" s="50">
        <v>1.95</v>
      </c>
      <c r="F3193" s="50">
        <f t="shared" si="50"/>
        <v>123.52534349999999</v>
      </c>
      <c r="H3193" s="50">
        <v>76</v>
      </c>
      <c r="I3193" s="50" t="s">
        <v>432</v>
      </c>
    </row>
    <row r="3194" spans="1:9" x14ac:dyDescent="0.25">
      <c r="A3194" s="50">
        <v>2008</v>
      </c>
      <c r="E3194" s="50">
        <v>1.95</v>
      </c>
      <c r="F3194" s="50">
        <f t="shared" si="50"/>
        <v>123.52534349999999</v>
      </c>
      <c r="H3194" s="50">
        <v>75</v>
      </c>
      <c r="I3194" s="50" t="s">
        <v>432</v>
      </c>
    </row>
    <row r="3195" spans="1:9" x14ac:dyDescent="0.25">
      <c r="A3195" s="50">
        <v>2007</v>
      </c>
      <c r="E3195" s="50">
        <v>1.76</v>
      </c>
      <c r="F3195" s="50">
        <f t="shared" si="50"/>
        <v>111.48954079999999</v>
      </c>
      <c r="H3195" s="50">
        <v>91</v>
      </c>
      <c r="I3195" s="50" t="s">
        <v>432</v>
      </c>
    </row>
    <row r="3196" spans="1:9" x14ac:dyDescent="0.25">
      <c r="A3196" s="50">
        <v>2006</v>
      </c>
      <c r="E3196" s="50">
        <v>1.76</v>
      </c>
      <c r="F3196" s="50">
        <f t="shared" si="50"/>
        <v>111.48954079999999</v>
      </c>
      <c r="H3196" s="50">
        <v>83</v>
      </c>
      <c r="I3196" s="50" t="s">
        <v>432</v>
      </c>
    </row>
    <row r="3197" spans="1:9" x14ac:dyDescent="0.25">
      <c r="A3197" s="50">
        <v>2005</v>
      </c>
      <c r="E3197" s="50">
        <v>1.55</v>
      </c>
      <c r="F3197" s="50">
        <f t="shared" si="50"/>
        <v>98.18681149999999</v>
      </c>
      <c r="H3197" s="50">
        <v>86</v>
      </c>
      <c r="I3197" s="50" t="s">
        <v>432</v>
      </c>
    </row>
    <row r="3198" spans="1:9" x14ac:dyDescent="0.25">
      <c r="A3198" s="50">
        <v>2004</v>
      </c>
      <c r="E3198" s="50">
        <v>1.55</v>
      </c>
      <c r="F3198" s="50">
        <f t="shared" si="50"/>
        <v>98.18681149999999</v>
      </c>
      <c r="H3198" s="50">
        <v>82</v>
      </c>
      <c r="I3198" s="50" t="s">
        <v>432</v>
      </c>
    </row>
    <row r="3199" spans="1:9" x14ac:dyDescent="0.25">
      <c r="A3199" s="50">
        <v>2003</v>
      </c>
      <c r="E3199" s="50">
        <v>1.46</v>
      </c>
      <c r="F3199" s="50">
        <f t="shared" si="50"/>
        <v>92.485641799999996</v>
      </c>
      <c r="H3199" s="50">
        <v>82</v>
      </c>
      <c r="I3199" s="50" t="s">
        <v>432</v>
      </c>
    </row>
    <row r="3200" spans="1:9" x14ac:dyDescent="0.25">
      <c r="A3200" s="50">
        <v>2002</v>
      </c>
      <c r="E3200" s="50">
        <v>1.46</v>
      </c>
      <c r="F3200" s="50">
        <f t="shared" si="50"/>
        <v>92.485641799999996</v>
      </c>
      <c r="H3200" s="50">
        <v>84</v>
      </c>
      <c r="I3200" s="50" t="s">
        <v>432</v>
      </c>
    </row>
    <row r="3201" spans="1:9" x14ac:dyDescent="0.25">
      <c r="A3201" s="50">
        <v>2012</v>
      </c>
      <c r="E3201" s="50">
        <v>1.85</v>
      </c>
      <c r="F3201" s="50">
        <f t="shared" si="50"/>
        <v>117.19071049999999</v>
      </c>
      <c r="H3201" s="50">
        <v>76</v>
      </c>
      <c r="I3201" s="50" t="s">
        <v>433</v>
      </c>
    </row>
    <row r="3202" spans="1:9" x14ac:dyDescent="0.25">
      <c r="A3202" s="50">
        <v>2011</v>
      </c>
      <c r="E3202" s="50">
        <v>1.96</v>
      </c>
      <c r="F3202" s="50">
        <f t="shared" si="50"/>
        <v>124.15880679999999</v>
      </c>
      <c r="H3202" s="50">
        <v>75</v>
      </c>
      <c r="I3202" s="50" t="s">
        <v>433</v>
      </c>
    </row>
    <row r="3203" spans="1:9" x14ac:dyDescent="0.25">
      <c r="A3203" s="50">
        <v>2010</v>
      </c>
      <c r="E3203" s="50">
        <v>1.82</v>
      </c>
      <c r="F3203" s="50">
        <f t="shared" si="50"/>
        <v>115.2903206</v>
      </c>
      <c r="H3203" s="50">
        <v>85</v>
      </c>
      <c r="I3203" s="50" t="s">
        <v>433</v>
      </c>
    </row>
    <row r="3204" spans="1:9" x14ac:dyDescent="0.25">
      <c r="A3204" s="50">
        <v>2009</v>
      </c>
      <c r="E3204" s="50">
        <v>1.82</v>
      </c>
      <c r="F3204" s="50">
        <f t="shared" si="50"/>
        <v>115.2903206</v>
      </c>
      <c r="H3204" s="50">
        <v>85</v>
      </c>
      <c r="I3204" s="50" t="s">
        <v>433</v>
      </c>
    </row>
    <row r="3205" spans="1:9" x14ac:dyDescent="0.25">
      <c r="A3205" s="50">
        <v>2008</v>
      </c>
      <c r="E3205" s="50">
        <v>1.82</v>
      </c>
      <c r="F3205" s="50">
        <f t="shared" si="50"/>
        <v>115.2903206</v>
      </c>
      <c r="H3205" s="50">
        <v>85</v>
      </c>
      <c r="I3205" s="50" t="s">
        <v>433</v>
      </c>
    </row>
    <row r="3206" spans="1:9" x14ac:dyDescent="0.25">
      <c r="A3206" s="50">
        <v>2007</v>
      </c>
      <c r="E3206" s="50">
        <v>1.64</v>
      </c>
      <c r="F3206" s="50">
        <f t="shared" si="50"/>
        <v>103.88798119999998</v>
      </c>
      <c r="H3206" s="50">
        <v>88</v>
      </c>
      <c r="I3206" s="50" t="s">
        <v>433</v>
      </c>
    </row>
    <row r="3207" spans="1:9" x14ac:dyDescent="0.25">
      <c r="A3207" s="50">
        <v>2006</v>
      </c>
      <c r="E3207" s="50">
        <v>1.64</v>
      </c>
      <c r="F3207" s="50">
        <f t="shared" si="50"/>
        <v>103.88798119999998</v>
      </c>
      <c r="H3207" s="50">
        <v>81</v>
      </c>
      <c r="I3207" s="50" t="s">
        <v>433</v>
      </c>
    </row>
    <row r="3208" spans="1:9" x14ac:dyDescent="0.25">
      <c r="A3208" s="50">
        <v>2005</v>
      </c>
      <c r="E3208" s="50">
        <v>1.61</v>
      </c>
      <c r="F3208" s="50">
        <f t="shared" si="50"/>
        <v>101.98759129999999</v>
      </c>
      <c r="H3208" s="50">
        <v>81</v>
      </c>
      <c r="I3208" s="50" t="s">
        <v>433</v>
      </c>
    </row>
    <row r="3209" spans="1:9" x14ac:dyDescent="0.25">
      <c r="A3209" s="50">
        <v>2004</v>
      </c>
      <c r="E3209" s="50">
        <v>1.61</v>
      </c>
      <c r="F3209" s="50">
        <f t="shared" si="50"/>
        <v>101.98759129999999</v>
      </c>
      <c r="H3209" s="50">
        <v>88</v>
      </c>
      <c r="I3209" s="50" t="s">
        <v>433</v>
      </c>
    </row>
    <row r="3210" spans="1:9" x14ac:dyDescent="0.25">
      <c r="A3210" s="50">
        <v>2002</v>
      </c>
      <c r="E3210" s="50">
        <v>1.66</v>
      </c>
      <c r="F3210" s="50">
        <f t="shared" si="50"/>
        <v>105.15490779999999</v>
      </c>
      <c r="H3210" s="50">
        <v>88</v>
      </c>
      <c r="I3210" s="50" t="s">
        <v>434</v>
      </c>
    </row>
    <row r="3211" spans="1:9" x14ac:dyDescent="0.25">
      <c r="A3211" s="50">
        <v>2012</v>
      </c>
      <c r="E3211" s="50">
        <v>1.61</v>
      </c>
      <c r="F3211" s="50">
        <f t="shared" si="50"/>
        <v>101.98759129999999</v>
      </c>
      <c r="H3211" s="50">
        <v>66</v>
      </c>
      <c r="I3211" s="50" t="s">
        <v>435</v>
      </c>
    </row>
    <row r="3212" spans="1:9" x14ac:dyDescent="0.25">
      <c r="A3212" s="50">
        <v>2011</v>
      </c>
      <c r="E3212" s="50">
        <v>1.83</v>
      </c>
      <c r="F3212" s="50">
        <f t="shared" si="50"/>
        <v>115.92378389999999</v>
      </c>
      <c r="H3212" s="50">
        <v>77</v>
      </c>
      <c r="I3212" s="50" t="s">
        <v>435</v>
      </c>
    </row>
    <row r="3213" spans="1:9" x14ac:dyDescent="0.25">
      <c r="A3213" s="50">
        <v>2010</v>
      </c>
      <c r="E3213" s="50">
        <v>1.68</v>
      </c>
      <c r="F3213" s="50">
        <f t="shared" si="50"/>
        <v>106.42183439999998</v>
      </c>
      <c r="H3213" s="50">
        <v>86</v>
      </c>
      <c r="I3213" s="50" t="s">
        <v>435</v>
      </c>
    </row>
    <row r="3214" spans="1:9" x14ac:dyDescent="0.25">
      <c r="A3214" s="50">
        <v>2009</v>
      </c>
      <c r="E3214" s="50">
        <v>1.68</v>
      </c>
      <c r="F3214" s="50">
        <f t="shared" si="50"/>
        <v>106.42183439999998</v>
      </c>
      <c r="H3214" s="50">
        <v>86</v>
      </c>
      <c r="I3214" s="50" t="s">
        <v>435</v>
      </c>
    </row>
    <row r="3215" spans="1:9" x14ac:dyDescent="0.25">
      <c r="A3215" s="50">
        <v>2008</v>
      </c>
      <c r="E3215" s="50">
        <v>1.68</v>
      </c>
      <c r="F3215" s="50">
        <f t="shared" si="50"/>
        <v>106.42183439999998</v>
      </c>
      <c r="H3215" s="50">
        <v>87</v>
      </c>
      <c r="I3215" s="50" t="s">
        <v>435</v>
      </c>
    </row>
    <row r="3216" spans="1:9" x14ac:dyDescent="0.25">
      <c r="A3216" s="50">
        <v>2007</v>
      </c>
      <c r="E3216" s="50">
        <v>1.45</v>
      </c>
      <c r="F3216" s="50">
        <f t="shared" si="50"/>
        <v>91.852178499999994</v>
      </c>
      <c r="H3216" s="50">
        <v>97</v>
      </c>
      <c r="I3216" s="50" t="s">
        <v>435</v>
      </c>
    </row>
    <row r="3217" spans="1:9" x14ac:dyDescent="0.25">
      <c r="A3217" s="50">
        <v>2006</v>
      </c>
      <c r="E3217" s="50">
        <v>1.45</v>
      </c>
      <c r="F3217" s="50">
        <f t="shared" si="50"/>
        <v>91.852178499999994</v>
      </c>
      <c r="H3217" s="50">
        <v>88</v>
      </c>
      <c r="I3217" s="50" t="s">
        <v>435</v>
      </c>
    </row>
    <row r="3218" spans="1:9" x14ac:dyDescent="0.25">
      <c r="A3218" s="50">
        <v>2005</v>
      </c>
      <c r="E3218" s="50">
        <v>1.38</v>
      </c>
      <c r="F3218" s="50">
        <f t="shared" si="50"/>
        <v>87.41793539999999</v>
      </c>
      <c r="H3218" s="50">
        <v>89</v>
      </c>
      <c r="I3218" s="50" t="s">
        <v>435</v>
      </c>
    </row>
    <row r="3219" spans="1:9" x14ac:dyDescent="0.25">
      <c r="A3219" s="50">
        <v>2004</v>
      </c>
      <c r="E3219" s="50">
        <v>1.38</v>
      </c>
      <c r="F3219" s="50">
        <f t="shared" si="50"/>
        <v>87.41793539999999</v>
      </c>
      <c r="H3219" s="50">
        <v>88</v>
      </c>
      <c r="I3219" s="50" t="s">
        <v>435</v>
      </c>
    </row>
    <row r="3220" spans="1:9" x14ac:dyDescent="0.25">
      <c r="A3220" s="50">
        <v>2002</v>
      </c>
      <c r="E3220" s="50">
        <v>1.65</v>
      </c>
      <c r="F3220" s="50">
        <f t="shared" si="50"/>
        <v>104.52144449999999</v>
      </c>
      <c r="H3220" s="50">
        <v>89</v>
      </c>
      <c r="I3220" s="50" t="s">
        <v>435</v>
      </c>
    </row>
    <row r="3221" spans="1:9" x14ac:dyDescent="0.25">
      <c r="A3221" s="50">
        <v>2012</v>
      </c>
      <c r="E3221" s="50">
        <v>1.7</v>
      </c>
      <c r="F3221" s="50">
        <f t="shared" si="50"/>
        <v>107.68876099999999</v>
      </c>
      <c r="H3221" s="50">
        <v>65</v>
      </c>
      <c r="I3221" s="50" t="s">
        <v>436</v>
      </c>
    </row>
    <row r="3222" spans="1:9" x14ac:dyDescent="0.25">
      <c r="A3222" s="50">
        <v>2011</v>
      </c>
      <c r="E3222" s="50">
        <v>1.88</v>
      </c>
      <c r="F3222" s="50">
        <f t="shared" si="50"/>
        <v>119.09110039999999</v>
      </c>
      <c r="H3222" s="50">
        <v>76</v>
      </c>
      <c r="I3222" s="50" t="s">
        <v>436</v>
      </c>
    </row>
    <row r="3223" spans="1:9" x14ac:dyDescent="0.25">
      <c r="A3223" s="50">
        <v>2010</v>
      </c>
      <c r="E3223" s="50">
        <v>1.83</v>
      </c>
      <c r="F3223" s="50">
        <f t="shared" si="50"/>
        <v>115.92378389999999</v>
      </c>
      <c r="H3223" s="50">
        <v>78</v>
      </c>
      <c r="I3223" s="50" t="s">
        <v>436</v>
      </c>
    </row>
    <row r="3224" spans="1:9" x14ac:dyDescent="0.25">
      <c r="A3224" s="50">
        <v>2009</v>
      </c>
      <c r="E3224" s="50">
        <v>1.83</v>
      </c>
      <c r="F3224" s="50">
        <f t="shared" si="50"/>
        <v>115.92378389999999</v>
      </c>
      <c r="H3224" s="50">
        <v>78</v>
      </c>
      <c r="I3224" s="50" t="s">
        <v>436</v>
      </c>
    </row>
    <row r="3225" spans="1:9" x14ac:dyDescent="0.25">
      <c r="A3225" s="50">
        <v>2008</v>
      </c>
      <c r="E3225" s="50">
        <v>1.83</v>
      </c>
      <c r="F3225" s="50">
        <f t="shared" si="50"/>
        <v>115.92378389999999</v>
      </c>
      <c r="H3225" s="50">
        <v>80</v>
      </c>
      <c r="I3225" s="50" t="s">
        <v>436</v>
      </c>
    </row>
    <row r="3226" spans="1:9" x14ac:dyDescent="0.25">
      <c r="A3226" s="50">
        <v>2007</v>
      </c>
      <c r="E3226" s="50">
        <v>1.55</v>
      </c>
      <c r="F3226" s="50">
        <f t="shared" si="50"/>
        <v>98.18681149999999</v>
      </c>
      <c r="H3226" s="50">
        <v>90</v>
      </c>
      <c r="I3226" s="50" t="s">
        <v>436</v>
      </c>
    </row>
    <row r="3227" spans="1:9" x14ac:dyDescent="0.25">
      <c r="A3227" s="50">
        <v>2006</v>
      </c>
      <c r="E3227" s="50">
        <v>1.55</v>
      </c>
      <c r="F3227" s="50">
        <f t="shared" si="50"/>
        <v>98.18681149999999</v>
      </c>
      <c r="H3227" s="50">
        <v>83</v>
      </c>
      <c r="I3227" s="50" t="s">
        <v>436</v>
      </c>
    </row>
    <row r="3228" spans="1:9" x14ac:dyDescent="0.25">
      <c r="A3228" s="50">
        <v>2005</v>
      </c>
      <c r="E3228" s="50">
        <v>1.37</v>
      </c>
      <c r="F3228" s="50">
        <f t="shared" si="50"/>
        <v>86.784472100000002</v>
      </c>
      <c r="H3228" s="50">
        <v>85</v>
      </c>
      <c r="I3228" s="50" t="s">
        <v>436</v>
      </c>
    </row>
    <row r="3229" spans="1:9" x14ac:dyDescent="0.25">
      <c r="A3229" s="50">
        <v>2004</v>
      </c>
      <c r="E3229" s="50">
        <v>1.37</v>
      </c>
      <c r="F3229" s="50">
        <f t="shared" si="50"/>
        <v>86.784472100000002</v>
      </c>
      <c r="H3229" s="50">
        <v>91</v>
      </c>
      <c r="I3229" s="50" t="s">
        <v>436</v>
      </c>
    </row>
    <row r="3230" spans="1:9" x14ac:dyDescent="0.25">
      <c r="A3230" s="50">
        <v>2002</v>
      </c>
      <c r="E3230" s="50">
        <v>1.52</v>
      </c>
      <c r="F3230" s="50">
        <f t="shared" si="50"/>
        <v>96.286421599999997</v>
      </c>
      <c r="H3230" s="50">
        <v>90</v>
      </c>
      <c r="I3230" s="50" t="s">
        <v>436</v>
      </c>
    </row>
    <row r="3231" spans="1:9" x14ac:dyDescent="0.25">
      <c r="A3231" s="50">
        <v>2012</v>
      </c>
      <c r="E3231" s="50">
        <v>1.47</v>
      </c>
      <c r="F3231" s="50">
        <f t="shared" si="50"/>
        <v>93.119105099999985</v>
      </c>
      <c r="H3231" s="50">
        <v>93</v>
      </c>
      <c r="I3231" s="50" t="s">
        <v>437</v>
      </c>
    </row>
    <row r="3232" spans="1:9" x14ac:dyDescent="0.25">
      <c r="A3232" s="50">
        <v>2011</v>
      </c>
      <c r="E3232" s="50">
        <v>1.66</v>
      </c>
      <c r="F3232" s="50">
        <f t="shared" si="50"/>
        <v>105.15490779999999</v>
      </c>
      <c r="H3232" s="50">
        <v>92</v>
      </c>
      <c r="I3232" s="50" t="s">
        <v>437</v>
      </c>
    </row>
    <row r="3233" spans="1:9" x14ac:dyDescent="0.25">
      <c r="A3233" s="50">
        <v>2010</v>
      </c>
      <c r="E3233" s="50">
        <v>1.58</v>
      </c>
      <c r="F3233" s="50">
        <f t="shared" si="50"/>
        <v>100.0872014</v>
      </c>
      <c r="H3233" s="50">
        <v>94</v>
      </c>
      <c r="I3233" s="50" t="s">
        <v>437</v>
      </c>
    </row>
    <row r="3234" spans="1:9" x14ac:dyDescent="0.25">
      <c r="A3234" s="50">
        <v>2009</v>
      </c>
      <c r="E3234" s="50">
        <v>1.53</v>
      </c>
      <c r="F3234" s="50">
        <f t="shared" si="50"/>
        <v>96.9198849</v>
      </c>
      <c r="H3234" s="50">
        <v>94</v>
      </c>
      <c r="I3234" s="50" t="s">
        <v>437</v>
      </c>
    </row>
    <row r="3235" spans="1:9" x14ac:dyDescent="0.25">
      <c r="A3235" s="50">
        <v>2008</v>
      </c>
      <c r="E3235" s="50">
        <v>1.53</v>
      </c>
      <c r="F3235" s="50">
        <f t="shared" si="50"/>
        <v>96.9198849</v>
      </c>
      <c r="H3235" s="50">
        <v>95</v>
      </c>
      <c r="I3235" s="50" t="s">
        <v>437</v>
      </c>
    </row>
    <row r="3236" spans="1:9" x14ac:dyDescent="0.25">
      <c r="A3236" s="50">
        <v>2007</v>
      </c>
      <c r="E3236" s="50">
        <v>1.54</v>
      </c>
      <c r="F3236" s="50">
        <f t="shared" si="50"/>
        <v>97.553348199999988</v>
      </c>
      <c r="H3236" s="50">
        <v>96</v>
      </c>
      <c r="I3236" s="50" t="s">
        <v>437</v>
      </c>
    </row>
    <row r="3237" spans="1:9" x14ac:dyDescent="0.25">
      <c r="A3237" s="50">
        <v>2006</v>
      </c>
      <c r="E3237" s="50">
        <v>1.54</v>
      </c>
      <c r="F3237" s="50">
        <f t="shared" ref="F3237:F3300" si="51">E3237*(39.37*1.609)</f>
        <v>97.553348199999988</v>
      </c>
      <c r="H3237" s="50">
        <v>87</v>
      </c>
      <c r="I3237" s="50" t="s">
        <v>437</v>
      </c>
    </row>
    <row r="3238" spans="1:9" x14ac:dyDescent="0.25">
      <c r="A3238" s="50">
        <v>2005</v>
      </c>
      <c r="E3238" s="50">
        <v>1.65</v>
      </c>
      <c r="F3238" s="50">
        <f t="shared" si="51"/>
        <v>104.52144449999999</v>
      </c>
      <c r="H3238" s="50">
        <v>87</v>
      </c>
      <c r="I3238" s="50" t="s">
        <v>437</v>
      </c>
    </row>
    <row r="3239" spans="1:9" x14ac:dyDescent="0.25">
      <c r="A3239" s="50">
        <v>2004</v>
      </c>
      <c r="E3239" s="50">
        <v>1.65</v>
      </c>
      <c r="F3239" s="50">
        <f t="shared" si="51"/>
        <v>104.52144449999999</v>
      </c>
      <c r="H3239" s="50">
        <v>93</v>
      </c>
      <c r="I3239" s="50" t="s">
        <v>437</v>
      </c>
    </row>
    <row r="3240" spans="1:9" x14ac:dyDescent="0.25">
      <c r="A3240" s="50">
        <v>2002</v>
      </c>
      <c r="E3240" s="50">
        <v>1.19</v>
      </c>
      <c r="F3240" s="50">
        <f t="shared" si="51"/>
        <v>75.382132699999985</v>
      </c>
      <c r="H3240" s="50">
        <v>93</v>
      </c>
      <c r="I3240" s="50" t="s">
        <v>437</v>
      </c>
    </row>
    <row r="3241" spans="1:9" x14ac:dyDescent="0.25">
      <c r="A3241" s="50">
        <v>2012</v>
      </c>
      <c r="E3241" s="50">
        <v>1.29</v>
      </c>
      <c r="F3241" s="50">
        <f t="shared" si="51"/>
        <v>81.716765699999996</v>
      </c>
      <c r="H3241" s="50">
        <v>98</v>
      </c>
      <c r="I3241" s="50" t="s">
        <v>438</v>
      </c>
    </row>
    <row r="3242" spans="1:9" x14ac:dyDescent="0.25">
      <c r="A3242" s="50">
        <v>2011</v>
      </c>
      <c r="E3242" s="50">
        <v>1.05</v>
      </c>
      <c r="F3242" s="50">
        <f t="shared" si="51"/>
        <v>66.513646499999993</v>
      </c>
      <c r="H3242" s="50">
        <v>100</v>
      </c>
      <c r="I3242" s="50" t="s">
        <v>438</v>
      </c>
    </row>
    <row r="3243" spans="1:9" x14ac:dyDescent="0.25">
      <c r="A3243" s="50">
        <v>2010</v>
      </c>
      <c r="E3243" s="50">
        <v>0.91</v>
      </c>
      <c r="F3243" s="50">
        <f t="shared" si="51"/>
        <v>57.645160300000001</v>
      </c>
      <c r="H3243" s="50">
        <v>94</v>
      </c>
      <c r="I3243" s="50" t="s">
        <v>438</v>
      </c>
    </row>
    <row r="3244" spans="1:9" x14ac:dyDescent="0.25">
      <c r="A3244" s="50">
        <v>2009</v>
      </c>
      <c r="E3244" s="50">
        <v>1.28</v>
      </c>
      <c r="F3244" s="50">
        <f t="shared" si="51"/>
        <v>81.083302399999994</v>
      </c>
      <c r="H3244" s="50">
        <v>94</v>
      </c>
      <c r="I3244" s="50" t="s">
        <v>438</v>
      </c>
    </row>
    <row r="3245" spans="1:9" x14ac:dyDescent="0.25">
      <c r="A3245" s="50">
        <v>2008</v>
      </c>
      <c r="E3245" s="50">
        <v>1.28</v>
      </c>
      <c r="F3245" s="50">
        <f t="shared" si="51"/>
        <v>81.083302399999994</v>
      </c>
      <c r="H3245" s="50">
        <v>95</v>
      </c>
      <c r="I3245" s="50" t="s">
        <v>438</v>
      </c>
    </row>
    <row r="3246" spans="1:9" x14ac:dyDescent="0.25">
      <c r="A3246" s="50">
        <v>2007</v>
      </c>
      <c r="F3246" s="50">
        <f t="shared" si="51"/>
        <v>0</v>
      </c>
      <c r="H3246" s="50">
        <v>89</v>
      </c>
      <c r="I3246" s="50" t="s">
        <v>438</v>
      </c>
    </row>
    <row r="3247" spans="1:9" x14ac:dyDescent="0.25">
      <c r="A3247" s="50">
        <v>2006</v>
      </c>
      <c r="F3247" s="50">
        <f t="shared" si="51"/>
        <v>0</v>
      </c>
      <c r="H3247" s="50">
        <v>90</v>
      </c>
      <c r="I3247" s="50" t="s">
        <v>438</v>
      </c>
    </row>
    <row r="3248" spans="1:9" x14ac:dyDescent="0.25">
      <c r="A3248" s="50">
        <v>2011</v>
      </c>
      <c r="E3248" s="50">
        <v>1.1100000000000001</v>
      </c>
      <c r="F3248" s="50">
        <f t="shared" si="51"/>
        <v>70.314426299999994</v>
      </c>
      <c r="H3248" s="50">
        <v>100</v>
      </c>
      <c r="I3248" s="50" t="s">
        <v>439</v>
      </c>
    </row>
    <row r="3249" spans="1:9" x14ac:dyDescent="0.25">
      <c r="A3249" s="50">
        <v>2010</v>
      </c>
      <c r="E3249" s="50">
        <v>0.97</v>
      </c>
      <c r="F3249" s="50">
        <f t="shared" si="51"/>
        <v>61.445940099999994</v>
      </c>
      <c r="H3249" s="50">
        <v>93</v>
      </c>
      <c r="I3249" s="50" t="s">
        <v>439</v>
      </c>
    </row>
    <row r="3250" spans="1:9" x14ac:dyDescent="0.25">
      <c r="A3250" s="50">
        <v>2009</v>
      </c>
      <c r="E3250" s="50">
        <v>1.98</v>
      </c>
      <c r="F3250" s="50">
        <f t="shared" si="51"/>
        <v>125.42573339999998</v>
      </c>
      <c r="H3250" s="50">
        <v>93</v>
      </c>
      <c r="I3250" s="50" t="s">
        <v>439</v>
      </c>
    </row>
    <row r="3251" spans="1:9" x14ac:dyDescent="0.25">
      <c r="A3251" s="50">
        <v>2008</v>
      </c>
      <c r="E3251" s="50">
        <v>1.98</v>
      </c>
      <c r="F3251" s="50">
        <f t="shared" si="51"/>
        <v>125.42573339999998</v>
      </c>
      <c r="H3251" s="50">
        <v>93</v>
      </c>
      <c r="I3251" s="50" t="s">
        <v>439</v>
      </c>
    </row>
    <row r="3252" spans="1:9" x14ac:dyDescent="0.25">
      <c r="A3252" s="50">
        <v>2007</v>
      </c>
      <c r="F3252" s="50">
        <f t="shared" si="51"/>
        <v>0</v>
      </c>
      <c r="H3252" s="50">
        <v>89</v>
      </c>
      <c r="I3252" s="50" t="s">
        <v>439</v>
      </c>
    </row>
    <row r="3253" spans="1:9" x14ac:dyDescent="0.25">
      <c r="A3253" s="50">
        <v>2006</v>
      </c>
      <c r="F3253" s="50">
        <f t="shared" si="51"/>
        <v>0</v>
      </c>
      <c r="H3253" s="50">
        <v>90</v>
      </c>
      <c r="I3253" s="50" t="s">
        <v>439</v>
      </c>
    </row>
    <row r="3254" spans="1:9" x14ac:dyDescent="0.25">
      <c r="A3254" s="50">
        <v>2011</v>
      </c>
      <c r="E3254" s="50">
        <v>2.42</v>
      </c>
      <c r="F3254" s="50">
        <f t="shared" si="51"/>
        <v>153.29811859999998</v>
      </c>
      <c r="H3254" s="50">
        <v>73</v>
      </c>
      <c r="I3254" s="50" t="s">
        <v>440</v>
      </c>
    </row>
    <row r="3255" spans="1:9" x14ac:dyDescent="0.25">
      <c r="A3255" s="50">
        <v>2010</v>
      </c>
      <c r="E3255" s="50">
        <v>2.2000000000000002</v>
      </c>
      <c r="F3255" s="50">
        <f t="shared" si="51"/>
        <v>139.36192600000001</v>
      </c>
      <c r="H3255" s="50">
        <v>84</v>
      </c>
      <c r="I3255" s="50" t="s">
        <v>440</v>
      </c>
    </row>
    <row r="3256" spans="1:9" x14ac:dyDescent="0.25">
      <c r="A3256" s="50">
        <v>2009</v>
      </c>
      <c r="E3256" s="50">
        <v>2.2000000000000002</v>
      </c>
      <c r="F3256" s="50">
        <f t="shared" si="51"/>
        <v>139.36192600000001</v>
      </c>
      <c r="H3256" s="50">
        <v>84</v>
      </c>
      <c r="I3256" s="50" t="s">
        <v>440</v>
      </c>
    </row>
    <row r="3257" spans="1:9" x14ac:dyDescent="0.25">
      <c r="A3257" s="50">
        <v>2008</v>
      </c>
      <c r="E3257" s="50">
        <v>2.2000000000000002</v>
      </c>
      <c r="F3257" s="50">
        <f t="shared" si="51"/>
        <v>139.36192600000001</v>
      </c>
      <c r="H3257" s="50">
        <v>84</v>
      </c>
      <c r="I3257" s="50" t="s">
        <v>440</v>
      </c>
    </row>
    <row r="3258" spans="1:9" x14ac:dyDescent="0.25">
      <c r="A3258" s="50">
        <v>2007</v>
      </c>
      <c r="F3258" s="50">
        <f t="shared" si="51"/>
        <v>0</v>
      </c>
      <c r="H3258" s="50">
        <v>89</v>
      </c>
      <c r="I3258" s="50" t="s">
        <v>440</v>
      </c>
    </row>
    <row r="3259" spans="1:9" x14ac:dyDescent="0.25">
      <c r="A3259" s="50">
        <v>2006</v>
      </c>
      <c r="F3259" s="50">
        <f t="shared" si="51"/>
        <v>0</v>
      </c>
      <c r="H3259" s="50">
        <v>90</v>
      </c>
      <c r="I3259" s="50" t="s">
        <v>440</v>
      </c>
    </row>
    <row r="3260" spans="1:9" x14ac:dyDescent="0.25">
      <c r="A3260" s="50">
        <v>2012</v>
      </c>
      <c r="E3260" s="50">
        <v>1.72</v>
      </c>
      <c r="F3260" s="50">
        <f t="shared" si="51"/>
        <v>108.95568759999999</v>
      </c>
      <c r="H3260" s="50">
        <v>76</v>
      </c>
      <c r="I3260" s="50" t="s">
        <v>441</v>
      </c>
    </row>
    <row r="3261" spans="1:9" x14ac:dyDescent="0.25">
      <c r="A3261" s="50">
        <v>2011</v>
      </c>
      <c r="E3261" s="50">
        <v>1.83</v>
      </c>
      <c r="F3261" s="50">
        <f t="shared" si="51"/>
        <v>115.92378389999999</v>
      </c>
      <c r="H3261" s="50">
        <v>82</v>
      </c>
      <c r="I3261" s="50" t="s">
        <v>441</v>
      </c>
    </row>
    <row r="3262" spans="1:9" x14ac:dyDescent="0.25">
      <c r="A3262" s="50">
        <v>2010</v>
      </c>
      <c r="E3262" s="50">
        <v>1.56</v>
      </c>
      <c r="F3262" s="50">
        <f t="shared" si="51"/>
        <v>98.820274799999993</v>
      </c>
      <c r="H3262" s="50">
        <v>86</v>
      </c>
      <c r="I3262" s="50" t="s">
        <v>441</v>
      </c>
    </row>
    <row r="3263" spans="1:9" x14ac:dyDescent="0.25">
      <c r="A3263" s="50">
        <v>2009</v>
      </c>
      <c r="E3263" s="50">
        <v>1.56</v>
      </c>
      <c r="F3263" s="50">
        <f t="shared" si="51"/>
        <v>98.820274799999993</v>
      </c>
      <c r="H3263" s="50">
        <v>86</v>
      </c>
      <c r="I3263" s="50" t="s">
        <v>441</v>
      </c>
    </row>
    <row r="3264" spans="1:9" x14ac:dyDescent="0.25">
      <c r="A3264" s="50">
        <v>2008</v>
      </c>
      <c r="E3264" s="50">
        <v>1.56</v>
      </c>
      <c r="F3264" s="50">
        <f t="shared" si="51"/>
        <v>98.820274799999993</v>
      </c>
      <c r="H3264" s="50">
        <v>93</v>
      </c>
      <c r="I3264" s="50" t="s">
        <v>441</v>
      </c>
    </row>
    <row r="3265" spans="1:9" x14ac:dyDescent="0.25">
      <c r="A3265" s="50">
        <v>2007</v>
      </c>
      <c r="E3265" s="50">
        <v>1.47</v>
      </c>
      <c r="F3265" s="50">
        <f t="shared" si="51"/>
        <v>93.119105099999985</v>
      </c>
      <c r="H3265" s="50">
        <v>100</v>
      </c>
      <c r="I3265" s="50" t="s">
        <v>441</v>
      </c>
    </row>
    <row r="3266" spans="1:9" x14ac:dyDescent="0.25">
      <c r="A3266" s="50">
        <v>2006</v>
      </c>
      <c r="E3266" s="50">
        <v>1.47</v>
      </c>
      <c r="F3266" s="50">
        <f t="shared" si="51"/>
        <v>93.119105099999985</v>
      </c>
      <c r="H3266" s="50">
        <v>92</v>
      </c>
      <c r="I3266" s="50" t="s">
        <v>441</v>
      </c>
    </row>
    <row r="3267" spans="1:9" x14ac:dyDescent="0.25">
      <c r="A3267" s="50">
        <v>2005</v>
      </c>
      <c r="E3267" s="50">
        <v>1.63</v>
      </c>
      <c r="F3267" s="50">
        <f t="shared" si="51"/>
        <v>103.25451789999998</v>
      </c>
      <c r="H3267" s="50">
        <v>91</v>
      </c>
      <c r="I3267" s="50" t="s">
        <v>441</v>
      </c>
    </row>
    <row r="3268" spans="1:9" x14ac:dyDescent="0.25">
      <c r="A3268" s="50">
        <v>2004</v>
      </c>
      <c r="E3268" s="50">
        <v>1.63</v>
      </c>
      <c r="F3268" s="50">
        <f t="shared" si="51"/>
        <v>103.25451789999998</v>
      </c>
      <c r="H3268" s="50">
        <v>95</v>
      </c>
      <c r="I3268" s="50" t="s">
        <v>441</v>
      </c>
    </row>
    <row r="3269" spans="1:9" x14ac:dyDescent="0.25">
      <c r="A3269" s="50">
        <v>2002</v>
      </c>
      <c r="E3269" s="50">
        <v>1.37</v>
      </c>
      <c r="F3269" s="50">
        <f t="shared" si="51"/>
        <v>86.784472100000002</v>
      </c>
      <c r="H3269" s="50">
        <v>95</v>
      </c>
      <c r="I3269" s="50" t="s">
        <v>441</v>
      </c>
    </row>
    <row r="3270" spans="1:9" x14ac:dyDescent="0.25">
      <c r="A3270" s="50">
        <v>2012</v>
      </c>
      <c r="E3270" s="50">
        <v>1.79</v>
      </c>
      <c r="F3270" s="50">
        <f t="shared" si="51"/>
        <v>113.38993069999999</v>
      </c>
      <c r="H3270" s="50">
        <v>64</v>
      </c>
      <c r="I3270" s="50" t="s">
        <v>442</v>
      </c>
    </row>
    <row r="3271" spans="1:9" x14ac:dyDescent="0.25">
      <c r="A3271" s="50">
        <v>2011</v>
      </c>
      <c r="E3271" s="50">
        <v>1.9</v>
      </c>
      <c r="F3271" s="50">
        <f t="shared" si="51"/>
        <v>120.35802699999998</v>
      </c>
      <c r="H3271" s="50">
        <v>76</v>
      </c>
      <c r="I3271" s="50" t="s">
        <v>442</v>
      </c>
    </row>
    <row r="3272" spans="1:9" x14ac:dyDescent="0.25">
      <c r="A3272" s="50">
        <v>2010</v>
      </c>
      <c r="E3272" s="50">
        <v>1.97</v>
      </c>
      <c r="F3272" s="50">
        <f t="shared" si="51"/>
        <v>124.79227009999998</v>
      </c>
      <c r="H3272" s="50">
        <v>77</v>
      </c>
      <c r="I3272" s="50" t="s">
        <v>442</v>
      </c>
    </row>
    <row r="3273" spans="1:9" x14ac:dyDescent="0.25">
      <c r="A3273" s="50">
        <v>2009</v>
      </c>
      <c r="E3273" s="50">
        <v>1.97</v>
      </c>
      <c r="F3273" s="50">
        <f t="shared" si="51"/>
        <v>124.79227009999998</v>
      </c>
      <c r="H3273" s="50">
        <v>77</v>
      </c>
      <c r="I3273" s="50" t="s">
        <v>442</v>
      </c>
    </row>
    <row r="3274" spans="1:9" x14ac:dyDescent="0.25">
      <c r="A3274" s="50">
        <v>2008</v>
      </c>
      <c r="E3274" s="50">
        <v>1.97</v>
      </c>
      <c r="F3274" s="50">
        <f t="shared" si="51"/>
        <v>124.79227009999998</v>
      </c>
      <c r="H3274" s="50">
        <v>77</v>
      </c>
      <c r="I3274" s="50" t="s">
        <v>442</v>
      </c>
    </row>
    <row r="3275" spans="1:9" x14ac:dyDescent="0.25">
      <c r="A3275" s="50">
        <v>2007</v>
      </c>
      <c r="E3275" s="50">
        <v>1.75</v>
      </c>
      <c r="F3275" s="50">
        <f t="shared" si="51"/>
        <v>110.8560775</v>
      </c>
      <c r="H3275" s="50">
        <v>87</v>
      </c>
      <c r="I3275" s="50" t="s">
        <v>442</v>
      </c>
    </row>
    <row r="3276" spans="1:9" x14ac:dyDescent="0.25">
      <c r="A3276" s="50">
        <v>2006</v>
      </c>
      <c r="E3276" s="50">
        <v>1.75</v>
      </c>
      <c r="F3276" s="50">
        <f t="shared" si="51"/>
        <v>110.8560775</v>
      </c>
      <c r="H3276" s="50">
        <v>79</v>
      </c>
      <c r="I3276" s="50" t="s">
        <v>442</v>
      </c>
    </row>
    <row r="3277" spans="1:9" x14ac:dyDescent="0.25">
      <c r="A3277" s="50">
        <v>2005</v>
      </c>
      <c r="E3277" s="50">
        <v>1.65</v>
      </c>
      <c r="F3277" s="50">
        <f t="shared" si="51"/>
        <v>104.52144449999999</v>
      </c>
      <c r="H3277" s="50">
        <v>81</v>
      </c>
      <c r="I3277" s="50" t="s">
        <v>442</v>
      </c>
    </row>
    <row r="3278" spans="1:9" x14ac:dyDescent="0.25">
      <c r="A3278" s="50">
        <v>2004</v>
      </c>
      <c r="E3278" s="50">
        <v>1.65</v>
      </c>
      <c r="F3278" s="50">
        <f t="shared" si="51"/>
        <v>104.52144449999999</v>
      </c>
      <c r="H3278" s="50">
        <v>88</v>
      </c>
      <c r="I3278" s="50" t="s">
        <v>442</v>
      </c>
    </row>
    <row r="3279" spans="1:9" x14ac:dyDescent="0.25">
      <c r="A3279" s="50">
        <v>2002</v>
      </c>
      <c r="E3279" s="50">
        <v>1.71</v>
      </c>
      <c r="F3279" s="50">
        <f t="shared" si="51"/>
        <v>108.32222429999999</v>
      </c>
      <c r="H3279" s="50">
        <v>88</v>
      </c>
      <c r="I3279" s="50" t="s">
        <v>443</v>
      </c>
    </row>
    <row r="3280" spans="1:9" x14ac:dyDescent="0.25">
      <c r="A3280" s="50">
        <v>2012</v>
      </c>
      <c r="E3280" s="50">
        <v>1.62</v>
      </c>
      <c r="F3280" s="50">
        <f t="shared" si="51"/>
        <v>102.62105459999999</v>
      </c>
      <c r="H3280" s="50">
        <v>65</v>
      </c>
      <c r="I3280" s="50" t="s">
        <v>444</v>
      </c>
    </row>
    <row r="3281" spans="1:9" x14ac:dyDescent="0.25">
      <c r="A3281" s="50">
        <v>2011</v>
      </c>
      <c r="E3281" s="50">
        <v>1.82</v>
      </c>
      <c r="F3281" s="50">
        <f t="shared" si="51"/>
        <v>115.2903206</v>
      </c>
      <c r="H3281" s="50">
        <v>77</v>
      </c>
      <c r="I3281" s="50" t="s">
        <v>444</v>
      </c>
    </row>
    <row r="3282" spans="1:9" x14ac:dyDescent="0.25">
      <c r="A3282" s="50">
        <v>2010</v>
      </c>
      <c r="E3282" s="50">
        <v>1.75</v>
      </c>
      <c r="F3282" s="50">
        <f t="shared" si="51"/>
        <v>110.8560775</v>
      </c>
      <c r="H3282" s="50">
        <v>85</v>
      </c>
      <c r="I3282" s="50" t="s">
        <v>444</v>
      </c>
    </row>
    <row r="3283" spans="1:9" x14ac:dyDescent="0.25">
      <c r="A3283" s="50">
        <v>2009</v>
      </c>
      <c r="E3283" s="50">
        <v>1.75</v>
      </c>
      <c r="F3283" s="50">
        <f t="shared" si="51"/>
        <v>110.8560775</v>
      </c>
      <c r="H3283" s="50">
        <v>85</v>
      </c>
      <c r="I3283" s="50" t="s">
        <v>444</v>
      </c>
    </row>
    <row r="3284" spans="1:9" x14ac:dyDescent="0.25">
      <c r="A3284" s="50">
        <v>2008</v>
      </c>
      <c r="E3284" s="50">
        <v>1.75</v>
      </c>
      <c r="F3284" s="50">
        <f t="shared" si="51"/>
        <v>110.8560775</v>
      </c>
      <c r="H3284" s="50">
        <v>86</v>
      </c>
      <c r="I3284" s="50" t="s">
        <v>444</v>
      </c>
    </row>
    <row r="3285" spans="1:9" x14ac:dyDescent="0.25">
      <c r="A3285" s="50">
        <v>2007</v>
      </c>
      <c r="E3285" s="50">
        <v>1.45</v>
      </c>
      <c r="F3285" s="50">
        <f t="shared" si="51"/>
        <v>91.852178499999994</v>
      </c>
      <c r="H3285" s="50">
        <v>96</v>
      </c>
      <c r="I3285" s="50" t="s">
        <v>444</v>
      </c>
    </row>
    <row r="3286" spans="1:9" x14ac:dyDescent="0.25">
      <c r="A3286" s="50">
        <v>2006</v>
      </c>
      <c r="E3286" s="50">
        <v>1.45</v>
      </c>
      <c r="F3286" s="50">
        <f t="shared" si="51"/>
        <v>91.852178499999994</v>
      </c>
      <c r="H3286" s="50">
        <v>88</v>
      </c>
      <c r="I3286" s="50" t="s">
        <v>444</v>
      </c>
    </row>
    <row r="3287" spans="1:9" x14ac:dyDescent="0.25">
      <c r="A3287" s="50">
        <v>2005</v>
      </c>
      <c r="E3287" s="50">
        <v>1.36</v>
      </c>
      <c r="F3287" s="50">
        <f t="shared" si="51"/>
        <v>86.1510088</v>
      </c>
      <c r="H3287" s="50">
        <v>83</v>
      </c>
      <c r="I3287" s="50" t="s">
        <v>444</v>
      </c>
    </row>
    <row r="3288" spans="1:9" x14ac:dyDescent="0.25">
      <c r="A3288" s="50">
        <v>2004</v>
      </c>
      <c r="E3288" s="50">
        <v>1.36</v>
      </c>
      <c r="F3288" s="50">
        <f t="shared" si="51"/>
        <v>86.1510088</v>
      </c>
      <c r="H3288" s="50">
        <v>82</v>
      </c>
      <c r="I3288" s="50" t="s">
        <v>444</v>
      </c>
    </row>
    <row r="3289" spans="1:9" x14ac:dyDescent="0.25">
      <c r="A3289" s="50">
        <v>2003</v>
      </c>
      <c r="E3289" s="50">
        <v>2.15</v>
      </c>
      <c r="F3289" s="50">
        <f t="shared" si="51"/>
        <v>136.19460949999998</v>
      </c>
      <c r="H3289" s="50">
        <v>82</v>
      </c>
      <c r="I3289" s="50" t="s">
        <v>444</v>
      </c>
    </row>
    <row r="3290" spans="1:9" x14ac:dyDescent="0.25">
      <c r="A3290" s="50">
        <v>2002</v>
      </c>
      <c r="E3290" s="50">
        <v>2.15</v>
      </c>
      <c r="F3290" s="50">
        <f t="shared" si="51"/>
        <v>136.19460949999998</v>
      </c>
      <c r="H3290" s="50">
        <v>84</v>
      </c>
      <c r="I3290" s="50" t="s">
        <v>444</v>
      </c>
    </row>
    <row r="3291" spans="1:9" x14ac:dyDescent="0.25">
      <c r="A3291" s="50">
        <v>2012</v>
      </c>
      <c r="E3291" s="50">
        <v>1.76</v>
      </c>
      <c r="F3291" s="50">
        <f t="shared" si="51"/>
        <v>111.48954079999999</v>
      </c>
      <c r="H3291" s="50">
        <v>77</v>
      </c>
      <c r="I3291" s="50" t="s">
        <v>445</v>
      </c>
    </row>
    <row r="3292" spans="1:9" x14ac:dyDescent="0.25">
      <c r="A3292" s="50">
        <v>2011</v>
      </c>
      <c r="E3292" s="50">
        <v>1.86</v>
      </c>
      <c r="F3292" s="50">
        <f t="shared" si="51"/>
        <v>117.8241738</v>
      </c>
      <c r="H3292" s="50">
        <v>76</v>
      </c>
      <c r="I3292" s="50" t="s">
        <v>445</v>
      </c>
    </row>
    <row r="3293" spans="1:9" x14ac:dyDescent="0.25">
      <c r="A3293" s="50">
        <v>2010</v>
      </c>
      <c r="E3293" s="50">
        <v>1.85</v>
      </c>
      <c r="F3293" s="50">
        <f t="shared" si="51"/>
        <v>117.19071049999999</v>
      </c>
      <c r="H3293" s="50">
        <v>78</v>
      </c>
      <c r="I3293" s="50" t="s">
        <v>445</v>
      </c>
    </row>
    <row r="3294" spans="1:9" x14ac:dyDescent="0.25">
      <c r="A3294" s="50">
        <v>2009</v>
      </c>
      <c r="E3294" s="50">
        <v>1.85</v>
      </c>
      <c r="F3294" s="50">
        <f t="shared" si="51"/>
        <v>117.19071049999999</v>
      </c>
      <c r="H3294" s="50">
        <v>78</v>
      </c>
      <c r="I3294" s="50" t="s">
        <v>445</v>
      </c>
    </row>
    <row r="3295" spans="1:9" x14ac:dyDescent="0.25">
      <c r="A3295" s="50">
        <v>2008</v>
      </c>
      <c r="E3295" s="50">
        <v>1.85</v>
      </c>
      <c r="F3295" s="50">
        <f t="shared" si="51"/>
        <v>117.19071049999999</v>
      </c>
      <c r="H3295" s="50">
        <v>81</v>
      </c>
      <c r="I3295" s="50" t="s">
        <v>445</v>
      </c>
    </row>
    <row r="3296" spans="1:9" x14ac:dyDescent="0.25">
      <c r="A3296" s="50">
        <v>2007</v>
      </c>
      <c r="E3296" s="50">
        <v>1.6</v>
      </c>
      <c r="F3296" s="50">
        <f t="shared" si="51"/>
        <v>101.354128</v>
      </c>
      <c r="H3296" s="50">
        <v>84</v>
      </c>
      <c r="I3296" s="50" t="s">
        <v>445</v>
      </c>
    </row>
    <row r="3297" spans="1:9" x14ac:dyDescent="0.25">
      <c r="A3297" s="50">
        <v>2006</v>
      </c>
      <c r="E3297" s="50">
        <v>1.6</v>
      </c>
      <c r="F3297" s="50">
        <f t="shared" si="51"/>
        <v>101.354128</v>
      </c>
      <c r="H3297" s="50">
        <v>77</v>
      </c>
      <c r="I3297" s="50" t="s">
        <v>445</v>
      </c>
    </row>
    <row r="3298" spans="1:9" x14ac:dyDescent="0.25">
      <c r="A3298" s="50">
        <v>2005</v>
      </c>
      <c r="E3298" s="50">
        <v>1.39</v>
      </c>
      <c r="F3298" s="50">
        <f t="shared" si="51"/>
        <v>88.051398699999993</v>
      </c>
      <c r="H3298" s="50">
        <v>91</v>
      </c>
      <c r="I3298" s="50" t="s">
        <v>445</v>
      </c>
    </row>
    <row r="3299" spans="1:9" x14ac:dyDescent="0.25">
      <c r="A3299" s="50">
        <v>2004</v>
      </c>
      <c r="E3299" s="50">
        <v>1.39</v>
      </c>
      <c r="F3299" s="50">
        <f t="shared" si="51"/>
        <v>88.051398699999993</v>
      </c>
      <c r="H3299" s="50">
        <v>91</v>
      </c>
      <c r="I3299" s="50" t="s">
        <v>445</v>
      </c>
    </row>
    <row r="3300" spans="1:9" x14ac:dyDescent="0.25">
      <c r="A3300" s="50">
        <v>2003</v>
      </c>
      <c r="E3300" s="50">
        <v>1.55</v>
      </c>
      <c r="F3300" s="50">
        <f t="shared" si="51"/>
        <v>98.18681149999999</v>
      </c>
      <c r="H3300" s="50">
        <v>91</v>
      </c>
      <c r="I3300" s="50" t="s">
        <v>445</v>
      </c>
    </row>
    <row r="3301" spans="1:9" x14ac:dyDescent="0.25">
      <c r="A3301" s="50">
        <v>2002</v>
      </c>
      <c r="E3301" s="50">
        <v>1.55</v>
      </c>
      <c r="F3301" s="50">
        <f t="shared" ref="F3301:F3364" si="52">E3301*(39.37*1.609)</f>
        <v>98.18681149999999</v>
      </c>
      <c r="H3301" s="50">
        <v>90</v>
      </c>
      <c r="I3301" s="50" t="s">
        <v>445</v>
      </c>
    </row>
    <row r="3302" spans="1:9" x14ac:dyDescent="0.25">
      <c r="A3302" s="50">
        <v>2012</v>
      </c>
      <c r="E3302" s="50">
        <v>1.82</v>
      </c>
      <c r="F3302" s="50">
        <f t="shared" si="52"/>
        <v>115.2903206</v>
      </c>
      <c r="H3302" s="50">
        <v>89</v>
      </c>
      <c r="I3302" s="50" t="s">
        <v>446</v>
      </c>
    </row>
    <row r="3303" spans="1:9" x14ac:dyDescent="0.25">
      <c r="A3303" s="50">
        <v>2011</v>
      </c>
      <c r="E3303" s="50">
        <v>1.84</v>
      </c>
      <c r="F3303" s="50">
        <f t="shared" si="52"/>
        <v>116.55724719999999</v>
      </c>
      <c r="H3303" s="50">
        <v>83</v>
      </c>
      <c r="I3303" s="50" t="s">
        <v>446</v>
      </c>
    </row>
    <row r="3304" spans="1:9" x14ac:dyDescent="0.25">
      <c r="A3304" s="50">
        <v>2010</v>
      </c>
      <c r="E3304" s="50">
        <v>1.59</v>
      </c>
      <c r="F3304" s="50">
        <f t="shared" si="52"/>
        <v>100.7206647</v>
      </c>
      <c r="H3304" s="50">
        <v>94</v>
      </c>
      <c r="I3304" s="50" t="s">
        <v>446</v>
      </c>
    </row>
    <row r="3305" spans="1:9" x14ac:dyDescent="0.25">
      <c r="A3305" s="50">
        <v>2009</v>
      </c>
      <c r="E3305" s="50">
        <v>1.59</v>
      </c>
      <c r="F3305" s="50">
        <f t="shared" si="52"/>
        <v>100.7206647</v>
      </c>
      <c r="H3305" s="50">
        <v>94</v>
      </c>
      <c r="I3305" s="50" t="s">
        <v>446</v>
      </c>
    </row>
    <row r="3306" spans="1:9" x14ac:dyDescent="0.25">
      <c r="A3306" s="50">
        <v>2008</v>
      </c>
      <c r="E3306" s="50">
        <v>1.59</v>
      </c>
      <c r="F3306" s="50">
        <f t="shared" si="52"/>
        <v>100.7206647</v>
      </c>
      <c r="H3306" s="50">
        <v>94</v>
      </c>
      <c r="I3306" s="50" t="s">
        <v>446</v>
      </c>
    </row>
    <row r="3307" spans="1:9" x14ac:dyDescent="0.25">
      <c r="A3307" s="50">
        <v>2007</v>
      </c>
      <c r="E3307" s="50">
        <v>1.62</v>
      </c>
      <c r="F3307" s="50">
        <f t="shared" si="52"/>
        <v>102.62105459999999</v>
      </c>
      <c r="H3307" s="50">
        <v>95</v>
      </c>
      <c r="I3307" s="50" t="s">
        <v>446</v>
      </c>
    </row>
    <row r="3308" spans="1:9" x14ac:dyDescent="0.25">
      <c r="A3308" s="50">
        <v>2006</v>
      </c>
      <c r="E3308" s="50">
        <v>1.62</v>
      </c>
      <c r="F3308" s="50">
        <f t="shared" si="52"/>
        <v>102.62105459999999</v>
      </c>
      <c r="H3308" s="50">
        <v>87</v>
      </c>
      <c r="I3308" s="50" t="s">
        <v>446</v>
      </c>
    </row>
    <row r="3309" spans="1:9" x14ac:dyDescent="0.25">
      <c r="A3309" s="50">
        <v>2005</v>
      </c>
      <c r="E3309" s="50">
        <v>1.39</v>
      </c>
      <c r="F3309" s="50">
        <f t="shared" si="52"/>
        <v>88.051398699999993</v>
      </c>
      <c r="H3309" s="50">
        <v>90</v>
      </c>
      <c r="I3309" s="50" t="s">
        <v>446</v>
      </c>
    </row>
    <row r="3310" spans="1:9" x14ac:dyDescent="0.25">
      <c r="A3310" s="50">
        <v>2004</v>
      </c>
      <c r="E3310" s="50">
        <v>1.39</v>
      </c>
      <c r="F3310" s="50">
        <f t="shared" si="52"/>
        <v>88.051398699999993</v>
      </c>
      <c r="H3310" s="50">
        <v>91</v>
      </c>
      <c r="I3310" s="50" t="s">
        <v>446</v>
      </c>
    </row>
    <row r="3311" spans="1:9" x14ac:dyDescent="0.25">
      <c r="A3311" s="50">
        <v>2003</v>
      </c>
      <c r="E3311" s="50">
        <v>1.36</v>
      </c>
      <c r="F3311" s="50">
        <f t="shared" si="52"/>
        <v>86.1510088</v>
      </c>
      <c r="H3311" s="50">
        <v>91</v>
      </c>
      <c r="I3311" s="50" t="s">
        <v>446</v>
      </c>
    </row>
    <row r="3312" spans="1:9" x14ac:dyDescent="0.25">
      <c r="A3312" s="50">
        <v>2002</v>
      </c>
      <c r="E3312" s="50">
        <v>1.36</v>
      </c>
      <c r="F3312" s="50">
        <f t="shared" si="52"/>
        <v>86.1510088</v>
      </c>
      <c r="H3312" s="50">
        <v>92</v>
      </c>
      <c r="I3312" s="50" t="s">
        <v>446</v>
      </c>
    </row>
    <row r="3313" spans="1:9" x14ac:dyDescent="0.25">
      <c r="A3313" s="50">
        <v>2012</v>
      </c>
      <c r="E3313" s="50">
        <v>1.1000000000000001</v>
      </c>
      <c r="F3313" s="50">
        <f t="shared" si="52"/>
        <v>69.680963000000006</v>
      </c>
      <c r="H3313" s="50">
        <v>94</v>
      </c>
      <c r="I3313" s="50" t="s">
        <v>447</v>
      </c>
    </row>
    <row r="3314" spans="1:9" x14ac:dyDescent="0.25">
      <c r="A3314" s="50">
        <v>2011</v>
      </c>
      <c r="E3314" s="50">
        <v>1.22</v>
      </c>
      <c r="F3314" s="50">
        <f t="shared" si="52"/>
        <v>77.282522599999993</v>
      </c>
      <c r="H3314" s="50">
        <v>100</v>
      </c>
      <c r="I3314" s="50" t="s">
        <v>447</v>
      </c>
    </row>
    <row r="3315" spans="1:9" x14ac:dyDescent="0.25">
      <c r="A3315" s="50">
        <v>2010</v>
      </c>
      <c r="E3315" s="50">
        <v>1.01</v>
      </c>
      <c r="F3315" s="50">
        <f t="shared" si="52"/>
        <v>63.979793299999997</v>
      </c>
      <c r="H3315" s="50">
        <v>97</v>
      </c>
      <c r="I3315" s="50" t="s">
        <v>447</v>
      </c>
    </row>
    <row r="3316" spans="1:9" x14ac:dyDescent="0.25">
      <c r="A3316" s="50">
        <v>2009</v>
      </c>
      <c r="E3316" s="50">
        <v>1.01</v>
      </c>
      <c r="F3316" s="50">
        <f t="shared" si="52"/>
        <v>63.979793299999997</v>
      </c>
      <c r="H3316" s="50">
        <v>97</v>
      </c>
      <c r="I3316" s="50" t="s">
        <v>447</v>
      </c>
    </row>
    <row r="3317" spans="1:9" x14ac:dyDescent="0.25">
      <c r="A3317" s="50">
        <v>2008</v>
      </c>
      <c r="E3317" s="50">
        <v>1.01</v>
      </c>
      <c r="F3317" s="50">
        <f t="shared" si="52"/>
        <v>63.979793299999997</v>
      </c>
      <c r="H3317" s="50">
        <v>98</v>
      </c>
      <c r="I3317" s="50" t="s">
        <v>447</v>
      </c>
    </row>
    <row r="3318" spans="1:9" x14ac:dyDescent="0.25">
      <c r="A3318" s="50">
        <v>2007</v>
      </c>
      <c r="F3318" s="50">
        <f t="shared" si="52"/>
        <v>0</v>
      </c>
      <c r="H3318" s="50">
        <v>89</v>
      </c>
      <c r="I3318" s="50" t="s">
        <v>447</v>
      </c>
    </row>
    <row r="3319" spans="1:9" x14ac:dyDescent="0.25">
      <c r="A3319" s="50">
        <v>2006</v>
      </c>
      <c r="F3319" s="50">
        <f t="shared" si="52"/>
        <v>0</v>
      </c>
      <c r="H3319" s="50">
        <v>90</v>
      </c>
      <c r="I3319" s="50" t="s">
        <v>447</v>
      </c>
    </row>
    <row r="3320" spans="1:9" x14ac:dyDescent="0.25">
      <c r="A3320" s="50">
        <v>2012</v>
      </c>
      <c r="E3320" s="50">
        <v>1.1100000000000001</v>
      </c>
      <c r="F3320" s="50">
        <f t="shared" si="52"/>
        <v>70.314426299999994</v>
      </c>
      <c r="H3320" s="50">
        <v>94</v>
      </c>
      <c r="I3320" s="50" t="s">
        <v>448</v>
      </c>
    </row>
    <row r="3321" spans="1:9" x14ac:dyDescent="0.25">
      <c r="A3321" s="50">
        <v>2011</v>
      </c>
      <c r="E3321" s="50">
        <v>1.1299999999999999</v>
      </c>
      <c r="F3321" s="50">
        <f t="shared" si="52"/>
        <v>71.581352899999985</v>
      </c>
      <c r="H3321" s="50">
        <v>94</v>
      </c>
      <c r="I3321" s="50" t="s">
        <v>448</v>
      </c>
    </row>
    <row r="3322" spans="1:9" x14ac:dyDescent="0.25">
      <c r="A3322" s="50">
        <v>2010</v>
      </c>
      <c r="E3322" s="50">
        <v>1.99</v>
      </c>
      <c r="F3322" s="50">
        <f t="shared" si="52"/>
        <v>126.05919669999999</v>
      </c>
      <c r="H3322" s="50">
        <v>93</v>
      </c>
      <c r="I3322" s="50" t="s">
        <v>448</v>
      </c>
    </row>
    <row r="3323" spans="1:9" x14ac:dyDescent="0.25">
      <c r="A3323" s="50">
        <v>2009</v>
      </c>
      <c r="E3323" s="50">
        <v>1.99</v>
      </c>
      <c r="F3323" s="50">
        <f t="shared" si="52"/>
        <v>126.05919669999999</v>
      </c>
      <c r="H3323" s="50">
        <v>93</v>
      </c>
      <c r="I3323" s="50" t="s">
        <v>448</v>
      </c>
    </row>
    <row r="3324" spans="1:9" x14ac:dyDescent="0.25">
      <c r="A3324" s="50">
        <v>2008</v>
      </c>
      <c r="E3324" s="50">
        <v>1.99</v>
      </c>
      <c r="F3324" s="50">
        <f t="shared" si="52"/>
        <v>126.05919669999999</v>
      </c>
      <c r="H3324" s="50">
        <v>93</v>
      </c>
      <c r="I3324" s="50" t="s">
        <v>448</v>
      </c>
    </row>
    <row r="3325" spans="1:9" x14ac:dyDescent="0.25">
      <c r="A3325" s="50">
        <v>2007</v>
      </c>
      <c r="F3325" s="50">
        <f t="shared" si="52"/>
        <v>0</v>
      </c>
      <c r="H3325" s="50">
        <v>89</v>
      </c>
      <c r="I3325" s="50" t="s">
        <v>448</v>
      </c>
    </row>
    <row r="3326" spans="1:9" x14ac:dyDescent="0.25">
      <c r="A3326" s="50">
        <v>2006</v>
      </c>
      <c r="F3326" s="50">
        <f t="shared" si="52"/>
        <v>0</v>
      </c>
      <c r="H3326" s="50">
        <v>90</v>
      </c>
      <c r="I3326" s="50" t="s">
        <v>448</v>
      </c>
    </row>
    <row r="3327" spans="1:9" x14ac:dyDescent="0.25">
      <c r="A3327" s="50">
        <v>2012</v>
      </c>
      <c r="E3327" s="50">
        <v>1.42</v>
      </c>
      <c r="F3327" s="50">
        <f t="shared" si="52"/>
        <v>89.951788599999986</v>
      </c>
      <c r="H3327" s="50">
        <v>84</v>
      </c>
      <c r="I3327" s="50" t="s">
        <v>449</v>
      </c>
    </row>
    <row r="3328" spans="1:9" x14ac:dyDescent="0.25">
      <c r="A3328" s="50">
        <v>2011</v>
      </c>
      <c r="E3328" s="50">
        <v>1.39</v>
      </c>
      <c r="F3328" s="50">
        <f t="shared" si="52"/>
        <v>88.051398699999993</v>
      </c>
      <c r="H3328" s="50">
        <v>87</v>
      </c>
      <c r="I3328" s="50" t="s">
        <v>449</v>
      </c>
    </row>
    <row r="3329" spans="1:9" x14ac:dyDescent="0.25">
      <c r="A3329" s="50">
        <v>2010</v>
      </c>
      <c r="E3329" s="50">
        <v>1.26</v>
      </c>
      <c r="F3329" s="50">
        <f t="shared" si="52"/>
        <v>79.816375799999989</v>
      </c>
      <c r="H3329" s="50">
        <v>91</v>
      </c>
      <c r="I3329" s="50" t="s">
        <v>449</v>
      </c>
    </row>
    <row r="3330" spans="1:9" x14ac:dyDescent="0.25">
      <c r="A3330" s="50">
        <v>2009</v>
      </c>
      <c r="E3330" s="50">
        <v>1.38</v>
      </c>
      <c r="F3330" s="50">
        <f t="shared" si="52"/>
        <v>87.41793539999999</v>
      </c>
      <c r="H3330" s="50">
        <v>91</v>
      </c>
      <c r="I3330" s="50" t="s">
        <v>449</v>
      </c>
    </row>
    <row r="3331" spans="1:9" x14ac:dyDescent="0.25">
      <c r="A3331" s="50">
        <v>2008</v>
      </c>
      <c r="E3331" s="50">
        <v>1.38</v>
      </c>
      <c r="F3331" s="50">
        <f t="shared" si="52"/>
        <v>87.41793539999999</v>
      </c>
      <c r="H3331" s="50">
        <v>94</v>
      </c>
      <c r="I3331" s="50" t="s">
        <v>449</v>
      </c>
    </row>
    <row r="3332" spans="1:9" x14ac:dyDescent="0.25">
      <c r="A3332" s="50">
        <v>2007</v>
      </c>
      <c r="E3332" s="50">
        <v>1.37</v>
      </c>
      <c r="F3332" s="50">
        <f t="shared" si="52"/>
        <v>86.784472100000002</v>
      </c>
      <c r="H3332" s="50">
        <v>94</v>
      </c>
      <c r="I3332" s="50" t="s">
        <v>449</v>
      </c>
    </row>
    <row r="3333" spans="1:9" x14ac:dyDescent="0.25">
      <c r="A3333" s="50">
        <v>2006</v>
      </c>
      <c r="E3333" s="50">
        <v>1.37</v>
      </c>
      <c r="F3333" s="50">
        <f t="shared" si="52"/>
        <v>86.784472100000002</v>
      </c>
      <c r="H3333" s="50">
        <v>97</v>
      </c>
      <c r="I3333" s="50" t="s">
        <v>449</v>
      </c>
    </row>
    <row r="3334" spans="1:9" x14ac:dyDescent="0.25">
      <c r="A3334" s="50">
        <v>2005</v>
      </c>
      <c r="E3334" s="50">
        <v>1.42</v>
      </c>
      <c r="F3334" s="50">
        <f t="shared" si="52"/>
        <v>89.951788599999986</v>
      </c>
      <c r="H3334" s="50">
        <v>99</v>
      </c>
      <c r="I3334" s="50" t="s">
        <v>449</v>
      </c>
    </row>
    <row r="3335" spans="1:9" x14ac:dyDescent="0.25">
      <c r="A3335" s="50">
        <v>2004</v>
      </c>
      <c r="E3335" s="50">
        <v>1.42</v>
      </c>
      <c r="F3335" s="50">
        <f t="shared" si="52"/>
        <v>89.951788599999986</v>
      </c>
      <c r="H3335" s="50">
        <v>100</v>
      </c>
      <c r="I3335" s="50" t="s">
        <v>449</v>
      </c>
    </row>
    <row r="3336" spans="1:9" x14ac:dyDescent="0.25">
      <c r="A3336" s="50">
        <v>2012</v>
      </c>
      <c r="E3336" s="50">
        <v>1.33</v>
      </c>
      <c r="F3336" s="50">
        <f t="shared" si="52"/>
        <v>84.250618899999992</v>
      </c>
      <c r="H3336" s="50">
        <v>78</v>
      </c>
      <c r="I3336" s="50" t="s">
        <v>450</v>
      </c>
    </row>
    <row r="3337" spans="1:9" x14ac:dyDescent="0.25">
      <c r="A3337" s="50">
        <v>2011</v>
      </c>
      <c r="E3337" s="50">
        <v>1.3</v>
      </c>
      <c r="F3337" s="50">
        <f t="shared" si="52"/>
        <v>82.350228999999999</v>
      </c>
      <c r="H3337" s="50">
        <v>81</v>
      </c>
      <c r="I3337" s="50" t="s">
        <v>450</v>
      </c>
    </row>
    <row r="3338" spans="1:9" x14ac:dyDescent="0.25">
      <c r="A3338" s="50">
        <v>2010</v>
      </c>
      <c r="E3338" s="50">
        <v>1.3</v>
      </c>
      <c r="F3338" s="50">
        <f t="shared" si="52"/>
        <v>82.350228999999999</v>
      </c>
      <c r="H3338" s="50">
        <v>86</v>
      </c>
      <c r="I3338" s="50" t="s">
        <v>450</v>
      </c>
    </row>
    <row r="3339" spans="1:9" x14ac:dyDescent="0.25">
      <c r="A3339" s="50">
        <v>2009</v>
      </c>
      <c r="E3339" s="50">
        <v>1.41</v>
      </c>
      <c r="F3339" s="50">
        <f t="shared" si="52"/>
        <v>89.318325299999984</v>
      </c>
      <c r="H3339" s="50">
        <v>86</v>
      </c>
      <c r="I3339" s="50" t="s">
        <v>450</v>
      </c>
    </row>
    <row r="3340" spans="1:9" x14ac:dyDescent="0.25">
      <c r="A3340" s="50">
        <v>2008</v>
      </c>
      <c r="E3340" s="50">
        <v>1.41</v>
      </c>
      <c r="F3340" s="50">
        <f t="shared" si="52"/>
        <v>89.318325299999984</v>
      </c>
      <c r="H3340" s="50">
        <v>89</v>
      </c>
      <c r="I3340" s="50" t="s">
        <v>450</v>
      </c>
    </row>
    <row r="3341" spans="1:9" x14ac:dyDescent="0.25">
      <c r="A3341" s="50">
        <v>2007</v>
      </c>
      <c r="E3341" s="50">
        <v>1.66</v>
      </c>
      <c r="F3341" s="50">
        <f t="shared" si="52"/>
        <v>105.15490779999999</v>
      </c>
      <c r="H3341" s="50">
        <v>63</v>
      </c>
      <c r="I3341" s="50" t="s">
        <v>450</v>
      </c>
    </row>
    <row r="3342" spans="1:9" x14ac:dyDescent="0.25">
      <c r="A3342" s="50">
        <v>2006</v>
      </c>
      <c r="E3342" s="50">
        <v>1.66</v>
      </c>
      <c r="F3342" s="50">
        <f t="shared" si="52"/>
        <v>105.15490779999999</v>
      </c>
      <c r="H3342" s="50">
        <v>65</v>
      </c>
      <c r="I3342" s="50" t="s">
        <v>450</v>
      </c>
    </row>
    <row r="3343" spans="1:9" x14ac:dyDescent="0.25">
      <c r="A3343" s="50">
        <v>2005</v>
      </c>
      <c r="E3343" s="50">
        <v>1.72</v>
      </c>
      <c r="F3343" s="50">
        <f t="shared" si="52"/>
        <v>108.95568759999999</v>
      </c>
      <c r="H3343" s="50">
        <v>80</v>
      </c>
      <c r="I3343" s="50" t="s">
        <v>450</v>
      </c>
    </row>
    <row r="3344" spans="1:9" x14ac:dyDescent="0.25">
      <c r="A3344" s="50">
        <v>2004</v>
      </c>
      <c r="E3344" s="50">
        <v>1.72</v>
      </c>
      <c r="F3344" s="50">
        <f t="shared" si="52"/>
        <v>108.95568759999999</v>
      </c>
      <c r="H3344" s="50">
        <v>94</v>
      </c>
      <c r="I3344" s="50" t="s">
        <v>450</v>
      </c>
    </row>
    <row r="3345" spans="1:9" x14ac:dyDescent="0.25">
      <c r="A3345" s="50">
        <v>2002</v>
      </c>
      <c r="E3345" s="50">
        <v>1.71</v>
      </c>
      <c r="F3345" s="50">
        <f t="shared" si="52"/>
        <v>108.32222429999999</v>
      </c>
      <c r="H3345" s="50">
        <v>95</v>
      </c>
      <c r="I3345" s="50" t="s">
        <v>450</v>
      </c>
    </row>
    <row r="3346" spans="1:9" x14ac:dyDescent="0.25">
      <c r="A3346" s="50">
        <v>2012</v>
      </c>
      <c r="E3346" s="50">
        <v>1.67</v>
      </c>
      <c r="F3346" s="50">
        <f t="shared" si="52"/>
        <v>105.78837109999999</v>
      </c>
      <c r="H3346" s="50">
        <v>53</v>
      </c>
      <c r="I3346" s="50" t="s">
        <v>451</v>
      </c>
    </row>
    <row r="3347" spans="1:9" x14ac:dyDescent="0.25">
      <c r="A3347" s="50">
        <v>2011</v>
      </c>
      <c r="E3347" s="50">
        <v>1.63</v>
      </c>
      <c r="F3347" s="50">
        <f t="shared" si="52"/>
        <v>103.25451789999998</v>
      </c>
      <c r="H3347" s="50">
        <v>57</v>
      </c>
      <c r="I3347" s="50" t="s">
        <v>451</v>
      </c>
    </row>
    <row r="3348" spans="1:9" x14ac:dyDescent="0.25">
      <c r="A3348" s="50">
        <v>2010</v>
      </c>
      <c r="E3348" s="50">
        <v>1.57</v>
      </c>
      <c r="F3348" s="50">
        <f t="shared" si="52"/>
        <v>99.453738099999995</v>
      </c>
      <c r="H3348" s="50">
        <v>62</v>
      </c>
      <c r="I3348" s="50" t="s">
        <v>451</v>
      </c>
    </row>
    <row r="3349" spans="1:9" x14ac:dyDescent="0.25">
      <c r="A3349" s="50">
        <v>2009</v>
      </c>
      <c r="E3349" s="50">
        <v>1.57</v>
      </c>
      <c r="F3349" s="50">
        <f t="shared" si="52"/>
        <v>99.453738099999995</v>
      </c>
      <c r="H3349" s="50">
        <v>62</v>
      </c>
      <c r="I3349" s="50" t="s">
        <v>451</v>
      </c>
    </row>
    <row r="3350" spans="1:9" x14ac:dyDescent="0.25">
      <c r="A3350" s="50">
        <v>2008</v>
      </c>
      <c r="E3350" s="50">
        <v>1.57</v>
      </c>
      <c r="F3350" s="50">
        <f t="shared" si="52"/>
        <v>99.453738099999995</v>
      </c>
      <c r="H3350" s="50">
        <v>67</v>
      </c>
      <c r="I3350" s="50" t="s">
        <v>451</v>
      </c>
    </row>
    <row r="3351" spans="1:9" x14ac:dyDescent="0.25">
      <c r="A3351" s="50">
        <v>2007</v>
      </c>
      <c r="E3351" s="50">
        <v>1.54</v>
      </c>
      <c r="F3351" s="50">
        <f t="shared" si="52"/>
        <v>97.553348199999988</v>
      </c>
      <c r="H3351" s="50">
        <v>66</v>
      </c>
      <c r="I3351" s="50" t="s">
        <v>451</v>
      </c>
    </row>
    <row r="3352" spans="1:9" x14ac:dyDescent="0.25">
      <c r="A3352" s="50">
        <v>2006</v>
      </c>
      <c r="E3352" s="50">
        <v>1.54</v>
      </c>
      <c r="F3352" s="50">
        <f t="shared" si="52"/>
        <v>97.553348199999988</v>
      </c>
      <c r="H3352" s="50">
        <v>70</v>
      </c>
      <c r="I3352" s="50" t="s">
        <v>451</v>
      </c>
    </row>
    <row r="3353" spans="1:9" x14ac:dyDescent="0.25">
      <c r="A3353" s="50">
        <v>2005</v>
      </c>
      <c r="E3353" s="50">
        <v>1.54</v>
      </c>
      <c r="F3353" s="50">
        <f t="shared" si="52"/>
        <v>97.553348199999988</v>
      </c>
      <c r="H3353" s="50">
        <v>72</v>
      </c>
      <c r="I3353" s="50" t="s">
        <v>451</v>
      </c>
    </row>
    <row r="3354" spans="1:9" x14ac:dyDescent="0.25">
      <c r="A3354" s="50">
        <v>2004</v>
      </c>
      <c r="E3354" s="50">
        <v>1.54</v>
      </c>
      <c r="F3354" s="50">
        <f t="shared" si="52"/>
        <v>97.553348199999988</v>
      </c>
      <c r="H3354" s="50">
        <v>75</v>
      </c>
      <c r="I3354" s="50" t="s">
        <v>451</v>
      </c>
    </row>
    <row r="3355" spans="1:9" x14ac:dyDescent="0.25">
      <c r="A3355" s="50">
        <v>2002</v>
      </c>
      <c r="E3355" s="50">
        <v>1.55</v>
      </c>
      <c r="F3355" s="50">
        <f t="shared" si="52"/>
        <v>98.18681149999999</v>
      </c>
      <c r="H3355" s="50">
        <v>78</v>
      </c>
      <c r="I3355" s="50" t="s">
        <v>451</v>
      </c>
    </row>
    <row r="3356" spans="1:9" x14ac:dyDescent="0.25">
      <c r="A3356" s="50">
        <v>2012</v>
      </c>
      <c r="E3356" s="50">
        <v>1.44</v>
      </c>
      <c r="F3356" s="50">
        <f t="shared" si="52"/>
        <v>91.218715199999991</v>
      </c>
      <c r="H3356" s="50">
        <v>62</v>
      </c>
      <c r="I3356" s="50" t="s">
        <v>452</v>
      </c>
    </row>
    <row r="3357" spans="1:9" x14ac:dyDescent="0.25">
      <c r="A3357" s="50">
        <v>2011</v>
      </c>
      <c r="E3357" s="50">
        <v>1.42</v>
      </c>
      <c r="F3357" s="50">
        <f t="shared" si="52"/>
        <v>89.951788599999986</v>
      </c>
      <c r="H3357" s="50">
        <v>65</v>
      </c>
      <c r="I3357" s="50" t="s">
        <v>452</v>
      </c>
    </row>
    <row r="3358" spans="1:9" x14ac:dyDescent="0.25">
      <c r="A3358" s="50">
        <v>2010</v>
      </c>
      <c r="E3358" s="50">
        <v>1.37</v>
      </c>
      <c r="F3358" s="50">
        <f t="shared" si="52"/>
        <v>86.784472100000002</v>
      </c>
      <c r="H3358" s="50">
        <v>69</v>
      </c>
      <c r="I3358" s="50" t="s">
        <v>452</v>
      </c>
    </row>
    <row r="3359" spans="1:9" x14ac:dyDescent="0.25">
      <c r="A3359" s="50">
        <v>2009</v>
      </c>
      <c r="E3359" s="50">
        <v>1.37</v>
      </c>
      <c r="F3359" s="50">
        <f t="shared" si="52"/>
        <v>86.784472100000002</v>
      </c>
      <c r="H3359" s="50">
        <v>69</v>
      </c>
      <c r="I3359" s="50" t="s">
        <v>452</v>
      </c>
    </row>
    <row r="3360" spans="1:9" x14ac:dyDescent="0.25">
      <c r="A3360" s="50">
        <v>2008</v>
      </c>
      <c r="E3360" s="50">
        <v>1.37</v>
      </c>
      <c r="F3360" s="50">
        <f t="shared" si="52"/>
        <v>86.784472100000002</v>
      </c>
      <c r="H3360" s="50">
        <v>73</v>
      </c>
      <c r="I3360" s="50" t="s">
        <v>452</v>
      </c>
    </row>
    <row r="3361" spans="1:9" x14ac:dyDescent="0.25">
      <c r="A3361" s="50">
        <v>2007</v>
      </c>
      <c r="E3361" s="50">
        <v>1.32</v>
      </c>
      <c r="F3361" s="50">
        <f t="shared" si="52"/>
        <v>83.617155600000004</v>
      </c>
      <c r="H3361" s="50">
        <v>73</v>
      </c>
      <c r="I3361" s="50" t="s">
        <v>452</v>
      </c>
    </row>
    <row r="3362" spans="1:9" x14ac:dyDescent="0.25">
      <c r="A3362" s="50">
        <v>2006</v>
      </c>
      <c r="E3362" s="50">
        <v>1.32</v>
      </c>
      <c r="F3362" s="50">
        <f t="shared" si="52"/>
        <v>83.617155600000004</v>
      </c>
      <c r="H3362" s="50">
        <v>75</v>
      </c>
      <c r="I3362" s="50" t="s">
        <v>452</v>
      </c>
    </row>
    <row r="3363" spans="1:9" x14ac:dyDescent="0.25">
      <c r="A3363" s="50">
        <v>2005</v>
      </c>
      <c r="E3363" s="50">
        <v>1.33</v>
      </c>
      <c r="F3363" s="50">
        <f t="shared" si="52"/>
        <v>84.250618899999992</v>
      </c>
      <c r="H3363" s="50">
        <v>77</v>
      </c>
      <c r="I3363" s="50" t="s">
        <v>452</v>
      </c>
    </row>
    <row r="3364" spans="1:9" x14ac:dyDescent="0.25">
      <c r="A3364" s="50">
        <v>2004</v>
      </c>
      <c r="E3364" s="50">
        <v>1.33</v>
      </c>
      <c r="F3364" s="50">
        <f t="shared" si="52"/>
        <v>84.250618899999992</v>
      </c>
      <c r="H3364" s="50">
        <v>80</v>
      </c>
      <c r="I3364" s="50" t="s">
        <v>452</v>
      </c>
    </row>
    <row r="3365" spans="1:9" x14ac:dyDescent="0.25">
      <c r="A3365" s="50">
        <v>2002</v>
      </c>
      <c r="E3365" s="50">
        <v>1.33</v>
      </c>
      <c r="F3365" s="50">
        <f t="shared" ref="F3365:F3428" si="53">E3365*(39.37*1.609)</f>
        <v>84.250618899999992</v>
      </c>
      <c r="H3365" s="50">
        <v>82</v>
      </c>
      <c r="I3365" s="50" t="s">
        <v>452</v>
      </c>
    </row>
    <row r="3366" spans="1:9" x14ac:dyDescent="0.25">
      <c r="A3366" s="50">
        <v>2012</v>
      </c>
      <c r="E3366" s="50">
        <v>1.34</v>
      </c>
      <c r="F3366" s="50">
        <f t="shared" si="53"/>
        <v>84.884082199999995</v>
      </c>
      <c r="H3366" s="50">
        <v>59</v>
      </c>
      <c r="I3366" s="50" t="s">
        <v>453</v>
      </c>
    </row>
    <row r="3367" spans="1:9" x14ac:dyDescent="0.25">
      <c r="A3367" s="50">
        <v>2011</v>
      </c>
      <c r="E3367" s="50">
        <v>1.38</v>
      </c>
      <c r="F3367" s="50">
        <f t="shared" si="53"/>
        <v>87.41793539999999</v>
      </c>
      <c r="H3367" s="50">
        <v>62</v>
      </c>
      <c r="I3367" s="50" t="s">
        <v>453</v>
      </c>
    </row>
    <row r="3368" spans="1:9" x14ac:dyDescent="0.25">
      <c r="A3368" s="50">
        <v>2010</v>
      </c>
      <c r="E3368" s="50">
        <v>1.37</v>
      </c>
      <c r="F3368" s="50">
        <f t="shared" si="53"/>
        <v>86.784472100000002</v>
      </c>
      <c r="H3368" s="50">
        <v>66</v>
      </c>
      <c r="I3368" s="50" t="s">
        <v>453</v>
      </c>
    </row>
    <row r="3369" spans="1:9" x14ac:dyDescent="0.25">
      <c r="A3369" s="50">
        <v>2009</v>
      </c>
      <c r="E3369" s="50">
        <v>1.37</v>
      </c>
      <c r="F3369" s="50">
        <f t="shared" si="53"/>
        <v>86.784472100000002</v>
      </c>
      <c r="H3369" s="50">
        <v>66</v>
      </c>
      <c r="I3369" s="50" t="s">
        <v>453</v>
      </c>
    </row>
    <row r="3370" spans="1:9" x14ac:dyDescent="0.25">
      <c r="A3370" s="50">
        <v>2008</v>
      </c>
      <c r="E3370" s="50">
        <v>1.38</v>
      </c>
      <c r="F3370" s="50">
        <f t="shared" si="53"/>
        <v>87.41793539999999</v>
      </c>
      <c r="H3370" s="50">
        <v>71</v>
      </c>
      <c r="I3370" s="50" t="s">
        <v>453</v>
      </c>
    </row>
    <row r="3371" spans="1:9" x14ac:dyDescent="0.25">
      <c r="A3371" s="50">
        <v>2007</v>
      </c>
      <c r="E3371" s="50">
        <v>1.38</v>
      </c>
      <c r="F3371" s="50">
        <f t="shared" si="53"/>
        <v>87.41793539999999</v>
      </c>
      <c r="H3371" s="50">
        <v>71</v>
      </c>
      <c r="I3371" s="50" t="s">
        <v>453</v>
      </c>
    </row>
    <row r="3372" spans="1:9" x14ac:dyDescent="0.25">
      <c r="A3372" s="50">
        <v>2006</v>
      </c>
      <c r="E3372" s="50">
        <v>1.4</v>
      </c>
      <c r="F3372" s="50">
        <f t="shared" si="53"/>
        <v>88.684861999999981</v>
      </c>
      <c r="H3372" s="50">
        <v>74</v>
      </c>
      <c r="I3372" s="50" t="s">
        <v>453</v>
      </c>
    </row>
    <row r="3373" spans="1:9" x14ac:dyDescent="0.25">
      <c r="A3373" s="50">
        <v>2005</v>
      </c>
      <c r="E3373" s="50">
        <v>1.4</v>
      </c>
      <c r="F3373" s="50">
        <f t="shared" si="53"/>
        <v>88.684861999999981</v>
      </c>
      <c r="H3373" s="50">
        <v>76</v>
      </c>
      <c r="I3373" s="50" t="s">
        <v>453</v>
      </c>
    </row>
    <row r="3374" spans="1:9" x14ac:dyDescent="0.25">
      <c r="A3374" s="50">
        <v>2004</v>
      </c>
      <c r="E3374" s="50">
        <v>1.41</v>
      </c>
      <c r="F3374" s="50">
        <f t="shared" si="53"/>
        <v>89.318325299999984</v>
      </c>
      <c r="H3374" s="50">
        <v>78</v>
      </c>
      <c r="I3374" s="50" t="s">
        <v>453</v>
      </c>
    </row>
    <row r="3375" spans="1:9" x14ac:dyDescent="0.25">
      <c r="A3375" s="50">
        <v>2002</v>
      </c>
      <c r="E3375" s="50">
        <v>1.33</v>
      </c>
      <c r="F3375" s="50">
        <f t="shared" si="53"/>
        <v>84.250618899999992</v>
      </c>
      <c r="H3375" s="50">
        <v>81</v>
      </c>
      <c r="I3375" s="50" t="s">
        <v>453</v>
      </c>
    </row>
    <row r="3376" spans="1:9" x14ac:dyDescent="0.25">
      <c r="A3376" s="50">
        <v>2012</v>
      </c>
      <c r="E3376" s="50">
        <v>1.4</v>
      </c>
      <c r="F3376" s="50">
        <f t="shared" si="53"/>
        <v>88.684861999999981</v>
      </c>
      <c r="H3376" s="50">
        <v>74</v>
      </c>
      <c r="I3376" s="50" t="s">
        <v>454</v>
      </c>
    </row>
    <row r="3377" spans="1:9" x14ac:dyDescent="0.25">
      <c r="A3377" s="50">
        <v>2011</v>
      </c>
      <c r="E3377" s="50">
        <v>1.38</v>
      </c>
      <c r="F3377" s="50">
        <f t="shared" si="53"/>
        <v>87.41793539999999</v>
      </c>
      <c r="H3377" s="50">
        <v>77</v>
      </c>
      <c r="I3377" s="50" t="s">
        <v>454</v>
      </c>
    </row>
    <row r="3378" spans="1:9" x14ac:dyDescent="0.25">
      <c r="A3378" s="50">
        <v>2010</v>
      </c>
      <c r="E3378" s="50">
        <v>1.61</v>
      </c>
      <c r="F3378" s="50">
        <f t="shared" si="53"/>
        <v>101.98759129999999</v>
      </c>
      <c r="H3378" s="50">
        <v>82</v>
      </c>
      <c r="I3378" s="50" t="s">
        <v>454</v>
      </c>
    </row>
    <row r="3379" spans="1:9" x14ac:dyDescent="0.25">
      <c r="A3379" s="50">
        <v>2009</v>
      </c>
      <c r="E3379" s="50">
        <v>1.61</v>
      </c>
      <c r="F3379" s="50">
        <f t="shared" si="53"/>
        <v>101.98759129999999</v>
      </c>
      <c r="H3379" s="50">
        <v>82</v>
      </c>
      <c r="I3379" s="50" t="s">
        <v>454</v>
      </c>
    </row>
    <row r="3380" spans="1:9" x14ac:dyDescent="0.25">
      <c r="A3380" s="50">
        <v>2008</v>
      </c>
      <c r="E3380" s="50">
        <v>1.65</v>
      </c>
      <c r="F3380" s="50">
        <f t="shared" si="53"/>
        <v>104.52144449999999</v>
      </c>
      <c r="H3380" s="50">
        <v>87</v>
      </c>
      <c r="I3380" s="50" t="s">
        <v>454</v>
      </c>
    </row>
    <row r="3381" spans="1:9" x14ac:dyDescent="0.25">
      <c r="A3381" s="50">
        <v>2007</v>
      </c>
      <c r="E3381" s="50">
        <v>1.65</v>
      </c>
      <c r="F3381" s="50">
        <f t="shared" si="53"/>
        <v>104.52144449999999</v>
      </c>
      <c r="H3381" s="50">
        <v>86</v>
      </c>
      <c r="I3381" s="50" t="s">
        <v>454</v>
      </c>
    </row>
    <row r="3382" spans="1:9" x14ac:dyDescent="0.25">
      <c r="A3382" s="50">
        <v>2006</v>
      </c>
      <c r="E3382" s="50">
        <v>1.61</v>
      </c>
      <c r="F3382" s="50">
        <f t="shared" si="53"/>
        <v>101.98759129999999</v>
      </c>
      <c r="H3382" s="50">
        <v>89</v>
      </c>
      <c r="I3382" s="50" t="s">
        <v>454</v>
      </c>
    </row>
    <row r="3383" spans="1:9" x14ac:dyDescent="0.25">
      <c r="A3383" s="50">
        <v>2005</v>
      </c>
      <c r="E3383" s="50">
        <v>1.61</v>
      </c>
      <c r="F3383" s="50">
        <f t="shared" si="53"/>
        <v>101.98759129999999</v>
      </c>
      <c r="H3383" s="50">
        <v>92</v>
      </c>
      <c r="I3383" s="50" t="s">
        <v>454</v>
      </c>
    </row>
    <row r="3384" spans="1:9" x14ac:dyDescent="0.25">
      <c r="A3384" s="50">
        <v>2004</v>
      </c>
      <c r="E3384" s="50">
        <v>1.6</v>
      </c>
      <c r="F3384" s="50">
        <f t="shared" si="53"/>
        <v>101.354128</v>
      </c>
      <c r="H3384" s="50">
        <v>95</v>
      </c>
      <c r="I3384" s="50" t="s">
        <v>454</v>
      </c>
    </row>
    <row r="3385" spans="1:9" x14ac:dyDescent="0.25">
      <c r="A3385" s="50">
        <v>2002</v>
      </c>
      <c r="E3385" s="50">
        <v>1.58</v>
      </c>
      <c r="F3385" s="50">
        <f t="shared" si="53"/>
        <v>100.0872014</v>
      </c>
      <c r="H3385" s="50">
        <v>97</v>
      </c>
      <c r="I3385" s="50" t="s">
        <v>454</v>
      </c>
    </row>
    <row r="3386" spans="1:9" x14ac:dyDescent="0.25">
      <c r="A3386" s="50">
        <v>2012</v>
      </c>
      <c r="E3386" s="50">
        <v>1.49</v>
      </c>
      <c r="F3386" s="50">
        <f t="shared" si="53"/>
        <v>94.38603169999999</v>
      </c>
      <c r="H3386" s="50">
        <v>63</v>
      </c>
      <c r="I3386" s="50" t="s">
        <v>455</v>
      </c>
    </row>
    <row r="3387" spans="1:9" x14ac:dyDescent="0.25">
      <c r="A3387" s="50">
        <v>2011</v>
      </c>
      <c r="E3387" s="50">
        <v>1.49</v>
      </c>
      <c r="F3387" s="50">
        <f t="shared" si="53"/>
        <v>94.38603169999999</v>
      </c>
      <c r="H3387" s="50">
        <v>66</v>
      </c>
      <c r="I3387" s="50" t="s">
        <v>455</v>
      </c>
    </row>
    <row r="3388" spans="1:9" x14ac:dyDescent="0.25">
      <c r="A3388" s="50">
        <v>2010</v>
      </c>
      <c r="E3388" s="50">
        <v>1.63</v>
      </c>
      <c r="F3388" s="50">
        <f t="shared" si="53"/>
        <v>103.25451789999998</v>
      </c>
      <c r="H3388" s="50">
        <v>71</v>
      </c>
      <c r="I3388" s="50" t="s">
        <v>455</v>
      </c>
    </row>
    <row r="3389" spans="1:9" x14ac:dyDescent="0.25">
      <c r="A3389" s="50">
        <v>2009</v>
      </c>
      <c r="E3389" s="50">
        <v>1.63</v>
      </c>
      <c r="F3389" s="50">
        <f t="shared" si="53"/>
        <v>103.25451789999998</v>
      </c>
      <c r="H3389" s="50">
        <v>71</v>
      </c>
      <c r="I3389" s="50" t="s">
        <v>455</v>
      </c>
    </row>
    <row r="3390" spans="1:9" x14ac:dyDescent="0.25">
      <c r="A3390" s="50">
        <v>2008</v>
      </c>
      <c r="E3390" s="50">
        <v>1.54</v>
      </c>
      <c r="F3390" s="50">
        <f t="shared" si="53"/>
        <v>97.553348199999988</v>
      </c>
      <c r="H3390" s="50">
        <v>76</v>
      </c>
      <c r="I3390" s="50" t="s">
        <v>455</v>
      </c>
    </row>
    <row r="3391" spans="1:9" x14ac:dyDescent="0.25">
      <c r="A3391" s="50">
        <v>2007</v>
      </c>
      <c r="E3391" s="50">
        <v>1.54</v>
      </c>
      <c r="F3391" s="50">
        <f t="shared" si="53"/>
        <v>97.553348199999988</v>
      </c>
      <c r="H3391" s="50">
        <v>75</v>
      </c>
      <c r="I3391" s="50" t="s">
        <v>455</v>
      </c>
    </row>
    <row r="3392" spans="1:9" x14ac:dyDescent="0.25">
      <c r="A3392" s="50">
        <v>2006</v>
      </c>
      <c r="E3392" s="50">
        <v>1.78</v>
      </c>
      <c r="F3392" s="50">
        <f t="shared" si="53"/>
        <v>112.75646739999999</v>
      </c>
      <c r="H3392" s="50">
        <v>79</v>
      </c>
      <c r="I3392" s="50" t="s">
        <v>455</v>
      </c>
    </row>
    <row r="3393" spans="1:9" x14ac:dyDescent="0.25">
      <c r="A3393" s="50">
        <v>2005</v>
      </c>
      <c r="E3393" s="50">
        <v>1.78</v>
      </c>
      <c r="F3393" s="50">
        <f t="shared" si="53"/>
        <v>112.75646739999999</v>
      </c>
      <c r="H3393" s="50">
        <v>81</v>
      </c>
      <c r="I3393" s="50" t="s">
        <v>455</v>
      </c>
    </row>
    <row r="3394" spans="1:9" x14ac:dyDescent="0.25">
      <c r="A3394" s="50">
        <v>2004</v>
      </c>
      <c r="E3394" s="50">
        <v>1.54</v>
      </c>
      <c r="F3394" s="50">
        <f t="shared" si="53"/>
        <v>97.553348199999988</v>
      </c>
      <c r="H3394" s="50">
        <v>84</v>
      </c>
      <c r="I3394" s="50" t="s">
        <v>455</v>
      </c>
    </row>
    <row r="3395" spans="1:9" x14ac:dyDescent="0.25">
      <c r="A3395" s="50">
        <v>2002</v>
      </c>
      <c r="E3395" s="50">
        <v>1.61</v>
      </c>
      <c r="F3395" s="50">
        <f t="shared" si="53"/>
        <v>101.98759129999999</v>
      </c>
      <c r="H3395" s="50">
        <v>86</v>
      </c>
      <c r="I3395" s="50" t="s">
        <v>455</v>
      </c>
    </row>
    <row r="3396" spans="1:9" x14ac:dyDescent="0.25">
      <c r="A3396" s="50">
        <v>2012</v>
      </c>
      <c r="E3396" s="50">
        <v>1.38</v>
      </c>
      <c r="F3396" s="50">
        <f t="shared" si="53"/>
        <v>87.41793539999999</v>
      </c>
      <c r="H3396" s="50">
        <v>71</v>
      </c>
      <c r="I3396" s="50" t="s">
        <v>456</v>
      </c>
    </row>
    <row r="3397" spans="1:9" x14ac:dyDescent="0.25">
      <c r="A3397" s="50">
        <v>2011</v>
      </c>
      <c r="E3397" s="50">
        <v>1.5</v>
      </c>
      <c r="F3397" s="50">
        <f t="shared" si="53"/>
        <v>95.019494999999992</v>
      </c>
      <c r="H3397" s="50">
        <v>74</v>
      </c>
      <c r="I3397" s="50" t="s">
        <v>456</v>
      </c>
    </row>
    <row r="3398" spans="1:9" x14ac:dyDescent="0.25">
      <c r="A3398" s="50">
        <v>2010</v>
      </c>
      <c r="E3398" s="50">
        <v>1.43</v>
      </c>
      <c r="F3398" s="50">
        <f t="shared" si="53"/>
        <v>90.585251899999989</v>
      </c>
      <c r="H3398" s="50">
        <v>78</v>
      </c>
      <c r="I3398" s="50" t="s">
        <v>456</v>
      </c>
    </row>
    <row r="3399" spans="1:9" x14ac:dyDescent="0.25">
      <c r="A3399" s="50">
        <v>2009</v>
      </c>
      <c r="E3399" s="50">
        <v>1.43</v>
      </c>
      <c r="F3399" s="50">
        <f t="shared" si="53"/>
        <v>90.585251899999989</v>
      </c>
      <c r="H3399" s="50">
        <v>78</v>
      </c>
      <c r="I3399" s="50" t="s">
        <v>456</v>
      </c>
    </row>
    <row r="3400" spans="1:9" x14ac:dyDescent="0.25">
      <c r="A3400" s="50">
        <v>2008</v>
      </c>
      <c r="E3400" s="50">
        <v>1.45</v>
      </c>
      <c r="F3400" s="50">
        <f t="shared" si="53"/>
        <v>91.852178499999994</v>
      </c>
      <c r="H3400" s="50">
        <v>84</v>
      </c>
      <c r="I3400" s="50" t="s">
        <v>456</v>
      </c>
    </row>
    <row r="3401" spans="1:9" x14ac:dyDescent="0.25">
      <c r="A3401" s="50">
        <v>2007</v>
      </c>
      <c r="E3401" s="50">
        <v>1.45</v>
      </c>
      <c r="F3401" s="50">
        <f t="shared" si="53"/>
        <v>91.852178499999994</v>
      </c>
      <c r="H3401" s="50">
        <v>83</v>
      </c>
      <c r="I3401" s="50" t="s">
        <v>456</v>
      </c>
    </row>
    <row r="3402" spans="1:9" x14ac:dyDescent="0.25">
      <c r="A3402" s="50">
        <v>2006</v>
      </c>
      <c r="E3402" s="50">
        <v>1.46</v>
      </c>
      <c r="F3402" s="50">
        <f t="shared" si="53"/>
        <v>92.485641799999996</v>
      </c>
      <c r="H3402" s="50">
        <v>86</v>
      </c>
      <c r="I3402" s="50" t="s">
        <v>456</v>
      </c>
    </row>
    <row r="3403" spans="1:9" x14ac:dyDescent="0.25">
      <c r="A3403" s="50">
        <v>2005</v>
      </c>
      <c r="E3403" s="50">
        <v>1.46</v>
      </c>
      <c r="F3403" s="50">
        <f t="shared" si="53"/>
        <v>92.485641799999996</v>
      </c>
      <c r="H3403" s="50">
        <v>88</v>
      </c>
      <c r="I3403" s="50" t="s">
        <v>456</v>
      </c>
    </row>
    <row r="3404" spans="1:9" x14ac:dyDescent="0.25">
      <c r="A3404" s="50">
        <v>2004</v>
      </c>
      <c r="E3404" s="50">
        <v>1.45</v>
      </c>
      <c r="F3404" s="50">
        <f t="shared" si="53"/>
        <v>91.852178499999994</v>
      </c>
      <c r="H3404" s="50">
        <v>91</v>
      </c>
      <c r="I3404" s="50" t="s">
        <v>456</v>
      </c>
    </row>
    <row r="3405" spans="1:9" x14ac:dyDescent="0.25">
      <c r="A3405" s="50">
        <v>2002</v>
      </c>
      <c r="E3405" s="50">
        <v>1.44</v>
      </c>
      <c r="F3405" s="50">
        <f t="shared" si="53"/>
        <v>91.218715199999991</v>
      </c>
      <c r="H3405" s="50">
        <v>94</v>
      </c>
      <c r="I3405" s="50" t="s">
        <v>456</v>
      </c>
    </row>
    <row r="3406" spans="1:9" x14ac:dyDescent="0.25">
      <c r="A3406" s="50">
        <v>2012</v>
      </c>
      <c r="E3406" s="50">
        <v>1.1100000000000001</v>
      </c>
      <c r="F3406" s="50">
        <f t="shared" si="53"/>
        <v>70.314426299999994</v>
      </c>
      <c r="H3406" s="50">
        <v>68</v>
      </c>
      <c r="I3406" s="50" t="s">
        <v>457</v>
      </c>
    </row>
    <row r="3407" spans="1:9" x14ac:dyDescent="0.25">
      <c r="A3407" s="50">
        <v>2011</v>
      </c>
      <c r="E3407" s="50">
        <v>1.27</v>
      </c>
      <c r="F3407" s="50">
        <f t="shared" si="53"/>
        <v>80.449839099999991</v>
      </c>
      <c r="H3407" s="50">
        <v>71</v>
      </c>
      <c r="I3407" s="50" t="s">
        <v>457</v>
      </c>
    </row>
    <row r="3408" spans="1:9" x14ac:dyDescent="0.25">
      <c r="A3408" s="50">
        <v>2010</v>
      </c>
      <c r="E3408" s="50">
        <v>1.2</v>
      </c>
      <c r="F3408" s="50">
        <f t="shared" si="53"/>
        <v>76.015595999999988</v>
      </c>
      <c r="H3408" s="50">
        <v>75</v>
      </c>
      <c r="I3408" s="50" t="s">
        <v>457</v>
      </c>
    </row>
    <row r="3409" spans="1:9" x14ac:dyDescent="0.25">
      <c r="A3409" s="50">
        <v>2009</v>
      </c>
      <c r="E3409" s="50">
        <v>1.2</v>
      </c>
      <c r="F3409" s="50">
        <f t="shared" si="53"/>
        <v>76.015595999999988</v>
      </c>
      <c r="H3409" s="50">
        <v>75</v>
      </c>
      <c r="I3409" s="50" t="s">
        <v>457</v>
      </c>
    </row>
    <row r="3410" spans="1:9" x14ac:dyDescent="0.25">
      <c r="A3410" s="50">
        <v>2008</v>
      </c>
      <c r="E3410" s="50">
        <v>1.22</v>
      </c>
      <c r="F3410" s="50">
        <f t="shared" si="53"/>
        <v>77.282522599999993</v>
      </c>
      <c r="H3410" s="50">
        <v>80</v>
      </c>
      <c r="I3410" s="50" t="s">
        <v>457</v>
      </c>
    </row>
    <row r="3411" spans="1:9" x14ac:dyDescent="0.25">
      <c r="A3411" s="50">
        <v>2007</v>
      </c>
      <c r="E3411" s="50">
        <v>1.22</v>
      </c>
      <c r="F3411" s="50">
        <f t="shared" si="53"/>
        <v>77.282522599999993</v>
      </c>
      <c r="H3411" s="50">
        <v>79</v>
      </c>
      <c r="I3411" s="50" t="s">
        <v>457</v>
      </c>
    </row>
    <row r="3412" spans="1:9" x14ac:dyDescent="0.25">
      <c r="A3412" s="50">
        <v>2006</v>
      </c>
      <c r="E3412" s="50">
        <v>1.24</v>
      </c>
      <c r="F3412" s="50">
        <f t="shared" si="53"/>
        <v>78.549449199999998</v>
      </c>
      <c r="H3412" s="50">
        <v>83</v>
      </c>
      <c r="I3412" s="50" t="s">
        <v>457</v>
      </c>
    </row>
    <row r="3413" spans="1:9" x14ac:dyDescent="0.25">
      <c r="A3413" s="50">
        <v>2005</v>
      </c>
      <c r="E3413" s="50">
        <v>1.24</v>
      </c>
      <c r="F3413" s="50">
        <f t="shared" si="53"/>
        <v>78.549449199999998</v>
      </c>
      <c r="H3413" s="50">
        <v>85</v>
      </c>
      <c r="I3413" s="50" t="s">
        <v>457</v>
      </c>
    </row>
    <row r="3414" spans="1:9" x14ac:dyDescent="0.25">
      <c r="A3414" s="50">
        <v>2004</v>
      </c>
      <c r="E3414" s="50">
        <v>1.18</v>
      </c>
      <c r="F3414" s="50">
        <f t="shared" si="53"/>
        <v>74.748669399999983</v>
      </c>
      <c r="H3414" s="50">
        <v>88</v>
      </c>
      <c r="I3414" s="50" t="s">
        <v>457</v>
      </c>
    </row>
    <row r="3415" spans="1:9" x14ac:dyDescent="0.25">
      <c r="A3415" s="50">
        <v>2002</v>
      </c>
      <c r="E3415" s="50">
        <v>1.19</v>
      </c>
      <c r="F3415" s="50">
        <f t="shared" si="53"/>
        <v>75.382132699999985</v>
      </c>
      <c r="H3415" s="50">
        <v>90</v>
      </c>
      <c r="I3415" s="50" t="s">
        <v>457</v>
      </c>
    </row>
    <row r="3416" spans="1:9" x14ac:dyDescent="0.25">
      <c r="A3416" s="50">
        <v>2012</v>
      </c>
      <c r="E3416" s="50">
        <v>1.4</v>
      </c>
      <c r="F3416" s="50">
        <f t="shared" si="53"/>
        <v>88.684861999999981</v>
      </c>
      <c r="H3416" s="50">
        <v>75</v>
      </c>
      <c r="I3416" s="50" t="s">
        <v>458</v>
      </c>
    </row>
    <row r="3417" spans="1:9" x14ac:dyDescent="0.25">
      <c r="A3417" s="50">
        <v>2011</v>
      </c>
      <c r="E3417" s="50">
        <v>1.61</v>
      </c>
      <c r="F3417" s="50">
        <f t="shared" si="53"/>
        <v>101.98759129999999</v>
      </c>
      <c r="H3417" s="50">
        <v>78</v>
      </c>
      <c r="I3417" s="50" t="s">
        <v>458</v>
      </c>
    </row>
    <row r="3418" spans="1:9" x14ac:dyDescent="0.25">
      <c r="A3418" s="50">
        <v>2010</v>
      </c>
      <c r="E3418" s="50">
        <v>1.77</v>
      </c>
      <c r="F3418" s="50">
        <f t="shared" si="53"/>
        <v>112.12300409999999</v>
      </c>
      <c r="H3418" s="50">
        <v>81</v>
      </c>
      <c r="I3418" s="50" t="s">
        <v>458</v>
      </c>
    </row>
    <row r="3419" spans="1:9" x14ac:dyDescent="0.25">
      <c r="A3419" s="50">
        <v>2009</v>
      </c>
      <c r="E3419" s="50">
        <v>1.77</v>
      </c>
      <c r="F3419" s="50">
        <f t="shared" si="53"/>
        <v>112.12300409999999</v>
      </c>
      <c r="H3419" s="50">
        <v>81</v>
      </c>
      <c r="I3419" s="50" t="s">
        <v>458</v>
      </c>
    </row>
    <row r="3420" spans="1:9" x14ac:dyDescent="0.25">
      <c r="A3420" s="50">
        <v>2008</v>
      </c>
      <c r="E3420" s="50">
        <v>1.71</v>
      </c>
      <c r="F3420" s="50">
        <f t="shared" si="53"/>
        <v>108.32222429999999</v>
      </c>
      <c r="H3420" s="50">
        <v>74</v>
      </c>
      <c r="I3420" s="50" t="s">
        <v>458</v>
      </c>
    </row>
    <row r="3421" spans="1:9" x14ac:dyDescent="0.25">
      <c r="A3421" s="50">
        <v>2007</v>
      </c>
      <c r="E3421" s="50">
        <v>1.71</v>
      </c>
      <c r="F3421" s="50">
        <f t="shared" si="53"/>
        <v>108.32222429999999</v>
      </c>
      <c r="H3421" s="50">
        <v>73</v>
      </c>
      <c r="I3421" s="50" t="s">
        <v>458</v>
      </c>
    </row>
    <row r="3422" spans="1:9" x14ac:dyDescent="0.25">
      <c r="A3422" s="50">
        <v>2006</v>
      </c>
      <c r="E3422" s="50">
        <v>1.74</v>
      </c>
      <c r="F3422" s="50">
        <f t="shared" si="53"/>
        <v>110.2226142</v>
      </c>
      <c r="H3422" s="50">
        <v>82</v>
      </c>
      <c r="I3422" s="50" t="s">
        <v>458</v>
      </c>
    </row>
    <row r="3423" spans="1:9" x14ac:dyDescent="0.25">
      <c r="A3423" s="50">
        <v>2005</v>
      </c>
      <c r="E3423" s="50">
        <v>1.74</v>
      </c>
      <c r="F3423" s="50">
        <f t="shared" si="53"/>
        <v>110.2226142</v>
      </c>
      <c r="H3423" s="50">
        <v>85</v>
      </c>
      <c r="I3423" s="50" t="s">
        <v>458</v>
      </c>
    </row>
    <row r="3424" spans="1:9" x14ac:dyDescent="0.25">
      <c r="A3424" s="50">
        <v>2004</v>
      </c>
      <c r="E3424" s="50">
        <v>1.64</v>
      </c>
      <c r="F3424" s="50">
        <f t="shared" si="53"/>
        <v>103.88798119999998</v>
      </c>
      <c r="H3424" s="50">
        <v>95</v>
      </c>
      <c r="I3424" s="50" t="s">
        <v>458</v>
      </c>
    </row>
    <row r="3425" spans="1:9" x14ac:dyDescent="0.25">
      <c r="A3425" s="50">
        <v>2002</v>
      </c>
      <c r="E3425" s="50">
        <v>1.54</v>
      </c>
      <c r="F3425" s="50">
        <f t="shared" si="53"/>
        <v>97.553348199999988</v>
      </c>
      <c r="H3425" s="50">
        <v>96</v>
      </c>
      <c r="I3425" s="50" t="s">
        <v>458</v>
      </c>
    </row>
    <row r="3426" spans="1:9" x14ac:dyDescent="0.25">
      <c r="A3426" s="50">
        <v>2008</v>
      </c>
      <c r="E3426" s="50">
        <v>1.38</v>
      </c>
      <c r="F3426" s="50">
        <f t="shared" si="53"/>
        <v>87.41793539999999</v>
      </c>
      <c r="H3426" s="50">
        <v>76</v>
      </c>
      <c r="I3426" s="50" t="s">
        <v>459</v>
      </c>
    </row>
    <row r="3427" spans="1:9" x14ac:dyDescent="0.25">
      <c r="A3427" s="50">
        <v>2007</v>
      </c>
      <c r="E3427" s="50">
        <v>1.38</v>
      </c>
      <c r="F3427" s="50">
        <f t="shared" si="53"/>
        <v>87.41793539999999</v>
      </c>
      <c r="H3427" s="50">
        <v>76</v>
      </c>
      <c r="I3427" s="50" t="s">
        <v>459</v>
      </c>
    </row>
    <row r="3428" spans="1:9" x14ac:dyDescent="0.25">
      <c r="A3428" s="50">
        <v>2006</v>
      </c>
      <c r="E3428" s="50">
        <v>1.42</v>
      </c>
      <c r="F3428" s="50">
        <f t="shared" si="53"/>
        <v>89.951788599999986</v>
      </c>
      <c r="H3428" s="50">
        <v>76</v>
      </c>
      <c r="I3428" s="50" t="s">
        <v>459</v>
      </c>
    </row>
    <row r="3429" spans="1:9" x14ac:dyDescent="0.25">
      <c r="A3429" s="50">
        <v>2005</v>
      </c>
      <c r="E3429" s="50">
        <v>1.42</v>
      </c>
      <c r="F3429" s="50">
        <f t="shared" ref="F3429:F3492" si="54">E3429*(39.37*1.609)</f>
        <v>89.951788599999986</v>
      </c>
      <c r="H3429" s="50">
        <v>78</v>
      </c>
      <c r="I3429" s="50" t="s">
        <v>459</v>
      </c>
    </row>
    <row r="3430" spans="1:9" x14ac:dyDescent="0.25">
      <c r="A3430" s="50">
        <v>2004</v>
      </c>
      <c r="E3430" s="50">
        <v>1.57</v>
      </c>
      <c r="F3430" s="50">
        <f t="shared" si="54"/>
        <v>99.453738099999995</v>
      </c>
      <c r="H3430" s="50">
        <v>79</v>
      </c>
      <c r="I3430" s="50" t="s">
        <v>459</v>
      </c>
    </row>
    <row r="3431" spans="1:9" x14ac:dyDescent="0.25">
      <c r="A3431" s="50">
        <v>2003</v>
      </c>
      <c r="E3431" s="50">
        <v>1.57</v>
      </c>
      <c r="F3431" s="50">
        <f t="shared" si="54"/>
        <v>99.453738099999995</v>
      </c>
      <c r="H3431" s="50">
        <v>79</v>
      </c>
      <c r="I3431" s="50" t="s">
        <v>459</v>
      </c>
    </row>
    <row r="3432" spans="1:9" x14ac:dyDescent="0.25">
      <c r="A3432" s="50">
        <v>2002</v>
      </c>
      <c r="E3432" s="50">
        <v>1.51</v>
      </c>
      <c r="F3432" s="50">
        <f t="shared" si="54"/>
        <v>95.652958299999995</v>
      </c>
      <c r="H3432" s="50">
        <v>84</v>
      </c>
      <c r="I3432" s="50" t="s">
        <v>460</v>
      </c>
    </row>
    <row r="3433" spans="1:9" x14ac:dyDescent="0.25">
      <c r="A3433" s="50">
        <v>2012</v>
      </c>
      <c r="E3433" s="50">
        <v>1.29</v>
      </c>
      <c r="F3433" s="50">
        <f t="shared" si="54"/>
        <v>81.716765699999996</v>
      </c>
      <c r="H3433" s="50">
        <v>46</v>
      </c>
      <c r="I3433" s="50" t="s">
        <v>461</v>
      </c>
    </row>
    <row r="3434" spans="1:9" x14ac:dyDescent="0.25">
      <c r="A3434" s="50">
        <v>2011</v>
      </c>
      <c r="E3434" s="50">
        <v>1.52</v>
      </c>
      <c r="F3434" s="50">
        <f t="shared" si="54"/>
        <v>96.286421599999997</v>
      </c>
      <c r="H3434" s="50">
        <v>49</v>
      </c>
      <c r="I3434" s="50" t="s">
        <v>461</v>
      </c>
    </row>
    <row r="3435" spans="1:9" x14ac:dyDescent="0.25">
      <c r="A3435" s="50">
        <v>2010</v>
      </c>
      <c r="E3435" s="50">
        <v>1.28</v>
      </c>
      <c r="F3435" s="50">
        <f t="shared" si="54"/>
        <v>81.083302399999994</v>
      </c>
      <c r="H3435" s="50">
        <v>63</v>
      </c>
      <c r="I3435" s="50" t="s">
        <v>461</v>
      </c>
    </row>
    <row r="3436" spans="1:9" x14ac:dyDescent="0.25">
      <c r="A3436" s="50">
        <v>2009</v>
      </c>
      <c r="E3436" s="50">
        <v>1.29</v>
      </c>
      <c r="F3436" s="50">
        <f t="shared" si="54"/>
        <v>81.716765699999996</v>
      </c>
      <c r="H3436" s="50">
        <v>63</v>
      </c>
      <c r="I3436" s="50" t="s">
        <v>461</v>
      </c>
    </row>
    <row r="3437" spans="1:9" x14ac:dyDescent="0.25">
      <c r="A3437" s="50">
        <v>2008</v>
      </c>
      <c r="E3437" s="50">
        <v>1.29</v>
      </c>
      <c r="F3437" s="50">
        <f t="shared" si="54"/>
        <v>81.716765699999996</v>
      </c>
      <c r="H3437" s="50">
        <v>56</v>
      </c>
      <c r="I3437" s="50" t="s">
        <v>461</v>
      </c>
    </row>
    <row r="3438" spans="1:9" x14ac:dyDescent="0.25">
      <c r="A3438" s="50">
        <v>2007</v>
      </c>
      <c r="E3438" s="50">
        <v>1.29</v>
      </c>
      <c r="F3438" s="50">
        <f t="shared" si="54"/>
        <v>81.716765699999996</v>
      </c>
      <c r="H3438" s="50">
        <v>55</v>
      </c>
      <c r="I3438" s="50" t="s">
        <v>461</v>
      </c>
    </row>
    <row r="3439" spans="1:9" x14ac:dyDescent="0.25">
      <c r="A3439" s="50">
        <v>2006</v>
      </c>
      <c r="E3439" s="50">
        <v>1.29</v>
      </c>
      <c r="F3439" s="50">
        <f t="shared" si="54"/>
        <v>81.716765699999996</v>
      </c>
      <c r="H3439" s="50">
        <v>55</v>
      </c>
      <c r="I3439" s="50" t="s">
        <v>461</v>
      </c>
    </row>
    <row r="3440" spans="1:9" x14ac:dyDescent="0.25">
      <c r="A3440" s="50">
        <v>2005</v>
      </c>
      <c r="E3440" s="50">
        <v>1.29</v>
      </c>
      <c r="F3440" s="50">
        <f t="shared" si="54"/>
        <v>81.716765699999996</v>
      </c>
      <c r="H3440" s="50">
        <v>57</v>
      </c>
      <c r="I3440" s="50" t="s">
        <v>461</v>
      </c>
    </row>
    <row r="3441" spans="1:9" x14ac:dyDescent="0.25">
      <c r="A3441" s="50">
        <v>2004</v>
      </c>
      <c r="E3441" s="50">
        <v>1.25</v>
      </c>
      <c r="F3441" s="50">
        <f t="shared" si="54"/>
        <v>79.182912499999986</v>
      </c>
      <c r="H3441" s="50">
        <v>65</v>
      </c>
      <c r="I3441" s="50" t="s">
        <v>461</v>
      </c>
    </row>
    <row r="3442" spans="1:9" x14ac:dyDescent="0.25">
      <c r="A3442" s="50">
        <v>2002</v>
      </c>
      <c r="E3442" s="50">
        <v>1.19</v>
      </c>
      <c r="F3442" s="50">
        <f t="shared" si="54"/>
        <v>75.382132699999985</v>
      </c>
      <c r="H3442" s="50">
        <v>65</v>
      </c>
      <c r="I3442" s="50" t="s">
        <v>461</v>
      </c>
    </row>
    <row r="3443" spans="1:9" x14ac:dyDescent="0.25">
      <c r="A3443" s="50">
        <v>2012</v>
      </c>
      <c r="E3443" s="50">
        <v>1.22</v>
      </c>
      <c r="F3443" s="50">
        <f t="shared" si="54"/>
        <v>77.282522599999993</v>
      </c>
      <c r="H3443" s="50">
        <v>63</v>
      </c>
      <c r="I3443" s="50" t="s">
        <v>462</v>
      </c>
    </row>
    <row r="3444" spans="1:9" x14ac:dyDescent="0.25">
      <c r="A3444" s="50">
        <v>2011</v>
      </c>
      <c r="E3444" s="50">
        <v>1.43</v>
      </c>
      <c r="F3444" s="50">
        <f t="shared" si="54"/>
        <v>90.585251899999989</v>
      </c>
      <c r="H3444" s="50">
        <v>66</v>
      </c>
      <c r="I3444" s="50" t="s">
        <v>462</v>
      </c>
    </row>
    <row r="3445" spans="1:9" x14ac:dyDescent="0.25">
      <c r="A3445" s="50">
        <v>2010</v>
      </c>
      <c r="E3445" s="50">
        <v>1.21</v>
      </c>
      <c r="F3445" s="50">
        <f t="shared" si="54"/>
        <v>76.64905929999999</v>
      </c>
      <c r="H3445" s="50">
        <v>70</v>
      </c>
      <c r="I3445" s="50" t="s">
        <v>462</v>
      </c>
    </row>
    <row r="3446" spans="1:9" x14ac:dyDescent="0.25">
      <c r="A3446" s="50">
        <v>2009</v>
      </c>
      <c r="E3446" s="50">
        <v>1.42</v>
      </c>
      <c r="F3446" s="50">
        <f t="shared" si="54"/>
        <v>89.951788599999986</v>
      </c>
      <c r="H3446" s="50">
        <v>70</v>
      </c>
      <c r="I3446" s="50" t="s">
        <v>462</v>
      </c>
    </row>
    <row r="3447" spans="1:9" x14ac:dyDescent="0.25">
      <c r="A3447" s="50">
        <v>2008</v>
      </c>
      <c r="E3447" s="50">
        <v>1.41</v>
      </c>
      <c r="F3447" s="50">
        <f t="shared" si="54"/>
        <v>89.318325299999984</v>
      </c>
      <c r="H3447" s="50">
        <v>75</v>
      </c>
      <c r="I3447" s="50" t="s">
        <v>462</v>
      </c>
    </row>
    <row r="3448" spans="1:9" x14ac:dyDescent="0.25">
      <c r="A3448" s="50">
        <v>2007</v>
      </c>
      <c r="E3448" s="50">
        <v>1.41</v>
      </c>
      <c r="F3448" s="50">
        <f t="shared" si="54"/>
        <v>89.318325299999984</v>
      </c>
      <c r="H3448" s="50">
        <v>74</v>
      </c>
      <c r="I3448" s="50" t="s">
        <v>462</v>
      </c>
    </row>
    <row r="3449" spans="1:9" x14ac:dyDescent="0.25">
      <c r="A3449" s="50">
        <v>2006</v>
      </c>
      <c r="E3449" s="50">
        <v>1.4</v>
      </c>
      <c r="F3449" s="50">
        <f t="shared" si="54"/>
        <v>88.684861999999981</v>
      </c>
      <c r="H3449" s="50">
        <v>77</v>
      </c>
      <c r="I3449" s="50" t="s">
        <v>462</v>
      </c>
    </row>
    <row r="3450" spans="1:9" x14ac:dyDescent="0.25">
      <c r="A3450" s="50">
        <v>2005</v>
      </c>
      <c r="E3450" s="50">
        <v>1.4</v>
      </c>
      <c r="F3450" s="50">
        <f t="shared" si="54"/>
        <v>88.684861999999981</v>
      </c>
      <c r="H3450" s="50">
        <v>79</v>
      </c>
      <c r="I3450" s="50" t="s">
        <v>462</v>
      </c>
    </row>
    <row r="3451" spans="1:9" x14ac:dyDescent="0.25">
      <c r="A3451" s="50">
        <v>2004</v>
      </c>
      <c r="E3451" s="50">
        <v>1.37</v>
      </c>
      <c r="F3451" s="50">
        <f t="shared" si="54"/>
        <v>86.784472100000002</v>
      </c>
      <c r="H3451" s="50">
        <v>82</v>
      </c>
      <c r="I3451" s="50" t="s">
        <v>462</v>
      </c>
    </row>
    <row r="3452" spans="1:9" x14ac:dyDescent="0.25">
      <c r="A3452" s="50">
        <v>2003</v>
      </c>
      <c r="E3452" s="50">
        <v>1.37</v>
      </c>
      <c r="F3452" s="50">
        <f t="shared" si="54"/>
        <v>86.784472100000002</v>
      </c>
      <c r="H3452" s="50">
        <v>82</v>
      </c>
      <c r="I3452" s="50" t="s">
        <v>462</v>
      </c>
    </row>
    <row r="3453" spans="1:9" x14ac:dyDescent="0.25">
      <c r="A3453" s="50">
        <v>2002</v>
      </c>
      <c r="E3453" s="50">
        <v>1.29</v>
      </c>
      <c r="F3453" s="50">
        <f t="shared" si="54"/>
        <v>81.716765699999996</v>
      </c>
      <c r="H3453" s="50">
        <v>84</v>
      </c>
      <c r="I3453" s="50" t="s">
        <v>462</v>
      </c>
    </row>
    <row r="3454" spans="1:9" x14ac:dyDescent="0.25">
      <c r="A3454" s="50">
        <v>2012</v>
      </c>
      <c r="E3454" s="50">
        <v>1.03</v>
      </c>
      <c r="F3454" s="50">
        <f t="shared" si="54"/>
        <v>65.246719900000002</v>
      </c>
      <c r="H3454" s="50">
        <v>65</v>
      </c>
      <c r="I3454" s="50" t="s">
        <v>463</v>
      </c>
    </row>
    <row r="3455" spans="1:9" x14ac:dyDescent="0.25">
      <c r="A3455" s="50">
        <v>2011</v>
      </c>
      <c r="E3455" s="50">
        <v>1.22</v>
      </c>
      <c r="F3455" s="50">
        <f t="shared" si="54"/>
        <v>77.282522599999993</v>
      </c>
      <c r="H3455" s="50">
        <v>68</v>
      </c>
      <c r="I3455" s="50" t="s">
        <v>463</v>
      </c>
    </row>
    <row r="3456" spans="1:9" x14ac:dyDescent="0.25">
      <c r="A3456" s="50">
        <v>2010</v>
      </c>
      <c r="E3456" s="50">
        <v>0.99</v>
      </c>
      <c r="F3456" s="50">
        <f t="shared" si="54"/>
        <v>62.712866699999992</v>
      </c>
      <c r="H3456" s="50">
        <v>73</v>
      </c>
      <c r="I3456" s="50" t="s">
        <v>463</v>
      </c>
    </row>
    <row r="3457" spans="1:9" x14ac:dyDescent="0.25">
      <c r="A3457" s="50">
        <v>2009</v>
      </c>
      <c r="E3457" s="50">
        <v>1.1000000000000001</v>
      </c>
      <c r="F3457" s="50">
        <f t="shared" si="54"/>
        <v>69.680963000000006</v>
      </c>
      <c r="H3457" s="50">
        <v>73</v>
      </c>
      <c r="I3457" s="50" t="s">
        <v>463</v>
      </c>
    </row>
    <row r="3458" spans="1:9" x14ac:dyDescent="0.25">
      <c r="A3458" s="50">
        <v>2008</v>
      </c>
      <c r="E3458" s="50">
        <v>1.1499999999999999</v>
      </c>
      <c r="F3458" s="50">
        <f t="shared" si="54"/>
        <v>72.84827949999999</v>
      </c>
      <c r="H3458" s="50">
        <v>78</v>
      </c>
      <c r="I3458" s="50" t="s">
        <v>463</v>
      </c>
    </row>
    <row r="3459" spans="1:9" x14ac:dyDescent="0.25">
      <c r="A3459" s="50">
        <v>2007</v>
      </c>
      <c r="E3459" s="50">
        <v>1.1499999999999999</v>
      </c>
      <c r="F3459" s="50">
        <f t="shared" si="54"/>
        <v>72.84827949999999</v>
      </c>
      <c r="H3459" s="50">
        <v>77</v>
      </c>
      <c r="I3459" s="50" t="s">
        <v>463</v>
      </c>
    </row>
    <row r="3460" spans="1:9" x14ac:dyDescent="0.25">
      <c r="A3460" s="50">
        <v>2006</v>
      </c>
      <c r="E3460" s="50">
        <v>1.1599999999999999</v>
      </c>
      <c r="F3460" s="50">
        <f t="shared" si="54"/>
        <v>73.481742799999992</v>
      </c>
      <c r="H3460" s="50">
        <v>81</v>
      </c>
      <c r="I3460" s="50" t="s">
        <v>463</v>
      </c>
    </row>
    <row r="3461" spans="1:9" x14ac:dyDescent="0.25">
      <c r="A3461" s="50">
        <v>2005</v>
      </c>
      <c r="E3461" s="50">
        <v>1.1599999999999999</v>
      </c>
      <c r="F3461" s="50">
        <f t="shared" si="54"/>
        <v>73.481742799999992</v>
      </c>
      <c r="H3461" s="50">
        <v>83</v>
      </c>
      <c r="I3461" s="50" t="s">
        <v>463</v>
      </c>
    </row>
    <row r="3462" spans="1:9" x14ac:dyDescent="0.25">
      <c r="A3462" s="50">
        <v>2004</v>
      </c>
      <c r="E3462" s="50">
        <v>1.1100000000000001</v>
      </c>
      <c r="F3462" s="50">
        <f t="shared" si="54"/>
        <v>70.314426299999994</v>
      </c>
      <c r="H3462" s="50">
        <v>86</v>
      </c>
      <c r="I3462" s="50" t="s">
        <v>463</v>
      </c>
    </row>
    <row r="3463" spans="1:9" x14ac:dyDescent="0.25">
      <c r="A3463" s="50">
        <v>2002</v>
      </c>
      <c r="E3463" s="50">
        <v>0.99</v>
      </c>
      <c r="F3463" s="50">
        <f t="shared" si="54"/>
        <v>62.712866699999992</v>
      </c>
      <c r="H3463" s="50">
        <v>88</v>
      </c>
      <c r="I3463" s="50" t="s">
        <v>463</v>
      </c>
    </row>
    <row r="3464" spans="1:9" x14ac:dyDescent="0.25">
      <c r="A3464" s="50">
        <v>2012</v>
      </c>
      <c r="E3464" s="50">
        <v>0.66</v>
      </c>
      <c r="F3464" s="50">
        <f t="shared" si="54"/>
        <v>41.808577800000002</v>
      </c>
      <c r="H3464" s="50">
        <v>62</v>
      </c>
      <c r="I3464" s="50" t="s">
        <v>464</v>
      </c>
    </row>
    <row r="3465" spans="1:9" x14ac:dyDescent="0.25">
      <c r="A3465" s="50">
        <v>2011</v>
      </c>
      <c r="E3465" s="50">
        <v>0.74</v>
      </c>
      <c r="F3465" s="50">
        <f t="shared" si="54"/>
        <v>46.876284199999994</v>
      </c>
      <c r="H3465" s="50">
        <v>65</v>
      </c>
      <c r="I3465" s="50" t="s">
        <v>464</v>
      </c>
    </row>
    <row r="3466" spans="1:9" x14ac:dyDescent="0.25">
      <c r="A3466" s="50">
        <v>2010</v>
      </c>
      <c r="E3466" s="50">
        <v>0.65</v>
      </c>
      <c r="F3466" s="50">
        <f t="shared" si="54"/>
        <v>41.175114499999999</v>
      </c>
      <c r="H3466" s="50">
        <v>69</v>
      </c>
      <c r="I3466" s="50" t="s">
        <v>464</v>
      </c>
    </row>
    <row r="3467" spans="1:9" x14ac:dyDescent="0.25">
      <c r="A3467" s="50">
        <v>2009</v>
      </c>
      <c r="E3467" s="50">
        <v>0.78</v>
      </c>
      <c r="F3467" s="50">
        <f t="shared" si="54"/>
        <v>49.410137399999996</v>
      </c>
      <c r="H3467" s="50">
        <v>69</v>
      </c>
      <c r="I3467" s="50" t="s">
        <v>464</v>
      </c>
    </row>
    <row r="3468" spans="1:9" x14ac:dyDescent="0.25">
      <c r="A3468" s="50">
        <v>2008</v>
      </c>
      <c r="E3468" s="50">
        <v>1.3</v>
      </c>
      <c r="F3468" s="50">
        <f t="shared" si="54"/>
        <v>82.350228999999999</v>
      </c>
      <c r="H3468" s="50">
        <v>75</v>
      </c>
      <c r="I3468" s="50" t="s">
        <v>464</v>
      </c>
    </row>
    <row r="3469" spans="1:9" x14ac:dyDescent="0.25">
      <c r="A3469" s="50">
        <v>2007</v>
      </c>
      <c r="E3469" s="50">
        <v>1.3</v>
      </c>
      <c r="F3469" s="50">
        <f t="shared" si="54"/>
        <v>82.350228999999999</v>
      </c>
      <c r="H3469" s="50">
        <v>74</v>
      </c>
      <c r="I3469" s="50" t="s">
        <v>464</v>
      </c>
    </row>
    <row r="3470" spans="1:9" x14ac:dyDescent="0.25">
      <c r="A3470" s="50">
        <v>2006</v>
      </c>
      <c r="E3470" s="50">
        <v>2.29</v>
      </c>
      <c r="F3470" s="50">
        <f t="shared" si="54"/>
        <v>145.06309569999999</v>
      </c>
      <c r="H3470" s="50">
        <v>76</v>
      </c>
      <c r="I3470" s="50" t="s">
        <v>464</v>
      </c>
    </row>
    <row r="3471" spans="1:9" x14ac:dyDescent="0.25">
      <c r="A3471" s="50">
        <v>2005</v>
      </c>
      <c r="E3471" s="50">
        <v>2.29</v>
      </c>
      <c r="F3471" s="50">
        <f t="shared" si="54"/>
        <v>145.06309569999999</v>
      </c>
      <c r="H3471" s="50">
        <v>78</v>
      </c>
      <c r="I3471" s="50" t="s">
        <v>464</v>
      </c>
    </row>
    <row r="3472" spans="1:9" x14ac:dyDescent="0.25">
      <c r="A3472" s="50">
        <v>2004</v>
      </c>
      <c r="E3472" s="50">
        <v>2.2200000000000002</v>
      </c>
      <c r="F3472" s="50">
        <f t="shared" si="54"/>
        <v>140.62885259999999</v>
      </c>
      <c r="H3472" s="50">
        <v>81</v>
      </c>
      <c r="I3472" s="50" t="s">
        <v>464</v>
      </c>
    </row>
    <row r="3473" spans="1:9" x14ac:dyDescent="0.25">
      <c r="A3473" s="50">
        <v>2002</v>
      </c>
      <c r="E3473" s="50">
        <v>2.2799999999999998</v>
      </c>
      <c r="F3473" s="50">
        <f t="shared" si="54"/>
        <v>144.42963239999997</v>
      </c>
      <c r="H3473" s="50">
        <v>83</v>
      </c>
      <c r="I3473" s="50" t="s">
        <v>464</v>
      </c>
    </row>
    <row r="3474" spans="1:9" x14ac:dyDescent="0.25">
      <c r="A3474" s="50">
        <v>2012</v>
      </c>
      <c r="E3474" s="50">
        <v>1</v>
      </c>
      <c r="F3474" s="50">
        <f t="shared" si="54"/>
        <v>63.346329999999995</v>
      </c>
      <c r="H3474" s="50">
        <v>64</v>
      </c>
      <c r="I3474" s="50" t="s">
        <v>465</v>
      </c>
    </row>
    <row r="3475" spans="1:9" x14ac:dyDescent="0.25">
      <c r="A3475" s="50">
        <v>2011</v>
      </c>
      <c r="E3475" s="50">
        <v>1.06</v>
      </c>
      <c r="F3475" s="50">
        <f t="shared" si="54"/>
        <v>67.147109799999996</v>
      </c>
      <c r="H3475" s="50">
        <v>68</v>
      </c>
      <c r="I3475" s="50" t="s">
        <v>465</v>
      </c>
    </row>
    <row r="3476" spans="1:9" x14ac:dyDescent="0.25">
      <c r="A3476" s="50">
        <v>2010</v>
      </c>
      <c r="E3476" s="50">
        <v>1.01</v>
      </c>
      <c r="F3476" s="50">
        <f t="shared" si="54"/>
        <v>63.979793299999997</v>
      </c>
      <c r="H3476" s="50">
        <v>72</v>
      </c>
      <c r="I3476" s="50" t="s">
        <v>465</v>
      </c>
    </row>
    <row r="3477" spans="1:9" x14ac:dyDescent="0.25">
      <c r="A3477" s="50">
        <v>2009</v>
      </c>
      <c r="E3477" s="50">
        <v>1.07</v>
      </c>
      <c r="F3477" s="50">
        <f t="shared" si="54"/>
        <v>67.780573099999998</v>
      </c>
      <c r="H3477" s="50">
        <v>72</v>
      </c>
      <c r="I3477" s="50" t="s">
        <v>465</v>
      </c>
    </row>
    <row r="3478" spans="1:9" x14ac:dyDescent="0.25">
      <c r="A3478" s="50">
        <v>2008</v>
      </c>
      <c r="E3478" s="50">
        <v>1.1200000000000001</v>
      </c>
      <c r="F3478" s="50">
        <f t="shared" si="54"/>
        <v>70.947889599999996</v>
      </c>
      <c r="H3478" s="50">
        <v>77</v>
      </c>
      <c r="I3478" s="50" t="s">
        <v>465</v>
      </c>
    </row>
    <row r="3479" spans="1:9" x14ac:dyDescent="0.25">
      <c r="A3479" s="50">
        <v>2007</v>
      </c>
      <c r="E3479" s="50">
        <v>1.1200000000000001</v>
      </c>
      <c r="F3479" s="50">
        <f t="shared" si="54"/>
        <v>70.947889599999996</v>
      </c>
      <c r="H3479" s="50">
        <v>76</v>
      </c>
      <c r="I3479" s="50" t="s">
        <v>465</v>
      </c>
    </row>
    <row r="3480" spans="1:9" x14ac:dyDescent="0.25">
      <c r="A3480" s="50">
        <v>2006</v>
      </c>
      <c r="E3480" s="50">
        <v>1.1399999999999999</v>
      </c>
      <c r="F3480" s="50">
        <f t="shared" si="54"/>
        <v>72.214816199999987</v>
      </c>
      <c r="H3480" s="50">
        <v>79</v>
      </c>
      <c r="I3480" s="50" t="s">
        <v>465</v>
      </c>
    </row>
    <row r="3481" spans="1:9" x14ac:dyDescent="0.25">
      <c r="A3481" s="50">
        <v>2005</v>
      </c>
      <c r="E3481" s="50">
        <v>1.1399999999999999</v>
      </c>
      <c r="F3481" s="50">
        <f t="shared" si="54"/>
        <v>72.214816199999987</v>
      </c>
      <c r="H3481" s="50">
        <v>81</v>
      </c>
      <c r="I3481" s="50" t="s">
        <v>465</v>
      </c>
    </row>
    <row r="3482" spans="1:9" x14ac:dyDescent="0.25">
      <c r="A3482" s="50">
        <v>2004</v>
      </c>
      <c r="E3482" s="50">
        <v>1.1000000000000001</v>
      </c>
      <c r="F3482" s="50">
        <f t="shared" si="54"/>
        <v>69.680963000000006</v>
      </c>
      <c r="H3482" s="50">
        <v>84</v>
      </c>
      <c r="I3482" s="50" t="s">
        <v>465</v>
      </c>
    </row>
    <row r="3483" spans="1:9" x14ac:dyDescent="0.25">
      <c r="A3483" s="50">
        <v>2002</v>
      </c>
      <c r="E3483" s="50">
        <v>1.04</v>
      </c>
      <c r="F3483" s="50">
        <f t="shared" si="54"/>
        <v>65.880183199999991</v>
      </c>
      <c r="H3483" s="50">
        <v>86</v>
      </c>
      <c r="I3483" s="50" t="s">
        <v>465</v>
      </c>
    </row>
    <row r="3484" spans="1:9" x14ac:dyDescent="0.25">
      <c r="A3484" s="50">
        <v>2012</v>
      </c>
      <c r="E3484" s="50">
        <v>1.41</v>
      </c>
      <c r="F3484" s="50">
        <f t="shared" si="54"/>
        <v>89.318325299999984</v>
      </c>
      <c r="H3484" s="50">
        <v>47</v>
      </c>
      <c r="I3484" s="50" t="s">
        <v>466</v>
      </c>
    </row>
    <row r="3485" spans="1:9" x14ac:dyDescent="0.25">
      <c r="A3485" s="50">
        <v>2011</v>
      </c>
      <c r="E3485" s="50">
        <v>1.38</v>
      </c>
      <c r="F3485" s="50">
        <f t="shared" si="54"/>
        <v>87.41793539999999</v>
      </c>
      <c r="H3485" s="50">
        <v>50</v>
      </c>
      <c r="I3485" s="50" t="s">
        <v>466</v>
      </c>
    </row>
    <row r="3486" spans="1:9" x14ac:dyDescent="0.25">
      <c r="A3486" s="50">
        <v>2010</v>
      </c>
      <c r="E3486" s="50">
        <v>1.37</v>
      </c>
      <c r="F3486" s="50">
        <f t="shared" si="54"/>
        <v>86.784472100000002</v>
      </c>
      <c r="H3486" s="50">
        <v>55</v>
      </c>
      <c r="I3486" s="50" t="s">
        <v>466</v>
      </c>
    </row>
    <row r="3487" spans="1:9" x14ac:dyDescent="0.25">
      <c r="A3487" s="50">
        <v>2009</v>
      </c>
      <c r="E3487" s="50">
        <v>1.37</v>
      </c>
      <c r="F3487" s="50">
        <f t="shared" si="54"/>
        <v>86.784472100000002</v>
      </c>
      <c r="H3487" s="50">
        <v>55</v>
      </c>
      <c r="I3487" s="50" t="s">
        <v>466</v>
      </c>
    </row>
    <row r="3488" spans="1:9" x14ac:dyDescent="0.25">
      <c r="A3488" s="50">
        <v>2008</v>
      </c>
      <c r="E3488" s="50">
        <v>1.37</v>
      </c>
      <c r="F3488" s="50">
        <f t="shared" si="54"/>
        <v>86.784472100000002</v>
      </c>
      <c r="H3488" s="50">
        <v>62</v>
      </c>
      <c r="I3488" s="50" t="s">
        <v>466</v>
      </c>
    </row>
    <row r="3489" spans="1:9" x14ac:dyDescent="0.25">
      <c r="A3489" s="50">
        <v>2007</v>
      </c>
      <c r="E3489" s="50">
        <v>1.29</v>
      </c>
      <c r="F3489" s="50">
        <f t="shared" si="54"/>
        <v>81.716765699999996</v>
      </c>
      <c r="H3489" s="50">
        <v>59</v>
      </c>
      <c r="I3489" s="50" t="s">
        <v>466</v>
      </c>
    </row>
    <row r="3490" spans="1:9" x14ac:dyDescent="0.25">
      <c r="A3490" s="50">
        <v>2006</v>
      </c>
      <c r="E3490" s="50">
        <v>1.29</v>
      </c>
      <c r="F3490" s="50">
        <f t="shared" si="54"/>
        <v>81.716765699999996</v>
      </c>
      <c r="H3490" s="50">
        <v>63</v>
      </c>
      <c r="I3490" s="50" t="s">
        <v>466</v>
      </c>
    </row>
    <row r="3491" spans="1:9" x14ac:dyDescent="0.25">
      <c r="A3491" s="50">
        <v>2005</v>
      </c>
      <c r="E3491" s="50">
        <v>1.38</v>
      </c>
      <c r="F3491" s="50">
        <f t="shared" si="54"/>
        <v>87.41793539999999</v>
      </c>
      <c r="H3491" s="50">
        <v>66</v>
      </c>
      <c r="I3491" s="50" t="s">
        <v>466</v>
      </c>
    </row>
    <row r="3492" spans="1:9" x14ac:dyDescent="0.25">
      <c r="A3492" s="50">
        <v>2004</v>
      </c>
      <c r="E3492" s="50">
        <v>1.38</v>
      </c>
      <c r="F3492" s="50">
        <f t="shared" si="54"/>
        <v>87.41793539999999</v>
      </c>
      <c r="H3492" s="50">
        <v>69</v>
      </c>
      <c r="I3492" s="50" t="s">
        <v>466</v>
      </c>
    </row>
    <row r="3493" spans="1:9" x14ac:dyDescent="0.25">
      <c r="A3493" s="50">
        <v>2002</v>
      </c>
      <c r="E3493" s="50">
        <v>1.29</v>
      </c>
      <c r="F3493" s="50">
        <f t="shared" ref="F3493:F3556" si="55">E3493*(39.37*1.609)</f>
        <v>81.716765699999996</v>
      </c>
      <c r="H3493" s="50">
        <v>72</v>
      </c>
      <c r="I3493" s="50" t="s">
        <v>466</v>
      </c>
    </row>
    <row r="3494" spans="1:9" x14ac:dyDescent="0.25">
      <c r="A3494" s="50">
        <v>2012</v>
      </c>
      <c r="E3494" s="50">
        <v>1.1599999999999999</v>
      </c>
      <c r="F3494" s="50">
        <f t="shared" si="55"/>
        <v>73.481742799999992</v>
      </c>
      <c r="H3494" s="50">
        <v>48</v>
      </c>
      <c r="I3494" s="50" t="s">
        <v>467</v>
      </c>
    </row>
    <row r="3495" spans="1:9" x14ac:dyDescent="0.25">
      <c r="A3495" s="50">
        <v>2011</v>
      </c>
      <c r="E3495" s="50">
        <v>1.21</v>
      </c>
      <c r="F3495" s="50">
        <f t="shared" si="55"/>
        <v>76.64905929999999</v>
      </c>
      <c r="H3495" s="50">
        <v>51</v>
      </c>
      <c r="I3495" s="50" t="s">
        <v>467</v>
      </c>
    </row>
    <row r="3496" spans="1:9" x14ac:dyDescent="0.25">
      <c r="A3496" s="50">
        <v>2010</v>
      </c>
      <c r="E3496" s="50">
        <v>1.28</v>
      </c>
      <c r="F3496" s="50">
        <f t="shared" si="55"/>
        <v>81.083302399999994</v>
      </c>
      <c r="H3496" s="50">
        <v>56</v>
      </c>
      <c r="I3496" s="50" t="s">
        <v>467</v>
      </c>
    </row>
    <row r="3497" spans="1:9" x14ac:dyDescent="0.25">
      <c r="A3497" s="50">
        <v>2009</v>
      </c>
      <c r="E3497" s="50">
        <v>1.28</v>
      </c>
      <c r="F3497" s="50">
        <f t="shared" si="55"/>
        <v>81.083302399999994</v>
      </c>
      <c r="H3497" s="50">
        <v>56</v>
      </c>
      <c r="I3497" s="50" t="s">
        <v>467</v>
      </c>
    </row>
    <row r="3498" spans="1:9" x14ac:dyDescent="0.25">
      <c r="A3498" s="50">
        <v>2008</v>
      </c>
      <c r="E3498" s="50">
        <v>1.29</v>
      </c>
      <c r="F3498" s="50">
        <f t="shared" si="55"/>
        <v>81.716765699999996</v>
      </c>
      <c r="H3498" s="50">
        <v>63</v>
      </c>
      <c r="I3498" s="50" t="s">
        <v>467</v>
      </c>
    </row>
    <row r="3499" spans="1:9" x14ac:dyDescent="0.25">
      <c r="A3499" s="50">
        <v>2007</v>
      </c>
      <c r="E3499" s="50">
        <v>1.29</v>
      </c>
      <c r="F3499" s="50">
        <f t="shared" si="55"/>
        <v>81.716765699999996</v>
      </c>
      <c r="H3499" s="50">
        <v>61</v>
      </c>
      <c r="I3499" s="50" t="s">
        <v>467</v>
      </c>
    </row>
    <row r="3500" spans="1:9" x14ac:dyDescent="0.25">
      <c r="A3500" s="50">
        <v>2006</v>
      </c>
      <c r="E3500" s="50">
        <v>1.29</v>
      </c>
      <c r="F3500" s="50">
        <f t="shared" si="55"/>
        <v>81.716765699999996</v>
      </c>
      <c r="H3500" s="50">
        <v>65</v>
      </c>
      <c r="I3500" s="50" t="s">
        <v>467</v>
      </c>
    </row>
    <row r="3501" spans="1:9" x14ac:dyDescent="0.25">
      <c r="A3501" s="50">
        <v>2005</v>
      </c>
      <c r="E3501" s="50">
        <v>1.29</v>
      </c>
      <c r="F3501" s="50">
        <f t="shared" si="55"/>
        <v>81.716765699999996</v>
      </c>
      <c r="H3501" s="50">
        <v>67</v>
      </c>
      <c r="I3501" s="50" t="s">
        <v>467</v>
      </c>
    </row>
    <row r="3502" spans="1:9" x14ac:dyDescent="0.25">
      <c r="A3502" s="50">
        <v>2004</v>
      </c>
      <c r="E3502" s="50">
        <v>1.28</v>
      </c>
      <c r="F3502" s="50">
        <f t="shared" si="55"/>
        <v>81.083302399999994</v>
      </c>
      <c r="H3502" s="50">
        <v>71</v>
      </c>
      <c r="I3502" s="50" t="s">
        <v>467</v>
      </c>
    </row>
    <row r="3503" spans="1:9" x14ac:dyDescent="0.25">
      <c r="A3503" s="50">
        <v>2003</v>
      </c>
      <c r="E3503" s="50">
        <v>1.28</v>
      </c>
      <c r="F3503" s="50">
        <f t="shared" si="55"/>
        <v>81.083302399999994</v>
      </c>
      <c r="H3503" s="50">
        <v>71</v>
      </c>
      <c r="I3503" s="50" t="s">
        <v>467</v>
      </c>
    </row>
    <row r="3504" spans="1:9" x14ac:dyDescent="0.25">
      <c r="A3504" s="50">
        <v>2002</v>
      </c>
      <c r="E3504" s="50">
        <v>1.22</v>
      </c>
      <c r="F3504" s="50">
        <f t="shared" si="55"/>
        <v>77.282522599999993</v>
      </c>
      <c r="H3504" s="50">
        <v>73</v>
      </c>
      <c r="I3504" s="50" t="s">
        <v>467</v>
      </c>
    </row>
    <row r="3505" spans="1:9" x14ac:dyDescent="0.25">
      <c r="A3505" s="50">
        <v>2012</v>
      </c>
      <c r="E3505" s="50">
        <v>1.1399999999999999</v>
      </c>
      <c r="F3505" s="50">
        <f t="shared" si="55"/>
        <v>72.214816199999987</v>
      </c>
      <c r="H3505" s="50">
        <v>68</v>
      </c>
      <c r="I3505" s="50" t="s">
        <v>468</v>
      </c>
    </row>
    <row r="3506" spans="1:9" x14ac:dyDescent="0.25">
      <c r="A3506" s="50">
        <v>2011</v>
      </c>
      <c r="E3506" s="50">
        <v>1.17</v>
      </c>
      <c r="F3506" s="50">
        <f t="shared" si="55"/>
        <v>74.115206099999995</v>
      </c>
      <c r="H3506" s="50">
        <v>71</v>
      </c>
      <c r="I3506" s="50" t="s">
        <v>468</v>
      </c>
    </row>
    <row r="3507" spans="1:9" x14ac:dyDescent="0.25">
      <c r="A3507" s="50">
        <v>2010</v>
      </c>
      <c r="E3507" s="50">
        <v>1.1299999999999999</v>
      </c>
      <c r="F3507" s="50">
        <f t="shared" si="55"/>
        <v>71.581352899999985</v>
      </c>
      <c r="H3507" s="50">
        <v>75</v>
      </c>
      <c r="I3507" s="50" t="s">
        <v>468</v>
      </c>
    </row>
    <row r="3508" spans="1:9" x14ac:dyDescent="0.25">
      <c r="A3508" s="50">
        <v>2009</v>
      </c>
      <c r="E3508" s="50">
        <v>1.1299999999999999</v>
      </c>
      <c r="F3508" s="50">
        <f t="shared" si="55"/>
        <v>71.581352899999985</v>
      </c>
      <c r="H3508" s="50">
        <v>75</v>
      </c>
      <c r="I3508" s="50" t="s">
        <v>468</v>
      </c>
    </row>
    <row r="3509" spans="1:9" x14ac:dyDescent="0.25">
      <c r="A3509" s="50">
        <v>2008</v>
      </c>
      <c r="E3509" s="50">
        <v>1.1299999999999999</v>
      </c>
      <c r="F3509" s="50">
        <f t="shared" si="55"/>
        <v>71.581352899999985</v>
      </c>
      <c r="H3509" s="50">
        <v>80</v>
      </c>
      <c r="I3509" s="50" t="s">
        <v>468</v>
      </c>
    </row>
    <row r="3510" spans="1:9" x14ac:dyDescent="0.25">
      <c r="A3510" s="50">
        <v>2007</v>
      </c>
      <c r="E3510" s="50">
        <v>1.1299999999999999</v>
      </c>
      <c r="F3510" s="50">
        <f t="shared" si="55"/>
        <v>71.581352899999985</v>
      </c>
      <c r="H3510" s="50">
        <v>79</v>
      </c>
      <c r="I3510" s="50" t="s">
        <v>468</v>
      </c>
    </row>
    <row r="3511" spans="1:9" x14ac:dyDescent="0.25">
      <c r="A3511" s="50">
        <v>2006</v>
      </c>
      <c r="E3511" s="50">
        <v>1.1200000000000001</v>
      </c>
      <c r="F3511" s="50">
        <f t="shared" si="55"/>
        <v>70.947889599999996</v>
      </c>
      <c r="H3511" s="50">
        <v>83</v>
      </c>
      <c r="I3511" s="50" t="s">
        <v>468</v>
      </c>
    </row>
    <row r="3512" spans="1:9" x14ac:dyDescent="0.25">
      <c r="A3512" s="50">
        <v>2005</v>
      </c>
      <c r="E3512" s="50">
        <v>1.1200000000000001</v>
      </c>
      <c r="F3512" s="50">
        <f t="shared" si="55"/>
        <v>70.947889599999996</v>
      </c>
      <c r="H3512" s="50">
        <v>85</v>
      </c>
      <c r="I3512" s="50" t="s">
        <v>468</v>
      </c>
    </row>
    <row r="3513" spans="1:9" x14ac:dyDescent="0.25">
      <c r="A3513" s="50">
        <v>2004</v>
      </c>
      <c r="E3513" s="50">
        <v>1.1200000000000001</v>
      </c>
      <c r="F3513" s="50">
        <f t="shared" si="55"/>
        <v>70.947889599999996</v>
      </c>
      <c r="H3513" s="50">
        <v>88</v>
      </c>
      <c r="I3513" s="50" t="s">
        <v>468</v>
      </c>
    </row>
    <row r="3514" spans="1:9" x14ac:dyDescent="0.25">
      <c r="A3514" s="50">
        <v>2003</v>
      </c>
      <c r="E3514" s="50">
        <v>1.1200000000000001</v>
      </c>
      <c r="F3514" s="50">
        <f t="shared" si="55"/>
        <v>70.947889599999996</v>
      </c>
      <c r="H3514" s="50">
        <v>88</v>
      </c>
      <c r="I3514" s="50" t="s">
        <v>468</v>
      </c>
    </row>
    <row r="3515" spans="1:9" x14ac:dyDescent="0.25">
      <c r="A3515" s="50">
        <v>2002</v>
      </c>
      <c r="E3515" s="50">
        <v>1.06</v>
      </c>
      <c r="F3515" s="50">
        <f t="shared" si="55"/>
        <v>67.147109799999996</v>
      </c>
      <c r="H3515" s="50">
        <v>90</v>
      </c>
      <c r="I3515" s="50" t="s">
        <v>468</v>
      </c>
    </row>
    <row r="3516" spans="1:9" x14ac:dyDescent="0.25">
      <c r="A3516" s="50">
        <v>2012</v>
      </c>
      <c r="E3516" s="50">
        <v>1.3</v>
      </c>
      <c r="F3516" s="50">
        <f t="shared" si="55"/>
        <v>82.350228999999999</v>
      </c>
      <c r="H3516" s="50">
        <v>66</v>
      </c>
      <c r="I3516" s="50" t="s">
        <v>469</v>
      </c>
    </row>
    <row r="3517" spans="1:9" x14ac:dyDescent="0.25">
      <c r="A3517" s="50">
        <v>2011</v>
      </c>
      <c r="E3517" s="50">
        <v>1.31</v>
      </c>
      <c r="F3517" s="50">
        <f t="shared" si="55"/>
        <v>82.983692300000001</v>
      </c>
      <c r="H3517" s="50">
        <v>69</v>
      </c>
      <c r="I3517" s="50" t="s">
        <v>469</v>
      </c>
    </row>
    <row r="3518" spans="1:9" x14ac:dyDescent="0.25">
      <c r="A3518" s="50">
        <v>2010</v>
      </c>
      <c r="E3518" s="50">
        <v>1.29</v>
      </c>
      <c r="F3518" s="50">
        <f t="shared" si="55"/>
        <v>81.716765699999996</v>
      </c>
      <c r="H3518" s="50">
        <v>72</v>
      </c>
      <c r="I3518" s="50" t="s">
        <v>469</v>
      </c>
    </row>
    <row r="3519" spans="1:9" x14ac:dyDescent="0.25">
      <c r="A3519" s="50">
        <v>2009</v>
      </c>
      <c r="E3519" s="50">
        <v>1.29</v>
      </c>
      <c r="F3519" s="50">
        <f t="shared" si="55"/>
        <v>81.716765699999996</v>
      </c>
      <c r="H3519" s="50">
        <v>72</v>
      </c>
      <c r="I3519" s="50" t="s">
        <v>469</v>
      </c>
    </row>
    <row r="3520" spans="1:9" x14ac:dyDescent="0.25">
      <c r="A3520" s="50">
        <v>2008</v>
      </c>
      <c r="E3520" s="50">
        <v>1.28</v>
      </c>
      <c r="F3520" s="50">
        <f t="shared" si="55"/>
        <v>81.083302399999994</v>
      </c>
      <c r="H3520" s="50">
        <v>77</v>
      </c>
      <c r="I3520" s="50" t="s">
        <v>469</v>
      </c>
    </row>
    <row r="3521" spans="1:9" x14ac:dyDescent="0.25">
      <c r="A3521" s="50">
        <v>2007</v>
      </c>
      <c r="E3521" s="50">
        <v>1.28</v>
      </c>
      <c r="F3521" s="50">
        <f t="shared" si="55"/>
        <v>81.083302399999994</v>
      </c>
      <c r="H3521" s="50">
        <v>76</v>
      </c>
      <c r="I3521" s="50" t="s">
        <v>469</v>
      </c>
    </row>
    <row r="3522" spans="1:9" x14ac:dyDescent="0.25">
      <c r="A3522" s="50">
        <v>2006</v>
      </c>
      <c r="E3522" s="50">
        <v>1.31</v>
      </c>
      <c r="F3522" s="50">
        <f t="shared" si="55"/>
        <v>82.983692300000001</v>
      </c>
      <c r="H3522" s="50">
        <v>80</v>
      </c>
      <c r="I3522" s="50" t="s">
        <v>469</v>
      </c>
    </row>
    <row r="3523" spans="1:9" x14ac:dyDescent="0.25">
      <c r="A3523" s="50">
        <v>2005</v>
      </c>
      <c r="E3523" s="50">
        <v>1.31</v>
      </c>
      <c r="F3523" s="50">
        <f t="shared" si="55"/>
        <v>82.983692300000001</v>
      </c>
      <c r="H3523" s="50">
        <v>82</v>
      </c>
      <c r="I3523" s="50" t="s">
        <v>469</v>
      </c>
    </row>
    <row r="3524" spans="1:9" x14ac:dyDescent="0.25">
      <c r="A3524" s="50">
        <v>2004</v>
      </c>
      <c r="E3524" s="50">
        <v>1.28</v>
      </c>
      <c r="F3524" s="50">
        <f t="shared" si="55"/>
        <v>81.083302399999994</v>
      </c>
      <c r="H3524" s="50">
        <v>86</v>
      </c>
      <c r="I3524" s="50" t="s">
        <v>469</v>
      </c>
    </row>
    <row r="3525" spans="1:9" x14ac:dyDescent="0.25">
      <c r="A3525" s="50">
        <v>2002</v>
      </c>
      <c r="E3525" s="50">
        <v>1.25</v>
      </c>
      <c r="F3525" s="50">
        <f t="shared" si="55"/>
        <v>79.182912499999986</v>
      </c>
      <c r="H3525" s="50">
        <v>88</v>
      </c>
      <c r="I3525" s="50" t="s">
        <v>469</v>
      </c>
    </row>
    <row r="3526" spans="1:9" x14ac:dyDescent="0.25">
      <c r="A3526" s="50">
        <v>2011</v>
      </c>
      <c r="E3526" s="50">
        <v>1.64</v>
      </c>
      <c r="F3526" s="50">
        <f t="shared" si="55"/>
        <v>103.88798119999998</v>
      </c>
      <c r="H3526" s="50">
        <v>60</v>
      </c>
      <c r="I3526" s="50" t="s">
        <v>470</v>
      </c>
    </row>
    <row r="3527" spans="1:9" x14ac:dyDescent="0.25">
      <c r="A3527" s="50">
        <v>2010</v>
      </c>
      <c r="E3527" s="50">
        <v>1.64</v>
      </c>
      <c r="F3527" s="50">
        <f t="shared" si="55"/>
        <v>103.88798119999998</v>
      </c>
      <c r="H3527" s="50">
        <v>65</v>
      </c>
      <c r="I3527" s="50" t="s">
        <v>470</v>
      </c>
    </row>
    <row r="3528" spans="1:9" x14ac:dyDescent="0.25">
      <c r="A3528" s="50">
        <v>2009</v>
      </c>
      <c r="E3528" s="50">
        <v>1.64</v>
      </c>
      <c r="F3528" s="50">
        <f t="shared" si="55"/>
        <v>103.88798119999998</v>
      </c>
      <c r="H3528" s="50">
        <v>65</v>
      </c>
      <c r="I3528" s="50" t="s">
        <v>470</v>
      </c>
    </row>
    <row r="3529" spans="1:9" x14ac:dyDescent="0.25">
      <c r="A3529" s="50">
        <v>2008</v>
      </c>
      <c r="E3529" s="50">
        <v>1.67</v>
      </c>
      <c r="F3529" s="50">
        <f t="shared" si="55"/>
        <v>105.78837109999999</v>
      </c>
      <c r="H3529" s="50">
        <v>71</v>
      </c>
      <c r="I3529" s="50" t="s">
        <v>470</v>
      </c>
    </row>
    <row r="3530" spans="1:9" x14ac:dyDescent="0.25">
      <c r="A3530" s="50">
        <v>2007</v>
      </c>
      <c r="E3530" s="50">
        <v>1.67</v>
      </c>
      <c r="F3530" s="50">
        <f t="shared" si="55"/>
        <v>105.78837109999999</v>
      </c>
      <c r="H3530" s="50">
        <v>70</v>
      </c>
      <c r="I3530" s="50" t="s">
        <v>470</v>
      </c>
    </row>
    <row r="3531" spans="1:9" x14ac:dyDescent="0.25">
      <c r="A3531" s="50">
        <v>2006</v>
      </c>
      <c r="E3531" s="50">
        <v>1.68</v>
      </c>
      <c r="F3531" s="50">
        <f t="shared" si="55"/>
        <v>106.42183439999998</v>
      </c>
      <c r="H3531" s="50">
        <v>73</v>
      </c>
      <c r="I3531" s="50" t="s">
        <v>470</v>
      </c>
    </row>
    <row r="3532" spans="1:9" x14ac:dyDescent="0.25">
      <c r="A3532" s="50">
        <v>2005</v>
      </c>
      <c r="E3532" s="50">
        <v>1.68</v>
      </c>
      <c r="F3532" s="50">
        <f t="shared" si="55"/>
        <v>106.42183439999998</v>
      </c>
      <c r="H3532" s="50">
        <v>75</v>
      </c>
      <c r="I3532" s="50" t="s">
        <v>470</v>
      </c>
    </row>
    <row r="3533" spans="1:9" x14ac:dyDescent="0.25">
      <c r="A3533" s="50">
        <v>2004</v>
      </c>
      <c r="E3533" s="50">
        <v>1.62</v>
      </c>
      <c r="F3533" s="50">
        <f t="shared" si="55"/>
        <v>102.62105459999999</v>
      </c>
      <c r="H3533" s="50">
        <v>79</v>
      </c>
      <c r="I3533" s="50" t="s">
        <v>470</v>
      </c>
    </row>
    <row r="3534" spans="1:9" x14ac:dyDescent="0.25">
      <c r="A3534" s="50">
        <v>2003</v>
      </c>
      <c r="E3534" s="50">
        <v>1.62</v>
      </c>
      <c r="F3534" s="50">
        <f t="shared" si="55"/>
        <v>102.62105459999999</v>
      </c>
      <c r="H3534" s="50">
        <v>79</v>
      </c>
      <c r="I3534" s="50" t="s">
        <v>470</v>
      </c>
    </row>
    <row r="3535" spans="1:9" x14ac:dyDescent="0.25">
      <c r="A3535" s="50">
        <v>2002</v>
      </c>
      <c r="E3535" s="50">
        <v>1.59</v>
      </c>
      <c r="F3535" s="50">
        <f t="shared" si="55"/>
        <v>100.7206647</v>
      </c>
      <c r="H3535" s="50">
        <v>81</v>
      </c>
      <c r="I3535" s="50" t="s">
        <v>470</v>
      </c>
    </row>
    <row r="3536" spans="1:9" x14ac:dyDescent="0.25">
      <c r="A3536" s="50">
        <v>2012</v>
      </c>
      <c r="E3536" s="50">
        <v>1.42</v>
      </c>
      <c r="F3536" s="50">
        <f t="shared" si="55"/>
        <v>89.951788599999986</v>
      </c>
      <c r="H3536" s="50">
        <v>57</v>
      </c>
      <c r="I3536" s="50" t="s">
        <v>471</v>
      </c>
    </row>
    <row r="3537" spans="1:9" x14ac:dyDescent="0.25">
      <c r="A3537" s="50">
        <v>2011</v>
      </c>
      <c r="E3537" s="50">
        <v>1.52</v>
      </c>
      <c r="F3537" s="50">
        <f t="shared" si="55"/>
        <v>96.286421599999997</v>
      </c>
      <c r="H3537" s="50">
        <v>60</v>
      </c>
      <c r="I3537" s="50" t="s">
        <v>471</v>
      </c>
    </row>
    <row r="3538" spans="1:9" x14ac:dyDescent="0.25">
      <c r="A3538" s="50">
        <v>2010</v>
      </c>
      <c r="E3538" s="50">
        <v>1.5</v>
      </c>
      <c r="F3538" s="50">
        <f t="shared" si="55"/>
        <v>95.019494999999992</v>
      </c>
      <c r="H3538" s="50">
        <v>65</v>
      </c>
      <c r="I3538" s="50" t="s">
        <v>471</v>
      </c>
    </row>
    <row r="3539" spans="1:9" x14ac:dyDescent="0.25">
      <c r="A3539" s="50">
        <v>2009</v>
      </c>
      <c r="E3539" s="50">
        <v>1.5</v>
      </c>
      <c r="F3539" s="50">
        <f t="shared" si="55"/>
        <v>95.019494999999992</v>
      </c>
      <c r="H3539" s="50">
        <v>65</v>
      </c>
      <c r="I3539" s="50" t="s">
        <v>471</v>
      </c>
    </row>
    <row r="3540" spans="1:9" x14ac:dyDescent="0.25">
      <c r="A3540" s="50">
        <v>2008</v>
      </c>
      <c r="E3540" s="50">
        <v>1.5</v>
      </c>
      <c r="F3540" s="50">
        <f t="shared" si="55"/>
        <v>95.019494999999992</v>
      </c>
      <c r="H3540" s="50">
        <v>71</v>
      </c>
      <c r="I3540" s="50" t="s">
        <v>471</v>
      </c>
    </row>
    <row r="3541" spans="1:9" x14ac:dyDescent="0.25">
      <c r="A3541" s="50">
        <v>2007</v>
      </c>
      <c r="E3541" s="50">
        <v>1.5</v>
      </c>
      <c r="F3541" s="50">
        <f t="shared" si="55"/>
        <v>95.019494999999992</v>
      </c>
      <c r="H3541" s="50">
        <v>70</v>
      </c>
      <c r="I3541" s="50" t="s">
        <v>471</v>
      </c>
    </row>
    <row r="3542" spans="1:9" x14ac:dyDescent="0.25">
      <c r="A3542" s="50">
        <v>2006</v>
      </c>
      <c r="E3542" s="50">
        <v>1.54</v>
      </c>
      <c r="F3542" s="50">
        <f t="shared" si="55"/>
        <v>97.553348199999988</v>
      </c>
      <c r="H3542" s="50">
        <v>73</v>
      </c>
      <c r="I3542" s="50" t="s">
        <v>471</v>
      </c>
    </row>
    <row r="3543" spans="1:9" x14ac:dyDescent="0.25">
      <c r="A3543" s="50">
        <v>2005</v>
      </c>
      <c r="E3543" s="50">
        <v>1.54</v>
      </c>
      <c r="F3543" s="50">
        <f t="shared" si="55"/>
        <v>97.553348199999988</v>
      </c>
      <c r="H3543" s="50">
        <v>76</v>
      </c>
      <c r="I3543" s="50" t="s">
        <v>471</v>
      </c>
    </row>
    <row r="3544" spans="1:9" x14ac:dyDescent="0.25">
      <c r="A3544" s="50">
        <v>2004</v>
      </c>
      <c r="E3544" s="50">
        <v>1.47</v>
      </c>
      <c r="F3544" s="50">
        <f t="shared" si="55"/>
        <v>93.119105099999985</v>
      </c>
      <c r="H3544" s="50">
        <v>79</v>
      </c>
      <c r="I3544" s="50" t="s">
        <v>471</v>
      </c>
    </row>
    <row r="3545" spans="1:9" x14ac:dyDescent="0.25">
      <c r="A3545" s="50">
        <v>2003</v>
      </c>
      <c r="E3545" s="50">
        <v>1.47</v>
      </c>
      <c r="F3545" s="50">
        <f t="shared" si="55"/>
        <v>93.119105099999985</v>
      </c>
      <c r="H3545" s="50">
        <v>79</v>
      </c>
      <c r="I3545" s="50" t="s">
        <v>471</v>
      </c>
    </row>
    <row r="3546" spans="1:9" x14ac:dyDescent="0.25">
      <c r="A3546" s="50">
        <v>2002</v>
      </c>
      <c r="E3546" s="50">
        <v>1.41</v>
      </c>
      <c r="F3546" s="50">
        <f t="shared" si="55"/>
        <v>89.318325299999984</v>
      </c>
      <c r="H3546" s="50">
        <v>81</v>
      </c>
      <c r="I3546" s="50" t="s">
        <v>471</v>
      </c>
    </row>
    <row r="3547" spans="1:9" x14ac:dyDescent="0.25">
      <c r="A3547" s="50">
        <v>2012</v>
      </c>
      <c r="E3547" s="50">
        <v>1.42</v>
      </c>
      <c r="F3547" s="50">
        <f t="shared" si="55"/>
        <v>89.951788599999986</v>
      </c>
      <c r="H3547" s="50">
        <v>53</v>
      </c>
      <c r="I3547" s="50" t="s">
        <v>472</v>
      </c>
    </row>
    <row r="3548" spans="1:9" x14ac:dyDescent="0.25">
      <c r="A3548" s="50">
        <v>2011</v>
      </c>
      <c r="E3548" s="50">
        <v>1.5</v>
      </c>
      <c r="F3548" s="50">
        <f t="shared" si="55"/>
        <v>95.019494999999992</v>
      </c>
      <c r="H3548" s="50">
        <v>57</v>
      </c>
      <c r="I3548" s="50" t="s">
        <v>472</v>
      </c>
    </row>
    <row r="3549" spans="1:9" x14ac:dyDescent="0.25">
      <c r="A3549" s="50">
        <v>2010</v>
      </c>
      <c r="E3549" s="50">
        <v>1.54</v>
      </c>
      <c r="F3549" s="50">
        <f t="shared" si="55"/>
        <v>97.553348199999988</v>
      </c>
      <c r="H3549" s="50">
        <v>61</v>
      </c>
      <c r="I3549" s="50" t="s">
        <v>472</v>
      </c>
    </row>
    <row r="3550" spans="1:9" x14ac:dyDescent="0.25">
      <c r="A3550" s="50">
        <v>2009</v>
      </c>
      <c r="E3550" s="50">
        <v>1.54</v>
      </c>
      <c r="F3550" s="50">
        <f t="shared" si="55"/>
        <v>97.553348199999988</v>
      </c>
      <c r="H3550" s="50">
        <v>61</v>
      </c>
      <c r="I3550" s="50" t="s">
        <v>472</v>
      </c>
    </row>
    <row r="3551" spans="1:9" x14ac:dyDescent="0.25">
      <c r="A3551" s="50">
        <v>2008</v>
      </c>
      <c r="E3551" s="50">
        <v>1.55</v>
      </c>
      <c r="F3551" s="50">
        <f t="shared" si="55"/>
        <v>98.18681149999999</v>
      </c>
      <c r="H3551" s="50">
        <v>68</v>
      </c>
      <c r="I3551" s="50" t="s">
        <v>472</v>
      </c>
    </row>
    <row r="3552" spans="1:9" x14ac:dyDescent="0.25">
      <c r="A3552" s="50">
        <v>2007</v>
      </c>
      <c r="E3552" s="50">
        <v>1.55</v>
      </c>
      <c r="F3552" s="50">
        <f t="shared" si="55"/>
        <v>98.18681149999999</v>
      </c>
      <c r="H3552" s="50">
        <v>66</v>
      </c>
      <c r="I3552" s="50" t="s">
        <v>472</v>
      </c>
    </row>
    <row r="3553" spans="1:9" x14ac:dyDescent="0.25">
      <c r="A3553" s="50">
        <v>2006</v>
      </c>
      <c r="E3553" s="50">
        <v>1.6</v>
      </c>
      <c r="F3553" s="50">
        <f t="shared" si="55"/>
        <v>101.354128</v>
      </c>
      <c r="H3553" s="50">
        <v>69</v>
      </c>
      <c r="I3553" s="50" t="s">
        <v>472</v>
      </c>
    </row>
    <row r="3554" spans="1:9" x14ac:dyDescent="0.25">
      <c r="A3554" s="50">
        <v>2005</v>
      </c>
      <c r="E3554" s="50">
        <v>1.6</v>
      </c>
      <c r="F3554" s="50">
        <f t="shared" si="55"/>
        <v>101.354128</v>
      </c>
      <c r="H3554" s="50">
        <v>72</v>
      </c>
      <c r="I3554" s="50" t="s">
        <v>472</v>
      </c>
    </row>
    <row r="3555" spans="1:9" x14ac:dyDescent="0.25">
      <c r="A3555" s="50">
        <v>2004</v>
      </c>
      <c r="E3555" s="50">
        <v>1.48</v>
      </c>
      <c r="F3555" s="50">
        <f t="shared" si="55"/>
        <v>93.752568399999987</v>
      </c>
      <c r="H3555" s="50">
        <v>75</v>
      </c>
      <c r="I3555" s="50" t="s">
        <v>472</v>
      </c>
    </row>
    <row r="3556" spans="1:9" x14ac:dyDescent="0.25">
      <c r="A3556" s="50">
        <v>2003</v>
      </c>
      <c r="E3556" s="50">
        <v>1.48</v>
      </c>
      <c r="F3556" s="50">
        <f t="shared" si="55"/>
        <v>93.752568399999987</v>
      </c>
      <c r="H3556" s="50">
        <v>75</v>
      </c>
      <c r="I3556" s="50" t="s">
        <v>472</v>
      </c>
    </row>
    <row r="3557" spans="1:9" x14ac:dyDescent="0.25">
      <c r="A3557" s="50">
        <v>2002</v>
      </c>
      <c r="E3557" s="50">
        <v>1.55</v>
      </c>
      <c r="F3557" s="50">
        <f t="shared" ref="F3557:F3620" si="56">E3557*(39.37*1.609)</f>
        <v>98.18681149999999</v>
      </c>
      <c r="H3557" s="50">
        <v>77</v>
      </c>
      <c r="I3557" s="50" t="s">
        <v>472</v>
      </c>
    </row>
    <row r="3558" spans="1:9" x14ac:dyDescent="0.25">
      <c r="A3558" s="50">
        <v>2012</v>
      </c>
      <c r="E3558" s="50">
        <v>1.44</v>
      </c>
      <c r="F3558" s="50">
        <f t="shared" si="56"/>
        <v>91.218715199999991</v>
      </c>
      <c r="H3558" s="50">
        <v>54</v>
      </c>
      <c r="I3558" s="50" t="s">
        <v>473</v>
      </c>
    </row>
    <row r="3559" spans="1:9" x14ac:dyDescent="0.25">
      <c r="A3559" s="50">
        <v>2011</v>
      </c>
      <c r="E3559" s="50">
        <v>1.56</v>
      </c>
      <c r="F3559" s="50">
        <f t="shared" si="56"/>
        <v>98.820274799999993</v>
      </c>
      <c r="H3559" s="50">
        <v>58</v>
      </c>
      <c r="I3559" s="50" t="s">
        <v>473</v>
      </c>
    </row>
    <row r="3560" spans="1:9" x14ac:dyDescent="0.25">
      <c r="A3560" s="50">
        <v>2010</v>
      </c>
      <c r="E3560" s="50">
        <v>1.37</v>
      </c>
      <c r="F3560" s="50">
        <f t="shared" si="56"/>
        <v>86.784472100000002</v>
      </c>
      <c r="H3560" s="50">
        <v>63</v>
      </c>
      <c r="I3560" s="50" t="s">
        <v>473</v>
      </c>
    </row>
    <row r="3561" spans="1:9" x14ac:dyDescent="0.25">
      <c r="A3561" s="50">
        <v>2009</v>
      </c>
      <c r="E3561" s="50">
        <v>1.37</v>
      </c>
      <c r="F3561" s="50">
        <f t="shared" si="56"/>
        <v>86.784472100000002</v>
      </c>
      <c r="H3561" s="50">
        <v>63</v>
      </c>
      <c r="I3561" s="50" t="s">
        <v>473</v>
      </c>
    </row>
    <row r="3562" spans="1:9" x14ac:dyDescent="0.25">
      <c r="A3562" s="50">
        <v>2008</v>
      </c>
      <c r="E3562" s="50">
        <v>1.29</v>
      </c>
      <c r="F3562" s="50">
        <f t="shared" si="56"/>
        <v>81.716765699999996</v>
      </c>
      <c r="H3562" s="50">
        <v>69</v>
      </c>
      <c r="I3562" s="50" t="s">
        <v>473</v>
      </c>
    </row>
    <row r="3563" spans="1:9" x14ac:dyDescent="0.25">
      <c r="A3563" s="50">
        <v>2007</v>
      </c>
      <c r="E3563" s="50">
        <v>1.29</v>
      </c>
      <c r="F3563" s="50">
        <f t="shared" si="56"/>
        <v>81.716765699999996</v>
      </c>
      <c r="H3563" s="50">
        <v>68</v>
      </c>
      <c r="I3563" s="50" t="s">
        <v>473</v>
      </c>
    </row>
    <row r="3564" spans="1:9" x14ac:dyDescent="0.25">
      <c r="A3564" s="50">
        <v>2006</v>
      </c>
      <c r="E3564" s="50">
        <v>1.32</v>
      </c>
      <c r="F3564" s="50">
        <f t="shared" si="56"/>
        <v>83.617155600000004</v>
      </c>
      <c r="H3564" s="50">
        <v>72</v>
      </c>
      <c r="I3564" s="50" t="s">
        <v>473</v>
      </c>
    </row>
    <row r="3565" spans="1:9" x14ac:dyDescent="0.25">
      <c r="A3565" s="50">
        <v>2005</v>
      </c>
      <c r="E3565" s="50">
        <v>1.32</v>
      </c>
      <c r="F3565" s="50">
        <f t="shared" si="56"/>
        <v>83.617155600000004</v>
      </c>
      <c r="H3565" s="50">
        <v>74</v>
      </c>
      <c r="I3565" s="50" t="s">
        <v>473</v>
      </c>
    </row>
    <row r="3566" spans="1:9" x14ac:dyDescent="0.25">
      <c r="A3566" s="50">
        <v>2004</v>
      </c>
      <c r="E3566" s="50">
        <v>1.25</v>
      </c>
      <c r="F3566" s="50">
        <f t="shared" si="56"/>
        <v>79.182912499999986</v>
      </c>
      <c r="H3566" s="50">
        <v>77</v>
      </c>
      <c r="I3566" s="50" t="s">
        <v>473</v>
      </c>
    </row>
    <row r="3567" spans="1:9" x14ac:dyDescent="0.25">
      <c r="A3567" s="50">
        <v>2003</v>
      </c>
      <c r="E3567" s="50">
        <v>1.25</v>
      </c>
      <c r="F3567" s="50">
        <f t="shared" si="56"/>
        <v>79.182912499999986</v>
      </c>
      <c r="H3567" s="50">
        <v>77</v>
      </c>
      <c r="I3567" s="50" t="s">
        <v>473</v>
      </c>
    </row>
    <row r="3568" spans="1:9" x14ac:dyDescent="0.25">
      <c r="A3568" s="50">
        <v>2002</v>
      </c>
      <c r="E3568" s="50">
        <v>1.22</v>
      </c>
      <c r="F3568" s="50">
        <f t="shared" si="56"/>
        <v>77.282522599999993</v>
      </c>
      <c r="H3568" s="50">
        <v>79</v>
      </c>
      <c r="I3568" s="50" t="s">
        <v>473</v>
      </c>
    </row>
    <row r="3569" spans="1:9" x14ac:dyDescent="0.25">
      <c r="A3569" s="50">
        <v>2012</v>
      </c>
      <c r="E3569" s="50">
        <v>1.32</v>
      </c>
      <c r="F3569" s="50">
        <f t="shared" si="56"/>
        <v>83.617155600000004</v>
      </c>
      <c r="H3569" s="50">
        <v>53</v>
      </c>
      <c r="I3569" s="50" t="s">
        <v>474</v>
      </c>
    </row>
    <row r="3570" spans="1:9" x14ac:dyDescent="0.25">
      <c r="A3570" s="50">
        <v>2011</v>
      </c>
      <c r="E3570" s="50">
        <v>1.4</v>
      </c>
      <c r="F3570" s="50">
        <f t="shared" si="56"/>
        <v>88.684861999999981</v>
      </c>
      <c r="H3570" s="50">
        <v>57</v>
      </c>
      <c r="I3570" s="50" t="s">
        <v>474</v>
      </c>
    </row>
    <row r="3571" spans="1:9" x14ac:dyDescent="0.25">
      <c r="A3571" s="50">
        <v>2010</v>
      </c>
      <c r="E3571" s="50">
        <v>1.4</v>
      </c>
      <c r="F3571" s="50">
        <f t="shared" si="56"/>
        <v>88.684861999999981</v>
      </c>
      <c r="H3571" s="50">
        <v>61</v>
      </c>
      <c r="I3571" s="50" t="s">
        <v>474</v>
      </c>
    </row>
    <row r="3572" spans="1:9" x14ac:dyDescent="0.25">
      <c r="A3572" s="50">
        <v>2009</v>
      </c>
      <c r="E3572" s="50">
        <v>1.4</v>
      </c>
      <c r="F3572" s="50">
        <f t="shared" si="56"/>
        <v>88.684861999999981</v>
      </c>
      <c r="H3572" s="50">
        <v>61</v>
      </c>
      <c r="I3572" s="50" t="s">
        <v>474</v>
      </c>
    </row>
    <row r="3573" spans="1:9" x14ac:dyDescent="0.25">
      <c r="A3573" s="50">
        <v>2008</v>
      </c>
      <c r="E3573" s="50">
        <v>1.39</v>
      </c>
      <c r="F3573" s="50">
        <f t="shared" si="56"/>
        <v>88.051398699999993</v>
      </c>
      <c r="H3573" s="50">
        <v>67</v>
      </c>
      <c r="I3573" s="50" t="s">
        <v>474</v>
      </c>
    </row>
    <row r="3574" spans="1:9" x14ac:dyDescent="0.25">
      <c r="A3574" s="50">
        <v>2007</v>
      </c>
      <c r="E3574" s="50">
        <v>1.39</v>
      </c>
      <c r="F3574" s="50">
        <f t="shared" si="56"/>
        <v>88.051398699999993</v>
      </c>
      <c r="H3574" s="50">
        <v>66</v>
      </c>
      <c r="I3574" s="50" t="s">
        <v>474</v>
      </c>
    </row>
    <row r="3575" spans="1:9" x14ac:dyDescent="0.25">
      <c r="A3575" s="50">
        <v>2006</v>
      </c>
      <c r="E3575" s="50">
        <v>1.39</v>
      </c>
      <c r="F3575" s="50">
        <f t="shared" si="56"/>
        <v>88.051398699999993</v>
      </c>
      <c r="H3575" s="50">
        <v>70</v>
      </c>
      <c r="I3575" s="50" t="s">
        <v>474</v>
      </c>
    </row>
    <row r="3576" spans="1:9" x14ac:dyDescent="0.25">
      <c r="A3576" s="50">
        <v>2005</v>
      </c>
      <c r="E3576" s="50">
        <v>1.39</v>
      </c>
      <c r="F3576" s="50">
        <f t="shared" si="56"/>
        <v>88.051398699999993</v>
      </c>
      <c r="H3576" s="50">
        <v>72</v>
      </c>
      <c r="I3576" s="50" t="s">
        <v>474</v>
      </c>
    </row>
    <row r="3577" spans="1:9" x14ac:dyDescent="0.25">
      <c r="A3577" s="50">
        <v>2004</v>
      </c>
      <c r="E3577" s="50">
        <v>1.33</v>
      </c>
      <c r="F3577" s="50">
        <f t="shared" si="56"/>
        <v>84.250618899999992</v>
      </c>
      <c r="H3577" s="50">
        <v>75</v>
      </c>
      <c r="I3577" s="50" t="s">
        <v>474</v>
      </c>
    </row>
    <row r="3578" spans="1:9" x14ac:dyDescent="0.25">
      <c r="A3578" s="50">
        <v>2003</v>
      </c>
      <c r="E3578" s="50">
        <v>1.33</v>
      </c>
      <c r="F3578" s="50">
        <f t="shared" si="56"/>
        <v>84.250618899999992</v>
      </c>
      <c r="H3578" s="50">
        <v>75</v>
      </c>
      <c r="I3578" s="50" t="s">
        <v>474</v>
      </c>
    </row>
    <row r="3579" spans="1:9" x14ac:dyDescent="0.25">
      <c r="A3579" s="50">
        <v>2002</v>
      </c>
      <c r="E3579" s="50">
        <v>1.32</v>
      </c>
      <c r="F3579" s="50">
        <f t="shared" si="56"/>
        <v>83.617155600000004</v>
      </c>
      <c r="H3579" s="50">
        <v>77</v>
      </c>
      <c r="I3579" s="50" t="s">
        <v>474</v>
      </c>
    </row>
    <row r="3580" spans="1:9" x14ac:dyDescent="0.25">
      <c r="A3580" s="50">
        <v>2012</v>
      </c>
      <c r="E3580" s="50">
        <v>1.06</v>
      </c>
      <c r="F3580" s="50">
        <f t="shared" si="56"/>
        <v>67.147109799999996</v>
      </c>
      <c r="H3580" s="50">
        <v>64</v>
      </c>
      <c r="I3580" s="50" t="s">
        <v>475</v>
      </c>
    </row>
    <row r="3581" spans="1:9" x14ac:dyDescent="0.25">
      <c r="A3581" s="50">
        <v>2011</v>
      </c>
      <c r="E3581" s="50">
        <v>1.24</v>
      </c>
      <c r="F3581" s="50">
        <f t="shared" si="56"/>
        <v>78.549449199999998</v>
      </c>
      <c r="H3581" s="50">
        <v>68</v>
      </c>
      <c r="I3581" s="50" t="s">
        <v>475</v>
      </c>
    </row>
    <row r="3582" spans="1:9" x14ac:dyDescent="0.25">
      <c r="A3582" s="50">
        <v>2010</v>
      </c>
      <c r="E3582" s="50">
        <v>1.1000000000000001</v>
      </c>
      <c r="F3582" s="50">
        <f t="shared" si="56"/>
        <v>69.680963000000006</v>
      </c>
      <c r="H3582" s="50">
        <v>73</v>
      </c>
      <c r="I3582" s="50" t="s">
        <v>475</v>
      </c>
    </row>
    <row r="3583" spans="1:9" x14ac:dyDescent="0.25">
      <c r="A3583" s="50">
        <v>2009</v>
      </c>
      <c r="E3583" s="50">
        <v>1.1000000000000001</v>
      </c>
      <c r="F3583" s="50">
        <f t="shared" si="56"/>
        <v>69.680963000000006</v>
      </c>
      <c r="H3583" s="50">
        <v>73</v>
      </c>
      <c r="I3583" s="50" t="s">
        <v>475</v>
      </c>
    </row>
    <row r="3584" spans="1:9" x14ac:dyDescent="0.25">
      <c r="A3584" s="50">
        <v>2008</v>
      </c>
      <c r="E3584" s="50">
        <v>1.06</v>
      </c>
      <c r="F3584" s="50">
        <f t="shared" si="56"/>
        <v>67.147109799999996</v>
      </c>
      <c r="H3584" s="50">
        <v>78</v>
      </c>
      <c r="I3584" s="50" t="s">
        <v>475</v>
      </c>
    </row>
    <row r="3585" spans="1:9" x14ac:dyDescent="0.25">
      <c r="A3585" s="50">
        <v>2007</v>
      </c>
      <c r="E3585" s="50">
        <v>1.06</v>
      </c>
      <c r="F3585" s="50">
        <f t="shared" si="56"/>
        <v>67.147109799999996</v>
      </c>
      <c r="H3585" s="50">
        <v>76</v>
      </c>
      <c r="I3585" s="50" t="s">
        <v>475</v>
      </c>
    </row>
    <row r="3586" spans="1:9" x14ac:dyDescent="0.25">
      <c r="A3586" s="50">
        <v>2006</v>
      </c>
      <c r="E3586" s="50">
        <v>1.08</v>
      </c>
      <c r="F3586" s="50">
        <f t="shared" si="56"/>
        <v>68.414036400000001</v>
      </c>
      <c r="H3586" s="50">
        <v>81</v>
      </c>
      <c r="I3586" s="50" t="s">
        <v>475</v>
      </c>
    </row>
    <row r="3587" spans="1:9" x14ac:dyDescent="0.25">
      <c r="A3587" s="50">
        <v>2005</v>
      </c>
      <c r="E3587" s="50">
        <v>1.08</v>
      </c>
      <c r="F3587" s="50">
        <f t="shared" si="56"/>
        <v>68.414036400000001</v>
      </c>
      <c r="H3587" s="50">
        <v>84</v>
      </c>
      <c r="I3587" s="50" t="s">
        <v>475</v>
      </c>
    </row>
    <row r="3588" spans="1:9" x14ac:dyDescent="0.25">
      <c r="A3588" s="50">
        <v>2004</v>
      </c>
      <c r="E3588" s="50">
        <v>1.06</v>
      </c>
      <c r="F3588" s="50">
        <f t="shared" si="56"/>
        <v>67.147109799999996</v>
      </c>
      <c r="H3588" s="50">
        <v>87</v>
      </c>
      <c r="I3588" s="50" t="s">
        <v>475</v>
      </c>
    </row>
    <row r="3589" spans="1:9" x14ac:dyDescent="0.25">
      <c r="A3589" s="50">
        <v>2003</v>
      </c>
      <c r="E3589" s="50">
        <v>1.06</v>
      </c>
      <c r="F3589" s="50">
        <f t="shared" si="56"/>
        <v>67.147109799999996</v>
      </c>
      <c r="H3589" s="50">
        <v>87</v>
      </c>
      <c r="I3589" s="50" t="s">
        <v>475</v>
      </c>
    </row>
    <row r="3590" spans="1:9" x14ac:dyDescent="0.25">
      <c r="A3590" s="50">
        <v>2002</v>
      </c>
      <c r="E3590" s="50">
        <v>1.05</v>
      </c>
      <c r="F3590" s="50">
        <f t="shared" si="56"/>
        <v>66.513646499999993</v>
      </c>
      <c r="H3590" s="50">
        <v>89</v>
      </c>
      <c r="I3590" s="50" t="s">
        <v>475</v>
      </c>
    </row>
    <row r="3591" spans="1:9" x14ac:dyDescent="0.25">
      <c r="A3591" s="50">
        <v>2012</v>
      </c>
      <c r="E3591" s="50">
        <v>1.2</v>
      </c>
      <c r="F3591" s="50">
        <f t="shared" si="56"/>
        <v>76.015595999999988</v>
      </c>
      <c r="H3591" s="50">
        <v>61</v>
      </c>
      <c r="I3591" s="50" t="s">
        <v>476</v>
      </c>
    </row>
    <row r="3592" spans="1:9" x14ac:dyDescent="0.25">
      <c r="A3592" s="50">
        <v>2011</v>
      </c>
      <c r="E3592" s="50">
        <v>1.4</v>
      </c>
      <c r="F3592" s="50">
        <f t="shared" si="56"/>
        <v>88.684861999999981</v>
      </c>
      <c r="H3592" s="50">
        <v>64</v>
      </c>
      <c r="I3592" s="50" t="s">
        <v>476</v>
      </c>
    </row>
    <row r="3593" spans="1:9" x14ac:dyDescent="0.25">
      <c r="A3593" s="50">
        <v>2010</v>
      </c>
      <c r="E3593" s="50">
        <v>1.22</v>
      </c>
      <c r="F3593" s="50">
        <f t="shared" si="56"/>
        <v>77.282522599999993</v>
      </c>
      <c r="H3593" s="50">
        <v>69</v>
      </c>
      <c r="I3593" s="50" t="s">
        <v>476</v>
      </c>
    </row>
    <row r="3594" spans="1:9" x14ac:dyDescent="0.25">
      <c r="A3594" s="50">
        <v>2009</v>
      </c>
      <c r="E3594" s="50">
        <v>1.22</v>
      </c>
      <c r="F3594" s="50">
        <f t="shared" si="56"/>
        <v>77.282522599999993</v>
      </c>
      <c r="H3594" s="50">
        <v>69</v>
      </c>
      <c r="I3594" s="50" t="s">
        <v>476</v>
      </c>
    </row>
    <row r="3595" spans="1:9" x14ac:dyDescent="0.25">
      <c r="A3595" s="50">
        <v>2008</v>
      </c>
      <c r="E3595" s="50">
        <v>1.1499999999999999</v>
      </c>
      <c r="F3595" s="50">
        <f t="shared" si="56"/>
        <v>72.84827949999999</v>
      </c>
      <c r="H3595" s="50">
        <v>75</v>
      </c>
      <c r="I3595" s="50" t="s">
        <v>476</v>
      </c>
    </row>
    <row r="3596" spans="1:9" x14ac:dyDescent="0.25">
      <c r="A3596" s="50">
        <v>2007</v>
      </c>
      <c r="E3596" s="50">
        <v>1.1499999999999999</v>
      </c>
      <c r="F3596" s="50">
        <f t="shared" si="56"/>
        <v>72.84827949999999</v>
      </c>
      <c r="H3596" s="50">
        <v>74</v>
      </c>
      <c r="I3596" s="50" t="s">
        <v>476</v>
      </c>
    </row>
    <row r="3597" spans="1:9" x14ac:dyDescent="0.25">
      <c r="A3597" s="50">
        <v>2006</v>
      </c>
      <c r="E3597" s="50">
        <v>1.1299999999999999</v>
      </c>
      <c r="F3597" s="50">
        <f t="shared" si="56"/>
        <v>71.581352899999985</v>
      </c>
      <c r="H3597" s="50">
        <v>77</v>
      </c>
      <c r="I3597" s="50" t="s">
        <v>476</v>
      </c>
    </row>
    <row r="3598" spans="1:9" x14ac:dyDescent="0.25">
      <c r="A3598" s="50">
        <v>2005</v>
      </c>
      <c r="E3598" s="50">
        <v>1.1299999999999999</v>
      </c>
      <c r="F3598" s="50">
        <f t="shared" si="56"/>
        <v>71.581352899999985</v>
      </c>
      <c r="H3598" s="50">
        <v>80</v>
      </c>
      <c r="I3598" s="50" t="s">
        <v>476</v>
      </c>
    </row>
    <row r="3599" spans="1:9" x14ac:dyDescent="0.25">
      <c r="A3599" s="50">
        <v>2004</v>
      </c>
      <c r="E3599" s="50">
        <v>1.1000000000000001</v>
      </c>
      <c r="F3599" s="50">
        <f t="shared" si="56"/>
        <v>69.680963000000006</v>
      </c>
      <c r="H3599" s="50">
        <v>83</v>
      </c>
      <c r="I3599" s="50" t="s">
        <v>476</v>
      </c>
    </row>
    <row r="3600" spans="1:9" x14ac:dyDescent="0.25">
      <c r="A3600" s="50">
        <v>2002</v>
      </c>
      <c r="E3600" s="50">
        <v>1.0900000000000001</v>
      </c>
      <c r="F3600" s="50">
        <f t="shared" si="56"/>
        <v>69.047499700000003</v>
      </c>
      <c r="H3600" s="50">
        <v>85</v>
      </c>
      <c r="I3600" s="50" t="s">
        <v>476</v>
      </c>
    </row>
    <row r="3601" spans="1:9" x14ac:dyDescent="0.25">
      <c r="A3601" s="50">
        <v>2012</v>
      </c>
      <c r="E3601" s="50">
        <v>1.44</v>
      </c>
      <c r="F3601" s="50">
        <f t="shared" si="56"/>
        <v>91.218715199999991</v>
      </c>
      <c r="H3601" s="50">
        <v>45</v>
      </c>
      <c r="I3601" s="50" t="s">
        <v>477</v>
      </c>
    </row>
    <row r="3602" spans="1:9" x14ac:dyDescent="0.25">
      <c r="A3602" s="50">
        <v>2011</v>
      </c>
      <c r="E3602" s="50">
        <v>1.75</v>
      </c>
      <c r="F3602" s="50">
        <f t="shared" si="56"/>
        <v>110.8560775</v>
      </c>
      <c r="H3602" s="50">
        <v>50</v>
      </c>
      <c r="I3602" s="50" t="s">
        <v>477</v>
      </c>
    </row>
    <row r="3603" spans="1:9" x14ac:dyDescent="0.25">
      <c r="A3603" s="50">
        <v>2010</v>
      </c>
      <c r="E3603" s="50">
        <v>1.5</v>
      </c>
      <c r="F3603" s="50">
        <f t="shared" si="56"/>
        <v>95.019494999999992</v>
      </c>
      <c r="H3603" s="50">
        <v>55</v>
      </c>
      <c r="I3603" s="50" t="s">
        <v>477</v>
      </c>
    </row>
    <row r="3604" spans="1:9" x14ac:dyDescent="0.25">
      <c r="A3604" s="50">
        <v>2009</v>
      </c>
      <c r="E3604" s="50">
        <v>1.5</v>
      </c>
      <c r="F3604" s="50">
        <f t="shared" si="56"/>
        <v>95.019494999999992</v>
      </c>
      <c r="H3604" s="50">
        <v>55</v>
      </c>
      <c r="I3604" s="50" t="s">
        <v>477</v>
      </c>
    </row>
    <row r="3605" spans="1:9" x14ac:dyDescent="0.25">
      <c r="A3605" s="50">
        <v>2008</v>
      </c>
      <c r="E3605" s="50">
        <v>1.52</v>
      </c>
      <c r="F3605" s="50">
        <f t="shared" si="56"/>
        <v>96.286421599999997</v>
      </c>
      <c r="H3605" s="50">
        <v>63</v>
      </c>
      <c r="I3605" s="50" t="s">
        <v>477</v>
      </c>
    </row>
    <row r="3606" spans="1:9" x14ac:dyDescent="0.25">
      <c r="A3606" s="50">
        <v>2007</v>
      </c>
      <c r="E3606" s="50">
        <v>1.52</v>
      </c>
      <c r="F3606" s="50">
        <f t="shared" si="56"/>
        <v>96.286421599999997</v>
      </c>
      <c r="H3606" s="50">
        <v>61</v>
      </c>
      <c r="I3606" s="50" t="s">
        <v>477</v>
      </c>
    </row>
    <row r="3607" spans="1:9" x14ac:dyDescent="0.25">
      <c r="A3607" s="50">
        <v>2006</v>
      </c>
      <c r="E3607" s="50">
        <v>1.5</v>
      </c>
      <c r="F3607" s="50">
        <f t="shared" si="56"/>
        <v>95.019494999999992</v>
      </c>
      <c r="H3607" s="50">
        <v>65</v>
      </c>
      <c r="I3607" s="50" t="s">
        <v>477</v>
      </c>
    </row>
    <row r="3608" spans="1:9" x14ac:dyDescent="0.25">
      <c r="A3608" s="50">
        <v>2005</v>
      </c>
      <c r="E3608" s="50">
        <v>1.5</v>
      </c>
      <c r="F3608" s="50">
        <f t="shared" si="56"/>
        <v>95.019494999999992</v>
      </c>
      <c r="H3608" s="50">
        <v>67</v>
      </c>
      <c r="I3608" s="50" t="s">
        <v>477</v>
      </c>
    </row>
    <row r="3609" spans="1:9" x14ac:dyDescent="0.25">
      <c r="A3609" s="50">
        <v>2004</v>
      </c>
      <c r="E3609" s="50">
        <v>1.47</v>
      </c>
      <c r="F3609" s="50">
        <f t="shared" si="56"/>
        <v>93.119105099999985</v>
      </c>
      <c r="H3609" s="50">
        <v>71</v>
      </c>
      <c r="I3609" s="50" t="s">
        <v>477</v>
      </c>
    </row>
    <row r="3610" spans="1:9" x14ac:dyDescent="0.25">
      <c r="A3610" s="50">
        <v>2002</v>
      </c>
      <c r="E3610" s="50">
        <v>1.39</v>
      </c>
      <c r="F3610" s="50">
        <f t="shared" si="56"/>
        <v>88.051398699999993</v>
      </c>
      <c r="H3610" s="50">
        <v>74</v>
      </c>
      <c r="I3610" s="50" t="s">
        <v>477</v>
      </c>
    </row>
    <row r="3611" spans="1:9" x14ac:dyDescent="0.25">
      <c r="A3611" s="50">
        <v>2012</v>
      </c>
      <c r="E3611" s="50">
        <v>1.28</v>
      </c>
      <c r="F3611" s="50">
        <f t="shared" si="56"/>
        <v>81.083302399999994</v>
      </c>
      <c r="H3611" s="50">
        <v>56</v>
      </c>
      <c r="I3611" s="50" t="s">
        <v>478</v>
      </c>
    </row>
    <row r="3612" spans="1:9" x14ac:dyDescent="0.25">
      <c r="A3612" s="50">
        <v>2011</v>
      </c>
      <c r="E3612" s="50">
        <v>1.35</v>
      </c>
      <c r="F3612" s="50">
        <f t="shared" si="56"/>
        <v>85.517545499999997</v>
      </c>
      <c r="H3612" s="50">
        <v>60</v>
      </c>
      <c r="I3612" s="50" t="s">
        <v>478</v>
      </c>
    </row>
    <row r="3613" spans="1:9" x14ac:dyDescent="0.25">
      <c r="A3613" s="50">
        <v>2010</v>
      </c>
      <c r="E3613" s="50">
        <v>1.4</v>
      </c>
      <c r="F3613" s="50">
        <f t="shared" si="56"/>
        <v>88.684861999999981</v>
      </c>
      <c r="H3613" s="50">
        <v>65</v>
      </c>
      <c r="I3613" s="50" t="s">
        <v>478</v>
      </c>
    </row>
    <row r="3614" spans="1:9" x14ac:dyDescent="0.25">
      <c r="A3614" s="50">
        <v>2009</v>
      </c>
      <c r="E3614" s="50">
        <v>1.4</v>
      </c>
      <c r="F3614" s="50">
        <f t="shared" si="56"/>
        <v>88.684861999999981</v>
      </c>
      <c r="H3614" s="50">
        <v>65</v>
      </c>
      <c r="I3614" s="50" t="s">
        <v>478</v>
      </c>
    </row>
    <row r="3615" spans="1:9" x14ac:dyDescent="0.25">
      <c r="A3615" s="50">
        <v>2008</v>
      </c>
      <c r="E3615" s="50">
        <v>1.42</v>
      </c>
      <c r="F3615" s="50">
        <f t="shared" si="56"/>
        <v>89.951788599999986</v>
      </c>
      <c r="H3615" s="50">
        <v>71</v>
      </c>
      <c r="I3615" s="50" t="s">
        <v>478</v>
      </c>
    </row>
    <row r="3616" spans="1:9" x14ac:dyDescent="0.25">
      <c r="A3616" s="50">
        <v>2007</v>
      </c>
      <c r="E3616" s="50">
        <v>1.42</v>
      </c>
      <c r="F3616" s="50">
        <f t="shared" si="56"/>
        <v>89.951788599999986</v>
      </c>
      <c r="H3616" s="50">
        <v>70</v>
      </c>
      <c r="I3616" s="50" t="s">
        <v>478</v>
      </c>
    </row>
    <row r="3617" spans="1:9" x14ac:dyDescent="0.25">
      <c r="A3617" s="50">
        <v>2006</v>
      </c>
      <c r="E3617" s="50">
        <v>1.42</v>
      </c>
      <c r="F3617" s="50">
        <f t="shared" si="56"/>
        <v>89.951788599999986</v>
      </c>
      <c r="H3617" s="50">
        <v>73</v>
      </c>
      <c r="I3617" s="50" t="s">
        <v>478</v>
      </c>
    </row>
    <row r="3618" spans="1:9" x14ac:dyDescent="0.25">
      <c r="A3618" s="50">
        <v>2005</v>
      </c>
      <c r="E3618" s="50">
        <v>1.42</v>
      </c>
      <c r="F3618" s="50">
        <f t="shared" si="56"/>
        <v>89.951788599999986</v>
      </c>
      <c r="H3618" s="50">
        <v>75</v>
      </c>
      <c r="I3618" s="50" t="s">
        <v>478</v>
      </c>
    </row>
    <row r="3619" spans="1:9" x14ac:dyDescent="0.25">
      <c r="A3619" s="50">
        <v>2004</v>
      </c>
      <c r="E3619" s="50">
        <v>1.35</v>
      </c>
      <c r="F3619" s="50">
        <f t="shared" si="56"/>
        <v>85.517545499999997</v>
      </c>
      <c r="H3619" s="50">
        <v>79</v>
      </c>
      <c r="I3619" s="50" t="s">
        <v>478</v>
      </c>
    </row>
    <row r="3620" spans="1:9" x14ac:dyDescent="0.25">
      <c r="A3620" s="50">
        <v>2002</v>
      </c>
      <c r="E3620" s="50">
        <v>1.26</v>
      </c>
      <c r="F3620" s="50">
        <f t="shared" si="56"/>
        <v>79.816375799999989</v>
      </c>
      <c r="H3620" s="50">
        <v>81</v>
      </c>
      <c r="I3620" s="50" t="s">
        <v>478</v>
      </c>
    </row>
    <row r="3621" spans="1:9" x14ac:dyDescent="0.25">
      <c r="A3621" s="50">
        <v>2012</v>
      </c>
      <c r="E3621" s="50">
        <v>1.44</v>
      </c>
      <c r="F3621" s="50">
        <f t="shared" ref="F3621:F3684" si="57">E3621*(39.37*1.609)</f>
        <v>91.218715199999991</v>
      </c>
      <c r="H3621" s="50">
        <v>64</v>
      </c>
      <c r="I3621" s="50" t="s">
        <v>479</v>
      </c>
    </row>
    <row r="3622" spans="1:9" x14ac:dyDescent="0.25">
      <c r="A3622" s="50">
        <v>2011</v>
      </c>
      <c r="E3622" s="50">
        <v>1.66</v>
      </c>
      <c r="F3622" s="50">
        <f t="shared" si="57"/>
        <v>105.15490779999999</v>
      </c>
      <c r="H3622" s="50">
        <v>67</v>
      </c>
      <c r="I3622" s="50" t="s">
        <v>479</v>
      </c>
    </row>
    <row r="3623" spans="1:9" x14ac:dyDescent="0.25">
      <c r="A3623" s="50">
        <v>2010</v>
      </c>
      <c r="E3623" s="50">
        <v>1.51</v>
      </c>
      <c r="F3623" s="50">
        <f t="shared" si="57"/>
        <v>95.652958299999995</v>
      </c>
      <c r="H3623" s="50">
        <v>72</v>
      </c>
      <c r="I3623" s="50" t="s">
        <v>479</v>
      </c>
    </row>
    <row r="3624" spans="1:9" x14ac:dyDescent="0.25">
      <c r="A3624" s="50">
        <v>2009</v>
      </c>
      <c r="E3624" s="50">
        <v>1.51</v>
      </c>
      <c r="F3624" s="50">
        <f t="shared" si="57"/>
        <v>95.652958299999995</v>
      </c>
      <c r="H3624" s="50">
        <v>72</v>
      </c>
      <c r="I3624" s="50" t="s">
        <v>479</v>
      </c>
    </row>
    <row r="3625" spans="1:9" x14ac:dyDescent="0.25">
      <c r="A3625" s="50">
        <v>2008</v>
      </c>
      <c r="E3625" s="50">
        <v>1.49</v>
      </c>
      <c r="F3625" s="50">
        <f t="shared" si="57"/>
        <v>94.38603169999999</v>
      </c>
      <c r="H3625" s="50">
        <v>77</v>
      </c>
      <c r="I3625" s="50" t="s">
        <v>479</v>
      </c>
    </row>
    <row r="3626" spans="1:9" x14ac:dyDescent="0.25">
      <c r="A3626" s="50">
        <v>2007</v>
      </c>
      <c r="E3626" s="50">
        <v>1.49</v>
      </c>
      <c r="F3626" s="50">
        <f t="shared" si="57"/>
        <v>94.38603169999999</v>
      </c>
      <c r="H3626" s="50">
        <v>76</v>
      </c>
      <c r="I3626" s="50" t="s">
        <v>479</v>
      </c>
    </row>
    <row r="3627" spans="1:9" x14ac:dyDescent="0.25">
      <c r="A3627" s="50">
        <v>2006</v>
      </c>
      <c r="E3627" s="50">
        <v>1.49</v>
      </c>
      <c r="F3627" s="50">
        <f t="shared" si="57"/>
        <v>94.38603169999999</v>
      </c>
      <c r="H3627" s="50">
        <v>79</v>
      </c>
      <c r="I3627" s="50" t="s">
        <v>479</v>
      </c>
    </row>
    <row r="3628" spans="1:9" x14ac:dyDescent="0.25">
      <c r="A3628" s="50">
        <v>2005</v>
      </c>
      <c r="E3628" s="50">
        <v>1.49</v>
      </c>
      <c r="F3628" s="50">
        <f t="shared" si="57"/>
        <v>94.38603169999999</v>
      </c>
      <c r="H3628" s="50">
        <v>81</v>
      </c>
      <c r="I3628" s="50" t="s">
        <v>479</v>
      </c>
    </row>
    <row r="3629" spans="1:9" x14ac:dyDescent="0.25">
      <c r="A3629" s="50">
        <v>2004</v>
      </c>
      <c r="E3629" s="50">
        <v>1.42</v>
      </c>
      <c r="F3629" s="50">
        <f t="shared" si="57"/>
        <v>89.951788599999986</v>
      </c>
      <c r="H3629" s="50">
        <v>84</v>
      </c>
      <c r="I3629" s="50" t="s">
        <v>479</v>
      </c>
    </row>
    <row r="3630" spans="1:9" x14ac:dyDescent="0.25">
      <c r="A3630" s="50">
        <v>2003</v>
      </c>
      <c r="E3630" s="50">
        <v>1.42</v>
      </c>
      <c r="F3630" s="50">
        <f t="shared" si="57"/>
        <v>89.951788599999986</v>
      </c>
      <c r="H3630" s="50">
        <v>84</v>
      </c>
      <c r="I3630" s="50" t="s">
        <v>479</v>
      </c>
    </row>
    <row r="3631" spans="1:9" x14ac:dyDescent="0.25">
      <c r="A3631" s="50">
        <v>2002</v>
      </c>
      <c r="E3631" s="50">
        <v>1.43</v>
      </c>
      <c r="F3631" s="50">
        <f t="shared" si="57"/>
        <v>90.585251899999989</v>
      </c>
      <c r="H3631" s="50">
        <v>86</v>
      </c>
      <c r="I3631" s="50" t="s">
        <v>479</v>
      </c>
    </row>
    <row r="3632" spans="1:9" x14ac:dyDescent="0.25">
      <c r="A3632" s="50">
        <v>2012</v>
      </c>
      <c r="E3632" s="50">
        <v>1.2</v>
      </c>
      <c r="F3632" s="50">
        <f t="shared" si="57"/>
        <v>76.015595999999988</v>
      </c>
      <c r="H3632" s="50">
        <v>62</v>
      </c>
      <c r="I3632" s="50" t="s">
        <v>480</v>
      </c>
    </row>
    <row r="3633" spans="1:9" x14ac:dyDescent="0.25">
      <c r="A3633" s="50">
        <v>2011</v>
      </c>
      <c r="E3633" s="50">
        <v>1.33</v>
      </c>
      <c r="F3633" s="50">
        <f t="shared" si="57"/>
        <v>84.250618899999992</v>
      </c>
      <c r="H3633" s="50">
        <v>65</v>
      </c>
      <c r="I3633" s="50" t="s">
        <v>480</v>
      </c>
    </row>
    <row r="3634" spans="1:9" x14ac:dyDescent="0.25">
      <c r="A3634" s="50">
        <v>2010</v>
      </c>
      <c r="E3634" s="50">
        <v>1.29</v>
      </c>
      <c r="F3634" s="50">
        <f t="shared" si="57"/>
        <v>81.716765699999996</v>
      </c>
      <c r="H3634" s="50">
        <v>70</v>
      </c>
      <c r="I3634" s="50" t="s">
        <v>480</v>
      </c>
    </row>
    <row r="3635" spans="1:9" x14ac:dyDescent="0.25">
      <c r="A3635" s="50">
        <v>2009</v>
      </c>
      <c r="E3635" s="50">
        <v>1.29</v>
      </c>
      <c r="F3635" s="50">
        <f t="shared" si="57"/>
        <v>81.716765699999996</v>
      </c>
      <c r="H3635" s="50">
        <v>70</v>
      </c>
      <c r="I3635" s="50" t="s">
        <v>480</v>
      </c>
    </row>
    <row r="3636" spans="1:9" x14ac:dyDescent="0.25">
      <c r="A3636" s="50">
        <v>2008</v>
      </c>
      <c r="E3636" s="50">
        <v>1.33</v>
      </c>
      <c r="F3636" s="50">
        <f t="shared" si="57"/>
        <v>84.250618899999992</v>
      </c>
      <c r="H3636" s="50">
        <v>75</v>
      </c>
      <c r="I3636" s="50" t="s">
        <v>480</v>
      </c>
    </row>
    <row r="3637" spans="1:9" x14ac:dyDescent="0.25">
      <c r="A3637" s="50">
        <v>2007</v>
      </c>
      <c r="E3637" s="50">
        <v>1.33</v>
      </c>
      <c r="F3637" s="50">
        <f t="shared" si="57"/>
        <v>84.250618899999992</v>
      </c>
      <c r="H3637" s="50">
        <v>74</v>
      </c>
      <c r="I3637" s="50" t="s">
        <v>480</v>
      </c>
    </row>
    <row r="3638" spans="1:9" x14ac:dyDescent="0.25">
      <c r="A3638" s="50">
        <v>2006</v>
      </c>
      <c r="E3638" s="50">
        <v>1.3</v>
      </c>
      <c r="F3638" s="50">
        <f t="shared" si="57"/>
        <v>82.350228999999999</v>
      </c>
      <c r="H3638" s="50">
        <v>77</v>
      </c>
      <c r="I3638" s="50" t="s">
        <v>480</v>
      </c>
    </row>
    <row r="3639" spans="1:9" x14ac:dyDescent="0.25">
      <c r="A3639" s="50">
        <v>2005</v>
      </c>
      <c r="E3639" s="50">
        <v>1.3</v>
      </c>
      <c r="F3639" s="50">
        <f t="shared" si="57"/>
        <v>82.350228999999999</v>
      </c>
      <c r="H3639" s="50">
        <v>79</v>
      </c>
      <c r="I3639" s="50" t="s">
        <v>480</v>
      </c>
    </row>
    <row r="3640" spans="1:9" x14ac:dyDescent="0.25">
      <c r="A3640" s="50">
        <v>2004</v>
      </c>
      <c r="E3640" s="50">
        <v>1.27</v>
      </c>
      <c r="F3640" s="50">
        <f t="shared" si="57"/>
        <v>80.449839099999991</v>
      </c>
      <c r="H3640" s="50">
        <v>83</v>
      </c>
      <c r="I3640" s="50" t="s">
        <v>480</v>
      </c>
    </row>
    <row r="3641" spans="1:9" x14ac:dyDescent="0.25">
      <c r="A3641" s="50">
        <v>2002</v>
      </c>
      <c r="E3641" s="50">
        <v>1.18</v>
      </c>
      <c r="F3641" s="50">
        <f t="shared" si="57"/>
        <v>74.748669399999983</v>
      </c>
      <c r="H3641" s="50">
        <v>85</v>
      </c>
      <c r="I3641" s="50" t="s">
        <v>480</v>
      </c>
    </row>
    <row r="3642" spans="1:9" x14ac:dyDescent="0.25">
      <c r="A3642" s="50">
        <v>2012</v>
      </c>
      <c r="E3642" s="50">
        <v>1.0900000000000001</v>
      </c>
      <c r="F3642" s="50">
        <f t="shared" si="57"/>
        <v>69.047499700000003</v>
      </c>
      <c r="H3642" s="50">
        <v>67</v>
      </c>
      <c r="I3642" s="50" t="s">
        <v>481</v>
      </c>
    </row>
    <row r="3643" spans="1:9" x14ac:dyDescent="0.25">
      <c r="A3643" s="50">
        <v>2011</v>
      </c>
      <c r="E3643" s="50">
        <v>1.36</v>
      </c>
      <c r="F3643" s="50">
        <f t="shared" si="57"/>
        <v>86.1510088</v>
      </c>
      <c r="H3643" s="50">
        <v>70</v>
      </c>
      <c r="I3643" s="50" t="s">
        <v>481</v>
      </c>
    </row>
    <row r="3644" spans="1:9" x14ac:dyDescent="0.25">
      <c r="A3644" s="50">
        <v>2010</v>
      </c>
      <c r="E3644" s="50">
        <v>1.1399999999999999</v>
      </c>
      <c r="F3644" s="50">
        <f t="shared" si="57"/>
        <v>72.214816199999987</v>
      </c>
      <c r="H3644" s="50">
        <v>75</v>
      </c>
      <c r="I3644" s="50" t="s">
        <v>481</v>
      </c>
    </row>
    <row r="3645" spans="1:9" x14ac:dyDescent="0.25">
      <c r="A3645" s="50">
        <v>2009</v>
      </c>
      <c r="E3645" s="50">
        <v>1.1399999999999999</v>
      </c>
      <c r="F3645" s="50">
        <f t="shared" si="57"/>
        <v>72.214816199999987</v>
      </c>
      <c r="H3645" s="50">
        <v>75</v>
      </c>
      <c r="I3645" s="50" t="s">
        <v>481</v>
      </c>
    </row>
    <row r="3646" spans="1:9" x14ac:dyDescent="0.25">
      <c r="A3646" s="50">
        <v>2008</v>
      </c>
      <c r="E3646" s="50">
        <v>1.1100000000000001</v>
      </c>
      <c r="F3646" s="50">
        <f t="shared" si="57"/>
        <v>70.314426299999994</v>
      </c>
      <c r="H3646" s="50">
        <v>80</v>
      </c>
      <c r="I3646" s="50" t="s">
        <v>481</v>
      </c>
    </row>
    <row r="3647" spans="1:9" x14ac:dyDescent="0.25">
      <c r="A3647" s="50">
        <v>2007</v>
      </c>
      <c r="E3647" s="50">
        <v>1.1100000000000001</v>
      </c>
      <c r="F3647" s="50">
        <f t="shared" si="57"/>
        <v>70.314426299999994</v>
      </c>
      <c r="H3647" s="50">
        <v>79</v>
      </c>
      <c r="I3647" s="50" t="s">
        <v>481</v>
      </c>
    </row>
    <row r="3648" spans="1:9" x14ac:dyDescent="0.25">
      <c r="A3648" s="50">
        <v>2006</v>
      </c>
      <c r="E3648" s="50">
        <v>1.1299999999999999</v>
      </c>
      <c r="F3648" s="50">
        <f t="shared" si="57"/>
        <v>71.581352899999985</v>
      </c>
      <c r="H3648" s="50">
        <v>83</v>
      </c>
      <c r="I3648" s="50" t="s">
        <v>481</v>
      </c>
    </row>
    <row r="3649" spans="1:9" x14ac:dyDescent="0.25">
      <c r="A3649" s="50">
        <v>2005</v>
      </c>
      <c r="E3649" s="50">
        <v>1.1299999999999999</v>
      </c>
      <c r="F3649" s="50">
        <f t="shared" si="57"/>
        <v>71.581352899999985</v>
      </c>
      <c r="H3649" s="50">
        <v>85</v>
      </c>
      <c r="I3649" s="50" t="s">
        <v>481</v>
      </c>
    </row>
    <row r="3650" spans="1:9" x14ac:dyDescent="0.25">
      <c r="A3650" s="50">
        <v>2004</v>
      </c>
      <c r="E3650" s="50">
        <v>1.1100000000000001</v>
      </c>
      <c r="F3650" s="50">
        <f t="shared" si="57"/>
        <v>70.314426299999994</v>
      </c>
      <c r="H3650" s="50">
        <v>88</v>
      </c>
      <c r="I3650" s="50" t="s">
        <v>481</v>
      </c>
    </row>
    <row r="3651" spans="1:9" x14ac:dyDescent="0.25">
      <c r="A3651" s="50">
        <v>2002</v>
      </c>
      <c r="E3651" s="50">
        <v>1.07</v>
      </c>
      <c r="F3651" s="50">
        <f t="shared" si="57"/>
        <v>67.780573099999998</v>
      </c>
      <c r="H3651" s="50">
        <v>90</v>
      </c>
      <c r="I3651" s="50" t="s">
        <v>481</v>
      </c>
    </row>
    <row r="3652" spans="1:9" x14ac:dyDescent="0.25">
      <c r="A3652" s="50">
        <v>2012</v>
      </c>
      <c r="E3652" s="50">
        <v>1.18</v>
      </c>
      <c r="F3652" s="50">
        <f t="shared" si="57"/>
        <v>74.748669399999983</v>
      </c>
      <c r="H3652" s="50">
        <v>67</v>
      </c>
      <c r="I3652" s="50" t="s">
        <v>482</v>
      </c>
    </row>
    <row r="3653" spans="1:9" x14ac:dyDescent="0.25">
      <c r="A3653" s="50">
        <v>2011</v>
      </c>
      <c r="E3653" s="50">
        <v>1.57</v>
      </c>
      <c r="F3653" s="50">
        <f t="shared" si="57"/>
        <v>99.453738099999995</v>
      </c>
      <c r="H3653" s="50">
        <v>70</v>
      </c>
      <c r="I3653" s="50" t="s">
        <v>482</v>
      </c>
    </row>
    <row r="3654" spans="1:9" x14ac:dyDescent="0.25">
      <c r="A3654" s="50">
        <v>2010</v>
      </c>
      <c r="E3654" s="50">
        <v>1.18</v>
      </c>
      <c r="F3654" s="50">
        <f t="shared" si="57"/>
        <v>74.748669399999983</v>
      </c>
      <c r="H3654" s="50">
        <v>75</v>
      </c>
      <c r="I3654" s="50" t="s">
        <v>482</v>
      </c>
    </row>
    <row r="3655" spans="1:9" x14ac:dyDescent="0.25">
      <c r="A3655" s="50">
        <v>2009</v>
      </c>
      <c r="E3655" s="50">
        <v>1.18</v>
      </c>
      <c r="F3655" s="50">
        <f t="shared" si="57"/>
        <v>74.748669399999983</v>
      </c>
      <c r="H3655" s="50">
        <v>75</v>
      </c>
      <c r="I3655" s="50" t="s">
        <v>482</v>
      </c>
    </row>
    <row r="3656" spans="1:9" x14ac:dyDescent="0.25">
      <c r="A3656" s="50">
        <v>2008</v>
      </c>
      <c r="E3656" s="50">
        <v>1.17</v>
      </c>
      <c r="F3656" s="50">
        <f t="shared" si="57"/>
        <v>74.115206099999995</v>
      </c>
      <c r="H3656" s="50">
        <v>79</v>
      </c>
      <c r="I3656" s="50" t="s">
        <v>482</v>
      </c>
    </row>
    <row r="3657" spans="1:9" x14ac:dyDescent="0.25">
      <c r="A3657" s="50">
        <v>2007</v>
      </c>
      <c r="E3657" s="50">
        <v>1.17</v>
      </c>
      <c r="F3657" s="50">
        <f t="shared" si="57"/>
        <v>74.115206099999995</v>
      </c>
      <c r="H3657" s="50">
        <v>78</v>
      </c>
      <c r="I3657" s="50" t="s">
        <v>482</v>
      </c>
    </row>
    <row r="3658" spans="1:9" x14ac:dyDescent="0.25">
      <c r="A3658" s="50">
        <v>2006</v>
      </c>
      <c r="E3658" s="50">
        <v>1.24</v>
      </c>
      <c r="F3658" s="50">
        <f t="shared" si="57"/>
        <v>78.549449199999998</v>
      </c>
      <c r="H3658" s="50">
        <v>82</v>
      </c>
      <c r="I3658" s="50" t="s">
        <v>482</v>
      </c>
    </row>
    <row r="3659" spans="1:9" x14ac:dyDescent="0.25">
      <c r="A3659" s="50">
        <v>2005</v>
      </c>
      <c r="E3659" s="50">
        <v>1.24</v>
      </c>
      <c r="F3659" s="50">
        <f t="shared" si="57"/>
        <v>78.549449199999998</v>
      </c>
      <c r="H3659" s="50">
        <v>84</v>
      </c>
      <c r="I3659" s="50" t="s">
        <v>482</v>
      </c>
    </row>
    <row r="3660" spans="1:9" x14ac:dyDescent="0.25">
      <c r="A3660" s="50">
        <v>2004</v>
      </c>
      <c r="E3660" s="50">
        <v>1.1299999999999999</v>
      </c>
      <c r="F3660" s="50">
        <f t="shared" si="57"/>
        <v>71.581352899999985</v>
      </c>
      <c r="H3660" s="50">
        <v>88</v>
      </c>
      <c r="I3660" s="50" t="s">
        <v>482</v>
      </c>
    </row>
    <row r="3661" spans="1:9" x14ac:dyDescent="0.25">
      <c r="A3661" s="50">
        <v>2002</v>
      </c>
      <c r="E3661" s="50">
        <v>1.04</v>
      </c>
      <c r="F3661" s="50">
        <f t="shared" si="57"/>
        <v>65.880183199999991</v>
      </c>
      <c r="H3661" s="50">
        <v>89</v>
      </c>
      <c r="I3661" s="50" t="s">
        <v>482</v>
      </c>
    </row>
    <row r="3662" spans="1:9" x14ac:dyDescent="0.25">
      <c r="A3662" s="50">
        <v>2012</v>
      </c>
      <c r="E3662" s="50">
        <v>1.76</v>
      </c>
      <c r="F3662" s="50">
        <f t="shared" si="57"/>
        <v>111.48954079999999</v>
      </c>
      <c r="H3662" s="50">
        <v>78</v>
      </c>
      <c r="I3662" s="50" t="s">
        <v>483</v>
      </c>
    </row>
    <row r="3663" spans="1:9" x14ac:dyDescent="0.25">
      <c r="A3663" s="50">
        <v>2011</v>
      </c>
      <c r="E3663" s="50">
        <v>1.76</v>
      </c>
      <c r="F3663" s="50">
        <f t="shared" si="57"/>
        <v>111.48954079999999</v>
      </c>
      <c r="H3663" s="50">
        <v>81</v>
      </c>
      <c r="I3663" s="50" t="s">
        <v>483</v>
      </c>
    </row>
    <row r="3664" spans="1:9" x14ac:dyDescent="0.25">
      <c r="A3664" s="50">
        <v>2010</v>
      </c>
      <c r="E3664" s="50">
        <v>1.89</v>
      </c>
      <c r="F3664" s="50">
        <f t="shared" si="57"/>
        <v>119.72456369999999</v>
      </c>
      <c r="H3664" s="50">
        <v>84</v>
      </c>
      <c r="I3664" s="50" t="s">
        <v>483</v>
      </c>
    </row>
    <row r="3665" spans="1:9" x14ac:dyDescent="0.25">
      <c r="A3665" s="50">
        <v>2009</v>
      </c>
      <c r="E3665" s="50">
        <v>1.89</v>
      </c>
      <c r="F3665" s="50">
        <f t="shared" si="57"/>
        <v>119.72456369999999</v>
      </c>
      <c r="H3665" s="50">
        <v>84</v>
      </c>
      <c r="I3665" s="50" t="s">
        <v>483</v>
      </c>
    </row>
    <row r="3666" spans="1:9" x14ac:dyDescent="0.25">
      <c r="A3666" s="50">
        <v>2008</v>
      </c>
      <c r="E3666" s="50">
        <v>1.89</v>
      </c>
      <c r="F3666" s="50">
        <f t="shared" si="57"/>
        <v>119.72456369999999</v>
      </c>
      <c r="H3666" s="50">
        <v>88</v>
      </c>
      <c r="I3666" s="50" t="s">
        <v>483</v>
      </c>
    </row>
    <row r="3667" spans="1:9" x14ac:dyDescent="0.25">
      <c r="A3667" s="50">
        <v>2007</v>
      </c>
      <c r="E3667" s="50">
        <v>1.82</v>
      </c>
      <c r="F3667" s="50">
        <f t="shared" si="57"/>
        <v>115.2903206</v>
      </c>
      <c r="H3667" s="50">
        <v>88</v>
      </c>
      <c r="I3667" s="50" t="s">
        <v>483</v>
      </c>
    </row>
    <row r="3668" spans="1:9" x14ac:dyDescent="0.25">
      <c r="A3668" s="50">
        <v>2006</v>
      </c>
      <c r="E3668" s="50">
        <v>1.82</v>
      </c>
      <c r="F3668" s="50">
        <f t="shared" si="57"/>
        <v>115.2903206</v>
      </c>
      <c r="H3668" s="50">
        <v>90</v>
      </c>
      <c r="I3668" s="50" t="s">
        <v>483</v>
      </c>
    </row>
    <row r="3669" spans="1:9" x14ac:dyDescent="0.25">
      <c r="A3669" s="50">
        <v>2005</v>
      </c>
      <c r="E3669" s="50">
        <v>1.87</v>
      </c>
      <c r="F3669" s="50">
        <f t="shared" si="57"/>
        <v>118.4576371</v>
      </c>
      <c r="H3669" s="50">
        <v>92</v>
      </c>
      <c r="I3669" s="50" t="s">
        <v>483</v>
      </c>
    </row>
    <row r="3670" spans="1:9" x14ac:dyDescent="0.25">
      <c r="A3670" s="50">
        <v>2004</v>
      </c>
      <c r="E3670" s="50">
        <v>1.87</v>
      </c>
      <c r="F3670" s="50">
        <f t="shared" si="57"/>
        <v>118.4576371</v>
      </c>
      <c r="H3670" s="50">
        <v>95</v>
      </c>
      <c r="I3670" s="50" t="s">
        <v>483</v>
      </c>
    </row>
    <row r="3671" spans="1:9" x14ac:dyDescent="0.25">
      <c r="A3671" s="50">
        <v>2002</v>
      </c>
      <c r="E3671" s="50">
        <v>1.83</v>
      </c>
      <c r="F3671" s="50">
        <f t="shared" si="57"/>
        <v>115.92378389999999</v>
      </c>
      <c r="H3671" s="50">
        <v>96</v>
      </c>
      <c r="I3671" s="50" t="s">
        <v>483</v>
      </c>
    </row>
    <row r="3672" spans="1:9" x14ac:dyDescent="0.25">
      <c r="A3672" s="50">
        <v>2012</v>
      </c>
      <c r="E3672" s="50">
        <v>1.46</v>
      </c>
      <c r="F3672" s="50">
        <f t="shared" si="57"/>
        <v>92.485641799999996</v>
      </c>
      <c r="H3672" s="50">
        <v>78</v>
      </c>
      <c r="I3672" s="50" t="s">
        <v>484</v>
      </c>
    </row>
    <row r="3673" spans="1:9" x14ac:dyDescent="0.25">
      <c r="A3673" s="50">
        <v>2011</v>
      </c>
      <c r="E3673" s="50">
        <v>1.47</v>
      </c>
      <c r="F3673" s="50">
        <f t="shared" si="57"/>
        <v>93.119105099999985</v>
      </c>
      <c r="H3673" s="50">
        <v>80</v>
      </c>
      <c r="I3673" s="50" t="s">
        <v>484</v>
      </c>
    </row>
    <row r="3674" spans="1:9" x14ac:dyDescent="0.25">
      <c r="A3674" s="50">
        <v>2010</v>
      </c>
      <c r="E3674" s="50">
        <v>1.38</v>
      </c>
      <c r="F3674" s="50">
        <f t="shared" si="57"/>
        <v>87.41793539999999</v>
      </c>
      <c r="H3674" s="50">
        <v>84</v>
      </c>
      <c r="I3674" s="50" t="s">
        <v>484</v>
      </c>
    </row>
    <row r="3675" spans="1:9" x14ac:dyDescent="0.25">
      <c r="A3675" s="50">
        <v>2009</v>
      </c>
      <c r="E3675" s="50">
        <v>1.38</v>
      </c>
      <c r="F3675" s="50">
        <f t="shared" si="57"/>
        <v>87.41793539999999</v>
      </c>
      <c r="H3675" s="50">
        <v>84</v>
      </c>
      <c r="I3675" s="50" t="s">
        <v>484</v>
      </c>
    </row>
    <row r="3676" spans="1:9" x14ac:dyDescent="0.25">
      <c r="A3676" s="50">
        <v>2008</v>
      </c>
      <c r="E3676" s="50">
        <v>1.38</v>
      </c>
      <c r="F3676" s="50">
        <f t="shared" si="57"/>
        <v>87.41793539999999</v>
      </c>
      <c r="H3676" s="50">
        <v>87</v>
      </c>
      <c r="I3676" s="50" t="s">
        <v>484</v>
      </c>
    </row>
    <row r="3677" spans="1:9" x14ac:dyDescent="0.25">
      <c r="A3677" s="50">
        <v>2007</v>
      </c>
      <c r="E3677" s="50">
        <v>1.36</v>
      </c>
      <c r="F3677" s="50">
        <f t="shared" si="57"/>
        <v>86.1510088</v>
      </c>
      <c r="H3677" s="50">
        <v>87</v>
      </c>
      <c r="I3677" s="50" t="s">
        <v>484</v>
      </c>
    </row>
    <row r="3678" spans="1:9" x14ac:dyDescent="0.25">
      <c r="A3678" s="50">
        <v>2006</v>
      </c>
      <c r="E3678" s="50">
        <v>1.36</v>
      </c>
      <c r="F3678" s="50">
        <f t="shared" si="57"/>
        <v>86.1510088</v>
      </c>
      <c r="H3678" s="50">
        <v>89</v>
      </c>
      <c r="I3678" s="50" t="s">
        <v>484</v>
      </c>
    </row>
    <row r="3679" spans="1:9" x14ac:dyDescent="0.25">
      <c r="A3679" s="50">
        <v>2005</v>
      </c>
      <c r="E3679" s="50">
        <v>1.44</v>
      </c>
      <c r="F3679" s="50">
        <f t="shared" si="57"/>
        <v>91.218715199999991</v>
      </c>
      <c r="H3679" s="50">
        <v>91</v>
      </c>
      <c r="I3679" s="50" t="s">
        <v>484</v>
      </c>
    </row>
    <row r="3680" spans="1:9" x14ac:dyDescent="0.25">
      <c r="A3680" s="50">
        <v>2004</v>
      </c>
      <c r="E3680" s="50">
        <v>1.44</v>
      </c>
      <c r="F3680" s="50">
        <f t="shared" si="57"/>
        <v>91.218715199999991</v>
      </c>
      <c r="H3680" s="50">
        <v>93</v>
      </c>
      <c r="I3680" s="50" t="s">
        <v>484</v>
      </c>
    </row>
    <row r="3681" spans="1:9" x14ac:dyDescent="0.25">
      <c r="A3681" s="50">
        <v>2003</v>
      </c>
      <c r="E3681" s="50">
        <v>1.38</v>
      </c>
      <c r="F3681" s="50">
        <f t="shared" si="57"/>
        <v>87.41793539999999</v>
      </c>
      <c r="H3681" s="50">
        <v>93</v>
      </c>
      <c r="I3681" s="50" t="s">
        <v>484</v>
      </c>
    </row>
    <row r="3682" spans="1:9" x14ac:dyDescent="0.25">
      <c r="A3682" s="50">
        <v>2002</v>
      </c>
      <c r="E3682" s="50">
        <v>1.38</v>
      </c>
      <c r="F3682" s="50">
        <f t="shared" si="57"/>
        <v>87.41793539999999</v>
      </c>
      <c r="H3682" s="50">
        <v>94</v>
      </c>
      <c r="I3682" s="50" t="s">
        <v>484</v>
      </c>
    </row>
    <row r="3683" spans="1:9" x14ac:dyDescent="0.25">
      <c r="A3683" s="50">
        <v>2012</v>
      </c>
      <c r="E3683" s="50">
        <v>1.44</v>
      </c>
      <c r="F3683" s="50">
        <f t="shared" si="57"/>
        <v>91.218715199999991</v>
      </c>
      <c r="H3683" s="50">
        <v>84</v>
      </c>
      <c r="I3683" s="50" t="s">
        <v>485</v>
      </c>
    </row>
    <row r="3684" spans="1:9" x14ac:dyDescent="0.25">
      <c r="A3684" s="50">
        <v>2011</v>
      </c>
      <c r="E3684" s="50">
        <v>1.49</v>
      </c>
      <c r="F3684" s="50">
        <f t="shared" si="57"/>
        <v>94.38603169999999</v>
      </c>
      <c r="H3684" s="50">
        <v>87</v>
      </c>
      <c r="I3684" s="50" t="s">
        <v>485</v>
      </c>
    </row>
    <row r="3685" spans="1:9" x14ac:dyDescent="0.25">
      <c r="A3685" s="50">
        <v>2010</v>
      </c>
      <c r="E3685" s="50">
        <v>1.58</v>
      </c>
      <c r="F3685" s="50">
        <f t="shared" ref="F3685:F3748" si="58">E3685*(39.37*1.609)</f>
        <v>100.0872014</v>
      </c>
      <c r="H3685" s="50">
        <v>92</v>
      </c>
      <c r="I3685" s="50" t="s">
        <v>485</v>
      </c>
    </row>
    <row r="3686" spans="1:9" x14ac:dyDescent="0.25">
      <c r="A3686" s="50">
        <v>2009</v>
      </c>
      <c r="E3686" s="50">
        <v>1.58</v>
      </c>
      <c r="F3686" s="50">
        <f t="shared" si="58"/>
        <v>100.0872014</v>
      </c>
      <c r="H3686" s="50">
        <v>92</v>
      </c>
      <c r="I3686" s="50" t="s">
        <v>485</v>
      </c>
    </row>
    <row r="3687" spans="1:9" x14ac:dyDescent="0.25">
      <c r="A3687" s="50">
        <v>2008</v>
      </c>
      <c r="E3687" s="50">
        <v>1.58</v>
      </c>
      <c r="F3687" s="50">
        <f t="shared" si="58"/>
        <v>100.0872014</v>
      </c>
      <c r="H3687" s="50">
        <v>95</v>
      </c>
      <c r="I3687" s="50" t="s">
        <v>485</v>
      </c>
    </row>
    <row r="3688" spans="1:9" x14ac:dyDescent="0.25">
      <c r="A3688" s="50">
        <v>2007</v>
      </c>
      <c r="E3688" s="50">
        <v>1.56</v>
      </c>
      <c r="F3688" s="50">
        <f t="shared" si="58"/>
        <v>98.820274799999993</v>
      </c>
      <c r="H3688" s="50">
        <v>98</v>
      </c>
      <c r="I3688" s="50" t="s">
        <v>485</v>
      </c>
    </row>
    <row r="3689" spans="1:9" x14ac:dyDescent="0.25">
      <c r="A3689" s="50">
        <v>2012</v>
      </c>
      <c r="E3689" s="50">
        <v>1.45</v>
      </c>
      <c r="F3689" s="50">
        <f t="shared" si="58"/>
        <v>91.852178499999994</v>
      </c>
      <c r="H3689" s="50">
        <v>64</v>
      </c>
      <c r="I3689" s="50" t="s">
        <v>486</v>
      </c>
    </row>
    <row r="3690" spans="1:9" x14ac:dyDescent="0.25">
      <c r="A3690" s="50">
        <v>2011</v>
      </c>
      <c r="E3690" s="50">
        <v>1.48</v>
      </c>
      <c r="F3690" s="50">
        <f t="shared" si="58"/>
        <v>93.752568399999987</v>
      </c>
      <c r="H3690" s="50">
        <v>67</v>
      </c>
      <c r="I3690" s="50" t="s">
        <v>486</v>
      </c>
    </row>
    <row r="3691" spans="1:9" x14ac:dyDescent="0.25">
      <c r="A3691" s="50">
        <v>2010</v>
      </c>
      <c r="E3691" s="50">
        <v>1.48</v>
      </c>
      <c r="F3691" s="50">
        <f t="shared" si="58"/>
        <v>93.752568399999987</v>
      </c>
      <c r="H3691" s="50">
        <v>67</v>
      </c>
      <c r="I3691" s="50" t="s">
        <v>486</v>
      </c>
    </row>
    <row r="3692" spans="1:9" x14ac:dyDescent="0.25">
      <c r="A3692" s="50">
        <v>2009</v>
      </c>
      <c r="E3692" s="50">
        <v>1.48</v>
      </c>
      <c r="F3692" s="50">
        <f t="shared" si="58"/>
        <v>93.752568399999987</v>
      </c>
      <c r="H3692" s="50">
        <v>67</v>
      </c>
      <c r="I3692" s="50" t="s">
        <v>486</v>
      </c>
    </row>
    <row r="3693" spans="1:9" x14ac:dyDescent="0.25">
      <c r="A3693" s="50">
        <v>2008</v>
      </c>
      <c r="E3693" s="50">
        <v>1.48</v>
      </c>
      <c r="F3693" s="50">
        <f t="shared" si="58"/>
        <v>93.752568399999987</v>
      </c>
      <c r="H3693" s="50">
        <v>72</v>
      </c>
      <c r="I3693" s="50" t="s">
        <v>486</v>
      </c>
    </row>
    <row r="3694" spans="1:9" x14ac:dyDescent="0.25">
      <c r="A3694" s="50">
        <v>2007</v>
      </c>
      <c r="E3694" s="50">
        <v>1.33</v>
      </c>
      <c r="F3694" s="50">
        <f t="shared" si="58"/>
        <v>84.250618899999992</v>
      </c>
      <c r="H3694" s="50">
        <v>72</v>
      </c>
      <c r="I3694" s="50" t="s">
        <v>486</v>
      </c>
    </row>
    <row r="3695" spans="1:9" x14ac:dyDescent="0.25">
      <c r="A3695" s="50">
        <v>2006</v>
      </c>
      <c r="E3695" s="50">
        <v>1.33</v>
      </c>
      <c r="F3695" s="50">
        <f t="shared" si="58"/>
        <v>84.250618899999992</v>
      </c>
      <c r="H3695" s="50">
        <v>75</v>
      </c>
      <c r="I3695" s="50" t="s">
        <v>486</v>
      </c>
    </row>
    <row r="3696" spans="1:9" x14ac:dyDescent="0.25">
      <c r="A3696" s="50">
        <v>2005</v>
      </c>
      <c r="E3696" s="50">
        <v>1.36</v>
      </c>
      <c r="F3696" s="50">
        <f t="shared" si="58"/>
        <v>86.1510088</v>
      </c>
      <c r="H3696" s="50">
        <v>79</v>
      </c>
      <c r="I3696" s="50" t="s">
        <v>486</v>
      </c>
    </row>
    <row r="3697" spans="1:9" x14ac:dyDescent="0.25">
      <c r="A3697" s="50">
        <v>2004</v>
      </c>
      <c r="E3697" s="50">
        <v>1.36</v>
      </c>
      <c r="F3697" s="50">
        <f t="shared" si="58"/>
        <v>86.1510088</v>
      </c>
      <c r="H3697" s="50">
        <v>81</v>
      </c>
      <c r="I3697" s="50" t="s">
        <v>486</v>
      </c>
    </row>
    <row r="3698" spans="1:9" x14ac:dyDescent="0.25">
      <c r="A3698" s="50">
        <v>2002</v>
      </c>
      <c r="E3698" s="50">
        <v>1.3</v>
      </c>
      <c r="F3698" s="50">
        <f t="shared" si="58"/>
        <v>82.350228999999999</v>
      </c>
      <c r="H3698" s="50">
        <v>82</v>
      </c>
      <c r="I3698" s="50" t="s">
        <v>486</v>
      </c>
    </row>
    <row r="3699" spans="1:9" x14ac:dyDescent="0.25">
      <c r="A3699" s="50">
        <v>2012</v>
      </c>
      <c r="E3699" s="50">
        <v>1.46</v>
      </c>
      <c r="F3699" s="50">
        <f t="shared" si="58"/>
        <v>92.485641799999996</v>
      </c>
      <c r="H3699" s="50">
        <v>64</v>
      </c>
      <c r="I3699" s="50" t="s">
        <v>487</v>
      </c>
    </row>
    <row r="3700" spans="1:9" x14ac:dyDescent="0.25">
      <c r="A3700" s="50">
        <v>2011</v>
      </c>
      <c r="E3700" s="50">
        <v>1.52</v>
      </c>
      <c r="F3700" s="50">
        <f t="shared" si="58"/>
        <v>96.286421599999997</v>
      </c>
      <c r="H3700" s="50">
        <v>67</v>
      </c>
      <c r="I3700" s="50" t="s">
        <v>487</v>
      </c>
    </row>
    <row r="3701" spans="1:9" x14ac:dyDescent="0.25">
      <c r="A3701" s="50">
        <v>2010</v>
      </c>
      <c r="E3701" s="50">
        <v>1.33</v>
      </c>
      <c r="F3701" s="50">
        <f t="shared" si="58"/>
        <v>84.250618899999992</v>
      </c>
      <c r="H3701" s="50">
        <v>71</v>
      </c>
      <c r="I3701" s="50" t="s">
        <v>487</v>
      </c>
    </row>
    <row r="3702" spans="1:9" x14ac:dyDescent="0.25">
      <c r="A3702" s="50">
        <v>2009</v>
      </c>
      <c r="E3702" s="50">
        <v>1.33</v>
      </c>
      <c r="F3702" s="50">
        <f t="shared" si="58"/>
        <v>84.250618899999992</v>
      </c>
      <c r="H3702" s="50">
        <v>71</v>
      </c>
      <c r="I3702" s="50" t="s">
        <v>487</v>
      </c>
    </row>
    <row r="3703" spans="1:9" x14ac:dyDescent="0.25">
      <c r="A3703" s="50">
        <v>2008</v>
      </c>
      <c r="E3703" s="50">
        <v>1.33</v>
      </c>
      <c r="F3703" s="50">
        <f t="shared" si="58"/>
        <v>84.250618899999992</v>
      </c>
      <c r="H3703" s="50">
        <v>75</v>
      </c>
      <c r="I3703" s="50" t="s">
        <v>487</v>
      </c>
    </row>
    <row r="3704" spans="1:9" x14ac:dyDescent="0.25">
      <c r="A3704" s="50">
        <v>2007</v>
      </c>
      <c r="E3704" s="50">
        <v>1.33</v>
      </c>
      <c r="F3704" s="50">
        <f t="shared" si="58"/>
        <v>84.250618899999992</v>
      </c>
      <c r="H3704" s="50">
        <v>75</v>
      </c>
      <c r="I3704" s="50" t="s">
        <v>487</v>
      </c>
    </row>
    <row r="3705" spans="1:9" x14ac:dyDescent="0.25">
      <c r="A3705" s="50">
        <v>2006</v>
      </c>
      <c r="E3705" s="50">
        <v>1.3</v>
      </c>
      <c r="F3705" s="50">
        <f t="shared" si="58"/>
        <v>82.350228999999999</v>
      </c>
      <c r="H3705" s="50">
        <v>77</v>
      </c>
      <c r="I3705" s="50" t="s">
        <v>487</v>
      </c>
    </row>
    <row r="3706" spans="1:9" x14ac:dyDescent="0.25">
      <c r="A3706" s="50">
        <v>2005</v>
      </c>
      <c r="E3706" s="50">
        <v>1.3</v>
      </c>
      <c r="F3706" s="50">
        <f t="shared" si="58"/>
        <v>82.350228999999999</v>
      </c>
      <c r="H3706" s="50">
        <v>79</v>
      </c>
      <c r="I3706" s="50" t="s">
        <v>487</v>
      </c>
    </row>
    <row r="3707" spans="1:9" x14ac:dyDescent="0.25">
      <c r="A3707" s="50">
        <v>2004</v>
      </c>
      <c r="E3707" s="50">
        <v>1.32</v>
      </c>
      <c r="F3707" s="50">
        <f t="shared" si="58"/>
        <v>83.617155600000004</v>
      </c>
      <c r="H3707" s="50">
        <v>82</v>
      </c>
      <c r="I3707" s="50" t="s">
        <v>487</v>
      </c>
    </row>
    <row r="3708" spans="1:9" x14ac:dyDescent="0.25">
      <c r="A3708" s="50">
        <v>2002</v>
      </c>
      <c r="E3708" s="50">
        <v>1.29</v>
      </c>
      <c r="F3708" s="50">
        <f t="shared" si="58"/>
        <v>81.716765699999996</v>
      </c>
      <c r="H3708" s="50">
        <v>84</v>
      </c>
      <c r="I3708" s="50" t="s">
        <v>487</v>
      </c>
    </row>
    <row r="3709" spans="1:9" x14ac:dyDescent="0.25">
      <c r="A3709" s="50">
        <v>2012</v>
      </c>
      <c r="E3709" s="50">
        <v>1.56</v>
      </c>
      <c r="F3709" s="50">
        <f t="shared" si="58"/>
        <v>98.820274799999993</v>
      </c>
      <c r="H3709" s="50">
        <v>92</v>
      </c>
      <c r="I3709" s="50" t="s">
        <v>488</v>
      </c>
    </row>
    <row r="3710" spans="1:9" x14ac:dyDescent="0.25">
      <c r="A3710" s="50">
        <v>2011</v>
      </c>
      <c r="E3710" s="50">
        <v>1.62</v>
      </c>
      <c r="F3710" s="50">
        <f t="shared" si="58"/>
        <v>102.62105459999999</v>
      </c>
      <c r="H3710" s="50">
        <v>95</v>
      </c>
      <c r="I3710" s="50" t="s">
        <v>488</v>
      </c>
    </row>
    <row r="3711" spans="1:9" x14ac:dyDescent="0.25">
      <c r="A3711" s="50">
        <v>2010</v>
      </c>
      <c r="E3711" s="50">
        <v>1.87</v>
      </c>
      <c r="F3711" s="50">
        <f t="shared" si="58"/>
        <v>118.4576371</v>
      </c>
      <c r="H3711" s="50">
        <v>100</v>
      </c>
      <c r="I3711" s="50" t="s">
        <v>488</v>
      </c>
    </row>
    <row r="3712" spans="1:9" x14ac:dyDescent="0.25">
      <c r="A3712" s="50">
        <v>2009</v>
      </c>
      <c r="E3712" s="50">
        <v>1.87</v>
      </c>
      <c r="F3712" s="50">
        <f t="shared" si="58"/>
        <v>118.4576371</v>
      </c>
      <c r="H3712" s="50">
        <v>100</v>
      </c>
      <c r="I3712" s="50" t="s">
        <v>488</v>
      </c>
    </row>
    <row r="3713" spans="1:9" x14ac:dyDescent="0.25">
      <c r="A3713" s="50">
        <v>2004</v>
      </c>
      <c r="E3713" s="50">
        <v>1.46</v>
      </c>
      <c r="F3713" s="50">
        <f t="shared" si="58"/>
        <v>92.485641799999996</v>
      </c>
      <c r="H3713" s="50">
        <v>79</v>
      </c>
      <c r="I3713" s="50" t="s">
        <v>489</v>
      </c>
    </row>
    <row r="3714" spans="1:9" x14ac:dyDescent="0.25">
      <c r="A3714" s="50">
        <v>2003</v>
      </c>
      <c r="E3714" s="50">
        <v>1.46</v>
      </c>
      <c r="F3714" s="50">
        <f t="shared" si="58"/>
        <v>92.485641799999996</v>
      </c>
      <c r="H3714" s="50">
        <v>79</v>
      </c>
      <c r="I3714" s="50" t="s">
        <v>490</v>
      </c>
    </row>
    <row r="3715" spans="1:9" x14ac:dyDescent="0.25">
      <c r="A3715" s="50">
        <v>2002</v>
      </c>
      <c r="E3715" s="50">
        <v>1.39</v>
      </c>
      <c r="F3715" s="50">
        <f t="shared" si="58"/>
        <v>88.051398699999993</v>
      </c>
      <c r="H3715" s="50">
        <v>81</v>
      </c>
      <c r="I3715" s="50" t="s">
        <v>490</v>
      </c>
    </row>
    <row r="3716" spans="1:9" x14ac:dyDescent="0.25">
      <c r="A3716" s="50">
        <v>2012</v>
      </c>
      <c r="E3716" s="50">
        <v>1.52</v>
      </c>
      <c r="F3716" s="50">
        <f t="shared" si="58"/>
        <v>96.286421599999997</v>
      </c>
      <c r="H3716" s="50">
        <v>63</v>
      </c>
      <c r="I3716" s="50" t="s">
        <v>491</v>
      </c>
    </row>
    <row r="3717" spans="1:9" x14ac:dyDescent="0.25">
      <c r="A3717" s="50">
        <v>2011</v>
      </c>
      <c r="E3717" s="50">
        <v>1.63</v>
      </c>
      <c r="F3717" s="50">
        <f t="shared" si="58"/>
        <v>103.25451789999998</v>
      </c>
      <c r="H3717" s="50">
        <v>65</v>
      </c>
      <c r="I3717" s="50" t="s">
        <v>491</v>
      </c>
    </row>
    <row r="3718" spans="1:9" x14ac:dyDescent="0.25">
      <c r="A3718" s="50">
        <v>2010</v>
      </c>
      <c r="E3718" s="50">
        <v>1.56</v>
      </c>
      <c r="F3718" s="50">
        <f t="shared" si="58"/>
        <v>98.820274799999993</v>
      </c>
      <c r="H3718" s="50">
        <v>68</v>
      </c>
      <c r="I3718" s="50" t="s">
        <v>491</v>
      </c>
    </row>
    <row r="3719" spans="1:9" x14ac:dyDescent="0.25">
      <c r="A3719" s="50">
        <v>2009</v>
      </c>
      <c r="E3719" s="50">
        <v>1.56</v>
      </c>
      <c r="F3719" s="50">
        <f t="shared" si="58"/>
        <v>98.820274799999993</v>
      </c>
      <c r="H3719" s="50">
        <v>68</v>
      </c>
      <c r="I3719" s="50" t="s">
        <v>491</v>
      </c>
    </row>
    <row r="3720" spans="1:9" x14ac:dyDescent="0.25">
      <c r="A3720" s="50">
        <v>2008</v>
      </c>
      <c r="E3720" s="50">
        <v>1.57</v>
      </c>
      <c r="F3720" s="50">
        <f t="shared" si="58"/>
        <v>99.453738099999995</v>
      </c>
      <c r="H3720" s="50">
        <v>72</v>
      </c>
      <c r="I3720" s="50" t="s">
        <v>491</v>
      </c>
    </row>
    <row r="3721" spans="1:9" x14ac:dyDescent="0.25">
      <c r="A3721" s="50">
        <v>2007</v>
      </c>
      <c r="E3721" s="50">
        <v>1.57</v>
      </c>
      <c r="F3721" s="50">
        <f t="shared" si="58"/>
        <v>99.453738099999995</v>
      </c>
      <c r="H3721" s="50">
        <v>67</v>
      </c>
      <c r="I3721" s="50" t="s">
        <v>491</v>
      </c>
    </row>
    <row r="3722" spans="1:9" x14ac:dyDescent="0.25">
      <c r="A3722" s="50">
        <v>2006</v>
      </c>
      <c r="E3722" s="50">
        <v>1.63</v>
      </c>
      <c r="F3722" s="50">
        <f t="shared" si="58"/>
        <v>103.25451789999998</v>
      </c>
      <c r="H3722" s="50">
        <v>69</v>
      </c>
      <c r="I3722" s="50" t="s">
        <v>491</v>
      </c>
    </row>
    <row r="3723" spans="1:9" x14ac:dyDescent="0.25">
      <c r="A3723" s="50">
        <v>2005</v>
      </c>
      <c r="E3723" s="50">
        <v>1.63</v>
      </c>
      <c r="F3723" s="50">
        <f t="shared" si="58"/>
        <v>103.25451789999998</v>
      </c>
      <c r="H3723" s="50">
        <v>77</v>
      </c>
      <c r="I3723" s="50" t="s">
        <v>491</v>
      </c>
    </row>
    <row r="3724" spans="1:9" x14ac:dyDescent="0.25">
      <c r="A3724" s="50">
        <v>2004</v>
      </c>
      <c r="E3724" s="50">
        <v>1.46</v>
      </c>
      <c r="F3724" s="50">
        <f t="shared" si="58"/>
        <v>92.485641799999996</v>
      </c>
      <c r="H3724" s="50">
        <v>79</v>
      </c>
      <c r="I3724" s="50" t="s">
        <v>491</v>
      </c>
    </row>
    <row r="3725" spans="1:9" x14ac:dyDescent="0.25">
      <c r="A3725" s="50">
        <v>2004</v>
      </c>
      <c r="E3725" s="50">
        <v>1.46</v>
      </c>
      <c r="F3725" s="50">
        <f t="shared" si="58"/>
        <v>92.485641799999996</v>
      </c>
      <c r="H3725" s="50">
        <v>79</v>
      </c>
      <c r="I3725" s="50" t="s">
        <v>492</v>
      </c>
    </row>
    <row r="3726" spans="1:9" x14ac:dyDescent="0.25">
      <c r="A3726" s="50">
        <v>2012</v>
      </c>
      <c r="E3726" s="50">
        <v>1.39</v>
      </c>
      <c r="F3726" s="50">
        <f t="shared" si="58"/>
        <v>88.051398699999993</v>
      </c>
      <c r="H3726" s="50">
        <v>62</v>
      </c>
      <c r="I3726" s="50" t="s">
        <v>493</v>
      </c>
    </row>
    <row r="3727" spans="1:9" x14ac:dyDescent="0.25">
      <c r="A3727" s="50">
        <v>2011</v>
      </c>
      <c r="E3727" s="50">
        <v>1.5</v>
      </c>
      <c r="F3727" s="50">
        <f t="shared" si="58"/>
        <v>95.019494999999992</v>
      </c>
      <c r="H3727" s="50">
        <v>64</v>
      </c>
      <c r="I3727" s="50" t="s">
        <v>493</v>
      </c>
    </row>
    <row r="3728" spans="1:9" x14ac:dyDescent="0.25">
      <c r="A3728" s="50">
        <v>2010</v>
      </c>
      <c r="E3728" s="50">
        <v>1.47</v>
      </c>
      <c r="F3728" s="50">
        <f t="shared" si="58"/>
        <v>93.119105099999985</v>
      </c>
      <c r="H3728" s="50">
        <v>67</v>
      </c>
      <c r="I3728" s="50" t="s">
        <v>493</v>
      </c>
    </row>
    <row r="3729" spans="1:9" x14ac:dyDescent="0.25">
      <c r="A3729" s="50">
        <v>2009</v>
      </c>
      <c r="E3729" s="50">
        <v>1.47</v>
      </c>
      <c r="F3729" s="50">
        <f t="shared" si="58"/>
        <v>93.119105099999985</v>
      </c>
      <c r="H3729" s="50">
        <v>67</v>
      </c>
      <c r="I3729" s="50" t="s">
        <v>493</v>
      </c>
    </row>
    <row r="3730" spans="1:9" x14ac:dyDescent="0.25">
      <c r="A3730" s="50">
        <v>2008</v>
      </c>
      <c r="E3730" s="50">
        <v>1.41</v>
      </c>
      <c r="F3730" s="50">
        <f t="shared" si="58"/>
        <v>89.318325299999984</v>
      </c>
      <c r="H3730" s="50">
        <v>72</v>
      </c>
      <c r="I3730" s="50" t="s">
        <v>493</v>
      </c>
    </row>
    <row r="3731" spans="1:9" x14ac:dyDescent="0.25">
      <c r="A3731" s="50">
        <v>2007</v>
      </c>
      <c r="E3731" s="50">
        <v>1.41</v>
      </c>
      <c r="F3731" s="50">
        <f t="shared" si="58"/>
        <v>89.318325299999984</v>
      </c>
      <c r="H3731" s="50">
        <v>67</v>
      </c>
      <c r="I3731" s="50" t="s">
        <v>493</v>
      </c>
    </row>
    <row r="3732" spans="1:9" x14ac:dyDescent="0.25">
      <c r="A3732" s="50">
        <v>2006</v>
      </c>
      <c r="E3732" s="50">
        <v>1.54</v>
      </c>
      <c r="F3732" s="50">
        <f t="shared" si="58"/>
        <v>97.553348199999988</v>
      </c>
      <c r="H3732" s="50">
        <v>69</v>
      </c>
      <c r="I3732" s="50" t="s">
        <v>493</v>
      </c>
    </row>
    <row r="3733" spans="1:9" x14ac:dyDescent="0.25">
      <c r="A3733" s="50">
        <v>2005</v>
      </c>
      <c r="E3733" s="50">
        <v>1.54</v>
      </c>
      <c r="F3733" s="50">
        <f t="shared" si="58"/>
        <v>97.553348199999988</v>
      </c>
      <c r="H3733" s="50">
        <v>77</v>
      </c>
      <c r="I3733" s="50" t="s">
        <v>493</v>
      </c>
    </row>
    <row r="3734" spans="1:9" x14ac:dyDescent="0.25">
      <c r="A3734" s="50">
        <v>2004</v>
      </c>
      <c r="E3734" s="50">
        <v>1.46</v>
      </c>
      <c r="F3734" s="50">
        <f t="shared" si="58"/>
        <v>92.485641799999996</v>
      </c>
      <c r="H3734" s="50">
        <v>79</v>
      </c>
      <c r="I3734" s="50" t="s">
        <v>493</v>
      </c>
    </row>
    <row r="3735" spans="1:9" x14ac:dyDescent="0.25">
      <c r="A3735" s="50">
        <v>2004</v>
      </c>
      <c r="E3735" s="50">
        <v>1.46</v>
      </c>
      <c r="F3735" s="50">
        <f t="shared" si="58"/>
        <v>92.485641799999996</v>
      </c>
      <c r="H3735" s="50">
        <v>79</v>
      </c>
      <c r="I3735" s="50" t="s">
        <v>494</v>
      </c>
    </row>
    <row r="3736" spans="1:9" x14ac:dyDescent="0.25">
      <c r="A3736" s="50">
        <v>2012</v>
      </c>
      <c r="E3736" s="50">
        <v>1.5</v>
      </c>
      <c r="F3736" s="50">
        <f t="shared" si="58"/>
        <v>95.019494999999992</v>
      </c>
      <c r="H3736" s="50">
        <v>64</v>
      </c>
      <c r="I3736" s="50" t="s">
        <v>495</v>
      </c>
    </row>
    <row r="3737" spans="1:9" x14ac:dyDescent="0.25">
      <c r="A3737" s="50">
        <v>2011</v>
      </c>
      <c r="E3737" s="50">
        <v>1.63</v>
      </c>
      <c r="F3737" s="50">
        <f t="shared" si="58"/>
        <v>103.25451789999998</v>
      </c>
      <c r="H3737" s="50">
        <v>67</v>
      </c>
      <c r="I3737" s="50" t="s">
        <v>495</v>
      </c>
    </row>
    <row r="3738" spans="1:9" x14ac:dyDescent="0.25">
      <c r="A3738" s="50">
        <v>2010</v>
      </c>
      <c r="E3738" s="50">
        <v>1.76</v>
      </c>
      <c r="F3738" s="50">
        <f t="shared" si="58"/>
        <v>111.48954079999999</v>
      </c>
      <c r="H3738" s="50">
        <v>71</v>
      </c>
      <c r="I3738" s="50" t="s">
        <v>495</v>
      </c>
    </row>
    <row r="3739" spans="1:9" x14ac:dyDescent="0.25">
      <c r="A3739" s="50">
        <v>2009</v>
      </c>
      <c r="E3739" s="50">
        <v>1.76</v>
      </c>
      <c r="F3739" s="50">
        <f t="shared" si="58"/>
        <v>111.48954079999999</v>
      </c>
      <c r="H3739" s="50">
        <v>71</v>
      </c>
      <c r="I3739" s="50" t="s">
        <v>495</v>
      </c>
    </row>
    <row r="3740" spans="1:9" x14ac:dyDescent="0.25">
      <c r="A3740" s="50">
        <v>2008</v>
      </c>
      <c r="E3740" s="50">
        <v>1.79</v>
      </c>
      <c r="F3740" s="50">
        <f t="shared" si="58"/>
        <v>113.38993069999999</v>
      </c>
      <c r="H3740" s="50">
        <v>76</v>
      </c>
      <c r="I3740" s="50" t="s">
        <v>495</v>
      </c>
    </row>
    <row r="3741" spans="1:9" x14ac:dyDescent="0.25">
      <c r="A3741" s="50">
        <v>2007</v>
      </c>
      <c r="E3741" s="50">
        <v>1.79</v>
      </c>
      <c r="F3741" s="50">
        <f t="shared" si="58"/>
        <v>113.38993069999999</v>
      </c>
      <c r="H3741" s="50">
        <v>75</v>
      </c>
      <c r="I3741" s="50" t="s">
        <v>495</v>
      </c>
    </row>
    <row r="3742" spans="1:9" x14ac:dyDescent="0.25">
      <c r="A3742" s="50">
        <v>2006</v>
      </c>
      <c r="E3742" s="50">
        <v>1.78</v>
      </c>
      <c r="F3742" s="50">
        <f t="shared" si="58"/>
        <v>112.75646739999999</v>
      </c>
      <c r="H3742" s="50">
        <v>78</v>
      </c>
      <c r="I3742" s="50" t="s">
        <v>495</v>
      </c>
    </row>
    <row r="3743" spans="1:9" x14ac:dyDescent="0.25">
      <c r="A3743" s="50">
        <v>2005</v>
      </c>
      <c r="E3743" s="50">
        <v>1.78</v>
      </c>
      <c r="F3743" s="50">
        <f t="shared" si="58"/>
        <v>112.75646739999999</v>
      </c>
      <c r="H3743" s="50">
        <v>81</v>
      </c>
      <c r="I3743" s="50" t="s">
        <v>495</v>
      </c>
    </row>
    <row r="3744" spans="1:9" x14ac:dyDescent="0.25">
      <c r="A3744" s="50">
        <v>2004</v>
      </c>
      <c r="E3744" s="50">
        <v>1.7</v>
      </c>
      <c r="F3744" s="50">
        <f t="shared" si="58"/>
        <v>107.68876099999999</v>
      </c>
      <c r="H3744" s="50">
        <v>84</v>
      </c>
      <c r="I3744" s="50" t="s">
        <v>495</v>
      </c>
    </row>
    <row r="3745" spans="1:9" x14ac:dyDescent="0.25">
      <c r="A3745" s="50">
        <v>2002</v>
      </c>
      <c r="E3745" s="50">
        <v>1.66</v>
      </c>
      <c r="F3745" s="50">
        <f t="shared" si="58"/>
        <v>105.15490779999999</v>
      </c>
      <c r="H3745" s="50">
        <v>86</v>
      </c>
      <c r="I3745" s="50" t="s">
        <v>495</v>
      </c>
    </row>
    <row r="3746" spans="1:9" x14ac:dyDescent="0.25">
      <c r="A3746" s="50">
        <v>2012</v>
      </c>
      <c r="E3746" s="50">
        <v>1.41</v>
      </c>
      <c r="F3746" s="50">
        <f t="shared" si="58"/>
        <v>89.318325299999984</v>
      </c>
      <c r="H3746" s="50">
        <v>69</v>
      </c>
      <c r="I3746" s="50" t="s">
        <v>496</v>
      </c>
    </row>
    <row r="3747" spans="1:9" x14ac:dyDescent="0.25">
      <c r="A3747" s="50">
        <v>2011</v>
      </c>
      <c r="E3747" s="50">
        <v>1.53</v>
      </c>
      <c r="F3747" s="50">
        <f t="shared" si="58"/>
        <v>96.9198849</v>
      </c>
      <c r="H3747" s="50">
        <v>72</v>
      </c>
      <c r="I3747" s="50" t="s">
        <v>496</v>
      </c>
    </row>
    <row r="3748" spans="1:9" x14ac:dyDescent="0.25">
      <c r="A3748" s="50">
        <v>2010</v>
      </c>
      <c r="E3748" s="50">
        <v>1.63</v>
      </c>
      <c r="F3748" s="50">
        <f t="shared" si="58"/>
        <v>103.25451789999998</v>
      </c>
      <c r="H3748" s="50">
        <v>76</v>
      </c>
      <c r="I3748" s="50" t="s">
        <v>496</v>
      </c>
    </row>
    <row r="3749" spans="1:9" x14ac:dyDescent="0.25">
      <c r="A3749" s="50">
        <v>2009</v>
      </c>
      <c r="E3749" s="50">
        <v>1.63</v>
      </c>
      <c r="F3749" s="50">
        <f t="shared" ref="F3749:F3812" si="59">E3749*(39.37*1.609)</f>
        <v>103.25451789999998</v>
      </c>
      <c r="H3749" s="50">
        <v>76</v>
      </c>
      <c r="I3749" s="50" t="s">
        <v>496</v>
      </c>
    </row>
    <row r="3750" spans="1:9" x14ac:dyDescent="0.25">
      <c r="A3750" s="50">
        <v>2008</v>
      </c>
      <c r="E3750" s="50">
        <v>1.74</v>
      </c>
      <c r="F3750" s="50">
        <f t="shared" si="59"/>
        <v>110.2226142</v>
      </c>
      <c r="H3750" s="50">
        <v>81</v>
      </c>
      <c r="I3750" s="50" t="s">
        <v>496</v>
      </c>
    </row>
    <row r="3751" spans="1:9" x14ac:dyDescent="0.25">
      <c r="A3751" s="50">
        <v>2007</v>
      </c>
      <c r="E3751" s="50">
        <v>1.74</v>
      </c>
      <c r="F3751" s="50">
        <f t="shared" si="59"/>
        <v>110.2226142</v>
      </c>
      <c r="H3751" s="50">
        <v>80</v>
      </c>
      <c r="I3751" s="50" t="s">
        <v>496</v>
      </c>
    </row>
    <row r="3752" spans="1:9" x14ac:dyDescent="0.25">
      <c r="A3752" s="50">
        <v>2006</v>
      </c>
      <c r="E3752" s="50">
        <v>1.94</v>
      </c>
      <c r="F3752" s="50">
        <f t="shared" si="59"/>
        <v>122.89188019999999</v>
      </c>
      <c r="H3752" s="50">
        <v>83</v>
      </c>
      <c r="I3752" s="50" t="s">
        <v>496</v>
      </c>
    </row>
    <row r="3753" spans="1:9" x14ac:dyDescent="0.25">
      <c r="A3753" s="50">
        <v>2005</v>
      </c>
      <c r="E3753" s="50">
        <v>1.94</v>
      </c>
      <c r="F3753" s="50">
        <f t="shared" si="59"/>
        <v>122.89188019999999</v>
      </c>
      <c r="H3753" s="50">
        <v>86</v>
      </c>
      <c r="I3753" s="50" t="s">
        <v>496</v>
      </c>
    </row>
    <row r="3754" spans="1:9" x14ac:dyDescent="0.25">
      <c r="A3754" s="50">
        <v>2004</v>
      </c>
      <c r="E3754" s="50">
        <v>1.83</v>
      </c>
      <c r="F3754" s="50">
        <f t="shared" si="59"/>
        <v>115.92378389999999</v>
      </c>
      <c r="H3754" s="50">
        <v>89</v>
      </c>
      <c r="I3754" s="50" t="s">
        <v>496</v>
      </c>
    </row>
    <row r="3755" spans="1:9" x14ac:dyDescent="0.25">
      <c r="A3755" s="50">
        <v>2002</v>
      </c>
      <c r="E3755" s="50">
        <v>1.87</v>
      </c>
      <c r="F3755" s="50">
        <f t="shared" si="59"/>
        <v>118.4576371</v>
      </c>
      <c r="H3755" s="50">
        <v>91</v>
      </c>
      <c r="I3755" s="50" t="s">
        <v>496</v>
      </c>
    </row>
    <row r="3756" spans="1:9" x14ac:dyDescent="0.25">
      <c r="A3756" s="50">
        <v>2012</v>
      </c>
      <c r="E3756" s="50">
        <v>1.03</v>
      </c>
      <c r="F3756" s="50">
        <f t="shared" si="59"/>
        <v>65.246719900000002</v>
      </c>
      <c r="H3756" s="50">
        <v>67</v>
      </c>
      <c r="I3756" s="50" t="s">
        <v>497</v>
      </c>
    </row>
    <row r="3757" spans="1:9" x14ac:dyDescent="0.25">
      <c r="A3757" s="50">
        <v>2011</v>
      </c>
      <c r="E3757" s="50">
        <v>1.22</v>
      </c>
      <c r="F3757" s="50">
        <f t="shared" si="59"/>
        <v>77.282522599999993</v>
      </c>
      <c r="H3757" s="50">
        <v>70</v>
      </c>
      <c r="I3757" s="50" t="s">
        <v>497</v>
      </c>
    </row>
    <row r="3758" spans="1:9" x14ac:dyDescent="0.25">
      <c r="A3758" s="50">
        <v>2010</v>
      </c>
      <c r="E3758" s="50">
        <v>1.07</v>
      </c>
      <c r="F3758" s="50">
        <f t="shared" si="59"/>
        <v>67.780573099999998</v>
      </c>
      <c r="H3758" s="50">
        <v>75</v>
      </c>
      <c r="I3758" s="50" t="s">
        <v>497</v>
      </c>
    </row>
    <row r="3759" spans="1:9" x14ac:dyDescent="0.25">
      <c r="A3759" s="50">
        <v>2009</v>
      </c>
      <c r="E3759" s="50">
        <v>1.07</v>
      </c>
      <c r="F3759" s="50">
        <f t="shared" si="59"/>
        <v>67.780573099999998</v>
      </c>
      <c r="H3759" s="50">
        <v>75</v>
      </c>
      <c r="I3759" s="50" t="s">
        <v>497</v>
      </c>
    </row>
    <row r="3760" spans="1:9" x14ac:dyDescent="0.25">
      <c r="A3760" s="50">
        <v>2008</v>
      </c>
      <c r="E3760" s="50">
        <v>1.17</v>
      </c>
      <c r="F3760" s="50">
        <f t="shared" si="59"/>
        <v>74.115206099999995</v>
      </c>
      <c r="H3760" s="50">
        <v>80</v>
      </c>
      <c r="I3760" s="50" t="s">
        <v>497</v>
      </c>
    </row>
    <row r="3761" spans="1:9" x14ac:dyDescent="0.25">
      <c r="A3761" s="50">
        <v>2007</v>
      </c>
      <c r="E3761" s="50">
        <v>1.17</v>
      </c>
      <c r="F3761" s="50">
        <f t="shared" si="59"/>
        <v>74.115206099999995</v>
      </c>
      <c r="H3761" s="50">
        <v>79</v>
      </c>
      <c r="I3761" s="50" t="s">
        <v>497</v>
      </c>
    </row>
    <row r="3762" spans="1:9" x14ac:dyDescent="0.25">
      <c r="A3762" s="50">
        <v>2006</v>
      </c>
      <c r="E3762" s="50">
        <v>1.1200000000000001</v>
      </c>
      <c r="F3762" s="50">
        <f t="shared" si="59"/>
        <v>70.947889599999996</v>
      </c>
      <c r="H3762" s="50">
        <v>82</v>
      </c>
      <c r="I3762" s="50" t="s">
        <v>497</v>
      </c>
    </row>
    <row r="3763" spans="1:9" x14ac:dyDescent="0.25">
      <c r="A3763" s="50">
        <v>2005</v>
      </c>
      <c r="E3763" s="50">
        <v>1.1200000000000001</v>
      </c>
      <c r="F3763" s="50">
        <f t="shared" si="59"/>
        <v>70.947889599999996</v>
      </c>
      <c r="H3763" s="50">
        <v>84</v>
      </c>
      <c r="I3763" s="50" t="s">
        <v>497</v>
      </c>
    </row>
    <row r="3764" spans="1:9" x14ac:dyDescent="0.25">
      <c r="A3764" s="50">
        <v>2004</v>
      </c>
      <c r="E3764" s="50">
        <v>1.1299999999999999</v>
      </c>
      <c r="F3764" s="50">
        <f t="shared" si="59"/>
        <v>71.581352899999985</v>
      </c>
      <c r="H3764" s="50">
        <v>88</v>
      </c>
      <c r="I3764" s="50" t="s">
        <v>497</v>
      </c>
    </row>
    <row r="3765" spans="1:9" x14ac:dyDescent="0.25">
      <c r="A3765" s="50">
        <v>2002</v>
      </c>
      <c r="E3765" s="50">
        <v>1.07</v>
      </c>
      <c r="F3765" s="50">
        <f t="shared" si="59"/>
        <v>67.780573099999998</v>
      </c>
      <c r="H3765" s="50">
        <v>90</v>
      </c>
      <c r="I3765" s="50" t="s">
        <v>497</v>
      </c>
    </row>
    <row r="3766" spans="1:9" x14ac:dyDescent="0.25">
      <c r="A3766" s="50">
        <v>2012</v>
      </c>
      <c r="E3766" s="50">
        <v>1.44</v>
      </c>
      <c r="F3766" s="50">
        <f t="shared" si="59"/>
        <v>91.218715199999991</v>
      </c>
      <c r="H3766" s="50">
        <v>69</v>
      </c>
      <c r="I3766" s="50" t="s">
        <v>498</v>
      </c>
    </row>
    <row r="3767" spans="1:9" x14ac:dyDescent="0.25">
      <c r="A3767" s="50">
        <v>2011</v>
      </c>
      <c r="E3767" s="50">
        <v>1.5</v>
      </c>
      <c r="F3767" s="50">
        <f t="shared" si="59"/>
        <v>95.019494999999992</v>
      </c>
      <c r="H3767" s="50">
        <v>72</v>
      </c>
      <c r="I3767" s="50" t="s">
        <v>498</v>
      </c>
    </row>
    <row r="3768" spans="1:9" x14ac:dyDescent="0.25">
      <c r="A3768" s="50">
        <v>2010</v>
      </c>
      <c r="E3768" s="50">
        <v>1.62</v>
      </c>
      <c r="F3768" s="50">
        <f t="shared" si="59"/>
        <v>102.62105459999999</v>
      </c>
      <c r="H3768" s="50">
        <v>76</v>
      </c>
      <c r="I3768" s="50" t="s">
        <v>498</v>
      </c>
    </row>
    <row r="3769" spans="1:9" x14ac:dyDescent="0.25">
      <c r="A3769" s="50">
        <v>2009</v>
      </c>
      <c r="E3769" s="50">
        <v>1.62</v>
      </c>
      <c r="F3769" s="50">
        <f t="shared" si="59"/>
        <v>102.62105459999999</v>
      </c>
      <c r="H3769" s="50">
        <v>76</v>
      </c>
      <c r="I3769" s="50" t="s">
        <v>498</v>
      </c>
    </row>
    <row r="3770" spans="1:9" x14ac:dyDescent="0.25">
      <c r="A3770" s="50">
        <v>2008</v>
      </c>
      <c r="E3770" s="50">
        <v>1.66</v>
      </c>
      <c r="F3770" s="50">
        <f t="shared" si="59"/>
        <v>105.15490779999999</v>
      </c>
      <c r="H3770" s="50">
        <v>85</v>
      </c>
      <c r="I3770" s="50" t="s">
        <v>498</v>
      </c>
    </row>
    <row r="3771" spans="1:9" x14ac:dyDescent="0.25">
      <c r="A3771" s="50">
        <v>2007</v>
      </c>
      <c r="E3771" s="50">
        <v>1.66</v>
      </c>
      <c r="F3771" s="50">
        <f t="shared" si="59"/>
        <v>105.15490779999999</v>
      </c>
      <c r="H3771" s="50">
        <v>84</v>
      </c>
      <c r="I3771" s="50" t="s">
        <v>498</v>
      </c>
    </row>
    <row r="3772" spans="1:9" x14ac:dyDescent="0.25">
      <c r="A3772" s="50">
        <v>2006</v>
      </c>
      <c r="E3772" s="50">
        <v>1.68</v>
      </c>
      <c r="F3772" s="50">
        <f t="shared" si="59"/>
        <v>106.42183439999998</v>
      </c>
      <c r="H3772" s="50">
        <v>89</v>
      </c>
      <c r="I3772" s="50" t="s">
        <v>498</v>
      </c>
    </row>
    <row r="3773" spans="1:9" x14ac:dyDescent="0.25">
      <c r="A3773" s="50">
        <v>2005</v>
      </c>
      <c r="E3773" s="50">
        <v>1.68</v>
      </c>
      <c r="F3773" s="50">
        <f t="shared" si="59"/>
        <v>106.42183439999998</v>
      </c>
      <c r="H3773" s="50">
        <v>91</v>
      </c>
      <c r="I3773" s="50" t="s">
        <v>498</v>
      </c>
    </row>
    <row r="3774" spans="1:9" x14ac:dyDescent="0.25">
      <c r="A3774" s="50">
        <v>2004</v>
      </c>
      <c r="E3774" s="50">
        <v>1.6</v>
      </c>
      <c r="F3774" s="50">
        <f t="shared" si="59"/>
        <v>101.354128</v>
      </c>
      <c r="H3774" s="50">
        <v>91</v>
      </c>
      <c r="I3774" s="50" t="s">
        <v>498</v>
      </c>
    </row>
    <row r="3775" spans="1:9" x14ac:dyDescent="0.25">
      <c r="A3775" s="50">
        <v>2002</v>
      </c>
      <c r="E3775" s="50">
        <v>1.52</v>
      </c>
      <c r="F3775" s="50">
        <f t="shared" si="59"/>
        <v>96.286421599999997</v>
      </c>
      <c r="H3775" s="50">
        <v>97</v>
      </c>
      <c r="I3775" s="50" t="s">
        <v>498</v>
      </c>
    </row>
    <row r="3776" spans="1:9" x14ac:dyDescent="0.25">
      <c r="A3776" s="50">
        <v>2008</v>
      </c>
      <c r="E3776" s="50">
        <v>1.4</v>
      </c>
      <c r="F3776" s="50">
        <f t="shared" si="59"/>
        <v>88.684861999999981</v>
      </c>
      <c r="H3776" s="50">
        <v>73</v>
      </c>
      <c r="I3776" s="50" t="s">
        <v>499</v>
      </c>
    </row>
    <row r="3777" spans="1:9" x14ac:dyDescent="0.25">
      <c r="A3777" s="50">
        <v>2007</v>
      </c>
      <c r="E3777" s="50">
        <v>1.4</v>
      </c>
      <c r="F3777" s="50">
        <f t="shared" si="59"/>
        <v>88.684861999999981</v>
      </c>
      <c r="H3777" s="50">
        <v>72</v>
      </c>
      <c r="I3777" s="50" t="s">
        <v>499</v>
      </c>
    </row>
    <row r="3778" spans="1:9" x14ac:dyDescent="0.25">
      <c r="A3778" s="50">
        <v>2006</v>
      </c>
      <c r="E3778" s="50">
        <v>1.32</v>
      </c>
      <c r="F3778" s="50">
        <f t="shared" si="59"/>
        <v>83.617155600000004</v>
      </c>
      <c r="H3778" s="50">
        <v>65</v>
      </c>
      <c r="I3778" s="50" t="s">
        <v>499</v>
      </c>
    </row>
    <row r="3779" spans="1:9" x14ac:dyDescent="0.25">
      <c r="A3779" s="50">
        <v>2005</v>
      </c>
      <c r="E3779" s="50">
        <v>1.32</v>
      </c>
      <c r="F3779" s="50">
        <f t="shared" si="59"/>
        <v>83.617155600000004</v>
      </c>
      <c r="H3779" s="50">
        <v>67</v>
      </c>
      <c r="I3779" s="50" t="s">
        <v>499</v>
      </c>
    </row>
    <row r="3780" spans="1:9" x14ac:dyDescent="0.25">
      <c r="A3780" s="50">
        <v>2004</v>
      </c>
      <c r="E3780" s="50">
        <v>1.49</v>
      </c>
      <c r="F3780" s="50">
        <f t="shared" si="59"/>
        <v>94.38603169999999</v>
      </c>
      <c r="H3780" s="50">
        <v>77</v>
      </c>
      <c r="I3780" s="50" t="s">
        <v>499</v>
      </c>
    </row>
    <row r="3781" spans="1:9" x14ac:dyDescent="0.25">
      <c r="A3781" s="50">
        <v>2002</v>
      </c>
      <c r="E3781" s="50">
        <v>1.49</v>
      </c>
      <c r="F3781" s="50">
        <f t="shared" si="59"/>
        <v>94.38603169999999</v>
      </c>
      <c r="H3781" s="50">
        <v>84</v>
      </c>
      <c r="I3781" s="50" t="s">
        <v>500</v>
      </c>
    </row>
    <row r="3782" spans="1:9" x14ac:dyDescent="0.25">
      <c r="A3782" s="50">
        <v>2012</v>
      </c>
      <c r="E3782" s="50">
        <v>1.44</v>
      </c>
      <c r="F3782" s="50">
        <f t="shared" si="59"/>
        <v>91.218715199999991</v>
      </c>
      <c r="H3782" s="50">
        <v>48</v>
      </c>
      <c r="I3782" s="50" t="s">
        <v>501</v>
      </c>
    </row>
    <row r="3783" spans="1:9" x14ac:dyDescent="0.25">
      <c r="A3783" s="50">
        <v>2011</v>
      </c>
      <c r="E3783" s="50">
        <v>1.54</v>
      </c>
      <c r="F3783" s="50">
        <f t="shared" si="59"/>
        <v>97.553348199999988</v>
      </c>
      <c r="H3783" s="50">
        <v>51</v>
      </c>
      <c r="I3783" s="50" t="s">
        <v>501</v>
      </c>
    </row>
    <row r="3784" spans="1:9" x14ac:dyDescent="0.25">
      <c r="A3784" s="50">
        <v>2010</v>
      </c>
      <c r="E3784" s="50">
        <v>1.61</v>
      </c>
      <c r="F3784" s="50">
        <f t="shared" si="59"/>
        <v>101.98759129999999</v>
      </c>
      <c r="H3784" s="50">
        <v>52</v>
      </c>
      <c r="I3784" s="50" t="s">
        <v>501</v>
      </c>
    </row>
    <row r="3785" spans="1:9" x14ac:dyDescent="0.25">
      <c r="A3785" s="50">
        <v>2009</v>
      </c>
      <c r="E3785" s="50">
        <v>1.61</v>
      </c>
      <c r="F3785" s="50">
        <f t="shared" si="59"/>
        <v>101.98759129999999</v>
      </c>
      <c r="H3785" s="50">
        <v>52</v>
      </c>
      <c r="I3785" s="50" t="s">
        <v>501</v>
      </c>
    </row>
    <row r="3786" spans="1:9" x14ac:dyDescent="0.25">
      <c r="A3786" s="50">
        <v>2008</v>
      </c>
      <c r="E3786" s="50">
        <v>1.51</v>
      </c>
      <c r="F3786" s="50">
        <f t="shared" si="59"/>
        <v>95.652958299999995</v>
      </c>
      <c r="H3786" s="50">
        <v>57</v>
      </c>
      <c r="I3786" s="50" t="s">
        <v>501</v>
      </c>
    </row>
    <row r="3787" spans="1:9" x14ac:dyDescent="0.25">
      <c r="A3787" s="50">
        <v>2007</v>
      </c>
      <c r="E3787" s="50">
        <v>1.51</v>
      </c>
      <c r="F3787" s="50">
        <f t="shared" si="59"/>
        <v>95.652958299999995</v>
      </c>
      <c r="H3787" s="50">
        <v>56</v>
      </c>
      <c r="I3787" s="50" t="s">
        <v>501</v>
      </c>
    </row>
    <row r="3788" spans="1:9" x14ac:dyDescent="0.25">
      <c r="A3788" s="50">
        <v>2006</v>
      </c>
      <c r="E3788" s="50">
        <v>1.53</v>
      </c>
      <c r="F3788" s="50">
        <f t="shared" si="59"/>
        <v>96.9198849</v>
      </c>
      <c r="H3788" s="50">
        <v>65</v>
      </c>
      <c r="I3788" s="50" t="s">
        <v>501</v>
      </c>
    </row>
    <row r="3789" spans="1:9" x14ac:dyDescent="0.25">
      <c r="A3789" s="50">
        <v>2005</v>
      </c>
      <c r="E3789" s="50">
        <v>1.53</v>
      </c>
      <c r="F3789" s="50">
        <f t="shared" si="59"/>
        <v>96.9198849</v>
      </c>
      <c r="H3789" s="50">
        <v>68</v>
      </c>
      <c r="I3789" s="50" t="s">
        <v>501</v>
      </c>
    </row>
    <row r="3790" spans="1:9" x14ac:dyDescent="0.25">
      <c r="A3790" s="50">
        <v>2004</v>
      </c>
      <c r="E3790" s="50">
        <v>1.55</v>
      </c>
      <c r="F3790" s="50">
        <f t="shared" si="59"/>
        <v>98.18681149999999</v>
      </c>
      <c r="H3790" s="50">
        <v>71</v>
      </c>
      <c r="I3790" s="50" t="s">
        <v>501</v>
      </c>
    </row>
    <row r="3791" spans="1:9" x14ac:dyDescent="0.25">
      <c r="A3791" s="50">
        <v>2002</v>
      </c>
      <c r="E3791" s="50">
        <v>1.83</v>
      </c>
      <c r="F3791" s="50">
        <f t="shared" si="59"/>
        <v>115.92378389999999</v>
      </c>
      <c r="H3791" s="50">
        <v>73</v>
      </c>
      <c r="I3791" s="50" t="s">
        <v>501</v>
      </c>
    </row>
    <row r="3792" spans="1:9" x14ac:dyDescent="0.25">
      <c r="A3792" s="50">
        <v>2012</v>
      </c>
      <c r="E3792" s="50">
        <v>1.56</v>
      </c>
      <c r="F3792" s="50">
        <f t="shared" si="59"/>
        <v>98.820274799999993</v>
      </c>
      <c r="H3792" s="50">
        <v>47</v>
      </c>
      <c r="I3792" s="50" t="s">
        <v>502</v>
      </c>
    </row>
    <row r="3793" spans="1:9" x14ac:dyDescent="0.25">
      <c r="A3793" s="50">
        <v>2011</v>
      </c>
      <c r="E3793" s="50">
        <v>1.65</v>
      </c>
      <c r="F3793" s="50">
        <f t="shared" si="59"/>
        <v>104.52144449999999</v>
      </c>
      <c r="H3793" s="50">
        <v>51</v>
      </c>
      <c r="I3793" s="50" t="s">
        <v>502</v>
      </c>
    </row>
    <row r="3794" spans="1:9" x14ac:dyDescent="0.25">
      <c r="A3794" s="50">
        <v>2010</v>
      </c>
      <c r="E3794" s="50">
        <v>1.59</v>
      </c>
      <c r="F3794" s="50">
        <f t="shared" si="59"/>
        <v>100.7206647</v>
      </c>
      <c r="H3794" s="50">
        <v>55</v>
      </c>
      <c r="I3794" s="50" t="s">
        <v>502</v>
      </c>
    </row>
    <row r="3795" spans="1:9" x14ac:dyDescent="0.25">
      <c r="A3795" s="50">
        <v>2009</v>
      </c>
      <c r="E3795" s="50">
        <v>1.59</v>
      </c>
      <c r="F3795" s="50">
        <f t="shared" si="59"/>
        <v>100.7206647</v>
      </c>
      <c r="H3795" s="50">
        <v>55</v>
      </c>
      <c r="I3795" s="50" t="s">
        <v>502</v>
      </c>
    </row>
    <row r="3796" spans="1:9" x14ac:dyDescent="0.25">
      <c r="A3796" s="50">
        <v>2008</v>
      </c>
      <c r="E3796" s="50">
        <v>1.52</v>
      </c>
      <c r="F3796" s="50">
        <f t="shared" si="59"/>
        <v>96.286421599999997</v>
      </c>
      <c r="H3796" s="50">
        <v>62</v>
      </c>
      <c r="I3796" s="50" t="s">
        <v>502</v>
      </c>
    </row>
    <row r="3797" spans="1:9" x14ac:dyDescent="0.25">
      <c r="A3797" s="50">
        <v>2007</v>
      </c>
      <c r="E3797" s="50">
        <v>1.52</v>
      </c>
      <c r="F3797" s="50">
        <f t="shared" si="59"/>
        <v>96.286421599999997</v>
      </c>
      <c r="H3797" s="50">
        <v>60</v>
      </c>
      <c r="I3797" s="50" t="s">
        <v>502</v>
      </c>
    </row>
    <row r="3798" spans="1:9" x14ac:dyDescent="0.25">
      <c r="A3798" s="50">
        <v>2006</v>
      </c>
      <c r="E3798" s="50">
        <v>1.54</v>
      </c>
      <c r="F3798" s="50">
        <f t="shared" si="59"/>
        <v>97.553348199999988</v>
      </c>
      <c r="H3798" s="50">
        <v>63</v>
      </c>
      <c r="I3798" s="50" t="s">
        <v>502</v>
      </c>
    </row>
    <row r="3799" spans="1:9" x14ac:dyDescent="0.25">
      <c r="A3799" s="50">
        <v>2005</v>
      </c>
      <c r="E3799" s="50">
        <v>1.54</v>
      </c>
      <c r="F3799" s="50">
        <f t="shared" si="59"/>
        <v>97.553348199999988</v>
      </c>
      <c r="H3799" s="50">
        <v>65</v>
      </c>
      <c r="I3799" s="50" t="s">
        <v>502</v>
      </c>
    </row>
    <row r="3800" spans="1:9" x14ac:dyDescent="0.25">
      <c r="A3800" s="50">
        <v>2004</v>
      </c>
      <c r="E3800" s="50">
        <v>1.39</v>
      </c>
      <c r="F3800" s="50">
        <f t="shared" si="59"/>
        <v>88.051398699999993</v>
      </c>
      <c r="H3800" s="50">
        <v>70</v>
      </c>
      <c r="I3800" s="50" t="s">
        <v>502</v>
      </c>
    </row>
    <row r="3801" spans="1:9" x14ac:dyDescent="0.25">
      <c r="A3801" s="50">
        <v>2003</v>
      </c>
      <c r="E3801" s="50">
        <v>1.39</v>
      </c>
      <c r="F3801" s="50">
        <f t="shared" si="59"/>
        <v>88.051398699999993</v>
      </c>
      <c r="H3801" s="50">
        <v>70</v>
      </c>
      <c r="I3801" s="50" t="s">
        <v>502</v>
      </c>
    </row>
    <row r="3802" spans="1:9" x14ac:dyDescent="0.25">
      <c r="A3802" s="50">
        <v>2002</v>
      </c>
      <c r="E3802" s="50">
        <v>1.39</v>
      </c>
      <c r="F3802" s="50">
        <f t="shared" si="59"/>
        <v>88.051398699999993</v>
      </c>
      <c r="H3802" s="50">
        <v>72</v>
      </c>
      <c r="I3802" s="50" t="s">
        <v>502</v>
      </c>
    </row>
    <row r="3803" spans="1:9" x14ac:dyDescent="0.25">
      <c r="A3803" s="50">
        <v>2012</v>
      </c>
      <c r="E3803" s="50">
        <v>1.43</v>
      </c>
      <c r="F3803" s="50">
        <f t="shared" si="59"/>
        <v>90.585251899999989</v>
      </c>
      <c r="H3803" s="50">
        <v>57</v>
      </c>
      <c r="I3803" s="50" t="s">
        <v>503</v>
      </c>
    </row>
    <row r="3804" spans="1:9" x14ac:dyDescent="0.25">
      <c r="A3804" s="50">
        <v>2011</v>
      </c>
      <c r="E3804" s="50">
        <v>1.56</v>
      </c>
      <c r="F3804" s="50">
        <f t="shared" si="59"/>
        <v>98.820274799999993</v>
      </c>
      <c r="H3804" s="50">
        <v>60</v>
      </c>
      <c r="I3804" s="50" t="s">
        <v>503</v>
      </c>
    </row>
    <row r="3805" spans="1:9" x14ac:dyDescent="0.25">
      <c r="A3805" s="50">
        <v>2010</v>
      </c>
      <c r="E3805" s="50">
        <v>1.44</v>
      </c>
      <c r="F3805" s="50">
        <f t="shared" si="59"/>
        <v>91.218715199999991</v>
      </c>
      <c r="H3805" s="50">
        <v>62</v>
      </c>
      <c r="I3805" s="50" t="s">
        <v>503</v>
      </c>
    </row>
    <row r="3806" spans="1:9" x14ac:dyDescent="0.25">
      <c r="A3806" s="50">
        <v>2009</v>
      </c>
      <c r="E3806" s="50">
        <v>1.36</v>
      </c>
      <c r="F3806" s="50">
        <f t="shared" si="59"/>
        <v>86.1510088</v>
      </c>
      <c r="H3806" s="50">
        <v>62</v>
      </c>
      <c r="I3806" s="50" t="s">
        <v>503</v>
      </c>
    </row>
    <row r="3807" spans="1:9" x14ac:dyDescent="0.25">
      <c r="A3807" s="50">
        <v>2008</v>
      </c>
      <c r="E3807" s="50">
        <v>1.28</v>
      </c>
      <c r="F3807" s="50">
        <f t="shared" si="59"/>
        <v>81.083302399999994</v>
      </c>
      <c r="H3807" s="50">
        <v>67</v>
      </c>
      <c r="I3807" s="50" t="s">
        <v>503</v>
      </c>
    </row>
    <row r="3808" spans="1:9" x14ac:dyDescent="0.25">
      <c r="A3808" s="50">
        <v>2007</v>
      </c>
      <c r="E3808" s="50">
        <v>1.28</v>
      </c>
      <c r="F3808" s="50">
        <f t="shared" si="59"/>
        <v>81.083302399999994</v>
      </c>
      <c r="H3808" s="50">
        <v>66</v>
      </c>
      <c r="I3808" s="50" t="s">
        <v>503</v>
      </c>
    </row>
    <row r="3809" spans="1:9" x14ac:dyDescent="0.25">
      <c r="A3809" s="50">
        <v>2006</v>
      </c>
      <c r="E3809" s="50">
        <v>1.31</v>
      </c>
      <c r="F3809" s="50">
        <f t="shared" si="59"/>
        <v>82.983692300000001</v>
      </c>
      <c r="H3809" s="50">
        <v>71</v>
      </c>
      <c r="I3809" s="50" t="s">
        <v>503</v>
      </c>
    </row>
    <row r="3810" spans="1:9" x14ac:dyDescent="0.25">
      <c r="A3810" s="50">
        <v>2005</v>
      </c>
      <c r="E3810" s="50">
        <v>1.31</v>
      </c>
      <c r="F3810" s="50">
        <f t="shared" si="59"/>
        <v>82.983692300000001</v>
      </c>
      <c r="H3810" s="50">
        <v>73</v>
      </c>
      <c r="I3810" s="50" t="s">
        <v>503</v>
      </c>
    </row>
    <row r="3811" spans="1:9" x14ac:dyDescent="0.25">
      <c r="A3811" s="50">
        <v>2004</v>
      </c>
      <c r="E3811" s="50">
        <v>1.27</v>
      </c>
      <c r="F3811" s="50">
        <f t="shared" si="59"/>
        <v>80.449839099999991</v>
      </c>
      <c r="H3811" s="50">
        <v>75</v>
      </c>
      <c r="I3811" s="50" t="s">
        <v>503</v>
      </c>
    </row>
    <row r="3812" spans="1:9" x14ac:dyDescent="0.25">
      <c r="A3812" s="50">
        <v>2002</v>
      </c>
      <c r="E3812" s="50">
        <v>1.21</v>
      </c>
      <c r="F3812" s="50">
        <f t="shared" si="59"/>
        <v>76.64905929999999</v>
      </c>
      <c r="H3812" s="50">
        <v>80</v>
      </c>
      <c r="I3812" s="50" t="s">
        <v>503</v>
      </c>
    </row>
    <row r="3813" spans="1:9" x14ac:dyDescent="0.25">
      <c r="A3813" s="50">
        <v>2012</v>
      </c>
      <c r="E3813" s="50">
        <v>1.2</v>
      </c>
      <c r="F3813" s="50">
        <f t="shared" ref="F3813:F3876" si="60">E3813*(39.37*1.609)</f>
        <v>76.015595999999988</v>
      </c>
      <c r="H3813" s="50">
        <v>62</v>
      </c>
      <c r="I3813" s="50" t="s">
        <v>504</v>
      </c>
    </row>
    <row r="3814" spans="1:9" x14ac:dyDescent="0.25">
      <c r="A3814" s="50">
        <v>2011</v>
      </c>
      <c r="E3814" s="50">
        <v>1.3</v>
      </c>
      <c r="F3814" s="50">
        <f t="shared" si="60"/>
        <v>82.350228999999999</v>
      </c>
      <c r="H3814" s="50">
        <v>65</v>
      </c>
      <c r="I3814" s="50" t="s">
        <v>504</v>
      </c>
    </row>
    <row r="3815" spans="1:9" x14ac:dyDescent="0.25">
      <c r="A3815" s="50">
        <v>2010</v>
      </c>
      <c r="E3815" s="50">
        <v>1.1299999999999999</v>
      </c>
      <c r="F3815" s="50">
        <f t="shared" si="60"/>
        <v>71.581352899999985</v>
      </c>
      <c r="H3815" s="50">
        <v>70</v>
      </c>
      <c r="I3815" s="50" t="s">
        <v>504</v>
      </c>
    </row>
    <row r="3816" spans="1:9" x14ac:dyDescent="0.25">
      <c r="A3816" s="50">
        <v>2009</v>
      </c>
      <c r="E3816" s="50">
        <v>1.0900000000000001</v>
      </c>
      <c r="F3816" s="50">
        <f t="shared" si="60"/>
        <v>69.047499700000003</v>
      </c>
      <c r="H3816" s="50">
        <v>70</v>
      </c>
      <c r="I3816" s="50" t="s">
        <v>504</v>
      </c>
    </row>
    <row r="3817" spans="1:9" x14ac:dyDescent="0.25">
      <c r="A3817" s="50">
        <v>2008</v>
      </c>
      <c r="E3817" s="50">
        <v>1.1499999999999999</v>
      </c>
      <c r="F3817" s="50">
        <f t="shared" si="60"/>
        <v>72.84827949999999</v>
      </c>
      <c r="H3817" s="50">
        <v>76</v>
      </c>
      <c r="I3817" s="50" t="s">
        <v>504</v>
      </c>
    </row>
    <row r="3818" spans="1:9" x14ac:dyDescent="0.25">
      <c r="A3818" s="50">
        <v>2007</v>
      </c>
      <c r="E3818" s="50">
        <v>1.1499999999999999</v>
      </c>
      <c r="F3818" s="50">
        <f t="shared" si="60"/>
        <v>72.84827949999999</v>
      </c>
      <c r="H3818" s="50">
        <v>75</v>
      </c>
      <c r="I3818" s="50" t="s">
        <v>504</v>
      </c>
    </row>
    <row r="3819" spans="1:9" x14ac:dyDescent="0.25">
      <c r="A3819" s="50">
        <v>2006</v>
      </c>
      <c r="E3819" s="50">
        <v>1.18</v>
      </c>
      <c r="F3819" s="50">
        <f t="shared" si="60"/>
        <v>74.748669399999983</v>
      </c>
      <c r="H3819" s="50">
        <v>79</v>
      </c>
      <c r="I3819" s="50" t="s">
        <v>504</v>
      </c>
    </row>
    <row r="3820" spans="1:9" x14ac:dyDescent="0.25">
      <c r="A3820" s="50">
        <v>2005</v>
      </c>
      <c r="E3820" s="50">
        <v>1.18</v>
      </c>
      <c r="F3820" s="50">
        <f t="shared" si="60"/>
        <v>74.748669399999983</v>
      </c>
      <c r="H3820" s="50">
        <v>81</v>
      </c>
      <c r="I3820" s="50" t="s">
        <v>504</v>
      </c>
    </row>
    <row r="3821" spans="1:9" x14ac:dyDescent="0.25">
      <c r="A3821" s="50">
        <v>2004</v>
      </c>
      <c r="E3821" s="50">
        <v>1.1599999999999999</v>
      </c>
      <c r="F3821" s="50">
        <f t="shared" si="60"/>
        <v>73.481742799999992</v>
      </c>
      <c r="H3821" s="50">
        <v>84</v>
      </c>
      <c r="I3821" s="50" t="s">
        <v>504</v>
      </c>
    </row>
    <row r="3822" spans="1:9" x14ac:dyDescent="0.25">
      <c r="A3822" s="50">
        <v>2003</v>
      </c>
      <c r="E3822" s="50">
        <v>1.1599999999999999</v>
      </c>
      <c r="F3822" s="50">
        <f t="shared" si="60"/>
        <v>73.481742799999992</v>
      </c>
      <c r="H3822" s="50">
        <v>84</v>
      </c>
      <c r="I3822" s="50" t="s">
        <v>504</v>
      </c>
    </row>
    <row r="3823" spans="1:9" x14ac:dyDescent="0.25">
      <c r="A3823" s="50">
        <v>2002</v>
      </c>
      <c r="E3823" s="50">
        <v>1.07</v>
      </c>
      <c r="F3823" s="50">
        <f t="shared" si="60"/>
        <v>67.780573099999998</v>
      </c>
      <c r="H3823" s="50">
        <v>86</v>
      </c>
      <c r="I3823" s="50" t="s">
        <v>504</v>
      </c>
    </row>
    <row r="3824" spans="1:9" x14ac:dyDescent="0.25">
      <c r="A3824" s="50">
        <v>2012</v>
      </c>
      <c r="E3824" s="50">
        <v>1.37</v>
      </c>
      <c r="F3824" s="50">
        <f t="shared" si="60"/>
        <v>86.784472100000002</v>
      </c>
      <c r="H3824" s="50">
        <v>50</v>
      </c>
      <c r="I3824" s="50" t="s">
        <v>505</v>
      </c>
    </row>
    <row r="3825" spans="1:9" x14ac:dyDescent="0.25">
      <c r="A3825" s="50">
        <v>2011</v>
      </c>
      <c r="E3825" s="50">
        <v>1.42</v>
      </c>
      <c r="F3825" s="50">
        <f t="shared" si="60"/>
        <v>89.951788599999986</v>
      </c>
      <c r="H3825" s="50">
        <v>53</v>
      </c>
      <c r="I3825" s="50" t="s">
        <v>505</v>
      </c>
    </row>
    <row r="3826" spans="1:9" x14ac:dyDescent="0.25">
      <c r="A3826" s="50">
        <v>2010</v>
      </c>
      <c r="E3826" s="50">
        <v>1.33</v>
      </c>
      <c r="F3826" s="50">
        <f t="shared" si="60"/>
        <v>84.250618899999992</v>
      </c>
      <c r="H3826" s="50">
        <v>58</v>
      </c>
      <c r="I3826" s="50" t="s">
        <v>505</v>
      </c>
    </row>
    <row r="3827" spans="1:9" x14ac:dyDescent="0.25">
      <c r="A3827" s="50">
        <v>2009</v>
      </c>
      <c r="E3827" s="50">
        <v>1.33</v>
      </c>
      <c r="F3827" s="50">
        <f t="shared" si="60"/>
        <v>84.250618899999992</v>
      </c>
      <c r="H3827" s="50">
        <v>58</v>
      </c>
      <c r="I3827" s="50" t="s">
        <v>505</v>
      </c>
    </row>
    <row r="3828" spans="1:9" x14ac:dyDescent="0.25">
      <c r="A3828" s="50">
        <v>2008</v>
      </c>
      <c r="E3828" s="50">
        <v>1.33</v>
      </c>
      <c r="F3828" s="50">
        <f t="shared" si="60"/>
        <v>84.250618899999992</v>
      </c>
      <c r="H3828" s="50">
        <v>65</v>
      </c>
      <c r="I3828" s="50" t="s">
        <v>505</v>
      </c>
    </row>
    <row r="3829" spans="1:9" x14ac:dyDescent="0.25">
      <c r="A3829" s="50">
        <v>2007</v>
      </c>
      <c r="E3829" s="50">
        <v>1.32</v>
      </c>
      <c r="F3829" s="50">
        <f t="shared" si="60"/>
        <v>83.617155600000004</v>
      </c>
      <c r="H3829" s="50">
        <v>63</v>
      </c>
      <c r="I3829" s="50" t="s">
        <v>505</v>
      </c>
    </row>
    <row r="3830" spans="1:9" x14ac:dyDescent="0.25">
      <c r="A3830" s="50">
        <v>2006</v>
      </c>
      <c r="E3830" s="50">
        <v>1.32</v>
      </c>
      <c r="F3830" s="50">
        <f t="shared" si="60"/>
        <v>83.617155600000004</v>
      </c>
      <c r="H3830" s="50">
        <v>67</v>
      </c>
      <c r="I3830" s="50" t="s">
        <v>505</v>
      </c>
    </row>
    <row r="3831" spans="1:9" x14ac:dyDescent="0.25">
      <c r="A3831" s="50">
        <v>2005</v>
      </c>
      <c r="E3831" s="50">
        <v>1.33</v>
      </c>
      <c r="F3831" s="50">
        <f t="shared" si="60"/>
        <v>84.250618899999992</v>
      </c>
      <c r="H3831" s="50">
        <v>69</v>
      </c>
      <c r="I3831" s="50" t="s">
        <v>505</v>
      </c>
    </row>
    <row r="3832" spans="1:9" x14ac:dyDescent="0.25">
      <c r="A3832" s="50">
        <v>2004</v>
      </c>
      <c r="E3832" s="50">
        <v>1.33</v>
      </c>
      <c r="F3832" s="50">
        <f t="shared" si="60"/>
        <v>84.250618899999992</v>
      </c>
      <c r="H3832" s="50">
        <v>72</v>
      </c>
      <c r="I3832" s="50" t="s">
        <v>505</v>
      </c>
    </row>
    <row r="3833" spans="1:9" x14ac:dyDescent="0.25">
      <c r="A3833" s="50">
        <v>2002</v>
      </c>
      <c r="E3833" s="50">
        <v>1.34</v>
      </c>
      <c r="F3833" s="50">
        <f t="shared" si="60"/>
        <v>84.884082199999995</v>
      </c>
      <c r="H3833" s="50">
        <v>75</v>
      </c>
      <c r="I3833" s="50" t="s">
        <v>505</v>
      </c>
    </row>
    <row r="3834" spans="1:9" x14ac:dyDescent="0.25">
      <c r="A3834" s="50">
        <v>2012</v>
      </c>
      <c r="E3834" s="50">
        <v>1.36</v>
      </c>
      <c r="F3834" s="50">
        <f t="shared" si="60"/>
        <v>86.1510088</v>
      </c>
      <c r="H3834" s="50">
        <v>57</v>
      </c>
      <c r="I3834" s="50" t="s">
        <v>506</v>
      </c>
    </row>
    <row r="3835" spans="1:9" x14ac:dyDescent="0.25">
      <c r="A3835" s="50">
        <v>2011</v>
      </c>
      <c r="E3835" s="50">
        <v>1.36</v>
      </c>
      <c r="F3835" s="50">
        <f t="shared" si="60"/>
        <v>86.1510088</v>
      </c>
      <c r="H3835" s="50">
        <v>61</v>
      </c>
      <c r="I3835" s="50" t="s">
        <v>506</v>
      </c>
    </row>
    <row r="3836" spans="1:9" x14ac:dyDescent="0.25">
      <c r="A3836" s="50">
        <v>2010</v>
      </c>
      <c r="E3836" s="50">
        <v>1.24</v>
      </c>
      <c r="F3836" s="50">
        <f t="shared" si="60"/>
        <v>78.549449199999998</v>
      </c>
      <c r="H3836" s="50">
        <v>65</v>
      </c>
      <c r="I3836" s="50" t="s">
        <v>506</v>
      </c>
    </row>
    <row r="3837" spans="1:9" x14ac:dyDescent="0.25">
      <c r="A3837" s="50">
        <v>2009</v>
      </c>
      <c r="E3837" s="50">
        <v>1.24</v>
      </c>
      <c r="F3837" s="50">
        <f t="shared" si="60"/>
        <v>78.549449199999998</v>
      </c>
      <c r="H3837" s="50">
        <v>65</v>
      </c>
      <c r="I3837" s="50" t="s">
        <v>506</v>
      </c>
    </row>
    <row r="3838" spans="1:9" x14ac:dyDescent="0.25">
      <c r="A3838" s="50">
        <v>2008</v>
      </c>
      <c r="E3838" s="50">
        <v>1.32</v>
      </c>
      <c r="F3838" s="50">
        <f t="shared" si="60"/>
        <v>83.617155600000004</v>
      </c>
      <c r="H3838" s="50">
        <v>70</v>
      </c>
      <c r="I3838" s="50" t="s">
        <v>506</v>
      </c>
    </row>
    <row r="3839" spans="1:9" x14ac:dyDescent="0.25">
      <c r="A3839" s="50">
        <v>2007</v>
      </c>
      <c r="E3839" s="50">
        <v>1.32</v>
      </c>
      <c r="F3839" s="50">
        <f t="shared" si="60"/>
        <v>83.617155600000004</v>
      </c>
      <c r="H3839" s="50">
        <v>69</v>
      </c>
      <c r="I3839" s="50" t="s">
        <v>506</v>
      </c>
    </row>
    <row r="3840" spans="1:9" x14ac:dyDescent="0.25">
      <c r="A3840" s="50">
        <v>2006</v>
      </c>
      <c r="E3840" s="50">
        <v>1.49</v>
      </c>
      <c r="F3840" s="50">
        <f t="shared" si="60"/>
        <v>94.38603169999999</v>
      </c>
      <c r="H3840" s="50">
        <v>72</v>
      </c>
      <c r="I3840" s="50" t="s">
        <v>506</v>
      </c>
    </row>
    <row r="3841" spans="1:9" x14ac:dyDescent="0.25">
      <c r="A3841" s="50">
        <v>2005</v>
      </c>
      <c r="E3841" s="50">
        <v>1.49</v>
      </c>
      <c r="F3841" s="50">
        <f t="shared" si="60"/>
        <v>94.38603169999999</v>
      </c>
      <c r="H3841" s="50">
        <v>74</v>
      </c>
      <c r="I3841" s="50" t="s">
        <v>506</v>
      </c>
    </row>
    <row r="3842" spans="1:9" x14ac:dyDescent="0.25">
      <c r="A3842" s="50">
        <v>2004</v>
      </c>
      <c r="E3842" s="50">
        <v>1.29</v>
      </c>
      <c r="F3842" s="50">
        <f t="shared" si="60"/>
        <v>81.716765699999996</v>
      </c>
      <c r="H3842" s="50">
        <v>77</v>
      </c>
      <c r="I3842" s="50" t="s">
        <v>506</v>
      </c>
    </row>
    <row r="3843" spans="1:9" x14ac:dyDescent="0.25">
      <c r="A3843" s="50">
        <v>2002</v>
      </c>
      <c r="E3843" s="50">
        <v>1.23</v>
      </c>
      <c r="F3843" s="50">
        <f t="shared" si="60"/>
        <v>77.915985899999995</v>
      </c>
      <c r="H3843" s="50">
        <v>79</v>
      </c>
      <c r="I3843" s="50" t="s">
        <v>506</v>
      </c>
    </row>
    <row r="3844" spans="1:9" x14ac:dyDescent="0.25">
      <c r="A3844" s="50">
        <v>2012</v>
      </c>
      <c r="E3844" s="50">
        <v>1.29</v>
      </c>
      <c r="F3844" s="50">
        <f t="shared" si="60"/>
        <v>81.716765699999996</v>
      </c>
      <c r="H3844" s="50">
        <v>66</v>
      </c>
      <c r="I3844" s="50" t="s">
        <v>507</v>
      </c>
    </row>
    <row r="3845" spans="1:9" x14ac:dyDescent="0.25">
      <c r="A3845" s="50">
        <v>2011</v>
      </c>
      <c r="E3845" s="50">
        <v>1.29</v>
      </c>
      <c r="F3845" s="50">
        <f t="shared" si="60"/>
        <v>81.716765699999996</v>
      </c>
      <c r="H3845" s="50">
        <v>71</v>
      </c>
      <c r="I3845" s="50" t="s">
        <v>507</v>
      </c>
    </row>
    <row r="3846" spans="1:9" x14ac:dyDescent="0.25">
      <c r="A3846" s="50">
        <v>2010</v>
      </c>
      <c r="E3846" s="50">
        <v>1.1299999999999999</v>
      </c>
      <c r="F3846" s="50">
        <f t="shared" si="60"/>
        <v>71.581352899999985</v>
      </c>
      <c r="H3846" s="50">
        <v>75</v>
      </c>
      <c r="I3846" s="50" t="s">
        <v>507</v>
      </c>
    </row>
    <row r="3847" spans="1:9" x14ac:dyDescent="0.25">
      <c r="A3847" s="50">
        <v>2009</v>
      </c>
      <c r="E3847" s="50">
        <v>1.1299999999999999</v>
      </c>
      <c r="F3847" s="50">
        <f t="shared" si="60"/>
        <v>71.581352899999985</v>
      </c>
      <c r="H3847" s="50">
        <v>75</v>
      </c>
      <c r="I3847" s="50" t="s">
        <v>507</v>
      </c>
    </row>
    <row r="3848" spans="1:9" x14ac:dyDescent="0.25">
      <c r="A3848" s="50">
        <v>2008</v>
      </c>
      <c r="E3848" s="50">
        <v>1.29</v>
      </c>
      <c r="F3848" s="50">
        <f t="shared" si="60"/>
        <v>81.716765699999996</v>
      </c>
      <c r="H3848" s="50">
        <v>80</v>
      </c>
      <c r="I3848" s="50" t="s">
        <v>507</v>
      </c>
    </row>
    <row r="3849" spans="1:9" x14ac:dyDescent="0.25">
      <c r="A3849" s="50">
        <v>2007</v>
      </c>
      <c r="E3849" s="50">
        <v>1.29</v>
      </c>
      <c r="F3849" s="50">
        <f t="shared" si="60"/>
        <v>81.716765699999996</v>
      </c>
      <c r="H3849" s="50">
        <v>79</v>
      </c>
      <c r="I3849" s="50" t="s">
        <v>507</v>
      </c>
    </row>
    <row r="3850" spans="1:9" x14ac:dyDescent="0.25">
      <c r="A3850" s="50">
        <v>2006</v>
      </c>
      <c r="E3850" s="50">
        <v>1.38</v>
      </c>
      <c r="F3850" s="50">
        <f t="shared" si="60"/>
        <v>87.41793539999999</v>
      </c>
      <c r="H3850" s="50">
        <v>82</v>
      </c>
      <c r="I3850" s="50" t="s">
        <v>507</v>
      </c>
    </row>
    <row r="3851" spans="1:9" x14ac:dyDescent="0.25">
      <c r="A3851" s="50">
        <v>2005</v>
      </c>
      <c r="E3851" s="50">
        <v>1.38</v>
      </c>
      <c r="F3851" s="50">
        <f t="shared" si="60"/>
        <v>87.41793539999999</v>
      </c>
      <c r="H3851" s="50">
        <v>84</v>
      </c>
      <c r="I3851" s="50" t="s">
        <v>507</v>
      </c>
    </row>
    <row r="3852" spans="1:9" x14ac:dyDescent="0.25">
      <c r="A3852" s="50">
        <v>2004</v>
      </c>
      <c r="E3852" s="50">
        <v>1.29</v>
      </c>
      <c r="F3852" s="50">
        <f t="shared" si="60"/>
        <v>81.716765699999996</v>
      </c>
      <c r="H3852" s="50">
        <v>88</v>
      </c>
      <c r="I3852" s="50" t="s">
        <v>507</v>
      </c>
    </row>
    <row r="3853" spans="1:9" x14ac:dyDescent="0.25">
      <c r="A3853" s="50">
        <v>2002</v>
      </c>
      <c r="E3853" s="50">
        <v>1.1499999999999999</v>
      </c>
      <c r="F3853" s="50">
        <f t="shared" si="60"/>
        <v>72.84827949999999</v>
      </c>
      <c r="H3853" s="50">
        <v>89</v>
      </c>
      <c r="I3853" s="50" t="s">
        <v>507</v>
      </c>
    </row>
    <row r="3854" spans="1:9" x14ac:dyDescent="0.25">
      <c r="A3854" s="50">
        <v>2012</v>
      </c>
      <c r="E3854" s="50">
        <v>1.36</v>
      </c>
      <c r="F3854" s="50">
        <f t="shared" si="60"/>
        <v>86.1510088</v>
      </c>
      <c r="H3854" s="50">
        <v>66</v>
      </c>
      <c r="I3854" s="50" t="s">
        <v>508</v>
      </c>
    </row>
    <row r="3855" spans="1:9" x14ac:dyDescent="0.25">
      <c r="A3855" s="50">
        <v>2011</v>
      </c>
      <c r="E3855" s="50">
        <v>1.36</v>
      </c>
      <c r="F3855" s="50">
        <f t="shared" si="60"/>
        <v>86.1510088</v>
      </c>
      <c r="H3855" s="50">
        <v>69</v>
      </c>
      <c r="I3855" s="50" t="s">
        <v>508</v>
      </c>
    </row>
    <row r="3856" spans="1:9" x14ac:dyDescent="0.25">
      <c r="A3856" s="50">
        <v>2010</v>
      </c>
      <c r="E3856" s="50">
        <v>1.2</v>
      </c>
      <c r="F3856" s="50">
        <f t="shared" si="60"/>
        <v>76.015595999999988</v>
      </c>
      <c r="H3856" s="50">
        <v>73</v>
      </c>
      <c r="I3856" s="50" t="s">
        <v>508</v>
      </c>
    </row>
    <row r="3857" spans="1:9" x14ac:dyDescent="0.25">
      <c r="A3857" s="50">
        <v>2009</v>
      </c>
      <c r="E3857" s="50">
        <v>1.2</v>
      </c>
      <c r="F3857" s="50">
        <f t="shared" si="60"/>
        <v>76.015595999999988</v>
      </c>
      <c r="H3857" s="50">
        <v>73</v>
      </c>
      <c r="I3857" s="50" t="s">
        <v>508</v>
      </c>
    </row>
    <row r="3858" spans="1:9" x14ac:dyDescent="0.25">
      <c r="A3858" s="50">
        <v>2008</v>
      </c>
      <c r="E3858" s="50">
        <v>1.31</v>
      </c>
      <c r="F3858" s="50">
        <f t="shared" si="60"/>
        <v>82.983692300000001</v>
      </c>
      <c r="H3858" s="50">
        <v>78</v>
      </c>
      <c r="I3858" s="50" t="s">
        <v>508</v>
      </c>
    </row>
    <row r="3859" spans="1:9" x14ac:dyDescent="0.25">
      <c r="A3859" s="50">
        <v>2007</v>
      </c>
      <c r="E3859" s="50">
        <v>1.31</v>
      </c>
      <c r="F3859" s="50">
        <f t="shared" si="60"/>
        <v>82.983692300000001</v>
      </c>
      <c r="H3859" s="50">
        <v>77</v>
      </c>
      <c r="I3859" s="50" t="s">
        <v>508</v>
      </c>
    </row>
    <row r="3860" spans="1:9" x14ac:dyDescent="0.25">
      <c r="A3860" s="50">
        <v>2006</v>
      </c>
      <c r="E3860" s="50">
        <v>1.44</v>
      </c>
      <c r="F3860" s="50">
        <f t="shared" si="60"/>
        <v>91.218715199999991</v>
      </c>
      <c r="H3860" s="50">
        <v>80</v>
      </c>
      <c r="I3860" s="50" t="s">
        <v>508</v>
      </c>
    </row>
    <row r="3861" spans="1:9" x14ac:dyDescent="0.25">
      <c r="A3861" s="50">
        <v>2005</v>
      </c>
      <c r="E3861" s="50">
        <v>1.44</v>
      </c>
      <c r="F3861" s="50">
        <f t="shared" si="60"/>
        <v>91.218715199999991</v>
      </c>
      <c r="H3861" s="50">
        <v>82</v>
      </c>
      <c r="I3861" s="50" t="s">
        <v>508</v>
      </c>
    </row>
    <row r="3862" spans="1:9" x14ac:dyDescent="0.25">
      <c r="A3862" s="50">
        <v>2004</v>
      </c>
      <c r="E3862" s="50">
        <v>1.3</v>
      </c>
      <c r="F3862" s="50">
        <f t="shared" si="60"/>
        <v>82.350228999999999</v>
      </c>
      <c r="H3862" s="50">
        <v>85</v>
      </c>
      <c r="I3862" s="50" t="s">
        <v>508</v>
      </c>
    </row>
    <row r="3863" spans="1:9" x14ac:dyDescent="0.25">
      <c r="A3863" s="50">
        <v>2003</v>
      </c>
      <c r="E3863" s="50">
        <v>1.3</v>
      </c>
      <c r="F3863" s="50">
        <f t="shared" si="60"/>
        <v>82.350228999999999</v>
      </c>
      <c r="H3863" s="50">
        <v>85</v>
      </c>
      <c r="I3863" s="50" t="s">
        <v>508</v>
      </c>
    </row>
    <row r="3864" spans="1:9" x14ac:dyDescent="0.25">
      <c r="A3864" s="50">
        <v>2002</v>
      </c>
      <c r="E3864" s="50">
        <v>1.29</v>
      </c>
      <c r="F3864" s="50">
        <f t="shared" si="60"/>
        <v>81.716765699999996</v>
      </c>
      <c r="H3864" s="50">
        <v>87</v>
      </c>
      <c r="I3864" s="50" t="s">
        <v>508</v>
      </c>
    </row>
    <row r="3865" spans="1:9" x14ac:dyDescent="0.25">
      <c r="A3865" s="50">
        <v>2011</v>
      </c>
      <c r="E3865" s="50">
        <v>1.57</v>
      </c>
      <c r="F3865" s="50">
        <f t="shared" si="60"/>
        <v>99.453738099999995</v>
      </c>
      <c r="H3865" s="50">
        <v>60</v>
      </c>
      <c r="I3865" s="50" t="s">
        <v>509</v>
      </c>
    </row>
    <row r="3866" spans="1:9" x14ac:dyDescent="0.25">
      <c r="A3866" s="50">
        <v>2010</v>
      </c>
      <c r="E3866" s="50">
        <v>1.53</v>
      </c>
      <c r="F3866" s="50">
        <f t="shared" si="60"/>
        <v>96.9198849</v>
      </c>
      <c r="H3866" s="50">
        <v>64</v>
      </c>
      <c r="I3866" s="50" t="s">
        <v>509</v>
      </c>
    </row>
    <row r="3867" spans="1:9" x14ac:dyDescent="0.25">
      <c r="A3867" s="50">
        <v>2009</v>
      </c>
      <c r="E3867" s="50">
        <v>1.53</v>
      </c>
      <c r="F3867" s="50">
        <f t="shared" si="60"/>
        <v>96.9198849</v>
      </c>
      <c r="H3867" s="50">
        <v>64</v>
      </c>
      <c r="I3867" s="50" t="s">
        <v>509</v>
      </c>
    </row>
    <row r="3868" spans="1:9" x14ac:dyDescent="0.25">
      <c r="A3868" s="50">
        <v>2008</v>
      </c>
      <c r="E3868" s="50">
        <v>1.54</v>
      </c>
      <c r="F3868" s="50">
        <f t="shared" si="60"/>
        <v>97.553348199999988</v>
      </c>
      <c r="H3868" s="50">
        <v>67</v>
      </c>
      <c r="I3868" s="50" t="s">
        <v>509</v>
      </c>
    </row>
    <row r="3869" spans="1:9" x14ac:dyDescent="0.25">
      <c r="A3869" s="50">
        <v>2007</v>
      </c>
      <c r="E3869" s="50">
        <v>1.54</v>
      </c>
      <c r="F3869" s="50">
        <f t="shared" si="60"/>
        <v>97.553348199999988</v>
      </c>
      <c r="H3869" s="50">
        <v>71</v>
      </c>
      <c r="I3869" s="50" t="s">
        <v>509</v>
      </c>
    </row>
    <row r="3870" spans="1:9" x14ac:dyDescent="0.25">
      <c r="A3870" s="50">
        <v>2006</v>
      </c>
      <c r="E3870" s="50">
        <v>1.54</v>
      </c>
      <c r="F3870" s="50">
        <f t="shared" si="60"/>
        <v>97.553348199999988</v>
      </c>
      <c r="H3870" s="50">
        <v>73</v>
      </c>
      <c r="I3870" s="50" t="s">
        <v>509</v>
      </c>
    </row>
    <row r="3871" spans="1:9" x14ac:dyDescent="0.25">
      <c r="A3871" s="50">
        <v>2005</v>
      </c>
      <c r="E3871" s="50">
        <v>1.54</v>
      </c>
      <c r="F3871" s="50">
        <f t="shared" si="60"/>
        <v>97.553348199999988</v>
      </c>
      <c r="H3871" s="50">
        <v>75</v>
      </c>
      <c r="I3871" s="50" t="s">
        <v>510</v>
      </c>
    </row>
    <row r="3872" spans="1:9" x14ac:dyDescent="0.25">
      <c r="A3872" s="50">
        <v>2004</v>
      </c>
      <c r="E3872" s="50">
        <v>1.52</v>
      </c>
      <c r="F3872" s="50">
        <f t="shared" si="60"/>
        <v>96.286421599999997</v>
      </c>
      <c r="H3872" s="50">
        <v>79</v>
      </c>
      <c r="I3872" s="50" t="s">
        <v>510</v>
      </c>
    </row>
    <row r="3873" spans="1:9" x14ac:dyDescent="0.25">
      <c r="A3873" s="50">
        <v>2002</v>
      </c>
      <c r="E3873" s="50">
        <v>1.47</v>
      </c>
      <c r="F3873" s="50">
        <f t="shared" si="60"/>
        <v>93.119105099999985</v>
      </c>
      <c r="H3873" s="50">
        <v>81</v>
      </c>
      <c r="I3873" s="50" t="s">
        <v>510</v>
      </c>
    </row>
    <row r="3874" spans="1:9" x14ac:dyDescent="0.25">
      <c r="A3874" s="50">
        <v>2012</v>
      </c>
      <c r="E3874" s="50">
        <v>1.29</v>
      </c>
      <c r="F3874" s="50">
        <f t="shared" si="60"/>
        <v>81.716765699999996</v>
      </c>
      <c r="H3874" s="50">
        <v>57</v>
      </c>
      <c r="I3874" s="50" t="s">
        <v>511</v>
      </c>
    </row>
    <row r="3875" spans="1:9" x14ac:dyDescent="0.25">
      <c r="A3875" s="50">
        <v>2011</v>
      </c>
      <c r="E3875" s="50">
        <v>1.35</v>
      </c>
      <c r="F3875" s="50">
        <f t="shared" si="60"/>
        <v>85.517545499999997</v>
      </c>
      <c r="H3875" s="50">
        <v>60</v>
      </c>
      <c r="I3875" s="50" t="s">
        <v>511</v>
      </c>
    </row>
    <row r="3876" spans="1:9" x14ac:dyDescent="0.25">
      <c r="A3876" s="50">
        <v>2010</v>
      </c>
      <c r="E3876" s="50">
        <v>1.4</v>
      </c>
      <c r="F3876" s="50">
        <f t="shared" si="60"/>
        <v>88.684861999999981</v>
      </c>
      <c r="H3876" s="50">
        <v>65</v>
      </c>
      <c r="I3876" s="50" t="s">
        <v>511</v>
      </c>
    </row>
    <row r="3877" spans="1:9" x14ac:dyDescent="0.25">
      <c r="A3877" s="50">
        <v>2009</v>
      </c>
      <c r="E3877" s="50">
        <v>1.4</v>
      </c>
      <c r="F3877" s="50">
        <f t="shared" ref="F3877:F3940" si="61">E3877*(39.37*1.609)</f>
        <v>88.684861999999981</v>
      </c>
      <c r="H3877" s="50">
        <v>65</v>
      </c>
      <c r="I3877" s="50" t="s">
        <v>511</v>
      </c>
    </row>
    <row r="3878" spans="1:9" x14ac:dyDescent="0.25">
      <c r="A3878" s="50">
        <v>2008</v>
      </c>
      <c r="E3878" s="50">
        <v>1.37</v>
      </c>
      <c r="F3878" s="50">
        <f t="shared" si="61"/>
        <v>86.784472100000002</v>
      </c>
      <c r="H3878" s="50">
        <v>71</v>
      </c>
      <c r="I3878" s="50" t="s">
        <v>511</v>
      </c>
    </row>
    <row r="3879" spans="1:9" x14ac:dyDescent="0.25">
      <c r="A3879" s="50">
        <v>2007</v>
      </c>
      <c r="E3879" s="50">
        <v>1.37</v>
      </c>
      <c r="F3879" s="50">
        <f t="shared" si="61"/>
        <v>86.784472100000002</v>
      </c>
      <c r="H3879" s="50">
        <v>70</v>
      </c>
      <c r="I3879" s="50" t="s">
        <v>511</v>
      </c>
    </row>
    <row r="3880" spans="1:9" x14ac:dyDescent="0.25">
      <c r="A3880" s="50">
        <v>2006</v>
      </c>
      <c r="E3880" s="50">
        <v>1.37</v>
      </c>
      <c r="F3880" s="50">
        <f t="shared" si="61"/>
        <v>86.784472100000002</v>
      </c>
      <c r="H3880" s="50">
        <v>73</v>
      </c>
      <c r="I3880" s="50" t="s">
        <v>511</v>
      </c>
    </row>
    <row r="3881" spans="1:9" x14ac:dyDescent="0.25">
      <c r="A3881" s="50">
        <v>2005</v>
      </c>
      <c r="E3881" s="50">
        <v>1.37</v>
      </c>
      <c r="F3881" s="50">
        <f t="shared" si="61"/>
        <v>86.784472100000002</v>
      </c>
      <c r="H3881" s="50">
        <v>76</v>
      </c>
      <c r="I3881" s="50" t="s">
        <v>511</v>
      </c>
    </row>
    <row r="3882" spans="1:9" x14ac:dyDescent="0.25">
      <c r="A3882" s="50">
        <v>2004</v>
      </c>
      <c r="E3882" s="50">
        <v>1.36</v>
      </c>
      <c r="F3882" s="50">
        <f t="shared" si="61"/>
        <v>86.1510088</v>
      </c>
      <c r="H3882" s="50">
        <v>79</v>
      </c>
      <c r="I3882" s="50" t="s">
        <v>511</v>
      </c>
    </row>
    <row r="3883" spans="1:9" x14ac:dyDescent="0.25">
      <c r="A3883" s="50">
        <v>2002</v>
      </c>
      <c r="E3883" s="50">
        <v>1.31</v>
      </c>
      <c r="F3883" s="50">
        <f t="shared" si="61"/>
        <v>82.983692300000001</v>
      </c>
      <c r="H3883" s="50">
        <v>81</v>
      </c>
      <c r="I3883" s="50" t="s">
        <v>511</v>
      </c>
    </row>
    <row r="3884" spans="1:9" x14ac:dyDescent="0.25">
      <c r="A3884" s="50">
        <v>2012</v>
      </c>
      <c r="E3884" s="50">
        <v>1.34</v>
      </c>
      <c r="F3884" s="50">
        <f t="shared" si="61"/>
        <v>84.884082199999995</v>
      </c>
      <c r="H3884" s="50">
        <v>54</v>
      </c>
      <c r="I3884" s="50" t="s">
        <v>512</v>
      </c>
    </row>
    <row r="3885" spans="1:9" x14ac:dyDescent="0.25">
      <c r="A3885" s="50">
        <v>2011</v>
      </c>
      <c r="E3885" s="50">
        <v>1.43</v>
      </c>
      <c r="F3885" s="50">
        <f t="shared" si="61"/>
        <v>90.585251899999989</v>
      </c>
      <c r="H3885" s="50">
        <v>58</v>
      </c>
      <c r="I3885" s="50" t="s">
        <v>512</v>
      </c>
    </row>
    <row r="3886" spans="1:9" x14ac:dyDescent="0.25">
      <c r="A3886" s="50">
        <v>2010</v>
      </c>
      <c r="E3886" s="50">
        <v>1.42</v>
      </c>
      <c r="F3886" s="50">
        <f t="shared" si="61"/>
        <v>89.951788599999986</v>
      </c>
      <c r="H3886" s="50">
        <v>63</v>
      </c>
      <c r="I3886" s="50" t="s">
        <v>512</v>
      </c>
    </row>
    <row r="3887" spans="1:9" x14ac:dyDescent="0.25">
      <c r="A3887" s="50">
        <v>2009</v>
      </c>
      <c r="E3887" s="50">
        <v>1.42</v>
      </c>
      <c r="F3887" s="50">
        <f t="shared" si="61"/>
        <v>89.951788599999986</v>
      </c>
      <c r="H3887" s="50">
        <v>63</v>
      </c>
      <c r="I3887" s="50" t="s">
        <v>512</v>
      </c>
    </row>
    <row r="3888" spans="1:9" x14ac:dyDescent="0.25">
      <c r="A3888" s="50">
        <v>2008</v>
      </c>
      <c r="E3888" s="50">
        <v>1.39</v>
      </c>
      <c r="F3888" s="50">
        <f t="shared" si="61"/>
        <v>88.051398699999993</v>
      </c>
      <c r="H3888" s="50">
        <v>69</v>
      </c>
      <c r="I3888" s="50" t="s">
        <v>512</v>
      </c>
    </row>
    <row r="3889" spans="1:9" x14ac:dyDescent="0.25">
      <c r="A3889" s="50">
        <v>2007</v>
      </c>
      <c r="E3889" s="50">
        <v>1.39</v>
      </c>
      <c r="F3889" s="50">
        <f t="shared" si="61"/>
        <v>88.051398699999993</v>
      </c>
      <c r="H3889" s="50">
        <v>67</v>
      </c>
      <c r="I3889" s="50" t="s">
        <v>512</v>
      </c>
    </row>
    <row r="3890" spans="1:9" x14ac:dyDescent="0.25">
      <c r="A3890" s="50">
        <v>2006</v>
      </c>
      <c r="E3890" s="50">
        <v>1.39</v>
      </c>
      <c r="F3890" s="50">
        <f t="shared" si="61"/>
        <v>88.051398699999993</v>
      </c>
      <c r="H3890" s="50">
        <v>71</v>
      </c>
      <c r="I3890" s="50" t="s">
        <v>512</v>
      </c>
    </row>
    <row r="3891" spans="1:9" x14ac:dyDescent="0.25">
      <c r="A3891" s="50">
        <v>2005</v>
      </c>
      <c r="E3891" s="50">
        <v>1.39</v>
      </c>
      <c r="F3891" s="50">
        <f t="shared" si="61"/>
        <v>88.051398699999993</v>
      </c>
      <c r="H3891" s="50">
        <v>74</v>
      </c>
      <c r="I3891" s="50" t="s">
        <v>512</v>
      </c>
    </row>
    <row r="3892" spans="1:9" x14ac:dyDescent="0.25">
      <c r="A3892" s="50">
        <v>2004</v>
      </c>
      <c r="E3892" s="50">
        <v>1.38</v>
      </c>
      <c r="F3892" s="50">
        <f t="shared" si="61"/>
        <v>87.41793539999999</v>
      </c>
      <c r="H3892" s="50">
        <v>77</v>
      </c>
      <c r="I3892" s="50" t="s">
        <v>512</v>
      </c>
    </row>
    <row r="3893" spans="1:9" x14ac:dyDescent="0.25">
      <c r="A3893" s="50">
        <v>2003</v>
      </c>
      <c r="E3893" s="50">
        <v>1.38</v>
      </c>
      <c r="F3893" s="50">
        <f t="shared" si="61"/>
        <v>87.41793539999999</v>
      </c>
      <c r="H3893" s="50">
        <v>77</v>
      </c>
      <c r="I3893" s="50" t="s">
        <v>512</v>
      </c>
    </row>
    <row r="3894" spans="1:9" x14ac:dyDescent="0.25">
      <c r="A3894" s="50">
        <v>2002</v>
      </c>
      <c r="E3894" s="50">
        <v>1.33</v>
      </c>
      <c r="F3894" s="50">
        <f t="shared" si="61"/>
        <v>84.250618899999992</v>
      </c>
      <c r="H3894" s="50">
        <v>79</v>
      </c>
      <c r="I3894" s="50" t="s">
        <v>512</v>
      </c>
    </row>
    <row r="3895" spans="1:9" x14ac:dyDescent="0.25">
      <c r="A3895" s="50">
        <v>2012</v>
      </c>
      <c r="E3895" s="50">
        <v>1.08</v>
      </c>
      <c r="F3895" s="50">
        <f t="shared" si="61"/>
        <v>68.414036400000001</v>
      </c>
      <c r="H3895" s="50">
        <v>61</v>
      </c>
      <c r="I3895" s="50" t="s">
        <v>513</v>
      </c>
    </row>
    <row r="3896" spans="1:9" x14ac:dyDescent="0.25">
      <c r="A3896" s="50">
        <v>2011</v>
      </c>
      <c r="E3896" s="50">
        <v>1.1499999999999999</v>
      </c>
      <c r="F3896" s="50">
        <f t="shared" si="61"/>
        <v>72.84827949999999</v>
      </c>
      <c r="H3896" s="50">
        <v>65</v>
      </c>
      <c r="I3896" s="50" t="s">
        <v>513</v>
      </c>
    </row>
    <row r="3897" spans="1:9" x14ac:dyDescent="0.25">
      <c r="A3897" s="50">
        <v>2010</v>
      </c>
      <c r="E3897" s="50">
        <v>1.0900000000000001</v>
      </c>
      <c r="F3897" s="50">
        <f t="shared" si="61"/>
        <v>69.047499700000003</v>
      </c>
      <c r="H3897" s="50">
        <v>71</v>
      </c>
      <c r="I3897" s="50" t="s">
        <v>513</v>
      </c>
    </row>
    <row r="3898" spans="1:9" x14ac:dyDescent="0.25">
      <c r="A3898" s="50">
        <v>2009</v>
      </c>
      <c r="E3898" s="50">
        <v>1.0900000000000001</v>
      </c>
      <c r="F3898" s="50">
        <f t="shared" si="61"/>
        <v>69.047499700000003</v>
      </c>
      <c r="H3898" s="50">
        <v>71</v>
      </c>
      <c r="I3898" s="50" t="s">
        <v>513</v>
      </c>
    </row>
    <row r="3899" spans="1:9" x14ac:dyDescent="0.25">
      <c r="A3899" s="50">
        <v>2008</v>
      </c>
      <c r="E3899" s="50">
        <v>1.1000000000000001</v>
      </c>
      <c r="F3899" s="50">
        <f t="shared" si="61"/>
        <v>69.680963000000006</v>
      </c>
      <c r="H3899" s="50">
        <v>77</v>
      </c>
      <c r="I3899" s="50" t="s">
        <v>513</v>
      </c>
    </row>
    <row r="3900" spans="1:9" x14ac:dyDescent="0.25">
      <c r="A3900" s="50">
        <v>2007</v>
      </c>
      <c r="E3900" s="50">
        <v>1.1000000000000001</v>
      </c>
      <c r="F3900" s="50">
        <f t="shared" si="61"/>
        <v>69.680963000000006</v>
      </c>
      <c r="H3900" s="50">
        <v>75</v>
      </c>
      <c r="I3900" s="50" t="s">
        <v>513</v>
      </c>
    </row>
    <row r="3901" spans="1:9" x14ac:dyDescent="0.25">
      <c r="A3901" s="50">
        <v>2006</v>
      </c>
      <c r="E3901" s="50">
        <v>1.07</v>
      </c>
      <c r="F3901" s="50">
        <f t="shared" si="61"/>
        <v>67.780573099999998</v>
      </c>
      <c r="H3901" s="50">
        <v>78</v>
      </c>
      <c r="I3901" s="50" t="s">
        <v>513</v>
      </c>
    </row>
    <row r="3902" spans="1:9" x14ac:dyDescent="0.25">
      <c r="A3902" s="50">
        <v>2005</v>
      </c>
      <c r="E3902" s="50">
        <v>1.07</v>
      </c>
      <c r="F3902" s="50">
        <f t="shared" si="61"/>
        <v>67.780573099999998</v>
      </c>
      <c r="H3902" s="50">
        <v>80</v>
      </c>
      <c r="I3902" s="50" t="s">
        <v>513</v>
      </c>
    </row>
    <row r="3903" spans="1:9" x14ac:dyDescent="0.25">
      <c r="A3903" s="50">
        <v>2004</v>
      </c>
      <c r="E3903" s="50">
        <v>1.08</v>
      </c>
      <c r="F3903" s="50">
        <f t="shared" si="61"/>
        <v>68.414036400000001</v>
      </c>
      <c r="H3903" s="50">
        <v>84</v>
      </c>
      <c r="I3903" s="50" t="s">
        <v>513</v>
      </c>
    </row>
    <row r="3904" spans="1:9" x14ac:dyDescent="0.25">
      <c r="A3904" s="50">
        <v>2002</v>
      </c>
      <c r="E3904" s="50">
        <v>1.05</v>
      </c>
      <c r="F3904" s="50">
        <f t="shared" si="61"/>
        <v>66.513646499999993</v>
      </c>
      <c r="H3904" s="50">
        <v>87</v>
      </c>
      <c r="I3904" s="50" t="s">
        <v>513</v>
      </c>
    </row>
    <row r="3905" spans="1:9" x14ac:dyDescent="0.25">
      <c r="A3905" s="50">
        <v>2012</v>
      </c>
      <c r="E3905" s="50">
        <v>1.27</v>
      </c>
      <c r="F3905" s="50">
        <f t="shared" si="61"/>
        <v>80.449839099999991</v>
      </c>
      <c r="H3905" s="50">
        <v>58</v>
      </c>
      <c r="I3905" s="50" t="s">
        <v>514</v>
      </c>
    </row>
    <row r="3906" spans="1:9" x14ac:dyDescent="0.25">
      <c r="A3906" s="50">
        <v>2011</v>
      </c>
      <c r="E3906" s="50">
        <v>1.35</v>
      </c>
      <c r="F3906" s="50">
        <f t="shared" si="61"/>
        <v>85.517545499999997</v>
      </c>
      <c r="H3906" s="50">
        <v>61</v>
      </c>
      <c r="I3906" s="50" t="s">
        <v>514</v>
      </c>
    </row>
    <row r="3907" spans="1:9" x14ac:dyDescent="0.25">
      <c r="A3907" s="50">
        <v>2010</v>
      </c>
      <c r="E3907" s="50">
        <v>1.27</v>
      </c>
      <c r="F3907" s="50">
        <f t="shared" si="61"/>
        <v>80.449839099999991</v>
      </c>
      <c r="H3907" s="50">
        <v>67</v>
      </c>
      <c r="I3907" s="50" t="s">
        <v>514</v>
      </c>
    </row>
    <row r="3908" spans="1:9" x14ac:dyDescent="0.25">
      <c r="A3908" s="50">
        <v>2009</v>
      </c>
      <c r="E3908" s="50">
        <v>1.27</v>
      </c>
      <c r="F3908" s="50">
        <f t="shared" si="61"/>
        <v>80.449839099999991</v>
      </c>
      <c r="H3908" s="50">
        <v>67</v>
      </c>
      <c r="I3908" s="50" t="s">
        <v>514</v>
      </c>
    </row>
    <row r="3909" spans="1:9" x14ac:dyDescent="0.25">
      <c r="A3909" s="50">
        <v>2008</v>
      </c>
      <c r="E3909" s="50">
        <v>1.24</v>
      </c>
      <c r="F3909" s="50">
        <f t="shared" si="61"/>
        <v>78.549449199999998</v>
      </c>
      <c r="H3909" s="50">
        <v>75</v>
      </c>
      <c r="I3909" s="50" t="s">
        <v>514</v>
      </c>
    </row>
    <row r="3910" spans="1:9" x14ac:dyDescent="0.25">
      <c r="A3910" s="50">
        <v>2007</v>
      </c>
      <c r="E3910" s="50">
        <v>1.24</v>
      </c>
      <c r="F3910" s="50">
        <f t="shared" si="61"/>
        <v>78.549449199999998</v>
      </c>
      <c r="H3910" s="50">
        <v>73</v>
      </c>
      <c r="I3910" s="50" t="s">
        <v>514</v>
      </c>
    </row>
    <row r="3911" spans="1:9" x14ac:dyDescent="0.25">
      <c r="A3911" s="50">
        <v>2006</v>
      </c>
      <c r="E3911" s="50">
        <v>1.26</v>
      </c>
      <c r="F3911" s="50">
        <f t="shared" si="61"/>
        <v>79.816375799999989</v>
      </c>
      <c r="H3911" s="50">
        <v>77</v>
      </c>
      <c r="I3911" s="50" t="s">
        <v>514</v>
      </c>
    </row>
    <row r="3912" spans="1:9" x14ac:dyDescent="0.25">
      <c r="A3912" s="50">
        <v>2005</v>
      </c>
      <c r="E3912" s="50">
        <v>1.26</v>
      </c>
      <c r="F3912" s="50">
        <f t="shared" si="61"/>
        <v>79.816375799999989</v>
      </c>
      <c r="H3912" s="50">
        <v>79</v>
      </c>
      <c r="I3912" s="50" t="s">
        <v>514</v>
      </c>
    </row>
    <row r="3913" spans="1:9" x14ac:dyDescent="0.25">
      <c r="A3913" s="50">
        <v>2004</v>
      </c>
      <c r="E3913" s="50">
        <v>1.21</v>
      </c>
      <c r="F3913" s="50">
        <f t="shared" si="61"/>
        <v>76.64905929999999</v>
      </c>
      <c r="H3913" s="50">
        <v>83</v>
      </c>
      <c r="I3913" s="50" t="s">
        <v>514</v>
      </c>
    </row>
    <row r="3914" spans="1:9" x14ac:dyDescent="0.25">
      <c r="A3914" s="50">
        <v>2002</v>
      </c>
      <c r="E3914" s="50">
        <v>1.1499999999999999</v>
      </c>
      <c r="F3914" s="50">
        <f t="shared" si="61"/>
        <v>72.84827949999999</v>
      </c>
      <c r="H3914" s="50">
        <v>85</v>
      </c>
      <c r="I3914" s="50" t="s">
        <v>514</v>
      </c>
    </row>
    <row r="3915" spans="1:9" x14ac:dyDescent="0.25">
      <c r="A3915" s="50">
        <v>2012</v>
      </c>
      <c r="E3915" s="50">
        <v>1.39</v>
      </c>
      <c r="F3915" s="50">
        <f t="shared" si="61"/>
        <v>88.051398699999993</v>
      </c>
      <c r="H3915" s="50">
        <v>47</v>
      </c>
      <c r="I3915" s="50" t="s">
        <v>515</v>
      </c>
    </row>
    <row r="3916" spans="1:9" x14ac:dyDescent="0.25">
      <c r="A3916" s="50">
        <v>2011</v>
      </c>
      <c r="E3916" s="50">
        <v>1.52</v>
      </c>
      <c r="F3916" s="50">
        <f t="shared" si="61"/>
        <v>96.286421599999997</v>
      </c>
      <c r="H3916" s="50">
        <v>52</v>
      </c>
      <c r="I3916" s="50" t="s">
        <v>515</v>
      </c>
    </row>
    <row r="3917" spans="1:9" x14ac:dyDescent="0.25">
      <c r="A3917" s="50">
        <v>2010</v>
      </c>
      <c r="E3917" s="50">
        <v>1.44</v>
      </c>
      <c r="F3917" s="50">
        <f t="shared" si="61"/>
        <v>91.218715199999991</v>
      </c>
      <c r="H3917" s="50">
        <v>54</v>
      </c>
      <c r="I3917" s="50" t="s">
        <v>515</v>
      </c>
    </row>
    <row r="3918" spans="1:9" x14ac:dyDescent="0.25">
      <c r="A3918" s="50">
        <v>2009</v>
      </c>
      <c r="E3918" s="50">
        <v>1.44</v>
      </c>
      <c r="F3918" s="50">
        <f t="shared" si="61"/>
        <v>91.218715199999991</v>
      </c>
      <c r="H3918" s="50">
        <v>54</v>
      </c>
      <c r="I3918" s="50" t="s">
        <v>515</v>
      </c>
    </row>
    <row r="3919" spans="1:9" x14ac:dyDescent="0.25">
      <c r="A3919" s="50">
        <v>2008</v>
      </c>
      <c r="E3919" s="50">
        <v>1.45</v>
      </c>
      <c r="F3919" s="50">
        <f t="shared" si="61"/>
        <v>91.852178499999994</v>
      </c>
      <c r="H3919" s="50">
        <v>65</v>
      </c>
      <c r="I3919" s="50" t="s">
        <v>515</v>
      </c>
    </row>
    <row r="3920" spans="1:9" x14ac:dyDescent="0.25">
      <c r="A3920" s="50">
        <v>2007</v>
      </c>
      <c r="E3920" s="50">
        <v>1.45</v>
      </c>
      <c r="F3920" s="50">
        <f t="shared" si="61"/>
        <v>91.852178499999994</v>
      </c>
      <c r="H3920" s="50">
        <v>63</v>
      </c>
      <c r="I3920" s="50" t="s">
        <v>515</v>
      </c>
    </row>
    <row r="3921" spans="1:9" x14ac:dyDescent="0.25">
      <c r="A3921" s="50">
        <v>2006</v>
      </c>
      <c r="E3921" s="50">
        <v>1.48</v>
      </c>
      <c r="F3921" s="50">
        <f t="shared" si="61"/>
        <v>93.752568399999987</v>
      </c>
      <c r="H3921" s="50">
        <v>67</v>
      </c>
      <c r="I3921" s="50" t="s">
        <v>515</v>
      </c>
    </row>
    <row r="3922" spans="1:9" x14ac:dyDescent="0.25">
      <c r="A3922" s="50">
        <v>2005</v>
      </c>
      <c r="E3922" s="50">
        <v>1.48</v>
      </c>
      <c r="F3922" s="50">
        <f t="shared" si="61"/>
        <v>93.752568399999987</v>
      </c>
      <c r="H3922" s="50">
        <v>69</v>
      </c>
      <c r="I3922" s="50" t="s">
        <v>515</v>
      </c>
    </row>
    <row r="3923" spans="1:9" x14ac:dyDescent="0.25">
      <c r="A3923" s="50">
        <v>2004</v>
      </c>
      <c r="E3923" s="50">
        <v>1.39</v>
      </c>
      <c r="F3923" s="50">
        <f t="shared" si="61"/>
        <v>88.051398699999993</v>
      </c>
      <c r="H3923" s="50">
        <v>73</v>
      </c>
      <c r="I3923" s="50" t="s">
        <v>515</v>
      </c>
    </row>
    <row r="3924" spans="1:9" x14ac:dyDescent="0.25">
      <c r="A3924" s="50">
        <v>2002</v>
      </c>
      <c r="E3924" s="50">
        <v>1.42</v>
      </c>
      <c r="F3924" s="50">
        <f t="shared" si="61"/>
        <v>89.951788599999986</v>
      </c>
      <c r="H3924" s="50">
        <v>76</v>
      </c>
      <c r="I3924" s="50" t="s">
        <v>515</v>
      </c>
    </row>
    <row r="3925" spans="1:9" x14ac:dyDescent="0.25">
      <c r="A3925" s="50">
        <v>2012</v>
      </c>
      <c r="E3925" s="50">
        <v>1.03</v>
      </c>
      <c r="F3925" s="50">
        <f t="shared" si="61"/>
        <v>65.246719900000002</v>
      </c>
      <c r="H3925" s="50">
        <v>56</v>
      </c>
      <c r="I3925" s="50" t="s">
        <v>516</v>
      </c>
    </row>
    <row r="3926" spans="1:9" x14ac:dyDescent="0.25">
      <c r="A3926" s="50">
        <v>2011</v>
      </c>
      <c r="E3926" s="50">
        <v>1.1299999999999999</v>
      </c>
      <c r="F3926" s="50">
        <f t="shared" si="61"/>
        <v>71.581352899999985</v>
      </c>
      <c r="H3926" s="50">
        <v>59</v>
      </c>
      <c r="I3926" s="50" t="s">
        <v>516</v>
      </c>
    </row>
    <row r="3927" spans="1:9" x14ac:dyDescent="0.25">
      <c r="A3927" s="50">
        <v>2010</v>
      </c>
      <c r="E3927" s="50">
        <v>1.08</v>
      </c>
      <c r="F3927" s="50">
        <f t="shared" si="61"/>
        <v>68.414036400000001</v>
      </c>
      <c r="H3927" s="50">
        <v>64</v>
      </c>
      <c r="I3927" s="50" t="s">
        <v>516</v>
      </c>
    </row>
    <row r="3928" spans="1:9" x14ac:dyDescent="0.25">
      <c r="A3928" s="50">
        <v>2009</v>
      </c>
      <c r="E3928" s="50">
        <v>1.08</v>
      </c>
      <c r="F3928" s="50">
        <f t="shared" si="61"/>
        <v>68.414036400000001</v>
      </c>
      <c r="H3928" s="50">
        <v>64</v>
      </c>
      <c r="I3928" s="50" t="s">
        <v>516</v>
      </c>
    </row>
    <row r="3929" spans="1:9" x14ac:dyDescent="0.25">
      <c r="A3929" s="50">
        <v>2008</v>
      </c>
      <c r="E3929" s="50">
        <v>1.08</v>
      </c>
      <c r="F3929" s="50">
        <f t="shared" si="61"/>
        <v>68.414036400000001</v>
      </c>
      <c r="H3929" s="50">
        <v>69</v>
      </c>
      <c r="I3929" s="50" t="s">
        <v>516</v>
      </c>
    </row>
    <row r="3930" spans="1:9" x14ac:dyDescent="0.25">
      <c r="A3930" s="50">
        <v>2007</v>
      </c>
      <c r="E3930" s="50">
        <v>1.08</v>
      </c>
      <c r="F3930" s="50">
        <f t="shared" si="61"/>
        <v>68.414036400000001</v>
      </c>
      <c r="H3930" s="50">
        <v>68</v>
      </c>
      <c r="I3930" s="50" t="s">
        <v>516</v>
      </c>
    </row>
    <row r="3931" spans="1:9" x14ac:dyDescent="0.25">
      <c r="A3931" s="50">
        <v>2006</v>
      </c>
      <c r="E3931" s="50">
        <v>1.08</v>
      </c>
      <c r="F3931" s="50">
        <f t="shared" si="61"/>
        <v>68.414036400000001</v>
      </c>
      <c r="H3931" s="50">
        <v>72</v>
      </c>
      <c r="I3931" s="50" t="s">
        <v>516</v>
      </c>
    </row>
    <row r="3932" spans="1:9" x14ac:dyDescent="0.25">
      <c r="A3932" s="50">
        <v>2005</v>
      </c>
      <c r="E3932" s="50">
        <v>1.08</v>
      </c>
      <c r="F3932" s="50">
        <f t="shared" si="61"/>
        <v>68.414036400000001</v>
      </c>
      <c r="H3932" s="50">
        <v>74</v>
      </c>
      <c r="I3932" s="50" t="s">
        <v>516</v>
      </c>
    </row>
    <row r="3933" spans="1:9" x14ac:dyDescent="0.25">
      <c r="A3933" s="50">
        <v>2004</v>
      </c>
      <c r="E3933" s="50">
        <v>1.07</v>
      </c>
      <c r="F3933" s="50">
        <f t="shared" si="61"/>
        <v>67.780573099999998</v>
      </c>
      <c r="H3933" s="50">
        <v>78</v>
      </c>
      <c r="I3933" s="50" t="s">
        <v>516</v>
      </c>
    </row>
    <row r="3934" spans="1:9" x14ac:dyDescent="0.25">
      <c r="A3934" s="50">
        <v>2002</v>
      </c>
      <c r="E3934" s="50">
        <v>1.02</v>
      </c>
      <c r="F3934" s="50">
        <f t="shared" si="61"/>
        <v>64.6132566</v>
      </c>
      <c r="H3934" s="50">
        <v>80</v>
      </c>
      <c r="I3934" s="50" t="s">
        <v>516</v>
      </c>
    </row>
    <row r="3935" spans="1:9" x14ac:dyDescent="0.25">
      <c r="A3935" s="50">
        <v>2012</v>
      </c>
      <c r="E3935" s="50">
        <v>1.43</v>
      </c>
      <c r="F3935" s="50">
        <f t="shared" si="61"/>
        <v>90.585251899999989</v>
      </c>
      <c r="H3935" s="50">
        <v>63</v>
      </c>
      <c r="I3935" s="50" t="s">
        <v>517</v>
      </c>
    </row>
    <row r="3936" spans="1:9" x14ac:dyDescent="0.25">
      <c r="A3936" s="50">
        <v>2011</v>
      </c>
      <c r="E3936" s="50">
        <v>1.51</v>
      </c>
      <c r="F3936" s="50">
        <f t="shared" si="61"/>
        <v>95.652958299999995</v>
      </c>
      <c r="H3936" s="50">
        <v>66</v>
      </c>
      <c r="I3936" s="50" t="s">
        <v>517</v>
      </c>
    </row>
    <row r="3937" spans="1:9" x14ac:dyDescent="0.25">
      <c r="A3937" s="50">
        <v>2010</v>
      </c>
      <c r="E3937" s="50">
        <v>1.41</v>
      </c>
      <c r="F3937" s="50">
        <f t="shared" si="61"/>
        <v>89.318325299999984</v>
      </c>
      <c r="H3937" s="50">
        <v>71</v>
      </c>
      <c r="I3937" s="50" t="s">
        <v>517</v>
      </c>
    </row>
    <row r="3938" spans="1:9" x14ac:dyDescent="0.25">
      <c r="A3938" s="50">
        <v>2009</v>
      </c>
      <c r="E3938" s="50">
        <v>1.41</v>
      </c>
      <c r="F3938" s="50">
        <f t="shared" si="61"/>
        <v>89.318325299999984</v>
      </c>
      <c r="H3938" s="50">
        <v>71</v>
      </c>
      <c r="I3938" s="50" t="s">
        <v>517</v>
      </c>
    </row>
    <row r="3939" spans="1:9" x14ac:dyDescent="0.25">
      <c r="A3939" s="50">
        <v>2008</v>
      </c>
      <c r="E3939" s="50">
        <v>1.43</v>
      </c>
      <c r="F3939" s="50">
        <f t="shared" si="61"/>
        <v>90.585251899999989</v>
      </c>
      <c r="H3939" s="50">
        <v>75</v>
      </c>
      <c r="I3939" s="50" t="s">
        <v>517</v>
      </c>
    </row>
    <row r="3940" spans="1:9" x14ac:dyDescent="0.25">
      <c r="A3940" s="50">
        <v>2007</v>
      </c>
      <c r="E3940" s="50">
        <v>1.43</v>
      </c>
      <c r="F3940" s="50">
        <f t="shared" si="61"/>
        <v>90.585251899999989</v>
      </c>
      <c r="H3940" s="50">
        <v>74</v>
      </c>
      <c r="I3940" s="50" t="s">
        <v>517</v>
      </c>
    </row>
    <row r="3941" spans="1:9" x14ac:dyDescent="0.25">
      <c r="A3941" s="50">
        <v>2006</v>
      </c>
      <c r="E3941" s="50">
        <v>1.44</v>
      </c>
      <c r="F3941" s="50">
        <f t="shared" ref="F3941:F4004" si="62">E3941*(39.37*1.609)</f>
        <v>91.218715199999991</v>
      </c>
      <c r="H3941" s="50">
        <v>79</v>
      </c>
      <c r="I3941" s="50" t="s">
        <v>517</v>
      </c>
    </row>
    <row r="3942" spans="1:9" x14ac:dyDescent="0.25">
      <c r="A3942" s="50">
        <v>2005</v>
      </c>
      <c r="E3942" s="50">
        <v>1.44</v>
      </c>
      <c r="F3942" s="50">
        <f t="shared" si="62"/>
        <v>91.218715199999991</v>
      </c>
      <c r="H3942" s="50">
        <v>81</v>
      </c>
      <c r="I3942" s="50" t="s">
        <v>517</v>
      </c>
    </row>
    <row r="3943" spans="1:9" x14ac:dyDescent="0.25">
      <c r="A3943" s="50">
        <v>2004</v>
      </c>
      <c r="E3943" s="50">
        <v>1.38</v>
      </c>
      <c r="F3943" s="50">
        <f t="shared" si="62"/>
        <v>87.41793539999999</v>
      </c>
      <c r="H3943" s="50">
        <v>84</v>
      </c>
      <c r="I3943" s="50" t="s">
        <v>517</v>
      </c>
    </row>
    <row r="3944" spans="1:9" x14ac:dyDescent="0.25">
      <c r="A3944" s="50">
        <v>2002</v>
      </c>
      <c r="E3944" s="50">
        <v>1.36</v>
      </c>
      <c r="F3944" s="50">
        <f t="shared" si="62"/>
        <v>86.1510088</v>
      </c>
      <c r="H3944" s="50">
        <v>86</v>
      </c>
      <c r="I3944" s="50" t="s">
        <v>517</v>
      </c>
    </row>
    <row r="3945" spans="1:9" x14ac:dyDescent="0.25">
      <c r="A3945" s="50">
        <v>2012</v>
      </c>
      <c r="E3945" s="50">
        <v>1.2</v>
      </c>
      <c r="F3945" s="50">
        <f t="shared" si="62"/>
        <v>76.015595999999988</v>
      </c>
      <c r="H3945" s="50">
        <v>62</v>
      </c>
      <c r="I3945" s="50" t="s">
        <v>518</v>
      </c>
    </row>
    <row r="3946" spans="1:9" x14ac:dyDescent="0.25">
      <c r="A3946" s="50">
        <v>2011</v>
      </c>
      <c r="E3946" s="50">
        <v>1.33</v>
      </c>
      <c r="F3946" s="50">
        <f t="shared" si="62"/>
        <v>84.250618899999992</v>
      </c>
      <c r="H3946" s="50">
        <v>65</v>
      </c>
      <c r="I3946" s="50" t="s">
        <v>518</v>
      </c>
    </row>
    <row r="3947" spans="1:9" x14ac:dyDescent="0.25">
      <c r="A3947" s="50">
        <v>2010</v>
      </c>
      <c r="E3947" s="50">
        <v>1.28</v>
      </c>
      <c r="F3947" s="50">
        <f t="shared" si="62"/>
        <v>81.083302399999994</v>
      </c>
      <c r="H3947" s="50">
        <v>70</v>
      </c>
      <c r="I3947" s="50" t="s">
        <v>518</v>
      </c>
    </row>
    <row r="3948" spans="1:9" x14ac:dyDescent="0.25">
      <c r="A3948" s="50">
        <v>2009</v>
      </c>
      <c r="E3948" s="50">
        <v>1.28</v>
      </c>
      <c r="F3948" s="50">
        <f t="shared" si="62"/>
        <v>81.083302399999994</v>
      </c>
      <c r="H3948" s="50">
        <v>70</v>
      </c>
      <c r="I3948" s="50" t="s">
        <v>518</v>
      </c>
    </row>
    <row r="3949" spans="1:9" x14ac:dyDescent="0.25">
      <c r="A3949" s="50">
        <v>2008</v>
      </c>
      <c r="E3949" s="50">
        <v>1.27</v>
      </c>
      <c r="F3949" s="50">
        <f t="shared" si="62"/>
        <v>80.449839099999991</v>
      </c>
      <c r="H3949" s="50">
        <v>75</v>
      </c>
      <c r="I3949" s="50" t="s">
        <v>518</v>
      </c>
    </row>
    <row r="3950" spans="1:9" x14ac:dyDescent="0.25">
      <c r="A3950" s="50">
        <v>2007</v>
      </c>
      <c r="E3950" s="50">
        <v>1.27</v>
      </c>
      <c r="F3950" s="50">
        <f t="shared" si="62"/>
        <v>80.449839099999991</v>
      </c>
      <c r="H3950" s="50">
        <v>74</v>
      </c>
      <c r="I3950" s="50" t="s">
        <v>518</v>
      </c>
    </row>
    <row r="3951" spans="1:9" x14ac:dyDescent="0.25">
      <c r="A3951" s="50">
        <v>2006</v>
      </c>
      <c r="E3951" s="50">
        <v>1.25</v>
      </c>
      <c r="F3951" s="50">
        <f t="shared" si="62"/>
        <v>79.182912499999986</v>
      </c>
      <c r="H3951" s="50">
        <v>77</v>
      </c>
      <c r="I3951" s="50" t="s">
        <v>518</v>
      </c>
    </row>
    <row r="3952" spans="1:9" x14ac:dyDescent="0.25">
      <c r="A3952" s="50">
        <v>2005</v>
      </c>
      <c r="E3952" s="50">
        <v>1.25</v>
      </c>
      <c r="F3952" s="50">
        <f t="shared" si="62"/>
        <v>79.182912499999986</v>
      </c>
      <c r="H3952" s="50">
        <v>79</v>
      </c>
      <c r="I3952" s="50" t="s">
        <v>518</v>
      </c>
    </row>
    <row r="3953" spans="1:9" x14ac:dyDescent="0.25">
      <c r="A3953" s="50">
        <v>2004</v>
      </c>
      <c r="E3953" s="50">
        <v>1.23</v>
      </c>
      <c r="F3953" s="50">
        <f t="shared" si="62"/>
        <v>77.915985899999995</v>
      </c>
      <c r="H3953" s="50">
        <v>82</v>
      </c>
      <c r="I3953" s="50" t="s">
        <v>518</v>
      </c>
    </row>
    <row r="3954" spans="1:9" x14ac:dyDescent="0.25">
      <c r="A3954" s="50">
        <v>2002</v>
      </c>
      <c r="E3954" s="50">
        <v>1.19</v>
      </c>
      <c r="F3954" s="50">
        <f t="shared" si="62"/>
        <v>75.382132699999985</v>
      </c>
      <c r="H3954" s="50">
        <v>84</v>
      </c>
      <c r="I3954" s="50" t="s">
        <v>518</v>
      </c>
    </row>
    <row r="3955" spans="1:9" x14ac:dyDescent="0.25">
      <c r="A3955" s="50">
        <v>2012</v>
      </c>
      <c r="E3955" s="50">
        <v>1.21</v>
      </c>
      <c r="F3955" s="50">
        <f t="shared" si="62"/>
        <v>76.64905929999999</v>
      </c>
      <c r="H3955" s="50">
        <v>68</v>
      </c>
      <c r="I3955" s="50" t="s">
        <v>519</v>
      </c>
    </row>
    <row r="3956" spans="1:9" x14ac:dyDescent="0.25">
      <c r="A3956" s="50">
        <v>2011</v>
      </c>
      <c r="E3956" s="50">
        <v>1.23</v>
      </c>
      <c r="F3956" s="50">
        <f t="shared" si="62"/>
        <v>77.915985899999995</v>
      </c>
      <c r="H3956" s="50">
        <v>71</v>
      </c>
      <c r="I3956" s="50" t="s">
        <v>519</v>
      </c>
    </row>
    <row r="3957" spans="1:9" x14ac:dyDescent="0.25">
      <c r="A3957" s="50">
        <v>2010</v>
      </c>
      <c r="E3957" s="50">
        <v>1.19</v>
      </c>
      <c r="F3957" s="50">
        <f t="shared" si="62"/>
        <v>75.382132699999985</v>
      </c>
      <c r="H3957" s="50">
        <v>76</v>
      </c>
      <c r="I3957" s="50" t="s">
        <v>519</v>
      </c>
    </row>
    <row r="3958" spans="1:9" x14ac:dyDescent="0.25">
      <c r="A3958" s="50">
        <v>2009</v>
      </c>
      <c r="E3958" s="50">
        <v>1.19</v>
      </c>
      <c r="F3958" s="50">
        <f t="shared" si="62"/>
        <v>75.382132699999985</v>
      </c>
      <c r="H3958" s="50">
        <v>76</v>
      </c>
      <c r="I3958" s="50" t="s">
        <v>519</v>
      </c>
    </row>
    <row r="3959" spans="1:9" x14ac:dyDescent="0.25">
      <c r="A3959" s="50">
        <v>2008</v>
      </c>
      <c r="E3959" s="50">
        <v>1.21</v>
      </c>
      <c r="F3959" s="50">
        <f t="shared" si="62"/>
        <v>76.64905929999999</v>
      </c>
      <c r="H3959" s="50">
        <v>81</v>
      </c>
      <c r="I3959" s="50" t="s">
        <v>519</v>
      </c>
    </row>
    <row r="3960" spans="1:9" x14ac:dyDescent="0.25">
      <c r="A3960" s="50">
        <v>2007</v>
      </c>
      <c r="E3960" s="50">
        <v>1.21</v>
      </c>
      <c r="F3960" s="50">
        <f t="shared" si="62"/>
        <v>76.64905929999999</v>
      </c>
      <c r="H3960" s="50">
        <v>80</v>
      </c>
      <c r="I3960" s="50" t="s">
        <v>519</v>
      </c>
    </row>
    <row r="3961" spans="1:9" x14ac:dyDescent="0.25">
      <c r="A3961" s="50">
        <v>2006</v>
      </c>
      <c r="E3961" s="50">
        <v>1.2</v>
      </c>
      <c r="F3961" s="50">
        <f t="shared" si="62"/>
        <v>76.015595999999988</v>
      </c>
      <c r="H3961" s="50">
        <v>82</v>
      </c>
      <c r="I3961" s="50" t="s">
        <v>519</v>
      </c>
    </row>
    <row r="3962" spans="1:9" x14ac:dyDescent="0.25">
      <c r="A3962" s="50">
        <v>2005</v>
      </c>
      <c r="E3962" s="50">
        <v>1.2</v>
      </c>
      <c r="F3962" s="50">
        <f t="shared" si="62"/>
        <v>76.015595999999988</v>
      </c>
      <c r="H3962" s="50">
        <v>84</v>
      </c>
      <c r="I3962" s="50" t="s">
        <v>519</v>
      </c>
    </row>
    <row r="3963" spans="1:9" x14ac:dyDescent="0.25">
      <c r="A3963" s="50">
        <v>2004</v>
      </c>
      <c r="E3963" s="50">
        <v>1.18</v>
      </c>
      <c r="F3963" s="50">
        <f t="shared" si="62"/>
        <v>74.748669399999983</v>
      </c>
      <c r="H3963" s="50">
        <v>88</v>
      </c>
      <c r="I3963" s="50" t="s">
        <v>519</v>
      </c>
    </row>
    <row r="3964" spans="1:9" x14ac:dyDescent="0.25">
      <c r="A3964" s="50">
        <v>2003</v>
      </c>
      <c r="E3964" s="50">
        <v>1.18</v>
      </c>
      <c r="F3964" s="50">
        <f t="shared" si="62"/>
        <v>74.748669399999983</v>
      </c>
      <c r="H3964" s="50">
        <v>88</v>
      </c>
      <c r="I3964" s="50" t="s">
        <v>519</v>
      </c>
    </row>
    <row r="3965" spans="1:9" x14ac:dyDescent="0.25">
      <c r="A3965" s="50">
        <v>2002</v>
      </c>
      <c r="E3965" s="50">
        <v>1.1299999999999999</v>
      </c>
      <c r="F3965" s="50">
        <f t="shared" si="62"/>
        <v>71.581352899999985</v>
      </c>
      <c r="H3965" s="50">
        <v>90</v>
      </c>
      <c r="I3965" s="50" t="s">
        <v>519</v>
      </c>
    </row>
    <row r="3966" spans="1:9" x14ac:dyDescent="0.25">
      <c r="A3966" s="50">
        <v>2012</v>
      </c>
      <c r="E3966" s="50">
        <v>1.04</v>
      </c>
      <c r="F3966" s="50">
        <f t="shared" si="62"/>
        <v>65.880183199999991</v>
      </c>
      <c r="H3966" s="50">
        <v>65</v>
      </c>
      <c r="I3966" s="50" t="s">
        <v>520</v>
      </c>
    </row>
    <row r="3967" spans="1:9" x14ac:dyDescent="0.25">
      <c r="A3967" s="50">
        <v>2011</v>
      </c>
      <c r="E3967" s="50">
        <v>1.1399999999999999</v>
      </c>
      <c r="F3967" s="50">
        <f t="shared" si="62"/>
        <v>72.214816199999987</v>
      </c>
      <c r="H3967" s="50">
        <v>67</v>
      </c>
      <c r="I3967" s="50" t="s">
        <v>520</v>
      </c>
    </row>
    <row r="3968" spans="1:9" x14ac:dyDescent="0.25">
      <c r="A3968" s="50">
        <v>2010</v>
      </c>
      <c r="E3968" s="50">
        <v>1.04</v>
      </c>
      <c r="F3968" s="50">
        <f t="shared" si="62"/>
        <v>65.880183199999991</v>
      </c>
      <c r="H3968" s="50">
        <v>75</v>
      </c>
      <c r="I3968" s="50" t="s">
        <v>520</v>
      </c>
    </row>
    <row r="3969" spans="1:9" x14ac:dyDescent="0.25">
      <c r="A3969" s="50">
        <v>2009</v>
      </c>
      <c r="E3969" s="50">
        <v>1.04</v>
      </c>
      <c r="F3969" s="50">
        <f t="shared" si="62"/>
        <v>65.880183199999991</v>
      </c>
      <c r="H3969" s="50">
        <v>75</v>
      </c>
      <c r="I3969" s="50" t="s">
        <v>520</v>
      </c>
    </row>
    <row r="3970" spans="1:9" x14ac:dyDescent="0.25">
      <c r="A3970" s="50">
        <v>2008</v>
      </c>
      <c r="E3970" s="50">
        <v>1.03</v>
      </c>
      <c r="F3970" s="50">
        <f t="shared" si="62"/>
        <v>65.246719900000002</v>
      </c>
      <c r="H3970" s="50">
        <v>80</v>
      </c>
      <c r="I3970" s="50" t="s">
        <v>520</v>
      </c>
    </row>
    <row r="3971" spans="1:9" x14ac:dyDescent="0.25">
      <c r="A3971" s="50">
        <v>2007</v>
      </c>
      <c r="E3971" s="50">
        <v>1.03</v>
      </c>
      <c r="F3971" s="50">
        <f t="shared" si="62"/>
        <v>65.246719900000002</v>
      </c>
      <c r="H3971" s="50">
        <v>79</v>
      </c>
      <c r="I3971" s="50" t="s">
        <v>520</v>
      </c>
    </row>
    <row r="3972" spans="1:9" x14ac:dyDescent="0.25">
      <c r="A3972" s="50">
        <v>2006</v>
      </c>
      <c r="E3972" s="50">
        <v>1.01</v>
      </c>
      <c r="F3972" s="50">
        <f t="shared" si="62"/>
        <v>63.979793299999997</v>
      </c>
      <c r="H3972" s="50">
        <v>82</v>
      </c>
      <c r="I3972" s="50" t="s">
        <v>520</v>
      </c>
    </row>
    <row r="3973" spans="1:9" x14ac:dyDescent="0.25">
      <c r="A3973" s="50">
        <v>2005</v>
      </c>
      <c r="E3973" s="50">
        <v>1.01</v>
      </c>
      <c r="F3973" s="50">
        <f t="shared" si="62"/>
        <v>63.979793299999997</v>
      </c>
      <c r="H3973" s="50">
        <v>84</v>
      </c>
      <c r="I3973" s="50" t="s">
        <v>520</v>
      </c>
    </row>
    <row r="3974" spans="1:9" x14ac:dyDescent="0.25">
      <c r="A3974" s="50">
        <v>2004</v>
      </c>
      <c r="E3974" s="50">
        <v>0.97</v>
      </c>
      <c r="F3974" s="50">
        <f t="shared" si="62"/>
        <v>61.445940099999994</v>
      </c>
      <c r="H3974" s="50">
        <v>87</v>
      </c>
      <c r="I3974" s="50" t="s">
        <v>520</v>
      </c>
    </row>
    <row r="3975" spans="1:9" x14ac:dyDescent="0.25">
      <c r="A3975" s="50">
        <v>2002</v>
      </c>
      <c r="E3975" s="50">
        <v>0.94</v>
      </c>
      <c r="F3975" s="50">
        <f t="shared" si="62"/>
        <v>59.545550199999994</v>
      </c>
      <c r="H3975" s="50">
        <v>89</v>
      </c>
      <c r="I3975" s="50" t="s">
        <v>520</v>
      </c>
    </row>
    <row r="3976" spans="1:9" x14ac:dyDescent="0.25">
      <c r="A3976" s="50">
        <v>2003</v>
      </c>
      <c r="E3976" s="50">
        <v>3.47</v>
      </c>
      <c r="F3976" s="50">
        <f t="shared" si="62"/>
        <v>219.8117651</v>
      </c>
      <c r="H3976" s="50">
        <v>39</v>
      </c>
      <c r="I3976" s="50" t="s">
        <v>521</v>
      </c>
    </row>
    <row r="3977" spans="1:9" x14ac:dyDescent="0.25">
      <c r="A3977" s="50">
        <v>2003</v>
      </c>
      <c r="E3977" s="50">
        <v>0.79</v>
      </c>
      <c r="F3977" s="50">
        <f t="shared" si="62"/>
        <v>50.043600699999999</v>
      </c>
      <c r="H3977" s="50">
        <v>81</v>
      </c>
      <c r="I3977" s="50" t="s">
        <v>522</v>
      </c>
    </row>
    <row r="3978" spans="1:9" x14ac:dyDescent="0.25">
      <c r="A3978" s="50">
        <v>2003</v>
      </c>
      <c r="E3978" s="50">
        <v>0.86</v>
      </c>
      <c r="F3978" s="50">
        <f t="shared" si="62"/>
        <v>54.477843799999995</v>
      </c>
      <c r="H3978" s="50">
        <v>81</v>
      </c>
      <c r="I3978" s="50" t="s">
        <v>523</v>
      </c>
    </row>
    <row r="3979" spans="1:9" x14ac:dyDescent="0.25">
      <c r="A3979" s="50">
        <v>2012</v>
      </c>
      <c r="E3979" s="50">
        <v>2.1</v>
      </c>
      <c r="F3979" s="50">
        <f t="shared" si="62"/>
        <v>133.02729299999999</v>
      </c>
      <c r="H3979" s="50">
        <v>55</v>
      </c>
      <c r="I3979" s="50" t="s">
        <v>524</v>
      </c>
    </row>
    <row r="3980" spans="1:9" x14ac:dyDescent="0.25">
      <c r="A3980" s="50">
        <v>2011</v>
      </c>
      <c r="E3980" s="50">
        <v>2.1</v>
      </c>
      <c r="F3980" s="50">
        <f t="shared" si="62"/>
        <v>133.02729299999999</v>
      </c>
      <c r="H3980" s="50">
        <v>56</v>
      </c>
      <c r="I3980" s="50" t="s">
        <v>524</v>
      </c>
    </row>
    <row r="3981" spans="1:9" x14ac:dyDescent="0.25">
      <c r="A3981" s="50">
        <v>2010</v>
      </c>
      <c r="E3981" s="50">
        <v>2.09</v>
      </c>
      <c r="F3981" s="50">
        <f t="shared" si="62"/>
        <v>132.39382969999997</v>
      </c>
      <c r="H3981" s="50">
        <v>77</v>
      </c>
      <c r="I3981" s="50" t="s">
        <v>524</v>
      </c>
    </row>
    <row r="3982" spans="1:9" x14ac:dyDescent="0.25">
      <c r="A3982" s="50">
        <v>2009</v>
      </c>
      <c r="E3982" s="50">
        <v>2.09</v>
      </c>
      <c r="F3982" s="50">
        <f t="shared" si="62"/>
        <v>132.39382969999997</v>
      </c>
      <c r="H3982" s="50">
        <v>77</v>
      </c>
      <c r="I3982" s="50" t="s">
        <v>524</v>
      </c>
    </row>
    <row r="3983" spans="1:9" x14ac:dyDescent="0.25">
      <c r="A3983" s="50">
        <v>2008</v>
      </c>
      <c r="E3983" s="50">
        <v>2.04</v>
      </c>
      <c r="F3983" s="50">
        <f t="shared" si="62"/>
        <v>129.2265132</v>
      </c>
      <c r="H3983" s="50">
        <v>78</v>
      </c>
      <c r="I3983" s="50" t="s">
        <v>524</v>
      </c>
    </row>
    <row r="3984" spans="1:9" x14ac:dyDescent="0.25">
      <c r="A3984" s="50">
        <v>2007</v>
      </c>
      <c r="E3984" s="50">
        <v>2.04</v>
      </c>
      <c r="F3984" s="50">
        <f t="shared" si="62"/>
        <v>129.2265132</v>
      </c>
      <c r="H3984" s="50">
        <v>78</v>
      </c>
      <c r="I3984" s="50" t="s">
        <v>524</v>
      </c>
    </row>
    <row r="3985" spans="1:9" x14ac:dyDescent="0.25">
      <c r="A3985" s="50">
        <v>2006</v>
      </c>
      <c r="E3985" s="50">
        <v>2.25</v>
      </c>
      <c r="F3985" s="50">
        <f t="shared" si="62"/>
        <v>142.52924249999998</v>
      </c>
      <c r="H3985" s="50">
        <v>76</v>
      </c>
      <c r="I3985" s="50" t="s">
        <v>524</v>
      </c>
    </row>
    <row r="3986" spans="1:9" x14ac:dyDescent="0.25">
      <c r="A3986" s="50">
        <v>2005</v>
      </c>
      <c r="E3986" s="50">
        <v>2.25</v>
      </c>
      <c r="F3986" s="50">
        <f t="shared" si="62"/>
        <v>142.52924249999998</v>
      </c>
      <c r="H3986" s="50">
        <v>76</v>
      </c>
      <c r="I3986" s="50" t="s">
        <v>524</v>
      </c>
    </row>
    <row r="3987" spans="1:9" x14ac:dyDescent="0.25">
      <c r="A3987" s="50">
        <v>2004</v>
      </c>
      <c r="E3987" s="50">
        <v>2.1800000000000002</v>
      </c>
      <c r="F3987" s="50">
        <f t="shared" si="62"/>
        <v>138.09499940000001</v>
      </c>
      <c r="H3987" s="50">
        <v>78</v>
      </c>
      <c r="I3987" s="50" t="s">
        <v>524</v>
      </c>
    </row>
    <row r="3988" spans="1:9" x14ac:dyDescent="0.25">
      <c r="A3988" s="50">
        <v>2002</v>
      </c>
      <c r="E3988" s="50">
        <v>2.06</v>
      </c>
      <c r="F3988" s="50">
        <f t="shared" si="62"/>
        <v>130.4934398</v>
      </c>
      <c r="H3988" s="50">
        <v>80</v>
      </c>
      <c r="I3988" s="50" t="s">
        <v>524</v>
      </c>
    </row>
    <row r="3989" spans="1:9" x14ac:dyDescent="0.25">
      <c r="A3989" s="50">
        <v>2012</v>
      </c>
      <c r="E3989" s="50">
        <v>1.61</v>
      </c>
      <c r="F3989" s="50">
        <f t="shared" si="62"/>
        <v>101.98759129999999</v>
      </c>
      <c r="H3989" s="50">
        <v>73</v>
      </c>
      <c r="I3989" s="50" t="s">
        <v>525</v>
      </c>
    </row>
    <row r="3990" spans="1:9" x14ac:dyDescent="0.25">
      <c r="A3990" s="50">
        <v>2011</v>
      </c>
      <c r="E3990" s="50">
        <v>1.61</v>
      </c>
      <c r="F3990" s="50">
        <f t="shared" si="62"/>
        <v>101.98759129999999</v>
      </c>
      <c r="H3990" s="50">
        <v>74</v>
      </c>
      <c r="I3990" s="50" t="s">
        <v>525</v>
      </c>
    </row>
    <row r="3991" spans="1:9" x14ac:dyDescent="0.25">
      <c r="A3991" s="50">
        <v>2010</v>
      </c>
      <c r="E3991" s="50">
        <v>1.49</v>
      </c>
      <c r="F3991" s="50">
        <f t="shared" si="62"/>
        <v>94.38603169999999</v>
      </c>
      <c r="H3991" s="50">
        <v>83</v>
      </c>
      <c r="I3991" s="50" t="s">
        <v>525</v>
      </c>
    </row>
    <row r="3992" spans="1:9" x14ac:dyDescent="0.25">
      <c r="A3992" s="50">
        <v>2009</v>
      </c>
      <c r="E3992" s="50">
        <v>1.49</v>
      </c>
      <c r="F3992" s="50">
        <f t="shared" si="62"/>
        <v>94.38603169999999</v>
      </c>
      <c r="H3992" s="50">
        <v>83</v>
      </c>
      <c r="I3992" s="50" t="s">
        <v>525</v>
      </c>
    </row>
    <row r="3993" spans="1:9" x14ac:dyDescent="0.25">
      <c r="A3993" s="50">
        <v>2008</v>
      </c>
      <c r="E3993" s="50">
        <v>1.56</v>
      </c>
      <c r="F3993" s="50">
        <f t="shared" si="62"/>
        <v>98.820274799999993</v>
      </c>
      <c r="H3993" s="50">
        <v>83</v>
      </c>
      <c r="I3993" s="50" t="s">
        <v>525</v>
      </c>
    </row>
    <row r="3994" spans="1:9" x14ac:dyDescent="0.25">
      <c r="A3994" s="50">
        <v>2007</v>
      </c>
      <c r="E3994" s="50">
        <v>1.56</v>
      </c>
      <c r="F3994" s="50">
        <f t="shared" si="62"/>
        <v>98.820274799999993</v>
      </c>
      <c r="H3994" s="50">
        <v>84</v>
      </c>
      <c r="I3994" s="50" t="s">
        <v>525</v>
      </c>
    </row>
    <row r="3995" spans="1:9" x14ac:dyDescent="0.25">
      <c r="A3995" s="50">
        <v>2006</v>
      </c>
      <c r="E3995" s="50">
        <v>1.44</v>
      </c>
      <c r="F3995" s="50">
        <f t="shared" si="62"/>
        <v>91.218715199999991</v>
      </c>
      <c r="H3995" s="50">
        <v>90</v>
      </c>
      <c r="I3995" s="50" t="s">
        <v>525</v>
      </c>
    </row>
    <row r="3996" spans="1:9" x14ac:dyDescent="0.25">
      <c r="A3996" s="50">
        <v>2005</v>
      </c>
      <c r="E3996" s="50">
        <v>1.44</v>
      </c>
      <c r="F3996" s="50">
        <f t="shared" si="62"/>
        <v>91.218715199999991</v>
      </c>
      <c r="H3996" s="50">
        <v>90</v>
      </c>
      <c r="I3996" s="50" t="s">
        <v>525</v>
      </c>
    </row>
    <row r="3997" spans="1:9" x14ac:dyDescent="0.25">
      <c r="A3997" s="50">
        <v>2004</v>
      </c>
      <c r="E3997" s="50">
        <v>1.42</v>
      </c>
      <c r="F3997" s="50">
        <f t="shared" si="62"/>
        <v>89.951788599999986</v>
      </c>
      <c r="H3997" s="50">
        <v>91</v>
      </c>
      <c r="I3997" s="50" t="s">
        <v>525</v>
      </c>
    </row>
    <row r="3998" spans="1:9" x14ac:dyDescent="0.25">
      <c r="A3998" s="50">
        <v>2002</v>
      </c>
      <c r="E3998" s="50">
        <v>1.37</v>
      </c>
      <c r="F3998" s="50">
        <f t="shared" si="62"/>
        <v>86.784472100000002</v>
      </c>
      <c r="H3998" s="50">
        <v>93</v>
      </c>
      <c r="I3998" s="50" t="s">
        <v>525</v>
      </c>
    </row>
    <row r="3999" spans="1:9" x14ac:dyDescent="0.25">
      <c r="A3999" s="50">
        <v>2012</v>
      </c>
      <c r="E3999" s="50">
        <v>2.38</v>
      </c>
      <c r="F3999" s="50">
        <f t="shared" si="62"/>
        <v>150.76426539999997</v>
      </c>
      <c r="H3999" s="50">
        <v>52</v>
      </c>
      <c r="I3999" s="50" t="s">
        <v>526</v>
      </c>
    </row>
    <row r="4000" spans="1:9" x14ac:dyDescent="0.25">
      <c r="A4000" s="50">
        <v>2011</v>
      </c>
      <c r="E4000" s="50">
        <v>2.38</v>
      </c>
      <c r="F4000" s="50">
        <f t="shared" si="62"/>
        <v>150.76426539999997</v>
      </c>
      <c r="H4000" s="50">
        <v>53</v>
      </c>
      <c r="I4000" s="50" t="s">
        <v>526</v>
      </c>
    </row>
    <row r="4001" spans="1:9" x14ac:dyDescent="0.25">
      <c r="A4001" s="50">
        <v>2010</v>
      </c>
      <c r="E4001" s="50">
        <v>2.16</v>
      </c>
      <c r="F4001" s="50">
        <f t="shared" si="62"/>
        <v>136.8280728</v>
      </c>
      <c r="H4001" s="50">
        <v>57</v>
      </c>
      <c r="I4001" s="50" t="s">
        <v>526</v>
      </c>
    </row>
    <row r="4002" spans="1:9" x14ac:dyDescent="0.25">
      <c r="A4002" s="50">
        <v>2009</v>
      </c>
      <c r="E4002" s="50">
        <v>2.16</v>
      </c>
      <c r="F4002" s="50">
        <f t="shared" si="62"/>
        <v>136.8280728</v>
      </c>
      <c r="H4002" s="50">
        <v>57</v>
      </c>
      <c r="I4002" s="50" t="s">
        <v>526</v>
      </c>
    </row>
    <row r="4003" spans="1:9" x14ac:dyDescent="0.25">
      <c r="A4003" s="50">
        <v>2008</v>
      </c>
      <c r="E4003" s="50">
        <v>2.2799999999999998</v>
      </c>
      <c r="F4003" s="50">
        <f t="shared" si="62"/>
        <v>144.42963239999997</v>
      </c>
      <c r="H4003" s="50">
        <v>80</v>
      </c>
      <c r="I4003" s="50" t="s">
        <v>526</v>
      </c>
    </row>
    <row r="4004" spans="1:9" x14ac:dyDescent="0.25">
      <c r="A4004" s="50">
        <v>2007</v>
      </c>
      <c r="E4004" s="50">
        <v>2.2799999999999998</v>
      </c>
      <c r="F4004" s="50">
        <f t="shared" si="62"/>
        <v>144.42963239999997</v>
      </c>
      <c r="H4004" s="50">
        <v>80</v>
      </c>
      <c r="I4004" s="50" t="s">
        <v>526</v>
      </c>
    </row>
    <row r="4005" spans="1:9" x14ac:dyDescent="0.25">
      <c r="A4005" s="50">
        <v>2006</v>
      </c>
      <c r="E4005" s="50">
        <v>2.19</v>
      </c>
      <c r="F4005" s="50">
        <f t="shared" ref="F4005:F4068" si="63">E4005*(39.37*1.609)</f>
        <v>138.72846269999999</v>
      </c>
      <c r="H4005" s="50">
        <v>80</v>
      </c>
      <c r="I4005" s="50" t="s">
        <v>526</v>
      </c>
    </row>
    <row r="4006" spans="1:9" x14ac:dyDescent="0.25">
      <c r="A4006" s="50">
        <v>2005</v>
      </c>
      <c r="E4006" s="50">
        <v>2.19</v>
      </c>
      <c r="F4006" s="50">
        <f t="shared" si="63"/>
        <v>138.72846269999999</v>
      </c>
      <c r="H4006" s="50">
        <v>81</v>
      </c>
      <c r="I4006" s="50" t="s">
        <v>526</v>
      </c>
    </row>
    <row r="4007" spans="1:9" x14ac:dyDescent="0.25">
      <c r="A4007" s="50">
        <v>2004</v>
      </c>
      <c r="E4007" s="50">
        <v>2.15</v>
      </c>
      <c r="F4007" s="50">
        <f t="shared" si="63"/>
        <v>136.19460949999998</v>
      </c>
      <c r="H4007" s="50">
        <v>76</v>
      </c>
      <c r="I4007" s="50" t="s">
        <v>526</v>
      </c>
    </row>
    <row r="4008" spans="1:9" x14ac:dyDescent="0.25">
      <c r="A4008" s="50">
        <v>2003</v>
      </c>
      <c r="E4008" s="50">
        <v>2.15</v>
      </c>
      <c r="F4008" s="50">
        <f t="shared" si="63"/>
        <v>136.19460949999998</v>
      </c>
      <c r="H4008" s="50">
        <v>76</v>
      </c>
      <c r="I4008" s="50" t="s">
        <v>526</v>
      </c>
    </row>
    <row r="4009" spans="1:9" x14ac:dyDescent="0.25">
      <c r="A4009" s="50">
        <v>2002</v>
      </c>
      <c r="E4009" s="50">
        <v>2.16</v>
      </c>
      <c r="F4009" s="50">
        <f t="shared" si="63"/>
        <v>136.8280728</v>
      </c>
      <c r="H4009" s="50">
        <v>83</v>
      </c>
      <c r="I4009" s="50" t="s">
        <v>526</v>
      </c>
    </row>
    <row r="4010" spans="1:9" x14ac:dyDescent="0.25">
      <c r="A4010" s="50">
        <v>2012</v>
      </c>
      <c r="E4010" s="50">
        <v>1.91</v>
      </c>
      <c r="F4010" s="50">
        <f t="shared" si="63"/>
        <v>120.99149029999998</v>
      </c>
      <c r="H4010" s="50">
        <v>75</v>
      </c>
      <c r="I4010" s="50" t="s">
        <v>527</v>
      </c>
    </row>
    <row r="4011" spans="1:9" x14ac:dyDescent="0.25">
      <c r="A4011" s="50">
        <v>2011</v>
      </c>
      <c r="E4011" s="50">
        <v>1.91</v>
      </c>
      <c r="F4011" s="50">
        <f t="shared" si="63"/>
        <v>120.99149029999998</v>
      </c>
      <c r="H4011" s="50">
        <v>76</v>
      </c>
      <c r="I4011" s="50" t="s">
        <v>527</v>
      </c>
    </row>
    <row r="4012" spans="1:9" x14ac:dyDescent="0.25">
      <c r="A4012" s="50">
        <v>2010</v>
      </c>
      <c r="E4012" s="50">
        <v>1.89</v>
      </c>
      <c r="F4012" s="50">
        <f t="shared" si="63"/>
        <v>119.72456369999999</v>
      </c>
      <c r="H4012" s="50">
        <v>84</v>
      </c>
      <c r="I4012" s="50" t="s">
        <v>527</v>
      </c>
    </row>
    <row r="4013" spans="1:9" x14ac:dyDescent="0.25">
      <c r="A4013" s="50">
        <v>2009</v>
      </c>
      <c r="E4013" s="50">
        <v>1.89</v>
      </c>
      <c r="F4013" s="50">
        <f t="shared" si="63"/>
        <v>119.72456369999999</v>
      </c>
      <c r="H4013" s="50">
        <v>84</v>
      </c>
      <c r="I4013" s="50" t="s">
        <v>527</v>
      </c>
    </row>
    <row r="4014" spans="1:9" x14ac:dyDescent="0.25">
      <c r="A4014" s="50">
        <v>2008</v>
      </c>
      <c r="E4014" s="50">
        <v>1.81</v>
      </c>
      <c r="F4014" s="50">
        <f t="shared" si="63"/>
        <v>114.6568573</v>
      </c>
      <c r="H4014" s="50">
        <v>91</v>
      </c>
      <c r="I4014" s="50" t="s">
        <v>527</v>
      </c>
    </row>
    <row r="4015" spans="1:9" x14ac:dyDescent="0.25">
      <c r="A4015" s="50">
        <v>2007</v>
      </c>
      <c r="E4015" s="50">
        <v>1.81</v>
      </c>
      <c r="F4015" s="50">
        <f t="shared" si="63"/>
        <v>114.6568573</v>
      </c>
      <c r="H4015" s="50">
        <v>91</v>
      </c>
      <c r="I4015" s="50" t="s">
        <v>527</v>
      </c>
    </row>
    <row r="4016" spans="1:9" x14ac:dyDescent="0.25">
      <c r="A4016" s="50">
        <v>2006</v>
      </c>
      <c r="E4016" s="50">
        <v>1.71</v>
      </c>
      <c r="F4016" s="50">
        <f t="shared" si="63"/>
        <v>108.32222429999999</v>
      </c>
      <c r="H4016" s="50">
        <v>90</v>
      </c>
      <c r="I4016" s="50" t="s">
        <v>527</v>
      </c>
    </row>
    <row r="4017" spans="1:9" x14ac:dyDescent="0.25">
      <c r="A4017" s="50">
        <v>2005</v>
      </c>
      <c r="E4017" s="50">
        <v>1.71</v>
      </c>
      <c r="F4017" s="50">
        <f t="shared" si="63"/>
        <v>108.32222429999999</v>
      </c>
      <c r="H4017" s="50">
        <v>91</v>
      </c>
      <c r="I4017" s="50" t="s">
        <v>527</v>
      </c>
    </row>
    <row r="4018" spans="1:9" x14ac:dyDescent="0.25">
      <c r="A4018" s="50">
        <v>2004</v>
      </c>
      <c r="E4018" s="50">
        <v>1.75</v>
      </c>
      <c r="F4018" s="50">
        <f t="shared" si="63"/>
        <v>110.8560775</v>
      </c>
      <c r="H4018" s="50">
        <v>91</v>
      </c>
      <c r="I4018" s="50" t="s">
        <v>527</v>
      </c>
    </row>
    <row r="4019" spans="1:9" x14ac:dyDescent="0.25">
      <c r="A4019" s="50">
        <v>2002</v>
      </c>
      <c r="F4019" s="50">
        <f t="shared" si="63"/>
        <v>0</v>
      </c>
      <c r="H4019" s="50">
        <v>89</v>
      </c>
      <c r="I4019" s="50" t="s">
        <v>527</v>
      </c>
    </row>
    <row r="4020" spans="1:9" x14ac:dyDescent="0.25">
      <c r="A4020" s="50">
        <v>2012</v>
      </c>
      <c r="E4020" s="50">
        <v>0.85</v>
      </c>
      <c r="F4020" s="50">
        <f t="shared" si="63"/>
        <v>53.844380499999993</v>
      </c>
      <c r="H4020" s="50">
        <v>100</v>
      </c>
      <c r="I4020" s="50" t="s">
        <v>528</v>
      </c>
    </row>
    <row r="4021" spans="1:9" x14ac:dyDescent="0.25">
      <c r="A4021" s="50">
        <v>2011</v>
      </c>
      <c r="E4021" s="50">
        <v>0.85</v>
      </c>
      <c r="F4021" s="50">
        <f t="shared" si="63"/>
        <v>53.844380499999993</v>
      </c>
      <c r="H4021" s="50">
        <v>100</v>
      </c>
      <c r="I4021" s="50" t="s">
        <v>528</v>
      </c>
    </row>
    <row r="4022" spans="1:9" x14ac:dyDescent="0.25">
      <c r="A4022" s="50">
        <v>2010</v>
      </c>
      <c r="E4022" s="50">
        <v>1.17</v>
      </c>
      <c r="F4022" s="50">
        <f t="shared" si="63"/>
        <v>74.115206099999995</v>
      </c>
      <c r="H4022" s="50">
        <v>100</v>
      </c>
      <c r="I4022" s="50" t="s">
        <v>528</v>
      </c>
    </row>
    <row r="4023" spans="1:9" x14ac:dyDescent="0.25">
      <c r="A4023" s="50">
        <v>2009</v>
      </c>
      <c r="E4023" s="50">
        <v>1.17</v>
      </c>
      <c r="F4023" s="50">
        <f t="shared" si="63"/>
        <v>74.115206099999995</v>
      </c>
      <c r="H4023" s="50">
        <v>100</v>
      </c>
      <c r="I4023" s="50" t="s">
        <v>528</v>
      </c>
    </row>
    <row r="4024" spans="1:9" x14ac:dyDescent="0.25">
      <c r="A4024" s="50">
        <v>2008</v>
      </c>
      <c r="E4024" s="50">
        <v>3.47</v>
      </c>
      <c r="F4024" s="50">
        <f t="shared" si="63"/>
        <v>219.8117651</v>
      </c>
      <c r="H4024" s="50">
        <v>51</v>
      </c>
      <c r="I4024" s="50" t="s">
        <v>528</v>
      </c>
    </row>
    <row r="4025" spans="1:9" x14ac:dyDescent="0.25">
      <c r="A4025" s="50">
        <v>2007</v>
      </c>
      <c r="E4025" s="50">
        <v>3.47</v>
      </c>
      <c r="F4025" s="50">
        <f t="shared" si="63"/>
        <v>219.8117651</v>
      </c>
      <c r="H4025" s="50">
        <v>52</v>
      </c>
      <c r="I4025" s="50" t="s">
        <v>528</v>
      </c>
    </row>
    <row r="4026" spans="1:9" x14ac:dyDescent="0.25">
      <c r="A4026" s="50">
        <v>2011</v>
      </c>
      <c r="E4026" s="50">
        <v>1.49</v>
      </c>
      <c r="F4026" s="50">
        <f t="shared" si="63"/>
        <v>94.38603169999999</v>
      </c>
      <c r="H4026" s="50">
        <v>77</v>
      </c>
      <c r="I4026" s="50" t="s">
        <v>529</v>
      </c>
    </row>
    <row r="4027" spans="1:9" x14ac:dyDescent="0.25">
      <c r="A4027" s="50">
        <v>2010</v>
      </c>
      <c r="E4027" s="50">
        <v>1.98</v>
      </c>
      <c r="F4027" s="50">
        <f t="shared" si="63"/>
        <v>125.42573339999998</v>
      </c>
      <c r="H4027" s="50">
        <v>76</v>
      </c>
      <c r="I4027" s="50" t="s">
        <v>529</v>
      </c>
    </row>
    <row r="4028" spans="1:9" x14ac:dyDescent="0.25">
      <c r="A4028" s="50">
        <v>2009</v>
      </c>
      <c r="E4028" s="50">
        <v>1.69</v>
      </c>
      <c r="F4028" s="50">
        <f t="shared" si="63"/>
        <v>107.05529769999998</v>
      </c>
      <c r="H4028" s="50">
        <v>76</v>
      </c>
      <c r="I4028" s="50" t="s">
        <v>529</v>
      </c>
    </row>
    <row r="4029" spans="1:9" x14ac:dyDescent="0.25">
      <c r="A4029" s="50">
        <v>2008</v>
      </c>
      <c r="E4029" s="50">
        <v>1.65</v>
      </c>
      <c r="F4029" s="50">
        <f t="shared" si="63"/>
        <v>104.52144449999999</v>
      </c>
      <c r="H4029" s="50">
        <v>82</v>
      </c>
      <c r="I4029" s="50" t="s">
        <v>529</v>
      </c>
    </row>
    <row r="4030" spans="1:9" x14ac:dyDescent="0.25">
      <c r="A4030" s="50">
        <v>2007</v>
      </c>
      <c r="E4030" s="50">
        <v>1.65</v>
      </c>
      <c r="F4030" s="50">
        <f t="shared" si="63"/>
        <v>104.52144449999999</v>
      </c>
      <c r="H4030" s="50">
        <v>83</v>
      </c>
      <c r="I4030" s="50" t="s">
        <v>529</v>
      </c>
    </row>
    <row r="4031" spans="1:9" x14ac:dyDescent="0.25">
      <c r="A4031" s="50">
        <v>2006</v>
      </c>
      <c r="E4031" s="50">
        <v>1.73</v>
      </c>
      <c r="F4031" s="50">
        <f t="shared" si="63"/>
        <v>109.58915089999999</v>
      </c>
      <c r="H4031" s="50">
        <v>87</v>
      </c>
      <c r="I4031" s="50" t="s">
        <v>529</v>
      </c>
    </row>
    <row r="4032" spans="1:9" x14ac:dyDescent="0.25">
      <c r="A4032" s="50">
        <v>2005</v>
      </c>
      <c r="E4032" s="50">
        <v>1.73</v>
      </c>
      <c r="F4032" s="50">
        <f t="shared" si="63"/>
        <v>109.58915089999999</v>
      </c>
      <c r="H4032" s="50">
        <v>87</v>
      </c>
      <c r="I4032" s="50" t="s">
        <v>529</v>
      </c>
    </row>
    <row r="4033" spans="1:9" x14ac:dyDescent="0.25">
      <c r="A4033" s="50">
        <v>2004</v>
      </c>
      <c r="E4033" s="50">
        <v>1.64</v>
      </c>
      <c r="F4033" s="50">
        <f t="shared" si="63"/>
        <v>103.88798119999998</v>
      </c>
      <c r="H4033" s="50">
        <v>83</v>
      </c>
      <c r="I4033" s="50" t="s">
        <v>529</v>
      </c>
    </row>
    <row r="4034" spans="1:9" x14ac:dyDescent="0.25">
      <c r="A4034" s="50">
        <v>2003</v>
      </c>
      <c r="E4034" s="50">
        <v>1.64</v>
      </c>
      <c r="F4034" s="50">
        <f t="shared" si="63"/>
        <v>103.88798119999998</v>
      </c>
      <c r="H4034" s="50">
        <v>83</v>
      </c>
      <c r="I4034" s="50" t="s">
        <v>529</v>
      </c>
    </row>
    <row r="4035" spans="1:9" x14ac:dyDescent="0.25">
      <c r="A4035" s="50">
        <v>2002</v>
      </c>
      <c r="E4035" s="50">
        <v>1.59</v>
      </c>
      <c r="F4035" s="50">
        <f t="shared" si="63"/>
        <v>100.7206647</v>
      </c>
      <c r="H4035" s="50">
        <v>92</v>
      </c>
      <c r="I4035" s="50" t="s">
        <v>529</v>
      </c>
    </row>
    <row r="4036" spans="1:9" x14ac:dyDescent="0.25">
      <c r="A4036" s="50">
        <v>2011</v>
      </c>
      <c r="E4036" s="50">
        <v>1.81</v>
      </c>
      <c r="F4036" s="50">
        <f t="shared" si="63"/>
        <v>114.6568573</v>
      </c>
      <c r="H4036" s="50">
        <v>74</v>
      </c>
      <c r="I4036" s="50" t="s">
        <v>530</v>
      </c>
    </row>
    <row r="4037" spans="1:9" x14ac:dyDescent="0.25">
      <c r="A4037" s="50">
        <v>2010</v>
      </c>
      <c r="E4037" s="50">
        <v>2.42</v>
      </c>
      <c r="F4037" s="50">
        <f t="shared" si="63"/>
        <v>153.29811859999998</v>
      </c>
      <c r="H4037" s="50">
        <v>73</v>
      </c>
      <c r="I4037" s="50" t="s">
        <v>530</v>
      </c>
    </row>
    <row r="4038" spans="1:9" x14ac:dyDescent="0.25">
      <c r="A4038" s="50">
        <v>2009</v>
      </c>
      <c r="E4038" s="50">
        <v>1.98</v>
      </c>
      <c r="F4038" s="50">
        <f t="shared" si="63"/>
        <v>125.42573339999998</v>
      </c>
      <c r="H4038" s="50">
        <v>73</v>
      </c>
      <c r="I4038" s="50" t="s">
        <v>530</v>
      </c>
    </row>
    <row r="4039" spans="1:9" x14ac:dyDescent="0.25">
      <c r="A4039" s="50">
        <v>2008</v>
      </c>
      <c r="E4039" s="50">
        <v>1.94</v>
      </c>
      <c r="F4039" s="50">
        <f t="shared" si="63"/>
        <v>122.89188019999999</v>
      </c>
      <c r="H4039" s="50">
        <v>77</v>
      </c>
      <c r="I4039" s="50" t="s">
        <v>530</v>
      </c>
    </row>
    <row r="4040" spans="1:9" x14ac:dyDescent="0.25">
      <c r="A4040" s="50">
        <v>2007</v>
      </c>
      <c r="E4040" s="50">
        <v>1.94</v>
      </c>
      <c r="F4040" s="50">
        <f t="shared" si="63"/>
        <v>122.89188019999999</v>
      </c>
      <c r="H4040" s="50">
        <v>77</v>
      </c>
      <c r="I4040" s="50" t="s">
        <v>530</v>
      </c>
    </row>
    <row r="4041" spans="1:9" x14ac:dyDescent="0.25">
      <c r="A4041" s="50">
        <v>2006</v>
      </c>
      <c r="E4041" s="50">
        <v>1.89</v>
      </c>
      <c r="F4041" s="50">
        <f t="shared" si="63"/>
        <v>119.72456369999999</v>
      </c>
      <c r="H4041" s="50">
        <v>83</v>
      </c>
      <c r="I4041" s="50" t="s">
        <v>530</v>
      </c>
    </row>
    <row r="4042" spans="1:9" x14ac:dyDescent="0.25">
      <c r="A4042" s="50">
        <v>2005</v>
      </c>
      <c r="E4042" s="50">
        <v>1.89</v>
      </c>
      <c r="F4042" s="50">
        <f t="shared" si="63"/>
        <v>119.72456369999999</v>
      </c>
      <c r="H4042" s="50">
        <v>84</v>
      </c>
      <c r="I4042" s="50" t="s">
        <v>530</v>
      </c>
    </row>
    <row r="4043" spans="1:9" x14ac:dyDescent="0.25">
      <c r="A4043" s="50">
        <v>2004</v>
      </c>
      <c r="E4043" s="50">
        <v>1.77</v>
      </c>
      <c r="F4043" s="50">
        <f t="shared" si="63"/>
        <v>112.12300409999999</v>
      </c>
      <c r="H4043" s="50">
        <v>86</v>
      </c>
      <c r="I4043" s="50" t="s">
        <v>530</v>
      </c>
    </row>
    <row r="4044" spans="1:9" x14ac:dyDescent="0.25">
      <c r="A4044" s="50">
        <v>2003</v>
      </c>
      <c r="E4044" s="50">
        <v>1.77</v>
      </c>
      <c r="F4044" s="50">
        <f t="shared" si="63"/>
        <v>112.12300409999999</v>
      </c>
      <c r="H4044" s="50">
        <v>86</v>
      </c>
      <c r="I4044" s="50" t="s">
        <v>530</v>
      </c>
    </row>
    <row r="4045" spans="1:9" x14ac:dyDescent="0.25">
      <c r="A4045" s="50">
        <v>2002</v>
      </c>
      <c r="E4045" s="50">
        <v>1.62</v>
      </c>
      <c r="F4045" s="50">
        <f t="shared" si="63"/>
        <v>102.62105459999999</v>
      </c>
      <c r="H4045" s="50">
        <v>89</v>
      </c>
      <c r="I4045" s="50" t="s">
        <v>530</v>
      </c>
    </row>
    <row r="4046" spans="1:9" x14ac:dyDescent="0.25">
      <c r="A4046" s="50">
        <v>2002</v>
      </c>
      <c r="E4046" s="50">
        <v>2.36</v>
      </c>
      <c r="F4046" s="50">
        <f t="shared" si="63"/>
        <v>149.49733879999997</v>
      </c>
      <c r="H4046" s="50">
        <v>68</v>
      </c>
      <c r="I4046" s="50" t="s">
        <v>531</v>
      </c>
    </row>
    <row r="4047" spans="1:9" x14ac:dyDescent="0.25">
      <c r="A4047" s="50">
        <v>2002</v>
      </c>
      <c r="E4047" s="50">
        <v>2.16</v>
      </c>
      <c r="F4047" s="50">
        <f t="shared" si="63"/>
        <v>136.8280728</v>
      </c>
      <c r="H4047" s="50">
        <v>77</v>
      </c>
      <c r="I4047" s="50" t="s">
        <v>532</v>
      </c>
    </row>
    <row r="4048" spans="1:9" x14ac:dyDescent="0.25">
      <c r="A4048" s="50">
        <v>2012</v>
      </c>
      <c r="E4048" s="50">
        <v>2.2999999999999998</v>
      </c>
      <c r="F4048" s="50">
        <f t="shared" si="63"/>
        <v>145.69655899999998</v>
      </c>
      <c r="H4048" s="50">
        <v>53</v>
      </c>
      <c r="I4048" s="50" t="s">
        <v>533</v>
      </c>
    </row>
    <row r="4049" spans="1:9" x14ac:dyDescent="0.25">
      <c r="A4049" s="50">
        <v>2011</v>
      </c>
      <c r="E4049" s="50">
        <v>2.31</v>
      </c>
      <c r="F4049" s="50">
        <f t="shared" si="63"/>
        <v>146.3300223</v>
      </c>
      <c r="H4049" s="50">
        <v>53</v>
      </c>
      <c r="I4049" s="50" t="s">
        <v>533</v>
      </c>
    </row>
    <row r="4050" spans="1:9" x14ac:dyDescent="0.25">
      <c r="A4050" s="50">
        <v>2010</v>
      </c>
      <c r="E4050" s="50">
        <v>2.2400000000000002</v>
      </c>
      <c r="F4050" s="50">
        <f t="shared" si="63"/>
        <v>141.89577919999999</v>
      </c>
      <c r="H4050" s="50">
        <v>55</v>
      </c>
      <c r="I4050" s="50" t="s">
        <v>533</v>
      </c>
    </row>
    <row r="4051" spans="1:9" x14ac:dyDescent="0.25">
      <c r="A4051" s="50">
        <v>2009</v>
      </c>
      <c r="E4051" s="50">
        <v>2.2400000000000002</v>
      </c>
      <c r="F4051" s="50">
        <f t="shared" si="63"/>
        <v>141.89577919999999</v>
      </c>
      <c r="H4051" s="50">
        <v>55</v>
      </c>
      <c r="I4051" s="50" t="s">
        <v>533</v>
      </c>
    </row>
    <row r="4052" spans="1:9" x14ac:dyDescent="0.25">
      <c r="A4052" s="50">
        <v>2008</v>
      </c>
      <c r="E4052" s="50">
        <v>2.2400000000000002</v>
      </c>
      <c r="F4052" s="50">
        <f t="shared" si="63"/>
        <v>141.89577919999999</v>
      </c>
      <c r="H4052" s="50">
        <v>58</v>
      </c>
      <c r="I4052" s="50" t="s">
        <v>533</v>
      </c>
    </row>
    <row r="4053" spans="1:9" x14ac:dyDescent="0.25">
      <c r="A4053" s="50">
        <v>2007</v>
      </c>
      <c r="E4053" s="50">
        <v>2.2999999999999998</v>
      </c>
      <c r="F4053" s="50">
        <f t="shared" si="63"/>
        <v>145.69655899999998</v>
      </c>
      <c r="H4053" s="50">
        <v>84</v>
      </c>
      <c r="I4053" s="50" t="s">
        <v>533</v>
      </c>
    </row>
    <row r="4054" spans="1:9" x14ac:dyDescent="0.25">
      <c r="A4054" s="50">
        <v>2006</v>
      </c>
      <c r="E4054" s="50">
        <v>2.2999999999999998</v>
      </c>
      <c r="F4054" s="50">
        <f t="shared" si="63"/>
        <v>145.69655899999998</v>
      </c>
      <c r="H4054" s="50">
        <v>77</v>
      </c>
      <c r="I4054" s="50" t="s">
        <v>533</v>
      </c>
    </row>
    <row r="4055" spans="1:9" x14ac:dyDescent="0.25">
      <c r="A4055" s="50">
        <v>2005</v>
      </c>
      <c r="E4055" s="50">
        <v>2.34</v>
      </c>
      <c r="F4055" s="50">
        <f t="shared" si="63"/>
        <v>148.23041219999999</v>
      </c>
      <c r="H4055" s="50">
        <v>65</v>
      </c>
      <c r="I4055" s="50" t="s">
        <v>533</v>
      </c>
    </row>
    <row r="4056" spans="1:9" x14ac:dyDescent="0.25">
      <c r="A4056" s="50">
        <v>2004</v>
      </c>
      <c r="E4056" s="50">
        <v>2.34</v>
      </c>
      <c r="F4056" s="50">
        <f t="shared" si="63"/>
        <v>148.23041219999999</v>
      </c>
      <c r="H4056" s="50">
        <v>83</v>
      </c>
      <c r="I4056" s="50" t="s">
        <v>533</v>
      </c>
    </row>
    <row r="4057" spans="1:9" x14ac:dyDescent="0.25">
      <c r="A4057" s="50">
        <v>2003</v>
      </c>
      <c r="E4057" s="50">
        <v>2.13</v>
      </c>
      <c r="F4057" s="50">
        <f t="shared" si="63"/>
        <v>134.92768289999998</v>
      </c>
      <c r="H4057" s="50">
        <v>83</v>
      </c>
      <c r="I4057" s="50" t="s">
        <v>533</v>
      </c>
    </row>
    <row r="4058" spans="1:9" x14ac:dyDescent="0.25">
      <c r="A4058" s="50">
        <v>2002</v>
      </c>
      <c r="E4058" s="50">
        <v>2.13</v>
      </c>
      <c r="F4058" s="50">
        <f t="shared" si="63"/>
        <v>134.92768289999998</v>
      </c>
      <c r="H4058" s="50">
        <v>83</v>
      </c>
      <c r="I4058" s="50" t="s">
        <v>533</v>
      </c>
    </row>
    <row r="4059" spans="1:9" x14ac:dyDescent="0.25">
      <c r="A4059" s="50">
        <v>2012</v>
      </c>
      <c r="E4059" s="50">
        <v>2.12</v>
      </c>
      <c r="F4059" s="50">
        <f t="shared" si="63"/>
        <v>134.29421959999999</v>
      </c>
      <c r="H4059" s="50">
        <v>81</v>
      </c>
      <c r="I4059" s="50" t="s">
        <v>534</v>
      </c>
    </row>
    <row r="4060" spans="1:9" x14ac:dyDescent="0.25">
      <c r="A4060" s="50">
        <v>2011</v>
      </c>
      <c r="E4060" s="50">
        <v>2.08</v>
      </c>
      <c r="F4060" s="50">
        <f t="shared" si="63"/>
        <v>131.76036639999998</v>
      </c>
      <c r="H4060" s="50">
        <v>82</v>
      </c>
      <c r="I4060" s="50" t="s">
        <v>534</v>
      </c>
    </row>
    <row r="4061" spans="1:9" x14ac:dyDescent="0.25">
      <c r="A4061" s="50">
        <v>2010</v>
      </c>
      <c r="E4061" s="50">
        <v>1.83</v>
      </c>
      <c r="F4061" s="50">
        <f t="shared" si="63"/>
        <v>115.92378389999999</v>
      </c>
      <c r="H4061" s="50">
        <v>86</v>
      </c>
      <c r="I4061" s="50" t="s">
        <v>534</v>
      </c>
    </row>
    <row r="4062" spans="1:9" x14ac:dyDescent="0.25">
      <c r="A4062" s="50">
        <v>2009</v>
      </c>
      <c r="E4062" s="50">
        <v>1.83</v>
      </c>
      <c r="F4062" s="50">
        <f t="shared" si="63"/>
        <v>115.92378389999999</v>
      </c>
      <c r="H4062" s="50">
        <v>86</v>
      </c>
      <c r="I4062" s="50" t="s">
        <v>534</v>
      </c>
    </row>
    <row r="4063" spans="1:9" x14ac:dyDescent="0.25">
      <c r="A4063" s="50">
        <v>2008</v>
      </c>
      <c r="E4063" s="50">
        <v>1.83</v>
      </c>
      <c r="F4063" s="50">
        <f t="shared" si="63"/>
        <v>115.92378389999999</v>
      </c>
      <c r="H4063" s="50">
        <v>87</v>
      </c>
      <c r="I4063" s="50" t="s">
        <v>534</v>
      </c>
    </row>
    <row r="4064" spans="1:9" x14ac:dyDescent="0.25">
      <c r="A4064" s="50">
        <v>2007</v>
      </c>
      <c r="E4064" s="50">
        <v>1.89</v>
      </c>
      <c r="F4064" s="50">
        <f t="shared" si="63"/>
        <v>119.72456369999999</v>
      </c>
      <c r="H4064" s="50">
        <v>87</v>
      </c>
      <c r="I4064" s="50" t="s">
        <v>534</v>
      </c>
    </row>
    <row r="4065" spans="1:9" x14ac:dyDescent="0.25">
      <c r="A4065" s="50">
        <v>2006</v>
      </c>
      <c r="E4065" s="50">
        <v>1.89</v>
      </c>
      <c r="F4065" s="50">
        <f t="shared" si="63"/>
        <v>119.72456369999999</v>
      </c>
      <c r="H4065" s="50">
        <v>79</v>
      </c>
      <c r="I4065" s="50" t="s">
        <v>534</v>
      </c>
    </row>
    <row r="4066" spans="1:9" x14ac:dyDescent="0.25">
      <c r="A4066" s="50">
        <v>2005</v>
      </c>
      <c r="E4066" s="50">
        <v>1.84</v>
      </c>
      <c r="F4066" s="50">
        <f t="shared" si="63"/>
        <v>116.55724719999999</v>
      </c>
      <c r="H4066" s="50">
        <v>68</v>
      </c>
      <c r="I4066" s="50" t="s">
        <v>534</v>
      </c>
    </row>
    <row r="4067" spans="1:9" x14ac:dyDescent="0.25">
      <c r="A4067" s="50">
        <v>2004</v>
      </c>
      <c r="E4067" s="50">
        <v>1.84</v>
      </c>
      <c r="F4067" s="50">
        <f t="shared" si="63"/>
        <v>116.55724719999999</v>
      </c>
      <c r="H4067" s="50">
        <v>85</v>
      </c>
      <c r="I4067" s="50" t="s">
        <v>534</v>
      </c>
    </row>
    <row r="4068" spans="1:9" x14ac:dyDescent="0.25">
      <c r="A4068" s="50">
        <v>2003</v>
      </c>
      <c r="E4068" s="50">
        <v>1.72</v>
      </c>
      <c r="F4068" s="50">
        <f t="shared" si="63"/>
        <v>108.95568759999999</v>
      </c>
      <c r="H4068" s="50">
        <v>85</v>
      </c>
      <c r="I4068" s="50" t="s">
        <v>534</v>
      </c>
    </row>
    <row r="4069" spans="1:9" x14ac:dyDescent="0.25">
      <c r="A4069" s="50">
        <v>2002</v>
      </c>
      <c r="E4069" s="50">
        <v>1.72</v>
      </c>
      <c r="F4069" s="50">
        <f t="shared" ref="F4069:F4132" si="64">E4069*(39.37*1.609)</f>
        <v>108.95568759999999</v>
      </c>
      <c r="H4069" s="50">
        <v>85</v>
      </c>
      <c r="I4069" s="50" t="s">
        <v>534</v>
      </c>
    </row>
    <row r="4070" spans="1:9" x14ac:dyDescent="0.25">
      <c r="A4070" s="50">
        <v>2003</v>
      </c>
      <c r="E4070" s="50">
        <v>1.04</v>
      </c>
      <c r="F4070" s="50">
        <f t="shared" si="64"/>
        <v>65.880183199999991</v>
      </c>
      <c r="H4070" s="50">
        <v>79</v>
      </c>
      <c r="I4070" s="50" t="s">
        <v>535</v>
      </c>
    </row>
    <row r="4071" spans="1:9" x14ac:dyDescent="0.25">
      <c r="A4071" s="50">
        <v>2012</v>
      </c>
      <c r="E4071" s="50">
        <v>1.41</v>
      </c>
      <c r="F4071" s="50">
        <f t="shared" si="64"/>
        <v>89.318325299999984</v>
      </c>
      <c r="H4071" s="50">
        <v>75</v>
      </c>
      <c r="I4071" s="50" t="s">
        <v>536</v>
      </c>
    </row>
    <row r="4072" spans="1:9" x14ac:dyDescent="0.25">
      <c r="A4072" s="50">
        <v>2011</v>
      </c>
      <c r="E4072" s="50">
        <v>1.45</v>
      </c>
      <c r="F4072" s="50">
        <f t="shared" si="64"/>
        <v>91.852178499999994</v>
      </c>
      <c r="H4072" s="50">
        <v>75</v>
      </c>
      <c r="I4072" s="50" t="s">
        <v>536</v>
      </c>
    </row>
    <row r="4073" spans="1:9" x14ac:dyDescent="0.25">
      <c r="A4073" s="50">
        <v>2010</v>
      </c>
      <c r="E4073" s="50">
        <v>1.31</v>
      </c>
      <c r="F4073" s="50">
        <f t="shared" si="64"/>
        <v>82.983692300000001</v>
      </c>
      <c r="H4073" s="50">
        <v>91</v>
      </c>
      <c r="I4073" s="50" t="s">
        <v>536</v>
      </c>
    </row>
    <row r="4074" spans="1:9" x14ac:dyDescent="0.25">
      <c r="A4074" s="50">
        <v>2009</v>
      </c>
      <c r="E4074" s="50">
        <v>1.33</v>
      </c>
      <c r="F4074" s="50">
        <f t="shared" si="64"/>
        <v>84.250618899999992</v>
      </c>
      <c r="H4074" s="50">
        <v>91</v>
      </c>
      <c r="I4074" s="50" t="s">
        <v>536</v>
      </c>
    </row>
    <row r="4075" spans="1:9" x14ac:dyDescent="0.25">
      <c r="A4075" s="50">
        <v>2008</v>
      </c>
      <c r="E4075" s="50">
        <v>1.36</v>
      </c>
      <c r="F4075" s="50">
        <f t="shared" si="64"/>
        <v>86.1510088</v>
      </c>
      <c r="H4075" s="50">
        <v>88</v>
      </c>
      <c r="I4075" s="50" t="s">
        <v>536</v>
      </c>
    </row>
    <row r="4076" spans="1:9" x14ac:dyDescent="0.25">
      <c r="A4076" s="50">
        <v>2007</v>
      </c>
      <c r="E4076" s="50">
        <v>1.36</v>
      </c>
      <c r="F4076" s="50">
        <f t="shared" si="64"/>
        <v>86.1510088</v>
      </c>
      <c r="H4076" s="50">
        <v>88</v>
      </c>
      <c r="I4076" s="50" t="s">
        <v>536</v>
      </c>
    </row>
    <row r="4077" spans="1:9" x14ac:dyDescent="0.25">
      <c r="A4077" s="50">
        <v>2006</v>
      </c>
      <c r="E4077" s="50">
        <v>1.37</v>
      </c>
      <c r="F4077" s="50">
        <f t="shared" si="64"/>
        <v>86.784472100000002</v>
      </c>
      <c r="H4077" s="50">
        <v>87</v>
      </c>
      <c r="I4077" s="50" t="s">
        <v>536</v>
      </c>
    </row>
    <row r="4078" spans="1:9" x14ac:dyDescent="0.25">
      <c r="A4078" s="50">
        <v>2005</v>
      </c>
      <c r="E4078" s="50">
        <v>1.37</v>
      </c>
      <c r="F4078" s="50">
        <f t="shared" si="64"/>
        <v>86.784472100000002</v>
      </c>
      <c r="H4078" s="50">
        <v>87</v>
      </c>
      <c r="I4078" s="50" t="s">
        <v>536</v>
      </c>
    </row>
    <row r="4079" spans="1:9" x14ac:dyDescent="0.25">
      <c r="A4079" s="50">
        <v>2004</v>
      </c>
      <c r="E4079" s="50">
        <v>1.32</v>
      </c>
      <c r="F4079" s="50">
        <f t="shared" si="64"/>
        <v>83.617155600000004</v>
      </c>
      <c r="H4079" s="50">
        <v>89</v>
      </c>
      <c r="I4079" s="50" t="s">
        <v>536</v>
      </c>
    </row>
    <row r="4080" spans="1:9" x14ac:dyDescent="0.25">
      <c r="A4080" s="50">
        <v>2002</v>
      </c>
      <c r="E4080" s="50">
        <v>1.32</v>
      </c>
      <c r="F4080" s="50">
        <f t="shared" si="64"/>
        <v>83.617155600000004</v>
      </c>
      <c r="H4080" s="50">
        <v>89</v>
      </c>
      <c r="I4080" s="50" t="s">
        <v>536</v>
      </c>
    </row>
    <row r="4081" spans="1:9" x14ac:dyDescent="0.25">
      <c r="A4081" s="50">
        <v>2003</v>
      </c>
      <c r="E4081" s="50">
        <v>1.38</v>
      </c>
      <c r="F4081" s="50">
        <f t="shared" si="64"/>
        <v>87.41793539999999</v>
      </c>
      <c r="H4081" s="50">
        <v>75</v>
      </c>
      <c r="I4081" s="50" t="s">
        <v>537</v>
      </c>
    </row>
    <row r="4082" spans="1:9" x14ac:dyDescent="0.25">
      <c r="A4082" s="50">
        <v>2003</v>
      </c>
      <c r="E4082" s="50">
        <v>1.02</v>
      </c>
      <c r="F4082" s="50">
        <f t="shared" si="64"/>
        <v>64.6132566</v>
      </c>
      <c r="H4082" s="50">
        <v>80</v>
      </c>
      <c r="I4082" s="50" t="s">
        <v>538</v>
      </c>
    </row>
    <row r="4083" spans="1:9" x14ac:dyDescent="0.25">
      <c r="A4083" s="50">
        <v>2003</v>
      </c>
      <c r="E4083" s="50">
        <v>2.02</v>
      </c>
      <c r="F4083" s="50">
        <f t="shared" si="64"/>
        <v>127.95958659999999</v>
      </c>
      <c r="H4083" s="50">
        <v>63</v>
      </c>
      <c r="I4083" s="50" t="s">
        <v>539</v>
      </c>
    </row>
    <row r="4084" spans="1:9" x14ac:dyDescent="0.25">
      <c r="A4084" s="50">
        <v>2004</v>
      </c>
      <c r="E4084" s="50">
        <v>2.02</v>
      </c>
      <c r="F4084" s="50">
        <f t="shared" si="64"/>
        <v>127.95958659999999</v>
      </c>
      <c r="H4084" s="50">
        <v>86</v>
      </c>
      <c r="I4084" s="50" t="s">
        <v>540</v>
      </c>
    </row>
    <row r="4085" spans="1:9" x14ac:dyDescent="0.25">
      <c r="A4085" s="50">
        <v>2002</v>
      </c>
      <c r="E4085" s="50">
        <v>1.91</v>
      </c>
      <c r="F4085" s="50">
        <f t="shared" si="64"/>
        <v>120.99149029999998</v>
      </c>
      <c r="H4085" s="50">
        <v>87</v>
      </c>
      <c r="I4085" s="50" t="s">
        <v>540</v>
      </c>
    </row>
    <row r="4086" spans="1:9" x14ac:dyDescent="0.25">
      <c r="A4086" s="50">
        <v>2003</v>
      </c>
      <c r="E4086" s="50">
        <v>2.17</v>
      </c>
      <c r="F4086" s="50">
        <f t="shared" si="64"/>
        <v>137.46153609999999</v>
      </c>
      <c r="H4086" s="50">
        <v>64</v>
      </c>
      <c r="I4086" s="50" t="s">
        <v>541</v>
      </c>
    </row>
    <row r="4087" spans="1:9" x14ac:dyDescent="0.25">
      <c r="A4087" s="50">
        <v>2012</v>
      </c>
      <c r="E4087" s="50">
        <v>1.85</v>
      </c>
      <c r="F4087" s="50">
        <f t="shared" si="64"/>
        <v>117.19071049999999</v>
      </c>
      <c r="H4087" s="50">
        <v>80</v>
      </c>
      <c r="I4087" s="50" t="s">
        <v>542</v>
      </c>
    </row>
    <row r="4088" spans="1:9" x14ac:dyDescent="0.25">
      <c r="A4088" s="50">
        <v>2011</v>
      </c>
      <c r="E4088" s="50">
        <v>1.85</v>
      </c>
      <c r="F4088" s="50">
        <f t="shared" si="64"/>
        <v>117.19071049999999</v>
      </c>
      <c r="H4088" s="50">
        <v>80</v>
      </c>
      <c r="I4088" s="50" t="s">
        <v>542</v>
      </c>
    </row>
    <row r="4089" spans="1:9" x14ac:dyDescent="0.25">
      <c r="A4089" s="50">
        <v>2010</v>
      </c>
      <c r="E4089" s="50">
        <v>1.87</v>
      </c>
      <c r="F4089" s="50">
        <f t="shared" si="64"/>
        <v>118.4576371</v>
      </c>
      <c r="H4089" s="50">
        <v>89</v>
      </c>
      <c r="I4089" s="50" t="s">
        <v>542</v>
      </c>
    </row>
    <row r="4090" spans="1:9" x14ac:dyDescent="0.25">
      <c r="A4090" s="50">
        <v>2009</v>
      </c>
      <c r="E4090" s="50">
        <v>1.79</v>
      </c>
      <c r="F4090" s="50">
        <f t="shared" si="64"/>
        <v>113.38993069999999</v>
      </c>
      <c r="H4090" s="50">
        <v>89</v>
      </c>
      <c r="I4090" s="50" t="s">
        <v>542</v>
      </c>
    </row>
    <row r="4091" spans="1:9" x14ac:dyDescent="0.25">
      <c r="A4091" s="50">
        <v>2008</v>
      </c>
      <c r="E4091" s="50">
        <v>1.78</v>
      </c>
      <c r="F4091" s="50">
        <f t="shared" si="64"/>
        <v>112.75646739999999</v>
      </c>
      <c r="H4091" s="50">
        <v>97</v>
      </c>
      <c r="I4091" s="50" t="s">
        <v>542</v>
      </c>
    </row>
    <row r="4092" spans="1:9" x14ac:dyDescent="0.25">
      <c r="A4092" s="50">
        <v>2007</v>
      </c>
      <c r="E4092" s="50">
        <v>1.78</v>
      </c>
      <c r="F4092" s="50">
        <f t="shared" si="64"/>
        <v>112.75646739999999</v>
      </c>
      <c r="H4092" s="50">
        <v>98</v>
      </c>
      <c r="I4092" s="50" t="s">
        <v>542</v>
      </c>
    </row>
    <row r="4093" spans="1:9" x14ac:dyDescent="0.25">
      <c r="A4093" s="50">
        <v>2006</v>
      </c>
      <c r="E4093" s="50">
        <v>1.78</v>
      </c>
      <c r="F4093" s="50">
        <f t="shared" si="64"/>
        <v>112.75646739999999</v>
      </c>
      <c r="H4093" s="50">
        <v>89</v>
      </c>
      <c r="I4093" s="50" t="s">
        <v>542</v>
      </c>
    </row>
    <row r="4094" spans="1:9" x14ac:dyDescent="0.25">
      <c r="A4094" s="50">
        <v>2005</v>
      </c>
      <c r="E4094" s="50">
        <v>1.78</v>
      </c>
      <c r="F4094" s="50">
        <f t="shared" si="64"/>
        <v>112.75646739999999</v>
      </c>
      <c r="H4094" s="50">
        <v>90</v>
      </c>
      <c r="I4094" s="50" t="s">
        <v>542</v>
      </c>
    </row>
    <row r="4095" spans="1:9" x14ac:dyDescent="0.25">
      <c r="A4095" s="50">
        <v>2004</v>
      </c>
      <c r="E4095" s="50">
        <v>1.65</v>
      </c>
      <c r="F4095" s="50">
        <f t="shared" si="64"/>
        <v>104.52144449999999</v>
      </c>
      <c r="H4095" s="50">
        <v>92</v>
      </c>
      <c r="I4095" s="50" t="s">
        <v>542</v>
      </c>
    </row>
    <row r="4096" spans="1:9" x14ac:dyDescent="0.25">
      <c r="A4096" s="50">
        <v>2002</v>
      </c>
      <c r="E4096" s="50">
        <v>1.58</v>
      </c>
      <c r="F4096" s="50">
        <f t="shared" si="64"/>
        <v>100.0872014</v>
      </c>
      <c r="H4096" s="50">
        <v>93</v>
      </c>
      <c r="I4096" s="50" t="s">
        <v>542</v>
      </c>
    </row>
    <row r="4097" spans="1:9" x14ac:dyDescent="0.25">
      <c r="A4097" s="50">
        <v>2012</v>
      </c>
      <c r="E4097" s="50">
        <v>1.62</v>
      </c>
      <c r="F4097" s="50">
        <f t="shared" si="64"/>
        <v>102.62105459999999</v>
      </c>
      <c r="H4097" s="50">
        <v>63</v>
      </c>
      <c r="I4097" s="50" t="s">
        <v>543</v>
      </c>
    </row>
    <row r="4098" spans="1:9" x14ac:dyDescent="0.25">
      <c r="A4098" s="50">
        <v>2011</v>
      </c>
      <c r="E4098" s="50">
        <v>1.62</v>
      </c>
      <c r="F4098" s="50">
        <f t="shared" si="64"/>
        <v>102.62105459999999</v>
      </c>
      <c r="H4098" s="50">
        <v>64</v>
      </c>
      <c r="I4098" s="50" t="s">
        <v>543</v>
      </c>
    </row>
    <row r="4099" spans="1:9" x14ac:dyDescent="0.25">
      <c r="A4099" s="50">
        <v>2010</v>
      </c>
      <c r="E4099" s="50">
        <v>1.73</v>
      </c>
      <c r="F4099" s="50">
        <f t="shared" si="64"/>
        <v>109.58915089999999</v>
      </c>
      <c r="H4099" s="50">
        <v>84</v>
      </c>
      <c r="I4099" s="50" t="s">
        <v>543</v>
      </c>
    </row>
    <row r="4100" spans="1:9" x14ac:dyDescent="0.25">
      <c r="A4100" s="50">
        <v>2009</v>
      </c>
      <c r="E4100" s="50">
        <v>1.69</v>
      </c>
      <c r="F4100" s="50">
        <f t="shared" si="64"/>
        <v>107.05529769999998</v>
      </c>
      <c r="H4100" s="50">
        <v>84</v>
      </c>
      <c r="I4100" s="50" t="s">
        <v>543</v>
      </c>
    </row>
    <row r="4101" spans="1:9" x14ac:dyDescent="0.25">
      <c r="A4101" s="50">
        <v>2008</v>
      </c>
      <c r="E4101" s="50">
        <v>1.6</v>
      </c>
      <c r="F4101" s="50">
        <f t="shared" si="64"/>
        <v>101.354128</v>
      </c>
      <c r="H4101" s="50">
        <v>87</v>
      </c>
      <c r="I4101" s="50" t="s">
        <v>543</v>
      </c>
    </row>
    <row r="4102" spans="1:9" x14ac:dyDescent="0.25">
      <c r="A4102" s="50">
        <v>2007</v>
      </c>
      <c r="E4102" s="50">
        <v>1.6</v>
      </c>
      <c r="F4102" s="50">
        <f t="shared" si="64"/>
        <v>101.354128</v>
      </c>
      <c r="H4102" s="50">
        <v>88</v>
      </c>
      <c r="I4102" s="50" t="s">
        <v>543</v>
      </c>
    </row>
    <row r="4103" spans="1:9" x14ac:dyDescent="0.25">
      <c r="A4103" s="50">
        <v>2006</v>
      </c>
      <c r="E4103" s="50">
        <v>1.6</v>
      </c>
      <c r="F4103" s="50">
        <f t="shared" si="64"/>
        <v>101.354128</v>
      </c>
      <c r="H4103" s="50">
        <v>86</v>
      </c>
      <c r="I4103" s="50" t="s">
        <v>543</v>
      </c>
    </row>
    <row r="4104" spans="1:9" x14ac:dyDescent="0.25">
      <c r="A4104" s="50">
        <v>2005</v>
      </c>
      <c r="E4104" s="50">
        <v>1.6</v>
      </c>
      <c r="F4104" s="50">
        <f t="shared" si="64"/>
        <v>101.354128</v>
      </c>
      <c r="H4104" s="50">
        <v>87</v>
      </c>
      <c r="I4104" s="50" t="s">
        <v>543</v>
      </c>
    </row>
    <row r="4105" spans="1:9" x14ac:dyDescent="0.25">
      <c r="A4105" s="50">
        <v>2004</v>
      </c>
      <c r="E4105" s="50">
        <v>1.7</v>
      </c>
      <c r="F4105" s="50">
        <f t="shared" si="64"/>
        <v>107.68876099999999</v>
      </c>
      <c r="H4105" s="50">
        <v>81</v>
      </c>
      <c r="I4105" s="50" t="s">
        <v>543</v>
      </c>
    </row>
    <row r="4106" spans="1:9" x14ac:dyDescent="0.25">
      <c r="A4106" s="50">
        <v>2003</v>
      </c>
      <c r="E4106" s="50">
        <v>1.7</v>
      </c>
      <c r="F4106" s="50">
        <f t="shared" si="64"/>
        <v>107.68876099999999</v>
      </c>
      <c r="H4106" s="50">
        <v>81</v>
      </c>
      <c r="I4106" s="50" t="s">
        <v>543</v>
      </c>
    </row>
    <row r="4107" spans="1:9" x14ac:dyDescent="0.25">
      <c r="A4107" s="50">
        <v>2002</v>
      </c>
      <c r="E4107" s="50">
        <v>1.58</v>
      </c>
      <c r="F4107" s="50">
        <f t="shared" si="64"/>
        <v>100.0872014</v>
      </c>
      <c r="H4107" s="50">
        <v>88</v>
      </c>
      <c r="I4107" s="50" t="s">
        <v>543</v>
      </c>
    </row>
    <row r="4108" spans="1:9" x14ac:dyDescent="0.25">
      <c r="A4108" s="50">
        <v>2012</v>
      </c>
      <c r="E4108" s="50">
        <v>1.6</v>
      </c>
      <c r="F4108" s="50">
        <f t="shared" si="64"/>
        <v>101.354128</v>
      </c>
      <c r="H4108" s="50">
        <v>73</v>
      </c>
      <c r="I4108" s="50" t="s">
        <v>544</v>
      </c>
    </row>
    <row r="4109" spans="1:9" x14ac:dyDescent="0.25">
      <c r="A4109" s="50">
        <v>2011</v>
      </c>
      <c r="E4109" s="50">
        <v>1.6</v>
      </c>
      <c r="F4109" s="50">
        <f t="shared" si="64"/>
        <v>101.354128</v>
      </c>
      <c r="H4109" s="50">
        <v>74</v>
      </c>
      <c r="I4109" s="50" t="s">
        <v>544</v>
      </c>
    </row>
    <row r="4110" spans="1:9" x14ac:dyDescent="0.25">
      <c r="A4110" s="50">
        <v>2010</v>
      </c>
      <c r="E4110" s="50">
        <v>1.53</v>
      </c>
      <c r="F4110" s="50">
        <f t="shared" si="64"/>
        <v>96.9198849</v>
      </c>
      <c r="H4110" s="50">
        <v>86</v>
      </c>
      <c r="I4110" s="50" t="s">
        <v>544</v>
      </c>
    </row>
    <row r="4111" spans="1:9" x14ac:dyDescent="0.25">
      <c r="A4111" s="50">
        <v>2009</v>
      </c>
      <c r="E4111" s="50">
        <v>1.79</v>
      </c>
      <c r="F4111" s="50">
        <f t="shared" si="64"/>
        <v>113.38993069999999</v>
      </c>
      <c r="H4111" s="50">
        <v>86</v>
      </c>
      <c r="I4111" s="50" t="s">
        <v>544</v>
      </c>
    </row>
    <row r="4112" spans="1:9" x14ac:dyDescent="0.25">
      <c r="A4112" s="50">
        <v>2008</v>
      </c>
      <c r="E4112" s="50">
        <v>1.61</v>
      </c>
      <c r="F4112" s="50">
        <f t="shared" si="64"/>
        <v>101.98759129999999</v>
      </c>
      <c r="H4112" s="50">
        <v>87</v>
      </c>
      <c r="I4112" s="50" t="s">
        <v>544</v>
      </c>
    </row>
    <row r="4113" spans="1:9" x14ac:dyDescent="0.25">
      <c r="A4113" s="50">
        <v>2007</v>
      </c>
      <c r="E4113" s="50">
        <v>1.61</v>
      </c>
      <c r="F4113" s="50">
        <f t="shared" si="64"/>
        <v>101.98759129999999</v>
      </c>
      <c r="H4113" s="50">
        <v>88</v>
      </c>
      <c r="I4113" s="50" t="s">
        <v>544</v>
      </c>
    </row>
    <row r="4114" spans="1:9" x14ac:dyDescent="0.25">
      <c r="A4114" s="50">
        <v>2006</v>
      </c>
      <c r="E4114" s="50">
        <v>1.58</v>
      </c>
      <c r="F4114" s="50">
        <f t="shared" si="64"/>
        <v>100.0872014</v>
      </c>
      <c r="H4114" s="50">
        <v>87</v>
      </c>
      <c r="I4114" s="50" t="s">
        <v>544</v>
      </c>
    </row>
    <row r="4115" spans="1:9" x14ac:dyDescent="0.25">
      <c r="A4115" s="50">
        <v>2005</v>
      </c>
      <c r="E4115" s="50">
        <v>1.58</v>
      </c>
      <c r="F4115" s="50">
        <f t="shared" si="64"/>
        <v>100.0872014</v>
      </c>
      <c r="H4115" s="50">
        <v>87</v>
      </c>
      <c r="I4115" s="50" t="s">
        <v>544</v>
      </c>
    </row>
    <row r="4116" spans="1:9" x14ac:dyDescent="0.25">
      <c r="A4116" s="50">
        <v>2004</v>
      </c>
      <c r="E4116" s="50">
        <v>1.65</v>
      </c>
      <c r="F4116" s="50">
        <f t="shared" si="64"/>
        <v>104.52144449999999</v>
      </c>
      <c r="H4116" s="50">
        <v>88</v>
      </c>
      <c r="I4116" s="50" t="s">
        <v>544</v>
      </c>
    </row>
    <row r="4117" spans="1:9" x14ac:dyDescent="0.25">
      <c r="A4117" s="50">
        <v>2003</v>
      </c>
      <c r="E4117" s="50">
        <v>1.65</v>
      </c>
      <c r="F4117" s="50">
        <f t="shared" si="64"/>
        <v>104.52144449999999</v>
      </c>
      <c r="H4117" s="50">
        <v>88</v>
      </c>
      <c r="I4117" s="50" t="s">
        <v>544</v>
      </c>
    </row>
    <row r="4118" spans="1:9" x14ac:dyDescent="0.25">
      <c r="A4118" s="50">
        <v>2002</v>
      </c>
      <c r="E4118" s="50">
        <v>1.58</v>
      </c>
      <c r="F4118" s="50">
        <f t="shared" si="64"/>
        <v>100.0872014</v>
      </c>
      <c r="H4118" s="50">
        <v>89</v>
      </c>
      <c r="I4118" s="50" t="s">
        <v>544</v>
      </c>
    </row>
    <row r="4119" spans="1:9" x14ac:dyDescent="0.25">
      <c r="A4119" s="50">
        <v>2009</v>
      </c>
      <c r="E4119" s="50">
        <v>1.84</v>
      </c>
      <c r="F4119" s="50">
        <f t="shared" si="64"/>
        <v>116.55724719999999</v>
      </c>
      <c r="H4119" s="50">
        <v>79</v>
      </c>
      <c r="I4119" s="50" t="s">
        <v>545</v>
      </c>
    </row>
    <row r="4120" spans="1:9" x14ac:dyDescent="0.25">
      <c r="A4120" s="50">
        <v>2008</v>
      </c>
      <c r="E4120" s="50">
        <v>1.72</v>
      </c>
      <c r="F4120" s="50">
        <f t="shared" si="64"/>
        <v>108.95568759999999</v>
      </c>
      <c r="H4120" s="50">
        <v>81</v>
      </c>
      <c r="I4120" s="50" t="s">
        <v>545</v>
      </c>
    </row>
    <row r="4121" spans="1:9" x14ac:dyDescent="0.25">
      <c r="A4121" s="50">
        <v>2007</v>
      </c>
      <c r="E4121" s="50">
        <v>1.72</v>
      </c>
      <c r="F4121" s="50">
        <f t="shared" si="64"/>
        <v>108.95568759999999</v>
      </c>
      <c r="H4121" s="50">
        <v>81</v>
      </c>
      <c r="I4121" s="50" t="s">
        <v>545</v>
      </c>
    </row>
    <row r="4122" spans="1:9" x14ac:dyDescent="0.25">
      <c r="A4122" s="50">
        <v>2006</v>
      </c>
      <c r="E4122" s="50">
        <v>1.73</v>
      </c>
      <c r="F4122" s="50">
        <f t="shared" si="64"/>
        <v>109.58915089999999</v>
      </c>
      <c r="H4122" s="50">
        <v>74</v>
      </c>
      <c r="I4122" s="50" t="s">
        <v>545</v>
      </c>
    </row>
    <row r="4123" spans="1:9" x14ac:dyDescent="0.25">
      <c r="A4123" s="50">
        <v>2005</v>
      </c>
      <c r="E4123" s="50">
        <v>1.73</v>
      </c>
      <c r="F4123" s="50">
        <f t="shared" si="64"/>
        <v>109.58915089999999</v>
      </c>
      <c r="H4123" s="50">
        <v>75</v>
      </c>
      <c r="I4123" s="50" t="s">
        <v>545</v>
      </c>
    </row>
    <row r="4124" spans="1:9" x14ac:dyDescent="0.25">
      <c r="A4124" s="50">
        <v>2004</v>
      </c>
      <c r="E4124" s="50">
        <v>1.57</v>
      </c>
      <c r="F4124" s="50">
        <f t="shared" si="64"/>
        <v>99.453738099999995</v>
      </c>
      <c r="H4124" s="50">
        <v>83</v>
      </c>
      <c r="I4124" s="50" t="s">
        <v>545</v>
      </c>
    </row>
    <row r="4125" spans="1:9" x14ac:dyDescent="0.25">
      <c r="A4125" s="50">
        <v>2002</v>
      </c>
      <c r="E4125" s="50">
        <v>1.69</v>
      </c>
      <c r="F4125" s="50">
        <f t="shared" si="64"/>
        <v>107.05529769999998</v>
      </c>
      <c r="H4125" s="50">
        <v>84</v>
      </c>
      <c r="I4125" s="50" t="s">
        <v>545</v>
      </c>
    </row>
    <row r="4126" spans="1:9" x14ac:dyDescent="0.25">
      <c r="A4126" s="50">
        <v>2012</v>
      </c>
      <c r="E4126" s="50">
        <v>1.37</v>
      </c>
      <c r="F4126" s="50">
        <f t="shared" si="64"/>
        <v>86.784472100000002</v>
      </c>
      <c r="H4126" s="50">
        <v>75</v>
      </c>
      <c r="I4126" s="50" t="s">
        <v>546</v>
      </c>
    </row>
    <row r="4127" spans="1:9" x14ac:dyDescent="0.25">
      <c r="A4127" s="50">
        <v>2011</v>
      </c>
      <c r="E4127" s="50">
        <v>1.76</v>
      </c>
      <c r="F4127" s="50">
        <f t="shared" si="64"/>
        <v>111.48954079999999</v>
      </c>
      <c r="H4127" s="50">
        <v>72</v>
      </c>
      <c r="I4127" s="50" t="s">
        <v>546</v>
      </c>
    </row>
    <row r="4128" spans="1:9" x14ac:dyDescent="0.25">
      <c r="A4128" s="50">
        <v>2010</v>
      </c>
      <c r="E4128" s="50">
        <v>1.62</v>
      </c>
      <c r="F4128" s="50">
        <f t="shared" si="64"/>
        <v>102.62105459999999</v>
      </c>
      <c r="H4128" s="50">
        <v>79</v>
      </c>
      <c r="I4128" s="50" t="s">
        <v>546</v>
      </c>
    </row>
    <row r="4129" spans="1:9" x14ac:dyDescent="0.25">
      <c r="A4129" s="50">
        <v>2002</v>
      </c>
      <c r="F4129" s="50">
        <f t="shared" si="64"/>
        <v>0</v>
      </c>
      <c r="H4129" s="50">
        <v>90</v>
      </c>
      <c r="I4129" s="50" t="s">
        <v>547</v>
      </c>
    </row>
    <row r="4130" spans="1:9" x14ac:dyDescent="0.25">
      <c r="A4130" s="50">
        <v>2012</v>
      </c>
      <c r="E4130" s="50">
        <v>2.4</v>
      </c>
      <c r="F4130" s="50">
        <f t="shared" si="64"/>
        <v>152.03119199999998</v>
      </c>
      <c r="H4130" s="50">
        <v>77</v>
      </c>
      <c r="I4130" s="50" t="s">
        <v>548</v>
      </c>
    </row>
    <row r="4131" spans="1:9" x14ac:dyDescent="0.25">
      <c r="A4131" s="50">
        <v>2011</v>
      </c>
      <c r="E4131" s="50">
        <v>1.32</v>
      </c>
      <c r="F4131" s="50">
        <f t="shared" si="64"/>
        <v>83.617155600000004</v>
      </c>
      <c r="H4131" s="50">
        <v>90</v>
      </c>
      <c r="I4131" s="50" t="s">
        <v>548</v>
      </c>
    </row>
    <row r="4132" spans="1:9" x14ac:dyDescent="0.25">
      <c r="A4132" s="50">
        <v>2010</v>
      </c>
      <c r="E4132" s="50">
        <v>1.26</v>
      </c>
      <c r="F4132" s="50">
        <f t="shared" si="64"/>
        <v>79.816375799999989</v>
      </c>
      <c r="H4132" s="50">
        <v>94</v>
      </c>
      <c r="I4132" s="50" t="s">
        <v>548</v>
      </c>
    </row>
    <row r="4133" spans="1:9" x14ac:dyDescent="0.25">
      <c r="A4133" s="50">
        <v>2009</v>
      </c>
      <c r="E4133" s="50">
        <v>1.61</v>
      </c>
      <c r="F4133" s="50">
        <f t="shared" ref="F4133:F4196" si="65">E4133*(39.37*1.609)</f>
        <v>101.98759129999999</v>
      </c>
      <c r="H4133" s="50">
        <v>94</v>
      </c>
      <c r="I4133" s="50" t="s">
        <v>548</v>
      </c>
    </row>
    <row r="4134" spans="1:9" x14ac:dyDescent="0.25">
      <c r="A4134" s="50">
        <v>2008</v>
      </c>
      <c r="E4134" s="50">
        <v>1.54</v>
      </c>
      <c r="F4134" s="50">
        <f t="shared" si="65"/>
        <v>97.553348199999988</v>
      </c>
      <c r="H4134" s="50">
        <v>89</v>
      </c>
      <c r="I4134" s="50" t="s">
        <v>548</v>
      </c>
    </row>
    <row r="4135" spans="1:9" x14ac:dyDescent="0.25">
      <c r="A4135" s="50">
        <v>2007</v>
      </c>
      <c r="E4135" s="50">
        <v>1.54</v>
      </c>
      <c r="F4135" s="50">
        <f t="shared" si="65"/>
        <v>97.553348199999988</v>
      </c>
      <c r="H4135" s="50">
        <v>90</v>
      </c>
      <c r="I4135" s="50" t="s">
        <v>548</v>
      </c>
    </row>
    <row r="4136" spans="1:9" x14ac:dyDescent="0.25">
      <c r="A4136" s="50">
        <v>2006</v>
      </c>
      <c r="E4136" s="50">
        <v>1.54</v>
      </c>
      <c r="F4136" s="50">
        <f t="shared" si="65"/>
        <v>97.553348199999988</v>
      </c>
      <c r="H4136" s="50">
        <v>88</v>
      </c>
      <c r="I4136" s="50" t="s">
        <v>548</v>
      </c>
    </row>
    <row r="4137" spans="1:9" x14ac:dyDescent="0.25">
      <c r="A4137" s="50">
        <v>2005</v>
      </c>
      <c r="E4137" s="50">
        <v>1.54</v>
      </c>
      <c r="F4137" s="50">
        <f t="shared" si="65"/>
        <v>97.553348199999988</v>
      </c>
      <c r="H4137" s="50">
        <v>89</v>
      </c>
      <c r="I4137" s="50" t="s">
        <v>548</v>
      </c>
    </row>
    <row r="4138" spans="1:9" x14ac:dyDescent="0.25">
      <c r="A4138" s="50">
        <v>2004</v>
      </c>
      <c r="E4138" s="50">
        <v>1.5</v>
      </c>
      <c r="F4138" s="50">
        <f t="shared" si="65"/>
        <v>95.019494999999992</v>
      </c>
      <c r="H4138" s="50">
        <v>90</v>
      </c>
      <c r="I4138" s="50" t="s">
        <v>548</v>
      </c>
    </row>
    <row r="4139" spans="1:9" x14ac:dyDescent="0.25">
      <c r="A4139" s="50">
        <v>2012</v>
      </c>
      <c r="E4139" s="50">
        <v>2.54</v>
      </c>
      <c r="F4139" s="50">
        <f t="shared" si="65"/>
        <v>160.89967819999998</v>
      </c>
      <c r="H4139" s="50">
        <v>76</v>
      </c>
      <c r="I4139" s="50" t="s">
        <v>549</v>
      </c>
    </row>
    <row r="4140" spans="1:9" x14ac:dyDescent="0.25">
      <c r="A4140" s="50">
        <v>2011</v>
      </c>
      <c r="E4140" s="50">
        <v>1.37</v>
      </c>
      <c r="F4140" s="50">
        <f t="shared" si="65"/>
        <v>86.784472100000002</v>
      </c>
      <c r="H4140" s="50">
        <v>90</v>
      </c>
      <c r="I4140" s="50" t="s">
        <v>549</v>
      </c>
    </row>
    <row r="4141" spans="1:9" x14ac:dyDescent="0.25">
      <c r="A4141" s="50">
        <v>2010</v>
      </c>
      <c r="E4141" s="50">
        <v>1.23</v>
      </c>
      <c r="F4141" s="50">
        <f t="shared" si="65"/>
        <v>77.915985899999995</v>
      </c>
      <c r="H4141" s="50">
        <v>95</v>
      </c>
      <c r="I4141" s="50" t="s">
        <v>549</v>
      </c>
    </row>
    <row r="4142" spans="1:9" x14ac:dyDescent="0.25">
      <c r="A4142" s="50">
        <v>2009</v>
      </c>
      <c r="E4142" s="50">
        <v>1.58</v>
      </c>
      <c r="F4142" s="50">
        <f t="shared" si="65"/>
        <v>100.0872014</v>
      </c>
      <c r="H4142" s="50">
        <v>95</v>
      </c>
      <c r="I4142" s="50" t="s">
        <v>549</v>
      </c>
    </row>
    <row r="4143" spans="1:9" x14ac:dyDescent="0.25">
      <c r="A4143" s="50">
        <v>2008</v>
      </c>
      <c r="E4143" s="50">
        <v>1.46</v>
      </c>
      <c r="F4143" s="50">
        <f t="shared" si="65"/>
        <v>92.485641799999996</v>
      </c>
      <c r="H4143" s="50">
        <v>97</v>
      </c>
      <c r="I4143" s="50" t="s">
        <v>549</v>
      </c>
    </row>
    <row r="4144" spans="1:9" x14ac:dyDescent="0.25">
      <c r="A4144" s="50">
        <v>2007</v>
      </c>
      <c r="E4144" s="50">
        <v>1.46</v>
      </c>
      <c r="F4144" s="50">
        <f t="shared" si="65"/>
        <v>92.485641799999996</v>
      </c>
      <c r="H4144" s="50">
        <v>98</v>
      </c>
      <c r="I4144" s="50" t="s">
        <v>549</v>
      </c>
    </row>
    <row r="4145" spans="1:9" x14ac:dyDescent="0.25">
      <c r="A4145" s="50">
        <v>2006</v>
      </c>
      <c r="E4145" s="50">
        <v>1.55</v>
      </c>
      <c r="F4145" s="50">
        <f t="shared" si="65"/>
        <v>98.18681149999999</v>
      </c>
      <c r="H4145" s="50">
        <v>89</v>
      </c>
      <c r="I4145" s="50" t="s">
        <v>549</v>
      </c>
    </row>
    <row r="4146" spans="1:9" x14ac:dyDescent="0.25">
      <c r="A4146" s="50">
        <v>2005</v>
      </c>
      <c r="E4146" s="50">
        <v>1.55</v>
      </c>
      <c r="F4146" s="50">
        <f t="shared" si="65"/>
        <v>98.18681149999999</v>
      </c>
      <c r="H4146" s="50">
        <v>89</v>
      </c>
      <c r="I4146" s="50" t="s">
        <v>549</v>
      </c>
    </row>
    <row r="4147" spans="1:9" x14ac:dyDescent="0.25">
      <c r="A4147" s="50">
        <v>2004</v>
      </c>
      <c r="F4147" s="50">
        <f t="shared" si="65"/>
        <v>0</v>
      </c>
      <c r="H4147" s="50">
        <v>90</v>
      </c>
      <c r="I4147" s="50" t="s">
        <v>549</v>
      </c>
    </row>
    <row r="4148" spans="1:9" x14ac:dyDescent="0.25">
      <c r="A4148" s="50">
        <v>2012</v>
      </c>
      <c r="E4148" s="50">
        <v>2.36</v>
      </c>
      <c r="F4148" s="50">
        <f t="shared" si="65"/>
        <v>149.49733879999997</v>
      </c>
      <c r="H4148" s="50">
        <v>78</v>
      </c>
      <c r="I4148" s="50" t="s">
        <v>550</v>
      </c>
    </row>
    <row r="4149" spans="1:9" x14ac:dyDescent="0.25">
      <c r="A4149" s="50">
        <v>2011</v>
      </c>
      <c r="E4149" s="50">
        <v>1.36</v>
      </c>
      <c r="F4149" s="50">
        <f t="shared" si="65"/>
        <v>86.1510088</v>
      </c>
      <c r="H4149" s="50">
        <v>90</v>
      </c>
      <c r="I4149" s="50" t="s">
        <v>550</v>
      </c>
    </row>
    <row r="4150" spans="1:9" x14ac:dyDescent="0.25">
      <c r="A4150" s="50">
        <v>2010</v>
      </c>
      <c r="E4150" s="50">
        <v>1.26</v>
      </c>
      <c r="F4150" s="50">
        <f t="shared" si="65"/>
        <v>79.816375799999989</v>
      </c>
      <c r="H4150" s="50">
        <v>95</v>
      </c>
      <c r="I4150" s="50" t="s">
        <v>550</v>
      </c>
    </row>
    <row r="4151" spans="1:9" x14ac:dyDescent="0.25">
      <c r="A4151" s="50">
        <v>2009</v>
      </c>
      <c r="E4151" s="50">
        <v>1.63</v>
      </c>
      <c r="F4151" s="50">
        <f t="shared" si="65"/>
        <v>103.25451789999998</v>
      </c>
      <c r="H4151" s="50">
        <v>95</v>
      </c>
      <c r="I4151" s="50" t="s">
        <v>550</v>
      </c>
    </row>
    <row r="4152" spans="1:9" x14ac:dyDescent="0.25">
      <c r="A4152" s="50">
        <v>2008</v>
      </c>
      <c r="E4152" s="50">
        <v>1.66</v>
      </c>
      <c r="F4152" s="50">
        <f t="shared" si="65"/>
        <v>105.15490779999999</v>
      </c>
      <c r="H4152" s="50">
        <v>88</v>
      </c>
      <c r="I4152" s="50" t="s">
        <v>550</v>
      </c>
    </row>
    <row r="4153" spans="1:9" x14ac:dyDescent="0.25">
      <c r="A4153" s="50">
        <v>2007</v>
      </c>
      <c r="E4153" s="50">
        <v>1.66</v>
      </c>
      <c r="F4153" s="50">
        <f t="shared" si="65"/>
        <v>105.15490779999999</v>
      </c>
      <c r="H4153" s="50">
        <v>89</v>
      </c>
      <c r="I4153" s="50" t="s">
        <v>550</v>
      </c>
    </row>
    <row r="4154" spans="1:9" x14ac:dyDescent="0.25">
      <c r="A4154" s="50">
        <v>2006</v>
      </c>
      <c r="E4154" s="50">
        <v>1.63</v>
      </c>
      <c r="F4154" s="50">
        <f t="shared" si="65"/>
        <v>103.25451789999998</v>
      </c>
      <c r="H4154" s="50">
        <v>88</v>
      </c>
      <c r="I4154" s="50" t="s">
        <v>550</v>
      </c>
    </row>
    <row r="4155" spans="1:9" x14ac:dyDescent="0.25">
      <c r="A4155" s="50">
        <v>2005</v>
      </c>
      <c r="E4155" s="50">
        <v>1.63</v>
      </c>
      <c r="F4155" s="50">
        <f t="shared" si="65"/>
        <v>103.25451789999998</v>
      </c>
      <c r="H4155" s="50">
        <v>88</v>
      </c>
      <c r="I4155" s="50" t="s">
        <v>550</v>
      </c>
    </row>
    <row r="4156" spans="1:9" x14ac:dyDescent="0.25">
      <c r="A4156" s="50">
        <v>2012</v>
      </c>
      <c r="E4156" s="50">
        <v>2.52</v>
      </c>
      <c r="F4156" s="50">
        <f t="shared" si="65"/>
        <v>159.63275159999998</v>
      </c>
      <c r="H4156" s="50">
        <v>76</v>
      </c>
      <c r="I4156" s="50" t="s">
        <v>551</v>
      </c>
    </row>
    <row r="4157" spans="1:9" x14ac:dyDescent="0.25">
      <c r="A4157" s="50">
        <v>2011</v>
      </c>
      <c r="E4157" s="50">
        <v>1.1499999999999999</v>
      </c>
      <c r="F4157" s="50">
        <f t="shared" si="65"/>
        <v>72.84827949999999</v>
      </c>
      <c r="H4157" s="50">
        <v>92</v>
      </c>
      <c r="I4157" s="50" t="s">
        <v>551</v>
      </c>
    </row>
    <row r="4158" spans="1:9" x14ac:dyDescent="0.25">
      <c r="A4158" s="50">
        <v>2010</v>
      </c>
      <c r="E4158" s="50">
        <v>1.1299999999999999</v>
      </c>
      <c r="F4158" s="50">
        <f t="shared" si="65"/>
        <v>71.581352899999985</v>
      </c>
      <c r="H4158" s="50">
        <v>96</v>
      </c>
      <c r="I4158" s="50" t="s">
        <v>551</v>
      </c>
    </row>
    <row r="4159" spans="1:9" x14ac:dyDescent="0.25">
      <c r="A4159" s="50">
        <v>2009</v>
      </c>
      <c r="E4159" s="50">
        <v>1.46</v>
      </c>
      <c r="F4159" s="50">
        <f t="shared" si="65"/>
        <v>92.485641799999996</v>
      </c>
      <c r="H4159" s="50">
        <v>96</v>
      </c>
      <c r="I4159" s="50" t="s">
        <v>551</v>
      </c>
    </row>
    <row r="4160" spans="1:9" x14ac:dyDescent="0.25">
      <c r="A4160" s="50">
        <v>2008</v>
      </c>
      <c r="E4160" s="50">
        <v>1.68</v>
      </c>
      <c r="F4160" s="50">
        <f t="shared" si="65"/>
        <v>106.42183439999998</v>
      </c>
      <c r="H4160" s="50">
        <v>95</v>
      </c>
      <c r="I4160" s="50" t="s">
        <v>551</v>
      </c>
    </row>
    <row r="4161" spans="1:9" x14ac:dyDescent="0.25">
      <c r="A4161" s="50">
        <v>2007</v>
      </c>
      <c r="E4161" s="50">
        <v>1.68</v>
      </c>
      <c r="F4161" s="50">
        <f t="shared" si="65"/>
        <v>106.42183439999998</v>
      </c>
      <c r="H4161" s="50">
        <v>96</v>
      </c>
      <c r="I4161" s="50" t="s">
        <v>551</v>
      </c>
    </row>
    <row r="4162" spans="1:9" x14ac:dyDescent="0.25">
      <c r="A4162" s="50">
        <v>2006</v>
      </c>
      <c r="E4162" s="50">
        <v>1.57</v>
      </c>
      <c r="F4162" s="50">
        <f t="shared" si="65"/>
        <v>99.453738099999995</v>
      </c>
      <c r="H4162" s="50">
        <v>88</v>
      </c>
      <c r="I4162" s="50" t="s">
        <v>551</v>
      </c>
    </row>
    <row r="4163" spans="1:9" x14ac:dyDescent="0.25">
      <c r="A4163" s="50">
        <v>2005</v>
      </c>
      <c r="E4163" s="50">
        <v>1.57</v>
      </c>
      <c r="F4163" s="50">
        <f t="shared" si="65"/>
        <v>99.453738099999995</v>
      </c>
      <c r="H4163" s="50">
        <v>89</v>
      </c>
      <c r="I4163" s="50" t="s">
        <v>551</v>
      </c>
    </row>
    <row r="4164" spans="1:9" x14ac:dyDescent="0.25">
      <c r="A4164" s="50">
        <v>2012</v>
      </c>
      <c r="E4164" s="50">
        <v>2.65</v>
      </c>
      <c r="F4164" s="50">
        <f t="shared" si="65"/>
        <v>167.86777449999997</v>
      </c>
      <c r="H4164" s="50">
        <v>75</v>
      </c>
      <c r="I4164" s="50" t="s">
        <v>552</v>
      </c>
    </row>
    <row r="4165" spans="1:9" x14ac:dyDescent="0.25">
      <c r="A4165" s="50">
        <v>2011</v>
      </c>
      <c r="E4165" s="50">
        <v>1.54</v>
      </c>
      <c r="F4165" s="50">
        <f t="shared" si="65"/>
        <v>97.553348199999988</v>
      </c>
      <c r="H4165" s="50">
        <v>88</v>
      </c>
      <c r="I4165" s="50" t="s">
        <v>552</v>
      </c>
    </row>
    <row r="4166" spans="1:9" x14ac:dyDescent="0.25">
      <c r="A4166" s="50">
        <v>2010</v>
      </c>
      <c r="E4166" s="50">
        <v>1.44</v>
      </c>
      <c r="F4166" s="50">
        <f t="shared" si="65"/>
        <v>91.218715199999991</v>
      </c>
      <c r="H4166" s="50">
        <v>93</v>
      </c>
      <c r="I4166" s="50" t="s">
        <v>552</v>
      </c>
    </row>
    <row r="4167" spans="1:9" x14ac:dyDescent="0.25">
      <c r="A4167" s="50">
        <v>2009</v>
      </c>
      <c r="E4167" s="50">
        <v>1.78</v>
      </c>
      <c r="F4167" s="50">
        <f t="shared" si="65"/>
        <v>112.75646739999999</v>
      </c>
      <c r="H4167" s="50">
        <v>93</v>
      </c>
      <c r="I4167" s="50" t="s">
        <v>552</v>
      </c>
    </row>
    <row r="4168" spans="1:9" x14ac:dyDescent="0.25">
      <c r="A4168" s="50">
        <v>2008</v>
      </c>
      <c r="E4168" s="50">
        <v>1.9</v>
      </c>
      <c r="F4168" s="50">
        <f t="shared" si="65"/>
        <v>120.35802699999998</v>
      </c>
      <c r="H4168" s="50">
        <v>86</v>
      </c>
      <c r="I4168" s="50" t="s">
        <v>552</v>
      </c>
    </row>
    <row r="4169" spans="1:9" x14ac:dyDescent="0.25">
      <c r="A4169" s="50">
        <v>2007</v>
      </c>
      <c r="E4169" s="50">
        <v>1.9</v>
      </c>
      <c r="F4169" s="50">
        <f t="shared" si="65"/>
        <v>120.35802699999998</v>
      </c>
      <c r="H4169" s="50">
        <v>87</v>
      </c>
      <c r="I4169" s="50" t="s">
        <v>552</v>
      </c>
    </row>
    <row r="4170" spans="1:9" x14ac:dyDescent="0.25">
      <c r="A4170" s="50">
        <v>2006</v>
      </c>
      <c r="E4170" s="50">
        <v>1.85</v>
      </c>
      <c r="F4170" s="50">
        <f t="shared" si="65"/>
        <v>117.19071049999999</v>
      </c>
      <c r="H4170" s="50">
        <v>86</v>
      </c>
      <c r="I4170" s="50" t="s">
        <v>552</v>
      </c>
    </row>
    <row r="4171" spans="1:9" x14ac:dyDescent="0.25">
      <c r="A4171" s="50">
        <v>2005</v>
      </c>
      <c r="E4171" s="50">
        <v>1.85</v>
      </c>
      <c r="F4171" s="50">
        <f t="shared" si="65"/>
        <v>117.19071049999999</v>
      </c>
      <c r="H4171" s="50">
        <v>86</v>
      </c>
      <c r="I4171" s="50" t="s">
        <v>552</v>
      </c>
    </row>
    <row r="4172" spans="1:9" x14ac:dyDescent="0.25">
      <c r="A4172" s="50">
        <v>2004</v>
      </c>
      <c r="F4172" s="50">
        <f t="shared" si="65"/>
        <v>0</v>
      </c>
      <c r="H4172" s="50">
        <v>90</v>
      </c>
      <c r="I4172" s="50" t="s">
        <v>552</v>
      </c>
    </row>
    <row r="4173" spans="1:9" x14ac:dyDescent="0.25">
      <c r="A4173" s="50">
        <v>2012</v>
      </c>
      <c r="E4173" s="50">
        <v>1.7</v>
      </c>
      <c r="F4173" s="50">
        <f t="shared" si="65"/>
        <v>107.68876099999999</v>
      </c>
      <c r="H4173" s="50">
        <v>92</v>
      </c>
      <c r="I4173" s="50" t="s">
        <v>553</v>
      </c>
    </row>
    <row r="4174" spans="1:9" x14ac:dyDescent="0.25">
      <c r="A4174" s="50">
        <v>2011</v>
      </c>
      <c r="E4174" s="50">
        <v>1.7</v>
      </c>
      <c r="F4174" s="50">
        <f t="shared" si="65"/>
        <v>107.68876099999999</v>
      </c>
      <c r="H4174" s="50">
        <v>93</v>
      </c>
      <c r="I4174" s="50" t="s">
        <v>553</v>
      </c>
    </row>
    <row r="4175" spans="1:9" x14ac:dyDescent="0.25">
      <c r="A4175" s="50">
        <v>2010</v>
      </c>
      <c r="E4175" s="50">
        <v>1.51</v>
      </c>
      <c r="F4175" s="50">
        <f t="shared" si="65"/>
        <v>95.652958299999995</v>
      </c>
      <c r="H4175" s="50">
        <v>91</v>
      </c>
      <c r="I4175" s="50" t="s">
        <v>553</v>
      </c>
    </row>
    <row r="4176" spans="1:9" x14ac:dyDescent="0.25">
      <c r="A4176" s="50">
        <v>2009</v>
      </c>
      <c r="E4176" s="50">
        <v>1.93</v>
      </c>
      <c r="F4176" s="50">
        <f t="shared" si="65"/>
        <v>122.25841689999999</v>
      </c>
      <c r="H4176" s="50">
        <v>91</v>
      </c>
      <c r="I4176" s="50" t="s">
        <v>553</v>
      </c>
    </row>
    <row r="4177" spans="1:9" x14ac:dyDescent="0.25">
      <c r="A4177" s="50">
        <v>2008</v>
      </c>
      <c r="E4177" s="50">
        <v>1.89</v>
      </c>
      <c r="F4177" s="50">
        <f t="shared" si="65"/>
        <v>119.72456369999999</v>
      </c>
      <c r="H4177" s="50">
        <v>92</v>
      </c>
      <c r="I4177" s="50" t="s">
        <v>553</v>
      </c>
    </row>
    <row r="4178" spans="1:9" x14ac:dyDescent="0.25">
      <c r="A4178" s="50">
        <v>2007</v>
      </c>
      <c r="E4178" s="50">
        <v>1.89</v>
      </c>
      <c r="F4178" s="50">
        <f t="shared" si="65"/>
        <v>119.72456369999999</v>
      </c>
      <c r="H4178" s="50">
        <v>94</v>
      </c>
      <c r="I4178" s="50" t="s">
        <v>553</v>
      </c>
    </row>
    <row r="4179" spans="1:9" x14ac:dyDescent="0.25">
      <c r="A4179" s="50">
        <v>2006</v>
      </c>
      <c r="E4179" s="50">
        <v>1.73</v>
      </c>
      <c r="F4179" s="50">
        <f t="shared" si="65"/>
        <v>109.58915089999999</v>
      </c>
      <c r="H4179" s="50">
        <v>87</v>
      </c>
      <c r="I4179" s="50" t="s">
        <v>553</v>
      </c>
    </row>
    <row r="4180" spans="1:9" x14ac:dyDescent="0.25">
      <c r="A4180" s="50">
        <v>2005</v>
      </c>
      <c r="E4180" s="50">
        <v>1.73</v>
      </c>
      <c r="F4180" s="50">
        <f t="shared" si="65"/>
        <v>109.58915089999999</v>
      </c>
      <c r="H4180" s="50">
        <v>87</v>
      </c>
      <c r="I4180" s="50" t="s">
        <v>553</v>
      </c>
    </row>
    <row r="4181" spans="1:9" x14ac:dyDescent="0.25">
      <c r="A4181" s="50">
        <v>2004</v>
      </c>
      <c r="F4181" s="50">
        <f t="shared" si="65"/>
        <v>0</v>
      </c>
      <c r="H4181" s="50">
        <v>90</v>
      </c>
      <c r="I4181" s="50" t="s">
        <v>553</v>
      </c>
    </row>
    <row r="4182" spans="1:9" x14ac:dyDescent="0.25">
      <c r="A4182" s="50">
        <v>2012</v>
      </c>
      <c r="E4182" s="50">
        <v>1.36</v>
      </c>
      <c r="F4182" s="50">
        <f t="shared" si="65"/>
        <v>86.1510088</v>
      </c>
      <c r="H4182" s="50">
        <v>89</v>
      </c>
      <c r="I4182" s="50" t="s">
        <v>554</v>
      </c>
    </row>
    <row r="4183" spans="1:9" x14ac:dyDescent="0.25">
      <c r="A4183" s="50">
        <v>2011</v>
      </c>
      <c r="E4183" s="50">
        <v>1.71</v>
      </c>
      <c r="F4183" s="50">
        <f t="shared" si="65"/>
        <v>108.32222429999999</v>
      </c>
      <c r="H4183" s="50">
        <v>86</v>
      </c>
      <c r="I4183" s="50" t="s">
        <v>554</v>
      </c>
    </row>
    <row r="4184" spans="1:9" x14ac:dyDescent="0.25">
      <c r="A4184" s="50">
        <v>2010</v>
      </c>
      <c r="E4184" s="50">
        <v>1.6</v>
      </c>
      <c r="F4184" s="50">
        <f t="shared" si="65"/>
        <v>101.354128</v>
      </c>
      <c r="H4184" s="50">
        <v>86</v>
      </c>
      <c r="I4184" s="50" t="s">
        <v>554</v>
      </c>
    </row>
    <row r="4185" spans="1:9" x14ac:dyDescent="0.25">
      <c r="A4185" s="50">
        <v>2009</v>
      </c>
      <c r="E4185" s="50">
        <v>1.79</v>
      </c>
      <c r="F4185" s="50">
        <f t="shared" si="65"/>
        <v>113.38993069999999</v>
      </c>
      <c r="H4185" s="50">
        <v>86</v>
      </c>
      <c r="I4185" s="50" t="s">
        <v>554</v>
      </c>
    </row>
    <row r="4186" spans="1:9" x14ac:dyDescent="0.25">
      <c r="A4186" s="50">
        <v>2008</v>
      </c>
      <c r="E4186" s="50">
        <v>1.82</v>
      </c>
      <c r="F4186" s="50">
        <f t="shared" si="65"/>
        <v>115.2903206</v>
      </c>
      <c r="H4186" s="50">
        <v>93</v>
      </c>
      <c r="I4186" s="50" t="s">
        <v>554</v>
      </c>
    </row>
    <row r="4187" spans="1:9" x14ac:dyDescent="0.25">
      <c r="A4187" s="50">
        <v>2007</v>
      </c>
      <c r="E4187" s="50">
        <v>1.82</v>
      </c>
      <c r="F4187" s="50">
        <f t="shared" si="65"/>
        <v>115.2903206</v>
      </c>
      <c r="H4187" s="50">
        <v>94</v>
      </c>
      <c r="I4187" s="50" t="s">
        <v>554</v>
      </c>
    </row>
    <row r="4188" spans="1:9" x14ac:dyDescent="0.25">
      <c r="A4188" s="50">
        <v>2006</v>
      </c>
      <c r="E4188" s="50">
        <v>1.81</v>
      </c>
      <c r="F4188" s="50">
        <f t="shared" si="65"/>
        <v>114.6568573</v>
      </c>
      <c r="H4188" s="50">
        <v>86</v>
      </c>
      <c r="I4188" s="50" t="s">
        <v>554</v>
      </c>
    </row>
    <row r="4189" spans="1:9" x14ac:dyDescent="0.25">
      <c r="A4189" s="50">
        <v>2005</v>
      </c>
      <c r="E4189" s="50">
        <v>1.81</v>
      </c>
      <c r="F4189" s="50">
        <f t="shared" si="65"/>
        <v>114.6568573</v>
      </c>
      <c r="H4189" s="50">
        <v>87</v>
      </c>
      <c r="I4189" s="50" t="s">
        <v>554</v>
      </c>
    </row>
    <row r="4190" spans="1:9" x14ac:dyDescent="0.25">
      <c r="A4190" s="50">
        <v>2004</v>
      </c>
      <c r="F4190" s="50">
        <f t="shared" si="65"/>
        <v>0</v>
      </c>
      <c r="H4190" s="50">
        <v>90</v>
      </c>
      <c r="I4190" s="50" t="s">
        <v>554</v>
      </c>
    </row>
    <row r="4191" spans="1:9" x14ac:dyDescent="0.25">
      <c r="A4191" s="50">
        <v>2003</v>
      </c>
      <c r="F4191" s="50">
        <f t="shared" si="65"/>
        <v>0</v>
      </c>
      <c r="H4191" s="50">
        <v>90</v>
      </c>
      <c r="I4191" s="50" t="s">
        <v>554</v>
      </c>
    </row>
    <row r="4192" spans="1:9" x14ac:dyDescent="0.25">
      <c r="A4192" s="50">
        <v>2012</v>
      </c>
      <c r="E4192" s="50">
        <v>2.06</v>
      </c>
      <c r="F4192" s="50">
        <f t="shared" si="65"/>
        <v>130.4934398</v>
      </c>
      <c r="H4192" s="50">
        <v>73</v>
      </c>
      <c r="I4192" s="50" t="s">
        <v>555</v>
      </c>
    </row>
    <row r="4193" spans="1:9" x14ac:dyDescent="0.25">
      <c r="A4193" s="50">
        <v>2011</v>
      </c>
      <c r="E4193" s="50">
        <v>1.97</v>
      </c>
      <c r="F4193" s="50">
        <f t="shared" si="65"/>
        <v>124.79227009999998</v>
      </c>
      <c r="H4193" s="50">
        <v>75</v>
      </c>
      <c r="I4193" s="50" t="s">
        <v>555</v>
      </c>
    </row>
    <row r="4194" spans="1:9" x14ac:dyDescent="0.25">
      <c r="A4194" s="50">
        <v>2010</v>
      </c>
      <c r="E4194" s="50">
        <v>1.86</v>
      </c>
      <c r="F4194" s="50">
        <f t="shared" si="65"/>
        <v>117.8241738</v>
      </c>
      <c r="H4194" s="50">
        <v>91</v>
      </c>
      <c r="I4194" s="50" t="s">
        <v>555</v>
      </c>
    </row>
    <row r="4195" spans="1:9" x14ac:dyDescent="0.25">
      <c r="A4195" s="50">
        <v>2009</v>
      </c>
      <c r="E4195" s="50">
        <v>1.77</v>
      </c>
      <c r="F4195" s="50">
        <f t="shared" si="65"/>
        <v>112.12300409999999</v>
      </c>
      <c r="H4195" s="50">
        <v>91</v>
      </c>
      <c r="I4195" s="50" t="s">
        <v>555</v>
      </c>
    </row>
    <row r="4196" spans="1:9" x14ac:dyDescent="0.25">
      <c r="A4196" s="50">
        <v>2008</v>
      </c>
      <c r="E4196" s="50">
        <v>1.77</v>
      </c>
      <c r="F4196" s="50">
        <f t="shared" si="65"/>
        <v>112.12300409999999</v>
      </c>
      <c r="H4196" s="50">
        <v>98</v>
      </c>
      <c r="I4196" s="50" t="s">
        <v>555</v>
      </c>
    </row>
    <row r="4197" spans="1:9" x14ac:dyDescent="0.25">
      <c r="A4197" s="50">
        <v>2007</v>
      </c>
      <c r="E4197" s="50">
        <v>1.77</v>
      </c>
      <c r="F4197" s="50">
        <f t="shared" ref="F4197:F4260" si="66">E4197*(39.37*1.609)</f>
        <v>112.12300409999999</v>
      </c>
      <c r="H4197" s="50">
        <v>99</v>
      </c>
      <c r="I4197" s="50" t="s">
        <v>555</v>
      </c>
    </row>
    <row r="4198" spans="1:9" x14ac:dyDescent="0.25">
      <c r="A4198" s="50">
        <v>2006</v>
      </c>
      <c r="E4198" s="50">
        <v>1.79</v>
      </c>
      <c r="F4198" s="50">
        <f t="shared" si="66"/>
        <v>113.38993069999999</v>
      </c>
      <c r="H4198" s="50">
        <v>90</v>
      </c>
      <c r="I4198" s="50" t="s">
        <v>555</v>
      </c>
    </row>
    <row r="4199" spans="1:9" x14ac:dyDescent="0.25">
      <c r="A4199" s="50">
        <v>2005</v>
      </c>
      <c r="E4199" s="50">
        <v>1.79</v>
      </c>
      <c r="F4199" s="50">
        <f t="shared" si="66"/>
        <v>113.38993069999999</v>
      </c>
      <c r="H4199" s="50">
        <v>91</v>
      </c>
      <c r="I4199" s="50" t="s">
        <v>555</v>
      </c>
    </row>
    <row r="4200" spans="1:9" x14ac:dyDescent="0.25">
      <c r="A4200" s="50">
        <v>2004</v>
      </c>
      <c r="E4200" s="50">
        <v>1.76</v>
      </c>
      <c r="F4200" s="50">
        <f t="shared" si="66"/>
        <v>111.48954079999999</v>
      </c>
      <c r="H4200" s="50">
        <v>92</v>
      </c>
      <c r="I4200" s="50" t="s">
        <v>555</v>
      </c>
    </row>
    <row r="4201" spans="1:9" x14ac:dyDescent="0.25">
      <c r="A4201" s="50">
        <v>2003</v>
      </c>
      <c r="E4201" s="50">
        <v>1.76</v>
      </c>
      <c r="F4201" s="50">
        <f t="shared" si="66"/>
        <v>111.48954079999999</v>
      </c>
      <c r="H4201" s="50">
        <v>92</v>
      </c>
      <c r="I4201" s="50" t="s">
        <v>555</v>
      </c>
    </row>
    <row r="4202" spans="1:9" x14ac:dyDescent="0.25">
      <c r="A4202" s="50">
        <v>2002</v>
      </c>
      <c r="E4202" s="50">
        <v>1.64</v>
      </c>
      <c r="F4202" s="50">
        <f t="shared" si="66"/>
        <v>103.88798119999998</v>
      </c>
      <c r="H4202" s="50">
        <v>94</v>
      </c>
      <c r="I4202" s="50" t="s">
        <v>555</v>
      </c>
    </row>
    <row r="4203" spans="1:9" x14ac:dyDescent="0.25">
      <c r="A4203" s="50">
        <v>2012</v>
      </c>
      <c r="E4203" s="50">
        <v>2.3199999999999998</v>
      </c>
      <c r="F4203" s="50">
        <f t="shared" si="66"/>
        <v>146.96348559999998</v>
      </c>
      <c r="H4203" s="50">
        <v>75</v>
      </c>
      <c r="I4203" s="50" t="s">
        <v>556</v>
      </c>
    </row>
    <row r="4204" spans="1:9" x14ac:dyDescent="0.25">
      <c r="A4204" s="50">
        <v>2011</v>
      </c>
      <c r="E4204" s="50">
        <v>2.0699999999999998</v>
      </c>
      <c r="F4204" s="50">
        <f t="shared" si="66"/>
        <v>131.12690309999999</v>
      </c>
      <c r="H4204" s="50">
        <v>78</v>
      </c>
      <c r="I4204" s="50" t="s">
        <v>556</v>
      </c>
    </row>
    <row r="4205" spans="1:9" x14ac:dyDescent="0.25">
      <c r="A4205" s="50">
        <v>2010</v>
      </c>
      <c r="E4205" s="50">
        <v>1.89</v>
      </c>
      <c r="F4205" s="50">
        <f t="shared" si="66"/>
        <v>119.72456369999999</v>
      </c>
      <c r="H4205" s="50">
        <v>87</v>
      </c>
      <c r="I4205" s="50" t="s">
        <v>556</v>
      </c>
    </row>
    <row r="4206" spans="1:9" x14ac:dyDescent="0.25">
      <c r="A4206" s="50">
        <v>2009</v>
      </c>
      <c r="E4206" s="50">
        <v>1.95</v>
      </c>
      <c r="F4206" s="50">
        <f t="shared" si="66"/>
        <v>123.52534349999999</v>
      </c>
      <c r="H4206" s="50">
        <v>87</v>
      </c>
      <c r="I4206" s="50" t="s">
        <v>556</v>
      </c>
    </row>
    <row r="4207" spans="1:9" x14ac:dyDescent="0.25">
      <c r="A4207" s="50">
        <v>2008</v>
      </c>
      <c r="E4207" s="50">
        <v>1.83</v>
      </c>
      <c r="F4207" s="50">
        <f t="shared" si="66"/>
        <v>115.92378389999999</v>
      </c>
      <c r="H4207" s="50">
        <v>93</v>
      </c>
      <c r="I4207" s="50" t="s">
        <v>556</v>
      </c>
    </row>
    <row r="4208" spans="1:9" x14ac:dyDescent="0.25">
      <c r="A4208" s="50">
        <v>2007</v>
      </c>
      <c r="E4208" s="50">
        <v>1.83</v>
      </c>
      <c r="F4208" s="50">
        <f t="shared" si="66"/>
        <v>115.92378389999999</v>
      </c>
      <c r="H4208" s="50">
        <v>94</v>
      </c>
      <c r="I4208" s="50" t="s">
        <v>556</v>
      </c>
    </row>
    <row r="4209" spans="1:9" x14ac:dyDescent="0.25">
      <c r="A4209" s="50">
        <v>2006</v>
      </c>
      <c r="E4209" s="50">
        <v>1.84</v>
      </c>
      <c r="F4209" s="50">
        <f t="shared" si="66"/>
        <v>116.55724719999999</v>
      </c>
      <c r="H4209" s="50">
        <v>86</v>
      </c>
      <c r="I4209" s="50" t="s">
        <v>556</v>
      </c>
    </row>
    <row r="4210" spans="1:9" x14ac:dyDescent="0.25">
      <c r="A4210" s="50">
        <v>2005</v>
      </c>
      <c r="E4210" s="50">
        <v>1.84</v>
      </c>
      <c r="F4210" s="50">
        <f t="shared" si="66"/>
        <v>116.55724719999999</v>
      </c>
      <c r="H4210" s="50">
        <v>86</v>
      </c>
      <c r="I4210" s="50" t="s">
        <v>556</v>
      </c>
    </row>
    <row r="4211" spans="1:9" x14ac:dyDescent="0.25">
      <c r="A4211" s="50">
        <v>2004</v>
      </c>
      <c r="E4211" s="50">
        <v>1.76</v>
      </c>
      <c r="F4211" s="50">
        <f t="shared" si="66"/>
        <v>111.48954079999999</v>
      </c>
      <c r="H4211" s="50">
        <v>88</v>
      </c>
      <c r="I4211" s="50" t="s">
        <v>556</v>
      </c>
    </row>
    <row r="4212" spans="1:9" x14ac:dyDescent="0.25">
      <c r="A4212" s="50">
        <v>2003</v>
      </c>
      <c r="E4212" s="50">
        <v>1.76</v>
      </c>
      <c r="F4212" s="50">
        <f t="shared" si="66"/>
        <v>111.48954079999999</v>
      </c>
      <c r="H4212" s="50">
        <v>88</v>
      </c>
      <c r="I4212" s="50" t="s">
        <v>556</v>
      </c>
    </row>
    <row r="4213" spans="1:9" x14ac:dyDescent="0.25">
      <c r="A4213" s="50">
        <v>2002</v>
      </c>
      <c r="E4213" s="50">
        <v>1.6</v>
      </c>
      <c r="F4213" s="50">
        <f t="shared" si="66"/>
        <v>101.354128</v>
      </c>
      <c r="H4213" s="50">
        <v>90</v>
      </c>
      <c r="I4213" s="50" t="s">
        <v>556</v>
      </c>
    </row>
    <row r="4214" spans="1:9" x14ac:dyDescent="0.25">
      <c r="A4214" s="50">
        <v>2012</v>
      </c>
      <c r="E4214" s="50">
        <v>1.78</v>
      </c>
      <c r="F4214" s="50">
        <f t="shared" si="66"/>
        <v>112.75646739999999</v>
      </c>
      <c r="H4214" s="50">
        <v>71</v>
      </c>
      <c r="I4214" s="50" t="s">
        <v>557</v>
      </c>
    </row>
    <row r="4215" spans="1:9" x14ac:dyDescent="0.25">
      <c r="A4215" s="50">
        <v>2011</v>
      </c>
      <c r="E4215" s="50">
        <v>1.78</v>
      </c>
      <c r="F4215" s="50">
        <f t="shared" si="66"/>
        <v>112.75646739999999</v>
      </c>
      <c r="H4215" s="50">
        <v>72</v>
      </c>
      <c r="I4215" s="50" t="s">
        <v>557</v>
      </c>
    </row>
    <row r="4216" spans="1:9" x14ac:dyDescent="0.25">
      <c r="A4216" s="50">
        <v>2010</v>
      </c>
      <c r="E4216" s="50">
        <v>2.65</v>
      </c>
      <c r="F4216" s="50">
        <f t="shared" si="66"/>
        <v>167.86777449999997</v>
      </c>
      <c r="H4216" s="50">
        <v>78</v>
      </c>
      <c r="I4216" s="50" t="s">
        <v>557</v>
      </c>
    </row>
    <row r="4217" spans="1:9" x14ac:dyDescent="0.25">
      <c r="A4217" s="50">
        <v>2009</v>
      </c>
      <c r="E4217" s="50">
        <v>1.93</v>
      </c>
      <c r="F4217" s="50">
        <f t="shared" si="66"/>
        <v>122.25841689999999</v>
      </c>
      <c r="H4217" s="50">
        <v>78</v>
      </c>
      <c r="I4217" s="50" t="s">
        <v>557</v>
      </c>
    </row>
    <row r="4218" spans="1:9" x14ac:dyDescent="0.25">
      <c r="A4218" s="50">
        <v>2008</v>
      </c>
      <c r="E4218" s="50">
        <v>1.78</v>
      </c>
      <c r="F4218" s="50">
        <f t="shared" si="66"/>
        <v>112.75646739999999</v>
      </c>
      <c r="H4218" s="50">
        <v>84</v>
      </c>
      <c r="I4218" s="50" t="s">
        <v>557</v>
      </c>
    </row>
    <row r="4219" spans="1:9" x14ac:dyDescent="0.25">
      <c r="A4219" s="50">
        <v>2007</v>
      </c>
      <c r="E4219" s="50">
        <v>1.78</v>
      </c>
      <c r="F4219" s="50">
        <f t="shared" si="66"/>
        <v>112.75646739999999</v>
      </c>
      <c r="H4219" s="50">
        <v>85</v>
      </c>
      <c r="I4219" s="50" t="s">
        <v>557</v>
      </c>
    </row>
    <row r="4220" spans="1:9" x14ac:dyDescent="0.25">
      <c r="A4220" s="50">
        <v>2006</v>
      </c>
      <c r="E4220" s="50">
        <v>1.71</v>
      </c>
      <c r="F4220" s="50">
        <f t="shared" si="66"/>
        <v>108.32222429999999</v>
      </c>
      <c r="H4220" s="50">
        <v>84</v>
      </c>
      <c r="I4220" s="50" t="s">
        <v>557</v>
      </c>
    </row>
    <row r="4221" spans="1:9" x14ac:dyDescent="0.25">
      <c r="A4221" s="50">
        <v>2005</v>
      </c>
      <c r="E4221" s="50">
        <v>1.71</v>
      </c>
      <c r="F4221" s="50">
        <f t="shared" si="66"/>
        <v>108.32222429999999</v>
      </c>
      <c r="H4221" s="50">
        <v>85</v>
      </c>
      <c r="I4221" s="50" t="s">
        <v>557</v>
      </c>
    </row>
    <row r="4222" spans="1:9" x14ac:dyDescent="0.25">
      <c r="A4222" s="50">
        <v>2004</v>
      </c>
      <c r="E4222" s="50">
        <v>1.71</v>
      </c>
      <c r="F4222" s="50">
        <f t="shared" si="66"/>
        <v>108.32222429999999</v>
      </c>
      <c r="H4222" s="50">
        <v>80</v>
      </c>
      <c r="I4222" s="50" t="s">
        <v>557</v>
      </c>
    </row>
    <row r="4223" spans="1:9" x14ac:dyDescent="0.25">
      <c r="A4223" s="50">
        <v>2003</v>
      </c>
      <c r="E4223" s="50">
        <v>1.71</v>
      </c>
      <c r="F4223" s="50">
        <f t="shared" si="66"/>
        <v>108.32222429999999</v>
      </c>
      <c r="H4223" s="50">
        <v>80</v>
      </c>
      <c r="I4223" s="50" t="s">
        <v>557</v>
      </c>
    </row>
    <row r="4224" spans="1:9" x14ac:dyDescent="0.25">
      <c r="A4224" s="50">
        <v>2002</v>
      </c>
      <c r="E4224" s="50">
        <v>1.74</v>
      </c>
      <c r="F4224" s="50">
        <f t="shared" si="66"/>
        <v>110.2226142</v>
      </c>
      <c r="H4224" s="50">
        <v>86</v>
      </c>
      <c r="I4224" s="50" t="s">
        <v>557</v>
      </c>
    </row>
    <row r="4225" spans="1:9" x14ac:dyDescent="0.25">
      <c r="A4225" s="50">
        <v>2009</v>
      </c>
      <c r="E4225" s="50">
        <v>1.74</v>
      </c>
      <c r="F4225" s="50">
        <f t="shared" si="66"/>
        <v>110.2226142</v>
      </c>
      <c r="H4225" s="50">
        <v>80</v>
      </c>
      <c r="I4225" s="50" t="s">
        <v>558</v>
      </c>
    </row>
    <row r="4226" spans="1:9" x14ac:dyDescent="0.25">
      <c r="A4226" s="50">
        <v>2008</v>
      </c>
      <c r="E4226" s="50">
        <v>1.66</v>
      </c>
      <c r="F4226" s="50">
        <f t="shared" si="66"/>
        <v>105.15490779999999</v>
      </c>
      <c r="H4226" s="50">
        <v>85</v>
      </c>
      <c r="I4226" s="50" t="s">
        <v>558</v>
      </c>
    </row>
    <row r="4227" spans="1:9" x14ac:dyDescent="0.25">
      <c r="A4227" s="50">
        <v>2007</v>
      </c>
      <c r="E4227" s="50">
        <v>1.66</v>
      </c>
      <c r="F4227" s="50">
        <f t="shared" si="66"/>
        <v>105.15490779999999</v>
      </c>
      <c r="H4227" s="50">
        <v>86</v>
      </c>
      <c r="I4227" s="50" t="s">
        <v>558</v>
      </c>
    </row>
    <row r="4228" spans="1:9" x14ac:dyDescent="0.25">
      <c r="A4228" s="50">
        <v>2006</v>
      </c>
      <c r="E4228" s="50">
        <v>1.49</v>
      </c>
      <c r="F4228" s="50">
        <f t="shared" si="66"/>
        <v>94.38603169999999</v>
      </c>
      <c r="H4228" s="50">
        <v>86</v>
      </c>
      <c r="I4228" s="50" t="s">
        <v>558</v>
      </c>
    </row>
    <row r="4229" spans="1:9" x14ac:dyDescent="0.25">
      <c r="A4229" s="50">
        <v>2005</v>
      </c>
      <c r="E4229" s="50">
        <v>1.49</v>
      </c>
      <c r="F4229" s="50">
        <f t="shared" si="66"/>
        <v>94.38603169999999</v>
      </c>
      <c r="H4229" s="50">
        <v>87</v>
      </c>
      <c r="I4229" s="50" t="s">
        <v>558</v>
      </c>
    </row>
    <row r="4230" spans="1:9" x14ac:dyDescent="0.25">
      <c r="A4230" s="50">
        <v>2004</v>
      </c>
      <c r="E4230" s="50">
        <v>1.51</v>
      </c>
      <c r="F4230" s="50">
        <f t="shared" si="66"/>
        <v>95.652958299999995</v>
      </c>
      <c r="H4230" s="50">
        <v>87</v>
      </c>
      <c r="I4230" s="50" t="s">
        <v>558</v>
      </c>
    </row>
    <row r="4231" spans="1:9" x14ac:dyDescent="0.25">
      <c r="A4231" s="50">
        <v>2003</v>
      </c>
      <c r="E4231" s="50">
        <v>1.51</v>
      </c>
      <c r="F4231" s="50">
        <f t="shared" si="66"/>
        <v>95.652958299999995</v>
      </c>
      <c r="H4231" s="50">
        <v>87</v>
      </c>
      <c r="I4231" s="50" t="s">
        <v>558</v>
      </c>
    </row>
    <row r="4232" spans="1:9" x14ac:dyDescent="0.25">
      <c r="A4232" s="50">
        <v>2002</v>
      </c>
      <c r="E4232" s="50">
        <v>1.6</v>
      </c>
      <c r="F4232" s="50">
        <f t="shared" si="66"/>
        <v>101.354128</v>
      </c>
      <c r="H4232" s="50">
        <v>87</v>
      </c>
      <c r="I4232" s="50" t="s">
        <v>558</v>
      </c>
    </row>
    <row r="4233" spans="1:9" x14ac:dyDescent="0.25">
      <c r="A4233" s="50">
        <v>2012</v>
      </c>
      <c r="E4233" s="50">
        <v>1.67</v>
      </c>
      <c r="F4233" s="50">
        <f t="shared" si="66"/>
        <v>105.78837109999999</v>
      </c>
      <c r="H4233" s="50">
        <v>59</v>
      </c>
      <c r="I4233" s="50" t="s">
        <v>559</v>
      </c>
    </row>
    <row r="4234" spans="1:9" x14ac:dyDescent="0.25">
      <c r="A4234" s="50">
        <v>2011</v>
      </c>
      <c r="E4234" s="50">
        <v>1.67</v>
      </c>
      <c r="F4234" s="50">
        <f t="shared" si="66"/>
        <v>105.78837109999999</v>
      </c>
      <c r="H4234" s="50">
        <v>60</v>
      </c>
      <c r="I4234" s="50" t="s">
        <v>559</v>
      </c>
    </row>
    <row r="4235" spans="1:9" x14ac:dyDescent="0.25">
      <c r="A4235" s="50">
        <v>2010</v>
      </c>
      <c r="E4235" s="50">
        <v>1.57</v>
      </c>
      <c r="F4235" s="50">
        <f t="shared" si="66"/>
        <v>99.453738099999995</v>
      </c>
      <c r="H4235" s="50">
        <v>80</v>
      </c>
      <c r="I4235" s="50" t="s">
        <v>559</v>
      </c>
    </row>
    <row r="4236" spans="1:9" x14ac:dyDescent="0.25">
      <c r="A4236" s="50">
        <v>2012</v>
      </c>
      <c r="E4236" s="50">
        <v>1.32</v>
      </c>
      <c r="F4236" s="50">
        <f t="shared" si="66"/>
        <v>83.617155600000004</v>
      </c>
      <c r="H4236" s="50">
        <v>95</v>
      </c>
      <c r="I4236" s="50" t="s">
        <v>560</v>
      </c>
    </row>
    <row r="4237" spans="1:9" x14ac:dyDescent="0.25">
      <c r="A4237" s="50">
        <v>2011</v>
      </c>
      <c r="E4237" s="50">
        <v>1.32</v>
      </c>
      <c r="F4237" s="50">
        <f t="shared" si="66"/>
        <v>83.617155600000004</v>
      </c>
      <c r="H4237" s="50">
        <v>96</v>
      </c>
      <c r="I4237" s="50" t="s">
        <v>560</v>
      </c>
    </row>
    <row r="4238" spans="1:9" x14ac:dyDescent="0.25">
      <c r="A4238" s="50">
        <v>2010</v>
      </c>
      <c r="E4238" s="50">
        <v>1.21</v>
      </c>
      <c r="F4238" s="50">
        <f t="shared" si="66"/>
        <v>76.64905929999999</v>
      </c>
      <c r="H4238" s="50">
        <v>95</v>
      </c>
      <c r="I4238" s="50" t="s">
        <v>560</v>
      </c>
    </row>
    <row r="4239" spans="1:9" x14ac:dyDescent="0.25">
      <c r="A4239" s="50">
        <v>2009</v>
      </c>
      <c r="E4239" s="50">
        <v>1.51</v>
      </c>
      <c r="F4239" s="50">
        <f t="shared" si="66"/>
        <v>95.652958299999995</v>
      </c>
      <c r="H4239" s="50">
        <v>95</v>
      </c>
      <c r="I4239" s="50" t="s">
        <v>560</v>
      </c>
    </row>
    <row r="4240" spans="1:9" x14ac:dyDescent="0.25">
      <c r="A4240" s="50">
        <v>2008</v>
      </c>
      <c r="E4240" s="50">
        <v>1.46</v>
      </c>
      <c r="F4240" s="50">
        <f t="shared" si="66"/>
        <v>92.485641799999996</v>
      </c>
      <c r="H4240" s="50">
        <v>94</v>
      </c>
      <c r="I4240" s="50" t="s">
        <v>560</v>
      </c>
    </row>
    <row r="4241" spans="1:9" x14ac:dyDescent="0.25">
      <c r="A4241" s="50">
        <v>2007</v>
      </c>
      <c r="E4241" s="50">
        <v>1.46</v>
      </c>
      <c r="F4241" s="50">
        <f t="shared" si="66"/>
        <v>92.485641799999996</v>
      </c>
      <c r="H4241" s="50">
        <v>95</v>
      </c>
      <c r="I4241" s="50" t="s">
        <v>560</v>
      </c>
    </row>
    <row r="4242" spans="1:9" x14ac:dyDescent="0.25">
      <c r="A4242" s="50">
        <v>2006</v>
      </c>
      <c r="E4242" s="50">
        <v>1.4</v>
      </c>
      <c r="F4242" s="50">
        <f t="shared" si="66"/>
        <v>88.684861999999981</v>
      </c>
      <c r="H4242" s="50">
        <v>93</v>
      </c>
      <c r="I4242" s="50" t="s">
        <v>560</v>
      </c>
    </row>
    <row r="4243" spans="1:9" x14ac:dyDescent="0.25">
      <c r="A4243" s="50">
        <v>2005</v>
      </c>
      <c r="E4243" s="50">
        <v>1.4</v>
      </c>
      <c r="F4243" s="50">
        <f t="shared" si="66"/>
        <v>88.684861999999981</v>
      </c>
      <c r="H4243" s="50">
        <v>93</v>
      </c>
      <c r="I4243" s="50" t="s">
        <v>560</v>
      </c>
    </row>
    <row r="4244" spans="1:9" x14ac:dyDescent="0.25">
      <c r="A4244" s="50">
        <v>2004</v>
      </c>
      <c r="E4244" s="50">
        <v>1.47</v>
      </c>
      <c r="F4244" s="50">
        <f t="shared" si="66"/>
        <v>93.119105099999985</v>
      </c>
      <c r="H4244" s="50">
        <v>94</v>
      </c>
      <c r="I4244" s="50" t="s">
        <v>560</v>
      </c>
    </row>
    <row r="4245" spans="1:9" x14ac:dyDescent="0.25">
      <c r="A4245" s="50">
        <v>2003</v>
      </c>
      <c r="E4245" s="50">
        <v>1.47</v>
      </c>
      <c r="F4245" s="50">
        <f t="shared" si="66"/>
        <v>93.119105099999985</v>
      </c>
      <c r="H4245" s="50">
        <v>94</v>
      </c>
      <c r="I4245" s="50" t="s">
        <v>560</v>
      </c>
    </row>
    <row r="4246" spans="1:9" x14ac:dyDescent="0.25">
      <c r="A4246" s="50">
        <v>2002</v>
      </c>
      <c r="F4246" s="50">
        <f t="shared" si="66"/>
        <v>0</v>
      </c>
      <c r="H4246" s="50">
        <v>90</v>
      </c>
      <c r="I4246" s="50" t="s">
        <v>560</v>
      </c>
    </row>
    <row r="4247" spans="1:9" x14ac:dyDescent="0.25">
      <c r="A4247" s="50">
        <v>2012</v>
      </c>
      <c r="E4247" s="50">
        <v>1.24</v>
      </c>
      <c r="F4247" s="50">
        <f t="shared" si="66"/>
        <v>78.549449199999998</v>
      </c>
      <c r="H4247" s="50">
        <v>83</v>
      </c>
      <c r="I4247" s="50" t="s">
        <v>561</v>
      </c>
    </row>
    <row r="4248" spans="1:9" x14ac:dyDescent="0.25">
      <c r="A4248" s="50">
        <v>2011</v>
      </c>
      <c r="E4248" s="50">
        <v>1.24</v>
      </c>
      <c r="F4248" s="50">
        <f t="shared" si="66"/>
        <v>78.549449199999998</v>
      </c>
      <c r="H4248" s="50">
        <v>84</v>
      </c>
      <c r="I4248" s="50" t="s">
        <v>561</v>
      </c>
    </row>
    <row r="4249" spans="1:9" x14ac:dyDescent="0.25">
      <c r="A4249" s="50">
        <v>2010</v>
      </c>
      <c r="E4249" s="50">
        <v>1.18</v>
      </c>
      <c r="F4249" s="50">
        <f t="shared" si="66"/>
        <v>74.748669399999983</v>
      </c>
      <c r="H4249" s="50">
        <v>95</v>
      </c>
      <c r="I4249" s="50" t="s">
        <v>561</v>
      </c>
    </row>
    <row r="4250" spans="1:9" x14ac:dyDescent="0.25">
      <c r="A4250" s="50">
        <v>2009</v>
      </c>
      <c r="E4250" s="50">
        <v>1.51</v>
      </c>
      <c r="F4250" s="50">
        <f t="shared" si="66"/>
        <v>95.652958299999995</v>
      </c>
      <c r="H4250" s="50">
        <v>95</v>
      </c>
      <c r="I4250" s="50" t="s">
        <v>561</v>
      </c>
    </row>
    <row r="4251" spans="1:9" x14ac:dyDescent="0.25">
      <c r="A4251" s="50">
        <v>2008</v>
      </c>
      <c r="E4251" s="50">
        <v>1.5</v>
      </c>
      <c r="F4251" s="50">
        <f t="shared" si="66"/>
        <v>95.019494999999992</v>
      </c>
      <c r="H4251" s="50">
        <v>96</v>
      </c>
      <c r="I4251" s="50" t="s">
        <v>561</v>
      </c>
    </row>
    <row r="4252" spans="1:9" x14ac:dyDescent="0.25">
      <c r="A4252" s="50">
        <v>2007</v>
      </c>
      <c r="E4252" s="50">
        <v>1.5</v>
      </c>
      <c r="F4252" s="50">
        <f t="shared" si="66"/>
        <v>95.019494999999992</v>
      </c>
      <c r="H4252" s="50">
        <v>97</v>
      </c>
      <c r="I4252" s="50" t="s">
        <v>561</v>
      </c>
    </row>
    <row r="4253" spans="1:9" x14ac:dyDescent="0.25">
      <c r="A4253" s="50">
        <v>2006</v>
      </c>
      <c r="E4253" s="50">
        <v>1.49</v>
      </c>
      <c r="F4253" s="50">
        <f t="shared" si="66"/>
        <v>94.38603169999999</v>
      </c>
      <c r="H4253" s="50">
        <v>89</v>
      </c>
      <c r="I4253" s="50" t="s">
        <v>561</v>
      </c>
    </row>
    <row r="4254" spans="1:9" x14ac:dyDescent="0.25">
      <c r="A4254" s="50">
        <v>2005</v>
      </c>
      <c r="E4254" s="50">
        <v>1.49</v>
      </c>
      <c r="F4254" s="50">
        <f t="shared" si="66"/>
        <v>94.38603169999999</v>
      </c>
      <c r="H4254" s="50">
        <v>89</v>
      </c>
      <c r="I4254" s="50" t="s">
        <v>561</v>
      </c>
    </row>
    <row r="4255" spans="1:9" x14ac:dyDescent="0.25">
      <c r="A4255" s="50">
        <v>2004</v>
      </c>
      <c r="E4255" s="50">
        <v>1.46</v>
      </c>
      <c r="F4255" s="50">
        <f t="shared" si="66"/>
        <v>92.485641799999996</v>
      </c>
      <c r="H4255" s="50">
        <v>91</v>
      </c>
      <c r="I4255" s="50" t="s">
        <v>561</v>
      </c>
    </row>
    <row r="4256" spans="1:9" x14ac:dyDescent="0.25">
      <c r="A4256" s="50">
        <v>2002</v>
      </c>
      <c r="F4256" s="50">
        <f t="shared" si="66"/>
        <v>0</v>
      </c>
      <c r="H4256" s="50">
        <v>90</v>
      </c>
      <c r="I4256" s="50" t="s">
        <v>561</v>
      </c>
    </row>
    <row r="4257" spans="1:9" x14ac:dyDescent="0.25">
      <c r="A4257" s="50">
        <v>2012</v>
      </c>
      <c r="E4257" s="50">
        <v>2.1800000000000002</v>
      </c>
      <c r="F4257" s="50">
        <f t="shared" si="66"/>
        <v>138.09499940000001</v>
      </c>
      <c r="H4257" s="50">
        <v>79</v>
      </c>
      <c r="I4257" s="50" t="s">
        <v>562</v>
      </c>
    </row>
    <row r="4258" spans="1:9" x14ac:dyDescent="0.25">
      <c r="A4258" s="50">
        <v>2011</v>
      </c>
      <c r="E4258" s="50">
        <v>1.34</v>
      </c>
      <c r="F4258" s="50">
        <f t="shared" si="66"/>
        <v>84.884082199999995</v>
      </c>
      <c r="H4258" s="50">
        <v>89</v>
      </c>
      <c r="I4258" s="50" t="s">
        <v>562</v>
      </c>
    </row>
    <row r="4259" spans="1:9" x14ac:dyDescent="0.25">
      <c r="A4259" s="50">
        <v>2010</v>
      </c>
      <c r="E4259" s="50">
        <v>1.52</v>
      </c>
      <c r="F4259" s="50">
        <f t="shared" si="66"/>
        <v>96.286421599999997</v>
      </c>
      <c r="H4259" s="50">
        <v>93</v>
      </c>
      <c r="I4259" s="50" t="s">
        <v>562</v>
      </c>
    </row>
    <row r="4260" spans="1:9" x14ac:dyDescent="0.25">
      <c r="A4260" s="50">
        <v>2009</v>
      </c>
      <c r="E4260" s="50">
        <v>1.74</v>
      </c>
      <c r="F4260" s="50">
        <f t="shared" si="66"/>
        <v>110.2226142</v>
      </c>
      <c r="H4260" s="50">
        <v>93</v>
      </c>
      <c r="I4260" s="50" t="s">
        <v>562</v>
      </c>
    </row>
    <row r="4261" spans="1:9" x14ac:dyDescent="0.25">
      <c r="A4261" s="50">
        <v>2008</v>
      </c>
      <c r="E4261" s="50">
        <v>1.7</v>
      </c>
      <c r="F4261" s="50">
        <f t="shared" ref="F4261:F4324" si="67">E4261*(39.37*1.609)</f>
        <v>107.68876099999999</v>
      </c>
      <c r="H4261" s="50">
        <v>87</v>
      </c>
      <c r="I4261" s="50" t="s">
        <v>562</v>
      </c>
    </row>
    <row r="4262" spans="1:9" x14ac:dyDescent="0.25">
      <c r="A4262" s="50">
        <v>2007</v>
      </c>
      <c r="E4262" s="50">
        <v>1.7</v>
      </c>
      <c r="F4262" s="50">
        <f t="shared" si="67"/>
        <v>107.68876099999999</v>
      </c>
      <c r="H4262" s="50">
        <v>88</v>
      </c>
      <c r="I4262" s="50" t="s">
        <v>562</v>
      </c>
    </row>
    <row r="4263" spans="1:9" x14ac:dyDescent="0.25">
      <c r="A4263" s="50">
        <v>2006</v>
      </c>
      <c r="E4263" s="50">
        <v>1.61</v>
      </c>
      <c r="F4263" s="50">
        <f t="shared" si="67"/>
        <v>101.98759129999999</v>
      </c>
      <c r="H4263" s="50">
        <v>87</v>
      </c>
      <c r="I4263" s="50" t="s">
        <v>562</v>
      </c>
    </row>
    <row r="4264" spans="1:9" x14ac:dyDescent="0.25">
      <c r="A4264" s="50">
        <v>2005</v>
      </c>
      <c r="E4264" s="50">
        <v>1.61</v>
      </c>
      <c r="F4264" s="50">
        <f t="shared" si="67"/>
        <v>101.98759129999999</v>
      </c>
      <c r="H4264" s="50">
        <v>88</v>
      </c>
      <c r="I4264" s="50" t="s">
        <v>562</v>
      </c>
    </row>
    <row r="4265" spans="1:9" x14ac:dyDescent="0.25">
      <c r="A4265" s="50">
        <v>2004</v>
      </c>
      <c r="E4265" s="50">
        <v>1.61</v>
      </c>
      <c r="F4265" s="50">
        <f t="shared" si="67"/>
        <v>101.98759129999999</v>
      </c>
      <c r="H4265" s="50">
        <v>89</v>
      </c>
      <c r="I4265" s="50" t="s">
        <v>562</v>
      </c>
    </row>
    <row r="4266" spans="1:9" x14ac:dyDescent="0.25">
      <c r="A4266" s="50">
        <v>2002</v>
      </c>
      <c r="F4266" s="50">
        <f t="shared" si="67"/>
        <v>0</v>
      </c>
      <c r="H4266" s="50">
        <v>90</v>
      </c>
      <c r="I4266" s="50" t="s">
        <v>562</v>
      </c>
    </row>
    <row r="4267" spans="1:9" x14ac:dyDescent="0.25">
      <c r="A4267" s="50">
        <v>2009</v>
      </c>
      <c r="E4267" s="50">
        <v>1.59</v>
      </c>
      <c r="F4267" s="50">
        <f t="shared" si="67"/>
        <v>100.7206647</v>
      </c>
      <c r="H4267" s="50">
        <v>93</v>
      </c>
      <c r="I4267" s="50" t="s">
        <v>563</v>
      </c>
    </row>
    <row r="4268" spans="1:9" x14ac:dyDescent="0.25">
      <c r="A4268" s="50">
        <v>2008</v>
      </c>
      <c r="E4268" s="50">
        <v>1.49</v>
      </c>
      <c r="F4268" s="50">
        <f t="shared" si="67"/>
        <v>94.38603169999999</v>
      </c>
      <c r="H4268" s="50">
        <v>95</v>
      </c>
      <c r="I4268" s="50" t="s">
        <v>563</v>
      </c>
    </row>
    <row r="4269" spans="1:9" x14ac:dyDescent="0.25">
      <c r="A4269" s="50">
        <v>2007</v>
      </c>
      <c r="E4269" s="50">
        <v>1.49</v>
      </c>
      <c r="F4269" s="50">
        <f t="shared" si="67"/>
        <v>94.38603169999999</v>
      </c>
      <c r="H4269" s="50">
        <v>96</v>
      </c>
      <c r="I4269" s="50" t="s">
        <v>563</v>
      </c>
    </row>
    <row r="4270" spans="1:9" x14ac:dyDescent="0.25">
      <c r="A4270" s="50">
        <v>2006</v>
      </c>
      <c r="E4270" s="50">
        <v>1.39</v>
      </c>
      <c r="F4270" s="50">
        <f t="shared" si="67"/>
        <v>88.051398699999993</v>
      </c>
      <c r="H4270" s="50">
        <v>88</v>
      </c>
      <c r="I4270" s="50" t="s">
        <v>563</v>
      </c>
    </row>
    <row r="4271" spans="1:9" x14ac:dyDescent="0.25">
      <c r="A4271" s="50">
        <v>2005</v>
      </c>
      <c r="E4271" s="50">
        <v>1.39</v>
      </c>
      <c r="F4271" s="50">
        <f t="shared" si="67"/>
        <v>88.051398699999993</v>
      </c>
      <c r="H4271" s="50">
        <v>89</v>
      </c>
      <c r="I4271" s="50" t="s">
        <v>563</v>
      </c>
    </row>
    <row r="4272" spans="1:9" x14ac:dyDescent="0.25">
      <c r="A4272" s="50">
        <v>2012</v>
      </c>
      <c r="E4272" s="50">
        <v>2.12</v>
      </c>
      <c r="F4272" s="50">
        <f t="shared" si="67"/>
        <v>134.29421959999999</v>
      </c>
      <c r="H4272" s="50">
        <v>85</v>
      </c>
      <c r="I4272" s="50" t="s">
        <v>564</v>
      </c>
    </row>
    <row r="4273" spans="1:9" x14ac:dyDescent="0.25">
      <c r="A4273" s="50">
        <v>2011</v>
      </c>
      <c r="E4273" s="50">
        <v>1.59</v>
      </c>
      <c r="F4273" s="50">
        <f t="shared" si="67"/>
        <v>100.7206647</v>
      </c>
      <c r="H4273" s="50">
        <v>92</v>
      </c>
      <c r="I4273" s="50" t="s">
        <v>564</v>
      </c>
    </row>
    <row r="4274" spans="1:9" x14ac:dyDescent="0.25">
      <c r="A4274" s="50">
        <v>2010</v>
      </c>
      <c r="F4274" s="50">
        <f t="shared" si="67"/>
        <v>0</v>
      </c>
      <c r="H4274" s="50">
        <v>93</v>
      </c>
      <c r="I4274" s="50" t="s">
        <v>564</v>
      </c>
    </row>
    <row r="4275" spans="1:9" x14ac:dyDescent="0.25">
      <c r="A4275" s="50">
        <v>2012</v>
      </c>
      <c r="E4275" s="50">
        <v>2.39</v>
      </c>
      <c r="F4275" s="50">
        <f t="shared" si="67"/>
        <v>151.39772869999999</v>
      </c>
      <c r="H4275" s="50">
        <v>78</v>
      </c>
      <c r="I4275" s="50" t="s">
        <v>565</v>
      </c>
    </row>
    <row r="4276" spans="1:9" x14ac:dyDescent="0.25">
      <c r="A4276" s="50">
        <v>2011</v>
      </c>
      <c r="E4276" s="50">
        <v>1.32</v>
      </c>
      <c r="F4276" s="50">
        <f t="shared" si="67"/>
        <v>83.617155600000004</v>
      </c>
      <c r="H4276" s="50">
        <v>90</v>
      </c>
      <c r="I4276" s="50" t="s">
        <v>565</v>
      </c>
    </row>
    <row r="4277" spans="1:9" x14ac:dyDescent="0.25">
      <c r="A4277" s="50">
        <v>2010</v>
      </c>
      <c r="E4277" s="50">
        <v>1.23</v>
      </c>
      <c r="F4277" s="50">
        <f t="shared" si="67"/>
        <v>77.915985899999995</v>
      </c>
      <c r="H4277" s="50">
        <v>94</v>
      </c>
      <c r="I4277" s="50" t="s">
        <v>565</v>
      </c>
    </row>
    <row r="4278" spans="1:9" x14ac:dyDescent="0.25">
      <c r="A4278" s="50">
        <v>2009</v>
      </c>
      <c r="E4278" s="50">
        <v>1.64</v>
      </c>
      <c r="F4278" s="50">
        <f t="shared" si="67"/>
        <v>103.88798119999998</v>
      </c>
      <c r="H4278" s="50">
        <v>94</v>
      </c>
      <c r="I4278" s="50" t="s">
        <v>565</v>
      </c>
    </row>
    <row r="4279" spans="1:9" x14ac:dyDescent="0.25">
      <c r="A4279" s="50">
        <v>2008</v>
      </c>
      <c r="E4279" s="50">
        <v>1.62</v>
      </c>
      <c r="F4279" s="50">
        <f t="shared" si="67"/>
        <v>102.62105459999999</v>
      </c>
      <c r="H4279" s="50">
        <v>95</v>
      </c>
      <c r="I4279" s="50" t="s">
        <v>565</v>
      </c>
    </row>
    <row r="4280" spans="1:9" x14ac:dyDescent="0.25">
      <c r="A4280" s="50">
        <v>2007</v>
      </c>
      <c r="E4280" s="50">
        <v>1.62</v>
      </c>
      <c r="F4280" s="50">
        <f t="shared" si="67"/>
        <v>102.62105459999999</v>
      </c>
      <c r="H4280" s="50">
        <v>96</v>
      </c>
      <c r="I4280" s="50" t="s">
        <v>565</v>
      </c>
    </row>
    <row r="4281" spans="1:9" x14ac:dyDescent="0.25">
      <c r="A4281" s="50">
        <v>2006</v>
      </c>
      <c r="E4281" s="50">
        <v>1.64</v>
      </c>
      <c r="F4281" s="50">
        <f t="shared" si="67"/>
        <v>103.88798119999998</v>
      </c>
      <c r="H4281" s="50">
        <v>88</v>
      </c>
      <c r="I4281" s="50" t="s">
        <v>565</v>
      </c>
    </row>
    <row r="4282" spans="1:9" x14ac:dyDescent="0.25">
      <c r="A4282" s="50">
        <v>2005</v>
      </c>
      <c r="E4282" s="50">
        <v>1.64</v>
      </c>
      <c r="F4282" s="50">
        <f t="shared" si="67"/>
        <v>103.88798119999998</v>
      </c>
      <c r="H4282" s="50">
        <v>88</v>
      </c>
      <c r="I4282" s="50" t="s">
        <v>565</v>
      </c>
    </row>
    <row r="4283" spans="1:9" x14ac:dyDescent="0.25">
      <c r="A4283" s="50">
        <v>2012</v>
      </c>
      <c r="E4283" s="50">
        <v>2.4</v>
      </c>
      <c r="F4283" s="50">
        <f t="shared" si="67"/>
        <v>152.03119199999998</v>
      </c>
      <c r="H4283" s="50">
        <v>78</v>
      </c>
      <c r="I4283" s="50" t="s">
        <v>566</v>
      </c>
    </row>
    <row r="4284" spans="1:9" x14ac:dyDescent="0.25">
      <c r="A4284" s="50">
        <v>2011</v>
      </c>
      <c r="E4284" s="50">
        <v>1.1499999999999999</v>
      </c>
      <c r="F4284" s="50">
        <f t="shared" si="67"/>
        <v>72.84827949999999</v>
      </c>
      <c r="H4284" s="50">
        <v>92</v>
      </c>
      <c r="I4284" s="50" t="s">
        <v>566</v>
      </c>
    </row>
    <row r="4285" spans="1:9" x14ac:dyDescent="0.25">
      <c r="A4285" s="50">
        <v>2010</v>
      </c>
      <c r="E4285" s="50">
        <v>1.1299999999999999</v>
      </c>
      <c r="F4285" s="50">
        <f t="shared" si="67"/>
        <v>71.581352899999985</v>
      </c>
      <c r="H4285" s="50">
        <v>96</v>
      </c>
      <c r="I4285" s="50" t="s">
        <v>566</v>
      </c>
    </row>
    <row r="4286" spans="1:9" x14ac:dyDescent="0.25">
      <c r="A4286" s="50">
        <v>2009</v>
      </c>
      <c r="E4286" s="50">
        <v>1.51</v>
      </c>
      <c r="F4286" s="50">
        <f t="shared" si="67"/>
        <v>95.652958299999995</v>
      </c>
      <c r="H4286" s="50">
        <v>96</v>
      </c>
      <c r="I4286" s="50" t="s">
        <v>566</v>
      </c>
    </row>
    <row r="4287" spans="1:9" x14ac:dyDescent="0.25">
      <c r="A4287" s="50">
        <v>2008</v>
      </c>
      <c r="E4287" s="50">
        <v>1.53</v>
      </c>
      <c r="F4287" s="50">
        <f t="shared" si="67"/>
        <v>96.9198849</v>
      </c>
      <c r="H4287" s="50">
        <v>96</v>
      </c>
      <c r="I4287" s="50" t="s">
        <v>566</v>
      </c>
    </row>
    <row r="4288" spans="1:9" x14ac:dyDescent="0.25">
      <c r="A4288" s="50">
        <v>2007</v>
      </c>
      <c r="E4288" s="50">
        <v>1.53</v>
      </c>
      <c r="F4288" s="50">
        <f t="shared" si="67"/>
        <v>96.9198849</v>
      </c>
      <c r="H4288" s="50">
        <v>97</v>
      </c>
      <c r="I4288" s="50" t="s">
        <v>566</v>
      </c>
    </row>
    <row r="4289" spans="1:9" x14ac:dyDescent="0.25">
      <c r="A4289" s="50">
        <v>2006</v>
      </c>
      <c r="E4289" s="50">
        <v>1.55</v>
      </c>
      <c r="F4289" s="50">
        <f t="shared" si="67"/>
        <v>98.18681149999999</v>
      </c>
      <c r="H4289" s="50">
        <v>89</v>
      </c>
      <c r="I4289" s="50" t="s">
        <v>566</v>
      </c>
    </row>
    <row r="4290" spans="1:9" x14ac:dyDescent="0.25">
      <c r="A4290" s="50">
        <v>2005</v>
      </c>
      <c r="E4290" s="50">
        <v>1.55</v>
      </c>
      <c r="F4290" s="50">
        <f t="shared" si="67"/>
        <v>98.18681149999999</v>
      </c>
      <c r="H4290" s="50">
        <v>89</v>
      </c>
      <c r="I4290" s="50" t="s">
        <v>566</v>
      </c>
    </row>
    <row r="4291" spans="1:9" x14ac:dyDescent="0.25">
      <c r="A4291" s="50">
        <v>2004</v>
      </c>
      <c r="F4291" s="50">
        <f t="shared" si="67"/>
        <v>0</v>
      </c>
      <c r="H4291" s="50">
        <v>90</v>
      </c>
      <c r="I4291" s="50" t="s">
        <v>566</v>
      </c>
    </row>
    <row r="4292" spans="1:9" x14ac:dyDescent="0.25">
      <c r="A4292" s="50">
        <v>2012</v>
      </c>
      <c r="E4292" s="50">
        <v>2.5499999999999998</v>
      </c>
      <c r="F4292" s="50">
        <f t="shared" si="67"/>
        <v>161.53314149999997</v>
      </c>
      <c r="H4292" s="50">
        <v>76</v>
      </c>
      <c r="I4292" s="50" t="s">
        <v>567</v>
      </c>
    </row>
    <row r="4293" spans="1:9" x14ac:dyDescent="0.25">
      <c r="A4293" s="50">
        <v>2011</v>
      </c>
      <c r="E4293" s="50">
        <v>1.54</v>
      </c>
      <c r="F4293" s="50">
        <f t="shared" si="67"/>
        <v>97.553348199999988</v>
      </c>
      <c r="H4293" s="50">
        <v>88</v>
      </c>
      <c r="I4293" s="50" t="s">
        <v>567</v>
      </c>
    </row>
    <row r="4294" spans="1:9" x14ac:dyDescent="0.25">
      <c r="A4294" s="50">
        <v>2010</v>
      </c>
      <c r="E4294" s="50">
        <v>1.34</v>
      </c>
      <c r="F4294" s="50">
        <f t="shared" si="67"/>
        <v>84.884082199999995</v>
      </c>
      <c r="H4294" s="50">
        <v>95</v>
      </c>
      <c r="I4294" s="50" t="s">
        <v>567</v>
      </c>
    </row>
    <row r="4295" spans="1:9" x14ac:dyDescent="0.25">
      <c r="A4295" s="50">
        <v>2009</v>
      </c>
      <c r="E4295" s="50">
        <v>1.6</v>
      </c>
      <c r="F4295" s="50">
        <f t="shared" si="67"/>
        <v>101.354128</v>
      </c>
      <c r="H4295" s="50">
        <v>95</v>
      </c>
      <c r="I4295" s="50" t="s">
        <v>567</v>
      </c>
    </row>
    <row r="4296" spans="1:9" x14ac:dyDescent="0.25">
      <c r="A4296" s="50">
        <v>2008</v>
      </c>
      <c r="E4296" s="50">
        <v>1.64</v>
      </c>
      <c r="F4296" s="50">
        <f t="shared" si="67"/>
        <v>103.88798119999998</v>
      </c>
      <c r="H4296" s="50">
        <v>89</v>
      </c>
      <c r="I4296" s="50" t="s">
        <v>567</v>
      </c>
    </row>
    <row r="4297" spans="1:9" x14ac:dyDescent="0.25">
      <c r="A4297" s="50">
        <v>2007</v>
      </c>
      <c r="E4297" s="50">
        <v>1.64</v>
      </c>
      <c r="F4297" s="50">
        <f t="shared" si="67"/>
        <v>103.88798119999998</v>
      </c>
      <c r="H4297" s="50">
        <v>89</v>
      </c>
      <c r="I4297" s="50" t="s">
        <v>567</v>
      </c>
    </row>
    <row r="4298" spans="1:9" x14ac:dyDescent="0.25">
      <c r="A4298" s="50">
        <v>2006</v>
      </c>
      <c r="E4298" s="50">
        <v>1.59</v>
      </c>
      <c r="F4298" s="50">
        <f t="shared" si="67"/>
        <v>100.7206647</v>
      </c>
      <c r="H4298" s="50">
        <v>88</v>
      </c>
      <c r="I4298" s="50" t="s">
        <v>567</v>
      </c>
    </row>
    <row r="4299" spans="1:9" x14ac:dyDescent="0.25">
      <c r="A4299" s="50">
        <v>2005</v>
      </c>
      <c r="E4299" s="50">
        <v>1.59</v>
      </c>
      <c r="F4299" s="50">
        <f t="shared" si="67"/>
        <v>100.7206647</v>
      </c>
      <c r="H4299" s="50">
        <v>89</v>
      </c>
      <c r="I4299" s="50" t="s">
        <v>567</v>
      </c>
    </row>
    <row r="4300" spans="1:9" x14ac:dyDescent="0.25">
      <c r="A4300" s="50">
        <v>2012</v>
      </c>
      <c r="E4300" s="50">
        <v>2.11</v>
      </c>
      <c r="F4300" s="50">
        <f t="shared" si="67"/>
        <v>133.66075629999997</v>
      </c>
      <c r="H4300" s="50">
        <v>80</v>
      </c>
      <c r="I4300" s="50" t="s">
        <v>568</v>
      </c>
    </row>
    <row r="4301" spans="1:9" x14ac:dyDescent="0.25">
      <c r="A4301" s="50">
        <v>2011</v>
      </c>
      <c r="E4301" s="50">
        <v>2.11</v>
      </c>
      <c r="F4301" s="50">
        <f t="shared" si="67"/>
        <v>133.66075629999997</v>
      </c>
      <c r="H4301" s="50">
        <v>81</v>
      </c>
      <c r="I4301" s="50" t="s">
        <v>568</v>
      </c>
    </row>
    <row r="4302" spans="1:9" x14ac:dyDescent="0.25">
      <c r="A4302" s="50">
        <v>2010</v>
      </c>
      <c r="E4302" s="50">
        <v>1.52</v>
      </c>
      <c r="F4302" s="50">
        <f t="shared" si="67"/>
        <v>96.286421599999997</v>
      </c>
      <c r="H4302" s="50">
        <v>85</v>
      </c>
      <c r="I4302" s="50" t="s">
        <v>568</v>
      </c>
    </row>
    <row r="4303" spans="1:9" x14ac:dyDescent="0.25">
      <c r="A4303" s="50">
        <v>2009</v>
      </c>
      <c r="E4303" s="50">
        <v>1.85</v>
      </c>
      <c r="F4303" s="50">
        <f t="shared" si="67"/>
        <v>117.19071049999999</v>
      </c>
      <c r="H4303" s="50">
        <v>85</v>
      </c>
      <c r="I4303" s="50" t="s">
        <v>568</v>
      </c>
    </row>
    <row r="4304" spans="1:9" x14ac:dyDescent="0.25">
      <c r="A4304" s="50">
        <v>2008</v>
      </c>
      <c r="E4304" s="50">
        <v>1.62</v>
      </c>
      <c r="F4304" s="50">
        <f t="shared" si="67"/>
        <v>102.62105459999999</v>
      </c>
      <c r="H4304" s="50">
        <v>95</v>
      </c>
      <c r="I4304" s="50" t="s">
        <v>568</v>
      </c>
    </row>
    <row r="4305" spans="1:9" x14ac:dyDescent="0.25">
      <c r="A4305" s="50">
        <v>2007</v>
      </c>
      <c r="E4305" s="50">
        <v>1.62</v>
      </c>
      <c r="F4305" s="50">
        <f t="shared" si="67"/>
        <v>102.62105459999999</v>
      </c>
      <c r="H4305" s="50">
        <v>96</v>
      </c>
      <c r="I4305" s="50" t="s">
        <v>568</v>
      </c>
    </row>
    <row r="4306" spans="1:9" x14ac:dyDescent="0.25">
      <c r="A4306" s="50">
        <v>2006</v>
      </c>
      <c r="E4306" s="50">
        <v>1.62</v>
      </c>
      <c r="F4306" s="50">
        <f t="shared" si="67"/>
        <v>102.62105459999999</v>
      </c>
      <c r="H4306" s="50">
        <v>87</v>
      </c>
      <c r="I4306" s="50" t="s">
        <v>568</v>
      </c>
    </row>
    <row r="4307" spans="1:9" x14ac:dyDescent="0.25">
      <c r="A4307" s="50">
        <v>2005</v>
      </c>
      <c r="E4307" s="50">
        <v>1.62</v>
      </c>
      <c r="F4307" s="50">
        <f t="shared" si="67"/>
        <v>102.62105459999999</v>
      </c>
      <c r="H4307" s="50">
        <v>88</v>
      </c>
      <c r="I4307" s="50" t="s">
        <v>568</v>
      </c>
    </row>
    <row r="4308" spans="1:9" x14ac:dyDescent="0.25">
      <c r="A4308" s="50">
        <v>2004</v>
      </c>
      <c r="E4308" s="50">
        <v>1.52</v>
      </c>
      <c r="F4308" s="50">
        <f t="shared" si="67"/>
        <v>96.286421599999997</v>
      </c>
      <c r="H4308" s="50">
        <v>90</v>
      </c>
      <c r="I4308" s="50" t="s">
        <v>568</v>
      </c>
    </row>
    <row r="4309" spans="1:9" x14ac:dyDescent="0.25">
      <c r="A4309" s="50">
        <v>2012</v>
      </c>
      <c r="E4309" s="50">
        <v>2.6</v>
      </c>
      <c r="F4309" s="50">
        <f t="shared" si="67"/>
        <v>164.700458</v>
      </c>
      <c r="H4309" s="50">
        <v>75</v>
      </c>
      <c r="I4309" s="50" t="s">
        <v>569</v>
      </c>
    </row>
    <row r="4310" spans="1:9" x14ac:dyDescent="0.25">
      <c r="A4310" s="50">
        <v>2011</v>
      </c>
      <c r="E4310" s="50">
        <v>1.73</v>
      </c>
      <c r="F4310" s="50">
        <f t="shared" si="67"/>
        <v>109.58915089999999</v>
      </c>
      <c r="H4310" s="50">
        <v>86</v>
      </c>
      <c r="I4310" s="50" t="s">
        <v>569</v>
      </c>
    </row>
    <row r="4311" spans="1:9" x14ac:dyDescent="0.25">
      <c r="A4311" s="50">
        <v>2010</v>
      </c>
      <c r="E4311" s="50">
        <v>1.45</v>
      </c>
      <c r="F4311" s="50">
        <f t="shared" si="67"/>
        <v>91.852178499999994</v>
      </c>
      <c r="H4311" s="50">
        <v>88</v>
      </c>
      <c r="I4311" s="50" t="s">
        <v>569</v>
      </c>
    </row>
    <row r="4312" spans="1:9" x14ac:dyDescent="0.25">
      <c r="A4312" s="50">
        <v>2009</v>
      </c>
      <c r="E4312" s="50">
        <v>1.64</v>
      </c>
      <c r="F4312" s="50">
        <f t="shared" si="67"/>
        <v>103.88798119999998</v>
      </c>
      <c r="H4312" s="50">
        <v>88</v>
      </c>
      <c r="I4312" s="50" t="s">
        <v>569</v>
      </c>
    </row>
    <row r="4313" spans="1:9" x14ac:dyDescent="0.25">
      <c r="A4313" s="50">
        <v>2008</v>
      </c>
      <c r="E4313" s="50">
        <v>1.49</v>
      </c>
      <c r="F4313" s="50">
        <f t="shared" si="67"/>
        <v>94.38603169999999</v>
      </c>
      <c r="H4313" s="50">
        <v>97</v>
      </c>
      <c r="I4313" s="50" t="s">
        <v>569</v>
      </c>
    </row>
    <row r="4314" spans="1:9" x14ac:dyDescent="0.25">
      <c r="A4314" s="50">
        <v>2007</v>
      </c>
      <c r="E4314" s="50">
        <v>1.49</v>
      </c>
      <c r="F4314" s="50">
        <f t="shared" si="67"/>
        <v>94.38603169999999</v>
      </c>
      <c r="H4314" s="50">
        <v>98</v>
      </c>
      <c r="I4314" s="50" t="s">
        <v>569</v>
      </c>
    </row>
    <row r="4315" spans="1:9" x14ac:dyDescent="0.25">
      <c r="A4315" s="50">
        <v>2006</v>
      </c>
      <c r="E4315" s="50">
        <v>1.58</v>
      </c>
      <c r="F4315" s="50">
        <f t="shared" si="67"/>
        <v>100.0872014</v>
      </c>
      <c r="H4315" s="50">
        <v>88</v>
      </c>
      <c r="I4315" s="50" t="s">
        <v>569</v>
      </c>
    </row>
    <row r="4316" spans="1:9" x14ac:dyDescent="0.25">
      <c r="A4316" s="50">
        <v>2005</v>
      </c>
      <c r="E4316" s="50">
        <v>1.58</v>
      </c>
      <c r="F4316" s="50">
        <f t="shared" si="67"/>
        <v>100.0872014</v>
      </c>
      <c r="H4316" s="50">
        <v>89</v>
      </c>
      <c r="I4316" s="50" t="s">
        <v>569</v>
      </c>
    </row>
    <row r="4317" spans="1:9" x14ac:dyDescent="0.25">
      <c r="A4317" s="50">
        <v>2004</v>
      </c>
      <c r="E4317" s="50">
        <v>1.61</v>
      </c>
      <c r="F4317" s="50">
        <f t="shared" si="67"/>
        <v>101.98759129999999</v>
      </c>
      <c r="H4317" s="50">
        <v>90</v>
      </c>
      <c r="I4317" s="50" t="s">
        <v>569</v>
      </c>
    </row>
    <row r="4318" spans="1:9" x14ac:dyDescent="0.25">
      <c r="A4318" s="50">
        <v>2012</v>
      </c>
      <c r="E4318" s="50">
        <v>2.61</v>
      </c>
      <c r="F4318" s="50">
        <f t="shared" si="67"/>
        <v>165.33392129999999</v>
      </c>
      <c r="H4318" s="50">
        <v>77</v>
      </c>
      <c r="I4318" s="50" t="s">
        <v>570</v>
      </c>
    </row>
    <row r="4319" spans="1:9" x14ac:dyDescent="0.25">
      <c r="A4319" s="50">
        <v>2011</v>
      </c>
      <c r="E4319" s="50">
        <v>1.6</v>
      </c>
      <c r="F4319" s="50">
        <f t="shared" si="67"/>
        <v>101.354128</v>
      </c>
      <c r="H4319" s="50">
        <v>88</v>
      </c>
      <c r="I4319" s="50" t="s">
        <v>570</v>
      </c>
    </row>
    <row r="4320" spans="1:9" x14ac:dyDescent="0.25">
      <c r="A4320" s="50">
        <v>2010</v>
      </c>
      <c r="E4320" s="50">
        <v>1.26</v>
      </c>
      <c r="F4320" s="50">
        <f t="shared" si="67"/>
        <v>79.816375799999989</v>
      </c>
      <c r="H4320" s="50">
        <v>97</v>
      </c>
      <c r="I4320" s="50" t="s">
        <v>570</v>
      </c>
    </row>
    <row r="4321" spans="1:9" x14ac:dyDescent="0.25">
      <c r="A4321" s="50">
        <v>2009</v>
      </c>
      <c r="E4321" s="50">
        <v>1.5</v>
      </c>
      <c r="F4321" s="50">
        <f t="shared" si="67"/>
        <v>95.019494999999992</v>
      </c>
      <c r="H4321" s="50">
        <v>97</v>
      </c>
      <c r="I4321" s="50" t="s">
        <v>570</v>
      </c>
    </row>
    <row r="4322" spans="1:9" x14ac:dyDescent="0.25">
      <c r="A4322" s="50">
        <v>2008</v>
      </c>
      <c r="E4322" s="50">
        <v>1.49</v>
      </c>
      <c r="F4322" s="50">
        <f t="shared" si="67"/>
        <v>94.38603169999999</v>
      </c>
      <c r="H4322" s="50">
        <v>98</v>
      </c>
      <c r="I4322" s="50" t="s">
        <v>570</v>
      </c>
    </row>
    <row r="4323" spans="1:9" x14ac:dyDescent="0.25">
      <c r="A4323" s="50">
        <v>2007</v>
      </c>
      <c r="E4323" s="50">
        <v>1.49</v>
      </c>
      <c r="F4323" s="50">
        <f t="shared" si="67"/>
        <v>94.38603169999999</v>
      </c>
      <c r="H4323" s="50">
        <v>99</v>
      </c>
      <c r="I4323" s="50" t="s">
        <v>570</v>
      </c>
    </row>
    <row r="4324" spans="1:9" x14ac:dyDescent="0.25">
      <c r="A4324" s="50">
        <v>2006</v>
      </c>
      <c r="E4324" s="50">
        <v>1.44</v>
      </c>
      <c r="F4324" s="50">
        <f t="shared" si="67"/>
        <v>91.218715199999991</v>
      </c>
      <c r="H4324" s="50">
        <v>91</v>
      </c>
      <c r="I4324" s="50" t="s">
        <v>570</v>
      </c>
    </row>
    <row r="4325" spans="1:9" x14ac:dyDescent="0.25">
      <c r="A4325" s="50">
        <v>2005</v>
      </c>
      <c r="E4325" s="50">
        <v>1.44</v>
      </c>
      <c r="F4325" s="50">
        <f t="shared" ref="F4325:F4388" si="68">E4325*(39.37*1.609)</f>
        <v>91.218715199999991</v>
      </c>
      <c r="H4325" s="50">
        <v>91</v>
      </c>
      <c r="I4325" s="50" t="s">
        <v>570</v>
      </c>
    </row>
    <row r="4326" spans="1:9" x14ac:dyDescent="0.25">
      <c r="A4326" s="50">
        <v>2012</v>
      </c>
      <c r="E4326" s="50">
        <v>1.35</v>
      </c>
      <c r="F4326" s="50">
        <f t="shared" si="68"/>
        <v>85.517545499999997</v>
      </c>
      <c r="H4326" s="50">
        <v>82</v>
      </c>
      <c r="I4326" s="50" t="s">
        <v>571</v>
      </c>
    </row>
    <row r="4327" spans="1:9" x14ac:dyDescent="0.25">
      <c r="A4327" s="50">
        <v>2011</v>
      </c>
      <c r="E4327" s="50">
        <v>1.66</v>
      </c>
      <c r="F4327" s="50">
        <f t="shared" si="68"/>
        <v>105.15490779999999</v>
      </c>
      <c r="H4327" s="50">
        <v>79</v>
      </c>
      <c r="I4327" s="50" t="s">
        <v>571</v>
      </c>
    </row>
    <row r="4328" spans="1:9" x14ac:dyDescent="0.25">
      <c r="A4328" s="50">
        <v>2010</v>
      </c>
      <c r="E4328" s="50">
        <v>2.5</v>
      </c>
      <c r="F4328" s="50">
        <f t="shared" si="68"/>
        <v>158.36582499999997</v>
      </c>
      <c r="H4328" s="50">
        <v>84</v>
      </c>
      <c r="I4328" s="50" t="s">
        <v>571</v>
      </c>
    </row>
    <row r="4329" spans="1:9" x14ac:dyDescent="0.25">
      <c r="A4329" s="50">
        <v>2009</v>
      </c>
      <c r="E4329" s="50">
        <v>1.37</v>
      </c>
      <c r="F4329" s="50">
        <f t="shared" si="68"/>
        <v>86.784472100000002</v>
      </c>
      <c r="H4329" s="50">
        <v>84</v>
      </c>
      <c r="I4329" s="50" t="s">
        <v>571</v>
      </c>
    </row>
    <row r="4330" spans="1:9" x14ac:dyDescent="0.25">
      <c r="A4330" s="50">
        <v>2008</v>
      </c>
      <c r="E4330" s="50">
        <v>1.39</v>
      </c>
      <c r="F4330" s="50">
        <f t="shared" si="68"/>
        <v>88.051398699999993</v>
      </c>
      <c r="H4330" s="50">
        <v>84</v>
      </c>
      <c r="I4330" s="50" t="s">
        <v>571</v>
      </c>
    </row>
    <row r="4331" spans="1:9" x14ac:dyDescent="0.25">
      <c r="A4331" s="50">
        <v>2007</v>
      </c>
      <c r="E4331" s="50">
        <v>1.39</v>
      </c>
      <c r="F4331" s="50">
        <f t="shared" si="68"/>
        <v>88.051398699999993</v>
      </c>
      <c r="H4331" s="50">
        <v>85</v>
      </c>
      <c r="I4331" s="50" t="s">
        <v>571</v>
      </c>
    </row>
    <row r="4332" spans="1:9" x14ac:dyDescent="0.25">
      <c r="A4332" s="50">
        <v>2006</v>
      </c>
      <c r="E4332" s="50">
        <v>1.61</v>
      </c>
      <c r="F4332" s="50">
        <f t="shared" si="68"/>
        <v>101.98759129999999</v>
      </c>
      <c r="H4332" s="50">
        <v>82</v>
      </c>
      <c r="I4332" s="50" t="s">
        <v>571</v>
      </c>
    </row>
    <row r="4333" spans="1:9" x14ac:dyDescent="0.25">
      <c r="A4333" s="50">
        <v>2005</v>
      </c>
      <c r="E4333" s="50">
        <v>1.61</v>
      </c>
      <c r="F4333" s="50">
        <f t="shared" si="68"/>
        <v>101.98759129999999</v>
      </c>
      <c r="H4333" s="50">
        <v>82</v>
      </c>
      <c r="I4333" s="50" t="s">
        <v>571</v>
      </c>
    </row>
    <row r="4334" spans="1:9" x14ac:dyDescent="0.25">
      <c r="A4334" s="50">
        <v>2004</v>
      </c>
      <c r="E4334" s="50">
        <v>1.59</v>
      </c>
      <c r="F4334" s="50">
        <f t="shared" si="68"/>
        <v>100.7206647</v>
      </c>
      <c r="H4334" s="50">
        <v>83</v>
      </c>
      <c r="I4334" s="50" t="s">
        <v>571</v>
      </c>
    </row>
    <row r="4335" spans="1:9" x14ac:dyDescent="0.25">
      <c r="A4335" s="50">
        <v>2002</v>
      </c>
      <c r="E4335" s="50">
        <v>1.33</v>
      </c>
      <c r="F4335" s="50">
        <f t="shared" si="68"/>
        <v>84.250618899999992</v>
      </c>
      <c r="H4335" s="50">
        <v>81</v>
      </c>
      <c r="I4335" s="50" t="s">
        <v>571</v>
      </c>
    </row>
    <row r="4336" spans="1:9" x14ac:dyDescent="0.25">
      <c r="A4336" s="50">
        <v>2012</v>
      </c>
      <c r="E4336" s="50">
        <v>1.76</v>
      </c>
      <c r="F4336" s="50">
        <f t="shared" si="68"/>
        <v>111.48954079999999</v>
      </c>
      <c r="H4336" s="50">
        <v>71</v>
      </c>
      <c r="I4336" s="50" t="s">
        <v>572</v>
      </c>
    </row>
    <row r="4337" spans="1:9" x14ac:dyDescent="0.25">
      <c r="A4337" s="50">
        <v>2011</v>
      </c>
      <c r="E4337" s="50">
        <v>1.83</v>
      </c>
      <c r="F4337" s="50">
        <f t="shared" si="68"/>
        <v>115.92378389999999</v>
      </c>
      <c r="H4337" s="50">
        <v>71</v>
      </c>
      <c r="I4337" s="50" t="s">
        <v>572</v>
      </c>
    </row>
    <row r="4338" spans="1:9" x14ac:dyDescent="0.25">
      <c r="A4338" s="50">
        <v>2010</v>
      </c>
      <c r="E4338" s="50">
        <v>1.62</v>
      </c>
      <c r="F4338" s="50">
        <f t="shared" si="68"/>
        <v>102.62105459999999</v>
      </c>
      <c r="H4338" s="50">
        <v>82</v>
      </c>
      <c r="I4338" s="50" t="s">
        <v>572</v>
      </c>
    </row>
    <row r="4339" spans="1:9" x14ac:dyDescent="0.25">
      <c r="A4339" s="50">
        <v>2009</v>
      </c>
      <c r="E4339" s="50">
        <v>1.57</v>
      </c>
      <c r="F4339" s="50">
        <f t="shared" si="68"/>
        <v>99.453738099999995</v>
      </c>
      <c r="H4339" s="50">
        <v>82</v>
      </c>
      <c r="I4339" s="50" t="s">
        <v>572</v>
      </c>
    </row>
    <row r="4340" spans="1:9" x14ac:dyDescent="0.25">
      <c r="A4340" s="50">
        <v>2008</v>
      </c>
      <c r="E4340" s="50">
        <v>1.51</v>
      </c>
      <c r="F4340" s="50">
        <f t="shared" si="68"/>
        <v>95.652958299999995</v>
      </c>
      <c r="H4340" s="50">
        <v>78</v>
      </c>
      <c r="I4340" s="50" t="s">
        <v>572</v>
      </c>
    </row>
    <row r="4341" spans="1:9" x14ac:dyDescent="0.25">
      <c r="A4341" s="50">
        <v>2007</v>
      </c>
      <c r="E4341" s="50">
        <v>1.51</v>
      </c>
      <c r="F4341" s="50">
        <f t="shared" si="68"/>
        <v>95.652958299999995</v>
      </c>
      <c r="H4341" s="50">
        <v>78</v>
      </c>
      <c r="I4341" s="50" t="s">
        <v>572</v>
      </c>
    </row>
    <row r="4342" spans="1:9" x14ac:dyDescent="0.25">
      <c r="A4342" s="50">
        <v>2006</v>
      </c>
      <c r="E4342" s="50">
        <v>1.68</v>
      </c>
      <c r="F4342" s="50">
        <f t="shared" si="68"/>
        <v>106.42183439999998</v>
      </c>
      <c r="H4342" s="50">
        <v>82</v>
      </c>
      <c r="I4342" s="50" t="s">
        <v>572</v>
      </c>
    </row>
    <row r="4343" spans="1:9" x14ac:dyDescent="0.25">
      <c r="A4343" s="50">
        <v>2005</v>
      </c>
      <c r="E4343" s="50">
        <v>1.68</v>
      </c>
      <c r="F4343" s="50">
        <f t="shared" si="68"/>
        <v>106.42183439999998</v>
      </c>
      <c r="H4343" s="50">
        <v>82</v>
      </c>
      <c r="I4343" s="50" t="s">
        <v>572</v>
      </c>
    </row>
    <row r="4344" spans="1:9" x14ac:dyDescent="0.25">
      <c r="A4344" s="50">
        <v>2004</v>
      </c>
      <c r="E4344" s="50">
        <v>1.48</v>
      </c>
      <c r="F4344" s="50">
        <f t="shared" si="68"/>
        <v>93.752568399999987</v>
      </c>
      <c r="H4344" s="50">
        <v>79</v>
      </c>
      <c r="I4344" s="50" t="s">
        <v>572</v>
      </c>
    </row>
    <row r="4345" spans="1:9" x14ac:dyDescent="0.25">
      <c r="A4345" s="50">
        <v>2002</v>
      </c>
      <c r="E4345" s="50">
        <v>1.36</v>
      </c>
      <c r="F4345" s="50">
        <f t="shared" si="68"/>
        <v>86.1510088</v>
      </c>
      <c r="H4345" s="50">
        <v>87</v>
      </c>
      <c r="I4345" s="50" t="s">
        <v>572</v>
      </c>
    </row>
    <row r="4346" spans="1:9" x14ac:dyDescent="0.25">
      <c r="A4346" s="50">
        <v>2012</v>
      </c>
      <c r="E4346" s="50">
        <v>1.29</v>
      </c>
      <c r="F4346" s="50">
        <f t="shared" si="68"/>
        <v>81.716765699999996</v>
      </c>
      <c r="H4346" s="50">
        <v>93</v>
      </c>
      <c r="I4346" s="50" t="s">
        <v>573</v>
      </c>
    </row>
    <row r="4347" spans="1:9" x14ac:dyDescent="0.25">
      <c r="A4347" s="50">
        <v>2011</v>
      </c>
      <c r="E4347" s="50">
        <v>1.4</v>
      </c>
      <c r="F4347" s="50">
        <f t="shared" si="68"/>
        <v>88.684861999999981</v>
      </c>
      <c r="H4347" s="50">
        <v>93</v>
      </c>
      <c r="I4347" s="50" t="s">
        <v>573</v>
      </c>
    </row>
    <row r="4348" spans="1:9" x14ac:dyDescent="0.25">
      <c r="A4348" s="50">
        <v>2010</v>
      </c>
      <c r="E4348" s="50">
        <v>1.2</v>
      </c>
      <c r="F4348" s="50">
        <f t="shared" si="68"/>
        <v>76.015595999999988</v>
      </c>
      <c r="H4348" s="50">
        <v>95</v>
      </c>
      <c r="I4348" s="50" t="s">
        <v>573</v>
      </c>
    </row>
    <row r="4349" spans="1:9" x14ac:dyDescent="0.25">
      <c r="A4349" s="50">
        <v>2009</v>
      </c>
      <c r="E4349" s="50">
        <v>1.31</v>
      </c>
      <c r="F4349" s="50">
        <f t="shared" si="68"/>
        <v>82.983692300000001</v>
      </c>
      <c r="H4349" s="50">
        <v>95</v>
      </c>
      <c r="I4349" s="50" t="s">
        <v>573</v>
      </c>
    </row>
    <row r="4350" spans="1:9" x14ac:dyDescent="0.25">
      <c r="A4350" s="50">
        <v>2008</v>
      </c>
      <c r="E4350" s="50">
        <v>1.32</v>
      </c>
      <c r="F4350" s="50">
        <f t="shared" si="68"/>
        <v>83.617155600000004</v>
      </c>
      <c r="H4350" s="50">
        <v>92</v>
      </c>
      <c r="I4350" s="50" t="s">
        <v>573</v>
      </c>
    </row>
    <row r="4351" spans="1:9" x14ac:dyDescent="0.25">
      <c r="A4351" s="50">
        <v>2007</v>
      </c>
      <c r="E4351" s="50">
        <v>1.32</v>
      </c>
      <c r="F4351" s="50">
        <f t="shared" si="68"/>
        <v>83.617155600000004</v>
      </c>
      <c r="H4351" s="50">
        <v>92</v>
      </c>
      <c r="I4351" s="50" t="s">
        <v>573</v>
      </c>
    </row>
    <row r="4352" spans="1:9" x14ac:dyDescent="0.25">
      <c r="A4352" s="50">
        <v>2006</v>
      </c>
      <c r="E4352" s="50">
        <v>1.37</v>
      </c>
      <c r="F4352" s="50">
        <f t="shared" si="68"/>
        <v>86.784472100000002</v>
      </c>
      <c r="H4352" s="50">
        <v>90</v>
      </c>
      <c r="I4352" s="50" t="s">
        <v>573</v>
      </c>
    </row>
    <row r="4353" spans="1:9" x14ac:dyDescent="0.25">
      <c r="A4353" s="50">
        <v>2005</v>
      </c>
      <c r="E4353" s="50">
        <v>1.37</v>
      </c>
      <c r="F4353" s="50">
        <f t="shared" si="68"/>
        <v>86.784472100000002</v>
      </c>
      <c r="H4353" s="50">
        <v>90</v>
      </c>
      <c r="I4353" s="50" t="s">
        <v>573</v>
      </c>
    </row>
    <row r="4354" spans="1:9" x14ac:dyDescent="0.25">
      <c r="A4354" s="50">
        <v>2004</v>
      </c>
      <c r="E4354" s="50">
        <v>1.24</v>
      </c>
      <c r="F4354" s="50">
        <f t="shared" si="68"/>
        <v>78.549449199999998</v>
      </c>
      <c r="H4354" s="50">
        <v>93</v>
      </c>
      <c r="I4354" s="50" t="s">
        <v>573</v>
      </c>
    </row>
    <row r="4355" spans="1:9" x14ac:dyDescent="0.25">
      <c r="A4355" s="50">
        <v>2003</v>
      </c>
      <c r="E4355" s="50">
        <v>1.24</v>
      </c>
      <c r="F4355" s="50">
        <f t="shared" si="68"/>
        <v>78.549449199999998</v>
      </c>
      <c r="H4355" s="50">
        <v>93</v>
      </c>
      <c r="I4355" s="50" t="s">
        <v>573</v>
      </c>
    </row>
    <row r="4356" spans="1:9" x14ac:dyDescent="0.25">
      <c r="A4356" s="50">
        <v>2002</v>
      </c>
      <c r="E4356" s="50">
        <v>1.19</v>
      </c>
      <c r="F4356" s="50">
        <f t="shared" si="68"/>
        <v>75.382132699999985</v>
      </c>
      <c r="H4356" s="50">
        <v>94</v>
      </c>
      <c r="I4356" s="50" t="s">
        <v>573</v>
      </c>
    </row>
    <row r="4357" spans="1:9" x14ac:dyDescent="0.25">
      <c r="A4357" s="50">
        <v>2012</v>
      </c>
      <c r="E4357" s="50">
        <v>1.23</v>
      </c>
      <c r="F4357" s="50">
        <f t="shared" si="68"/>
        <v>77.915985899999995</v>
      </c>
      <c r="H4357" s="50">
        <v>93</v>
      </c>
      <c r="I4357" s="50" t="s">
        <v>574</v>
      </c>
    </row>
    <row r="4358" spans="1:9" x14ac:dyDescent="0.25">
      <c r="A4358" s="50">
        <v>2011</v>
      </c>
      <c r="E4358" s="50">
        <v>1.31</v>
      </c>
      <c r="F4358" s="50">
        <f t="shared" si="68"/>
        <v>82.983692300000001</v>
      </c>
      <c r="H4358" s="50">
        <v>92</v>
      </c>
      <c r="I4358" s="50" t="s">
        <v>574</v>
      </c>
    </row>
    <row r="4359" spans="1:9" x14ac:dyDescent="0.25">
      <c r="A4359" s="50">
        <v>2010</v>
      </c>
      <c r="E4359" s="50">
        <v>1.1399999999999999</v>
      </c>
      <c r="F4359" s="50">
        <f t="shared" si="68"/>
        <v>72.214816199999987</v>
      </c>
      <c r="H4359" s="50">
        <v>88</v>
      </c>
      <c r="I4359" s="50" t="s">
        <v>574</v>
      </c>
    </row>
    <row r="4360" spans="1:9" x14ac:dyDescent="0.25">
      <c r="A4360" s="50">
        <v>2009</v>
      </c>
      <c r="E4360" s="50">
        <v>1.85</v>
      </c>
      <c r="F4360" s="50">
        <f t="shared" si="68"/>
        <v>117.19071049999999</v>
      </c>
      <c r="H4360" s="50">
        <v>88</v>
      </c>
      <c r="I4360" s="50" t="s">
        <v>574</v>
      </c>
    </row>
    <row r="4361" spans="1:9" x14ac:dyDescent="0.25">
      <c r="A4361" s="50">
        <v>2008</v>
      </c>
      <c r="E4361" s="50">
        <v>1.22</v>
      </c>
      <c r="F4361" s="50">
        <f t="shared" si="68"/>
        <v>77.282522599999993</v>
      </c>
      <c r="H4361" s="50">
        <v>92</v>
      </c>
      <c r="I4361" s="50" t="s">
        <v>574</v>
      </c>
    </row>
    <row r="4362" spans="1:9" x14ac:dyDescent="0.25">
      <c r="A4362" s="50">
        <v>2007</v>
      </c>
      <c r="E4362" s="50">
        <v>1.22</v>
      </c>
      <c r="F4362" s="50">
        <f t="shared" si="68"/>
        <v>77.282522599999993</v>
      </c>
      <c r="H4362" s="50">
        <v>92</v>
      </c>
      <c r="I4362" s="50" t="s">
        <v>574</v>
      </c>
    </row>
    <row r="4363" spans="1:9" x14ac:dyDescent="0.25">
      <c r="A4363" s="50">
        <v>2006</v>
      </c>
      <c r="E4363" s="50">
        <v>1.28</v>
      </c>
      <c r="F4363" s="50">
        <f t="shared" si="68"/>
        <v>81.083302399999994</v>
      </c>
      <c r="H4363" s="50">
        <v>90</v>
      </c>
      <c r="I4363" s="50" t="s">
        <v>574</v>
      </c>
    </row>
    <row r="4364" spans="1:9" x14ac:dyDescent="0.25">
      <c r="A4364" s="50">
        <v>2005</v>
      </c>
      <c r="E4364" s="50">
        <v>1.28</v>
      </c>
      <c r="F4364" s="50">
        <f t="shared" si="68"/>
        <v>81.083302399999994</v>
      </c>
      <c r="H4364" s="50">
        <v>91</v>
      </c>
      <c r="I4364" s="50" t="s">
        <v>574</v>
      </c>
    </row>
    <row r="4365" spans="1:9" x14ac:dyDescent="0.25">
      <c r="A4365" s="50">
        <v>2004</v>
      </c>
      <c r="E4365" s="50">
        <v>1.19</v>
      </c>
      <c r="F4365" s="50">
        <f t="shared" si="68"/>
        <v>75.382132699999985</v>
      </c>
      <c r="H4365" s="50">
        <v>93</v>
      </c>
      <c r="I4365" s="50" t="s">
        <v>574</v>
      </c>
    </row>
    <row r="4366" spans="1:9" x14ac:dyDescent="0.25">
      <c r="A4366" s="50">
        <v>2003</v>
      </c>
      <c r="E4366" s="50">
        <v>1.19</v>
      </c>
      <c r="F4366" s="50">
        <f t="shared" si="68"/>
        <v>75.382132699999985</v>
      </c>
      <c r="H4366" s="50">
        <v>93</v>
      </c>
      <c r="I4366" s="50" t="s">
        <v>574</v>
      </c>
    </row>
    <row r="4367" spans="1:9" x14ac:dyDescent="0.25">
      <c r="A4367" s="50">
        <v>2002</v>
      </c>
      <c r="E4367" s="50">
        <v>1.1200000000000001</v>
      </c>
      <c r="F4367" s="50">
        <f t="shared" si="68"/>
        <v>70.947889599999996</v>
      </c>
      <c r="H4367" s="50">
        <v>94</v>
      </c>
      <c r="I4367" s="50" t="s">
        <v>574</v>
      </c>
    </row>
    <row r="4368" spans="1:9" x14ac:dyDescent="0.25">
      <c r="A4368" s="50">
        <v>2012</v>
      </c>
      <c r="E4368" s="50">
        <v>1.6</v>
      </c>
      <c r="F4368" s="50">
        <f t="shared" si="68"/>
        <v>101.354128</v>
      </c>
      <c r="H4368" s="50">
        <v>84</v>
      </c>
      <c r="I4368" s="50" t="s">
        <v>575</v>
      </c>
    </row>
    <row r="4369" spans="1:9" x14ac:dyDescent="0.25">
      <c r="A4369" s="50">
        <v>2011</v>
      </c>
      <c r="E4369" s="50">
        <v>1.67</v>
      </c>
      <c r="F4369" s="50">
        <f t="shared" si="68"/>
        <v>105.78837109999999</v>
      </c>
      <c r="H4369" s="50">
        <v>84</v>
      </c>
      <c r="I4369" s="50" t="s">
        <v>575</v>
      </c>
    </row>
    <row r="4370" spans="1:9" x14ac:dyDescent="0.25">
      <c r="A4370" s="50">
        <v>2010</v>
      </c>
      <c r="E4370" s="50">
        <v>1.37</v>
      </c>
      <c r="F4370" s="50">
        <f t="shared" si="68"/>
        <v>86.784472100000002</v>
      </c>
      <c r="H4370" s="50">
        <v>94</v>
      </c>
      <c r="I4370" s="50" t="s">
        <v>575</v>
      </c>
    </row>
    <row r="4371" spans="1:9" x14ac:dyDescent="0.25">
      <c r="A4371" s="50">
        <v>2009</v>
      </c>
      <c r="E4371" s="50">
        <v>1.41</v>
      </c>
      <c r="F4371" s="50">
        <f t="shared" si="68"/>
        <v>89.318325299999984</v>
      </c>
      <c r="H4371" s="50">
        <v>94</v>
      </c>
      <c r="I4371" s="50" t="s">
        <v>575</v>
      </c>
    </row>
    <row r="4372" spans="1:9" x14ac:dyDescent="0.25">
      <c r="A4372" s="50">
        <v>2008</v>
      </c>
      <c r="E4372" s="50">
        <v>1.24</v>
      </c>
      <c r="F4372" s="50">
        <f t="shared" si="68"/>
        <v>78.549449199999998</v>
      </c>
      <c r="H4372" s="50">
        <v>93</v>
      </c>
      <c r="I4372" s="50" t="s">
        <v>575</v>
      </c>
    </row>
    <row r="4373" spans="1:9" x14ac:dyDescent="0.25">
      <c r="A4373" s="50">
        <v>2007</v>
      </c>
      <c r="E4373" s="50">
        <v>1.24</v>
      </c>
      <c r="F4373" s="50">
        <f t="shared" si="68"/>
        <v>78.549449199999998</v>
      </c>
      <c r="H4373" s="50">
        <v>94</v>
      </c>
      <c r="I4373" s="50" t="s">
        <v>575</v>
      </c>
    </row>
    <row r="4374" spans="1:9" x14ac:dyDescent="0.25">
      <c r="A4374" s="50">
        <v>2006</v>
      </c>
      <c r="E4374" s="50">
        <v>1.45</v>
      </c>
      <c r="F4374" s="50">
        <f t="shared" si="68"/>
        <v>91.852178499999994</v>
      </c>
      <c r="H4374" s="50">
        <v>90</v>
      </c>
      <c r="I4374" s="50" t="s">
        <v>575</v>
      </c>
    </row>
    <row r="4375" spans="1:9" x14ac:dyDescent="0.25">
      <c r="A4375" s="50">
        <v>2005</v>
      </c>
      <c r="E4375" s="50">
        <v>1.45</v>
      </c>
      <c r="F4375" s="50">
        <f t="shared" si="68"/>
        <v>91.852178499999994</v>
      </c>
      <c r="H4375" s="50">
        <v>90</v>
      </c>
      <c r="I4375" s="50" t="s">
        <v>575</v>
      </c>
    </row>
    <row r="4376" spans="1:9" x14ac:dyDescent="0.25">
      <c r="A4376" s="50">
        <v>2004</v>
      </c>
      <c r="E4376" s="50">
        <v>1.19</v>
      </c>
      <c r="F4376" s="50">
        <f t="shared" si="68"/>
        <v>75.382132699999985</v>
      </c>
      <c r="H4376" s="50">
        <v>94</v>
      </c>
      <c r="I4376" s="50" t="s">
        <v>575</v>
      </c>
    </row>
    <row r="4377" spans="1:9" x14ac:dyDescent="0.25">
      <c r="A4377" s="50">
        <v>2002</v>
      </c>
      <c r="E4377" s="50">
        <v>1.1100000000000001</v>
      </c>
      <c r="F4377" s="50">
        <f t="shared" si="68"/>
        <v>70.314426299999994</v>
      </c>
      <c r="H4377" s="50">
        <v>95</v>
      </c>
      <c r="I4377" s="50" t="s">
        <v>575</v>
      </c>
    </row>
    <row r="4378" spans="1:9" x14ac:dyDescent="0.25">
      <c r="A4378" s="50">
        <v>2012</v>
      </c>
      <c r="E4378" s="50">
        <v>1.55</v>
      </c>
      <c r="F4378" s="50">
        <f t="shared" si="68"/>
        <v>98.18681149999999</v>
      </c>
      <c r="H4378" s="50">
        <v>89</v>
      </c>
      <c r="I4378" s="50" t="s">
        <v>576</v>
      </c>
    </row>
    <row r="4379" spans="1:9" x14ac:dyDescent="0.25">
      <c r="A4379" s="50">
        <v>2011</v>
      </c>
      <c r="E4379" s="50">
        <v>1.56</v>
      </c>
      <c r="F4379" s="50">
        <f t="shared" si="68"/>
        <v>98.820274799999993</v>
      </c>
      <c r="H4379" s="50">
        <v>90</v>
      </c>
      <c r="I4379" s="50" t="s">
        <v>576</v>
      </c>
    </row>
    <row r="4380" spans="1:9" x14ac:dyDescent="0.25">
      <c r="A4380" s="50">
        <v>2010</v>
      </c>
      <c r="E4380" s="50">
        <v>1.36</v>
      </c>
      <c r="F4380" s="50">
        <f t="shared" si="68"/>
        <v>86.1510088</v>
      </c>
      <c r="H4380" s="50">
        <v>94</v>
      </c>
      <c r="I4380" s="50" t="s">
        <v>576</v>
      </c>
    </row>
    <row r="4381" spans="1:9" x14ac:dyDescent="0.25">
      <c r="A4381" s="50">
        <v>2009</v>
      </c>
      <c r="E4381" s="50">
        <v>1.25</v>
      </c>
      <c r="F4381" s="50">
        <f t="shared" si="68"/>
        <v>79.182912499999986</v>
      </c>
      <c r="H4381" s="50">
        <v>94</v>
      </c>
      <c r="I4381" s="50" t="s">
        <v>576</v>
      </c>
    </row>
    <row r="4382" spans="1:9" x14ac:dyDescent="0.25">
      <c r="A4382" s="50">
        <v>2008</v>
      </c>
      <c r="E4382" s="50">
        <v>1.21</v>
      </c>
      <c r="F4382" s="50">
        <f t="shared" si="68"/>
        <v>76.64905929999999</v>
      </c>
      <c r="H4382" s="50">
        <v>93</v>
      </c>
      <c r="I4382" s="50" t="s">
        <v>576</v>
      </c>
    </row>
    <row r="4383" spans="1:9" x14ac:dyDescent="0.25">
      <c r="A4383" s="50">
        <v>2007</v>
      </c>
      <c r="E4383" s="50">
        <v>1.21</v>
      </c>
      <c r="F4383" s="50">
        <f t="shared" si="68"/>
        <v>76.64905929999999</v>
      </c>
      <c r="H4383" s="50">
        <v>95</v>
      </c>
      <c r="I4383" s="50" t="s">
        <v>576</v>
      </c>
    </row>
    <row r="4384" spans="1:9" x14ac:dyDescent="0.25">
      <c r="A4384" s="50">
        <v>2006</v>
      </c>
      <c r="E4384" s="50">
        <v>1.22</v>
      </c>
      <c r="F4384" s="50">
        <f t="shared" si="68"/>
        <v>77.282522599999993</v>
      </c>
      <c r="H4384" s="50">
        <v>86</v>
      </c>
      <c r="I4384" s="50" t="s">
        <v>576</v>
      </c>
    </row>
    <row r="4385" spans="1:9" x14ac:dyDescent="0.25">
      <c r="A4385" s="50">
        <v>2005</v>
      </c>
      <c r="E4385" s="50">
        <v>1.22</v>
      </c>
      <c r="F4385" s="50">
        <f t="shared" si="68"/>
        <v>77.282522599999993</v>
      </c>
      <c r="H4385" s="50">
        <v>86</v>
      </c>
      <c r="I4385" s="50" t="s">
        <v>576</v>
      </c>
    </row>
    <row r="4386" spans="1:9" x14ac:dyDescent="0.25">
      <c r="A4386" s="50">
        <v>2004</v>
      </c>
      <c r="E4386" s="50">
        <v>1.19</v>
      </c>
      <c r="F4386" s="50">
        <f t="shared" si="68"/>
        <v>75.382132699999985</v>
      </c>
      <c r="H4386" s="50">
        <v>88</v>
      </c>
      <c r="I4386" s="50" t="s">
        <v>576</v>
      </c>
    </row>
    <row r="4387" spans="1:9" x14ac:dyDescent="0.25">
      <c r="A4387" s="50">
        <v>2003</v>
      </c>
      <c r="E4387" s="50">
        <v>1.19</v>
      </c>
      <c r="F4387" s="50">
        <f t="shared" si="68"/>
        <v>75.382132699999985</v>
      </c>
      <c r="H4387" s="50">
        <v>88</v>
      </c>
      <c r="I4387" s="50" t="s">
        <v>576</v>
      </c>
    </row>
    <row r="4388" spans="1:9" x14ac:dyDescent="0.25">
      <c r="A4388" s="50">
        <v>2002</v>
      </c>
      <c r="E4388" s="50">
        <v>1.1200000000000001</v>
      </c>
      <c r="F4388" s="50">
        <f t="shared" si="68"/>
        <v>70.947889599999996</v>
      </c>
      <c r="H4388" s="50">
        <v>89</v>
      </c>
      <c r="I4388" s="50" t="s">
        <v>576</v>
      </c>
    </row>
    <row r="4389" spans="1:9" x14ac:dyDescent="0.25">
      <c r="A4389" s="50">
        <v>2012</v>
      </c>
      <c r="E4389" s="50">
        <v>1.59</v>
      </c>
      <c r="F4389" s="50">
        <f t="shared" ref="F4389:F4452" si="69">E4389*(39.37*1.609)</f>
        <v>100.7206647</v>
      </c>
      <c r="H4389" s="50">
        <v>91</v>
      </c>
      <c r="I4389" s="50" t="s">
        <v>577</v>
      </c>
    </row>
    <row r="4390" spans="1:9" x14ac:dyDescent="0.25">
      <c r="A4390" s="50">
        <v>2011</v>
      </c>
      <c r="E4390" s="50">
        <v>1.66</v>
      </c>
      <c r="F4390" s="50">
        <f t="shared" si="69"/>
        <v>105.15490779999999</v>
      </c>
      <c r="H4390" s="50">
        <v>90</v>
      </c>
      <c r="I4390" s="50" t="s">
        <v>577</v>
      </c>
    </row>
    <row r="4391" spans="1:9" x14ac:dyDescent="0.25">
      <c r="A4391" s="50">
        <v>2010</v>
      </c>
      <c r="E4391" s="50">
        <v>1.33</v>
      </c>
      <c r="F4391" s="50">
        <f t="shared" si="69"/>
        <v>84.250618899999992</v>
      </c>
      <c r="H4391" s="50">
        <v>96</v>
      </c>
      <c r="I4391" s="50" t="s">
        <v>577</v>
      </c>
    </row>
    <row r="4392" spans="1:9" x14ac:dyDescent="0.25">
      <c r="A4392" s="50">
        <v>2009</v>
      </c>
      <c r="E4392" s="50">
        <v>1.27</v>
      </c>
      <c r="F4392" s="50">
        <f t="shared" si="69"/>
        <v>80.449839099999991</v>
      </c>
      <c r="H4392" s="50">
        <v>96</v>
      </c>
      <c r="I4392" s="50" t="s">
        <v>577</v>
      </c>
    </row>
    <row r="4393" spans="1:9" x14ac:dyDescent="0.25">
      <c r="A4393" s="50">
        <v>2008</v>
      </c>
      <c r="E4393" s="50">
        <v>1.1299999999999999</v>
      </c>
      <c r="F4393" s="50">
        <f t="shared" si="69"/>
        <v>71.581352899999985</v>
      </c>
      <c r="H4393" s="50">
        <v>98</v>
      </c>
      <c r="I4393" s="50" t="s">
        <v>577</v>
      </c>
    </row>
    <row r="4394" spans="1:9" x14ac:dyDescent="0.25">
      <c r="A4394" s="50">
        <v>2007</v>
      </c>
      <c r="E4394" s="50">
        <v>1.1299999999999999</v>
      </c>
      <c r="F4394" s="50">
        <f t="shared" si="69"/>
        <v>71.581352899999985</v>
      </c>
      <c r="H4394" s="50">
        <v>98</v>
      </c>
      <c r="I4394" s="50" t="s">
        <v>577</v>
      </c>
    </row>
    <row r="4395" spans="1:9" x14ac:dyDescent="0.25">
      <c r="A4395" s="50">
        <v>2006</v>
      </c>
      <c r="E4395" s="50">
        <v>1.1299999999999999</v>
      </c>
      <c r="F4395" s="50">
        <f t="shared" si="69"/>
        <v>71.581352899999985</v>
      </c>
      <c r="H4395" s="50">
        <v>90</v>
      </c>
      <c r="I4395" s="50" t="s">
        <v>577</v>
      </c>
    </row>
    <row r="4396" spans="1:9" x14ac:dyDescent="0.25">
      <c r="A4396" s="50">
        <v>2005</v>
      </c>
      <c r="E4396" s="50">
        <v>1.1299999999999999</v>
      </c>
      <c r="F4396" s="50">
        <f t="shared" si="69"/>
        <v>71.581352899999985</v>
      </c>
      <c r="H4396" s="50">
        <v>90</v>
      </c>
      <c r="I4396" s="50" t="s">
        <v>577</v>
      </c>
    </row>
    <row r="4397" spans="1:9" x14ac:dyDescent="0.25">
      <c r="A4397" s="50">
        <v>2004</v>
      </c>
      <c r="E4397" s="50">
        <v>1.1200000000000001</v>
      </c>
      <c r="F4397" s="50">
        <f t="shared" si="69"/>
        <v>70.947889599999996</v>
      </c>
      <c r="H4397" s="50">
        <v>92</v>
      </c>
      <c r="I4397" s="50" t="s">
        <v>577</v>
      </c>
    </row>
    <row r="4398" spans="1:9" x14ac:dyDescent="0.25">
      <c r="A4398" s="50">
        <v>2003</v>
      </c>
      <c r="E4398" s="50">
        <v>1.1200000000000001</v>
      </c>
      <c r="F4398" s="50">
        <f t="shared" si="69"/>
        <v>70.947889599999996</v>
      </c>
      <c r="H4398" s="50">
        <v>92</v>
      </c>
      <c r="I4398" s="50" t="s">
        <v>577</v>
      </c>
    </row>
    <row r="4399" spans="1:9" x14ac:dyDescent="0.25">
      <c r="A4399" s="50">
        <v>2002</v>
      </c>
      <c r="E4399" s="50">
        <v>1.08</v>
      </c>
      <c r="F4399" s="50">
        <f t="shared" si="69"/>
        <v>68.414036400000001</v>
      </c>
      <c r="H4399" s="50">
        <v>92</v>
      </c>
      <c r="I4399" s="50" t="s">
        <v>577</v>
      </c>
    </row>
    <row r="4400" spans="1:9" x14ac:dyDescent="0.25">
      <c r="A4400" s="50">
        <v>2012</v>
      </c>
      <c r="E4400" s="50">
        <v>1.54</v>
      </c>
      <c r="F4400" s="50">
        <f t="shared" si="69"/>
        <v>97.553348199999988</v>
      </c>
      <c r="H4400" s="50">
        <v>85</v>
      </c>
      <c r="I4400" s="50" t="s">
        <v>578</v>
      </c>
    </row>
    <row r="4401" spans="1:9" x14ac:dyDescent="0.25">
      <c r="A4401" s="50">
        <v>2011</v>
      </c>
      <c r="E4401" s="50">
        <v>1.57</v>
      </c>
      <c r="F4401" s="50">
        <f t="shared" si="69"/>
        <v>99.453738099999995</v>
      </c>
      <c r="H4401" s="50">
        <v>85</v>
      </c>
      <c r="I4401" s="50" t="s">
        <v>578</v>
      </c>
    </row>
    <row r="4402" spans="1:9" x14ac:dyDescent="0.25">
      <c r="A4402" s="50">
        <v>2010</v>
      </c>
      <c r="E4402" s="50">
        <v>1.36</v>
      </c>
      <c r="F4402" s="50">
        <f t="shared" si="69"/>
        <v>86.1510088</v>
      </c>
      <c r="H4402" s="50">
        <v>95</v>
      </c>
      <c r="I4402" s="50" t="s">
        <v>578</v>
      </c>
    </row>
    <row r="4403" spans="1:9" x14ac:dyDescent="0.25">
      <c r="A4403" s="50">
        <v>2009</v>
      </c>
      <c r="E4403" s="50">
        <v>1.34</v>
      </c>
      <c r="F4403" s="50">
        <f t="shared" si="69"/>
        <v>84.884082199999995</v>
      </c>
      <c r="H4403" s="50">
        <v>95</v>
      </c>
      <c r="I4403" s="50" t="s">
        <v>578</v>
      </c>
    </row>
    <row r="4404" spans="1:9" x14ac:dyDescent="0.25">
      <c r="A4404" s="50">
        <v>2008</v>
      </c>
      <c r="E4404" s="50">
        <v>1.27</v>
      </c>
      <c r="F4404" s="50">
        <f t="shared" si="69"/>
        <v>80.449839099999991</v>
      </c>
      <c r="H4404" s="50">
        <v>100</v>
      </c>
      <c r="I4404" s="50" t="s">
        <v>578</v>
      </c>
    </row>
    <row r="4405" spans="1:9" x14ac:dyDescent="0.25">
      <c r="A4405" s="50">
        <v>2007</v>
      </c>
      <c r="E4405" s="50">
        <v>1.27</v>
      </c>
      <c r="F4405" s="50">
        <f t="shared" si="69"/>
        <v>80.449839099999991</v>
      </c>
      <c r="H4405" s="50">
        <v>100</v>
      </c>
      <c r="I4405" s="50" t="s">
        <v>578</v>
      </c>
    </row>
    <row r="4406" spans="1:9" x14ac:dyDescent="0.25">
      <c r="A4406" s="50">
        <v>2006</v>
      </c>
      <c r="E4406" s="50">
        <v>1.21</v>
      </c>
      <c r="F4406" s="50">
        <f t="shared" si="69"/>
        <v>76.64905929999999</v>
      </c>
      <c r="H4406" s="50">
        <v>95</v>
      </c>
      <c r="I4406" s="50" t="s">
        <v>578</v>
      </c>
    </row>
    <row r="4407" spans="1:9" x14ac:dyDescent="0.25">
      <c r="A4407" s="50">
        <v>2005</v>
      </c>
      <c r="E4407" s="50">
        <v>1.21</v>
      </c>
      <c r="F4407" s="50">
        <f t="shared" si="69"/>
        <v>76.64905929999999</v>
      </c>
      <c r="H4407" s="50">
        <v>96</v>
      </c>
      <c r="I4407" s="50" t="s">
        <v>578</v>
      </c>
    </row>
    <row r="4408" spans="1:9" x14ac:dyDescent="0.25">
      <c r="A4408" s="50">
        <v>2004</v>
      </c>
      <c r="E4408" s="50">
        <v>1.25</v>
      </c>
      <c r="F4408" s="50">
        <f t="shared" si="69"/>
        <v>79.182912499999986</v>
      </c>
      <c r="H4408" s="50">
        <v>96</v>
      </c>
      <c r="I4408" s="50" t="s">
        <v>578</v>
      </c>
    </row>
    <row r="4409" spans="1:9" x14ac:dyDescent="0.25">
      <c r="A4409" s="50">
        <v>2002</v>
      </c>
      <c r="E4409" s="50">
        <v>1.18</v>
      </c>
      <c r="F4409" s="50">
        <f t="shared" si="69"/>
        <v>74.748669399999983</v>
      </c>
      <c r="H4409" s="50">
        <v>97</v>
      </c>
      <c r="I4409" s="50" t="s">
        <v>578</v>
      </c>
    </row>
    <row r="4410" spans="1:9" x14ac:dyDescent="0.25">
      <c r="A4410" s="50">
        <v>2012</v>
      </c>
      <c r="E4410" s="50">
        <v>1.52</v>
      </c>
      <c r="F4410" s="50">
        <f t="shared" si="69"/>
        <v>96.286421599999997</v>
      </c>
      <c r="H4410" s="50">
        <v>89</v>
      </c>
      <c r="I4410" s="50" t="s">
        <v>579</v>
      </c>
    </row>
    <row r="4411" spans="1:9" x14ac:dyDescent="0.25">
      <c r="A4411" s="50">
        <v>2011</v>
      </c>
      <c r="E4411" s="50">
        <v>1.57</v>
      </c>
      <c r="F4411" s="50">
        <f t="shared" si="69"/>
        <v>99.453738099999995</v>
      </c>
      <c r="H4411" s="50">
        <v>89</v>
      </c>
      <c r="I4411" s="50" t="s">
        <v>579</v>
      </c>
    </row>
    <row r="4412" spans="1:9" x14ac:dyDescent="0.25">
      <c r="A4412" s="50">
        <v>2010</v>
      </c>
      <c r="E4412" s="50">
        <v>1.39</v>
      </c>
      <c r="F4412" s="50">
        <f t="shared" si="69"/>
        <v>88.051398699999993</v>
      </c>
      <c r="H4412" s="50">
        <v>93</v>
      </c>
      <c r="I4412" s="50" t="s">
        <v>579</v>
      </c>
    </row>
    <row r="4413" spans="1:9" x14ac:dyDescent="0.25">
      <c r="A4413" s="50">
        <v>2009</v>
      </c>
      <c r="E4413" s="50">
        <v>1.39</v>
      </c>
      <c r="F4413" s="50">
        <f t="shared" si="69"/>
        <v>88.051398699999993</v>
      </c>
      <c r="H4413" s="50">
        <v>93</v>
      </c>
      <c r="I4413" s="50" t="s">
        <v>579</v>
      </c>
    </row>
    <row r="4414" spans="1:9" x14ac:dyDescent="0.25">
      <c r="A4414" s="50">
        <v>2008</v>
      </c>
      <c r="E4414" s="50">
        <v>1.38</v>
      </c>
      <c r="F4414" s="50">
        <f t="shared" si="69"/>
        <v>87.41793539999999</v>
      </c>
      <c r="H4414" s="50">
        <v>92</v>
      </c>
      <c r="I4414" s="50" t="s">
        <v>579</v>
      </c>
    </row>
    <row r="4415" spans="1:9" x14ac:dyDescent="0.25">
      <c r="A4415" s="50">
        <v>2007</v>
      </c>
      <c r="E4415" s="50">
        <v>1.38</v>
      </c>
      <c r="F4415" s="50">
        <f t="shared" si="69"/>
        <v>87.41793539999999</v>
      </c>
      <c r="H4415" s="50">
        <v>92</v>
      </c>
      <c r="I4415" s="50" t="s">
        <v>579</v>
      </c>
    </row>
    <row r="4416" spans="1:9" x14ac:dyDescent="0.25">
      <c r="A4416" s="50">
        <v>2006</v>
      </c>
      <c r="E4416" s="50">
        <v>1.36</v>
      </c>
      <c r="F4416" s="50">
        <f t="shared" si="69"/>
        <v>86.1510088</v>
      </c>
      <c r="H4416" s="50">
        <v>85</v>
      </c>
      <c r="I4416" s="50" t="s">
        <v>579</v>
      </c>
    </row>
    <row r="4417" spans="1:9" x14ac:dyDescent="0.25">
      <c r="A4417" s="50">
        <v>2005</v>
      </c>
      <c r="E4417" s="50">
        <v>1.36</v>
      </c>
      <c r="F4417" s="50">
        <f t="shared" si="69"/>
        <v>86.1510088</v>
      </c>
      <c r="H4417" s="50">
        <v>85</v>
      </c>
      <c r="I4417" s="50" t="s">
        <v>579</v>
      </c>
    </row>
    <row r="4418" spans="1:9" x14ac:dyDescent="0.25">
      <c r="A4418" s="50">
        <v>2004</v>
      </c>
      <c r="E4418" s="50">
        <v>1.36</v>
      </c>
      <c r="F4418" s="50">
        <f t="shared" si="69"/>
        <v>86.1510088</v>
      </c>
      <c r="H4418" s="50">
        <v>86</v>
      </c>
      <c r="I4418" s="50" t="s">
        <v>579</v>
      </c>
    </row>
    <row r="4419" spans="1:9" x14ac:dyDescent="0.25">
      <c r="A4419" s="50">
        <v>2003</v>
      </c>
      <c r="E4419" s="50">
        <v>1.36</v>
      </c>
      <c r="F4419" s="50">
        <f t="shared" si="69"/>
        <v>86.1510088</v>
      </c>
      <c r="H4419" s="50">
        <v>86</v>
      </c>
      <c r="I4419" s="50" t="s">
        <v>579</v>
      </c>
    </row>
    <row r="4420" spans="1:9" x14ac:dyDescent="0.25">
      <c r="A4420" s="50">
        <v>2002</v>
      </c>
      <c r="E4420" s="50">
        <v>1.31</v>
      </c>
      <c r="F4420" s="50">
        <f t="shared" si="69"/>
        <v>82.983692300000001</v>
      </c>
      <c r="H4420" s="50">
        <v>87</v>
      </c>
      <c r="I4420" s="50" t="s">
        <v>579</v>
      </c>
    </row>
    <row r="4421" spans="1:9" x14ac:dyDescent="0.25">
      <c r="A4421" s="50">
        <v>2012</v>
      </c>
      <c r="E4421" s="50">
        <v>1.52</v>
      </c>
      <c r="F4421" s="50">
        <f t="shared" si="69"/>
        <v>96.286421599999997</v>
      </c>
      <c r="H4421" s="50">
        <v>82</v>
      </c>
      <c r="I4421" s="50" t="s">
        <v>580</v>
      </c>
    </row>
    <row r="4422" spans="1:9" x14ac:dyDescent="0.25">
      <c r="A4422" s="50">
        <v>2011</v>
      </c>
      <c r="E4422" s="50">
        <v>1.59</v>
      </c>
      <c r="F4422" s="50">
        <f t="shared" si="69"/>
        <v>100.7206647</v>
      </c>
      <c r="H4422" s="50">
        <v>81</v>
      </c>
      <c r="I4422" s="50" t="s">
        <v>580</v>
      </c>
    </row>
    <row r="4423" spans="1:9" x14ac:dyDescent="0.25">
      <c r="A4423" s="50">
        <v>2010</v>
      </c>
      <c r="E4423" s="50">
        <v>1.4</v>
      </c>
      <c r="F4423" s="50">
        <f t="shared" si="69"/>
        <v>88.684861999999981</v>
      </c>
      <c r="H4423" s="50">
        <v>85</v>
      </c>
      <c r="I4423" s="50" t="s">
        <v>580</v>
      </c>
    </row>
    <row r="4424" spans="1:9" x14ac:dyDescent="0.25">
      <c r="A4424" s="50">
        <v>2009</v>
      </c>
      <c r="E4424" s="50">
        <v>1.37</v>
      </c>
      <c r="F4424" s="50">
        <f t="shared" si="69"/>
        <v>86.784472100000002</v>
      </c>
      <c r="H4424" s="50">
        <v>85</v>
      </c>
      <c r="I4424" s="50" t="s">
        <v>580</v>
      </c>
    </row>
    <row r="4425" spans="1:9" x14ac:dyDescent="0.25">
      <c r="A4425" s="50">
        <v>2008</v>
      </c>
      <c r="E4425" s="50">
        <v>1.37</v>
      </c>
      <c r="F4425" s="50">
        <f t="shared" si="69"/>
        <v>86.784472100000002</v>
      </c>
      <c r="H4425" s="50">
        <v>89</v>
      </c>
      <c r="I4425" s="50" t="s">
        <v>580</v>
      </c>
    </row>
    <row r="4426" spans="1:9" x14ac:dyDescent="0.25">
      <c r="A4426" s="50">
        <v>2007</v>
      </c>
      <c r="E4426" s="50">
        <v>1.37</v>
      </c>
      <c r="F4426" s="50">
        <f t="shared" si="69"/>
        <v>86.784472100000002</v>
      </c>
      <c r="H4426" s="50">
        <v>90</v>
      </c>
      <c r="I4426" s="50" t="s">
        <v>580</v>
      </c>
    </row>
    <row r="4427" spans="1:9" x14ac:dyDescent="0.25">
      <c r="A4427" s="50">
        <v>2006</v>
      </c>
      <c r="E4427" s="50">
        <v>1.33</v>
      </c>
      <c r="F4427" s="50">
        <f t="shared" si="69"/>
        <v>84.250618899999992</v>
      </c>
      <c r="H4427" s="50">
        <v>89</v>
      </c>
      <c r="I4427" s="50" t="s">
        <v>580</v>
      </c>
    </row>
    <row r="4428" spans="1:9" x14ac:dyDescent="0.25">
      <c r="A4428" s="50">
        <v>2005</v>
      </c>
      <c r="E4428" s="50">
        <v>1.33</v>
      </c>
      <c r="F4428" s="50">
        <f t="shared" si="69"/>
        <v>84.250618899999992</v>
      </c>
      <c r="H4428" s="50">
        <v>89</v>
      </c>
      <c r="I4428" s="50" t="s">
        <v>580</v>
      </c>
    </row>
    <row r="4429" spans="1:9" x14ac:dyDescent="0.25">
      <c r="A4429" s="50">
        <v>2004</v>
      </c>
      <c r="E4429" s="50">
        <v>1.28</v>
      </c>
      <c r="F4429" s="50">
        <f t="shared" si="69"/>
        <v>81.083302399999994</v>
      </c>
      <c r="H4429" s="50">
        <v>91</v>
      </c>
      <c r="I4429" s="50" t="s">
        <v>580</v>
      </c>
    </row>
    <row r="4430" spans="1:9" x14ac:dyDescent="0.25">
      <c r="A4430" s="50">
        <v>2003</v>
      </c>
      <c r="E4430" s="50">
        <v>1.28</v>
      </c>
      <c r="F4430" s="50">
        <f t="shared" si="69"/>
        <v>81.083302399999994</v>
      </c>
      <c r="H4430" s="50">
        <v>91</v>
      </c>
      <c r="I4430" s="50" t="s">
        <v>580</v>
      </c>
    </row>
    <row r="4431" spans="1:9" x14ac:dyDescent="0.25">
      <c r="A4431" s="50">
        <v>2002</v>
      </c>
      <c r="E4431" s="50">
        <v>1.18</v>
      </c>
      <c r="F4431" s="50">
        <f t="shared" si="69"/>
        <v>74.748669399999983</v>
      </c>
      <c r="H4431" s="50">
        <v>92</v>
      </c>
      <c r="I4431" s="50" t="s">
        <v>580</v>
      </c>
    </row>
    <row r="4432" spans="1:9" x14ac:dyDescent="0.25">
      <c r="A4432" s="50">
        <v>2012</v>
      </c>
      <c r="E4432" s="50">
        <v>1.4</v>
      </c>
      <c r="F4432" s="50">
        <f t="shared" si="69"/>
        <v>88.684861999999981</v>
      </c>
      <c r="H4432" s="50">
        <v>92</v>
      </c>
      <c r="I4432" s="50" t="s">
        <v>581</v>
      </c>
    </row>
    <row r="4433" spans="1:9" x14ac:dyDescent="0.25">
      <c r="A4433" s="50">
        <v>2011</v>
      </c>
      <c r="E4433" s="50">
        <v>1.45</v>
      </c>
      <c r="F4433" s="50">
        <f t="shared" si="69"/>
        <v>91.852178499999994</v>
      </c>
      <c r="H4433" s="50">
        <v>92</v>
      </c>
      <c r="I4433" s="50" t="s">
        <v>581</v>
      </c>
    </row>
    <row r="4434" spans="1:9" x14ac:dyDescent="0.25">
      <c r="A4434" s="50">
        <v>2010</v>
      </c>
      <c r="E4434" s="50">
        <v>1.33</v>
      </c>
      <c r="F4434" s="50">
        <f t="shared" si="69"/>
        <v>84.250618899999992</v>
      </c>
      <c r="H4434" s="50">
        <v>94</v>
      </c>
      <c r="I4434" s="50" t="s">
        <v>581</v>
      </c>
    </row>
    <row r="4435" spans="1:9" x14ac:dyDescent="0.25">
      <c r="A4435" s="50">
        <v>2009</v>
      </c>
      <c r="E4435" s="50">
        <v>1.38</v>
      </c>
      <c r="F4435" s="50">
        <f t="shared" si="69"/>
        <v>87.41793539999999</v>
      </c>
      <c r="H4435" s="50">
        <v>94</v>
      </c>
      <c r="I4435" s="50" t="s">
        <v>581</v>
      </c>
    </row>
    <row r="4436" spans="1:9" x14ac:dyDescent="0.25">
      <c r="A4436" s="50">
        <v>2008</v>
      </c>
      <c r="E4436" s="50">
        <v>1.36</v>
      </c>
      <c r="F4436" s="50">
        <f t="shared" si="69"/>
        <v>86.1510088</v>
      </c>
      <c r="H4436" s="50">
        <v>99</v>
      </c>
      <c r="I4436" s="50" t="s">
        <v>581</v>
      </c>
    </row>
    <row r="4437" spans="1:9" x14ac:dyDescent="0.25">
      <c r="A4437" s="50">
        <v>2007</v>
      </c>
      <c r="E4437" s="50">
        <v>1.36</v>
      </c>
      <c r="F4437" s="50">
        <f t="shared" si="69"/>
        <v>86.1510088</v>
      </c>
      <c r="H4437" s="50">
        <v>99</v>
      </c>
      <c r="I4437" s="50" t="s">
        <v>581</v>
      </c>
    </row>
    <row r="4438" spans="1:9" x14ac:dyDescent="0.25">
      <c r="A4438" s="50">
        <v>2006</v>
      </c>
      <c r="E4438" s="50">
        <v>1.34</v>
      </c>
      <c r="F4438" s="50">
        <f t="shared" si="69"/>
        <v>84.884082199999995</v>
      </c>
      <c r="H4438" s="50">
        <v>91</v>
      </c>
      <c r="I4438" s="50" t="s">
        <v>581</v>
      </c>
    </row>
    <row r="4439" spans="1:9" x14ac:dyDescent="0.25">
      <c r="A4439" s="50">
        <v>2005</v>
      </c>
      <c r="E4439" s="50">
        <v>1.34</v>
      </c>
      <c r="F4439" s="50">
        <f t="shared" si="69"/>
        <v>84.884082199999995</v>
      </c>
      <c r="H4439" s="50">
        <v>91</v>
      </c>
      <c r="I4439" s="50" t="s">
        <v>581</v>
      </c>
    </row>
    <row r="4440" spans="1:9" x14ac:dyDescent="0.25">
      <c r="A4440" s="50">
        <v>2004</v>
      </c>
      <c r="E4440" s="50">
        <v>1.35</v>
      </c>
      <c r="F4440" s="50">
        <f t="shared" si="69"/>
        <v>85.517545499999997</v>
      </c>
      <c r="H4440" s="50">
        <v>92</v>
      </c>
      <c r="I4440" s="50" t="s">
        <v>581</v>
      </c>
    </row>
    <row r="4441" spans="1:9" x14ac:dyDescent="0.25">
      <c r="A4441" s="50">
        <v>2002</v>
      </c>
      <c r="E4441" s="50">
        <v>1.3</v>
      </c>
      <c r="F4441" s="50">
        <f t="shared" si="69"/>
        <v>82.350228999999999</v>
      </c>
      <c r="H4441" s="50">
        <v>93</v>
      </c>
      <c r="I4441" s="50" t="s">
        <v>581</v>
      </c>
    </row>
    <row r="4442" spans="1:9" x14ac:dyDescent="0.25">
      <c r="A4442" s="50">
        <v>2012</v>
      </c>
      <c r="E4442" s="50">
        <v>1.5</v>
      </c>
      <c r="F4442" s="50">
        <f t="shared" si="69"/>
        <v>95.019494999999992</v>
      </c>
      <c r="H4442" s="50">
        <v>90</v>
      </c>
      <c r="I4442" s="50" t="s">
        <v>582</v>
      </c>
    </row>
    <row r="4443" spans="1:9" x14ac:dyDescent="0.25">
      <c r="A4443" s="50">
        <v>2011</v>
      </c>
      <c r="E4443" s="50">
        <v>1.59</v>
      </c>
      <c r="F4443" s="50">
        <f t="shared" si="69"/>
        <v>100.7206647</v>
      </c>
      <c r="H4443" s="50">
        <v>90</v>
      </c>
      <c r="I4443" s="50" t="s">
        <v>582</v>
      </c>
    </row>
    <row r="4444" spans="1:9" x14ac:dyDescent="0.25">
      <c r="A4444" s="50">
        <v>2010</v>
      </c>
      <c r="E4444" s="50">
        <v>1.47</v>
      </c>
      <c r="F4444" s="50">
        <f t="shared" si="69"/>
        <v>93.119105099999985</v>
      </c>
      <c r="H4444" s="50">
        <v>91</v>
      </c>
      <c r="I4444" s="50" t="s">
        <v>582</v>
      </c>
    </row>
    <row r="4445" spans="1:9" x14ac:dyDescent="0.25">
      <c r="A4445" s="50">
        <v>2009</v>
      </c>
      <c r="E4445" s="50">
        <v>1.56</v>
      </c>
      <c r="F4445" s="50">
        <f t="shared" si="69"/>
        <v>98.820274799999993</v>
      </c>
      <c r="H4445" s="50">
        <v>91</v>
      </c>
      <c r="I4445" s="50" t="s">
        <v>582</v>
      </c>
    </row>
    <row r="4446" spans="1:9" x14ac:dyDescent="0.25">
      <c r="A4446" s="50">
        <v>2008</v>
      </c>
      <c r="E4446" s="50">
        <v>1.52</v>
      </c>
      <c r="F4446" s="50">
        <f t="shared" si="69"/>
        <v>96.286421599999997</v>
      </c>
      <c r="H4446" s="50">
        <v>94</v>
      </c>
      <c r="I4446" s="50" t="s">
        <v>582</v>
      </c>
    </row>
    <row r="4447" spans="1:9" x14ac:dyDescent="0.25">
      <c r="A4447" s="50">
        <v>2007</v>
      </c>
      <c r="E4447" s="50">
        <v>1.52</v>
      </c>
      <c r="F4447" s="50">
        <f t="shared" si="69"/>
        <v>96.286421599999997</v>
      </c>
      <c r="H4447" s="50">
        <v>95</v>
      </c>
      <c r="I4447" s="50" t="s">
        <v>582</v>
      </c>
    </row>
    <row r="4448" spans="1:9" x14ac:dyDescent="0.25">
      <c r="A4448" s="50">
        <v>2006</v>
      </c>
      <c r="E4448" s="50">
        <v>1.52</v>
      </c>
      <c r="F4448" s="50">
        <f t="shared" si="69"/>
        <v>96.286421599999997</v>
      </c>
      <c r="H4448" s="50">
        <v>87</v>
      </c>
      <c r="I4448" s="50" t="s">
        <v>582</v>
      </c>
    </row>
    <row r="4449" spans="1:9" x14ac:dyDescent="0.25">
      <c r="A4449" s="50">
        <v>2005</v>
      </c>
      <c r="E4449" s="50">
        <v>1.52</v>
      </c>
      <c r="F4449" s="50">
        <f t="shared" si="69"/>
        <v>96.286421599999997</v>
      </c>
      <c r="H4449" s="50">
        <v>87</v>
      </c>
      <c r="I4449" s="50" t="s">
        <v>582</v>
      </c>
    </row>
    <row r="4450" spans="1:9" x14ac:dyDescent="0.25">
      <c r="A4450" s="50">
        <v>2004</v>
      </c>
      <c r="E4450" s="50">
        <v>1.53</v>
      </c>
      <c r="F4450" s="50">
        <f t="shared" si="69"/>
        <v>96.9198849</v>
      </c>
      <c r="H4450" s="50">
        <v>88</v>
      </c>
      <c r="I4450" s="50" t="s">
        <v>582</v>
      </c>
    </row>
    <row r="4451" spans="1:9" x14ac:dyDescent="0.25">
      <c r="A4451" s="50">
        <v>2002</v>
      </c>
      <c r="E4451" s="50">
        <v>1.43</v>
      </c>
      <c r="F4451" s="50">
        <f t="shared" si="69"/>
        <v>90.585251899999989</v>
      </c>
      <c r="H4451" s="50">
        <v>90</v>
      </c>
      <c r="I4451" s="50" t="s">
        <v>582</v>
      </c>
    </row>
    <row r="4452" spans="1:9" x14ac:dyDescent="0.25">
      <c r="A4452" s="50">
        <v>2012</v>
      </c>
      <c r="E4452" s="50">
        <v>1.2</v>
      </c>
      <c r="F4452" s="50">
        <f t="shared" si="69"/>
        <v>76.015595999999988</v>
      </c>
      <c r="H4452" s="50">
        <v>100</v>
      </c>
      <c r="I4452" s="50" t="s">
        <v>583</v>
      </c>
    </row>
    <row r="4453" spans="1:9" x14ac:dyDescent="0.25">
      <c r="A4453" s="50">
        <v>2011</v>
      </c>
      <c r="E4453" s="50">
        <v>1.29</v>
      </c>
      <c r="F4453" s="50">
        <f t="shared" ref="F4453:F4516" si="70">E4453*(39.37*1.609)</f>
        <v>81.716765699999996</v>
      </c>
      <c r="H4453" s="50">
        <v>100</v>
      </c>
      <c r="I4453" s="50" t="s">
        <v>583</v>
      </c>
    </row>
    <row r="4454" spans="1:9" x14ac:dyDescent="0.25">
      <c r="A4454" s="50">
        <v>2010</v>
      </c>
      <c r="E4454" s="50">
        <v>1.24</v>
      </c>
      <c r="F4454" s="50">
        <f t="shared" si="70"/>
        <v>78.549449199999998</v>
      </c>
      <c r="H4454" s="50">
        <v>100</v>
      </c>
      <c r="I4454" s="50" t="s">
        <v>583</v>
      </c>
    </row>
    <row r="4455" spans="1:9" x14ac:dyDescent="0.25">
      <c r="A4455" s="50">
        <v>2009</v>
      </c>
      <c r="E4455" s="50">
        <v>1.24</v>
      </c>
      <c r="F4455" s="50">
        <f t="shared" si="70"/>
        <v>78.549449199999998</v>
      </c>
      <c r="H4455" s="50">
        <v>100</v>
      </c>
      <c r="I4455" s="50" t="s">
        <v>583</v>
      </c>
    </row>
    <row r="4456" spans="1:9" x14ac:dyDescent="0.25">
      <c r="A4456" s="50">
        <v>2008</v>
      </c>
      <c r="F4456" s="50">
        <f t="shared" si="70"/>
        <v>0</v>
      </c>
      <c r="H4456" s="50">
        <v>90</v>
      </c>
      <c r="I4456" s="50" t="s">
        <v>583</v>
      </c>
    </row>
    <row r="4457" spans="1:9" x14ac:dyDescent="0.25">
      <c r="A4457" s="50">
        <v>2012</v>
      </c>
      <c r="E4457" s="50">
        <v>1.7</v>
      </c>
      <c r="F4457" s="50">
        <f t="shared" si="70"/>
        <v>107.68876099999999</v>
      </c>
      <c r="H4457" s="50">
        <v>72</v>
      </c>
      <c r="I4457" s="50" t="s">
        <v>584</v>
      </c>
    </row>
    <row r="4458" spans="1:9" x14ac:dyDescent="0.25">
      <c r="A4458" s="50">
        <v>2011</v>
      </c>
      <c r="E4458" s="50">
        <v>1.76</v>
      </c>
      <c r="F4458" s="50">
        <f t="shared" si="70"/>
        <v>111.48954079999999</v>
      </c>
      <c r="H4458" s="50">
        <v>72</v>
      </c>
      <c r="I4458" s="50" t="s">
        <v>584</v>
      </c>
    </row>
    <row r="4459" spans="1:9" x14ac:dyDescent="0.25">
      <c r="A4459" s="50">
        <v>2010</v>
      </c>
      <c r="E4459" s="50">
        <v>1.68</v>
      </c>
      <c r="F4459" s="50">
        <f t="shared" si="70"/>
        <v>106.42183439999998</v>
      </c>
      <c r="H4459" s="50">
        <v>87</v>
      </c>
      <c r="I4459" s="50" t="s">
        <v>584</v>
      </c>
    </row>
    <row r="4460" spans="1:9" x14ac:dyDescent="0.25">
      <c r="A4460" s="50">
        <v>2009</v>
      </c>
      <c r="E4460" s="50">
        <v>1.72</v>
      </c>
      <c r="F4460" s="50">
        <f t="shared" si="70"/>
        <v>108.95568759999999</v>
      </c>
      <c r="H4460" s="50">
        <v>87</v>
      </c>
      <c r="I4460" s="50" t="s">
        <v>584</v>
      </c>
    </row>
    <row r="4461" spans="1:9" x14ac:dyDescent="0.25">
      <c r="A4461" s="50">
        <v>2008</v>
      </c>
      <c r="E4461" s="50">
        <v>1.77</v>
      </c>
      <c r="F4461" s="50">
        <f t="shared" si="70"/>
        <v>112.12300409999999</v>
      </c>
      <c r="H4461" s="50">
        <v>85</v>
      </c>
      <c r="I4461" s="50" t="s">
        <v>584</v>
      </c>
    </row>
    <row r="4462" spans="1:9" x14ac:dyDescent="0.25">
      <c r="A4462" s="50">
        <v>2007</v>
      </c>
      <c r="E4462" s="50">
        <v>1.77</v>
      </c>
      <c r="F4462" s="50">
        <f t="shared" si="70"/>
        <v>112.12300409999999</v>
      </c>
      <c r="H4462" s="50">
        <v>86</v>
      </c>
      <c r="I4462" s="50" t="s">
        <v>584</v>
      </c>
    </row>
    <row r="4463" spans="1:9" x14ac:dyDescent="0.25">
      <c r="A4463" s="50">
        <v>2006</v>
      </c>
      <c r="E4463" s="50">
        <v>1.84</v>
      </c>
      <c r="F4463" s="50">
        <f t="shared" si="70"/>
        <v>116.55724719999999</v>
      </c>
      <c r="H4463" s="50">
        <v>83</v>
      </c>
      <c r="I4463" s="50" t="s">
        <v>584</v>
      </c>
    </row>
    <row r="4464" spans="1:9" x14ac:dyDescent="0.25">
      <c r="A4464" s="50">
        <v>2005</v>
      </c>
      <c r="E4464" s="50">
        <v>1.84</v>
      </c>
      <c r="F4464" s="50">
        <f t="shared" si="70"/>
        <v>116.55724719999999</v>
      </c>
      <c r="H4464" s="50">
        <v>84</v>
      </c>
      <c r="I4464" s="50" t="s">
        <v>584</v>
      </c>
    </row>
    <row r="4465" spans="1:9" x14ac:dyDescent="0.25">
      <c r="A4465" s="50">
        <v>2004</v>
      </c>
      <c r="E4465" s="50">
        <v>1.8</v>
      </c>
      <c r="F4465" s="50">
        <f t="shared" si="70"/>
        <v>114.023394</v>
      </c>
      <c r="H4465" s="50">
        <v>80</v>
      </c>
      <c r="I4465" s="50" t="s">
        <v>584</v>
      </c>
    </row>
    <row r="4466" spans="1:9" x14ac:dyDescent="0.25">
      <c r="A4466" s="50">
        <v>2002</v>
      </c>
      <c r="E4466" s="50">
        <v>1.61</v>
      </c>
      <c r="F4466" s="50">
        <f t="shared" si="70"/>
        <v>101.98759129999999</v>
      </c>
      <c r="H4466" s="50">
        <v>88</v>
      </c>
      <c r="I4466" s="50" t="s">
        <v>584</v>
      </c>
    </row>
    <row r="4467" spans="1:9" x14ac:dyDescent="0.25">
      <c r="A4467" s="50">
        <v>2012</v>
      </c>
      <c r="E4467" s="50">
        <v>1.85</v>
      </c>
      <c r="F4467" s="50">
        <f t="shared" si="70"/>
        <v>117.19071049999999</v>
      </c>
      <c r="H4467" s="50">
        <v>57</v>
      </c>
      <c r="I4467" s="50" t="s">
        <v>585</v>
      </c>
    </row>
    <row r="4468" spans="1:9" x14ac:dyDescent="0.25">
      <c r="A4468" s="50">
        <v>2011</v>
      </c>
      <c r="E4468" s="50">
        <v>2.09</v>
      </c>
      <c r="F4468" s="50">
        <f t="shared" si="70"/>
        <v>132.39382969999997</v>
      </c>
      <c r="H4468" s="50">
        <v>55</v>
      </c>
      <c r="I4468" s="50" t="s">
        <v>585</v>
      </c>
    </row>
    <row r="4469" spans="1:9" x14ac:dyDescent="0.25">
      <c r="A4469" s="50">
        <v>2010</v>
      </c>
      <c r="E4469" s="50">
        <v>1.85</v>
      </c>
      <c r="F4469" s="50">
        <f t="shared" si="70"/>
        <v>117.19071049999999</v>
      </c>
      <c r="H4469" s="50">
        <v>73</v>
      </c>
      <c r="I4469" s="50" t="s">
        <v>585</v>
      </c>
    </row>
    <row r="4470" spans="1:9" x14ac:dyDescent="0.25">
      <c r="A4470" s="50">
        <v>2009</v>
      </c>
      <c r="E4470" s="50">
        <v>1.74</v>
      </c>
      <c r="F4470" s="50">
        <f t="shared" si="70"/>
        <v>110.2226142</v>
      </c>
      <c r="H4470" s="50">
        <v>73</v>
      </c>
      <c r="I4470" s="50" t="s">
        <v>585</v>
      </c>
    </row>
    <row r="4471" spans="1:9" x14ac:dyDescent="0.25">
      <c r="A4471" s="50">
        <v>2008</v>
      </c>
      <c r="E4471" s="50">
        <v>1.65</v>
      </c>
      <c r="F4471" s="50">
        <f t="shared" si="70"/>
        <v>104.52144449999999</v>
      </c>
      <c r="H4471" s="50">
        <v>78</v>
      </c>
      <c r="I4471" s="50" t="s">
        <v>585</v>
      </c>
    </row>
    <row r="4472" spans="1:9" x14ac:dyDescent="0.25">
      <c r="A4472" s="50">
        <v>2007</v>
      </c>
      <c r="E4472" s="50">
        <v>1.65</v>
      </c>
      <c r="F4472" s="50">
        <f t="shared" si="70"/>
        <v>104.52144449999999</v>
      </c>
      <c r="H4472" s="50">
        <v>78</v>
      </c>
      <c r="I4472" s="50" t="s">
        <v>585</v>
      </c>
    </row>
    <row r="4473" spans="1:9" x14ac:dyDescent="0.25">
      <c r="A4473" s="50">
        <v>2006</v>
      </c>
      <c r="E4473" s="50">
        <v>1.97</v>
      </c>
      <c r="F4473" s="50">
        <f t="shared" si="70"/>
        <v>124.79227009999998</v>
      </c>
      <c r="H4473" s="50">
        <v>81</v>
      </c>
      <c r="I4473" s="50" t="s">
        <v>585</v>
      </c>
    </row>
    <row r="4474" spans="1:9" x14ac:dyDescent="0.25">
      <c r="A4474" s="50">
        <v>2005</v>
      </c>
      <c r="E4474" s="50">
        <v>1.97</v>
      </c>
      <c r="F4474" s="50">
        <f t="shared" si="70"/>
        <v>124.79227009999998</v>
      </c>
      <c r="H4474" s="50">
        <v>81</v>
      </c>
      <c r="I4474" s="50" t="s">
        <v>585</v>
      </c>
    </row>
    <row r="4475" spans="1:9" x14ac:dyDescent="0.25">
      <c r="A4475" s="50">
        <v>2004</v>
      </c>
      <c r="E4475" s="50">
        <v>1.69</v>
      </c>
      <c r="F4475" s="50">
        <f t="shared" si="70"/>
        <v>107.05529769999998</v>
      </c>
      <c r="H4475" s="50">
        <v>73</v>
      </c>
      <c r="I4475" s="50" t="s">
        <v>585</v>
      </c>
    </row>
    <row r="4476" spans="1:9" x14ac:dyDescent="0.25">
      <c r="A4476" s="50">
        <v>2002</v>
      </c>
      <c r="E4476" s="50">
        <v>1.42</v>
      </c>
      <c r="F4476" s="50">
        <f t="shared" si="70"/>
        <v>89.951788599999986</v>
      </c>
      <c r="H4476" s="50">
        <v>82</v>
      </c>
      <c r="I4476" s="50" t="s">
        <v>585</v>
      </c>
    </row>
    <row r="4477" spans="1:9" x14ac:dyDescent="0.25">
      <c r="A4477" s="50">
        <v>2012</v>
      </c>
      <c r="E4477" s="50">
        <v>1.2</v>
      </c>
      <c r="F4477" s="50">
        <f t="shared" si="70"/>
        <v>76.015595999999988</v>
      </c>
      <c r="H4477" s="50">
        <v>94</v>
      </c>
      <c r="I4477" s="50" t="s">
        <v>586</v>
      </c>
    </row>
    <row r="4478" spans="1:9" x14ac:dyDescent="0.25">
      <c r="A4478" s="50">
        <v>2011</v>
      </c>
      <c r="E4478" s="50">
        <v>1.36</v>
      </c>
      <c r="F4478" s="50">
        <f t="shared" si="70"/>
        <v>86.1510088</v>
      </c>
      <c r="H4478" s="50">
        <v>93</v>
      </c>
      <c r="I4478" s="50" t="s">
        <v>586</v>
      </c>
    </row>
    <row r="4479" spans="1:9" x14ac:dyDescent="0.25">
      <c r="A4479" s="50">
        <v>2010</v>
      </c>
      <c r="E4479" s="50">
        <v>1.18</v>
      </c>
      <c r="F4479" s="50">
        <f t="shared" si="70"/>
        <v>74.748669399999983</v>
      </c>
      <c r="H4479" s="50">
        <v>95</v>
      </c>
      <c r="I4479" s="50" t="s">
        <v>586</v>
      </c>
    </row>
    <row r="4480" spans="1:9" x14ac:dyDescent="0.25">
      <c r="A4480" s="50">
        <v>2009</v>
      </c>
      <c r="E4480" s="50">
        <v>1.32</v>
      </c>
      <c r="F4480" s="50">
        <f t="shared" si="70"/>
        <v>83.617155600000004</v>
      </c>
      <c r="H4480" s="50">
        <v>95</v>
      </c>
      <c r="I4480" s="50" t="s">
        <v>586</v>
      </c>
    </row>
    <row r="4481" spans="1:9" x14ac:dyDescent="0.25">
      <c r="A4481" s="50">
        <v>2008</v>
      </c>
      <c r="E4481" s="50">
        <v>1.33</v>
      </c>
      <c r="F4481" s="50">
        <f t="shared" si="70"/>
        <v>84.250618899999992</v>
      </c>
      <c r="H4481" s="50">
        <v>93</v>
      </c>
      <c r="I4481" s="50" t="s">
        <v>586</v>
      </c>
    </row>
    <row r="4482" spans="1:9" x14ac:dyDescent="0.25">
      <c r="A4482" s="50">
        <v>2007</v>
      </c>
      <c r="E4482" s="50">
        <v>1.33</v>
      </c>
      <c r="F4482" s="50">
        <f t="shared" si="70"/>
        <v>84.250618899999992</v>
      </c>
      <c r="H4482" s="50">
        <v>94</v>
      </c>
      <c r="I4482" s="50" t="s">
        <v>586</v>
      </c>
    </row>
    <row r="4483" spans="1:9" x14ac:dyDescent="0.25">
      <c r="A4483" s="50">
        <v>2006</v>
      </c>
      <c r="E4483" s="50">
        <v>1.34</v>
      </c>
      <c r="F4483" s="50">
        <f t="shared" si="70"/>
        <v>84.884082199999995</v>
      </c>
      <c r="H4483" s="50">
        <v>92</v>
      </c>
      <c r="I4483" s="50" t="s">
        <v>586</v>
      </c>
    </row>
    <row r="4484" spans="1:9" x14ac:dyDescent="0.25">
      <c r="A4484" s="50">
        <v>2005</v>
      </c>
      <c r="E4484" s="50">
        <v>1.34</v>
      </c>
      <c r="F4484" s="50">
        <f t="shared" si="70"/>
        <v>84.884082199999995</v>
      </c>
      <c r="H4484" s="50">
        <v>92</v>
      </c>
      <c r="I4484" s="50" t="s">
        <v>586</v>
      </c>
    </row>
    <row r="4485" spans="1:9" x14ac:dyDescent="0.25">
      <c r="A4485" s="50">
        <v>2004</v>
      </c>
      <c r="E4485" s="50">
        <v>1.23</v>
      </c>
      <c r="F4485" s="50">
        <f t="shared" si="70"/>
        <v>77.915985899999995</v>
      </c>
      <c r="H4485" s="50">
        <v>94</v>
      </c>
      <c r="I4485" s="50" t="s">
        <v>586</v>
      </c>
    </row>
    <row r="4486" spans="1:9" x14ac:dyDescent="0.25">
      <c r="A4486" s="50">
        <v>2003</v>
      </c>
      <c r="E4486" s="50">
        <v>1.23</v>
      </c>
      <c r="F4486" s="50">
        <f t="shared" si="70"/>
        <v>77.915985899999995</v>
      </c>
      <c r="H4486" s="50">
        <v>94</v>
      </c>
      <c r="I4486" s="50" t="s">
        <v>586</v>
      </c>
    </row>
    <row r="4487" spans="1:9" x14ac:dyDescent="0.25">
      <c r="A4487" s="50">
        <v>2002</v>
      </c>
      <c r="E4487" s="50">
        <v>1.31</v>
      </c>
      <c r="F4487" s="50">
        <f t="shared" si="70"/>
        <v>82.983692300000001</v>
      </c>
      <c r="H4487" s="50">
        <v>94</v>
      </c>
      <c r="I4487" s="50" t="s">
        <v>586</v>
      </c>
    </row>
    <row r="4488" spans="1:9" x14ac:dyDescent="0.25">
      <c r="A4488" s="50">
        <v>2012</v>
      </c>
      <c r="E4488" s="50">
        <v>1.6</v>
      </c>
      <c r="F4488" s="50">
        <f t="shared" si="70"/>
        <v>101.354128</v>
      </c>
      <c r="H4488" s="50">
        <v>90</v>
      </c>
      <c r="I4488" s="50" t="s">
        <v>587</v>
      </c>
    </row>
    <row r="4489" spans="1:9" x14ac:dyDescent="0.25">
      <c r="A4489" s="50">
        <v>2011</v>
      </c>
      <c r="E4489" s="50">
        <v>1.79</v>
      </c>
      <c r="F4489" s="50">
        <f t="shared" si="70"/>
        <v>113.38993069999999</v>
      </c>
      <c r="H4489" s="50">
        <v>89</v>
      </c>
      <c r="I4489" s="50" t="s">
        <v>587</v>
      </c>
    </row>
    <row r="4490" spans="1:9" x14ac:dyDescent="0.25">
      <c r="A4490" s="50">
        <v>2010</v>
      </c>
      <c r="E4490" s="50">
        <v>1.44</v>
      </c>
      <c r="F4490" s="50">
        <f t="shared" si="70"/>
        <v>91.218715199999991</v>
      </c>
      <c r="H4490" s="50">
        <v>94</v>
      </c>
      <c r="I4490" s="50" t="s">
        <v>587</v>
      </c>
    </row>
    <row r="4491" spans="1:9" x14ac:dyDescent="0.25">
      <c r="A4491" s="50">
        <v>2009</v>
      </c>
      <c r="E4491" s="50">
        <v>1.47</v>
      </c>
      <c r="F4491" s="50">
        <f t="shared" si="70"/>
        <v>93.119105099999985</v>
      </c>
      <c r="H4491" s="50">
        <v>94</v>
      </c>
      <c r="I4491" s="50" t="s">
        <v>587</v>
      </c>
    </row>
    <row r="4492" spans="1:9" x14ac:dyDescent="0.25">
      <c r="A4492" s="50">
        <v>2008</v>
      </c>
      <c r="E4492" s="50">
        <v>1.36</v>
      </c>
      <c r="F4492" s="50">
        <f t="shared" si="70"/>
        <v>86.1510088</v>
      </c>
      <c r="H4492" s="50">
        <v>90</v>
      </c>
      <c r="I4492" s="50" t="s">
        <v>587</v>
      </c>
    </row>
    <row r="4493" spans="1:9" x14ac:dyDescent="0.25">
      <c r="A4493" s="50">
        <v>2007</v>
      </c>
      <c r="E4493" s="50">
        <v>1.36</v>
      </c>
      <c r="F4493" s="50">
        <f t="shared" si="70"/>
        <v>86.1510088</v>
      </c>
      <c r="H4493" s="50">
        <v>91</v>
      </c>
      <c r="I4493" s="50" t="s">
        <v>587</v>
      </c>
    </row>
    <row r="4494" spans="1:9" x14ac:dyDescent="0.25">
      <c r="A4494" s="50">
        <v>2006</v>
      </c>
      <c r="E4494" s="50">
        <v>1.57</v>
      </c>
      <c r="F4494" s="50">
        <f t="shared" si="70"/>
        <v>99.453738099999995</v>
      </c>
      <c r="H4494" s="50">
        <v>87</v>
      </c>
      <c r="I4494" s="50" t="s">
        <v>587</v>
      </c>
    </row>
    <row r="4495" spans="1:9" x14ac:dyDescent="0.25">
      <c r="A4495" s="50">
        <v>2005</v>
      </c>
      <c r="E4495" s="50">
        <v>1.57</v>
      </c>
      <c r="F4495" s="50">
        <f t="shared" si="70"/>
        <v>99.453738099999995</v>
      </c>
      <c r="H4495" s="50">
        <v>88</v>
      </c>
      <c r="I4495" s="50" t="s">
        <v>587</v>
      </c>
    </row>
    <row r="4496" spans="1:9" x14ac:dyDescent="0.25">
      <c r="A4496" s="50">
        <v>2004</v>
      </c>
      <c r="E4496" s="50">
        <v>1.26</v>
      </c>
      <c r="F4496" s="50">
        <f t="shared" si="70"/>
        <v>79.816375799999989</v>
      </c>
      <c r="H4496" s="50">
        <v>92</v>
      </c>
      <c r="I4496" s="50" t="s">
        <v>587</v>
      </c>
    </row>
    <row r="4497" spans="1:9" x14ac:dyDescent="0.25">
      <c r="A4497" s="50">
        <v>2003</v>
      </c>
      <c r="E4497" s="50">
        <v>1.26</v>
      </c>
      <c r="F4497" s="50">
        <f t="shared" si="70"/>
        <v>79.816375799999989</v>
      </c>
      <c r="H4497" s="50">
        <v>92</v>
      </c>
      <c r="I4497" s="50" t="s">
        <v>587</v>
      </c>
    </row>
    <row r="4498" spans="1:9" x14ac:dyDescent="0.25">
      <c r="A4498" s="50">
        <v>2002</v>
      </c>
      <c r="E4498" s="50">
        <v>1.19</v>
      </c>
      <c r="F4498" s="50">
        <f t="shared" si="70"/>
        <v>75.382132699999985</v>
      </c>
      <c r="H4498" s="50">
        <v>93</v>
      </c>
      <c r="I4498" s="50" t="s">
        <v>587</v>
      </c>
    </row>
    <row r="4499" spans="1:9" x14ac:dyDescent="0.25">
      <c r="A4499" s="50">
        <v>2012</v>
      </c>
      <c r="E4499" s="50">
        <v>1.38</v>
      </c>
      <c r="F4499" s="50">
        <f t="shared" si="70"/>
        <v>87.41793539999999</v>
      </c>
      <c r="H4499" s="50">
        <v>93</v>
      </c>
      <c r="I4499" s="50" t="s">
        <v>588</v>
      </c>
    </row>
    <row r="4500" spans="1:9" x14ac:dyDescent="0.25">
      <c r="A4500" s="50">
        <v>2011</v>
      </c>
      <c r="E4500" s="50">
        <v>1.52</v>
      </c>
      <c r="F4500" s="50">
        <f t="shared" si="70"/>
        <v>96.286421599999997</v>
      </c>
      <c r="H4500" s="50">
        <v>92</v>
      </c>
      <c r="I4500" s="50" t="s">
        <v>588</v>
      </c>
    </row>
    <row r="4501" spans="1:9" x14ac:dyDescent="0.25">
      <c r="A4501" s="50">
        <v>2010</v>
      </c>
      <c r="E4501" s="50">
        <v>1.27</v>
      </c>
      <c r="F4501" s="50">
        <f t="shared" si="70"/>
        <v>80.449839099999991</v>
      </c>
      <c r="H4501" s="50">
        <v>96</v>
      </c>
      <c r="I4501" s="50" t="s">
        <v>588</v>
      </c>
    </row>
    <row r="4502" spans="1:9" x14ac:dyDescent="0.25">
      <c r="A4502" s="50">
        <v>2009</v>
      </c>
      <c r="E4502" s="50">
        <v>1.3</v>
      </c>
      <c r="F4502" s="50">
        <f t="shared" si="70"/>
        <v>82.350228999999999</v>
      </c>
      <c r="H4502" s="50">
        <v>96</v>
      </c>
      <c r="I4502" s="50" t="s">
        <v>588</v>
      </c>
    </row>
    <row r="4503" spans="1:9" x14ac:dyDescent="0.25">
      <c r="A4503" s="50">
        <v>2008</v>
      </c>
      <c r="E4503" s="50">
        <v>1.24</v>
      </c>
      <c r="F4503" s="50">
        <f t="shared" si="70"/>
        <v>78.549449199999998</v>
      </c>
      <c r="H4503" s="50">
        <v>97</v>
      </c>
      <c r="I4503" s="50" t="s">
        <v>588</v>
      </c>
    </row>
    <row r="4504" spans="1:9" x14ac:dyDescent="0.25">
      <c r="A4504" s="50">
        <v>2007</v>
      </c>
      <c r="E4504" s="50">
        <v>1.24</v>
      </c>
      <c r="F4504" s="50">
        <f t="shared" si="70"/>
        <v>78.549449199999998</v>
      </c>
      <c r="H4504" s="50">
        <v>98</v>
      </c>
      <c r="I4504" s="50" t="s">
        <v>588</v>
      </c>
    </row>
    <row r="4505" spans="1:9" x14ac:dyDescent="0.25">
      <c r="A4505" s="50">
        <v>2006</v>
      </c>
      <c r="E4505" s="50">
        <v>1.21</v>
      </c>
      <c r="F4505" s="50">
        <f t="shared" si="70"/>
        <v>76.64905929999999</v>
      </c>
      <c r="H4505" s="50">
        <v>90</v>
      </c>
      <c r="I4505" s="50" t="s">
        <v>588</v>
      </c>
    </row>
    <row r="4506" spans="1:9" x14ac:dyDescent="0.25">
      <c r="A4506" s="50">
        <v>2005</v>
      </c>
      <c r="E4506" s="50">
        <v>1.21</v>
      </c>
      <c r="F4506" s="50">
        <f t="shared" si="70"/>
        <v>76.64905929999999</v>
      </c>
      <c r="H4506" s="50">
        <v>90</v>
      </c>
      <c r="I4506" s="50" t="s">
        <v>588</v>
      </c>
    </row>
    <row r="4507" spans="1:9" x14ac:dyDescent="0.25">
      <c r="A4507" s="50">
        <v>2004</v>
      </c>
      <c r="E4507" s="50">
        <v>1.1000000000000001</v>
      </c>
      <c r="F4507" s="50">
        <f t="shared" si="70"/>
        <v>69.680963000000006</v>
      </c>
      <c r="H4507" s="50">
        <v>93</v>
      </c>
      <c r="I4507" s="50" t="s">
        <v>588</v>
      </c>
    </row>
    <row r="4508" spans="1:9" x14ac:dyDescent="0.25">
      <c r="A4508" s="50">
        <v>2003</v>
      </c>
      <c r="E4508" s="50">
        <v>1.1000000000000001</v>
      </c>
      <c r="F4508" s="50">
        <f t="shared" si="70"/>
        <v>69.680963000000006</v>
      </c>
      <c r="H4508" s="50">
        <v>93</v>
      </c>
      <c r="I4508" s="50" t="s">
        <v>588</v>
      </c>
    </row>
    <row r="4509" spans="1:9" x14ac:dyDescent="0.25">
      <c r="A4509" s="50">
        <v>2002</v>
      </c>
      <c r="E4509" s="50">
        <v>1.04</v>
      </c>
      <c r="F4509" s="50">
        <f t="shared" si="70"/>
        <v>65.880183199999991</v>
      </c>
      <c r="H4509" s="50">
        <v>94</v>
      </c>
      <c r="I4509" s="50" t="s">
        <v>588</v>
      </c>
    </row>
    <row r="4510" spans="1:9" x14ac:dyDescent="0.25">
      <c r="A4510" s="50">
        <v>2012</v>
      </c>
      <c r="E4510" s="50">
        <v>1.28</v>
      </c>
      <c r="F4510" s="50">
        <f t="shared" si="70"/>
        <v>81.083302399999994</v>
      </c>
      <c r="H4510" s="50">
        <v>84</v>
      </c>
      <c r="I4510" s="50" t="s">
        <v>589</v>
      </c>
    </row>
    <row r="4511" spans="1:9" x14ac:dyDescent="0.25">
      <c r="A4511" s="50">
        <v>2011</v>
      </c>
      <c r="E4511" s="50">
        <v>1.47</v>
      </c>
      <c r="F4511" s="50">
        <f t="shared" si="70"/>
        <v>93.119105099999985</v>
      </c>
      <c r="H4511" s="50">
        <v>83</v>
      </c>
      <c r="I4511" s="50" t="s">
        <v>589</v>
      </c>
    </row>
    <row r="4512" spans="1:9" x14ac:dyDescent="0.25">
      <c r="A4512" s="50">
        <v>2010</v>
      </c>
      <c r="E4512" s="50">
        <v>1.23</v>
      </c>
      <c r="F4512" s="50">
        <f t="shared" si="70"/>
        <v>77.915985899999995</v>
      </c>
      <c r="H4512" s="50">
        <v>92</v>
      </c>
      <c r="I4512" s="50" t="s">
        <v>589</v>
      </c>
    </row>
    <row r="4513" spans="1:9" x14ac:dyDescent="0.25">
      <c r="A4513" s="50">
        <v>2009</v>
      </c>
      <c r="E4513" s="50">
        <v>1.3</v>
      </c>
      <c r="F4513" s="50">
        <f t="shared" si="70"/>
        <v>82.350228999999999</v>
      </c>
      <c r="H4513" s="50">
        <v>92</v>
      </c>
      <c r="I4513" s="50" t="s">
        <v>589</v>
      </c>
    </row>
    <row r="4514" spans="1:9" x14ac:dyDescent="0.25">
      <c r="A4514" s="50">
        <v>2008</v>
      </c>
      <c r="E4514" s="50">
        <v>1.31</v>
      </c>
      <c r="F4514" s="50">
        <f t="shared" si="70"/>
        <v>82.983692300000001</v>
      </c>
      <c r="H4514" s="50">
        <v>98</v>
      </c>
      <c r="I4514" s="50" t="s">
        <v>589</v>
      </c>
    </row>
    <row r="4515" spans="1:9" x14ac:dyDescent="0.25">
      <c r="A4515" s="50">
        <v>2007</v>
      </c>
      <c r="E4515" s="50">
        <v>1.31</v>
      </c>
      <c r="F4515" s="50">
        <f t="shared" si="70"/>
        <v>82.983692300000001</v>
      </c>
      <c r="H4515" s="50">
        <v>99</v>
      </c>
      <c r="I4515" s="50" t="s">
        <v>589</v>
      </c>
    </row>
    <row r="4516" spans="1:9" x14ac:dyDescent="0.25">
      <c r="A4516" s="50">
        <v>2006</v>
      </c>
      <c r="E4516" s="50">
        <v>1.42</v>
      </c>
      <c r="F4516" s="50">
        <f t="shared" si="70"/>
        <v>89.951788599999986</v>
      </c>
      <c r="H4516" s="50">
        <v>89</v>
      </c>
      <c r="I4516" s="50" t="s">
        <v>589</v>
      </c>
    </row>
    <row r="4517" spans="1:9" x14ac:dyDescent="0.25">
      <c r="A4517" s="50">
        <v>2005</v>
      </c>
      <c r="E4517" s="50">
        <v>1.42</v>
      </c>
      <c r="F4517" s="50">
        <f t="shared" ref="F4517:F4580" si="71">E4517*(39.37*1.609)</f>
        <v>89.951788599999986</v>
      </c>
      <c r="H4517" s="50">
        <v>90</v>
      </c>
      <c r="I4517" s="50" t="s">
        <v>589</v>
      </c>
    </row>
    <row r="4518" spans="1:9" x14ac:dyDescent="0.25">
      <c r="A4518" s="50">
        <v>2004</v>
      </c>
      <c r="E4518" s="50">
        <v>1.23</v>
      </c>
      <c r="F4518" s="50">
        <f t="shared" si="71"/>
        <v>77.915985899999995</v>
      </c>
      <c r="H4518" s="50">
        <v>93</v>
      </c>
      <c r="I4518" s="50" t="s">
        <v>589</v>
      </c>
    </row>
    <row r="4519" spans="1:9" x14ac:dyDescent="0.25">
      <c r="A4519" s="50">
        <v>2003</v>
      </c>
      <c r="E4519" s="50">
        <v>1.23</v>
      </c>
      <c r="F4519" s="50">
        <f t="shared" si="71"/>
        <v>77.915985899999995</v>
      </c>
      <c r="H4519" s="50">
        <v>93</v>
      </c>
      <c r="I4519" s="50" t="s">
        <v>589</v>
      </c>
    </row>
    <row r="4520" spans="1:9" x14ac:dyDescent="0.25">
      <c r="A4520" s="50">
        <v>2002</v>
      </c>
      <c r="E4520" s="50">
        <v>1.3</v>
      </c>
      <c r="F4520" s="50">
        <f t="shared" si="71"/>
        <v>82.350228999999999</v>
      </c>
      <c r="H4520" s="50">
        <v>93</v>
      </c>
      <c r="I4520" s="50" t="s">
        <v>589</v>
      </c>
    </row>
    <row r="4521" spans="1:9" x14ac:dyDescent="0.25">
      <c r="A4521" s="50">
        <v>2012</v>
      </c>
      <c r="E4521" s="50">
        <v>1.44</v>
      </c>
      <c r="F4521" s="50">
        <f t="shared" si="71"/>
        <v>91.218715199999991</v>
      </c>
      <c r="H4521" s="50">
        <v>86</v>
      </c>
      <c r="I4521" s="50" t="s">
        <v>590</v>
      </c>
    </row>
    <row r="4522" spans="1:9" x14ac:dyDescent="0.25">
      <c r="A4522" s="50">
        <v>2011</v>
      </c>
      <c r="E4522" s="50">
        <v>1.61</v>
      </c>
      <c r="F4522" s="50">
        <f t="shared" si="71"/>
        <v>101.98759129999999</v>
      </c>
      <c r="H4522" s="50">
        <v>84</v>
      </c>
      <c r="I4522" s="50" t="s">
        <v>590</v>
      </c>
    </row>
    <row r="4523" spans="1:9" x14ac:dyDescent="0.25">
      <c r="A4523" s="50">
        <v>2010</v>
      </c>
      <c r="E4523" s="50">
        <v>1.34</v>
      </c>
      <c r="F4523" s="50">
        <f t="shared" si="71"/>
        <v>84.884082199999995</v>
      </c>
      <c r="H4523" s="50">
        <v>93</v>
      </c>
      <c r="I4523" s="50" t="s">
        <v>590</v>
      </c>
    </row>
    <row r="4524" spans="1:9" x14ac:dyDescent="0.25">
      <c r="A4524" s="50">
        <v>2009</v>
      </c>
      <c r="E4524" s="50">
        <v>1.5</v>
      </c>
      <c r="F4524" s="50">
        <f t="shared" si="71"/>
        <v>95.019494999999992</v>
      </c>
      <c r="H4524" s="50">
        <v>93</v>
      </c>
      <c r="I4524" s="50" t="s">
        <v>590</v>
      </c>
    </row>
    <row r="4525" spans="1:9" x14ac:dyDescent="0.25">
      <c r="A4525" s="50">
        <v>2008</v>
      </c>
      <c r="E4525" s="50">
        <v>1.51</v>
      </c>
      <c r="F4525" s="50">
        <f t="shared" si="71"/>
        <v>95.652958299999995</v>
      </c>
      <c r="H4525" s="50">
        <v>98</v>
      </c>
      <c r="I4525" s="50" t="s">
        <v>590</v>
      </c>
    </row>
    <row r="4526" spans="1:9" x14ac:dyDescent="0.25">
      <c r="A4526" s="50">
        <v>2007</v>
      </c>
      <c r="E4526" s="50">
        <v>1.51</v>
      </c>
      <c r="F4526" s="50">
        <f t="shared" si="71"/>
        <v>95.652958299999995</v>
      </c>
      <c r="H4526" s="50">
        <v>99</v>
      </c>
      <c r="I4526" s="50" t="s">
        <v>590</v>
      </c>
    </row>
    <row r="4527" spans="1:9" x14ac:dyDescent="0.25">
      <c r="A4527" s="50">
        <v>2006</v>
      </c>
      <c r="E4527" s="50">
        <v>1.5</v>
      </c>
      <c r="F4527" s="50">
        <f t="shared" si="71"/>
        <v>95.019494999999992</v>
      </c>
      <c r="H4527" s="50">
        <v>91</v>
      </c>
      <c r="I4527" s="50" t="s">
        <v>590</v>
      </c>
    </row>
    <row r="4528" spans="1:9" x14ac:dyDescent="0.25">
      <c r="A4528" s="50">
        <v>2005</v>
      </c>
      <c r="E4528" s="50">
        <v>1.5</v>
      </c>
      <c r="F4528" s="50">
        <f t="shared" si="71"/>
        <v>95.019494999999992</v>
      </c>
      <c r="H4528" s="50">
        <v>91</v>
      </c>
      <c r="I4528" s="50" t="s">
        <v>590</v>
      </c>
    </row>
    <row r="4529" spans="1:9" x14ac:dyDescent="0.25">
      <c r="A4529" s="50">
        <v>2004</v>
      </c>
      <c r="E4529" s="50">
        <v>1.47</v>
      </c>
      <c r="F4529" s="50">
        <f t="shared" si="71"/>
        <v>93.119105099999985</v>
      </c>
      <c r="H4529" s="50">
        <v>92</v>
      </c>
      <c r="I4529" s="50" t="s">
        <v>590</v>
      </c>
    </row>
    <row r="4530" spans="1:9" x14ac:dyDescent="0.25">
      <c r="A4530" s="50">
        <v>2002</v>
      </c>
      <c r="E4530" s="50">
        <v>1.57</v>
      </c>
      <c r="F4530" s="50">
        <f t="shared" si="71"/>
        <v>99.453738099999995</v>
      </c>
      <c r="H4530" s="50">
        <v>89</v>
      </c>
      <c r="I4530" s="50" t="s">
        <v>590</v>
      </c>
    </row>
    <row r="4531" spans="1:9" x14ac:dyDescent="0.25">
      <c r="A4531" s="50">
        <v>2012</v>
      </c>
      <c r="E4531" s="50">
        <v>1.54</v>
      </c>
      <c r="F4531" s="50">
        <f t="shared" si="71"/>
        <v>97.553348199999988</v>
      </c>
      <c r="H4531" s="50">
        <v>90</v>
      </c>
      <c r="I4531" s="50" t="s">
        <v>591</v>
      </c>
    </row>
    <row r="4532" spans="1:9" x14ac:dyDescent="0.25">
      <c r="A4532" s="50">
        <v>2011</v>
      </c>
      <c r="E4532" s="50">
        <v>1.69</v>
      </c>
      <c r="F4532" s="50">
        <f t="shared" si="71"/>
        <v>107.05529769999998</v>
      </c>
      <c r="H4532" s="50">
        <v>89</v>
      </c>
      <c r="I4532" s="50" t="s">
        <v>591</v>
      </c>
    </row>
    <row r="4533" spans="1:9" x14ac:dyDescent="0.25">
      <c r="A4533" s="50">
        <v>2010</v>
      </c>
      <c r="E4533" s="50">
        <v>1.49</v>
      </c>
      <c r="F4533" s="50">
        <f t="shared" si="71"/>
        <v>94.38603169999999</v>
      </c>
      <c r="H4533" s="50">
        <v>91</v>
      </c>
      <c r="I4533" s="50" t="s">
        <v>591</v>
      </c>
    </row>
    <row r="4534" spans="1:9" x14ac:dyDescent="0.25">
      <c r="A4534" s="50">
        <v>2009</v>
      </c>
      <c r="E4534" s="50">
        <v>1.59</v>
      </c>
      <c r="F4534" s="50">
        <f t="shared" si="71"/>
        <v>100.7206647</v>
      </c>
      <c r="H4534" s="50">
        <v>91</v>
      </c>
      <c r="I4534" s="50" t="s">
        <v>591</v>
      </c>
    </row>
    <row r="4535" spans="1:9" x14ac:dyDescent="0.25">
      <c r="A4535" s="50">
        <v>2008</v>
      </c>
      <c r="E4535" s="50">
        <v>1.56</v>
      </c>
      <c r="F4535" s="50">
        <f t="shared" si="71"/>
        <v>98.820274799999993</v>
      </c>
      <c r="H4535" s="50">
        <v>96</v>
      </c>
      <c r="I4535" s="50" t="s">
        <v>591</v>
      </c>
    </row>
    <row r="4536" spans="1:9" x14ac:dyDescent="0.25">
      <c r="A4536" s="50">
        <v>2007</v>
      </c>
      <c r="E4536" s="50">
        <v>1.56</v>
      </c>
      <c r="F4536" s="50">
        <f t="shared" si="71"/>
        <v>98.820274799999993</v>
      </c>
      <c r="H4536" s="50">
        <v>97</v>
      </c>
      <c r="I4536" s="50" t="s">
        <v>591</v>
      </c>
    </row>
    <row r="4537" spans="1:9" x14ac:dyDescent="0.25">
      <c r="A4537" s="50">
        <v>2006</v>
      </c>
      <c r="E4537" s="50">
        <v>1.56</v>
      </c>
      <c r="F4537" s="50">
        <f t="shared" si="71"/>
        <v>98.820274799999993</v>
      </c>
      <c r="H4537" s="50">
        <v>89</v>
      </c>
      <c r="I4537" s="50" t="s">
        <v>591</v>
      </c>
    </row>
    <row r="4538" spans="1:9" x14ac:dyDescent="0.25">
      <c r="A4538" s="50">
        <v>2005</v>
      </c>
      <c r="E4538" s="50">
        <v>1.56</v>
      </c>
      <c r="F4538" s="50">
        <f t="shared" si="71"/>
        <v>98.820274799999993</v>
      </c>
      <c r="H4538" s="50">
        <v>89</v>
      </c>
      <c r="I4538" s="50" t="s">
        <v>591</v>
      </c>
    </row>
    <row r="4539" spans="1:9" x14ac:dyDescent="0.25">
      <c r="A4539" s="50">
        <v>2004</v>
      </c>
      <c r="E4539" s="50">
        <v>1.54</v>
      </c>
      <c r="F4539" s="50">
        <f t="shared" si="71"/>
        <v>97.553348199999988</v>
      </c>
      <c r="H4539" s="50">
        <v>90</v>
      </c>
      <c r="I4539" s="50" t="s">
        <v>591</v>
      </c>
    </row>
    <row r="4540" spans="1:9" x14ac:dyDescent="0.25">
      <c r="A4540" s="50">
        <v>2003</v>
      </c>
      <c r="E4540" s="50">
        <v>1.54</v>
      </c>
      <c r="F4540" s="50">
        <f t="shared" si="71"/>
        <v>97.553348199999988</v>
      </c>
      <c r="H4540" s="50">
        <v>90</v>
      </c>
      <c r="I4540" s="50" t="s">
        <v>591</v>
      </c>
    </row>
    <row r="4541" spans="1:9" x14ac:dyDescent="0.25">
      <c r="A4541" s="50">
        <v>2002</v>
      </c>
      <c r="E4541" s="50">
        <v>1.44</v>
      </c>
      <c r="F4541" s="50">
        <f t="shared" si="71"/>
        <v>91.218715199999991</v>
      </c>
      <c r="H4541" s="50">
        <v>92</v>
      </c>
      <c r="I4541" s="50" t="s">
        <v>591</v>
      </c>
    </row>
    <row r="4542" spans="1:9" x14ac:dyDescent="0.25">
      <c r="A4542" s="50">
        <v>2012</v>
      </c>
      <c r="E4542" s="50">
        <v>2.02</v>
      </c>
      <c r="F4542" s="50">
        <f t="shared" si="71"/>
        <v>127.95958659999999</v>
      </c>
      <c r="H4542" s="50">
        <v>67</v>
      </c>
      <c r="I4542" s="50" t="s">
        <v>592</v>
      </c>
    </row>
    <row r="4543" spans="1:9" x14ac:dyDescent="0.25">
      <c r="A4543" s="50">
        <v>2011</v>
      </c>
      <c r="E4543" s="50">
        <v>2.06</v>
      </c>
      <c r="F4543" s="50">
        <f t="shared" si="71"/>
        <v>130.4934398</v>
      </c>
      <c r="H4543" s="50">
        <v>54</v>
      </c>
      <c r="I4543" s="50" t="s">
        <v>592</v>
      </c>
    </row>
    <row r="4544" spans="1:9" x14ac:dyDescent="0.25">
      <c r="A4544" s="50">
        <v>2010</v>
      </c>
      <c r="E4544" s="50">
        <v>1.99</v>
      </c>
      <c r="F4544" s="50">
        <f t="shared" si="71"/>
        <v>126.05919669999999</v>
      </c>
      <c r="H4544" s="50">
        <v>70</v>
      </c>
      <c r="I4544" s="50" t="s">
        <v>592</v>
      </c>
    </row>
    <row r="4545" spans="1:9" x14ac:dyDescent="0.25">
      <c r="A4545" s="50">
        <v>2009</v>
      </c>
      <c r="E4545" s="50">
        <v>1.92</v>
      </c>
      <c r="F4545" s="50">
        <f t="shared" si="71"/>
        <v>121.62495359999998</v>
      </c>
      <c r="H4545" s="50">
        <v>70</v>
      </c>
      <c r="I4545" s="50" t="s">
        <v>592</v>
      </c>
    </row>
    <row r="4546" spans="1:9" x14ac:dyDescent="0.25">
      <c r="A4546" s="50">
        <v>2008</v>
      </c>
      <c r="E4546" s="50">
        <v>1.92</v>
      </c>
      <c r="F4546" s="50">
        <f t="shared" si="71"/>
        <v>121.62495359999998</v>
      </c>
      <c r="H4546" s="50">
        <v>76</v>
      </c>
      <c r="I4546" s="50" t="s">
        <v>592</v>
      </c>
    </row>
    <row r="4547" spans="1:9" x14ac:dyDescent="0.25">
      <c r="A4547" s="50">
        <v>2007</v>
      </c>
      <c r="E4547" s="50">
        <v>1.92</v>
      </c>
      <c r="F4547" s="50">
        <f t="shared" si="71"/>
        <v>121.62495359999998</v>
      </c>
      <c r="H4547" s="50">
        <v>84</v>
      </c>
      <c r="I4547" s="50" t="s">
        <v>592</v>
      </c>
    </row>
    <row r="4548" spans="1:9" x14ac:dyDescent="0.25">
      <c r="A4548" s="50">
        <v>2006</v>
      </c>
      <c r="E4548" s="50">
        <v>1.92</v>
      </c>
      <c r="F4548" s="50">
        <f t="shared" si="71"/>
        <v>121.62495359999998</v>
      </c>
      <c r="H4548" s="50">
        <v>76</v>
      </c>
      <c r="I4548" s="50" t="s">
        <v>592</v>
      </c>
    </row>
    <row r="4549" spans="1:9" x14ac:dyDescent="0.25">
      <c r="A4549" s="50">
        <v>2005</v>
      </c>
      <c r="E4549" s="50">
        <v>1.86</v>
      </c>
      <c r="F4549" s="50">
        <f t="shared" si="71"/>
        <v>117.8241738</v>
      </c>
      <c r="H4549" s="50">
        <v>83</v>
      </c>
      <c r="I4549" s="50" t="s">
        <v>592</v>
      </c>
    </row>
    <row r="4550" spans="1:9" x14ac:dyDescent="0.25">
      <c r="A4550" s="50">
        <v>2004</v>
      </c>
      <c r="E4550" s="50">
        <v>1.86</v>
      </c>
      <c r="F4550" s="50">
        <f t="shared" si="71"/>
        <v>117.8241738</v>
      </c>
      <c r="H4550" s="50">
        <v>84</v>
      </c>
      <c r="I4550" s="50" t="s">
        <v>592</v>
      </c>
    </row>
    <row r="4551" spans="1:9" x14ac:dyDescent="0.25">
      <c r="A4551" s="50">
        <v>2002</v>
      </c>
      <c r="E4551" s="50">
        <v>1.85</v>
      </c>
      <c r="F4551" s="50">
        <f t="shared" si="71"/>
        <v>117.19071049999999</v>
      </c>
      <c r="H4551" s="50">
        <v>85</v>
      </c>
      <c r="I4551" s="50" t="s">
        <v>592</v>
      </c>
    </row>
    <row r="4552" spans="1:9" x14ac:dyDescent="0.25">
      <c r="A4552" s="50">
        <v>2012</v>
      </c>
      <c r="E4552" s="50">
        <v>2.1800000000000002</v>
      </c>
      <c r="F4552" s="50">
        <f t="shared" si="71"/>
        <v>138.09499940000001</v>
      </c>
      <c r="H4552" s="50">
        <v>52</v>
      </c>
      <c r="I4552" s="50" t="s">
        <v>593</v>
      </c>
    </row>
    <row r="4553" spans="1:9" x14ac:dyDescent="0.25">
      <c r="A4553" s="50">
        <v>2011</v>
      </c>
      <c r="E4553" s="50">
        <v>2.12</v>
      </c>
      <c r="F4553" s="50">
        <f t="shared" si="71"/>
        <v>134.29421959999999</v>
      </c>
      <c r="H4553" s="50">
        <v>53</v>
      </c>
      <c r="I4553" s="50" t="s">
        <v>593</v>
      </c>
    </row>
    <row r="4554" spans="1:9" x14ac:dyDescent="0.25">
      <c r="A4554" s="50">
        <v>2010</v>
      </c>
      <c r="E4554" s="50">
        <v>1.98</v>
      </c>
      <c r="F4554" s="50">
        <f t="shared" si="71"/>
        <v>125.42573339999998</v>
      </c>
      <c r="H4554" s="50">
        <v>69</v>
      </c>
      <c r="I4554" s="50" t="s">
        <v>593</v>
      </c>
    </row>
    <row r="4555" spans="1:9" x14ac:dyDescent="0.25">
      <c r="A4555" s="50">
        <v>2009</v>
      </c>
      <c r="E4555" s="50">
        <v>1.98</v>
      </c>
      <c r="F4555" s="50">
        <f t="shared" si="71"/>
        <v>125.42573339999998</v>
      </c>
      <c r="H4555" s="50">
        <v>69</v>
      </c>
      <c r="I4555" s="50" t="s">
        <v>593</v>
      </c>
    </row>
    <row r="4556" spans="1:9" x14ac:dyDescent="0.25">
      <c r="A4556" s="50">
        <v>2008</v>
      </c>
      <c r="E4556" s="50">
        <v>1.98</v>
      </c>
      <c r="F4556" s="50">
        <f t="shared" si="71"/>
        <v>125.42573339999998</v>
      </c>
      <c r="H4556" s="50">
        <v>73</v>
      </c>
      <c r="I4556" s="50" t="s">
        <v>593</v>
      </c>
    </row>
    <row r="4557" spans="1:9" x14ac:dyDescent="0.25">
      <c r="A4557" s="50">
        <v>2007</v>
      </c>
      <c r="E4557" s="50">
        <v>2.0699999999999998</v>
      </c>
      <c r="F4557" s="50">
        <f t="shared" si="71"/>
        <v>131.12690309999999</v>
      </c>
      <c r="H4557" s="50">
        <v>73</v>
      </c>
      <c r="I4557" s="50" t="s">
        <v>593</v>
      </c>
    </row>
    <row r="4558" spans="1:9" x14ac:dyDescent="0.25">
      <c r="A4558" s="50">
        <v>2006</v>
      </c>
      <c r="E4558" s="50">
        <v>2.0699999999999998</v>
      </c>
      <c r="F4558" s="50">
        <f t="shared" si="71"/>
        <v>131.12690309999999</v>
      </c>
      <c r="H4558" s="50">
        <v>67</v>
      </c>
      <c r="I4558" s="50" t="s">
        <v>593</v>
      </c>
    </row>
    <row r="4559" spans="1:9" x14ac:dyDescent="0.25">
      <c r="A4559" s="50">
        <v>2005</v>
      </c>
      <c r="E4559" s="50">
        <v>2</v>
      </c>
      <c r="F4559" s="50">
        <f t="shared" si="71"/>
        <v>126.69265999999999</v>
      </c>
      <c r="H4559" s="50">
        <v>68</v>
      </c>
      <c r="I4559" s="50" t="s">
        <v>593</v>
      </c>
    </row>
    <row r="4560" spans="1:9" x14ac:dyDescent="0.25">
      <c r="A4560" s="50">
        <v>2004</v>
      </c>
      <c r="E4560" s="50">
        <v>2</v>
      </c>
      <c r="F4560" s="50">
        <f t="shared" si="71"/>
        <v>126.69265999999999</v>
      </c>
      <c r="H4560" s="50">
        <v>70</v>
      </c>
      <c r="I4560" s="50" t="s">
        <v>593</v>
      </c>
    </row>
    <row r="4561" spans="1:9" x14ac:dyDescent="0.25">
      <c r="A4561" s="50">
        <v>2002</v>
      </c>
      <c r="E4561" s="50">
        <v>1.89</v>
      </c>
      <c r="F4561" s="50">
        <f t="shared" si="71"/>
        <v>119.72456369999999</v>
      </c>
      <c r="H4561" s="50">
        <v>71</v>
      </c>
      <c r="I4561" s="50" t="s">
        <v>593</v>
      </c>
    </row>
    <row r="4562" spans="1:9" x14ac:dyDescent="0.25">
      <c r="A4562" s="50">
        <v>2012</v>
      </c>
      <c r="E4562" s="50">
        <v>2.0699999999999998</v>
      </c>
      <c r="F4562" s="50">
        <f t="shared" si="71"/>
        <v>131.12690309999999</v>
      </c>
      <c r="H4562" s="50">
        <v>53</v>
      </c>
      <c r="I4562" s="50" t="s">
        <v>594</v>
      </c>
    </row>
    <row r="4563" spans="1:9" x14ac:dyDescent="0.25">
      <c r="A4563" s="50">
        <v>2011</v>
      </c>
      <c r="E4563" s="50">
        <v>2.1</v>
      </c>
      <c r="F4563" s="50">
        <f t="shared" si="71"/>
        <v>133.02729299999999</v>
      </c>
      <c r="H4563" s="50">
        <v>67</v>
      </c>
      <c r="I4563" s="50" t="s">
        <v>594</v>
      </c>
    </row>
    <row r="4564" spans="1:9" x14ac:dyDescent="0.25">
      <c r="A4564" s="50">
        <v>2010</v>
      </c>
      <c r="E4564" s="50">
        <v>1.58</v>
      </c>
      <c r="F4564" s="50">
        <f t="shared" si="71"/>
        <v>100.0872014</v>
      </c>
      <c r="H4564" s="50">
        <v>74</v>
      </c>
      <c r="I4564" s="50" t="s">
        <v>594</v>
      </c>
    </row>
    <row r="4565" spans="1:9" x14ac:dyDescent="0.25">
      <c r="A4565" s="50">
        <v>2009</v>
      </c>
      <c r="E4565" s="50">
        <v>1.58</v>
      </c>
      <c r="F4565" s="50">
        <f t="shared" si="71"/>
        <v>100.0872014</v>
      </c>
      <c r="H4565" s="50">
        <v>74</v>
      </c>
      <c r="I4565" s="50" t="s">
        <v>594</v>
      </c>
    </row>
    <row r="4566" spans="1:9" x14ac:dyDescent="0.25">
      <c r="A4566" s="50">
        <v>2008</v>
      </c>
      <c r="E4566" s="50">
        <v>1.58</v>
      </c>
      <c r="F4566" s="50">
        <f t="shared" si="71"/>
        <v>100.0872014</v>
      </c>
      <c r="H4566" s="50">
        <v>79</v>
      </c>
      <c r="I4566" s="50" t="s">
        <v>594</v>
      </c>
    </row>
    <row r="4567" spans="1:9" x14ac:dyDescent="0.25">
      <c r="A4567" s="50">
        <v>2007</v>
      </c>
      <c r="E4567" s="50">
        <v>2.0099999999999998</v>
      </c>
      <c r="F4567" s="50">
        <f t="shared" si="71"/>
        <v>127.32612329999998</v>
      </c>
      <c r="H4567" s="50">
        <v>88</v>
      </c>
      <c r="I4567" s="50" t="s">
        <v>594</v>
      </c>
    </row>
    <row r="4568" spans="1:9" x14ac:dyDescent="0.25">
      <c r="A4568" s="50">
        <v>2006</v>
      </c>
      <c r="E4568" s="50">
        <v>2.0099999999999998</v>
      </c>
      <c r="F4568" s="50">
        <f t="shared" si="71"/>
        <v>127.32612329999998</v>
      </c>
      <c r="H4568" s="50">
        <v>81</v>
      </c>
      <c r="I4568" s="50" t="s">
        <v>594</v>
      </c>
    </row>
    <row r="4569" spans="1:9" x14ac:dyDescent="0.25">
      <c r="A4569" s="50">
        <v>2005</v>
      </c>
      <c r="E4569" s="50">
        <v>2.04</v>
      </c>
      <c r="F4569" s="50">
        <f t="shared" si="71"/>
        <v>129.2265132</v>
      </c>
      <c r="H4569" s="50">
        <v>81</v>
      </c>
      <c r="I4569" s="50" t="s">
        <v>594</v>
      </c>
    </row>
    <row r="4570" spans="1:9" x14ac:dyDescent="0.25">
      <c r="A4570" s="50">
        <v>2004</v>
      </c>
      <c r="E4570" s="50">
        <v>2.04</v>
      </c>
      <c r="F4570" s="50">
        <f t="shared" si="71"/>
        <v>129.2265132</v>
      </c>
      <c r="H4570" s="50">
        <v>76</v>
      </c>
      <c r="I4570" s="50" t="s">
        <v>594</v>
      </c>
    </row>
    <row r="4571" spans="1:9" x14ac:dyDescent="0.25">
      <c r="A4571" s="50">
        <v>2003</v>
      </c>
      <c r="E4571" s="50">
        <v>2.02</v>
      </c>
      <c r="F4571" s="50">
        <f t="shared" si="71"/>
        <v>127.95958659999999</v>
      </c>
      <c r="H4571" s="50">
        <v>76</v>
      </c>
      <c r="I4571" s="50" t="s">
        <v>594</v>
      </c>
    </row>
    <row r="4572" spans="1:9" x14ac:dyDescent="0.25">
      <c r="A4572" s="50">
        <v>2002</v>
      </c>
      <c r="E4572" s="50">
        <v>2.02</v>
      </c>
      <c r="F4572" s="50">
        <f t="shared" si="71"/>
        <v>127.95958659999999</v>
      </c>
      <c r="H4572" s="50">
        <v>77</v>
      </c>
      <c r="I4572" s="50" t="s">
        <v>594</v>
      </c>
    </row>
    <row r="4573" spans="1:9" x14ac:dyDescent="0.25">
      <c r="A4573" s="50">
        <v>2012</v>
      </c>
      <c r="E4573" s="50">
        <v>5.66</v>
      </c>
      <c r="F4573" s="50">
        <f t="shared" si="71"/>
        <v>358.54022779999997</v>
      </c>
      <c r="H4573" s="50">
        <v>14</v>
      </c>
      <c r="I4573" s="50" t="s">
        <v>595</v>
      </c>
    </row>
    <row r="4574" spans="1:9" x14ac:dyDescent="0.25">
      <c r="A4574" s="50">
        <v>2011</v>
      </c>
      <c r="E4574" s="50">
        <v>5.32</v>
      </c>
      <c r="F4574" s="50">
        <f t="shared" si="71"/>
        <v>337.00247559999997</v>
      </c>
      <c r="H4574" s="50">
        <v>18</v>
      </c>
      <c r="I4574" s="50" t="s">
        <v>595</v>
      </c>
    </row>
    <row r="4575" spans="1:9" x14ac:dyDescent="0.25">
      <c r="A4575" s="50">
        <v>2010</v>
      </c>
      <c r="E4575" s="50">
        <v>4.7</v>
      </c>
      <c r="F4575" s="50">
        <f t="shared" si="71"/>
        <v>297.72775100000001</v>
      </c>
      <c r="H4575" s="50">
        <v>26</v>
      </c>
      <c r="I4575" s="50" t="s">
        <v>595</v>
      </c>
    </row>
    <row r="4576" spans="1:9" x14ac:dyDescent="0.25">
      <c r="A4576" s="50">
        <v>2009</v>
      </c>
      <c r="E4576" s="50">
        <v>4.7</v>
      </c>
      <c r="F4576" s="50">
        <f t="shared" si="71"/>
        <v>297.72775100000001</v>
      </c>
      <c r="H4576" s="50">
        <v>26</v>
      </c>
      <c r="I4576" s="50" t="s">
        <v>595</v>
      </c>
    </row>
    <row r="4577" spans="1:9" x14ac:dyDescent="0.25">
      <c r="A4577" s="50">
        <v>2008</v>
      </c>
      <c r="E4577" s="50">
        <v>4.7</v>
      </c>
      <c r="F4577" s="50">
        <f t="shared" si="71"/>
        <v>297.72775100000001</v>
      </c>
      <c r="H4577" s="50">
        <v>27</v>
      </c>
      <c r="I4577" s="50" t="s">
        <v>595</v>
      </c>
    </row>
    <row r="4578" spans="1:9" x14ac:dyDescent="0.25">
      <c r="A4578" s="50">
        <v>2007</v>
      </c>
      <c r="E4578" s="50">
        <v>4.68</v>
      </c>
      <c r="F4578" s="50">
        <f t="shared" si="71"/>
        <v>296.46082439999998</v>
      </c>
      <c r="H4578" s="50">
        <v>28</v>
      </c>
      <c r="I4578" s="50" t="s">
        <v>595</v>
      </c>
    </row>
    <row r="4579" spans="1:9" x14ac:dyDescent="0.25">
      <c r="A4579" s="50">
        <v>2006</v>
      </c>
      <c r="E4579" s="50">
        <v>4.68</v>
      </c>
      <c r="F4579" s="50">
        <f t="shared" si="71"/>
        <v>296.46082439999998</v>
      </c>
      <c r="H4579" s="50">
        <v>26</v>
      </c>
      <c r="I4579" s="50" t="s">
        <v>595</v>
      </c>
    </row>
    <row r="4580" spans="1:9" x14ac:dyDescent="0.25">
      <c r="A4580" s="50">
        <v>2005</v>
      </c>
      <c r="E4580" s="50">
        <v>4.72</v>
      </c>
      <c r="F4580" s="50">
        <f t="shared" si="71"/>
        <v>298.99467759999993</v>
      </c>
      <c r="H4580" s="50">
        <v>26</v>
      </c>
      <c r="I4580" s="50" t="s">
        <v>595</v>
      </c>
    </row>
    <row r="4581" spans="1:9" x14ac:dyDescent="0.25">
      <c r="A4581" s="50">
        <v>2004</v>
      </c>
      <c r="E4581" s="50">
        <v>4.72</v>
      </c>
      <c r="F4581" s="50">
        <f t="shared" ref="F4581:F4644" si="72">E4581*(39.37*1.609)</f>
        <v>298.99467759999993</v>
      </c>
      <c r="H4581" s="50">
        <v>29</v>
      </c>
      <c r="I4581" s="50" t="s">
        <v>595</v>
      </c>
    </row>
    <row r="4582" spans="1:9" x14ac:dyDescent="0.25">
      <c r="A4582" s="50">
        <v>2002</v>
      </c>
      <c r="E4582" s="50">
        <v>4.5199999999999996</v>
      </c>
      <c r="F4582" s="50">
        <f t="shared" si="72"/>
        <v>286.32541159999994</v>
      </c>
      <c r="H4582" s="50">
        <v>30</v>
      </c>
      <c r="I4582" s="50" t="s">
        <v>595</v>
      </c>
    </row>
    <row r="4583" spans="1:9" x14ac:dyDescent="0.25">
      <c r="A4583" s="50">
        <v>2012</v>
      </c>
      <c r="E4583" s="50">
        <v>5.2</v>
      </c>
      <c r="F4583" s="50">
        <f t="shared" si="72"/>
        <v>329.400916</v>
      </c>
      <c r="H4583" s="50">
        <v>19</v>
      </c>
      <c r="I4583" s="50" t="s">
        <v>596</v>
      </c>
    </row>
    <row r="4584" spans="1:9" x14ac:dyDescent="0.25">
      <c r="A4584" s="50">
        <v>2011</v>
      </c>
      <c r="E4584" s="50">
        <v>4.72</v>
      </c>
      <c r="F4584" s="50">
        <f t="shared" si="72"/>
        <v>298.99467759999993</v>
      </c>
      <c r="H4584" s="50">
        <v>25</v>
      </c>
      <c r="I4584" s="50" t="s">
        <v>596</v>
      </c>
    </row>
    <row r="4585" spans="1:9" x14ac:dyDescent="0.25">
      <c r="A4585" s="50">
        <v>2010</v>
      </c>
      <c r="E4585" s="50">
        <v>4.3600000000000003</v>
      </c>
      <c r="F4585" s="50">
        <f t="shared" si="72"/>
        <v>276.18999880000001</v>
      </c>
      <c r="H4585" s="50">
        <v>30</v>
      </c>
      <c r="I4585" s="50" t="s">
        <v>596</v>
      </c>
    </row>
    <row r="4586" spans="1:9" x14ac:dyDescent="0.25">
      <c r="A4586" s="50">
        <v>2009</v>
      </c>
      <c r="E4586" s="50">
        <v>4.3600000000000003</v>
      </c>
      <c r="F4586" s="50">
        <f t="shared" si="72"/>
        <v>276.18999880000001</v>
      </c>
      <c r="H4586" s="50">
        <v>30</v>
      </c>
      <c r="I4586" s="50" t="s">
        <v>596</v>
      </c>
    </row>
    <row r="4587" spans="1:9" x14ac:dyDescent="0.25">
      <c r="A4587" s="50">
        <v>2008</v>
      </c>
      <c r="E4587" s="50">
        <v>4.3600000000000003</v>
      </c>
      <c r="F4587" s="50">
        <f t="shared" si="72"/>
        <v>276.18999880000001</v>
      </c>
      <c r="H4587" s="50">
        <v>32</v>
      </c>
      <c r="I4587" s="50" t="s">
        <v>596</v>
      </c>
    </row>
    <row r="4588" spans="1:9" x14ac:dyDescent="0.25">
      <c r="A4588" s="50">
        <v>2007</v>
      </c>
      <c r="E4588" s="50">
        <v>4.82</v>
      </c>
      <c r="F4588" s="50">
        <f t="shared" si="72"/>
        <v>305.32931059999999</v>
      </c>
      <c r="H4588" s="50">
        <v>28</v>
      </c>
      <c r="I4588" s="50" t="s">
        <v>596</v>
      </c>
    </row>
    <row r="4589" spans="1:9" x14ac:dyDescent="0.25">
      <c r="A4589" s="50">
        <v>2006</v>
      </c>
      <c r="E4589" s="50">
        <v>4.82</v>
      </c>
      <c r="F4589" s="50">
        <f t="shared" si="72"/>
        <v>305.32931059999999</v>
      </c>
      <c r="H4589" s="50">
        <v>26</v>
      </c>
      <c r="I4589" s="50" t="s">
        <v>596</v>
      </c>
    </row>
    <row r="4590" spans="1:9" x14ac:dyDescent="0.25">
      <c r="A4590" s="50">
        <v>2005</v>
      </c>
      <c r="E4590" s="50">
        <v>5.24</v>
      </c>
      <c r="F4590" s="50">
        <f t="shared" si="72"/>
        <v>331.93476920000001</v>
      </c>
      <c r="H4590" s="50">
        <v>22</v>
      </c>
      <c r="I4590" s="50" t="s">
        <v>596</v>
      </c>
    </row>
    <row r="4591" spans="1:9" x14ac:dyDescent="0.25">
      <c r="A4591" s="50">
        <v>2004</v>
      </c>
      <c r="E4591" s="50">
        <v>5.24</v>
      </c>
      <c r="F4591" s="50">
        <f t="shared" si="72"/>
        <v>331.93476920000001</v>
      </c>
      <c r="H4591" s="50">
        <v>41</v>
      </c>
      <c r="I4591" s="50" t="s">
        <v>596</v>
      </c>
    </row>
    <row r="4592" spans="1:9" x14ac:dyDescent="0.25">
      <c r="A4592" s="50">
        <v>2002</v>
      </c>
      <c r="E4592" s="50">
        <v>4.6900000000000004</v>
      </c>
      <c r="F4592" s="50">
        <f t="shared" si="72"/>
        <v>297.0942877</v>
      </c>
      <c r="H4592" s="50">
        <v>41</v>
      </c>
      <c r="I4592" s="50" t="s">
        <v>596</v>
      </c>
    </row>
    <row r="4593" spans="1:9" x14ac:dyDescent="0.25">
      <c r="A4593" s="50">
        <v>2005</v>
      </c>
      <c r="E4593" s="50">
        <v>2.93</v>
      </c>
      <c r="F4593" s="50">
        <f t="shared" si="72"/>
        <v>185.60474689999998</v>
      </c>
      <c r="H4593" s="50">
        <v>59</v>
      </c>
      <c r="I4593" s="50" t="s">
        <v>597</v>
      </c>
    </row>
    <row r="4594" spans="1:9" x14ac:dyDescent="0.25">
      <c r="A4594" s="50">
        <v>2004</v>
      </c>
      <c r="E4594" s="50">
        <v>2.86</v>
      </c>
      <c r="F4594" s="50">
        <f t="shared" si="72"/>
        <v>181.17050379999998</v>
      </c>
      <c r="H4594" s="50">
        <v>73</v>
      </c>
      <c r="I4594" s="50" t="s">
        <v>597</v>
      </c>
    </row>
    <row r="4595" spans="1:9" x14ac:dyDescent="0.25">
      <c r="A4595" s="50">
        <v>2002</v>
      </c>
      <c r="E4595" s="50">
        <v>2.69</v>
      </c>
      <c r="F4595" s="50">
        <f t="shared" si="72"/>
        <v>170.40162769999998</v>
      </c>
      <c r="H4595" s="50">
        <v>72</v>
      </c>
      <c r="I4595" s="50" t="s">
        <v>598</v>
      </c>
    </row>
    <row r="4596" spans="1:9" x14ac:dyDescent="0.25">
      <c r="A4596" s="50">
        <v>2012</v>
      </c>
      <c r="E4596" s="50">
        <v>1.98</v>
      </c>
      <c r="F4596" s="50">
        <f t="shared" si="72"/>
        <v>125.42573339999998</v>
      </c>
      <c r="H4596" s="50">
        <v>82</v>
      </c>
      <c r="I4596" s="50" t="s">
        <v>599</v>
      </c>
    </row>
    <row r="4597" spans="1:9" x14ac:dyDescent="0.25">
      <c r="A4597" s="50">
        <v>2011</v>
      </c>
      <c r="E4597" s="50">
        <v>1.98</v>
      </c>
      <c r="F4597" s="50">
        <f t="shared" si="72"/>
        <v>125.42573339999998</v>
      </c>
      <c r="H4597" s="50">
        <v>83</v>
      </c>
      <c r="I4597" s="50" t="s">
        <v>599</v>
      </c>
    </row>
    <row r="4598" spans="1:9" x14ac:dyDescent="0.25">
      <c r="A4598" s="50">
        <v>2010</v>
      </c>
      <c r="E4598" s="50">
        <v>2.16</v>
      </c>
      <c r="F4598" s="50">
        <f t="shared" si="72"/>
        <v>136.8280728</v>
      </c>
      <c r="H4598" s="50">
        <v>82</v>
      </c>
      <c r="I4598" s="50" t="s">
        <v>599</v>
      </c>
    </row>
    <row r="4599" spans="1:9" x14ac:dyDescent="0.25">
      <c r="A4599" s="50">
        <v>2009</v>
      </c>
      <c r="E4599" s="50">
        <v>2.16</v>
      </c>
      <c r="F4599" s="50">
        <f t="shared" si="72"/>
        <v>136.8280728</v>
      </c>
      <c r="H4599" s="50">
        <v>82</v>
      </c>
      <c r="I4599" s="50" t="s">
        <v>599</v>
      </c>
    </row>
    <row r="4600" spans="1:9" x14ac:dyDescent="0.25">
      <c r="A4600" s="50">
        <v>2008</v>
      </c>
      <c r="E4600" s="50">
        <v>2.19</v>
      </c>
      <c r="F4600" s="50">
        <f t="shared" si="72"/>
        <v>138.72846269999999</v>
      </c>
      <c r="H4600" s="50">
        <v>76</v>
      </c>
      <c r="I4600" s="50" t="s">
        <v>599</v>
      </c>
    </row>
    <row r="4601" spans="1:9" x14ac:dyDescent="0.25">
      <c r="A4601" s="50">
        <v>2007</v>
      </c>
      <c r="E4601" s="50">
        <v>2.19</v>
      </c>
      <c r="F4601" s="50">
        <f t="shared" si="72"/>
        <v>138.72846269999999</v>
      </c>
      <c r="H4601" s="50">
        <v>77</v>
      </c>
      <c r="I4601" s="50" t="s">
        <v>599</v>
      </c>
    </row>
    <row r="4602" spans="1:9" x14ac:dyDescent="0.25">
      <c r="A4602" s="50">
        <v>2006</v>
      </c>
      <c r="E4602" s="50">
        <v>2.14</v>
      </c>
      <c r="F4602" s="50">
        <f t="shared" si="72"/>
        <v>135.5611462</v>
      </c>
      <c r="H4602" s="50">
        <v>83</v>
      </c>
      <c r="I4602" s="50" t="s">
        <v>599</v>
      </c>
    </row>
    <row r="4603" spans="1:9" x14ac:dyDescent="0.25">
      <c r="A4603" s="50">
        <v>2005</v>
      </c>
      <c r="E4603" s="50">
        <v>2.14</v>
      </c>
      <c r="F4603" s="50">
        <f t="shared" si="72"/>
        <v>135.5611462</v>
      </c>
      <c r="H4603" s="50">
        <v>83</v>
      </c>
      <c r="I4603" s="50" t="s">
        <v>599</v>
      </c>
    </row>
    <row r="4604" spans="1:9" x14ac:dyDescent="0.25">
      <c r="A4604" s="50">
        <v>2004</v>
      </c>
      <c r="F4604" s="50">
        <f t="shared" si="72"/>
        <v>0</v>
      </c>
      <c r="H4604" s="50">
        <v>90</v>
      </c>
      <c r="I4604" s="50" t="s">
        <v>599</v>
      </c>
    </row>
    <row r="4605" spans="1:9" x14ac:dyDescent="0.25">
      <c r="A4605" s="50">
        <v>2012</v>
      </c>
      <c r="E4605" s="50">
        <v>1.28</v>
      </c>
      <c r="F4605" s="50">
        <f t="shared" si="72"/>
        <v>81.083302399999994</v>
      </c>
      <c r="H4605" s="50">
        <v>85</v>
      </c>
      <c r="I4605" s="50" t="s">
        <v>600</v>
      </c>
    </row>
    <row r="4606" spans="1:9" x14ac:dyDescent="0.25">
      <c r="A4606" s="50">
        <v>2011</v>
      </c>
      <c r="E4606" s="50">
        <v>1.31</v>
      </c>
      <c r="F4606" s="50">
        <f t="shared" si="72"/>
        <v>82.983692300000001</v>
      </c>
      <c r="H4606" s="50">
        <v>85</v>
      </c>
      <c r="I4606" s="50" t="s">
        <v>600</v>
      </c>
    </row>
    <row r="4607" spans="1:9" x14ac:dyDescent="0.25">
      <c r="A4607" s="50">
        <v>2010</v>
      </c>
      <c r="E4607" s="50">
        <v>1.45</v>
      </c>
      <c r="F4607" s="50">
        <f t="shared" si="72"/>
        <v>91.852178499999994</v>
      </c>
      <c r="H4607" s="50">
        <v>94</v>
      </c>
      <c r="I4607" s="50" t="s">
        <v>600</v>
      </c>
    </row>
    <row r="4608" spans="1:9" x14ac:dyDescent="0.25">
      <c r="A4608" s="50">
        <v>2009</v>
      </c>
      <c r="E4608" s="50">
        <v>1.84</v>
      </c>
      <c r="F4608" s="50">
        <f t="shared" si="72"/>
        <v>116.55724719999999</v>
      </c>
      <c r="H4608" s="50">
        <v>94</v>
      </c>
      <c r="I4608" s="50" t="s">
        <v>600</v>
      </c>
    </row>
    <row r="4609" spans="1:9" x14ac:dyDescent="0.25">
      <c r="A4609" s="50">
        <v>2008</v>
      </c>
      <c r="E4609" s="50">
        <v>1.89</v>
      </c>
      <c r="F4609" s="50">
        <f t="shared" si="72"/>
        <v>119.72456369999999</v>
      </c>
      <c r="H4609" s="50">
        <v>94</v>
      </c>
      <c r="I4609" s="50" t="s">
        <v>600</v>
      </c>
    </row>
    <row r="4610" spans="1:9" x14ac:dyDescent="0.25">
      <c r="A4610" s="50">
        <v>2007</v>
      </c>
      <c r="E4610" s="50">
        <v>1.89</v>
      </c>
      <c r="F4610" s="50">
        <f t="shared" si="72"/>
        <v>119.72456369999999</v>
      </c>
      <c r="H4610" s="50">
        <v>95</v>
      </c>
      <c r="I4610" s="50" t="s">
        <v>600</v>
      </c>
    </row>
    <row r="4611" spans="1:9" x14ac:dyDescent="0.25">
      <c r="A4611" s="50">
        <v>2006</v>
      </c>
      <c r="E4611" s="50">
        <v>1.73</v>
      </c>
      <c r="F4611" s="50">
        <f t="shared" si="72"/>
        <v>109.58915089999999</v>
      </c>
      <c r="H4611" s="50">
        <v>88</v>
      </c>
      <c r="I4611" s="50" t="s">
        <v>600</v>
      </c>
    </row>
    <row r="4612" spans="1:9" x14ac:dyDescent="0.25">
      <c r="A4612" s="50">
        <v>2005</v>
      </c>
      <c r="E4612" s="50">
        <v>1.73</v>
      </c>
      <c r="F4612" s="50">
        <f t="shared" si="72"/>
        <v>109.58915089999999</v>
      </c>
      <c r="H4612" s="50">
        <v>89</v>
      </c>
      <c r="I4612" s="50" t="s">
        <v>601</v>
      </c>
    </row>
    <row r="4613" spans="1:9" x14ac:dyDescent="0.25">
      <c r="A4613" s="50">
        <v>2012</v>
      </c>
      <c r="E4613" s="50">
        <v>1.17</v>
      </c>
      <c r="F4613" s="50">
        <f t="shared" si="72"/>
        <v>74.115206099999995</v>
      </c>
      <c r="H4613" s="50">
        <v>93</v>
      </c>
      <c r="I4613" s="50" t="s">
        <v>602</v>
      </c>
    </row>
    <row r="4614" spans="1:9" x14ac:dyDescent="0.25">
      <c r="A4614" s="50">
        <v>2011</v>
      </c>
      <c r="E4614" s="50">
        <v>1.25</v>
      </c>
      <c r="F4614" s="50">
        <f t="shared" si="72"/>
        <v>79.182912499999986</v>
      </c>
      <c r="H4614" s="50">
        <v>92</v>
      </c>
      <c r="I4614" s="50" t="s">
        <v>602</v>
      </c>
    </row>
    <row r="4615" spans="1:9" x14ac:dyDescent="0.25">
      <c r="A4615" s="50">
        <v>2010</v>
      </c>
      <c r="E4615" s="50">
        <v>1.46</v>
      </c>
      <c r="F4615" s="50">
        <f t="shared" si="72"/>
        <v>92.485641799999996</v>
      </c>
      <c r="H4615" s="50">
        <v>95</v>
      </c>
      <c r="I4615" s="50" t="s">
        <v>602</v>
      </c>
    </row>
    <row r="4616" spans="1:9" x14ac:dyDescent="0.25">
      <c r="A4616" s="50">
        <v>2009</v>
      </c>
      <c r="E4616" s="50">
        <v>1.73</v>
      </c>
      <c r="F4616" s="50">
        <f t="shared" si="72"/>
        <v>109.58915089999999</v>
      </c>
      <c r="H4616" s="50">
        <v>95</v>
      </c>
      <c r="I4616" s="50" t="s">
        <v>602</v>
      </c>
    </row>
    <row r="4617" spans="1:9" x14ac:dyDescent="0.25">
      <c r="A4617" s="50">
        <v>2008</v>
      </c>
      <c r="E4617" s="50">
        <v>1.84</v>
      </c>
      <c r="F4617" s="50">
        <f t="shared" si="72"/>
        <v>116.55724719999999</v>
      </c>
      <c r="H4617" s="50">
        <v>88</v>
      </c>
      <c r="I4617" s="50" t="s">
        <v>602</v>
      </c>
    </row>
    <row r="4618" spans="1:9" x14ac:dyDescent="0.25">
      <c r="A4618" s="50">
        <v>2007</v>
      </c>
      <c r="E4618" s="50">
        <v>1.84</v>
      </c>
      <c r="F4618" s="50">
        <f t="shared" si="72"/>
        <v>116.55724719999999</v>
      </c>
      <c r="H4618" s="50">
        <v>88</v>
      </c>
      <c r="I4618" s="50" t="s">
        <v>602</v>
      </c>
    </row>
    <row r="4619" spans="1:9" x14ac:dyDescent="0.25">
      <c r="A4619" s="50">
        <v>2006</v>
      </c>
      <c r="E4619" s="50">
        <v>1.83</v>
      </c>
      <c r="F4619" s="50">
        <f t="shared" si="72"/>
        <v>115.92378389999999</v>
      </c>
      <c r="H4619" s="50">
        <v>87</v>
      </c>
      <c r="I4619" s="50" t="s">
        <v>602</v>
      </c>
    </row>
    <row r="4620" spans="1:9" x14ac:dyDescent="0.25">
      <c r="A4620" s="50">
        <v>2005</v>
      </c>
      <c r="E4620" s="50">
        <v>1.83</v>
      </c>
      <c r="F4620" s="50">
        <f t="shared" si="72"/>
        <v>115.92378389999999</v>
      </c>
      <c r="H4620" s="50">
        <v>87</v>
      </c>
      <c r="I4620" s="50" t="s">
        <v>603</v>
      </c>
    </row>
    <row r="4621" spans="1:9" x14ac:dyDescent="0.25">
      <c r="A4621" s="50">
        <v>2012</v>
      </c>
      <c r="E4621" s="50">
        <v>1.28</v>
      </c>
      <c r="F4621" s="50">
        <f t="shared" si="72"/>
        <v>81.083302399999994</v>
      </c>
      <c r="H4621" s="50">
        <v>98</v>
      </c>
      <c r="I4621" s="50" t="s">
        <v>604</v>
      </c>
    </row>
    <row r="4622" spans="1:9" x14ac:dyDescent="0.25">
      <c r="A4622" s="50">
        <v>2011</v>
      </c>
      <c r="E4622" s="50">
        <v>1.32</v>
      </c>
      <c r="F4622" s="50">
        <f t="shared" si="72"/>
        <v>83.617155600000004</v>
      </c>
      <c r="H4622" s="50">
        <v>98</v>
      </c>
      <c r="I4622" s="50" t="s">
        <v>604</v>
      </c>
    </row>
    <row r="4623" spans="1:9" x14ac:dyDescent="0.25">
      <c r="A4623" s="50">
        <v>2010</v>
      </c>
      <c r="E4623" s="50">
        <v>2.41</v>
      </c>
      <c r="F4623" s="50">
        <f t="shared" si="72"/>
        <v>152.66465529999999</v>
      </c>
      <c r="H4623" s="50">
        <v>98</v>
      </c>
      <c r="I4623" s="50" t="s">
        <v>604</v>
      </c>
    </row>
    <row r="4624" spans="1:9" x14ac:dyDescent="0.25">
      <c r="A4624" s="50">
        <v>2009</v>
      </c>
      <c r="E4624" s="50">
        <v>1.42</v>
      </c>
      <c r="F4624" s="50">
        <f t="shared" si="72"/>
        <v>89.951788599999986</v>
      </c>
      <c r="H4624" s="50">
        <v>98</v>
      </c>
      <c r="I4624" s="50" t="s">
        <v>604</v>
      </c>
    </row>
    <row r="4625" spans="1:9" x14ac:dyDescent="0.25">
      <c r="A4625" s="50">
        <v>2008</v>
      </c>
      <c r="E4625" s="50">
        <v>1.52</v>
      </c>
      <c r="F4625" s="50">
        <f t="shared" si="72"/>
        <v>96.286421599999997</v>
      </c>
      <c r="H4625" s="50">
        <v>98</v>
      </c>
      <c r="I4625" s="50" t="s">
        <v>604</v>
      </c>
    </row>
    <row r="4626" spans="1:9" x14ac:dyDescent="0.25">
      <c r="A4626" s="50">
        <v>2007</v>
      </c>
      <c r="E4626" s="50">
        <v>1.52</v>
      </c>
      <c r="F4626" s="50">
        <f t="shared" si="72"/>
        <v>96.286421599999997</v>
      </c>
      <c r="H4626" s="50">
        <v>98</v>
      </c>
      <c r="I4626" s="50" t="s">
        <v>604</v>
      </c>
    </row>
    <row r="4627" spans="1:9" x14ac:dyDescent="0.25">
      <c r="A4627" s="50">
        <v>2006</v>
      </c>
      <c r="E4627" s="50">
        <v>1.63</v>
      </c>
      <c r="F4627" s="50">
        <f t="shared" si="72"/>
        <v>103.25451789999998</v>
      </c>
      <c r="H4627" s="50">
        <v>89</v>
      </c>
      <c r="I4627" s="50" t="s">
        <v>604</v>
      </c>
    </row>
    <row r="4628" spans="1:9" x14ac:dyDescent="0.25">
      <c r="A4628" s="50">
        <v>2005</v>
      </c>
      <c r="E4628" s="50">
        <v>1.63</v>
      </c>
      <c r="F4628" s="50">
        <f t="shared" si="72"/>
        <v>103.25451789999998</v>
      </c>
      <c r="H4628" s="50">
        <v>90</v>
      </c>
      <c r="I4628" s="50" t="s">
        <v>605</v>
      </c>
    </row>
    <row r="4629" spans="1:9" x14ac:dyDescent="0.25">
      <c r="A4629" s="50">
        <v>2012</v>
      </c>
      <c r="E4629" s="50">
        <v>1.57</v>
      </c>
      <c r="F4629" s="50">
        <f t="shared" si="72"/>
        <v>99.453738099999995</v>
      </c>
      <c r="H4629" s="50">
        <v>86</v>
      </c>
      <c r="I4629" s="50" t="s">
        <v>606</v>
      </c>
    </row>
    <row r="4630" spans="1:9" x14ac:dyDescent="0.25">
      <c r="A4630" s="50">
        <v>2011</v>
      </c>
      <c r="E4630" s="50">
        <v>1.59</v>
      </c>
      <c r="F4630" s="50">
        <f t="shared" si="72"/>
        <v>100.7206647</v>
      </c>
      <c r="H4630" s="50">
        <v>86</v>
      </c>
      <c r="I4630" s="50" t="s">
        <v>606</v>
      </c>
    </row>
    <row r="4631" spans="1:9" x14ac:dyDescent="0.25">
      <c r="A4631" s="50">
        <v>2010</v>
      </c>
      <c r="E4631" s="50">
        <v>1.45</v>
      </c>
      <c r="F4631" s="50">
        <f t="shared" si="72"/>
        <v>91.852178499999994</v>
      </c>
      <c r="H4631" s="50">
        <v>93</v>
      </c>
      <c r="I4631" s="50" t="s">
        <v>606</v>
      </c>
    </row>
    <row r="4632" spans="1:9" x14ac:dyDescent="0.25">
      <c r="A4632" s="50">
        <v>2009</v>
      </c>
      <c r="E4632" s="50">
        <v>1.62</v>
      </c>
      <c r="F4632" s="50">
        <f t="shared" si="72"/>
        <v>102.62105459999999</v>
      </c>
      <c r="H4632" s="50">
        <v>93</v>
      </c>
      <c r="I4632" s="50" t="s">
        <v>606</v>
      </c>
    </row>
    <row r="4633" spans="1:9" x14ac:dyDescent="0.25">
      <c r="A4633" s="50">
        <v>2008</v>
      </c>
      <c r="E4633" s="50">
        <v>1.71</v>
      </c>
      <c r="F4633" s="50">
        <f t="shared" si="72"/>
        <v>108.32222429999999</v>
      </c>
      <c r="H4633" s="50">
        <v>88</v>
      </c>
      <c r="I4633" s="50" t="s">
        <v>606</v>
      </c>
    </row>
    <row r="4634" spans="1:9" x14ac:dyDescent="0.25">
      <c r="A4634" s="50">
        <v>2007</v>
      </c>
      <c r="E4634" s="50">
        <v>1.71</v>
      </c>
      <c r="F4634" s="50">
        <f t="shared" si="72"/>
        <v>108.32222429999999</v>
      </c>
      <c r="H4634" s="50">
        <v>88</v>
      </c>
      <c r="I4634" s="50" t="s">
        <v>606</v>
      </c>
    </row>
    <row r="4635" spans="1:9" x14ac:dyDescent="0.25">
      <c r="A4635" s="50">
        <v>2006</v>
      </c>
      <c r="E4635" s="50">
        <v>1.59</v>
      </c>
      <c r="F4635" s="50">
        <f t="shared" si="72"/>
        <v>100.7206647</v>
      </c>
      <c r="H4635" s="50">
        <v>88</v>
      </c>
      <c r="I4635" s="50" t="s">
        <v>606</v>
      </c>
    </row>
    <row r="4636" spans="1:9" x14ac:dyDescent="0.25">
      <c r="A4636" s="50">
        <v>2005</v>
      </c>
      <c r="E4636" s="50">
        <v>1.59</v>
      </c>
      <c r="F4636" s="50">
        <f t="shared" si="72"/>
        <v>100.7206647</v>
      </c>
      <c r="H4636" s="50">
        <v>88</v>
      </c>
      <c r="I4636" s="50" t="s">
        <v>606</v>
      </c>
    </row>
    <row r="4637" spans="1:9" x14ac:dyDescent="0.25">
      <c r="A4637" s="50">
        <v>2004</v>
      </c>
      <c r="E4637" s="50">
        <v>1.58</v>
      </c>
      <c r="F4637" s="50">
        <f t="shared" si="72"/>
        <v>100.0872014</v>
      </c>
      <c r="H4637" s="50">
        <v>90</v>
      </c>
      <c r="I4637" s="50" t="s">
        <v>606</v>
      </c>
    </row>
    <row r="4638" spans="1:9" x14ac:dyDescent="0.25">
      <c r="A4638" s="50">
        <v>2002</v>
      </c>
      <c r="E4638" s="50">
        <v>1</v>
      </c>
      <c r="F4638" s="50">
        <f t="shared" si="72"/>
        <v>63.346329999999995</v>
      </c>
      <c r="H4638" s="50">
        <v>91</v>
      </c>
      <c r="I4638" s="50" t="s">
        <v>606</v>
      </c>
    </row>
    <row r="4639" spans="1:9" x14ac:dyDescent="0.25">
      <c r="A4639" s="50">
        <v>2012</v>
      </c>
      <c r="E4639" s="50">
        <v>1.73</v>
      </c>
      <c r="F4639" s="50">
        <f t="shared" si="72"/>
        <v>109.58915089999999</v>
      </c>
      <c r="H4639" s="50">
        <v>84</v>
      </c>
      <c r="I4639" s="50" t="s">
        <v>607</v>
      </c>
    </row>
    <row r="4640" spans="1:9" x14ac:dyDescent="0.25">
      <c r="A4640" s="50">
        <v>2011</v>
      </c>
      <c r="E4640" s="50">
        <v>1.64</v>
      </c>
      <c r="F4640" s="50">
        <f t="shared" si="72"/>
        <v>103.88798119999998</v>
      </c>
      <c r="H4640" s="50">
        <v>85</v>
      </c>
      <c r="I4640" s="50" t="s">
        <v>607</v>
      </c>
    </row>
    <row r="4641" spans="1:9" x14ac:dyDescent="0.25">
      <c r="A4641" s="50">
        <v>2010</v>
      </c>
      <c r="E4641" s="50">
        <v>1.56</v>
      </c>
      <c r="F4641" s="50">
        <f t="shared" si="72"/>
        <v>98.820274799999993</v>
      </c>
      <c r="H4641" s="50">
        <v>92</v>
      </c>
      <c r="I4641" s="50" t="s">
        <v>607</v>
      </c>
    </row>
    <row r="4642" spans="1:9" x14ac:dyDescent="0.25">
      <c r="A4642" s="50">
        <v>2009</v>
      </c>
      <c r="E4642" s="50">
        <v>1.71</v>
      </c>
      <c r="F4642" s="50">
        <f t="shared" si="72"/>
        <v>108.32222429999999</v>
      </c>
      <c r="H4642" s="50">
        <v>92</v>
      </c>
      <c r="I4642" s="50" t="s">
        <v>607</v>
      </c>
    </row>
    <row r="4643" spans="1:9" x14ac:dyDescent="0.25">
      <c r="A4643" s="50">
        <v>2008</v>
      </c>
      <c r="E4643" s="50">
        <v>1.66</v>
      </c>
      <c r="F4643" s="50">
        <f t="shared" si="72"/>
        <v>105.15490779999999</v>
      </c>
      <c r="H4643" s="50">
        <v>87</v>
      </c>
      <c r="I4643" s="50" t="s">
        <v>607</v>
      </c>
    </row>
    <row r="4644" spans="1:9" x14ac:dyDescent="0.25">
      <c r="A4644" s="50">
        <v>2007</v>
      </c>
      <c r="E4644" s="50">
        <v>1.66</v>
      </c>
      <c r="F4644" s="50">
        <f t="shared" si="72"/>
        <v>105.15490779999999</v>
      </c>
      <c r="H4644" s="50">
        <v>87</v>
      </c>
      <c r="I4644" s="50" t="s">
        <v>607</v>
      </c>
    </row>
    <row r="4645" spans="1:9" x14ac:dyDescent="0.25">
      <c r="A4645" s="50">
        <v>2006</v>
      </c>
      <c r="E4645" s="50">
        <v>1.62</v>
      </c>
      <c r="F4645" s="50">
        <f t="shared" ref="F4645:F4708" si="73">E4645*(39.37*1.609)</f>
        <v>102.62105459999999</v>
      </c>
      <c r="H4645" s="50">
        <v>86</v>
      </c>
      <c r="I4645" s="50" t="s">
        <v>607</v>
      </c>
    </row>
    <row r="4646" spans="1:9" x14ac:dyDescent="0.25">
      <c r="A4646" s="50">
        <v>2005</v>
      </c>
      <c r="E4646" s="50">
        <v>1.62</v>
      </c>
      <c r="F4646" s="50">
        <f t="shared" si="73"/>
        <v>102.62105459999999</v>
      </c>
      <c r="H4646" s="50">
        <v>87</v>
      </c>
      <c r="I4646" s="50" t="s">
        <v>607</v>
      </c>
    </row>
    <row r="4647" spans="1:9" x14ac:dyDescent="0.25">
      <c r="A4647" s="50">
        <v>2004</v>
      </c>
      <c r="E4647" s="50">
        <v>1.62</v>
      </c>
      <c r="F4647" s="50">
        <f t="shared" si="73"/>
        <v>102.62105459999999</v>
      </c>
      <c r="H4647" s="50">
        <v>88</v>
      </c>
      <c r="I4647" s="50" t="s">
        <v>607</v>
      </c>
    </row>
    <row r="4648" spans="1:9" x14ac:dyDescent="0.25">
      <c r="A4648" s="50">
        <v>2002</v>
      </c>
      <c r="F4648" s="50">
        <f t="shared" si="73"/>
        <v>0</v>
      </c>
      <c r="H4648" s="50">
        <v>89</v>
      </c>
      <c r="I4648" s="50" t="s">
        <v>607</v>
      </c>
    </row>
    <row r="4649" spans="1:9" x14ac:dyDescent="0.25">
      <c r="A4649" s="50">
        <v>2012</v>
      </c>
      <c r="E4649" s="50">
        <v>1.53</v>
      </c>
      <c r="F4649" s="50">
        <f t="shared" si="73"/>
        <v>96.9198849</v>
      </c>
      <c r="H4649" s="50">
        <v>85</v>
      </c>
      <c r="I4649" s="50" t="s">
        <v>608</v>
      </c>
    </row>
    <row r="4650" spans="1:9" x14ac:dyDescent="0.25">
      <c r="A4650" s="50">
        <v>2011</v>
      </c>
      <c r="E4650" s="50">
        <v>1.53</v>
      </c>
      <c r="F4650" s="50">
        <f t="shared" si="73"/>
        <v>96.9198849</v>
      </c>
      <c r="H4650" s="50">
        <v>86</v>
      </c>
      <c r="I4650" s="50" t="s">
        <v>608</v>
      </c>
    </row>
    <row r="4651" spans="1:9" x14ac:dyDescent="0.25">
      <c r="A4651" s="50">
        <v>2010</v>
      </c>
      <c r="E4651" s="50">
        <v>1.5</v>
      </c>
      <c r="F4651" s="50">
        <f t="shared" si="73"/>
        <v>95.019494999999992</v>
      </c>
      <c r="H4651" s="50">
        <v>90</v>
      </c>
      <c r="I4651" s="50" t="s">
        <v>608</v>
      </c>
    </row>
    <row r="4652" spans="1:9" x14ac:dyDescent="0.25">
      <c r="A4652" s="50">
        <v>2009</v>
      </c>
      <c r="E4652" s="50">
        <v>1.87</v>
      </c>
      <c r="F4652" s="50">
        <f t="shared" si="73"/>
        <v>118.4576371</v>
      </c>
      <c r="H4652" s="50">
        <v>90</v>
      </c>
      <c r="I4652" s="50" t="s">
        <v>608</v>
      </c>
    </row>
    <row r="4653" spans="1:9" x14ac:dyDescent="0.25">
      <c r="A4653" s="50">
        <v>2008</v>
      </c>
      <c r="E4653" s="50">
        <v>1.85</v>
      </c>
      <c r="F4653" s="50">
        <f t="shared" si="73"/>
        <v>117.19071049999999</v>
      </c>
      <c r="H4653" s="50">
        <v>89</v>
      </c>
      <c r="I4653" s="50" t="s">
        <v>608</v>
      </c>
    </row>
    <row r="4654" spans="1:9" x14ac:dyDescent="0.25">
      <c r="A4654" s="50">
        <v>2007</v>
      </c>
      <c r="E4654" s="50">
        <v>1.85</v>
      </c>
      <c r="F4654" s="50">
        <f t="shared" si="73"/>
        <v>117.19071049999999</v>
      </c>
      <c r="H4654" s="50">
        <v>90</v>
      </c>
      <c r="I4654" s="50" t="s">
        <v>608</v>
      </c>
    </row>
    <row r="4655" spans="1:9" x14ac:dyDescent="0.25">
      <c r="A4655" s="50">
        <v>2006</v>
      </c>
      <c r="E4655" s="50">
        <v>1.64</v>
      </c>
      <c r="F4655" s="50">
        <f t="shared" si="73"/>
        <v>103.88798119999998</v>
      </c>
      <c r="H4655" s="50">
        <v>90</v>
      </c>
      <c r="I4655" s="50" t="s">
        <v>608</v>
      </c>
    </row>
    <row r="4656" spans="1:9" x14ac:dyDescent="0.25">
      <c r="A4656" s="50">
        <v>2005</v>
      </c>
      <c r="E4656" s="50">
        <v>1.64</v>
      </c>
      <c r="F4656" s="50">
        <f t="shared" si="73"/>
        <v>103.88798119999998</v>
      </c>
      <c r="H4656" s="50">
        <v>91</v>
      </c>
      <c r="I4656" s="50" t="s">
        <v>608</v>
      </c>
    </row>
    <row r="4657" spans="1:9" x14ac:dyDescent="0.25">
      <c r="A4657" s="50">
        <v>2004</v>
      </c>
      <c r="E4657" s="50">
        <v>1.63</v>
      </c>
      <c r="F4657" s="50">
        <f t="shared" si="73"/>
        <v>103.25451789999998</v>
      </c>
      <c r="H4657" s="50">
        <v>92</v>
      </c>
      <c r="I4657" s="50" t="s">
        <v>608</v>
      </c>
    </row>
    <row r="4658" spans="1:9" x14ac:dyDescent="0.25">
      <c r="A4658" s="50">
        <v>2002</v>
      </c>
      <c r="E4658" s="50">
        <v>1.7</v>
      </c>
      <c r="F4658" s="50">
        <f t="shared" si="73"/>
        <v>107.68876099999999</v>
      </c>
      <c r="H4658" s="50">
        <v>92</v>
      </c>
      <c r="I4658" s="50" t="s">
        <v>608</v>
      </c>
    </row>
    <row r="4659" spans="1:9" x14ac:dyDescent="0.25">
      <c r="A4659" s="50">
        <v>2012</v>
      </c>
      <c r="E4659" s="50">
        <v>1.33</v>
      </c>
      <c r="F4659" s="50">
        <f t="shared" si="73"/>
        <v>84.250618899999992</v>
      </c>
      <c r="H4659" s="50">
        <v>87</v>
      </c>
      <c r="I4659" s="50" t="s">
        <v>609</v>
      </c>
    </row>
    <row r="4660" spans="1:9" x14ac:dyDescent="0.25">
      <c r="A4660" s="50">
        <v>2011</v>
      </c>
      <c r="E4660" s="50">
        <v>1.22</v>
      </c>
      <c r="F4660" s="50">
        <f t="shared" si="73"/>
        <v>77.282522599999993</v>
      </c>
      <c r="H4660" s="50">
        <v>89</v>
      </c>
      <c r="I4660" s="50" t="s">
        <v>609</v>
      </c>
    </row>
    <row r="4661" spans="1:9" x14ac:dyDescent="0.25">
      <c r="A4661" s="50">
        <v>2010</v>
      </c>
      <c r="E4661" s="50">
        <v>1.22</v>
      </c>
      <c r="F4661" s="50">
        <f t="shared" si="73"/>
        <v>77.282522599999993</v>
      </c>
      <c r="H4661" s="50">
        <v>96</v>
      </c>
      <c r="I4661" s="50" t="s">
        <v>609</v>
      </c>
    </row>
    <row r="4662" spans="1:9" x14ac:dyDescent="0.25">
      <c r="A4662" s="50">
        <v>2009</v>
      </c>
      <c r="E4662" s="50">
        <v>1.26</v>
      </c>
      <c r="F4662" s="50">
        <f t="shared" si="73"/>
        <v>79.816375799999989</v>
      </c>
      <c r="H4662" s="50">
        <v>96</v>
      </c>
      <c r="I4662" s="50" t="s">
        <v>609</v>
      </c>
    </row>
    <row r="4663" spans="1:9" x14ac:dyDescent="0.25">
      <c r="A4663" s="50">
        <v>2008</v>
      </c>
      <c r="E4663" s="50">
        <v>1.18</v>
      </c>
      <c r="F4663" s="50">
        <f t="shared" si="73"/>
        <v>74.748669399999983</v>
      </c>
      <c r="H4663" s="50">
        <v>100</v>
      </c>
      <c r="I4663" s="50" t="s">
        <v>609</v>
      </c>
    </row>
    <row r="4664" spans="1:9" x14ac:dyDescent="0.25">
      <c r="A4664" s="50">
        <v>2007</v>
      </c>
      <c r="E4664" s="50">
        <v>1.18</v>
      </c>
      <c r="F4664" s="50">
        <f t="shared" si="73"/>
        <v>74.748669399999983</v>
      </c>
      <c r="H4664" s="50">
        <v>100</v>
      </c>
      <c r="I4664" s="50" t="s">
        <v>609</v>
      </c>
    </row>
    <row r="4665" spans="1:9" x14ac:dyDescent="0.25">
      <c r="A4665" s="50">
        <v>2006</v>
      </c>
      <c r="E4665" s="50">
        <v>1.1499999999999999</v>
      </c>
      <c r="F4665" s="50">
        <f t="shared" si="73"/>
        <v>72.84827949999999</v>
      </c>
      <c r="H4665" s="50">
        <v>93</v>
      </c>
      <c r="I4665" s="50" t="s">
        <v>609</v>
      </c>
    </row>
    <row r="4666" spans="1:9" x14ac:dyDescent="0.25">
      <c r="A4666" s="50">
        <v>2005</v>
      </c>
      <c r="E4666" s="50">
        <v>1.1499999999999999</v>
      </c>
      <c r="F4666" s="50">
        <f t="shared" si="73"/>
        <v>72.84827949999999</v>
      </c>
      <c r="H4666" s="50">
        <v>93</v>
      </c>
      <c r="I4666" s="50" t="s">
        <v>609</v>
      </c>
    </row>
    <row r="4667" spans="1:9" x14ac:dyDescent="0.25">
      <c r="A4667" s="50">
        <v>2004</v>
      </c>
      <c r="E4667" s="50">
        <v>1.1499999999999999</v>
      </c>
      <c r="F4667" s="50">
        <f t="shared" si="73"/>
        <v>72.84827949999999</v>
      </c>
      <c r="H4667" s="50">
        <v>94</v>
      </c>
      <c r="I4667" s="50" t="s">
        <v>609</v>
      </c>
    </row>
    <row r="4668" spans="1:9" x14ac:dyDescent="0.25">
      <c r="A4668" s="50">
        <v>2003</v>
      </c>
      <c r="E4668" s="50">
        <v>1.1499999999999999</v>
      </c>
      <c r="F4668" s="50">
        <f t="shared" si="73"/>
        <v>72.84827949999999</v>
      </c>
      <c r="H4668" s="50">
        <v>94</v>
      </c>
      <c r="I4668" s="50" t="s">
        <v>609</v>
      </c>
    </row>
    <row r="4669" spans="1:9" x14ac:dyDescent="0.25">
      <c r="A4669" s="50">
        <v>2002</v>
      </c>
      <c r="E4669" s="50">
        <v>1.0900000000000001</v>
      </c>
      <c r="F4669" s="50">
        <f t="shared" si="73"/>
        <v>69.047499700000003</v>
      </c>
      <c r="H4669" s="50">
        <v>100</v>
      </c>
      <c r="I4669" s="50" t="s">
        <v>609</v>
      </c>
    </row>
    <row r="4670" spans="1:9" x14ac:dyDescent="0.25">
      <c r="A4670" s="50">
        <v>2012</v>
      </c>
      <c r="E4670" s="50">
        <v>1.75</v>
      </c>
      <c r="F4670" s="50">
        <f t="shared" si="73"/>
        <v>110.8560775</v>
      </c>
      <c r="H4670" s="50">
        <v>82</v>
      </c>
      <c r="I4670" s="50" t="s">
        <v>610</v>
      </c>
    </row>
    <row r="4671" spans="1:9" x14ac:dyDescent="0.25">
      <c r="A4671" s="50">
        <v>2011</v>
      </c>
      <c r="E4671" s="50">
        <v>1.62</v>
      </c>
      <c r="F4671" s="50">
        <f t="shared" si="73"/>
        <v>102.62105459999999</v>
      </c>
      <c r="H4671" s="50">
        <v>84</v>
      </c>
      <c r="I4671" s="50" t="s">
        <v>610</v>
      </c>
    </row>
    <row r="4672" spans="1:9" x14ac:dyDescent="0.25">
      <c r="A4672" s="50">
        <v>2010</v>
      </c>
      <c r="E4672" s="50">
        <v>1.49</v>
      </c>
      <c r="F4672" s="50">
        <f t="shared" si="73"/>
        <v>94.38603169999999</v>
      </c>
      <c r="H4672" s="50">
        <v>92</v>
      </c>
      <c r="I4672" s="50" t="s">
        <v>610</v>
      </c>
    </row>
    <row r="4673" spans="1:9" x14ac:dyDescent="0.25">
      <c r="A4673" s="50">
        <v>2009</v>
      </c>
      <c r="E4673" s="50">
        <v>1.59</v>
      </c>
      <c r="F4673" s="50">
        <f t="shared" si="73"/>
        <v>100.7206647</v>
      </c>
      <c r="H4673" s="50">
        <v>92</v>
      </c>
      <c r="I4673" s="50" t="s">
        <v>610</v>
      </c>
    </row>
    <row r="4674" spans="1:9" x14ac:dyDescent="0.25">
      <c r="A4674" s="50">
        <v>2008</v>
      </c>
      <c r="E4674" s="50">
        <v>1.48</v>
      </c>
      <c r="F4674" s="50">
        <f t="shared" si="73"/>
        <v>93.752568399999987</v>
      </c>
      <c r="H4674" s="50">
        <v>91</v>
      </c>
      <c r="I4674" s="50" t="s">
        <v>610</v>
      </c>
    </row>
    <row r="4675" spans="1:9" x14ac:dyDescent="0.25">
      <c r="A4675" s="50">
        <v>2007</v>
      </c>
      <c r="E4675" s="50">
        <v>1.48</v>
      </c>
      <c r="F4675" s="50">
        <f t="shared" si="73"/>
        <v>93.752568399999987</v>
      </c>
      <c r="H4675" s="50">
        <v>91</v>
      </c>
      <c r="I4675" s="50" t="s">
        <v>610</v>
      </c>
    </row>
    <row r="4676" spans="1:9" x14ac:dyDescent="0.25">
      <c r="A4676" s="50">
        <v>2006</v>
      </c>
      <c r="E4676" s="50">
        <v>1.44</v>
      </c>
      <c r="F4676" s="50">
        <f t="shared" si="73"/>
        <v>91.218715199999991</v>
      </c>
      <c r="H4676" s="50">
        <v>84</v>
      </c>
      <c r="I4676" s="50" t="s">
        <v>610</v>
      </c>
    </row>
    <row r="4677" spans="1:9" x14ac:dyDescent="0.25">
      <c r="A4677" s="50">
        <v>2005</v>
      </c>
      <c r="E4677" s="50">
        <v>1.44</v>
      </c>
      <c r="F4677" s="50">
        <f t="shared" si="73"/>
        <v>91.218715199999991</v>
      </c>
      <c r="H4677" s="50">
        <v>85</v>
      </c>
      <c r="I4677" s="50" t="s">
        <v>610</v>
      </c>
    </row>
    <row r="4678" spans="1:9" x14ac:dyDescent="0.25">
      <c r="A4678" s="50">
        <v>2004</v>
      </c>
      <c r="E4678" s="50">
        <v>1.47</v>
      </c>
      <c r="F4678" s="50">
        <f t="shared" si="73"/>
        <v>93.119105099999985</v>
      </c>
      <c r="H4678" s="50">
        <v>85</v>
      </c>
      <c r="I4678" s="50" t="s">
        <v>610</v>
      </c>
    </row>
    <row r="4679" spans="1:9" x14ac:dyDescent="0.25">
      <c r="A4679" s="50">
        <v>2003</v>
      </c>
      <c r="E4679" s="50">
        <v>1.47</v>
      </c>
      <c r="F4679" s="50">
        <f t="shared" si="73"/>
        <v>93.119105099999985</v>
      </c>
      <c r="H4679" s="50">
        <v>85</v>
      </c>
      <c r="I4679" s="50" t="s">
        <v>610</v>
      </c>
    </row>
    <row r="4680" spans="1:9" x14ac:dyDescent="0.25">
      <c r="A4680" s="50">
        <v>2002</v>
      </c>
      <c r="E4680" s="50">
        <v>1.36</v>
      </c>
      <c r="F4680" s="50">
        <f t="shared" si="73"/>
        <v>86.1510088</v>
      </c>
      <c r="H4680" s="50">
        <v>87</v>
      </c>
      <c r="I4680" s="50" t="s">
        <v>610</v>
      </c>
    </row>
    <row r="4681" spans="1:9" x14ac:dyDescent="0.25">
      <c r="A4681" s="50">
        <v>2012</v>
      </c>
      <c r="E4681" s="50">
        <v>1.61</v>
      </c>
      <c r="F4681" s="50">
        <f t="shared" si="73"/>
        <v>101.98759129999999</v>
      </c>
      <c r="H4681" s="50">
        <v>83</v>
      </c>
      <c r="I4681" s="50" t="s">
        <v>611</v>
      </c>
    </row>
    <row r="4682" spans="1:9" x14ac:dyDescent="0.25">
      <c r="A4682" s="50">
        <v>2011</v>
      </c>
      <c r="E4682" s="50">
        <v>1.54</v>
      </c>
      <c r="F4682" s="50">
        <f t="shared" si="73"/>
        <v>97.553348199999988</v>
      </c>
      <c r="H4682" s="50">
        <v>85</v>
      </c>
      <c r="I4682" s="50" t="s">
        <v>611</v>
      </c>
    </row>
    <row r="4683" spans="1:9" x14ac:dyDescent="0.25">
      <c r="A4683" s="50">
        <v>2010</v>
      </c>
      <c r="E4683" s="50">
        <v>1.38</v>
      </c>
      <c r="F4683" s="50">
        <f t="shared" si="73"/>
        <v>87.41793539999999</v>
      </c>
      <c r="H4683" s="50">
        <v>92</v>
      </c>
      <c r="I4683" s="50" t="s">
        <v>611</v>
      </c>
    </row>
    <row r="4684" spans="1:9" x14ac:dyDescent="0.25">
      <c r="A4684" s="50">
        <v>2009</v>
      </c>
      <c r="E4684" s="50">
        <v>1.57</v>
      </c>
      <c r="F4684" s="50">
        <f t="shared" si="73"/>
        <v>99.453738099999995</v>
      </c>
      <c r="H4684" s="50">
        <v>92</v>
      </c>
      <c r="I4684" s="50" t="s">
        <v>611</v>
      </c>
    </row>
    <row r="4685" spans="1:9" x14ac:dyDescent="0.25">
      <c r="A4685" s="50">
        <v>2008</v>
      </c>
      <c r="E4685" s="50">
        <v>1.45</v>
      </c>
      <c r="F4685" s="50">
        <f t="shared" si="73"/>
        <v>91.852178499999994</v>
      </c>
      <c r="H4685" s="50">
        <v>93</v>
      </c>
      <c r="I4685" s="50" t="s">
        <v>611</v>
      </c>
    </row>
    <row r="4686" spans="1:9" x14ac:dyDescent="0.25">
      <c r="A4686" s="50">
        <v>2007</v>
      </c>
      <c r="E4686" s="50">
        <v>1.45</v>
      </c>
      <c r="F4686" s="50">
        <f t="shared" si="73"/>
        <v>91.852178499999994</v>
      </c>
      <c r="H4686" s="50">
        <v>94</v>
      </c>
      <c r="I4686" s="50" t="s">
        <v>611</v>
      </c>
    </row>
    <row r="4687" spans="1:9" x14ac:dyDescent="0.25">
      <c r="A4687" s="50">
        <v>2006</v>
      </c>
      <c r="E4687" s="50">
        <v>1.43</v>
      </c>
      <c r="F4687" s="50">
        <f t="shared" si="73"/>
        <v>90.585251899999989</v>
      </c>
      <c r="H4687" s="50">
        <v>86</v>
      </c>
      <c r="I4687" s="50" t="s">
        <v>611</v>
      </c>
    </row>
    <row r="4688" spans="1:9" x14ac:dyDescent="0.25">
      <c r="A4688" s="50">
        <v>2005</v>
      </c>
      <c r="E4688" s="50">
        <v>1.43</v>
      </c>
      <c r="F4688" s="50">
        <f t="shared" si="73"/>
        <v>90.585251899999989</v>
      </c>
      <c r="H4688" s="50">
        <v>86</v>
      </c>
      <c r="I4688" s="50" t="s">
        <v>611</v>
      </c>
    </row>
    <row r="4689" spans="1:9" x14ac:dyDescent="0.25">
      <c r="A4689" s="50">
        <v>2004</v>
      </c>
      <c r="E4689" s="50">
        <v>1.51</v>
      </c>
      <c r="F4689" s="50">
        <f t="shared" si="73"/>
        <v>95.652958299999995</v>
      </c>
      <c r="H4689" s="50">
        <v>87</v>
      </c>
      <c r="I4689" s="50" t="s">
        <v>611</v>
      </c>
    </row>
    <row r="4690" spans="1:9" x14ac:dyDescent="0.25">
      <c r="A4690" s="50">
        <v>2003</v>
      </c>
      <c r="E4690" s="50">
        <v>1.51</v>
      </c>
      <c r="F4690" s="50">
        <f t="shared" si="73"/>
        <v>95.652958299999995</v>
      </c>
      <c r="H4690" s="50">
        <v>87</v>
      </c>
      <c r="I4690" s="50" t="s">
        <v>611</v>
      </c>
    </row>
    <row r="4691" spans="1:9" x14ac:dyDescent="0.25">
      <c r="A4691" s="50">
        <v>2002</v>
      </c>
      <c r="E4691" s="50">
        <v>1.34</v>
      </c>
      <c r="F4691" s="50">
        <f t="shared" si="73"/>
        <v>84.884082199999995</v>
      </c>
      <c r="H4691" s="50">
        <v>89</v>
      </c>
      <c r="I4691" s="50" t="s">
        <v>611</v>
      </c>
    </row>
    <row r="4692" spans="1:9" x14ac:dyDescent="0.25">
      <c r="A4692" s="50">
        <v>2012</v>
      </c>
      <c r="E4692" s="50">
        <v>1.67</v>
      </c>
      <c r="F4692" s="50">
        <f t="shared" si="73"/>
        <v>105.78837109999999</v>
      </c>
      <c r="H4692" s="50">
        <v>81</v>
      </c>
      <c r="I4692" s="50" t="s">
        <v>612</v>
      </c>
    </row>
    <row r="4693" spans="1:9" x14ac:dyDescent="0.25">
      <c r="A4693" s="50">
        <v>2011</v>
      </c>
      <c r="E4693" s="50">
        <v>1.56</v>
      </c>
      <c r="F4693" s="50">
        <f t="shared" si="73"/>
        <v>98.820274799999993</v>
      </c>
      <c r="H4693" s="50">
        <v>82</v>
      </c>
      <c r="I4693" s="50" t="s">
        <v>612</v>
      </c>
    </row>
    <row r="4694" spans="1:9" x14ac:dyDescent="0.25">
      <c r="A4694" s="50">
        <v>2010</v>
      </c>
      <c r="E4694" s="50">
        <v>1.46</v>
      </c>
      <c r="F4694" s="50">
        <f t="shared" si="73"/>
        <v>92.485641799999996</v>
      </c>
      <c r="H4694" s="50">
        <v>83</v>
      </c>
      <c r="I4694" s="50" t="s">
        <v>612</v>
      </c>
    </row>
    <row r="4695" spans="1:9" x14ac:dyDescent="0.25">
      <c r="A4695" s="50">
        <v>2009</v>
      </c>
      <c r="E4695" s="50">
        <v>1.58</v>
      </c>
      <c r="F4695" s="50">
        <f t="shared" si="73"/>
        <v>100.0872014</v>
      </c>
      <c r="H4695" s="50">
        <v>83</v>
      </c>
      <c r="I4695" s="50" t="s">
        <v>612</v>
      </c>
    </row>
    <row r="4696" spans="1:9" x14ac:dyDescent="0.25">
      <c r="A4696" s="50">
        <v>2008</v>
      </c>
      <c r="E4696" s="50">
        <v>1.48</v>
      </c>
      <c r="F4696" s="50">
        <f t="shared" si="73"/>
        <v>93.752568399999987</v>
      </c>
      <c r="H4696" s="50">
        <v>84</v>
      </c>
      <c r="I4696" s="50" t="s">
        <v>612</v>
      </c>
    </row>
    <row r="4697" spans="1:9" x14ac:dyDescent="0.25">
      <c r="A4697" s="50">
        <v>2007</v>
      </c>
      <c r="E4697" s="50">
        <v>1.48</v>
      </c>
      <c r="F4697" s="50">
        <f t="shared" si="73"/>
        <v>93.752568399999987</v>
      </c>
      <c r="H4697" s="50">
        <v>85</v>
      </c>
      <c r="I4697" s="50" t="s">
        <v>612</v>
      </c>
    </row>
    <row r="4698" spans="1:9" x14ac:dyDescent="0.25">
      <c r="A4698" s="50">
        <v>2006</v>
      </c>
      <c r="E4698" s="50">
        <v>1.47</v>
      </c>
      <c r="F4698" s="50">
        <f t="shared" si="73"/>
        <v>93.119105099999985</v>
      </c>
      <c r="H4698" s="50">
        <v>83</v>
      </c>
      <c r="I4698" s="50" t="s">
        <v>612</v>
      </c>
    </row>
    <row r="4699" spans="1:9" x14ac:dyDescent="0.25">
      <c r="A4699" s="50">
        <v>2005</v>
      </c>
      <c r="E4699" s="50">
        <v>1.47</v>
      </c>
      <c r="F4699" s="50">
        <f t="shared" si="73"/>
        <v>93.119105099999985</v>
      </c>
      <c r="H4699" s="50">
        <v>84</v>
      </c>
      <c r="I4699" s="50" t="s">
        <v>612</v>
      </c>
    </row>
    <row r="4700" spans="1:9" x14ac:dyDescent="0.25">
      <c r="A4700" s="50">
        <v>2004</v>
      </c>
      <c r="E4700" s="50">
        <v>1.5</v>
      </c>
      <c r="F4700" s="50">
        <f t="shared" si="73"/>
        <v>95.019494999999992</v>
      </c>
      <c r="H4700" s="50">
        <v>85</v>
      </c>
      <c r="I4700" s="50" t="s">
        <v>612</v>
      </c>
    </row>
    <row r="4701" spans="1:9" x14ac:dyDescent="0.25">
      <c r="A4701" s="50">
        <v>2002</v>
      </c>
      <c r="E4701" s="50">
        <v>1.33</v>
      </c>
      <c r="F4701" s="50">
        <f t="shared" si="73"/>
        <v>84.250618899999992</v>
      </c>
      <c r="H4701" s="50">
        <v>87</v>
      </c>
      <c r="I4701" s="50" t="s">
        <v>612</v>
      </c>
    </row>
    <row r="4702" spans="1:9" x14ac:dyDescent="0.25">
      <c r="A4702" s="50">
        <v>2012</v>
      </c>
      <c r="E4702" s="50">
        <v>1.61</v>
      </c>
      <c r="F4702" s="50">
        <f t="shared" si="73"/>
        <v>101.98759129999999</v>
      </c>
      <c r="H4702" s="50">
        <v>60</v>
      </c>
      <c r="I4702" s="50" t="s">
        <v>613</v>
      </c>
    </row>
    <row r="4703" spans="1:9" x14ac:dyDescent="0.25">
      <c r="A4703" s="50">
        <v>2011</v>
      </c>
      <c r="E4703" s="50">
        <v>1.59</v>
      </c>
      <c r="F4703" s="50">
        <f t="shared" si="73"/>
        <v>100.7206647</v>
      </c>
      <c r="H4703" s="50">
        <v>61</v>
      </c>
      <c r="I4703" s="50" t="s">
        <v>613</v>
      </c>
    </row>
    <row r="4704" spans="1:9" x14ac:dyDescent="0.25">
      <c r="A4704" s="50">
        <v>2010</v>
      </c>
      <c r="E4704" s="50">
        <v>1.44</v>
      </c>
      <c r="F4704" s="50">
        <f t="shared" si="73"/>
        <v>91.218715199999991</v>
      </c>
      <c r="H4704" s="50">
        <v>62</v>
      </c>
      <c r="I4704" s="50" t="s">
        <v>613</v>
      </c>
    </row>
    <row r="4705" spans="1:9" x14ac:dyDescent="0.25">
      <c r="A4705" s="50">
        <v>2009</v>
      </c>
      <c r="E4705" s="50">
        <v>1.56</v>
      </c>
      <c r="F4705" s="50">
        <f t="shared" si="73"/>
        <v>98.820274799999993</v>
      </c>
      <c r="H4705" s="50">
        <v>62</v>
      </c>
      <c r="I4705" s="50" t="s">
        <v>613</v>
      </c>
    </row>
    <row r="4706" spans="1:9" x14ac:dyDescent="0.25">
      <c r="A4706" s="50">
        <v>2008</v>
      </c>
      <c r="E4706" s="50">
        <v>1.56</v>
      </c>
      <c r="F4706" s="50">
        <f t="shared" si="73"/>
        <v>98.820274799999993</v>
      </c>
      <c r="H4706" s="50">
        <v>63</v>
      </c>
      <c r="I4706" s="50" t="s">
        <v>613</v>
      </c>
    </row>
    <row r="4707" spans="1:9" x14ac:dyDescent="0.25">
      <c r="A4707" s="50">
        <v>2007</v>
      </c>
      <c r="E4707" s="50">
        <v>1.57</v>
      </c>
      <c r="F4707" s="50">
        <f t="shared" si="73"/>
        <v>99.453738099999995</v>
      </c>
      <c r="H4707" s="50">
        <v>76</v>
      </c>
      <c r="I4707" s="50" t="s">
        <v>613</v>
      </c>
    </row>
    <row r="4708" spans="1:9" x14ac:dyDescent="0.25">
      <c r="A4708" s="50">
        <v>2006</v>
      </c>
      <c r="E4708" s="50">
        <v>1.57</v>
      </c>
      <c r="F4708" s="50">
        <f t="shared" si="73"/>
        <v>99.453738099999995</v>
      </c>
      <c r="H4708" s="50">
        <v>70</v>
      </c>
      <c r="I4708" s="50" t="s">
        <v>613</v>
      </c>
    </row>
    <row r="4709" spans="1:9" x14ac:dyDescent="0.25">
      <c r="A4709" s="50">
        <v>2005</v>
      </c>
      <c r="E4709" s="50">
        <v>1.55</v>
      </c>
      <c r="F4709" s="50">
        <f t="shared" ref="F4709:F4772" si="74">E4709*(39.37*1.609)</f>
        <v>98.18681149999999</v>
      </c>
      <c r="H4709" s="50">
        <v>83</v>
      </c>
      <c r="I4709" s="50" t="s">
        <v>613</v>
      </c>
    </row>
    <row r="4710" spans="1:9" x14ac:dyDescent="0.25">
      <c r="A4710" s="50">
        <v>2004</v>
      </c>
      <c r="E4710" s="50">
        <v>1.55</v>
      </c>
      <c r="F4710" s="50">
        <f t="shared" si="74"/>
        <v>98.18681149999999</v>
      </c>
      <c r="H4710" s="50">
        <v>78</v>
      </c>
      <c r="I4710" s="50" t="s">
        <v>613</v>
      </c>
    </row>
    <row r="4711" spans="1:9" x14ac:dyDescent="0.25">
      <c r="A4711" s="50">
        <v>2003</v>
      </c>
      <c r="E4711" s="50">
        <v>1.52</v>
      </c>
      <c r="F4711" s="50">
        <f t="shared" si="74"/>
        <v>96.286421599999997</v>
      </c>
      <c r="H4711" s="50">
        <v>78</v>
      </c>
      <c r="I4711" s="50" t="s">
        <v>613</v>
      </c>
    </row>
    <row r="4712" spans="1:9" x14ac:dyDescent="0.25">
      <c r="A4712" s="50">
        <v>2002</v>
      </c>
      <c r="E4712" s="50">
        <v>1.52</v>
      </c>
      <c r="F4712" s="50">
        <f t="shared" si="74"/>
        <v>96.286421599999997</v>
      </c>
      <c r="H4712" s="50">
        <v>79</v>
      </c>
      <c r="I4712" s="50" t="s">
        <v>613</v>
      </c>
    </row>
    <row r="4713" spans="1:9" x14ac:dyDescent="0.25">
      <c r="A4713" s="50">
        <v>2012</v>
      </c>
      <c r="E4713" s="50">
        <v>1.65</v>
      </c>
      <c r="F4713" s="50">
        <f t="shared" si="74"/>
        <v>104.52144449999999</v>
      </c>
      <c r="H4713" s="50">
        <v>74</v>
      </c>
      <c r="I4713" s="50" t="s">
        <v>614</v>
      </c>
    </row>
    <row r="4714" spans="1:9" x14ac:dyDescent="0.25">
      <c r="A4714" s="50">
        <v>2011</v>
      </c>
      <c r="E4714" s="50">
        <v>1.56</v>
      </c>
      <c r="F4714" s="50">
        <f t="shared" si="74"/>
        <v>98.820274799999993</v>
      </c>
      <c r="H4714" s="50">
        <v>76</v>
      </c>
      <c r="I4714" s="50" t="s">
        <v>614</v>
      </c>
    </row>
    <row r="4715" spans="1:9" x14ac:dyDescent="0.25">
      <c r="A4715" s="50">
        <v>2010</v>
      </c>
      <c r="E4715" s="50">
        <v>1.46</v>
      </c>
      <c r="F4715" s="50">
        <f t="shared" si="74"/>
        <v>92.485641799999996</v>
      </c>
      <c r="H4715" s="50">
        <v>77</v>
      </c>
      <c r="I4715" s="50" t="s">
        <v>614</v>
      </c>
    </row>
    <row r="4716" spans="1:9" x14ac:dyDescent="0.25">
      <c r="A4716" s="50">
        <v>2009</v>
      </c>
      <c r="E4716" s="50">
        <v>1.54</v>
      </c>
      <c r="F4716" s="50">
        <f t="shared" si="74"/>
        <v>97.553348199999988</v>
      </c>
      <c r="H4716" s="50">
        <v>77</v>
      </c>
      <c r="I4716" s="50" t="s">
        <v>614</v>
      </c>
    </row>
    <row r="4717" spans="1:9" x14ac:dyDescent="0.25">
      <c r="A4717" s="50">
        <v>2008</v>
      </c>
      <c r="E4717" s="50">
        <v>1.54</v>
      </c>
      <c r="F4717" s="50">
        <f t="shared" si="74"/>
        <v>97.553348199999988</v>
      </c>
      <c r="H4717" s="50">
        <v>83</v>
      </c>
      <c r="I4717" s="50" t="s">
        <v>614</v>
      </c>
    </row>
    <row r="4718" spans="1:9" x14ac:dyDescent="0.25">
      <c r="A4718" s="50">
        <v>2007</v>
      </c>
      <c r="E4718" s="50">
        <v>1.67</v>
      </c>
      <c r="F4718" s="50">
        <f t="shared" si="74"/>
        <v>105.78837109999999</v>
      </c>
      <c r="H4718" s="50">
        <v>96</v>
      </c>
      <c r="I4718" s="50" t="s">
        <v>614</v>
      </c>
    </row>
    <row r="4719" spans="1:9" x14ac:dyDescent="0.25">
      <c r="A4719" s="50">
        <v>2006</v>
      </c>
      <c r="E4719" s="50">
        <v>1.67</v>
      </c>
      <c r="F4719" s="50">
        <f t="shared" si="74"/>
        <v>105.78837109999999</v>
      </c>
      <c r="H4719" s="50">
        <v>87</v>
      </c>
      <c r="I4719" s="50" t="s">
        <v>614</v>
      </c>
    </row>
    <row r="4720" spans="1:9" x14ac:dyDescent="0.25">
      <c r="A4720" s="50">
        <v>2005</v>
      </c>
      <c r="E4720" s="50">
        <v>1.77</v>
      </c>
      <c r="F4720" s="50">
        <f t="shared" si="74"/>
        <v>112.12300409999999</v>
      </c>
      <c r="H4720" s="50">
        <v>87</v>
      </c>
      <c r="I4720" s="50" t="s">
        <v>614</v>
      </c>
    </row>
    <row r="4721" spans="1:9" x14ac:dyDescent="0.25">
      <c r="A4721" s="50">
        <v>2004</v>
      </c>
      <c r="E4721" s="50">
        <v>1.77</v>
      </c>
      <c r="F4721" s="50">
        <f t="shared" si="74"/>
        <v>112.12300409999999</v>
      </c>
      <c r="H4721" s="50">
        <v>88</v>
      </c>
      <c r="I4721" s="50" t="s">
        <v>614</v>
      </c>
    </row>
    <row r="4722" spans="1:9" x14ac:dyDescent="0.25">
      <c r="A4722" s="50">
        <v>2002</v>
      </c>
      <c r="E4722" s="50">
        <v>1.72</v>
      </c>
      <c r="F4722" s="50">
        <f t="shared" si="74"/>
        <v>108.95568759999999</v>
      </c>
      <c r="H4722" s="50">
        <v>89</v>
      </c>
      <c r="I4722" s="50" t="s">
        <v>614</v>
      </c>
    </row>
    <row r="4723" spans="1:9" x14ac:dyDescent="0.25">
      <c r="A4723" s="50">
        <v>2012</v>
      </c>
      <c r="E4723" s="50">
        <v>1.17</v>
      </c>
      <c r="F4723" s="50">
        <f t="shared" si="74"/>
        <v>74.115206099999995</v>
      </c>
      <c r="H4723" s="50">
        <v>85</v>
      </c>
      <c r="I4723" s="50" t="s">
        <v>615</v>
      </c>
    </row>
    <row r="4724" spans="1:9" x14ac:dyDescent="0.25">
      <c r="A4724" s="50">
        <v>2011</v>
      </c>
      <c r="E4724" s="50">
        <v>1.1599999999999999</v>
      </c>
      <c r="F4724" s="50">
        <f t="shared" si="74"/>
        <v>73.481742799999992</v>
      </c>
      <c r="H4724" s="50">
        <v>86</v>
      </c>
      <c r="I4724" s="50" t="s">
        <v>615</v>
      </c>
    </row>
    <row r="4725" spans="1:9" x14ac:dyDescent="0.25">
      <c r="A4725" s="50">
        <v>2010</v>
      </c>
      <c r="E4725" s="50">
        <v>1.1299999999999999</v>
      </c>
      <c r="F4725" s="50">
        <f t="shared" si="74"/>
        <v>71.581352899999985</v>
      </c>
      <c r="H4725" s="50">
        <v>87</v>
      </c>
      <c r="I4725" s="50" t="s">
        <v>615</v>
      </c>
    </row>
    <row r="4726" spans="1:9" x14ac:dyDescent="0.25">
      <c r="A4726" s="50">
        <v>2009</v>
      </c>
      <c r="E4726" s="50">
        <v>1.18</v>
      </c>
      <c r="F4726" s="50">
        <f t="shared" si="74"/>
        <v>74.748669399999983</v>
      </c>
      <c r="H4726" s="50">
        <v>87</v>
      </c>
      <c r="I4726" s="50" t="s">
        <v>615</v>
      </c>
    </row>
    <row r="4727" spans="1:9" x14ac:dyDescent="0.25">
      <c r="A4727" s="50">
        <v>2008</v>
      </c>
      <c r="E4727" s="50">
        <v>1.18</v>
      </c>
      <c r="F4727" s="50">
        <f t="shared" si="74"/>
        <v>74.748669399999983</v>
      </c>
      <c r="H4727" s="50">
        <v>96</v>
      </c>
      <c r="I4727" s="50" t="s">
        <v>615</v>
      </c>
    </row>
    <row r="4728" spans="1:9" x14ac:dyDescent="0.25">
      <c r="A4728" s="50">
        <v>2007</v>
      </c>
      <c r="E4728" s="50">
        <v>1.1499999999999999</v>
      </c>
      <c r="F4728" s="50">
        <f t="shared" si="74"/>
        <v>72.84827949999999</v>
      </c>
      <c r="H4728" s="50">
        <v>100</v>
      </c>
      <c r="I4728" s="50" t="s">
        <v>615</v>
      </c>
    </row>
    <row r="4729" spans="1:9" x14ac:dyDescent="0.25">
      <c r="A4729" s="50">
        <v>2006</v>
      </c>
      <c r="E4729" s="50">
        <v>1.1499999999999999</v>
      </c>
      <c r="F4729" s="50">
        <f t="shared" si="74"/>
        <v>72.84827949999999</v>
      </c>
      <c r="H4729" s="50">
        <v>95</v>
      </c>
      <c r="I4729" s="50" t="s">
        <v>615</v>
      </c>
    </row>
    <row r="4730" spans="1:9" x14ac:dyDescent="0.25">
      <c r="A4730" s="50">
        <v>2005</v>
      </c>
      <c r="E4730" s="50">
        <v>1.18</v>
      </c>
      <c r="F4730" s="50">
        <f t="shared" si="74"/>
        <v>74.748669399999983</v>
      </c>
      <c r="H4730" s="50">
        <v>95</v>
      </c>
      <c r="I4730" s="50" t="s">
        <v>615</v>
      </c>
    </row>
    <row r="4731" spans="1:9" x14ac:dyDescent="0.25">
      <c r="A4731" s="50">
        <v>2004</v>
      </c>
      <c r="E4731" s="50">
        <v>1.18</v>
      </c>
      <c r="F4731" s="50">
        <f t="shared" si="74"/>
        <v>74.748669399999983</v>
      </c>
      <c r="H4731" s="50">
        <v>97</v>
      </c>
      <c r="I4731" s="50" t="s">
        <v>615</v>
      </c>
    </row>
    <row r="4732" spans="1:9" x14ac:dyDescent="0.25">
      <c r="A4732" s="50">
        <v>2003</v>
      </c>
      <c r="E4732" s="50">
        <v>1.0900000000000001</v>
      </c>
      <c r="F4732" s="50">
        <f t="shared" si="74"/>
        <v>69.047499700000003</v>
      </c>
      <c r="H4732" s="50">
        <v>97</v>
      </c>
      <c r="I4732" s="50" t="s">
        <v>615</v>
      </c>
    </row>
    <row r="4733" spans="1:9" x14ac:dyDescent="0.25">
      <c r="A4733" s="50">
        <v>2002</v>
      </c>
      <c r="E4733" s="50">
        <v>1.0900000000000001</v>
      </c>
      <c r="F4733" s="50">
        <f t="shared" si="74"/>
        <v>69.047499700000003</v>
      </c>
      <c r="H4733" s="50">
        <v>97</v>
      </c>
      <c r="I4733" s="50" t="s">
        <v>615</v>
      </c>
    </row>
    <row r="4734" spans="1:9" x14ac:dyDescent="0.25">
      <c r="A4734" s="50">
        <v>2011</v>
      </c>
      <c r="E4734" s="50">
        <v>1.06</v>
      </c>
      <c r="F4734" s="50">
        <f t="shared" si="74"/>
        <v>67.147109799999996</v>
      </c>
      <c r="H4734" s="50">
        <v>93</v>
      </c>
      <c r="I4734" s="50" t="s">
        <v>616</v>
      </c>
    </row>
    <row r="4735" spans="1:9" x14ac:dyDescent="0.25">
      <c r="A4735" s="50">
        <v>2010</v>
      </c>
      <c r="E4735" s="50">
        <v>1</v>
      </c>
      <c r="F4735" s="50">
        <f t="shared" si="74"/>
        <v>63.346329999999995</v>
      </c>
      <c r="H4735" s="50">
        <v>89</v>
      </c>
      <c r="I4735" s="50" t="s">
        <v>616</v>
      </c>
    </row>
    <row r="4736" spans="1:9" x14ac:dyDescent="0.25">
      <c r="A4736" s="50">
        <v>2009</v>
      </c>
      <c r="E4736" s="50">
        <v>1.01</v>
      </c>
      <c r="F4736" s="50">
        <f t="shared" si="74"/>
        <v>63.979793299999997</v>
      </c>
      <c r="H4736" s="50">
        <v>89</v>
      </c>
      <c r="I4736" s="50" t="s">
        <v>616</v>
      </c>
    </row>
    <row r="4737" spans="1:9" x14ac:dyDescent="0.25">
      <c r="A4737" s="50">
        <v>2008</v>
      </c>
      <c r="E4737" s="50">
        <v>1.01</v>
      </c>
      <c r="F4737" s="50">
        <f t="shared" si="74"/>
        <v>63.979793299999997</v>
      </c>
      <c r="H4737" s="50">
        <v>98</v>
      </c>
      <c r="I4737" s="50" t="s">
        <v>616</v>
      </c>
    </row>
    <row r="4738" spans="1:9" x14ac:dyDescent="0.25">
      <c r="A4738" s="50">
        <v>2007</v>
      </c>
      <c r="E4738" s="50">
        <v>1.02</v>
      </c>
      <c r="F4738" s="50">
        <f t="shared" si="74"/>
        <v>64.6132566</v>
      </c>
      <c r="H4738" s="50">
        <v>100</v>
      </c>
      <c r="I4738" s="50" t="s">
        <v>616</v>
      </c>
    </row>
    <row r="4739" spans="1:9" x14ac:dyDescent="0.25">
      <c r="A4739" s="50">
        <v>2006</v>
      </c>
      <c r="E4739" s="50">
        <v>1.02</v>
      </c>
      <c r="F4739" s="50">
        <f t="shared" si="74"/>
        <v>64.6132566</v>
      </c>
      <c r="H4739" s="50">
        <v>96</v>
      </c>
      <c r="I4739" s="50" t="s">
        <v>616</v>
      </c>
    </row>
    <row r="4740" spans="1:9" x14ac:dyDescent="0.25">
      <c r="A4740" s="50">
        <v>2005</v>
      </c>
      <c r="E4740" s="50">
        <v>0.98</v>
      </c>
      <c r="F4740" s="50">
        <f t="shared" si="74"/>
        <v>62.079403399999997</v>
      </c>
      <c r="H4740" s="50">
        <v>97</v>
      </c>
      <c r="I4740" s="50" t="s">
        <v>616</v>
      </c>
    </row>
    <row r="4741" spans="1:9" x14ac:dyDescent="0.25">
      <c r="A4741" s="50">
        <v>2004</v>
      </c>
      <c r="E4741" s="50">
        <v>0.98</v>
      </c>
      <c r="F4741" s="50">
        <f t="shared" si="74"/>
        <v>62.079403399999997</v>
      </c>
      <c r="H4741" s="50">
        <v>98</v>
      </c>
      <c r="I4741" s="50" t="s">
        <v>616</v>
      </c>
    </row>
    <row r="4742" spans="1:9" x14ac:dyDescent="0.25">
      <c r="A4742" s="50">
        <v>2003</v>
      </c>
      <c r="E4742" s="50">
        <v>0.98</v>
      </c>
      <c r="F4742" s="50">
        <f t="shared" si="74"/>
        <v>62.079403399999997</v>
      </c>
      <c r="H4742" s="50">
        <v>98</v>
      </c>
      <c r="I4742" s="50" t="s">
        <v>616</v>
      </c>
    </row>
    <row r="4743" spans="1:9" x14ac:dyDescent="0.25">
      <c r="A4743" s="50">
        <v>2002</v>
      </c>
      <c r="E4743" s="50">
        <v>0.98</v>
      </c>
      <c r="F4743" s="50">
        <f t="shared" si="74"/>
        <v>62.079403399999997</v>
      </c>
      <c r="H4743" s="50">
        <v>99</v>
      </c>
      <c r="I4743" s="50" t="s">
        <v>616</v>
      </c>
    </row>
    <row r="4744" spans="1:9" x14ac:dyDescent="0.25">
      <c r="A4744" s="50">
        <v>2011</v>
      </c>
      <c r="E4744" s="50">
        <v>1.5</v>
      </c>
      <c r="F4744" s="50">
        <f t="shared" si="74"/>
        <v>95.019494999999992</v>
      </c>
      <c r="H4744" s="50">
        <v>82</v>
      </c>
      <c r="I4744" s="50" t="s">
        <v>617</v>
      </c>
    </row>
    <row r="4745" spans="1:9" x14ac:dyDescent="0.25">
      <c r="A4745" s="50">
        <v>2010</v>
      </c>
      <c r="E4745" s="50">
        <v>1.38</v>
      </c>
      <c r="F4745" s="50">
        <f t="shared" si="74"/>
        <v>87.41793539999999</v>
      </c>
      <c r="H4745" s="50">
        <v>83</v>
      </c>
      <c r="I4745" s="50" t="s">
        <v>617</v>
      </c>
    </row>
    <row r="4746" spans="1:9" x14ac:dyDescent="0.25">
      <c r="A4746" s="50">
        <v>2009</v>
      </c>
      <c r="E4746" s="50">
        <v>1.5</v>
      </c>
      <c r="F4746" s="50">
        <f t="shared" si="74"/>
        <v>95.019494999999992</v>
      </c>
      <c r="H4746" s="50">
        <v>83</v>
      </c>
      <c r="I4746" s="50" t="s">
        <v>617</v>
      </c>
    </row>
    <row r="4747" spans="1:9" x14ac:dyDescent="0.25">
      <c r="A4747" s="50">
        <v>2008</v>
      </c>
      <c r="E4747" s="50">
        <v>1.5</v>
      </c>
      <c r="F4747" s="50">
        <f t="shared" si="74"/>
        <v>95.019494999999992</v>
      </c>
      <c r="H4747" s="50">
        <v>77</v>
      </c>
      <c r="I4747" s="50" t="s">
        <v>617</v>
      </c>
    </row>
    <row r="4748" spans="1:9" x14ac:dyDescent="0.25">
      <c r="A4748" s="50">
        <v>2007</v>
      </c>
      <c r="E4748" s="50">
        <v>1.56</v>
      </c>
      <c r="F4748" s="50">
        <f t="shared" si="74"/>
        <v>98.820274799999993</v>
      </c>
      <c r="H4748" s="50">
        <v>84</v>
      </c>
      <c r="I4748" s="50" t="s">
        <v>617</v>
      </c>
    </row>
    <row r="4749" spans="1:9" x14ac:dyDescent="0.25">
      <c r="A4749" s="50">
        <v>2006</v>
      </c>
      <c r="E4749" s="50">
        <v>1.56</v>
      </c>
      <c r="F4749" s="50">
        <f t="shared" si="74"/>
        <v>98.820274799999993</v>
      </c>
      <c r="H4749" s="50">
        <v>76</v>
      </c>
      <c r="I4749" s="50" t="s">
        <v>617</v>
      </c>
    </row>
    <row r="4750" spans="1:9" x14ac:dyDescent="0.25">
      <c r="A4750" s="50">
        <v>2005</v>
      </c>
      <c r="E4750" s="50">
        <v>1.42</v>
      </c>
      <c r="F4750" s="50">
        <f t="shared" si="74"/>
        <v>89.951788599999986</v>
      </c>
      <c r="H4750" s="50">
        <v>78</v>
      </c>
      <c r="I4750" s="50" t="s">
        <v>617</v>
      </c>
    </row>
    <row r="4751" spans="1:9" x14ac:dyDescent="0.25">
      <c r="A4751" s="50">
        <v>2004</v>
      </c>
      <c r="E4751" s="50">
        <v>1.42</v>
      </c>
      <c r="F4751" s="50">
        <f t="shared" si="74"/>
        <v>89.951788599999986</v>
      </c>
      <c r="H4751" s="50">
        <v>73</v>
      </c>
      <c r="I4751" s="50" t="s">
        <v>617</v>
      </c>
    </row>
    <row r="4752" spans="1:9" x14ac:dyDescent="0.25">
      <c r="A4752" s="50">
        <v>2003</v>
      </c>
      <c r="E4752" s="50">
        <v>1.47</v>
      </c>
      <c r="F4752" s="50">
        <f t="shared" si="74"/>
        <v>93.119105099999985</v>
      </c>
      <c r="H4752" s="50">
        <v>73</v>
      </c>
      <c r="I4752" s="50" t="s">
        <v>617</v>
      </c>
    </row>
    <row r="4753" spans="1:9" x14ac:dyDescent="0.25">
      <c r="A4753" s="50">
        <v>2002</v>
      </c>
      <c r="E4753" s="50">
        <v>1.47</v>
      </c>
      <c r="F4753" s="50">
        <f t="shared" si="74"/>
        <v>93.119105099999985</v>
      </c>
      <c r="H4753" s="50">
        <v>73</v>
      </c>
      <c r="I4753" s="50" t="s">
        <v>617</v>
      </c>
    </row>
    <row r="4754" spans="1:9" x14ac:dyDescent="0.25">
      <c r="A4754" s="50">
        <v>2012</v>
      </c>
      <c r="E4754" s="50">
        <v>1.6</v>
      </c>
      <c r="F4754" s="50">
        <f t="shared" si="74"/>
        <v>101.354128</v>
      </c>
      <c r="H4754" s="50">
        <v>84</v>
      </c>
      <c r="I4754" s="50" t="s">
        <v>618</v>
      </c>
    </row>
    <row r="4755" spans="1:9" x14ac:dyDescent="0.25">
      <c r="A4755" s="50">
        <v>2011</v>
      </c>
      <c r="E4755" s="50">
        <v>1.68</v>
      </c>
      <c r="F4755" s="50">
        <f t="shared" si="74"/>
        <v>106.42183439999998</v>
      </c>
      <c r="H4755" s="50">
        <v>80</v>
      </c>
      <c r="I4755" s="50" t="s">
        <v>618</v>
      </c>
    </row>
    <row r="4756" spans="1:9" x14ac:dyDescent="0.25">
      <c r="A4756" s="50">
        <v>2010</v>
      </c>
      <c r="E4756" s="50">
        <v>1.6</v>
      </c>
      <c r="F4756" s="50">
        <f t="shared" si="74"/>
        <v>101.354128</v>
      </c>
      <c r="H4756" s="50">
        <v>82</v>
      </c>
      <c r="I4756" s="50" t="s">
        <v>618</v>
      </c>
    </row>
    <row r="4757" spans="1:9" x14ac:dyDescent="0.25">
      <c r="A4757" s="50">
        <v>2009</v>
      </c>
      <c r="E4757" s="50">
        <v>1.56</v>
      </c>
      <c r="F4757" s="50">
        <f t="shared" si="74"/>
        <v>98.820274799999993</v>
      </c>
      <c r="H4757" s="50">
        <v>82</v>
      </c>
      <c r="I4757" s="50" t="s">
        <v>618</v>
      </c>
    </row>
    <row r="4758" spans="1:9" x14ac:dyDescent="0.25">
      <c r="A4758" s="50">
        <v>2008</v>
      </c>
      <c r="E4758" s="50">
        <v>1.56</v>
      </c>
      <c r="F4758" s="50">
        <f t="shared" si="74"/>
        <v>98.820274799999993</v>
      </c>
      <c r="H4758" s="50">
        <v>77</v>
      </c>
      <c r="I4758" s="50" t="s">
        <v>619</v>
      </c>
    </row>
    <row r="4759" spans="1:9" x14ac:dyDescent="0.25">
      <c r="A4759" s="50">
        <v>2007</v>
      </c>
      <c r="E4759" s="50">
        <v>1.67</v>
      </c>
      <c r="F4759" s="50">
        <f t="shared" si="74"/>
        <v>105.78837109999999</v>
      </c>
      <c r="H4759" s="50">
        <v>84</v>
      </c>
      <c r="I4759" s="50" t="s">
        <v>619</v>
      </c>
    </row>
    <row r="4760" spans="1:9" x14ac:dyDescent="0.25">
      <c r="A4760" s="50">
        <v>2006</v>
      </c>
      <c r="E4760" s="50">
        <v>1.67</v>
      </c>
      <c r="F4760" s="50">
        <f t="shared" si="74"/>
        <v>105.78837109999999</v>
      </c>
      <c r="H4760" s="50">
        <v>76</v>
      </c>
      <c r="I4760" s="50" t="s">
        <v>619</v>
      </c>
    </row>
    <row r="4761" spans="1:9" x14ac:dyDescent="0.25">
      <c r="A4761" s="50">
        <v>2005</v>
      </c>
      <c r="E4761" s="50">
        <v>1.56</v>
      </c>
      <c r="F4761" s="50">
        <f t="shared" si="74"/>
        <v>98.820274799999993</v>
      </c>
      <c r="H4761" s="50">
        <v>78</v>
      </c>
      <c r="I4761" s="50" t="s">
        <v>619</v>
      </c>
    </row>
    <row r="4762" spans="1:9" x14ac:dyDescent="0.25">
      <c r="A4762" s="50">
        <v>2004</v>
      </c>
      <c r="E4762" s="50">
        <v>1.56</v>
      </c>
      <c r="F4762" s="50">
        <f t="shared" si="74"/>
        <v>98.820274799999993</v>
      </c>
      <c r="H4762" s="50">
        <v>73</v>
      </c>
      <c r="I4762" s="50" t="s">
        <v>619</v>
      </c>
    </row>
    <row r="4763" spans="1:9" x14ac:dyDescent="0.25">
      <c r="A4763" s="50">
        <v>2003</v>
      </c>
      <c r="E4763" s="50">
        <v>1.54</v>
      </c>
      <c r="F4763" s="50">
        <f t="shared" si="74"/>
        <v>97.553348199999988</v>
      </c>
      <c r="H4763" s="50">
        <v>73</v>
      </c>
      <c r="I4763" s="50" t="s">
        <v>619</v>
      </c>
    </row>
    <row r="4764" spans="1:9" x14ac:dyDescent="0.25">
      <c r="A4764" s="50">
        <v>2002</v>
      </c>
      <c r="E4764" s="50">
        <v>1.54</v>
      </c>
      <c r="F4764" s="50">
        <f t="shared" si="74"/>
        <v>97.553348199999988</v>
      </c>
      <c r="H4764" s="50">
        <v>74</v>
      </c>
      <c r="I4764" s="50" t="s">
        <v>619</v>
      </c>
    </row>
    <row r="4765" spans="1:9" x14ac:dyDescent="0.25">
      <c r="A4765" s="50">
        <v>2003</v>
      </c>
      <c r="E4765" s="50">
        <v>0.81</v>
      </c>
      <c r="F4765" s="50">
        <f t="shared" si="74"/>
        <v>51.310527299999997</v>
      </c>
      <c r="H4765" s="50">
        <v>82</v>
      </c>
      <c r="I4765" s="50" t="s">
        <v>620</v>
      </c>
    </row>
    <row r="4766" spans="1:9" x14ac:dyDescent="0.25">
      <c r="A4766" s="50">
        <v>2003</v>
      </c>
      <c r="E4766" s="50">
        <v>0.89</v>
      </c>
      <c r="F4766" s="50">
        <f t="shared" si="74"/>
        <v>56.378233699999996</v>
      </c>
      <c r="H4766" s="50">
        <v>81</v>
      </c>
      <c r="I4766" s="50" t="s">
        <v>621</v>
      </c>
    </row>
    <row r="4767" spans="1:9" x14ac:dyDescent="0.25">
      <c r="A4767" s="50">
        <v>2003</v>
      </c>
      <c r="E4767" s="50">
        <v>1.0900000000000001</v>
      </c>
      <c r="F4767" s="50">
        <f t="shared" si="74"/>
        <v>69.047499700000003</v>
      </c>
      <c r="H4767" s="50">
        <v>85</v>
      </c>
      <c r="I4767" s="50" t="s">
        <v>622</v>
      </c>
    </row>
    <row r="4768" spans="1:9" x14ac:dyDescent="0.25">
      <c r="A4768" s="50">
        <v>2012</v>
      </c>
      <c r="E4768" s="50">
        <v>1.68</v>
      </c>
      <c r="F4768" s="50">
        <f t="shared" si="74"/>
        <v>106.42183439999998</v>
      </c>
      <c r="H4768" s="50">
        <v>86</v>
      </c>
      <c r="I4768" s="50" t="s">
        <v>623</v>
      </c>
    </row>
    <row r="4769" spans="1:9" x14ac:dyDescent="0.25">
      <c r="A4769" s="50">
        <v>2011</v>
      </c>
      <c r="E4769" s="50">
        <v>1.62</v>
      </c>
      <c r="F4769" s="50">
        <f t="shared" si="74"/>
        <v>102.62105459999999</v>
      </c>
      <c r="H4769" s="50">
        <v>93</v>
      </c>
      <c r="I4769" s="50" t="s">
        <v>623</v>
      </c>
    </row>
    <row r="4770" spans="1:9" x14ac:dyDescent="0.25">
      <c r="A4770" s="50">
        <v>2010</v>
      </c>
      <c r="E4770" s="50">
        <v>1.48</v>
      </c>
      <c r="F4770" s="50">
        <f t="shared" si="74"/>
        <v>93.752568399999987</v>
      </c>
      <c r="H4770" s="50">
        <v>91</v>
      </c>
      <c r="I4770" s="50" t="s">
        <v>623</v>
      </c>
    </row>
    <row r="4771" spans="1:9" x14ac:dyDescent="0.25">
      <c r="A4771" s="50">
        <v>2009</v>
      </c>
      <c r="E4771" s="50">
        <v>1.98</v>
      </c>
      <c r="F4771" s="50">
        <f t="shared" si="74"/>
        <v>125.42573339999998</v>
      </c>
      <c r="H4771" s="50">
        <v>91</v>
      </c>
      <c r="I4771" s="50" t="s">
        <v>623</v>
      </c>
    </row>
    <row r="4772" spans="1:9" x14ac:dyDescent="0.25">
      <c r="A4772" s="50">
        <v>2008</v>
      </c>
      <c r="E4772" s="50">
        <v>1.98</v>
      </c>
      <c r="F4772" s="50">
        <f t="shared" si="74"/>
        <v>125.42573339999998</v>
      </c>
      <c r="H4772" s="50">
        <v>91</v>
      </c>
      <c r="I4772" s="50" t="s">
        <v>623</v>
      </c>
    </row>
    <row r="4773" spans="1:9" x14ac:dyDescent="0.25">
      <c r="A4773" s="50">
        <v>2007</v>
      </c>
      <c r="E4773" s="50">
        <v>1.94</v>
      </c>
      <c r="F4773" s="50">
        <f t="shared" ref="F4773:F4836" si="75">E4773*(39.37*1.609)</f>
        <v>122.89188019999999</v>
      </c>
      <c r="H4773" s="50">
        <v>92</v>
      </c>
      <c r="I4773" s="50" t="s">
        <v>623</v>
      </c>
    </row>
    <row r="4774" spans="1:9" x14ac:dyDescent="0.25">
      <c r="A4774" s="50">
        <v>2006</v>
      </c>
      <c r="E4774" s="50">
        <v>1.94</v>
      </c>
      <c r="F4774" s="50">
        <f t="shared" si="75"/>
        <v>122.89188019999999</v>
      </c>
      <c r="H4774" s="50">
        <v>85</v>
      </c>
      <c r="I4774" s="50" t="s">
        <v>623</v>
      </c>
    </row>
    <row r="4775" spans="1:9" x14ac:dyDescent="0.25">
      <c r="A4775" s="50">
        <v>2005</v>
      </c>
      <c r="E4775" s="50">
        <v>1.83</v>
      </c>
      <c r="F4775" s="50">
        <f t="shared" si="75"/>
        <v>115.92378389999999</v>
      </c>
      <c r="H4775" s="50">
        <v>86</v>
      </c>
      <c r="I4775" s="50" t="s">
        <v>623</v>
      </c>
    </row>
    <row r="4776" spans="1:9" x14ac:dyDescent="0.25">
      <c r="A4776" s="50">
        <v>2004</v>
      </c>
      <c r="E4776" s="50">
        <v>1.83</v>
      </c>
      <c r="F4776" s="50">
        <f t="shared" si="75"/>
        <v>115.92378389999999</v>
      </c>
      <c r="H4776" s="50">
        <v>88</v>
      </c>
      <c r="I4776" s="50" t="s">
        <v>623</v>
      </c>
    </row>
    <row r="4777" spans="1:9" x14ac:dyDescent="0.25">
      <c r="A4777" s="50">
        <v>2002</v>
      </c>
      <c r="F4777" s="50">
        <f t="shared" si="75"/>
        <v>0</v>
      </c>
      <c r="H4777" s="50">
        <v>90</v>
      </c>
      <c r="I4777" s="50" t="s">
        <v>624</v>
      </c>
    </row>
    <row r="4778" spans="1:9" x14ac:dyDescent="0.25">
      <c r="A4778" s="50">
        <v>2012</v>
      </c>
      <c r="E4778" s="50">
        <v>1.77</v>
      </c>
      <c r="F4778" s="50">
        <f t="shared" si="75"/>
        <v>112.12300409999999</v>
      </c>
      <c r="H4778" s="50">
        <v>91</v>
      </c>
      <c r="I4778" s="50" t="s">
        <v>625</v>
      </c>
    </row>
    <row r="4779" spans="1:9" x14ac:dyDescent="0.25">
      <c r="A4779" s="50">
        <v>2011</v>
      </c>
      <c r="E4779" s="50">
        <v>1.63</v>
      </c>
      <c r="F4779" s="50">
        <f t="shared" si="75"/>
        <v>103.25451789999998</v>
      </c>
      <c r="H4779" s="50">
        <v>93</v>
      </c>
      <c r="I4779" s="50" t="s">
        <v>625</v>
      </c>
    </row>
    <row r="4780" spans="1:9" x14ac:dyDescent="0.25">
      <c r="A4780" s="50">
        <v>2010</v>
      </c>
      <c r="E4780" s="50">
        <v>1.5</v>
      </c>
      <c r="F4780" s="50">
        <f t="shared" si="75"/>
        <v>95.019494999999992</v>
      </c>
      <c r="H4780" s="50">
        <v>85</v>
      </c>
      <c r="I4780" s="50" t="s">
        <v>625</v>
      </c>
    </row>
    <row r="4781" spans="1:9" x14ac:dyDescent="0.25">
      <c r="A4781" s="50">
        <v>2009</v>
      </c>
      <c r="E4781" s="50">
        <v>1.95</v>
      </c>
      <c r="F4781" s="50">
        <f t="shared" si="75"/>
        <v>123.52534349999999</v>
      </c>
      <c r="H4781" s="50">
        <v>85</v>
      </c>
      <c r="I4781" s="50" t="s">
        <v>625</v>
      </c>
    </row>
    <row r="4782" spans="1:9" x14ac:dyDescent="0.25">
      <c r="A4782" s="50">
        <v>2008</v>
      </c>
      <c r="E4782" s="50">
        <v>1.95</v>
      </c>
      <c r="F4782" s="50">
        <f t="shared" si="75"/>
        <v>123.52534349999999</v>
      </c>
      <c r="H4782" s="50">
        <v>85</v>
      </c>
      <c r="I4782" s="50" t="s">
        <v>625</v>
      </c>
    </row>
    <row r="4783" spans="1:9" x14ac:dyDescent="0.25">
      <c r="A4783" s="50">
        <v>2007</v>
      </c>
      <c r="E4783" s="50">
        <v>2.1</v>
      </c>
      <c r="F4783" s="50">
        <f t="shared" si="75"/>
        <v>133.02729299999999</v>
      </c>
      <c r="H4783" s="50">
        <v>90</v>
      </c>
      <c r="I4783" s="50" t="s">
        <v>625</v>
      </c>
    </row>
    <row r="4784" spans="1:9" x14ac:dyDescent="0.25">
      <c r="A4784" s="50">
        <v>2006</v>
      </c>
      <c r="E4784" s="50">
        <v>2.1</v>
      </c>
      <c r="F4784" s="50">
        <f t="shared" si="75"/>
        <v>133.02729299999999</v>
      </c>
      <c r="H4784" s="50">
        <v>83</v>
      </c>
      <c r="I4784" s="50" t="s">
        <v>625</v>
      </c>
    </row>
    <row r="4785" spans="1:9" x14ac:dyDescent="0.25">
      <c r="A4785" s="50">
        <v>2005</v>
      </c>
      <c r="E4785" s="50">
        <v>1.8</v>
      </c>
      <c r="F4785" s="50">
        <f t="shared" si="75"/>
        <v>114.023394</v>
      </c>
      <c r="H4785" s="50">
        <v>87</v>
      </c>
      <c r="I4785" s="50" t="s">
        <v>625</v>
      </c>
    </row>
    <row r="4786" spans="1:9" x14ac:dyDescent="0.25">
      <c r="A4786" s="50">
        <v>2004</v>
      </c>
      <c r="E4786" s="50">
        <v>1.8</v>
      </c>
      <c r="F4786" s="50">
        <f t="shared" si="75"/>
        <v>114.023394</v>
      </c>
      <c r="H4786" s="50">
        <v>89</v>
      </c>
      <c r="I4786" s="50" t="s">
        <v>625</v>
      </c>
    </row>
    <row r="4787" spans="1:9" x14ac:dyDescent="0.25">
      <c r="A4787" s="50">
        <v>2002</v>
      </c>
      <c r="F4787" s="50">
        <f t="shared" si="75"/>
        <v>0</v>
      </c>
      <c r="H4787" s="50">
        <v>90</v>
      </c>
      <c r="I4787" s="50" t="s">
        <v>626</v>
      </c>
    </row>
    <row r="4788" spans="1:9" x14ac:dyDescent="0.25">
      <c r="A4788" s="50">
        <v>2003</v>
      </c>
      <c r="F4788" s="50">
        <f t="shared" si="75"/>
        <v>0</v>
      </c>
      <c r="H4788" s="50">
        <v>88</v>
      </c>
      <c r="I4788" s="50" t="s">
        <v>627</v>
      </c>
    </row>
    <row r="4789" spans="1:9" x14ac:dyDescent="0.25">
      <c r="A4789" s="50">
        <v>2002</v>
      </c>
      <c r="F4789" s="50">
        <f t="shared" si="75"/>
        <v>0</v>
      </c>
      <c r="H4789" s="50">
        <v>90</v>
      </c>
      <c r="I4789" s="50" t="s">
        <v>628</v>
      </c>
    </row>
    <row r="4790" spans="1:9" x14ac:dyDescent="0.25">
      <c r="A4790" s="50">
        <v>2003</v>
      </c>
      <c r="E4790" s="50">
        <v>1.01</v>
      </c>
      <c r="F4790" s="50">
        <f t="shared" si="75"/>
        <v>63.979793299999997</v>
      </c>
      <c r="H4790" s="50">
        <v>80</v>
      </c>
      <c r="I4790" s="50" t="s">
        <v>629</v>
      </c>
    </row>
    <row r="4791" spans="1:9" x14ac:dyDescent="0.25">
      <c r="A4791" s="50">
        <v>2012</v>
      </c>
      <c r="E4791" s="50">
        <v>1.1299999999999999</v>
      </c>
      <c r="F4791" s="50">
        <f t="shared" si="75"/>
        <v>71.581352899999985</v>
      </c>
      <c r="H4791" s="50">
        <v>100</v>
      </c>
      <c r="I4791" s="50" t="s">
        <v>630</v>
      </c>
    </row>
    <row r="4792" spans="1:9" x14ac:dyDescent="0.25">
      <c r="A4792" s="50">
        <v>2011</v>
      </c>
      <c r="E4792" s="50">
        <v>1.26</v>
      </c>
      <c r="F4792" s="50">
        <f t="shared" si="75"/>
        <v>79.816375799999989</v>
      </c>
      <c r="H4792" s="50">
        <v>99</v>
      </c>
      <c r="I4792" s="50" t="s">
        <v>630</v>
      </c>
    </row>
    <row r="4793" spans="1:9" x14ac:dyDescent="0.25">
      <c r="A4793" s="50">
        <v>2010</v>
      </c>
      <c r="E4793" s="50">
        <v>1.21</v>
      </c>
      <c r="F4793" s="50">
        <f t="shared" si="75"/>
        <v>76.64905929999999</v>
      </c>
      <c r="H4793" s="50">
        <v>96</v>
      </c>
      <c r="I4793" s="50" t="s">
        <v>630</v>
      </c>
    </row>
    <row r="4794" spans="1:9" x14ac:dyDescent="0.25">
      <c r="A4794" s="50">
        <v>2009</v>
      </c>
      <c r="E4794" s="50">
        <v>1.6</v>
      </c>
      <c r="F4794" s="50">
        <f t="shared" si="75"/>
        <v>101.354128</v>
      </c>
      <c r="H4794" s="50">
        <v>96</v>
      </c>
      <c r="I4794" s="50" t="s">
        <v>630</v>
      </c>
    </row>
    <row r="4795" spans="1:9" x14ac:dyDescent="0.25">
      <c r="A4795" s="50">
        <v>2008</v>
      </c>
      <c r="E4795" s="50">
        <v>1.59</v>
      </c>
      <c r="F4795" s="50">
        <f t="shared" si="75"/>
        <v>100.7206647</v>
      </c>
      <c r="H4795" s="50">
        <v>97</v>
      </c>
      <c r="I4795" s="50" t="s">
        <v>630</v>
      </c>
    </row>
    <row r="4796" spans="1:9" x14ac:dyDescent="0.25">
      <c r="A4796" s="50">
        <v>2007</v>
      </c>
      <c r="E4796" s="50">
        <v>1.59</v>
      </c>
      <c r="F4796" s="50">
        <f t="shared" si="75"/>
        <v>100.7206647</v>
      </c>
      <c r="H4796" s="50">
        <v>98</v>
      </c>
      <c r="I4796" s="50" t="s">
        <v>630</v>
      </c>
    </row>
    <row r="4797" spans="1:9" x14ac:dyDescent="0.25">
      <c r="A4797" s="50">
        <v>2006</v>
      </c>
      <c r="E4797" s="50">
        <v>1.58</v>
      </c>
      <c r="F4797" s="50">
        <f t="shared" si="75"/>
        <v>100.0872014</v>
      </c>
      <c r="H4797" s="50">
        <v>89</v>
      </c>
      <c r="I4797" s="50" t="s">
        <v>630</v>
      </c>
    </row>
    <row r="4798" spans="1:9" x14ac:dyDescent="0.25">
      <c r="A4798" s="50">
        <v>2005</v>
      </c>
      <c r="E4798" s="50">
        <v>1.58</v>
      </c>
      <c r="F4798" s="50">
        <f t="shared" si="75"/>
        <v>100.0872014</v>
      </c>
      <c r="H4798" s="50">
        <v>90</v>
      </c>
      <c r="I4798" s="50" t="s">
        <v>631</v>
      </c>
    </row>
    <row r="4799" spans="1:9" x14ac:dyDescent="0.25">
      <c r="A4799" s="50">
        <v>2012</v>
      </c>
      <c r="E4799" s="50">
        <v>1.27</v>
      </c>
      <c r="F4799" s="50">
        <f t="shared" si="75"/>
        <v>80.449839099999991</v>
      </c>
      <c r="H4799" s="50">
        <v>98</v>
      </c>
      <c r="I4799" s="50" t="s">
        <v>632</v>
      </c>
    </row>
    <row r="4800" spans="1:9" x14ac:dyDescent="0.25">
      <c r="A4800" s="50">
        <v>2011</v>
      </c>
      <c r="E4800" s="50">
        <v>1.29</v>
      </c>
      <c r="F4800" s="50">
        <f t="shared" si="75"/>
        <v>81.716765699999996</v>
      </c>
      <c r="H4800" s="50">
        <v>98</v>
      </c>
      <c r="I4800" s="50" t="s">
        <v>632</v>
      </c>
    </row>
    <row r="4801" spans="1:9" x14ac:dyDescent="0.25">
      <c r="A4801" s="50">
        <v>2010</v>
      </c>
      <c r="F4801" s="50">
        <f t="shared" si="75"/>
        <v>0</v>
      </c>
      <c r="H4801" s="50">
        <v>86</v>
      </c>
      <c r="I4801" s="50" t="s">
        <v>632</v>
      </c>
    </row>
    <row r="4802" spans="1:9" x14ac:dyDescent="0.25">
      <c r="A4802" s="50">
        <v>2009</v>
      </c>
      <c r="F4802" s="50">
        <f t="shared" si="75"/>
        <v>0</v>
      </c>
      <c r="H4802" s="50">
        <v>86</v>
      </c>
      <c r="I4802" s="50" t="s">
        <v>632</v>
      </c>
    </row>
    <row r="4803" spans="1:9" x14ac:dyDescent="0.25">
      <c r="A4803" s="50">
        <v>2008</v>
      </c>
      <c r="F4803" s="50">
        <f t="shared" si="75"/>
        <v>0</v>
      </c>
      <c r="H4803" s="50">
        <v>88</v>
      </c>
      <c r="I4803" s="50" t="s">
        <v>632</v>
      </c>
    </row>
    <row r="4804" spans="1:9" x14ac:dyDescent="0.25">
      <c r="A4804" s="50">
        <v>2007</v>
      </c>
      <c r="F4804" s="50">
        <f t="shared" si="75"/>
        <v>0</v>
      </c>
      <c r="H4804" s="50">
        <v>89</v>
      </c>
      <c r="I4804" s="50" t="s">
        <v>632</v>
      </c>
    </row>
    <row r="4805" spans="1:9" x14ac:dyDescent="0.25">
      <c r="A4805" s="50">
        <v>2006</v>
      </c>
      <c r="F4805" s="50">
        <f t="shared" si="75"/>
        <v>0</v>
      </c>
      <c r="H4805" s="50">
        <v>89</v>
      </c>
      <c r="I4805" s="50" t="s">
        <v>632</v>
      </c>
    </row>
    <row r="4806" spans="1:9" x14ac:dyDescent="0.25">
      <c r="A4806" s="50">
        <v>2005</v>
      </c>
      <c r="F4806" s="50">
        <f t="shared" si="75"/>
        <v>0</v>
      </c>
      <c r="H4806" s="50">
        <v>90</v>
      </c>
      <c r="I4806" s="50" t="s">
        <v>633</v>
      </c>
    </row>
    <row r="4807" spans="1:9" x14ac:dyDescent="0.25">
      <c r="A4807" s="50">
        <v>2012</v>
      </c>
      <c r="E4807" s="50">
        <v>1.1499999999999999</v>
      </c>
      <c r="F4807" s="50">
        <f t="shared" si="75"/>
        <v>72.84827949999999</v>
      </c>
      <c r="H4807" s="50">
        <v>99</v>
      </c>
      <c r="I4807" s="50" t="s">
        <v>634</v>
      </c>
    </row>
    <row r="4808" spans="1:9" x14ac:dyDescent="0.25">
      <c r="A4808" s="50">
        <v>2011</v>
      </c>
      <c r="E4808" s="50">
        <v>1.28</v>
      </c>
      <c r="F4808" s="50">
        <f t="shared" si="75"/>
        <v>81.083302399999994</v>
      </c>
      <c r="H4808" s="50">
        <v>98</v>
      </c>
      <c r="I4808" s="50" t="s">
        <v>634</v>
      </c>
    </row>
    <row r="4809" spans="1:9" x14ac:dyDescent="0.25">
      <c r="A4809" s="50">
        <v>2010</v>
      </c>
      <c r="E4809" s="50">
        <v>1.3</v>
      </c>
      <c r="F4809" s="50">
        <f t="shared" si="75"/>
        <v>82.350228999999999</v>
      </c>
      <c r="H4809" s="50">
        <v>98</v>
      </c>
      <c r="I4809" s="50" t="s">
        <v>634</v>
      </c>
    </row>
    <row r="4810" spans="1:9" x14ac:dyDescent="0.25">
      <c r="A4810" s="50">
        <v>2009</v>
      </c>
      <c r="E4810" s="50">
        <v>1.45</v>
      </c>
      <c r="F4810" s="50">
        <f t="shared" si="75"/>
        <v>91.852178499999994</v>
      </c>
      <c r="H4810" s="50">
        <v>98</v>
      </c>
      <c r="I4810" s="50" t="s">
        <v>634</v>
      </c>
    </row>
    <row r="4811" spans="1:9" x14ac:dyDescent="0.25">
      <c r="A4811" s="50">
        <v>2008</v>
      </c>
      <c r="E4811" s="50">
        <v>1.45</v>
      </c>
      <c r="F4811" s="50">
        <f t="shared" si="75"/>
        <v>91.852178499999994</v>
      </c>
      <c r="H4811" s="50">
        <v>99</v>
      </c>
      <c r="I4811" s="50" t="s">
        <v>634</v>
      </c>
    </row>
    <row r="4812" spans="1:9" x14ac:dyDescent="0.25">
      <c r="A4812" s="50">
        <v>2007</v>
      </c>
      <c r="E4812" s="50">
        <v>1.45</v>
      </c>
      <c r="F4812" s="50">
        <f t="shared" si="75"/>
        <v>91.852178499999994</v>
      </c>
      <c r="H4812" s="50">
        <v>99</v>
      </c>
      <c r="I4812" s="50" t="s">
        <v>634</v>
      </c>
    </row>
    <row r="4813" spans="1:9" x14ac:dyDescent="0.25">
      <c r="A4813" s="50">
        <v>2006</v>
      </c>
      <c r="E4813" s="50">
        <v>1.45</v>
      </c>
      <c r="F4813" s="50">
        <f t="shared" si="75"/>
        <v>91.852178499999994</v>
      </c>
      <c r="H4813" s="50">
        <v>91</v>
      </c>
      <c r="I4813" s="50" t="s">
        <v>634</v>
      </c>
    </row>
    <row r="4814" spans="1:9" x14ac:dyDescent="0.25">
      <c r="A4814" s="50">
        <v>2005</v>
      </c>
      <c r="E4814" s="50">
        <v>1.45</v>
      </c>
      <c r="F4814" s="50">
        <f t="shared" si="75"/>
        <v>91.852178499999994</v>
      </c>
      <c r="H4814" s="50">
        <v>91</v>
      </c>
      <c r="I4814" s="50" t="s">
        <v>634</v>
      </c>
    </row>
    <row r="4815" spans="1:9" x14ac:dyDescent="0.25">
      <c r="A4815" s="50">
        <v>2012</v>
      </c>
      <c r="E4815" s="50">
        <v>1.61</v>
      </c>
      <c r="F4815" s="50">
        <f t="shared" si="75"/>
        <v>101.98759129999999</v>
      </c>
      <c r="H4815" s="50">
        <v>94</v>
      </c>
      <c r="I4815" s="50" t="s">
        <v>635</v>
      </c>
    </row>
    <row r="4816" spans="1:9" x14ac:dyDescent="0.25">
      <c r="A4816" s="50">
        <v>2011</v>
      </c>
      <c r="E4816" s="50">
        <v>1.57</v>
      </c>
      <c r="F4816" s="50">
        <f t="shared" si="75"/>
        <v>99.453738099999995</v>
      </c>
      <c r="H4816" s="50">
        <v>95</v>
      </c>
      <c r="I4816" s="50" t="s">
        <v>635</v>
      </c>
    </row>
    <row r="4817" spans="1:9" x14ac:dyDescent="0.25">
      <c r="A4817" s="50">
        <v>2010</v>
      </c>
      <c r="E4817" s="50">
        <v>1.38</v>
      </c>
      <c r="F4817" s="50">
        <f t="shared" si="75"/>
        <v>87.41793539999999</v>
      </c>
      <c r="H4817" s="50">
        <v>96</v>
      </c>
      <c r="I4817" s="50" t="s">
        <v>635</v>
      </c>
    </row>
    <row r="4818" spans="1:9" x14ac:dyDescent="0.25">
      <c r="A4818" s="50">
        <v>2009</v>
      </c>
      <c r="E4818" s="50">
        <v>1.64</v>
      </c>
      <c r="F4818" s="50">
        <f t="shared" si="75"/>
        <v>103.88798119999998</v>
      </c>
      <c r="H4818" s="50">
        <v>96</v>
      </c>
      <c r="I4818" s="50" t="s">
        <v>635</v>
      </c>
    </row>
    <row r="4819" spans="1:9" x14ac:dyDescent="0.25">
      <c r="A4819" s="50">
        <v>2008</v>
      </c>
      <c r="E4819" s="50">
        <v>1.64</v>
      </c>
      <c r="F4819" s="50">
        <f t="shared" si="75"/>
        <v>103.88798119999998</v>
      </c>
      <c r="H4819" s="50">
        <v>96</v>
      </c>
      <c r="I4819" s="50" t="s">
        <v>635</v>
      </c>
    </row>
    <row r="4820" spans="1:9" x14ac:dyDescent="0.25">
      <c r="A4820" s="50">
        <v>2007</v>
      </c>
      <c r="E4820" s="50">
        <v>1.64</v>
      </c>
      <c r="F4820" s="50">
        <f t="shared" si="75"/>
        <v>103.88798119999998</v>
      </c>
      <c r="H4820" s="50">
        <v>97</v>
      </c>
      <c r="I4820" s="50" t="s">
        <v>635</v>
      </c>
    </row>
    <row r="4821" spans="1:9" x14ac:dyDescent="0.25">
      <c r="A4821" s="50">
        <v>2006</v>
      </c>
      <c r="E4821" s="50">
        <v>1.64</v>
      </c>
      <c r="F4821" s="50">
        <f t="shared" si="75"/>
        <v>103.88798119999998</v>
      </c>
      <c r="H4821" s="50">
        <v>89</v>
      </c>
      <c r="I4821" s="50" t="s">
        <v>635</v>
      </c>
    </row>
    <row r="4822" spans="1:9" x14ac:dyDescent="0.25">
      <c r="A4822" s="50">
        <v>2005</v>
      </c>
      <c r="E4822" s="50">
        <v>1.64</v>
      </c>
      <c r="F4822" s="50">
        <f t="shared" si="75"/>
        <v>103.88798119999998</v>
      </c>
      <c r="H4822" s="50">
        <v>89</v>
      </c>
      <c r="I4822" s="50" t="s">
        <v>635</v>
      </c>
    </row>
    <row r="4823" spans="1:9" x14ac:dyDescent="0.25">
      <c r="A4823" s="50">
        <v>2012</v>
      </c>
      <c r="E4823" s="50">
        <v>1.72</v>
      </c>
      <c r="F4823" s="50">
        <f t="shared" si="75"/>
        <v>108.95568759999999</v>
      </c>
      <c r="H4823" s="50">
        <v>84</v>
      </c>
      <c r="I4823" s="50" t="s">
        <v>636</v>
      </c>
    </row>
    <row r="4824" spans="1:9" x14ac:dyDescent="0.25">
      <c r="A4824" s="50">
        <v>2011</v>
      </c>
      <c r="E4824" s="50">
        <v>1.62</v>
      </c>
      <c r="F4824" s="50">
        <f t="shared" si="75"/>
        <v>102.62105459999999</v>
      </c>
      <c r="H4824" s="50">
        <v>86</v>
      </c>
      <c r="I4824" s="50" t="s">
        <v>636</v>
      </c>
    </row>
    <row r="4825" spans="1:9" x14ac:dyDescent="0.25">
      <c r="A4825" s="50">
        <v>2010</v>
      </c>
      <c r="E4825" s="50">
        <v>1.53</v>
      </c>
      <c r="F4825" s="50">
        <f t="shared" si="75"/>
        <v>96.9198849</v>
      </c>
      <c r="H4825" s="50">
        <v>92</v>
      </c>
      <c r="I4825" s="50" t="s">
        <v>636</v>
      </c>
    </row>
    <row r="4826" spans="1:9" x14ac:dyDescent="0.25">
      <c r="A4826" s="50">
        <v>2009</v>
      </c>
      <c r="E4826" s="50">
        <v>1.78</v>
      </c>
      <c r="F4826" s="50">
        <f t="shared" si="75"/>
        <v>112.75646739999999</v>
      </c>
      <c r="H4826" s="50">
        <v>92</v>
      </c>
      <c r="I4826" s="50" t="s">
        <v>636</v>
      </c>
    </row>
    <row r="4827" spans="1:9" x14ac:dyDescent="0.25">
      <c r="A4827" s="50">
        <v>2008</v>
      </c>
      <c r="E4827" s="50">
        <v>1.77</v>
      </c>
      <c r="F4827" s="50">
        <f t="shared" si="75"/>
        <v>112.12300409999999</v>
      </c>
      <c r="H4827" s="50">
        <v>90</v>
      </c>
      <c r="I4827" s="50" t="s">
        <v>636</v>
      </c>
    </row>
    <row r="4828" spans="1:9" x14ac:dyDescent="0.25">
      <c r="A4828" s="50">
        <v>2007</v>
      </c>
      <c r="E4828" s="50">
        <v>1.77</v>
      </c>
      <c r="F4828" s="50">
        <f t="shared" si="75"/>
        <v>112.12300409999999</v>
      </c>
      <c r="H4828" s="50">
        <v>90</v>
      </c>
      <c r="I4828" s="50" t="s">
        <v>636</v>
      </c>
    </row>
    <row r="4829" spans="1:9" x14ac:dyDescent="0.25">
      <c r="A4829" s="50">
        <v>2006</v>
      </c>
      <c r="E4829" s="50">
        <v>1.78</v>
      </c>
      <c r="F4829" s="50">
        <f t="shared" si="75"/>
        <v>112.75646739999999</v>
      </c>
      <c r="H4829" s="50">
        <v>88</v>
      </c>
      <c r="I4829" s="50" t="s">
        <v>636</v>
      </c>
    </row>
    <row r="4830" spans="1:9" x14ac:dyDescent="0.25">
      <c r="A4830" s="50">
        <v>2005</v>
      </c>
      <c r="E4830" s="50">
        <v>1.78</v>
      </c>
      <c r="F4830" s="50">
        <f t="shared" si="75"/>
        <v>112.75646739999999</v>
      </c>
      <c r="H4830" s="50">
        <v>89</v>
      </c>
      <c r="I4830" s="50" t="s">
        <v>636</v>
      </c>
    </row>
    <row r="4831" spans="1:9" x14ac:dyDescent="0.25">
      <c r="A4831" s="50">
        <v>2004</v>
      </c>
      <c r="E4831" s="50">
        <v>1.62</v>
      </c>
      <c r="F4831" s="50">
        <f t="shared" si="75"/>
        <v>102.62105459999999</v>
      </c>
      <c r="H4831" s="50">
        <v>92</v>
      </c>
      <c r="I4831" s="50" t="s">
        <v>636</v>
      </c>
    </row>
    <row r="4832" spans="1:9" x14ac:dyDescent="0.25">
      <c r="A4832" s="50">
        <v>2002</v>
      </c>
      <c r="F4832" s="50">
        <f t="shared" si="75"/>
        <v>0</v>
      </c>
      <c r="H4832" s="50">
        <v>89</v>
      </c>
      <c r="I4832" s="50" t="s">
        <v>637</v>
      </c>
    </row>
    <row r="4833" spans="1:9" x14ac:dyDescent="0.25">
      <c r="A4833" s="50">
        <v>2012</v>
      </c>
      <c r="E4833" s="50">
        <v>1.7</v>
      </c>
      <c r="F4833" s="50">
        <f t="shared" si="75"/>
        <v>107.68876099999999</v>
      </c>
      <c r="H4833" s="50">
        <v>65</v>
      </c>
      <c r="I4833" s="50" t="s">
        <v>638</v>
      </c>
    </row>
    <row r="4834" spans="1:9" x14ac:dyDescent="0.25">
      <c r="A4834" s="50">
        <v>2011</v>
      </c>
      <c r="E4834" s="50">
        <v>1.69</v>
      </c>
      <c r="F4834" s="50">
        <f t="shared" si="75"/>
        <v>107.05529769999998</v>
      </c>
      <c r="H4834" s="50">
        <v>65</v>
      </c>
      <c r="I4834" s="50" t="s">
        <v>638</v>
      </c>
    </row>
    <row r="4835" spans="1:9" x14ac:dyDescent="0.25">
      <c r="A4835" s="50">
        <v>2010</v>
      </c>
      <c r="E4835" s="50">
        <v>1.52</v>
      </c>
      <c r="F4835" s="50">
        <f t="shared" si="75"/>
        <v>96.286421599999997</v>
      </c>
      <c r="H4835" s="50">
        <v>86</v>
      </c>
      <c r="I4835" s="50" t="s">
        <v>638</v>
      </c>
    </row>
    <row r="4836" spans="1:9" x14ac:dyDescent="0.25">
      <c r="A4836" s="50">
        <v>2009</v>
      </c>
      <c r="E4836" s="50">
        <v>1.74</v>
      </c>
      <c r="F4836" s="50">
        <f t="shared" si="75"/>
        <v>110.2226142</v>
      </c>
      <c r="H4836" s="50">
        <v>86</v>
      </c>
      <c r="I4836" s="50" t="s">
        <v>638</v>
      </c>
    </row>
    <row r="4837" spans="1:9" x14ac:dyDescent="0.25">
      <c r="A4837" s="50">
        <v>2008</v>
      </c>
      <c r="E4837" s="50">
        <v>1.7</v>
      </c>
      <c r="F4837" s="50">
        <f t="shared" ref="F4837:F4900" si="76">E4837*(39.37*1.609)</f>
        <v>107.68876099999999</v>
      </c>
      <c r="H4837" s="50">
        <v>80</v>
      </c>
      <c r="I4837" s="50" t="s">
        <v>638</v>
      </c>
    </row>
    <row r="4838" spans="1:9" x14ac:dyDescent="0.25">
      <c r="A4838" s="50">
        <v>2007</v>
      </c>
      <c r="E4838" s="50">
        <v>1.7</v>
      </c>
      <c r="F4838" s="50">
        <f t="shared" si="76"/>
        <v>107.68876099999999</v>
      </c>
      <c r="H4838" s="50">
        <v>80</v>
      </c>
      <c r="I4838" s="50" t="s">
        <v>638</v>
      </c>
    </row>
    <row r="4839" spans="1:9" x14ac:dyDescent="0.25">
      <c r="A4839" s="50">
        <v>2006</v>
      </c>
      <c r="E4839" s="50">
        <v>1.88</v>
      </c>
      <c r="F4839" s="50">
        <f t="shared" si="76"/>
        <v>119.09110039999999</v>
      </c>
      <c r="H4839" s="50">
        <v>84</v>
      </c>
      <c r="I4839" s="50" t="s">
        <v>638</v>
      </c>
    </row>
    <row r="4840" spans="1:9" x14ac:dyDescent="0.25">
      <c r="A4840" s="50">
        <v>2005</v>
      </c>
      <c r="E4840" s="50">
        <v>1.88</v>
      </c>
      <c r="F4840" s="50">
        <f t="shared" si="76"/>
        <v>119.09110039999999</v>
      </c>
      <c r="H4840" s="50">
        <v>85</v>
      </c>
      <c r="I4840" s="50" t="s">
        <v>638</v>
      </c>
    </row>
    <row r="4841" spans="1:9" x14ac:dyDescent="0.25">
      <c r="A4841" s="50">
        <v>2004</v>
      </c>
      <c r="E4841" s="50">
        <v>1.66</v>
      </c>
      <c r="F4841" s="50">
        <f t="shared" si="76"/>
        <v>105.15490779999999</v>
      </c>
      <c r="H4841" s="50">
        <v>88</v>
      </c>
      <c r="I4841" s="50" t="s">
        <v>638</v>
      </c>
    </row>
    <row r="4842" spans="1:9" x14ac:dyDescent="0.25">
      <c r="A4842" s="50">
        <v>2003</v>
      </c>
      <c r="E4842" s="50">
        <v>1.66</v>
      </c>
      <c r="F4842" s="50">
        <f t="shared" si="76"/>
        <v>105.15490779999999</v>
      </c>
      <c r="H4842" s="50">
        <v>88</v>
      </c>
      <c r="I4842" s="50" t="s">
        <v>638</v>
      </c>
    </row>
    <row r="4843" spans="1:9" x14ac:dyDescent="0.25">
      <c r="A4843" s="50">
        <v>2002</v>
      </c>
      <c r="F4843" s="50">
        <f t="shared" si="76"/>
        <v>0</v>
      </c>
      <c r="H4843" s="50">
        <v>89</v>
      </c>
      <c r="I4843" s="50" t="s">
        <v>638</v>
      </c>
    </row>
    <row r="4844" spans="1:9" x14ac:dyDescent="0.25">
      <c r="A4844" s="50">
        <v>2012</v>
      </c>
      <c r="E4844" s="50">
        <v>1.69</v>
      </c>
      <c r="F4844" s="50">
        <f t="shared" si="76"/>
        <v>107.05529769999998</v>
      </c>
      <c r="H4844" s="50">
        <v>77</v>
      </c>
      <c r="I4844" s="50" t="s">
        <v>639</v>
      </c>
    </row>
    <row r="4845" spans="1:9" x14ac:dyDescent="0.25">
      <c r="A4845" s="50">
        <v>2011</v>
      </c>
      <c r="E4845" s="50">
        <v>1.69</v>
      </c>
      <c r="F4845" s="50">
        <f t="shared" si="76"/>
        <v>107.05529769999998</v>
      </c>
      <c r="H4845" s="50">
        <v>78</v>
      </c>
      <c r="I4845" s="50" t="s">
        <v>639</v>
      </c>
    </row>
    <row r="4846" spans="1:9" x14ac:dyDescent="0.25">
      <c r="A4846" s="50">
        <v>2010</v>
      </c>
      <c r="E4846" s="50">
        <v>1.53</v>
      </c>
      <c r="F4846" s="50">
        <f t="shared" si="76"/>
        <v>96.9198849</v>
      </c>
      <c r="H4846" s="50">
        <v>91</v>
      </c>
      <c r="I4846" s="50" t="s">
        <v>639</v>
      </c>
    </row>
    <row r="4847" spans="1:9" x14ac:dyDescent="0.25">
      <c r="A4847" s="50">
        <v>2009</v>
      </c>
      <c r="E4847" s="50">
        <v>1.74</v>
      </c>
      <c r="F4847" s="50">
        <f t="shared" si="76"/>
        <v>110.2226142</v>
      </c>
      <c r="H4847" s="50">
        <v>91</v>
      </c>
      <c r="I4847" s="50" t="s">
        <v>639</v>
      </c>
    </row>
    <row r="4848" spans="1:9" x14ac:dyDescent="0.25">
      <c r="A4848" s="50">
        <v>2008</v>
      </c>
      <c r="E4848" s="50">
        <v>1.62</v>
      </c>
      <c r="F4848" s="50">
        <f t="shared" si="76"/>
        <v>102.62105459999999</v>
      </c>
      <c r="H4848" s="50">
        <v>98</v>
      </c>
      <c r="I4848" s="50" t="s">
        <v>639</v>
      </c>
    </row>
    <row r="4849" spans="1:9" x14ac:dyDescent="0.25">
      <c r="A4849" s="50">
        <v>2007</v>
      </c>
      <c r="E4849" s="50">
        <v>1.62</v>
      </c>
      <c r="F4849" s="50">
        <f t="shared" si="76"/>
        <v>102.62105459999999</v>
      </c>
      <c r="H4849" s="50">
        <v>98</v>
      </c>
      <c r="I4849" s="50" t="s">
        <v>639</v>
      </c>
    </row>
    <row r="4850" spans="1:9" x14ac:dyDescent="0.25">
      <c r="A4850" s="50">
        <v>2006</v>
      </c>
      <c r="E4850" s="50">
        <v>1.61</v>
      </c>
      <c r="F4850" s="50">
        <f t="shared" si="76"/>
        <v>101.98759129999999</v>
      </c>
      <c r="H4850" s="50">
        <v>90</v>
      </c>
      <c r="I4850" s="50" t="s">
        <v>639</v>
      </c>
    </row>
    <row r="4851" spans="1:9" x14ac:dyDescent="0.25">
      <c r="A4851" s="50">
        <v>2005</v>
      </c>
      <c r="E4851" s="50">
        <v>1.61</v>
      </c>
      <c r="F4851" s="50">
        <f t="shared" si="76"/>
        <v>101.98759129999999</v>
      </c>
      <c r="H4851" s="50">
        <v>91</v>
      </c>
      <c r="I4851" s="50" t="s">
        <v>639</v>
      </c>
    </row>
    <row r="4852" spans="1:9" x14ac:dyDescent="0.25">
      <c r="A4852" s="50">
        <v>2004</v>
      </c>
      <c r="E4852" s="50">
        <v>1.42</v>
      </c>
      <c r="F4852" s="50">
        <f t="shared" si="76"/>
        <v>89.951788599999986</v>
      </c>
      <c r="H4852" s="50">
        <v>94</v>
      </c>
      <c r="I4852" s="50" t="s">
        <v>639</v>
      </c>
    </row>
    <row r="4853" spans="1:9" x14ac:dyDescent="0.25">
      <c r="A4853" s="50">
        <v>2002</v>
      </c>
      <c r="E4853" s="50">
        <v>1.64</v>
      </c>
      <c r="F4853" s="50">
        <f t="shared" si="76"/>
        <v>103.88798119999998</v>
      </c>
      <c r="H4853" s="50">
        <v>92</v>
      </c>
      <c r="I4853" s="50" t="s">
        <v>639</v>
      </c>
    </row>
    <row r="4854" spans="1:9" x14ac:dyDescent="0.25">
      <c r="A4854" s="50">
        <v>2012</v>
      </c>
      <c r="E4854" s="50">
        <v>1.28</v>
      </c>
      <c r="F4854" s="50">
        <f t="shared" si="76"/>
        <v>81.083302399999994</v>
      </c>
      <c r="H4854" s="50">
        <v>94</v>
      </c>
      <c r="I4854" s="50" t="s">
        <v>640</v>
      </c>
    </row>
    <row r="4855" spans="1:9" x14ac:dyDescent="0.25">
      <c r="A4855" s="50">
        <v>2011</v>
      </c>
      <c r="E4855" s="50">
        <v>1.46</v>
      </c>
      <c r="F4855" s="50">
        <f t="shared" si="76"/>
        <v>92.485641799999996</v>
      </c>
      <c r="H4855" s="50">
        <v>93</v>
      </c>
      <c r="I4855" s="50" t="s">
        <v>640</v>
      </c>
    </row>
    <row r="4856" spans="1:9" x14ac:dyDescent="0.25">
      <c r="A4856" s="50">
        <v>2010</v>
      </c>
      <c r="E4856" s="50">
        <v>1.35</v>
      </c>
      <c r="F4856" s="50">
        <f t="shared" si="76"/>
        <v>85.517545499999997</v>
      </c>
      <c r="H4856" s="50">
        <v>95</v>
      </c>
      <c r="I4856" s="50" t="s">
        <v>640</v>
      </c>
    </row>
    <row r="4857" spans="1:9" x14ac:dyDescent="0.25">
      <c r="A4857" s="50">
        <v>2009</v>
      </c>
      <c r="E4857" s="50">
        <v>1.4</v>
      </c>
      <c r="F4857" s="50">
        <f t="shared" si="76"/>
        <v>88.684861999999981</v>
      </c>
      <c r="H4857" s="50">
        <v>95</v>
      </c>
      <c r="I4857" s="50" t="s">
        <v>640</v>
      </c>
    </row>
    <row r="4858" spans="1:9" x14ac:dyDescent="0.25">
      <c r="A4858" s="50">
        <v>2008</v>
      </c>
      <c r="E4858" s="50">
        <v>1.28</v>
      </c>
      <c r="F4858" s="50">
        <f t="shared" si="76"/>
        <v>81.083302399999994</v>
      </c>
      <c r="H4858" s="50">
        <v>100</v>
      </c>
      <c r="I4858" s="50" t="s">
        <v>640</v>
      </c>
    </row>
    <row r="4859" spans="1:9" x14ac:dyDescent="0.25">
      <c r="A4859" s="50">
        <v>2007</v>
      </c>
      <c r="E4859" s="50">
        <v>1.28</v>
      </c>
      <c r="F4859" s="50">
        <f t="shared" si="76"/>
        <v>81.083302399999994</v>
      </c>
      <c r="H4859" s="50">
        <v>100</v>
      </c>
      <c r="I4859" s="50" t="s">
        <v>640</v>
      </c>
    </row>
    <row r="4860" spans="1:9" x14ac:dyDescent="0.25">
      <c r="A4860" s="50">
        <v>2006</v>
      </c>
      <c r="E4860" s="50">
        <v>1.38</v>
      </c>
      <c r="F4860" s="50">
        <f t="shared" si="76"/>
        <v>87.41793539999999</v>
      </c>
      <c r="H4860" s="50">
        <v>94</v>
      </c>
      <c r="I4860" s="50" t="s">
        <v>640</v>
      </c>
    </row>
    <row r="4861" spans="1:9" x14ac:dyDescent="0.25">
      <c r="A4861" s="50">
        <v>2005</v>
      </c>
      <c r="E4861" s="50">
        <v>1.38</v>
      </c>
      <c r="F4861" s="50">
        <f t="shared" si="76"/>
        <v>87.41793539999999</v>
      </c>
      <c r="H4861" s="50">
        <v>94</v>
      </c>
      <c r="I4861" s="50" t="s">
        <v>640</v>
      </c>
    </row>
    <row r="4862" spans="1:9" x14ac:dyDescent="0.25">
      <c r="A4862" s="50">
        <v>2004</v>
      </c>
      <c r="E4862" s="50">
        <v>1.22</v>
      </c>
      <c r="F4862" s="50">
        <f t="shared" si="76"/>
        <v>77.282522599999993</v>
      </c>
      <c r="H4862" s="50">
        <v>97</v>
      </c>
      <c r="I4862" s="50" t="s">
        <v>640</v>
      </c>
    </row>
    <row r="4863" spans="1:9" x14ac:dyDescent="0.25">
      <c r="A4863" s="50">
        <v>2002</v>
      </c>
      <c r="E4863" s="50">
        <v>1.3</v>
      </c>
      <c r="F4863" s="50">
        <f t="shared" si="76"/>
        <v>82.350228999999999</v>
      </c>
      <c r="H4863" s="50">
        <v>97</v>
      </c>
      <c r="I4863" s="50" t="s">
        <v>640</v>
      </c>
    </row>
    <row r="4864" spans="1:9" x14ac:dyDescent="0.25">
      <c r="A4864" s="50">
        <v>2012</v>
      </c>
      <c r="E4864" s="50">
        <v>1.47</v>
      </c>
      <c r="F4864" s="50">
        <f t="shared" si="76"/>
        <v>93.119105099999985</v>
      </c>
      <c r="H4864" s="50">
        <v>85</v>
      </c>
      <c r="I4864" s="50" t="s">
        <v>641</v>
      </c>
    </row>
    <row r="4865" spans="1:9" x14ac:dyDescent="0.25">
      <c r="A4865" s="50">
        <v>2011</v>
      </c>
      <c r="E4865" s="50">
        <v>1.68</v>
      </c>
      <c r="F4865" s="50">
        <f t="shared" si="76"/>
        <v>106.42183439999998</v>
      </c>
      <c r="H4865" s="50">
        <v>83</v>
      </c>
      <c r="I4865" s="50" t="s">
        <v>641</v>
      </c>
    </row>
    <row r="4866" spans="1:9" x14ac:dyDescent="0.25">
      <c r="A4866" s="50">
        <v>2010</v>
      </c>
      <c r="E4866" s="50">
        <v>1.44</v>
      </c>
      <c r="F4866" s="50">
        <f t="shared" si="76"/>
        <v>91.218715199999991</v>
      </c>
      <c r="H4866" s="50">
        <v>92</v>
      </c>
      <c r="I4866" s="50" t="s">
        <v>641</v>
      </c>
    </row>
    <row r="4867" spans="1:9" x14ac:dyDescent="0.25">
      <c r="A4867" s="50">
        <v>2009</v>
      </c>
      <c r="E4867" s="50">
        <v>1.56</v>
      </c>
      <c r="F4867" s="50">
        <f t="shared" si="76"/>
        <v>98.820274799999993</v>
      </c>
      <c r="H4867" s="50">
        <v>92</v>
      </c>
      <c r="I4867" s="50" t="s">
        <v>641</v>
      </c>
    </row>
    <row r="4868" spans="1:9" x14ac:dyDescent="0.25">
      <c r="A4868" s="50">
        <v>2008</v>
      </c>
      <c r="E4868" s="50">
        <v>1.41</v>
      </c>
      <c r="F4868" s="50">
        <f t="shared" si="76"/>
        <v>89.318325299999984</v>
      </c>
      <c r="H4868" s="50">
        <v>94</v>
      </c>
      <c r="I4868" s="50" t="s">
        <v>641</v>
      </c>
    </row>
    <row r="4869" spans="1:9" x14ac:dyDescent="0.25">
      <c r="A4869" s="50">
        <v>2007</v>
      </c>
      <c r="E4869" s="50">
        <v>1.41</v>
      </c>
      <c r="F4869" s="50">
        <f t="shared" si="76"/>
        <v>89.318325299999984</v>
      </c>
      <c r="H4869" s="50">
        <v>95</v>
      </c>
      <c r="I4869" s="50" t="s">
        <v>641</v>
      </c>
    </row>
    <row r="4870" spans="1:9" x14ac:dyDescent="0.25">
      <c r="A4870" s="50">
        <v>2006</v>
      </c>
      <c r="E4870" s="50">
        <v>1.57</v>
      </c>
      <c r="F4870" s="50">
        <f t="shared" si="76"/>
        <v>99.453738099999995</v>
      </c>
      <c r="H4870" s="50">
        <v>85</v>
      </c>
      <c r="I4870" s="50" t="s">
        <v>641</v>
      </c>
    </row>
    <row r="4871" spans="1:9" x14ac:dyDescent="0.25">
      <c r="A4871" s="50">
        <v>2005</v>
      </c>
      <c r="E4871" s="50">
        <v>1.57</v>
      </c>
      <c r="F4871" s="50">
        <f t="shared" si="76"/>
        <v>99.453738099999995</v>
      </c>
      <c r="H4871" s="50">
        <v>85</v>
      </c>
      <c r="I4871" s="50" t="s">
        <v>641</v>
      </c>
    </row>
    <row r="4872" spans="1:9" x14ac:dyDescent="0.25">
      <c r="A4872" s="50">
        <v>2004</v>
      </c>
      <c r="E4872" s="50">
        <v>1.44</v>
      </c>
      <c r="F4872" s="50">
        <f t="shared" si="76"/>
        <v>91.218715199999991</v>
      </c>
      <c r="H4872" s="50">
        <v>88</v>
      </c>
      <c r="I4872" s="50" t="s">
        <v>641</v>
      </c>
    </row>
    <row r="4873" spans="1:9" x14ac:dyDescent="0.25">
      <c r="A4873" s="50">
        <v>2002</v>
      </c>
      <c r="E4873" s="50">
        <v>1.37</v>
      </c>
      <c r="F4873" s="50">
        <f t="shared" si="76"/>
        <v>86.784472100000002</v>
      </c>
      <c r="H4873" s="50">
        <v>89</v>
      </c>
      <c r="I4873" s="50" t="s">
        <v>641</v>
      </c>
    </row>
    <row r="4874" spans="1:9" x14ac:dyDescent="0.25">
      <c r="A4874" s="50">
        <v>2012</v>
      </c>
      <c r="E4874" s="50">
        <v>1.45</v>
      </c>
      <c r="F4874" s="50">
        <f t="shared" si="76"/>
        <v>91.852178499999994</v>
      </c>
      <c r="H4874" s="50">
        <v>85</v>
      </c>
      <c r="I4874" s="50" t="s">
        <v>642</v>
      </c>
    </row>
    <row r="4875" spans="1:9" x14ac:dyDescent="0.25">
      <c r="A4875" s="50">
        <v>2011</v>
      </c>
      <c r="E4875" s="50">
        <v>1.63</v>
      </c>
      <c r="F4875" s="50">
        <f t="shared" si="76"/>
        <v>103.25451789999998</v>
      </c>
      <c r="H4875" s="50">
        <v>84</v>
      </c>
      <c r="I4875" s="50" t="s">
        <v>642</v>
      </c>
    </row>
    <row r="4876" spans="1:9" x14ac:dyDescent="0.25">
      <c r="A4876" s="50">
        <v>2010</v>
      </c>
      <c r="E4876" s="50">
        <v>1.42</v>
      </c>
      <c r="F4876" s="50">
        <f t="shared" si="76"/>
        <v>89.951788599999986</v>
      </c>
      <c r="H4876" s="50">
        <v>91</v>
      </c>
      <c r="I4876" s="50" t="s">
        <v>642</v>
      </c>
    </row>
    <row r="4877" spans="1:9" x14ac:dyDescent="0.25">
      <c r="A4877" s="50">
        <v>2009</v>
      </c>
      <c r="E4877" s="50">
        <v>1.63</v>
      </c>
      <c r="F4877" s="50">
        <f t="shared" si="76"/>
        <v>103.25451789999998</v>
      </c>
      <c r="H4877" s="50">
        <v>91</v>
      </c>
      <c r="I4877" s="50" t="s">
        <v>642</v>
      </c>
    </row>
    <row r="4878" spans="1:9" x14ac:dyDescent="0.25">
      <c r="A4878" s="50">
        <v>2008</v>
      </c>
      <c r="E4878" s="50">
        <v>1.51</v>
      </c>
      <c r="F4878" s="50">
        <f t="shared" si="76"/>
        <v>95.652958299999995</v>
      </c>
      <c r="H4878" s="50">
        <v>86</v>
      </c>
      <c r="I4878" s="50" t="s">
        <v>642</v>
      </c>
    </row>
    <row r="4879" spans="1:9" x14ac:dyDescent="0.25">
      <c r="A4879" s="50">
        <v>2007</v>
      </c>
      <c r="E4879" s="50">
        <v>1.51</v>
      </c>
      <c r="F4879" s="50">
        <f t="shared" si="76"/>
        <v>95.652958299999995</v>
      </c>
      <c r="H4879" s="50">
        <v>87</v>
      </c>
      <c r="I4879" s="50" t="s">
        <v>642</v>
      </c>
    </row>
    <row r="4880" spans="1:9" x14ac:dyDescent="0.25">
      <c r="A4880" s="50">
        <v>2006</v>
      </c>
      <c r="E4880" s="50">
        <v>1.68</v>
      </c>
      <c r="F4880" s="50">
        <f t="shared" si="76"/>
        <v>106.42183439999998</v>
      </c>
      <c r="H4880" s="50">
        <v>83</v>
      </c>
      <c r="I4880" s="50" t="s">
        <v>642</v>
      </c>
    </row>
    <row r="4881" spans="1:9" x14ac:dyDescent="0.25">
      <c r="A4881" s="50">
        <v>2005</v>
      </c>
      <c r="E4881" s="50">
        <v>1.68</v>
      </c>
      <c r="F4881" s="50">
        <f t="shared" si="76"/>
        <v>106.42183439999998</v>
      </c>
      <c r="H4881" s="50">
        <v>84</v>
      </c>
      <c r="I4881" s="50" t="s">
        <v>642</v>
      </c>
    </row>
    <row r="4882" spans="1:9" x14ac:dyDescent="0.25">
      <c r="A4882" s="50">
        <v>2004</v>
      </c>
      <c r="E4882" s="50">
        <v>1.53</v>
      </c>
      <c r="F4882" s="50">
        <f t="shared" si="76"/>
        <v>96.9198849</v>
      </c>
      <c r="H4882" s="50">
        <v>87</v>
      </c>
      <c r="I4882" s="50" t="s">
        <v>642</v>
      </c>
    </row>
    <row r="4883" spans="1:9" x14ac:dyDescent="0.25">
      <c r="A4883" s="50">
        <v>2002</v>
      </c>
      <c r="E4883" s="50">
        <v>1.39</v>
      </c>
      <c r="F4883" s="50">
        <f t="shared" si="76"/>
        <v>88.051398699999993</v>
      </c>
      <c r="H4883" s="50">
        <v>88</v>
      </c>
      <c r="I4883" s="50" t="s">
        <v>642</v>
      </c>
    </row>
    <row r="4884" spans="1:9" x14ac:dyDescent="0.25">
      <c r="A4884" s="50">
        <v>2012</v>
      </c>
      <c r="E4884" s="50">
        <v>1.7</v>
      </c>
      <c r="F4884" s="50">
        <f t="shared" si="76"/>
        <v>107.68876099999999</v>
      </c>
      <c r="H4884" s="50">
        <v>59</v>
      </c>
      <c r="I4884" s="50" t="s">
        <v>643</v>
      </c>
    </row>
    <row r="4885" spans="1:9" x14ac:dyDescent="0.25">
      <c r="A4885" s="50">
        <v>2011</v>
      </c>
      <c r="E4885" s="50">
        <v>1.65</v>
      </c>
      <c r="F4885" s="50">
        <f t="shared" si="76"/>
        <v>104.52144449999999</v>
      </c>
      <c r="H4885" s="50">
        <v>60</v>
      </c>
      <c r="I4885" s="50" t="s">
        <v>643</v>
      </c>
    </row>
    <row r="4886" spans="1:9" x14ac:dyDescent="0.25">
      <c r="A4886" s="50">
        <v>2010</v>
      </c>
      <c r="E4886" s="50">
        <v>1.53</v>
      </c>
      <c r="F4886" s="50">
        <f t="shared" si="76"/>
        <v>96.9198849</v>
      </c>
      <c r="H4886" s="50">
        <v>62</v>
      </c>
      <c r="I4886" s="50" t="s">
        <v>643</v>
      </c>
    </row>
    <row r="4887" spans="1:9" x14ac:dyDescent="0.25">
      <c r="A4887" s="50">
        <v>2009</v>
      </c>
      <c r="E4887" s="50">
        <v>1.58</v>
      </c>
      <c r="F4887" s="50">
        <f t="shared" si="76"/>
        <v>100.0872014</v>
      </c>
      <c r="H4887" s="50">
        <v>62</v>
      </c>
      <c r="I4887" s="50" t="s">
        <v>643</v>
      </c>
    </row>
    <row r="4888" spans="1:9" x14ac:dyDescent="0.25">
      <c r="A4888" s="50">
        <v>2008</v>
      </c>
      <c r="E4888" s="50">
        <v>1.58</v>
      </c>
      <c r="F4888" s="50">
        <f t="shared" si="76"/>
        <v>100.0872014</v>
      </c>
      <c r="H4888" s="50">
        <v>63</v>
      </c>
      <c r="I4888" s="50" t="s">
        <v>643</v>
      </c>
    </row>
    <row r="4889" spans="1:9" x14ac:dyDescent="0.25">
      <c r="A4889" s="50">
        <v>2007</v>
      </c>
      <c r="E4889" s="50">
        <v>1.52</v>
      </c>
      <c r="F4889" s="50">
        <f t="shared" si="76"/>
        <v>96.286421599999997</v>
      </c>
      <c r="H4889" s="50">
        <v>77</v>
      </c>
      <c r="I4889" s="50" t="s">
        <v>643</v>
      </c>
    </row>
    <row r="4890" spans="1:9" x14ac:dyDescent="0.25">
      <c r="A4890" s="50">
        <v>2006</v>
      </c>
      <c r="E4890" s="50">
        <v>1.52</v>
      </c>
      <c r="F4890" s="50">
        <f t="shared" si="76"/>
        <v>96.286421599999997</v>
      </c>
      <c r="H4890" s="50">
        <v>71</v>
      </c>
      <c r="I4890" s="50" t="s">
        <v>643</v>
      </c>
    </row>
    <row r="4891" spans="1:9" x14ac:dyDescent="0.25">
      <c r="A4891" s="50">
        <v>2005</v>
      </c>
      <c r="E4891" s="50">
        <v>1.54</v>
      </c>
      <c r="F4891" s="50">
        <f t="shared" si="76"/>
        <v>97.553348199999988</v>
      </c>
      <c r="H4891" s="50">
        <v>83</v>
      </c>
      <c r="I4891" s="50" t="s">
        <v>643</v>
      </c>
    </row>
    <row r="4892" spans="1:9" x14ac:dyDescent="0.25">
      <c r="A4892" s="50">
        <v>2004</v>
      </c>
      <c r="E4892" s="50">
        <v>1.54</v>
      </c>
      <c r="F4892" s="50">
        <f t="shared" si="76"/>
        <v>97.553348199999988</v>
      </c>
      <c r="H4892" s="50">
        <v>73</v>
      </c>
      <c r="I4892" s="50" t="s">
        <v>643</v>
      </c>
    </row>
    <row r="4893" spans="1:9" x14ac:dyDescent="0.25">
      <c r="A4893" s="50">
        <v>2002</v>
      </c>
      <c r="E4893" s="50">
        <v>1.49</v>
      </c>
      <c r="F4893" s="50">
        <f t="shared" si="76"/>
        <v>94.38603169999999</v>
      </c>
      <c r="H4893" s="50">
        <v>73</v>
      </c>
      <c r="I4893" s="50" t="s">
        <v>643</v>
      </c>
    </row>
    <row r="4894" spans="1:9" x14ac:dyDescent="0.25">
      <c r="A4894" s="50">
        <v>2012</v>
      </c>
      <c r="E4894" s="50">
        <v>1.56</v>
      </c>
      <c r="F4894" s="50">
        <f t="shared" si="76"/>
        <v>98.820274799999993</v>
      </c>
      <c r="H4894" s="50">
        <v>88</v>
      </c>
      <c r="I4894" s="50" t="s">
        <v>644</v>
      </c>
    </row>
    <row r="4895" spans="1:9" x14ac:dyDescent="0.25">
      <c r="A4895" s="50">
        <v>2011</v>
      </c>
      <c r="E4895" s="50">
        <v>1.55</v>
      </c>
      <c r="F4895" s="50">
        <f t="shared" si="76"/>
        <v>98.18681149999999</v>
      </c>
      <c r="H4895" s="50">
        <v>89</v>
      </c>
      <c r="I4895" s="50" t="s">
        <v>644</v>
      </c>
    </row>
    <row r="4896" spans="1:9" x14ac:dyDescent="0.25">
      <c r="A4896" s="50">
        <v>2010</v>
      </c>
      <c r="E4896" s="50">
        <v>1.52</v>
      </c>
      <c r="F4896" s="50">
        <f t="shared" si="76"/>
        <v>96.286421599999997</v>
      </c>
      <c r="H4896" s="50">
        <v>88</v>
      </c>
      <c r="I4896" s="50" t="s">
        <v>644</v>
      </c>
    </row>
    <row r="4897" spans="1:9" x14ac:dyDescent="0.25">
      <c r="A4897" s="50">
        <v>2009</v>
      </c>
      <c r="E4897" s="50">
        <v>1.76</v>
      </c>
      <c r="F4897" s="50">
        <f t="shared" si="76"/>
        <v>111.48954079999999</v>
      </c>
      <c r="H4897" s="50">
        <v>88</v>
      </c>
      <c r="I4897" s="50" t="s">
        <v>644</v>
      </c>
    </row>
    <row r="4898" spans="1:9" x14ac:dyDescent="0.25">
      <c r="A4898" s="50">
        <v>2008</v>
      </c>
      <c r="E4898" s="50">
        <v>1.76</v>
      </c>
      <c r="F4898" s="50">
        <f t="shared" si="76"/>
        <v>111.48954079999999</v>
      </c>
      <c r="H4898" s="50">
        <v>95</v>
      </c>
      <c r="I4898" s="50" t="s">
        <v>644</v>
      </c>
    </row>
    <row r="4899" spans="1:9" x14ac:dyDescent="0.25">
      <c r="A4899" s="50">
        <v>2007</v>
      </c>
      <c r="E4899" s="50">
        <v>1.68</v>
      </c>
      <c r="F4899" s="50">
        <f t="shared" si="76"/>
        <v>106.42183439999998</v>
      </c>
      <c r="H4899" s="50">
        <v>97</v>
      </c>
      <c r="I4899" s="50" t="s">
        <v>644</v>
      </c>
    </row>
    <row r="4900" spans="1:9" x14ac:dyDescent="0.25">
      <c r="A4900" s="50">
        <v>2006</v>
      </c>
      <c r="E4900" s="50">
        <v>1.68</v>
      </c>
      <c r="F4900" s="50">
        <f t="shared" si="76"/>
        <v>106.42183439999998</v>
      </c>
      <c r="H4900" s="50">
        <v>88</v>
      </c>
      <c r="I4900" s="50" t="s">
        <v>644</v>
      </c>
    </row>
    <row r="4901" spans="1:9" x14ac:dyDescent="0.25">
      <c r="A4901" s="50">
        <v>2005</v>
      </c>
      <c r="E4901" s="50">
        <v>1.63</v>
      </c>
      <c r="F4901" s="50">
        <f t="shared" ref="F4901:F4964" si="77">E4901*(39.37*1.609)</f>
        <v>103.25451789999998</v>
      </c>
      <c r="H4901" s="50">
        <v>89</v>
      </c>
      <c r="I4901" s="50" t="s">
        <v>644</v>
      </c>
    </row>
    <row r="4902" spans="1:9" x14ac:dyDescent="0.25">
      <c r="A4902" s="50">
        <v>2004</v>
      </c>
      <c r="E4902" s="50">
        <v>1.63</v>
      </c>
      <c r="F4902" s="50">
        <f t="shared" si="77"/>
        <v>103.25451789999998</v>
      </c>
      <c r="H4902" s="50">
        <v>91</v>
      </c>
      <c r="I4902" s="50" t="s">
        <v>644</v>
      </c>
    </row>
    <row r="4903" spans="1:9" x14ac:dyDescent="0.25">
      <c r="A4903" s="50">
        <v>2002</v>
      </c>
      <c r="E4903" s="50">
        <v>1.61</v>
      </c>
      <c r="F4903" s="50">
        <f t="shared" si="77"/>
        <v>101.98759129999999</v>
      </c>
      <c r="H4903" s="50">
        <v>91</v>
      </c>
      <c r="I4903" s="50" t="s">
        <v>644</v>
      </c>
    </row>
    <row r="4904" spans="1:9" x14ac:dyDescent="0.25">
      <c r="A4904" s="50">
        <v>2012</v>
      </c>
      <c r="E4904" s="50">
        <v>1.1100000000000001</v>
      </c>
      <c r="F4904" s="50">
        <f t="shared" si="77"/>
        <v>70.314426299999994</v>
      </c>
      <c r="H4904" s="50">
        <v>86</v>
      </c>
      <c r="I4904" s="50" t="s">
        <v>645</v>
      </c>
    </row>
    <row r="4905" spans="1:9" x14ac:dyDescent="0.25">
      <c r="A4905" s="50">
        <v>2011</v>
      </c>
      <c r="E4905" s="50">
        <v>1.07</v>
      </c>
      <c r="F4905" s="50">
        <f t="shared" si="77"/>
        <v>67.780573099999998</v>
      </c>
      <c r="H4905" s="50">
        <v>87</v>
      </c>
      <c r="I4905" s="50" t="s">
        <v>645</v>
      </c>
    </row>
    <row r="4906" spans="1:9" x14ac:dyDescent="0.25">
      <c r="A4906" s="50">
        <v>2010</v>
      </c>
      <c r="E4906" s="50">
        <v>1.06</v>
      </c>
      <c r="F4906" s="50">
        <f t="shared" si="77"/>
        <v>67.147109799999996</v>
      </c>
      <c r="H4906" s="50">
        <v>88</v>
      </c>
      <c r="I4906" s="50" t="s">
        <v>645</v>
      </c>
    </row>
    <row r="4907" spans="1:9" x14ac:dyDescent="0.25">
      <c r="A4907" s="50">
        <v>2009</v>
      </c>
      <c r="E4907" s="50">
        <v>1.1000000000000001</v>
      </c>
      <c r="F4907" s="50">
        <f t="shared" si="77"/>
        <v>69.680963000000006</v>
      </c>
      <c r="H4907" s="50">
        <v>88</v>
      </c>
      <c r="I4907" s="50" t="s">
        <v>645</v>
      </c>
    </row>
    <row r="4908" spans="1:9" x14ac:dyDescent="0.25">
      <c r="A4908" s="50">
        <v>2008</v>
      </c>
      <c r="E4908" s="50">
        <v>1.1000000000000001</v>
      </c>
      <c r="F4908" s="50">
        <f t="shared" si="77"/>
        <v>69.680963000000006</v>
      </c>
      <c r="H4908" s="50">
        <v>100</v>
      </c>
      <c r="I4908" s="50" t="s">
        <v>645</v>
      </c>
    </row>
    <row r="4909" spans="1:9" x14ac:dyDescent="0.25">
      <c r="A4909" s="50">
        <v>2007</v>
      </c>
      <c r="E4909" s="50">
        <v>1.0900000000000001</v>
      </c>
      <c r="F4909" s="50">
        <f t="shared" si="77"/>
        <v>69.047499700000003</v>
      </c>
      <c r="H4909" s="50">
        <v>100</v>
      </c>
      <c r="I4909" s="50" t="s">
        <v>645</v>
      </c>
    </row>
    <row r="4910" spans="1:9" x14ac:dyDescent="0.25">
      <c r="A4910" s="50">
        <v>2006</v>
      </c>
      <c r="E4910" s="50">
        <v>1.0900000000000001</v>
      </c>
      <c r="F4910" s="50">
        <f t="shared" si="77"/>
        <v>69.047499700000003</v>
      </c>
      <c r="H4910" s="50">
        <v>98</v>
      </c>
      <c r="I4910" s="50" t="s">
        <v>645</v>
      </c>
    </row>
    <row r="4911" spans="1:9" x14ac:dyDescent="0.25">
      <c r="A4911" s="50">
        <v>2005</v>
      </c>
      <c r="E4911" s="50">
        <v>1.1000000000000001</v>
      </c>
      <c r="F4911" s="50">
        <f t="shared" si="77"/>
        <v>69.680963000000006</v>
      </c>
      <c r="H4911" s="50">
        <v>99</v>
      </c>
      <c r="I4911" s="50" t="s">
        <v>645</v>
      </c>
    </row>
    <row r="4912" spans="1:9" x14ac:dyDescent="0.25">
      <c r="A4912" s="50">
        <v>2004</v>
      </c>
      <c r="E4912" s="50">
        <v>1.1000000000000001</v>
      </c>
      <c r="F4912" s="50">
        <f t="shared" si="77"/>
        <v>69.680963000000006</v>
      </c>
      <c r="H4912" s="50">
        <v>100</v>
      </c>
      <c r="I4912" s="50" t="s">
        <v>645</v>
      </c>
    </row>
    <row r="4913" spans="1:9" x14ac:dyDescent="0.25">
      <c r="A4913" s="50">
        <v>2002</v>
      </c>
      <c r="E4913" s="50">
        <v>1.05</v>
      </c>
      <c r="F4913" s="50">
        <f t="shared" si="77"/>
        <v>66.513646499999993</v>
      </c>
      <c r="H4913" s="50">
        <v>100</v>
      </c>
      <c r="I4913" s="50" t="s">
        <v>645</v>
      </c>
    </row>
    <row r="4914" spans="1:9" x14ac:dyDescent="0.25">
      <c r="A4914" s="50">
        <v>2011</v>
      </c>
      <c r="E4914" s="50">
        <v>1.28</v>
      </c>
      <c r="F4914" s="50">
        <f t="shared" si="77"/>
        <v>81.083302399999994</v>
      </c>
      <c r="H4914" s="50">
        <v>84</v>
      </c>
      <c r="I4914" s="50" t="s">
        <v>646</v>
      </c>
    </row>
    <row r="4915" spans="1:9" x14ac:dyDescent="0.25">
      <c r="A4915" s="50">
        <v>2010</v>
      </c>
      <c r="E4915" s="50">
        <v>1.56</v>
      </c>
      <c r="F4915" s="50">
        <f t="shared" si="77"/>
        <v>98.820274799999993</v>
      </c>
      <c r="H4915" s="50">
        <v>81</v>
      </c>
      <c r="I4915" s="50" t="s">
        <v>646</v>
      </c>
    </row>
    <row r="4916" spans="1:9" x14ac:dyDescent="0.25">
      <c r="A4916" s="50">
        <v>2009</v>
      </c>
      <c r="E4916" s="50">
        <v>1.1399999999999999</v>
      </c>
      <c r="F4916" s="50">
        <f t="shared" si="77"/>
        <v>72.214816199999987</v>
      </c>
      <c r="H4916" s="50">
        <v>81</v>
      </c>
      <c r="I4916" s="50" t="s">
        <v>646</v>
      </c>
    </row>
    <row r="4917" spans="1:9" x14ac:dyDescent="0.25">
      <c r="A4917" s="50">
        <v>2008</v>
      </c>
      <c r="E4917" s="50">
        <v>1.1399999999999999</v>
      </c>
      <c r="F4917" s="50">
        <f t="shared" si="77"/>
        <v>72.214816199999987</v>
      </c>
      <c r="H4917" s="50">
        <v>87</v>
      </c>
      <c r="I4917" s="50" t="s">
        <v>646</v>
      </c>
    </row>
    <row r="4918" spans="1:9" x14ac:dyDescent="0.25">
      <c r="A4918" s="50">
        <v>2007</v>
      </c>
      <c r="E4918" s="50">
        <v>1.22</v>
      </c>
      <c r="F4918" s="50">
        <f t="shared" si="77"/>
        <v>77.282522599999993</v>
      </c>
      <c r="H4918" s="50">
        <v>99</v>
      </c>
      <c r="I4918" s="50" t="s">
        <v>646</v>
      </c>
    </row>
    <row r="4919" spans="1:9" x14ac:dyDescent="0.25">
      <c r="A4919" s="50">
        <v>2006</v>
      </c>
      <c r="E4919" s="50">
        <v>1.22</v>
      </c>
      <c r="F4919" s="50">
        <f t="shared" si="77"/>
        <v>77.282522599999993</v>
      </c>
      <c r="H4919" s="50">
        <v>91</v>
      </c>
      <c r="I4919" s="50" t="s">
        <v>646</v>
      </c>
    </row>
    <row r="4920" spans="1:9" x14ac:dyDescent="0.25">
      <c r="A4920" s="50">
        <v>2005</v>
      </c>
      <c r="E4920" s="50">
        <v>1.1599999999999999</v>
      </c>
      <c r="F4920" s="50">
        <f t="shared" si="77"/>
        <v>73.481742799999992</v>
      </c>
      <c r="H4920" s="50">
        <v>92</v>
      </c>
      <c r="I4920" s="50" t="s">
        <v>646</v>
      </c>
    </row>
    <row r="4921" spans="1:9" x14ac:dyDescent="0.25">
      <c r="A4921" s="50">
        <v>2004</v>
      </c>
      <c r="E4921" s="50">
        <v>1.1599999999999999</v>
      </c>
      <c r="F4921" s="50">
        <f t="shared" si="77"/>
        <v>73.481742799999992</v>
      </c>
      <c r="H4921" s="50">
        <v>93</v>
      </c>
      <c r="I4921" s="50" t="s">
        <v>646</v>
      </c>
    </row>
    <row r="4922" spans="1:9" x14ac:dyDescent="0.25">
      <c r="A4922" s="50">
        <v>2002</v>
      </c>
      <c r="E4922" s="50">
        <v>1.17</v>
      </c>
      <c r="F4922" s="50">
        <f t="shared" si="77"/>
        <v>74.115206099999995</v>
      </c>
      <c r="H4922" s="50">
        <v>93</v>
      </c>
      <c r="I4922" s="50" t="s">
        <v>646</v>
      </c>
    </row>
    <row r="4923" spans="1:9" x14ac:dyDescent="0.25">
      <c r="A4923" s="50">
        <v>2011</v>
      </c>
      <c r="E4923" s="50">
        <v>1.42</v>
      </c>
      <c r="F4923" s="50">
        <f t="shared" si="77"/>
        <v>89.951788599999986</v>
      </c>
      <c r="H4923" s="50">
        <v>76</v>
      </c>
      <c r="I4923" s="50" t="s">
        <v>647</v>
      </c>
    </row>
    <row r="4924" spans="1:9" x14ac:dyDescent="0.25">
      <c r="A4924" s="50">
        <v>2010</v>
      </c>
      <c r="E4924" s="50">
        <v>1.26</v>
      </c>
      <c r="F4924" s="50">
        <f t="shared" si="77"/>
        <v>79.816375799999989</v>
      </c>
      <c r="H4924" s="50">
        <v>89</v>
      </c>
      <c r="I4924" s="50" t="s">
        <v>647</v>
      </c>
    </row>
    <row r="4925" spans="1:9" x14ac:dyDescent="0.25">
      <c r="A4925" s="50">
        <v>2009</v>
      </c>
      <c r="E4925" s="50">
        <v>1.55</v>
      </c>
      <c r="F4925" s="50">
        <f t="shared" si="77"/>
        <v>98.18681149999999</v>
      </c>
      <c r="H4925" s="50">
        <v>89</v>
      </c>
      <c r="I4925" s="50" t="s">
        <v>647</v>
      </c>
    </row>
    <row r="4926" spans="1:9" x14ac:dyDescent="0.25">
      <c r="A4926" s="50">
        <v>2008</v>
      </c>
      <c r="E4926" s="50">
        <v>1.55</v>
      </c>
      <c r="F4926" s="50">
        <f t="shared" si="77"/>
        <v>98.18681149999999</v>
      </c>
      <c r="H4926" s="50">
        <v>80</v>
      </c>
      <c r="I4926" s="50" t="s">
        <v>647</v>
      </c>
    </row>
    <row r="4927" spans="1:9" x14ac:dyDescent="0.25">
      <c r="A4927" s="50">
        <v>2007</v>
      </c>
      <c r="E4927" s="50">
        <v>1.55</v>
      </c>
      <c r="F4927" s="50">
        <f t="shared" si="77"/>
        <v>98.18681149999999</v>
      </c>
      <c r="H4927" s="50">
        <v>80</v>
      </c>
      <c r="I4927" s="50" t="s">
        <v>647</v>
      </c>
    </row>
    <row r="4928" spans="1:9" x14ac:dyDescent="0.25">
      <c r="A4928" s="50">
        <v>2006</v>
      </c>
      <c r="E4928" s="50">
        <v>1.55</v>
      </c>
      <c r="F4928" s="50">
        <f t="shared" si="77"/>
        <v>98.18681149999999</v>
      </c>
      <c r="H4928" s="50">
        <v>73</v>
      </c>
      <c r="I4928" s="50" t="s">
        <v>647</v>
      </c>
    </row>
    <row r="4929" spans="1:9" x14ac:dyDescent="0.25">
      <c r="A4929" s="50">
        <v>2005</v>
      </c>
      <c r="E4929" s="50">
        <v>1.38</v>
      </c>
      <c r="F4929" s="50">
        <f t="shared" si="77"/>
        <v>87.41793539999999</v>
      </c>
      <c r="H4929" s="50">
        <v>76</v>
      </c>
      <c r="I4929" s="50" t="s">
        <v>647</v>
      </c>
    </row>
    <row r="4930" spans="1:9" x14ac:dyDescent="0.25">
      <c r="A4930" s="50">
        <v>2004</v>
      </c>
      <c r="E4930" s="50">
        <v>1.38</v>
      </c>
      <c r="F4930" s="50">
        <f t="shared" si="77"/>
        <v>87.41793539999999</v>
      </c>
      <c r="H4930" s="50">
        <v>76</v>
      </c>
      <c r="I4930" s="50" t="s">
        <v>647</v>
      </c>
    </row>
    <row r="4931" spans="1:9" x14ac:dyDescent="0.25">
      <c r="A4931" s="50">
        <v>2002</v>
      </c>
      <c r="E4931" s="50">
        <v>1.41</v>
      </c>
      <c r="F4931" s="50">
        <f t="shared" si="77"/>
        <v>89.318325299999984</v>
      </c>
      <c r="H4931" s="50">
        <v>77</v>
      </c>
      <c r="I4931" s="50" t="s">
        <v>647</v>
      </c>
    </row>
    <row r="4932" spans="1:9" x14ac:dyDescent="0.25">
      <c r="A4932" s="50">
        <v>2012</v>
      </c>
      <c r="E4932" s="50">
        <v>1.69</v>
      </c>
      <c r="F4932" s="50">
        <f t="shared" si="77"/>
        <v>107.05529769999998</v>
      </c>
      <c r="H4932" s="50">
        <v>73</v>
      </c>
      <c r="I4932" s="50" t="s">
        <v>648</v>
      </c>
    </row>
    <row r="4933" spans="1:9" x14ac:dyDescent="0.25">
      <c r="A4933" s="50">
        <v>2011</v>
      </c>
      <c r="E4933" s="50">
        <v>1.7</v>
      </c>
      <c r="F4933" s="50">
        <f t="shared" si="77"/>
        <v>107.68876099999999</v>
      </c>
      <c r="H4933" s="50">
        <v>73</v>
      </c>
      <c r="I4933" s="50" t="s">
        <v>648</v>
      </c>
    </row>
    <row r="4934" spans="1:9" x14ac:dyDescent="0.25">
      <c r="A4934" s="50">
        <v>2010</v>
      </c>
      <c r="E4934" s="50">
        <v>1.62</v>
      </c>
      <c r="F4934" s="50">
        <f t="shared" si="77"/>
        <v>102.62105459999999</v>
      </c>
      <c r="H4934" s="50">
        <v>89</v>
      </c>
      <c r="I4934" s="50" t="s">
        <v>648</v>
      </c>
    </row>
    <row r="4935" spans="1:9" x14ac:dyDescent="0.25">
      <c r="A4935" s="50">
        <v>2009</v>
      </c>
      <c r="E4935" s="50">
        <v>1.59</v>
      </c>
      <c r="F4935" s="50">
        <f t="shared" si="77"/>
        <v>100.7206647</v>
      </c>
      <c r="H4935" s="50">
        <v>89</v>
      </c>
      <c r="I4935" s="50" t="s">
        <v>648</v>
      </c>
    </row>
    <row r="4936" spans="1:9" x14ac:dyDescent="0.25">
      <c r="A4936" s="50">
        <v>2008</v>
      </c>
      <c r="E4936" s="50">
        <v>1.59</v>
      </c>
      <c r="F4936" s="50">
        <f t="shared" si="77"/>
        <v>100.7206647</v>
      </c>
      <c r="H4936" s="50">
        <v>85</v>
      </c>
      <c r="I4936" s="50" t="s">
        <v>649</v>
      </c>
    </row>
    <row r="4937" spans="1:9" x14ac:dyDescent="0.25">
      <c r="A4937" s="50">
        <v>2007</v>
      </c>
      <c r="E4937" s="50">
        <v>1.59</v>
      </c>
      <c r="F4937" s="50">
        <f t="shared" si="77"/>
        <v>100.7206647</v>
      </c>
      <c r="H4937" s="50">
        <v>86</v>
      </c>
      <c r="I4937" s="50" t="s">
        <v>649</v>
      </c>
    </row>
    <row r="4938" spans="1:9" x14ac:dyDescent="0.25">
      <c r="A4938" s="50">
        <v>2006</v>
      </c>
      <c r="E4938" s="50">
        <v>1.59</v>
      </c>
      <c r="F4938" s="50">
        <f t="shared" si="77"/>
        <v>100.7206647</v>
      </c>
      <c r="H4938" s="50">
        <v>78</v>
      </c>
      <c r="I4938" s="50" t="s">
        <v>649</v>
      </c>
    </row>
    <row r="4939" spans="1:9" x14ac:dyDescent="0.25">
      <c r="A4939" s="50">
        <v>2005</v>
      </c>
      <c r="E4939" s="50">
        <v>1.54</v>
      </c>
      <c r="F4939" s="50">
        <f t="shared" si="77"/>
        <v>97.553348199999988</v>
      </c>
      <c r="H4939" s="50">
        <v>79</v>
      </c>
      <c r="I4939" s="50" t="s">
        <v>649</v>
      </c>
    </row>
    <row r="4940" spans="1:9" x14ac:dyDescent="0.25">
      <c r="A4940" s="50">
        <v>2004</v>
      </c>
      <c r="E4940" s="50">
        <v>1.54</v>
      </c>
      <c r="F4940" s="50">
        <f t="shared" si="77"/>
        <v>97.553348199999988</v>
      </c>
      <c r="H4940" s="50">
        <v>81</v>
      </c>
      <c r="I4940" s="50" t="s">
        <v>649</v>
      </c>
    </row>
    <row r="4941" spans="1:9" x14ac:dyDescent="0.25">
      <c r="A4941" s="50">
        <v>2002</v>
      </c>
      <c r="E4941" s="50">
        <v>1.46</v>
      </c>
      <c r="F4941" s="50">
        <f t="shared" si="77"/>
        <v>92.485641799999996</v>
      </c>
      <c r="H4941" s="50">
        <v>81</v>
      </c>
      <c r="I4941" s="50" t="s">
        <v>649</v>
      </c>
    </row>
    <row r="4942" spans="1:9" x14ac:dyDescent="0.25">
      <c r="A4942" s="50">
        <v>2003</v>
      </c>
      <c r="E4942" s="50">
        <v>0.74</v>
      </c>
      <c r="F4942" s="50">
        <f t="shared" si="77"/>
        <v>46.876284199999994</v>
      </c>
      <c r="H4942" s="50">
        <v>82</v>
      </c>
      <c r="I4942" s="50" t="s">
        <v>650</v>
      </c>
    </row>
    <row r="4943" spans="1:9" x14ac:dyDescent="0.25">
      <c r="A4943" s="50">
        <v>2003</v>
      </c>
      <c r="E4943" s="50">
        <v>0.94</v>
      </c>
      <c r="F4943" s="50">
        <f t="shared" si="77"/>
        <v>59.545550199999994</v>
      </c>
      <c r="H4943" s="50">
        <v>80</v>
      </c>
      <c r="I4943" s="50" t="s">
        <v>651</v>
      </c>
    </row>
    <row r="4944" spans="1:9" x14ac:dyDescent="0.25">
      <c r="A4944" s="50">
        <v>2003</v>
      </c>
      <c r="E4944" s="50">
        <v>1.26</v>
      </c>
      <c r="F4944" s="50">
        <f t="shared" si="77"/>
        <v>79.816375799999989</v>
      </c>
      <c r="H4944" s="50">
        <v>83</v>
      </c>
      <c r="I4944" s="50" t="s">
        <v>652</v>
      </c>
    </row>
    <row r="4945" spans="1:9" x14ac:dyDescent="0.25">
      <c r="A4945" s="50">
        <v>2012</v>
      </c>
      <c r="E4945" s="50">
        <v>1.44</v>
      </c>
      <c r="F4945" s="50">
        <f t="shared" si="77"/>
        <v>91.218715199999991</v>
      </c>
      <c r="H4945" s="50">
        <v>94</v>
      </c>
      <c r="I4945" s="50" t="s">
        <v>653</v>
      </c>
    </row>
    <row r="4946" spans="1:9" x14ac:dyDescent="0.25">
      <c r="A4946" s="50">
        <v>2011</v>
      </c>
      <c r="E4946" s="50">
        <v>1.48</v>
      </c>
      <c r="F4946" s="50">
        <f t="shared" si="77"/>
        <v>93.752568399999987</v>
      </c>
      <c r="H4946" s="50">
        <v>94</v>
      </c>
      <c r="I4946" s="50" t="s">
        <v>653</v>
      </c>
    </row>
    <row r="4947" spans="1:9" x14ac:dyDescent="0.25">
      <c r="A4947" s="50">
        <v>2010</v>
      </c>
      <c r="E4947" s="50">
        <v>1.32</v>
      </c>
      <c r="F4947" s="50">
        <f t="shared" si="77"/>
        <v>83.617155600000004</v>
      </c>
      <c r="H4947" s="50">
        <v>90</v>
      </c>
      <c r="I4947" s="50" t="s">
        <v>653</v>
      </c>
    </row>
    <row r="4948" spans="1:9" x14ac:dyDescent="0.25">
      <c r="A4948" s="50">
        <v>2009</v>
      </c>
      <c r="E4948" s="50">
        <v>1.95</v>
      </c>
      <c r="F4948" s="50">
        <f t="shared" si="77"/>
        <v>123.52534349999999</v>
      </c>
      <c r="H4948" s="50">
        <v>90</v>
      </c>
      <c r="I4948" s="50" t="s">
        <v>653</v>
      </c>
    </row>
    <row r="4949" spans="1:9" x14ac:dyDescent="0.25">
      <c r="A4949" s="50">
        <v>2008</v>
      </c>
      <c r="E4949" s="50">
        <v>1.95</v>
      </c>
      <c r="F4949" s="50">
        <f t="shared" si="77"/>
        <v>123.52534349999999</v>
      </c>
      <c r="H4949" s="50">
        <v>91</v>
      </c>
      <c r="I4949" s="50" t="s">
        <v>653</v>
      </c>
    </row>
    <row r="4950" spans="1:9" x14ac:dyDescent="0.25">
      <c r="A4950" s="50">
        <v>2007</v>
      </c>
      <c r="E4950" s="50">
        <v>1.95</v>
      </c>
      <c r="F4950" s="50">
        <f t="shared" si="77"/>
        <v>123.52534349999999</v>
      </c>
      <c r="H4950" s="50">
        <v>91</v>
      </c>
      <c r="I4950" s="50" t="s">
        <v>653</v>
      </c>
    </row>
    <row r="4951" spans="1:9" x14ac:dyDescent="0.25">
      <c r="A4951" s="50">
        <v>2006</v>
      </c>
      <c r="E4951" s="50">
        <v>1.95</v>
      </c>
      <c r="F4951" s="50">
        <f t="shared" si="77"/>
        <v>123.52534349999999</v>
      </c>
      <c r="H4951" s="50">
        <v>84</v>
      </c>
      <c r="I4951" s="50" t="s">
        <v>653</v>
      </c>
    </row>
    <row r="4952" spans="1:9" x14ac:dyDescent="0.25">
      <c r="A4952" s="50">
        <v>2005</v>
      </c>
      <c r="E4952" s="50">
        <v>1.91</v>
      </c>
      <c r="F4952" s="50">
        <f t="shared" si="77"/>
        <v>120.99149029999998</v>
      </c>
      <c r="H4952" s="50">
        <v>85</v>
      </c>
      <c r="I4952" s="50" t="s">
        <v>653</v>
      </c>
    </row>
    <row r="4953" spans="1:9" x14ac:dyDescent="0.25">
      <c r="A4953" s="50">
        <v>2004</v>
      </c>
      <c r="E4953" s="50">
        <v>1.91</v>
      </c>
      <c r="F4953" s="50">
        <f t="shared" si="77"/>
        <v>120.99149029999998</v>
      </c>
      <c r="H4953" s="50">
        <v>89</v>
      </c>
      <c r="I4953" s="50" t="s">
        <v>653</v>
      </c>
    </row>
    <row r="4954" spans="1:9" x14ac:dyDescent="0.25">
      <c r="A4954" s="50">
        <v>2012</v>
      </c>
      <c r="E4954" s="50">
        <v>1.8</v>
      </c>
      <c r="F4954" s="50">
        <f t="shared" si="77"/>
        <v>114.023394</v>
      </c>
      <c r="H4954" s="50">
        <v>77</v>
      </c>
      <c r="I4954" s="50" t="s">
        <v>654</v>
      </c>
    </row>
    <row r="4955" spans="1:9" x14ac:dyDescent="0.25">
      <c r="A4955" s="50">
        <v>2011</v>
      </c>
      <c r="E4955" s="50">
        <v>1.73</v>
      </c>
      <c r="F4955" s="50">
        <f t="shared" si="77"/>
        <v>109.58915089999999</v>
      </c>
      <c r="H4955" s="50">
        <v>85</v>
      </c>
      <c r="I4955" s="50" t="s">
        <v>654</v>
      </c>
    </row>
    <row r="4956" spans="1:9" x14ac:dyDescent="0.25">
      <c r="A4956" s="50">
        <v>2010</v>
      </c>
      <c r="E4956" s="50">
        <v>1.67</v>
      </c>
      <c r="F4956" s="50">
        <f t="shared" si="77"/>
        <v>105.78837109999999</v>
      </c>
      <c r="H4956" s="50">
        <v>79</v>
      </c>
      <c r="I4956" s="50" t="s">
        <v>654</v>
      </c>
    </row>
    <row r="4957" spans="1:9" x14ac:dyDescent="0.25">
      <c r="A4957" s="50">
        <v>2009</v>
      </c>
      <c r="E4957" s="50">
        <v>2.37</v>
      </c>
      <c r="F4957" s="50">
        <f t="shared" si="77"/>
        <v>150.13080209999998</v>
      </c>
      <c r="H4957" s="50">
        <v>79</v>
      </c>
      <c r="I4957" s="50" t="s">
        <v>654</v>
      </c>
    </row>
    <row r="4958" spans="1:9" x14ac:dyDescent="0.25">
      <c r="A4958" s="50">
        <v>2008</v>
      </c>
      <c r="E4958" s="50">
        <v>2.37</v>
      </c>
      <c r="F4958" s="50">
        <f t="shared" si="77"/>
        <v>150.13080209999998</v>
      </c>
      <c r="H4958" s="50">
        <v>75</v>
      </c>
      <c r="I4958" s="50" t="s">
        <v>654</v>
      </c>
    </row>
    <row r="4959" spans="1:9" x14ac:dyDescent="0.25">
      <c r="A4959" s="50">
        <v>2007</v>
      </c>
      <c r="E4959" s="50">
        <v>2.16</v>
      </c>
      <c r="F4959" s="50">
        <f t="shared" si="77"/>
        <v>136.8280728</v>
      </c>
      <c r="H4959" s="50">
        <v>84</v>
      </c>
      <c r="I4959" s="50" t="s">
        <v>654</v>
      </c>
    </row>
    <row r="4960" spans="1:9" x14ac:dyDescent="0.25">
      <c r="A4960" s="50">
        <v>2006</v>
      </c>
      <c r="E4960" s="50">
        <v>2.16</v>
      </c>
      <c r="F4960" s="50">
        <f t="shared" si="77"/>
        <v>136.8280728</v>
      </c>
      <c r="H4960" s="50">
        <v>77</v>
      </c>
      <c r="I4960" s="50" t="s">
        <v>654</v>
      </c>
    </row>
    <row r="4961" spans="1:9" x14ac:dyDescent="0.25">
      <c r="A4961" s="50">
        <v>2005</v>
      </c>
      <c r="E4961" s="50">
        <v>2.0299999999999998</v>
      </c>
      <c r="F4961" s="50">
        <f t="shared" si="77"/>
        <v>128.59304989999998</v>
      </c>
      <c r="H4961" s="50">
        <v>73</v>
      </c>
      <c r="I4961" s="50" t="s">
        <v>654</v>
      </c>
    </row>
    <row r="4962" spans="1:9" x14ac:dyDescent="0.25">
      <c r="A4962" s="50">
        <v>2004</v>
      </c>
      <c r="E4962" s="50">
        <v>2.0299999999999998</v>
      </c>
      <c r="F4962" s="50">
        <f t="shared" si="77"/>
        <v>128.59304989999998</v>
      </c>
      <c r="H4962" s="50">
        <v>89</v>
      </c>
      <c r="I4962" s="50" t="s">
        <v>654</v>
      </c>
    </row>
    <row r="4963" spans="1:9" x14ac:dyDescent="0.25">
      <c r="A4963" s="50">
        <v>2003</v>
      </c>
      <c r="E4963" s="50">
        <v>0.98</v>
      </c>
      <c r="F4963" s="50">
        <f t="shared" si="77"/>
        <v>62.079403399999997</v>
      </c>
      <c r="H4963" s="50">
        <v>82</v>
      </c>
      <c r="I4963" s="50" t="s">
        <v>655</v>
      </c>
    </row>
    <row r="4964" spans="1:9" x14ac:dyDescent="0.25">
      <c r="A4964" s="50">
        <v>2003</v>
      </c>
      <c r="E4964" s="50">
        <v>0.88</v>
      </c>
      <c r="F4964" s="50">
        <f t="shared" si="77"/>
        <v>55.744770399999993</v>
      </c>
      <c r="H4964" s="50">
        <v>83</v>
      </c>
      <c r="I4964" s="50" t="s">
        <v>656</v>
      </c>
    </row>
    <row r="4965" spans="1:9" x14ac:dyDescent="0.25">
      <c r="A4965" s="50">
        <v>2002</v>
      </c>
      <c r="E4965" s="50">
        <v>1.19</v>
      </c>
      <c r="F4965" s="50">
        <f t="shared" ref="F4965:F5028" si="78">E4965*(39.37*1.609)</f>
        <v>75.382132699999985</v>
      </c>
      <c r="H4965" s="50">
        <v>94</v>
      </c>
      <c r="I4965" s="50" t="s">
        <v>657</v>
      </c>
    </row>
    <row r="4966" spans="1:9" x14ac:dyDescent="0.25">
      <c r="A4966" s="50">
        <v>2012</v>
      </c>
      <c r="E4966" s="50">
        <v>1.1499999999999999</v>
      </c>
      <c r="F4966" s="50">
        <f t="shared" si="78"/>
        <v>72.84827949999999</v>
      </c>
      <c r="H4966" s="50">
        <v>92</v>
      </c>
      <c r="I4966" s="50" t="s">
        <v>658</v>
      </c>
    </row>
    <row r="4967" spans="1:9" x14ac:dyDescent="0.25">
      <c r="A4967" s="50">
        <v>2011</v>
      </c>
      <c r="E4967" s="50">
        <v>1.18</v>
      </c>
      <c r="F4967" s="50">
        <f t="shared" si="78"/>
        <v>74.748669399999983</v>
      </c>
      <c r="H4967" s="50">
        <v>93</v>
      </c>
      <c r="I4967" s="50" t="s">
        <v>658</v>
      </c>
    </row>
    <row r="4968" spans="1:9" x14ac:dyDescent="0.25">
      <c r="A4968" s="50">
        <v>2010</v>
      </c>
      <c r="E4968" s="50">
        <v>1.19</v>
      </c>
      <c r="F4968" s="50">
        <f t="shared" si="78"/>
        <v>75.382132699999985</v>
      </c>
      <c r="H4968" s="50">
        <v>97</v>
      </c>
      <c r="I4968" s="50" t="s">
        <v>658</v>
      </c>
    </row>
    <row r="4969" spans="1:9" x14ac:dyDescent="0.25">
      <c r="A4969" s="50">
        <v>2009</v>
      </c>
      <c r="E4969" s="50">
        <v>1.19</v>
      </c>
      <c r="F4969" s="50">
        <f t="shared" si="78"/>
        <v>75.382132699999985</v>
      </c>
      <c r="H4969" s="50">
        <v>97</v>
      </c>
      <c r="I4969" s="50" t="s">
        <v>658</v>
      </c>
    </row>
    <row r="4970" spans="1:9" x14ac:dyDescent="0.25">
      <c r="A4970" s="50">
        <v>2008</v>
      </c>
      <c r="E4970" s="50">
        <v>1.52</v>
      </c>
      <c r="F4970" s="50">
        <f t="shared" si="78"/>
        <v>96.286421599999997</v>
      </c>
      <c r="H4970" s="50">
        <v>98</v>
      </c>
      <c r="I4970" s="50" t="s">
        <v>658</v>
      </c>
    </row>
    <row r="4971" spans="1:9" x14ac:dyDescent="0.25">
      <c r="A4971" s="50">
        <v>2007</v>
      </c>
      <c r="E4971" s="50">
        <v>1.52</v>
      </c>
      <c r="F4971" s="50">
        <f t="shared" si="78"/>
        <v>96.286421599999997</v>
      </c>
      <c r="H4971" s="50">
        <v>100</v>
      </c>
      <c r="I4971" s="50" t="s">
        <v>658</v>
      </c>
    </row>
    <row r="4972" spans="1:9" x14ac:dyDescent="0.25">
      <c r="A4972" s="50">
        <v>2012</v>
      </c>
      <c r="E4972" s="50">
        <v>1.61</v>
      </c>
      <c r="F4972" s="50">
        <f t="shared" si="78"/>
        <v>101.98759129999999</v>
      </c>
      <c r="H4972" s="50">
        <v>93</v>
      </c>
      <c r="I4972" s="50" t="s">
        <v>659</v>
      </c>
    </row>
    <row r="4973" spans="1:9" x14ac:dyDescent="0.25">
      <c r="A4973" s="50">
        <v>2011</v>
      </c>
      <c r="E4973" s="50">
        <v>1.55</v>
      </c>
      <c r="F4973" s="50">
        <f t="shared" si="78"/>
        <v>98.18681149999999</v>
      </c>
      <c r="H4973" s="50">
        <v>95</v>
      </c>
      <c r="I4973" s="50" t="s">
        <v>659</v>
      </c>
    </row>
    <row r="4974" spans="1:9" x14ac:dyDescent="0.25">
      <c r="A4974" s="50">
        <v>2010</v>
      </c>
      <c r="E4974" s="50">
        <v>1.55</v>
      </c>
      <c r="F4974" s="50">
        <f t="shared" si="78"/>
        <v>98.18681149999999</v>
      </c>
      <c r="H4974" s="50">
        <v>97</v>
      </c>
      <c r="I4974" s="50" t="s">
        <v>659</v>
      </c>
    </row>
    <row r="4975" spans="1:9" x14ac:dyDescent="0.25">
      <c r="A4975" s="50">
        <v>2009</v>
      </c>
      <c r="E4975" s="50">
        <v>1.55</v>
      </c>
      <c r="F4975" s="50">
        <f t="shared" si="78"/>
        <v>98.18681149999999</v>
      </c>
      <c r="H4975" s="50">
        <v>97</v>
      </c>
      <c r="I4975" s="50" t="s">
        <v>659</v>
      </c>
    </row>
    <row r="4976" spans="1:9" x14ac:dyDescent="0.25">
      <c r="A4976" s="50">
        <v>2008</v>
      </c>
      <c r="E4976" s="50">
        <v>2.0499999999999998</v>
      </c>
      <c r="F4976" s="50">
        <f t="shared" si="78"/>
        <v>129.85997649999999</v>
      </c>
      <c r="H4976" s="50">
        <v>98</v>
      </c>
      <c r="I4976" s="50" t="s">
        <v>659</v>
      </c>
    </row>
    <row r="4977" spans="1:9" x14ac:dyDescent="0.25">
      <c r="A4977" s="50">
        <v>2007</v>
      </c>
      <c r="E4977" s="50">
        <v>2.0499999999999998</v>
      </c>
      <c r="F4977" s="50">
        <f t="shared" si="78"/>
        <v>129.85997649999999</v>
      </c>
      <c r="H4977" s="50">
        <v>100</v>
      </c>
      <c r="I4977" s="50" t="s">
        <v>659</v>
      </c>
    </row>
    <row r="4978" spans="1:9" x14ac:dyDescent="0.25">
      <c r="A4978" s="50">
        <v>2012</v>
      </c>
      <c r="E4978" s="50">
        <v>1.23</v>
      </c>
      <c r="F4978" s="50">
        <f t="shared" si="78"/>
        <v>77.915985899999995</v>
      </c>
      <c r="H4978" s="50">
        <v>86</v>
      </c>
      <c r="I4978" s="50" t="s">
        <v>660</v>
      </c>
    </row>
    <row r="4979" spans="1:9" x14ac:dyDescent="0.25">
      <c r="A4979" s="50">
        <v>2011</v>
      </c>
      <c r="E4979" s="50">
        <v>1.44</v>
      </c>
      <c r="F4979" s="50">
        <f t="shared" si="78"/>
        <v>91.218715199999991</v>
      </c>
      <c r="H4979" s="50">
        <v>87</v>
      </c>
      <c r="I4979" s="50" t="s">
        <v>660</v>
      </c>
    </row>
    <row r="4980" spans="1:9" x14ac:dyDescent="0.25">
      <c r="A4980" s="50">
        <v>2010</v>
      </c>
      <c r="E4980" s="50">
        <v>1.34</v>
      </c>
      <c r="F4980" s="50">
        <f t="shared" si="78"/>
        <v>84.884082199999995</v>
      </c>
      <c r="H4980" s="50">
        <v>90</v>
      </c>
      <c r="I4980" s="50" t="s">
        <v>660</v>
      </c>
    </row>
    <row r="4981" spans="1:9" x14ac:dyDescent="0.25">
      <c r="A4981" s="50">
        <v>2009</v>
      </c>
      <c r="E4981" s="50">
        <v>1.34</v>
      </c>
      <c r="F4981" s="50">
        <f t="shared" si="78"/>
        <v>84.884082199999995</v>
      </c>
      <c r="H4981" s="50">
        <v>90</v>
      </c>
      <c r="I4981" s="50" t="s">
        <v>660</v>
      </c>
    </row>
    <row r="4982" spans="1:9" x14ac:dyDescent="0.25">
      <c r="A4982" s="50">
        <v>2008</v>
      </c>
      <c r="E4982" s="50">
        <v>1.51</v>
      </c>
      <c r="F4982" s="50">
        <f t="shared" si="78"/>
        <v>95.652958299999995</v>
      </c>
      <c r="H4982" s="50">
        <v>98</v>
      </c>
      <c r="I4982" s="50" t="s">
        <v>660</v>
      </c>
    </row>
    <row r="4983" spans="1:9" x14ac:dyDescent="0.25">
      <c r="A4983" s="50">
        <v>2007</v>
      </c>
      <c r="E4983" s="50">
        <v>1.51</v>
      </c>
      <c r="F4983" s="50">
        <f t="shared" si="78"/>
        <v>95.652958299999995</v>
      </c>
      <c r="H4983" s="50">
        <v>100</v>
      </c>
      <c r="I4983" s="50" t="s">
        <v>660</v>
      </c>
    </row>
    <row r="4984" spans="1:9" x14ac:dyDescent="0.25">
      <c r="A4984" s="50">
        <v>2012</v>
      </c>
      <c r="E4984" s="50">
        <v>1.62</v>
      </c>
      <c r="F4984" s="50">
        <f t="shared" si="78"/>
        <v>102.62105459999999</v>
      </c>
      <c r="H4984" s="50">
        <v>90</v>
      </c>
      <c r="I4984" s="50" t="s">
        <v>661</v>
      </c>
    </row>
    <row r="4985" spans="1:9" x14ac:dyDescent="0.25">
      <c r="A4985" s="50">
        <v>2011</v>
      </c>
      <c r="E4985" s="50">
        <v>1.77</v>
      </c>
      <c r="F4985" s="50">
        <f t="shared" si="78"/>
        <v>112.12300409999999</v>
      </c>
      <c r="H4985" s="50">
        <v>92</v>
      </c>
      <c r="I4985" s="50" t="s">
        <v>661</v>
      </c>
    </row>
    <row r="4986" spans="1:9" x14ac:dyDescent="0.25">
      <c r="A4986" s="50">
        <v>2010</v>
      </c>
      <c r="E4986" s="50">
        <v>1.66</v>
      </c>
      <c r="F4986" s="50">
        <f t="shared" si="78"/>
        <v>105.15490779999999</v>
      </c>
      <c r="H4986" s="50">
        <v>97</v>
      </c>
      <c r="I4986" s="50" t="s">
        <v>661</v>
      </c>
    </row>
    <row r="4987" spans="1:9" x14ac:dyDescent="0.25">
      <c r="A4987" s="50">
        <v>2009</v>
      </c>
      <c r="E4987" s="50">
        <v>1.66</v>
      </c>
      <c r="F4987" s="50">
        <f t="shared" si="78"/>
        <v>105.15490779999999</v>
      </c>
      <c r="H4987" s="50">
        <v>97</v>
      </c>
      <c r="I4987" s="50" t="s">
        <v>661</v>
      </c>
    </row>
    <row r="4988" spans="1:9" x14ac:dyDescent="0.25">
      <c r="A4988" s="50">
        <v>2008</v>
      </c>
      <c r="E4988" s="50">
        <v>1.73</v>
      </c>
      <c r="F4988" s="50">
        <f t="shared" si="78"/>
        <v>109.58915089999999</v>
      </c>
      <c r="H4988" s="50">
        <v>98</v>
      </c>
      <c r="I4988" s="50" t="s">
        <v>661</v>
      </c>
    </row>
    <row r="4989" spans="1:9" x14ac:dyDescent="0.25">
      <c r="A4989" s="50">
        <v>2007</v>
      </c>
      <c r="E4989" s="50">
        <v>1.73</v>
      </c>
      <c r="F4989" s="50">
        <f t="shared" si="78"/>
        <v>109.58915089999999</v>
      </c>
      <c r="H4989" s="50">
        <v>100</v>
      </c>
      <c r="I4989" s="50" t="s">
        <v>661</v>
      </c>
    </row>
    <row r="4990" spans="1:9" x14ac:dyDescent="0.25">
      <c r="A4990" s="50">
        <v>2012</v>
      </c>
      <c r="E4990" s="50">
        <v>1.1100000000000001</v>
      </c>
      <c r="F4990" s="50">
        <f t="shared" si="78"/>
        <v>70.314426299999994</v>
      </c>
      <c r="H4990" s="50">
        <v>93</v>
      </c>
      <c r="I4990" s="50" t="s">
        <v>662</v>
      </c>
    </row>
    <row r="4991" spans="1:9" x14ac:dyDescent="0.25">
      <c r="A4991" s="50">
        <v>2011</v>
      </c>
      <c r="E4991" s="50">
        <v>1.1499999999999999</v>
      </c>
      <c r="F4991" s="50">
        <f t="shared" si="78"/>
        <v>72.84827949999999</v>
      </c>
      <c r="H4991" s="50">
        <v>94</v>
      </c>
      <c r="I4991" s="50" t="s">
        <v>662</v>
      </c>
    </row>
    <row r="4992" spans="1:9" x14ac:dyDescent="0.25">
      <c r="A4992" s="50">
        <v>2010</v>
      </c>
      <c r="E4992" s="50">
        <v>0.98</v>
      </c>
      <c r="F4992" s="50">
        <f t="shared" si="78"/>
        <v>62.079403399999997</v>
      </c>
      <c r="H4992" s="50">
        <v>97</v>
      </c>
      <c r="I4992" s="50" t="s">
        <v>662</v>
      </c>
    </row>
    <row r="4993" spans="1:9" x14ac:dyDescent="0.25">
      <c r="A4993" s="50">
        <v>2009</v>
      </c>
      <c r="E4993" s="50">
        <v>0.98</v>
      </c>
      <c r="F4993" s="50">
        <f t="shared" si="78"/>
        <v>62.079403399999997</v>
      </c>
      <c r="H4993" s="50">
        <v>97</v>
      </c>
      <c r="I4993" s="50" t="s">
        <v>662</v>
      </c>
    </row>
    <row r="4994" spans="1:9" x14ac:dyDescent="0.25">
      <c r="A4994" s="50">
        <v>2008</v>
      </c>
      <c r="E4994" s="50">
        <v>1.31</v>
      </c>
      <c r="F4994" s="50">
        <f t="shared" si="78"/>
        <v>82.983692300000001</v>
      </c>
      <c r="H4994" s="50">
        <v>98</v>
      </c>
      <c r="I4994" s="50" t="s">
        <v>662</v>
      </c>
    </row>
    <row r="4995" spans="1:9" x14ac:dyDescent="0.25">
      <c r="A4995" s="50">
        <v>2007</v>
      </c>
      <c r="E4995" s="50">
        <v>1.31</v>
      </c>
      <c r="F4995" s="50">
        <f t="shared" si="78"/>
        <v>82.983692300000001</v>
      </c>
      <c r="H4995" s="50">
        <v>100</v>
      </c>
      <c r="I4995" s="50" t="s">
        <v>662</v>
      </c>
    </row>
    <row r="4996" spans="1:9" x14ac:dyDescent="0.25">
      <c r="A4996" s="50">
        <v>2012</v>
      </c>
      <c r="E4996" s="50">
        <v>1.23</v>
      </c>
      <c r="F4996" s="50">
        <f t="shared" si="78"/>
        <v>77.915985899999995</v>
      </c>
      <c r="H4996" s="50">
        <v>92</v>
      </c>
      <c r="I4996" s="50" t="s">
        <v>663</v>
      </c>
    </row>
    <row r="4997" spans="1:9" x14ac:dyDescent="0.25">
      <c r="A4997" s="50">
        <v>2011</v>
      </c>
      <c r="E4997" s="50">
        <v>1.21</v>
      </c>
      <c r="F4997" s="50">
        <f t="shared" si="78"/>
        <v>76.64905929999999</v>
      </c>
      <c r="H4997" s="50">
        <v>94</v>
      </c>
      <c r="I4997" s="50" t="s">
        <v>663</v>
      </c>
    </row>
    <row r="4998" spans="1:9" x14ac:dyDescent="0.25">
      <c r="A4998" s="50">
        <v>2010</v>
      </c>
      <c r="E4998" s="50">
        <v>1.0900000000000001</v>
      </c>
      <c r="F4998" s="50">
        <f t="shared" si="78"/>
        <v>69.047499700000003</v>
      </c>
      <c r="H4998" s="50">
        <v>97</v>
      </c>
      <c r="I4998" s="50" t="s">
        <v>663</v>
      </c>
    </row>
    <row r="4999" spans="1:9" x14ac:dyDescent="0.25">
      <c r="A4999" s="50">
        <v>2009</v>
      </c>
      <c r="E4999" s="50">
        <v>1.0900000000000001</v>
      </c>
      <c r="F4999" s="50">
        <f t="shared" si="78"/>
        <v>69.047499700000003</v>
      </c>
      <c r="H4999" s="50">
        <v>97</v>
      </c>
      <c r="I4999" s="50" t="s">
        <v>663</v>
      </c>
    </row>
    <row r="5000" spans="1:9" x14ac:dyDescent="0.25">
      <c r="A5000" s="50">
        <v>2008</v>
      </c>
      <c r="E5000" s="50">
        <v>1.94</v>
      </c>
      <c r="F5000" s="50">
        <f t="shared" si="78"/>
        <v>122.89188019999999</v>
      </c>
      <c r="H5000" s="50">
        <v>98</v>
      </c>
      <c r="I5000" s="50" t="s">
        <v>663</v>
      </c>
    </row>
    <row r="5001" spans="1:9" x14ac:dyDescent="0.25">
      <c r="A5001" s="50">
        <v>2007</v>
      </c>
      <c r="E5001" s="50">
        <v>1.94</v>
      </c>
      <c r="F5001" s="50">
        <f t="shared" si="78"/>
        <v>122.89188019999999</v>
      </c>
      <c r="H5001" s="50">
        <v>100</v>
      </c>
      <c r="I5001" s="50" t="s">
        <v>663</v>
      </c>
    </row>
    <row r="5002" spans="1:9" x14ac:dyDescent="0.25">
      <c r="A5002" s="50">
        <v>2012</v>
      </c>
      <c r="E5002" s="50">
        <v>1.29</v>
      </c>
      <c r="F5002" s="50">
        <f t="shared" si="78"/>
        <v>81.716765699999996</v>
      </c>
      <c r="H5002" s="50">
        <v>90</v>
      </c>
      <c r="I5002" s="50" t="s">
        <v>664</v>
      </c>
    </row>
    <row r="5003" spans="1:9" x14ac:dyDescent="0.25">
      <c r="A5003" s="50">
        <v>2011</v>
      </c>
      <c r="E5003" s="50">
        <v>1.49</v>
      </c>
      <c r="F5003" s="50">
        <f t="shared" si="78"/>
        <v>94.38603169999999</v>
      </c>
      <c r="H5003" s="50">
        <v>92</v>
      </c>
      <c r="I5003" s="50" t="s">
        <v>664</v>
      </c>
    </row>
    <row r="5004" spans="1:9" x14ac:dyDescent="0.25">
      <c r="A5004" s="50">
        <v>2010</v>
      </c>
      <c r="E5004" s="50">
        <v>1.36</v>
      </c>
      <c r="F5004" s="50">
        <f t="shared" si="78"/>
        <v>86.1510088</v>
      </c>
      <c r="H5004" s="50">
        <v>95</v>
      </c>
      <c r="I5004" s="50" t="s">
        <v>664</v>
      </c>
    </row>
    <row r="5005" spans="1:9" x14ac:dyDescent="0.25">
      <c r="A5005" s="50">
        <v>2009</v>
      </c>
      <c r="E5005" s="50">
        <v>1.36</v>
      </c>
      <c r="F5005" s="50">
        <f t="shared" si="78"/>
        <v>86.1510088</v>
      </c>
      <c r="H5005" s="50">
        <v>95</v>
      </c>
      <c r="I5005" s="50" t="s">
        <v>664</v>
      </c>
    </row>
    <row r="5006" spans="1:9" x14ac:dyDescent="0.25">
      <c r="A5006" s="50">
        <v>2008</v>
      </c>
      <c r="E5006" s="50">
        <v>1.92</v>
      </c>
      <c r="F5006" s="50">
        <f t="shared" si="78"/>
        <v>121.62495359999998</v>
      </c>
      <c r="H5006" s="50">
        <v>98</v>
      </c>
      <c r="I5006" s="50" t="s">
        <v>664</v>
      </c>
    </row>
    <row r="5007" spans="1:9" x14ac:dyDescent="0.25">
      <c r="A5007" s="50">
        <v>2007</v>
      </c>
      <c r="E5007" s="50">
        <v>1.92</v>
      </c>
      <c r="F5007" s="50">
        <f t="shared" si="78"/>
        <v>121.62495359999998</v>
      </c>
      <c r="H5007" s="50">
        <v>100</v>
      </c>
      <c r="I5007" s="50" t="s">
        <v>664</v>
      </c>
    </row>
    <row r="5008" spans="1:9" x14ac:dyDescent="0.25">
      <c r="A5008" s="50">
        <v>2012</v>
      </c>
      <c r="E5008" s="50">
        <v>1.78</v>
      </c>
      <c r="F5008" s="50">
        <f t="shared" si="78"/>
        <v>112.75646739999999</v>
      </c>
      <c r="H5008" s="50">
        <v>93</v>
      </c>
      <c r="I5008" s="50" t="s">
        <v>665</v>
      </c>
    </row>
    <row r="5009" spans="1:9" x14ac:dyDescent="0.25">
      <c r="A5009" s="50">
        <v>2011</v>
      </c>
      <c r="E5009" s="50">
        <v>1.56</v>
      </c>
      <c r="F5009" s="50">
        <f t="shared" si="78"/>
        <v>98.820274799999993</v>
      </c>
      <c r="H5009" s="50">
        <v>95</v>
      </c>
      <c r="I5009" s="50" t="s">
        <v>665</v>
      </c>
    </row>
    <row r="5010" spans="1:9" x14ac:dyDescent="0.25">
      <c r="A5010" s="50">
        <v>2010</v>
      </c>
      <c r="E5010" s="50">
        <v>1.33</v>
      </c>
      <c r="F5010" s="50">
        <f t="shared" si="78"/>
        <v>84.250618899999992</v>
      </c>
      <c r="H5010" s="50">
        <v>97</v>
      </c>
      <c r="I5010" s="50" t="s">
        <v>665</v>
      </c>
    </row>
    <row r="5011" spans="1:9" x14ac:dyDescent="0.25">
      <c r="A5011" s="50">
        <v>2009</v>
      </c>
      <c r="E5011" s="50">
        <v>1.33</v>
      </c>
      <c r="F5011" s="50">
        <f t="shared" si="78"/>
        <v>84.250618899999992</v>
      </c>
      <c r="H5011" s="50">
        <v>97</v>
      </c>
      <c r="I5011" s="50" t="s">
        <v>665</v>
      </c>
    </row>
    <row r="5012" spans="1:9" x14ac:dyDescent="0.25">
      <c r="A5012" s="50">
        <v>2008</v>
      </c>
      <c r="E5012" s="50">
        <v>1.6</v>
      </c>
      <c r="F5012" s="50">
        <f t="shared" si="78"/>
        <v>101.354128</v>
      </c>
      <c r="H5012" s="50">
        <v>98</v>
      </c>
      <c r="I5012" s="50" t="s">
        <v>665</v>
      </c>
    </row>
    <row r="5013" spans="1:9" x14ac:dyDescent="0.25">
      <c r="A5013" s="50">
        <v>2007</v>
      </c>
      <c r="E5013" s="50">
        <v>1.6</v>
      </c>
      <c r="F5013" s="50">
        <f t="shared" si="78"/>
        <v>101.354128</v>
      </c>
      <c r="H5013" s="50">
        <v>100</v>
      </c>
      <c r="I5013" s="50" t="s">
        <v>665</v>
      </c>
    </row>
    <row r="5014" spans="1:9" x14ac:dyDescent="0.25">
      <c r="A5014" s="50">
        <v>2012</v>
      </c>
      <c r="E5014" s="50">
        <v>1.54</v>
      </c>
      <c r="F5014" s="50">
        <f t="shared" si="78"/>
        <v>97.553348199999988</v>
      </c>
      <c r="H5014" s="50">
        <v>93</v>
      </c>
      <c r="I5014" s="50" t="s">
        <v>666</v>
      </c>
    </row>
    <row r="5015" spans="1:9" x14ac:dyDescent="0.25">
      <c r="A5015" s="50">
        <v>2011</v>
      </c>
      <c r="E5015" s="50">
        <v>1.7</v>
      </c>
      <c r="F5015" s="50">
        <f t="shared" si="78"/>
        <v>107.68876099999999</v>
      </c>
      <c r="H5015" s="50">
        <v>95</v>
      </c>
      <c r="I5015" s="50" t="s">
        <v>666</v>
      </c>
    </row>
    <row r="5016" spans="1:9" x14ac:dyDescent="0.25">
      <c r="A5016" s="50">
        <v>2010</v>
      </c>
      <c r="E5016" s="50">
        <v>1.49</v>
      </c>
      <c r="F5016" s="50">
        <f t="shared" si="78"/>
        <v>94.38603169999999</v>
      </c>
      <c r="H5016" s="50">
        <v>97</v>
      </c>
      <c r="I5016" s="50" t="s">
        <v>666</v>
      </c>
    </row>
    <row r="5017" spans="1:9" x14ac:dyDescent="0.25">
      <c r="A5017" s="50">
        <v>2009</v>
      </c>
      <c r="E5017" s="50">
        <v>1.49</v>
      </c>
      <c r="F5017" s="50">
        <f t="shared" si="78"/>
        <v>94.38603169999999</v>
      </c>
      <c r="H5017" s="50">
        <v>97</v>
      </c>
      <c r="I5017" s="50" t="s">
        <v>666</v>
      </c>
    </row>
    <row r="5018" spans="1:9" x14ac:dyDescent="0.25">
      <c r="A5018" s="50">
        <v>2008</v>
      </c>
      <c r="E5018" s="50">
        <v>1.55</v>
      </c>
      <c r="F5018" s="50">
        <f t="shared" si="78"/>
        <v>98.18681149999999</v>
      </c>
      <c r="H5018" s="50">
        <v>98</v>
      </c>
      <c r="I5018" s="50" t="s">
        <v>666</v>
      </c>
    </row>
    <row r="5019" spans="1:9" x14ac:dyDescent="0.25">
      <c r="A5019" s="50">
        <v>2007</v>
      </c>
      <c r="E5019" s="50">
        <v>1.55</v>
      </c>
      <c r="F5019" s="50">
        <f t="shared" si="78"/>
        <v>98.18681149999999</v>
      </c>
      <c r="H5019" s="50">
        <v>100</v>
      </c>
      <c r="I5019" s="50" t="s">
        <v>666</v>
      </c>
    </row>
    <row r="5020" spans="1:9" x14ac:dyDescent="0.25">
      <c r="A5020" s="50">
        <v>2003</v>
      </c>
      <c r="E5020" s="50">
        <v>2.33</v>
      </c>
      <c r="F5020" s="50">
        <f t="shared" si="78"/>
        <v>147.5969489</v>
      </c>
      <c r="H5020" s="50">
        <v>56</v>
      </c>
      <c r="I5020" s="50" t="s">
        <v>667</v>
      </c>
    </row>
    <row r="5021" spans="1:9" x14ac:dyDescent="0.25">
      <c r="A5021" s="50">
        <v>2012</v>
      </c>
      <c r="E5021" s="50">
        <v>2.02</v>
      </c>
      <c r="F5021" s="50">
        <f t="shared" si="78"/>
        <v>127.95958659999999</v>
      </c>
      <c r="H5021" s="50">
        <v>84</v>
      </c>
      <c r="I5021" s="50" t="s">
        <v>668</v>
      </c>
    </row>
    <row r="5022" spans="1:9" x14ac:dyDescent="0.25">
      <c r="A5022" s="50">
        <v>2011</v>
      </c>
      <c r="E5022" s="50">
        <v>2.02</v>
      </c>
      <c r="F5022" s="50">
        <f t="shared" si="78"/>
        <v>127.95958659999999</v>
      </c>
      <c r="H5022" s="50">
        <v>84</v>
      </c>
      <c r="I5022" s="50" t="s">
        <v>668</v>
      </c>
    </row>
    <row r="5023" spans="1:9" x14ac:dyDescent="0.25">
      <c r="A5023" s="50">
        <v>2010</v>
      </c>
      <c r="E5023" s="50">
        <v>3.02</v>
      </c>
      <c r="F5023" s="50">
        <f t="shared" si="78"/>
        <v>191.30591659999999</v>
      </c>
      <c r="H5023" s="50">
        <v>68</v>
      </c>
      <c r="I5023" s="50" t="s">
        <v>668</v>
      </c>
    </row>
    <row r="5024" spans="1:9" x14ac:dyDescent="0.25">
      <c r="A5024" s="50">
        <v>2009</v>
      </c>
      <c r="E5024" s="50">
        <v>3.02</v>
      </c>
      <c r="F5024" s="50">
        <f t="shared" si="78"/>
        <v>191.30591659999999</v>
      </c>
      <c r="H5024" s="50">
        <v>68</v>
      </c>
      <c r="I5024" s="50" t="s">
        <v>668</v>
      </c>
    </row>
    <row r="5025" spans="1:9" x14ac:dyDescent="0.25">
      <c r="A5025" s="50">
        <v>2008</v>
      </c>
      <c r="E5025" s="50">
        <v>1.63</v>
      </c>
      <c r="F5025" s="50">
        <f t="shared" si="78"/>
        <v>103.25451789999998</v>
      </c>
      <c r="H5025" s="50">
        <v>97</v>
      </c>
      <c r="I5025" s="50" t="s">
        <v>668</v>
      </c>
    </row>
    <row r="5026" spans="1:9" x14ac:dyDescent="0.25">
      <c r="A5026" s="50">
        <v>2007</v>
      </c>
      <c r="E5026" s="50">
        <v>1.63</v>
      </c>
      <c r="F5026" s="50">
        <f t="shared" si="78"/>
        <v>103.25451789999998</v>
      </c>
      <c r="H5026" s="50">
        <v>98</v>
      </c>
      <c r="I5026" s="50" t="s">
        <v>668</v>
      </c>
    </row>
    <row r="5027" spans="1:9" x14ac:dyDescent="0.25">
      <c r="A5027" s="50">
        <v>2006</v>
      </c>
      <c r="F5027" s="50">
        <f t="shared" si="78"/>
        <v>0</v>
      </c>
      <c r="H5027" s="50">
        <v>90</v>
      </c>
      <c r="I5027" s="50" t="s">
        <v>668</v>
      </c>
    </row>
    <row r="5028" spans="1:9" x14ac:dyDescent="0.25">
      <c r="A5028" s="50">
        <v>2012</v>
      </c>
      <c r="E5028" s="50">
        <v>1.92</v>
      </c>
      <c r="F5028" s="50">
        <f t="shared" si="78"/>
        <v>121.62495359999998</v>
      </c>
      <c r="H5028" s="50">
        <v>91</v>
      </c>
      <c r="I5028" s="50" t="s">
        <v>669</v>
      </c>
    </row>
    <row r="5029" spans="1:9" x14ac:dyDescent="0.25">
      <c r="A5029" s="50">
        <v>2011</v>
      </c>
      <c r="E5029" s="50">
        <v>1.97</v>
      </c>
      <c r="F5029" s="50">
        <f t="shared" ref="F5029:F5092" si="79">E5029*(39.37*1.609)</f>
        <v>124.79227009999998</v>
      </c>
      <c r="H5029" s="50">
        <v>91</v>
      </c>
      <c r="I5029" s="50" t="s">
        <v>669</v>
      </c>
    </row>
    <row r="5030" spans="1:9" x14ac:dyDescent="0.25">
      <c r="A5030" s="50">
        <v>2010</v>
      </c>
      <c r="F5030" s="50">
        <f t="shared" si="79"/>
        <v>0</v>
      </c>
      <c r="H5030" s="50">
        <v>87</v>
      </c>
      <c r="I5030" s="50" t="s">
        <v>669</v>
      </c>
    </row>
    <row r="5031" spans="1:9" x14ac:dyDescent="0.25">
      <c r="A5031" s="50">
        <v>2009</v>
      </c>
      <c r="F5031" s="50">
        <f t="shared" si="79"/>
        <v>0</v>
      </c>
      <c r="H5031" s="50">
        <v>87</v>
      </c>
      <c r="I5031" s="50" t="s">
        <v>669</v>
      </c>
    </row>
    <row r="5032" spans="1:9" x14ac:dyDescent="0.25">
      <c r="A5032" s="50">
        <v>2008</v>
      </c>
      <c r="F5032" s="50">
        <f t="shared" si="79"/>
        <v>0</v>
      </c>
      <c r="H5032" s="50">
        <v>89</v>
      </c>
      <c r="I5032" s="50" t="s">
        <v>669</v>
      </c>
    </row>
    <row r="5033" spans="1:9" x14ac:dyDescent="0.25">
      <c r="A5033" s="50">
        <v>2007</v>
      </c>
      <c r="F5033" s="50">
        <f t="shared" si="79"/>
        <v>0</v>
      </c>
      <c r="H5033" s="50">
        <v>89</v>
      </c>
      <c r="I5033" s="50" t="s">
        <v>669</v>
      </c>
    </row>
    <row r="5034" spans="1:9" x14ac:dyDescent="0.25">
      <c r="A5034" s="50">
        <v>2006</v>
      </c>
      <c r="F5034" s="50">
        <f t="shared" si="79"/>
        <v>0</v>
      </c>
      <c r="H5034" s="50">
        <v>90</v>
      </c>
      <c r="I5034" s="50" t="s">
        <v>669</v>
      </c>
    </row>
    <row r="5035" spans="1:9" x14ac:dyDescent="0.25">
      <c r="A5035" s="50">
        <v>2012</v>
      </c>
      <c r="E5035" s="50">
        <v>2.4</v>
      </c>
      <c r="F5035" s="50">
        <f t="shared" si="79"/>
        <v>152.03119199999998</v>
      </c>
      <c r="H5035" s="50">
        <v>60</v>
      </c>
      <c r="I5035" s="50" t="s">
        <v>670</v>
      </c>
    </row>
    <row r="5036" spans="1:9" x14ac:dyDescent="0.25">
      <c r="A5036" s="50">
        <v>2011</v>
      </c>
      <c r="E5036" s="50">
        <v>2.4</v>
      </c>
      <c r="F5036" s="50">
        <f t="shared" si="79"/>
        <v>152.03119199999998</v>
      </c>
      <c r="H5036" s="50">
        <v>62</v>
      </c>
      <c r="I5036" s="50" t="s">
        <v>670</v>
      </c>
    </row>
    <row r="5037" spans="1:9" x14ac:dyDescent="0.25">
      <c r="A5037" s="50">
        <v>2010</v>
      </c>
      <c r="E5037" s="50">
        <v>2.2799999999999998</v>
      </c>
      <c r="F5037" s="50">
        <f t="shared" si="79"/>
        <v>144.42963239999997</v>
      </c>
      <c r="H5037" s="50">
        <v>69</v>
      </c>
      <c r="I5037" s="50" t="s">
        <v>670</v>
      </c>
    </row>
    <row r="5038" spans="1:9" x14ac:dyDescent="0.25">
      <c r="A5038" s="50">
        <v>2009</v>
      </c>
      <c r="E5038" s="50">
        <v>2.2799999999999998</v>
      </c>
      <c r="F5038" s="50">
        <f t="shared" si="79"/>
        <v>144.42963239999997</v>
      </c>
      <c r="H5038" s="50">
        <v>69</v>
      </c>
      <c r="I5038" s="50" t="s">
        <v>670</v>
      </c>
    </row>
    <row r="5039" spans="1:9" x14ac:dyDescent="0.25">
      <c r="A5039" s="50">
        <v>2008</v>
      </c>
      <c r="E5039" s="50">
        <v>2.12</v>
      </c>
      <c r="F5039" s="50">
        <f t="shared" si="79"/>
        <v>134.29421959999999</v>
      </c>
      <c r="H5039" s="50">
        <v>73</v>
      </c>
      <c r="I5039" s="50" t="s">
        <v>670</v>
      </c>
    </row>
    <row r="5040" spans="1:9" x14ac:dyDescent="0.25">
      <c r="A5040" s="50">
        <v>2007</v>
      </c>
      <c r="E5040" s="50">
        <v>2.12</v>
      </c>
      <c r="F5040" s="50">
        <f t="shared" si="79"/>
        <v>134.29421959999999</v>
      </c>
      <c r="H5040" s="50">
        <v>73</v>
      </c>
      <c r="I5040" s="50" t="s">
        <v>670</v>
      </c>
    </row>
    <row r="5041" spans="1:9" x14ac:dyDescent="0.25">
      <c r="A5041" s="50">
        <v>2006</v>
      </c>
      <c r="E5041" s="50">
        <v>2.17</v>
      </c>
      <c r="F5041" s="50">
        <f t="shared" si="79"/>
        <v>137.46153609999999</v>
      </c>
      <c r="H5041" s="50">
        <v>75</v>
      </c>
      <c r="I5041" s="50" t="s">
        <v>670</v>
      </c>
    </row>
    <row r="5042" spans="1:9" x14ac:dyDescent="0.25">
      <c r="A5042" s="50">
        <v>2005</v>
      </c>
      <c r="E5042" s="50">
        <v>2.17</v>
      </c>
      <c r="F5042" s="50">
        <f t="shared" si="79"/>
        <v>137.46153609999999</v>
      </c>
      <c r="H5042" s="50">
        <v>77</v>
      </c>
      <c r="I5042" s="50" t="s">
        <v>670</v>
      </c>
    </row>
    <row r="5043" spans="1:9" x14ac:dyDescent="0.25">
      <c r="A5043" s="50">
        <v>2004</v>
      </c>
      <c r="E5043" s="50">
        <v>2.06</v>
      </c>
      <c r="F5043" s="50">
        <f t="shared" si="79"/>
        <v>130.4934398</v>
      </c>
      <c r="H5043" s="50">
        <v>79</v>
      </c>
      <c r="I5043" s="50" t="s">
        <v>670</v>
      </c>
    </row>
    <row r="5044" spans="1:9" x14ac:dyDescent="0.25">
      <c r="A5044" s="50">
        <v>2003</v>
      </c>
      <c r="E5044" s="50">
        <v>2.06</v>
      </c>
      <c r="F5044" s="50">
        <f t="shared" si="79"/>
        <v>130.4934398</v>
      </c>
      <c r="H5044" s="50">
        <v>79</v>
      </c>
      <c r="I5044" s="50" t="s">
        <v>670</v>
      </c>
    </row>
    <row r="5045" spans="1:9" x14ac:dyDescent="0.25">
      <c r="A5045" s="50">
        <v>2002</v>
      </c>
      <c r="E5045" s="50">
        <v>1.87</v>
      </c>
      <c r="F5045" s="50">
        <f t="shared" si="79"/>
        <v>118.4576371</v>
      </c>
      <c r="H5045" s="50">
        <v>81</v>
      </c>
      <c r="I5045" s="50" t="s">
        <v>670</v>
      </c>
    </row>
    <row r="5046" spans="1:9" x14ac:dyDescent="0.25">
      <c r="A5046" s="50">
        <v>2012</v>
      </c>
      <c r="E5046" s="50">
        <v>1.02</v>
      </c>
      <c r="F5046" s="50">
        <f t="shared" si="79"/>
        <v>64.6132566</v>
      </c>
      <c r="H5046" s="50">
        <v>92</v>
      </c>
      <c r="I5046" s="50" t="s">
        <v>671</v>
      </c>
    </row>
    <row r="5047" spans="1:9" x14ac:dyDescent="0.25">
      <c r="A5047" s="50">
        <v>2011</v>
      </c>
      <c r="E5047" s="50">
        <v>1.02</v>
      </c>
      <c r="F5047" s="50">
        <f t="shared" si="79"/>
        <v>64.6132566</v>
      </c>
      <c r="H5047" s="50">
        <v>93</v>
      </c>
      <c r="I5047" s="50" t="s">
        <v>671</v>
      </c>
    </row>
    <row r="5048" spans="1:9" x14ac:dyDescent="0.25">
      <c r="A5048" s="50">
        <v>2010</v>
      </c>
      <c r="E5048" s="50">
        <v>1.43</v>
      </c>
      <c r="F5048" s="50">
        <f t="shared" si="79"/>
        <v>90.585251899999989</v>
      </c>
      <c r="H5048" s="50">
        <v>96</v>
      </c>
      <c r="I5048" s="50" t="s">
        <v>671</v>
      </c>
    </row>
    <row r="5049" spans="1:9" x14ac:dyDescent="0.25">
      <c r="A5049" s="50">
        <v>2009</v>
      </c>
      <c r="E5049" s="50">
        <v>1.43</v>
      </c>
      <c r="F5049" s="50">
        <f t="shared" si="79"/>
        <v>90.585251899999989</v>
      </c>
      <c r="H5049" s="50">
        <v>96</v>
      </c>
      <c r="I5049" s="50" t="s">
        <v>671</v>
      </c>
    </row>
    <row r="5050" spans="1:9" x14ac:dyDescent="0.25">
      <c r="A5050" s="50">
        <v>2008</v>
      </c>
      <c r="E5050" s="50">
        <v>1.77</v>
      </c>
      <c r="F5050" s="50">
        <f t="shared" si="79"/>
        <v>112.12300409999999</v>
      </c>
      <c r="H5050" s="50">
        <v>93</v>
      </c>
      <c r="I5050" s="50" t="s">
        <v>671</v>
      </c>
    </row>
    <row r="5051" spans="1:9" x14ac:dyDescent="0.25">
      <c r="A5051" s="50">
        <v>2007</v>
      </c>
      <c r="E5051" s="50">
        <v>1.77</v>
      </c>
      <c r="F5051" s="50">
        <f t="shared" si="79"/>
        <v>112.12300409999999</v>
      </c>
      <c r="H5051" s="50">
        <v>94</v>
      </c>
      <c r="I5051" s="50" t="s">
        <v>671</v>
      </c>
    </row>
    <row r="5052" spans="1:9" x14ac:dyDescent="0.25">
      <c r="A5052" s="50">
        <v>2006</v>
      </c>
      <c r="E5052" s="50">
        <v>2.66</v>
      </c>
      <c r="F5052" s="50">
        <f t="shared" si="79"/>
        <v>168.50123779999998</v>
      </c>
      <c r="H5052" s="50">
        <v>77</v>
      </c>
      <c r="I5052" s="50" t="s">
        <v>671</v>
      </c>
    </row>
    <row r="5053" spans="1:9" x14ac:dyDescent="0.25">
      <c r="A5053" s="50">
        <v>2005</v>
      </c>
      <c r="E5053" s="50">
        <v>2.66</v>
      </c>
      <c r="F5053" s="50">
        <f t="shared" si="79"/>
        <v>168.50123779999998</v>
      </c>
      <c r="H5053" s="50">
        <v>77</v>
      </c>
      <c r="I5053" s="50" t="s">
        <v>671</v>
      </c>
    </row>
    <row r="5054" spans="1:9" x14ac:dyDescent="0.25">
      <c r="A5054" s="50">
        <v>2004</v>
      </c>
      <c r="E5054" s="50">
        <v>2.57</v>
      </c>
      <c r="F5054" s="50">
        <f t="shared" si="79"/>
        <v>162.80006809999998</v>
      </c>
      <c r="H5054" s="50">
        <v>79</v>
      </c>
      <c r="I5054" s="50" t="s">
        <v>671</v>
      </c>
    </row>
    <row r="5055" spans="1:9" x14ac:dyDescent="0.25">
      <c r="A5055" s="50">
        <v>2012</v>
      </c>
      <c r="E5055" s="50">
        <v>1.85</v>
      </c>
      <c r="F5055" s="50">
        <f t="shared" si="79"/>
        <v>117.19071049999999</v>
      </c>
      <c r="H5055" s="50">
        <v>90</v>
      </c>
      <c r="I5055" s="50" t="s">
        <v>672</v>
      </c>
    </row>
    <row r="5056" spans="1:9" x14ac:dyDescent="0.25">
      <c r="A5056" s="50">
        <v>2011</v>
      </c>
      <c r="E5056" s="50">
        <v>1.85</v>
      </c>
      <c r="F5056" s="50">
        <f t="shared" si="79"/>
        <v>117.19071049999999</v>
      </c>
      <c r="H5056" s="50">
        <v>90</v>
      </c>
      <c r="I5056" s="50" t="s">
        <v>672</v>
      </c>
    </row>
    <row r="5057" spans="1:9" x14ac:dyDescent="0.25">
      <c r="A5057" s="50">
        <v>2010</v>
      </c>
      <c r="E5057" s="50">
        <v>1.56</v>
      </c>
      <c r="F5057" s="50">
        <f t="shared" si="79"/>
        <v>98.820274799999993</v>
      </c>
      <c r="H5057" s="50">
        <v>91</v>
      </c>
      <c r="I5057" s="50" t="s">
        <v>672</v>
      </c>
    </row>
    <row r="5058" spans="1:9" x14ac:dyDescent="0.25">
      <c r="A5058" s="50">
        <v>2009</v>
      </c>
      <c r="E5058" s="50">
        <v>1.88</v>
      </c>
      <c r="F5058" s="50">
        <f t="shared" si="79"/>
        <v>119.09110039999999</v>
      </c>
      <c r="H5058" s="50">
        <v>91</v>
      </c>
      <c r="I5058" s="50" t="s">
        <v>672</v>
      </c>
    </row>
    <row r="5059" spans="1:9" x14ac:dyDescent="0.25">
      <c r="A5059" s="50">
        <v>2008</v>
      </c>
      <c r="E5059" s="50">
        <v>1.83</v>
      </c>
      <c r="F5059" s="50">
        <f t="shared" si="79"/>
        <v>115.92378389999999</v>
      </c>
      <c r="H5059" s="50">
        <v>92</v>
      </c>
      <c r="I5059" s="50" t="s">
        <v>672</v>
      </c>
    </row>
    <row r="5060" spans="1:9" x14ac:dyDescent="0.25">
      <c r="A5060" s="50">
        <v>2007</v>
      </c>
      <c r="E5060" s="50">
        <v>1.83</v>
      </c>
      <c r="F5060" s="50">
        <f t="shared" si="79"/>
        <v>115.92378389999999</v>
      </c>
      <c r="H5060" s="50">
        <v>94</v>
      </c>
      <c r="I5060" s="50" t="s">
        <v>672</v>
      </c>
    </row>
    <row r="5061" spans="1:9" x14ac:dyDescent="0.25">
      <c r="A5061" s="50">
        <v>2006</v>
      </c>
      <c r="E5061" s="50">
        <v>1.98</v>
      </c>
      <c r="F5061" s="50">
        <f t="shared" si="79"/>
        <v>125.42573339999998</v>
      </c>
      <c r="H5061" s="50">
        <v>72</v>
      </c>
      <c r="I5061" s="50" t="s">
        <v>672</v>
      </c>
    </row>
    <row r="5062" spans="1:9" x14ac:dyDescent="0.25">
      <c r="A5062" s="50">
        <v>2005</v>
      </c>
      <c r="E5062" s="50">
        <v>1.98</v>
      </c>
      <c r="F5062" s="50">
        <f t="shared" si="79"/>
        <v>125.42573339999998</v>
      </c>
      <c r="H5062" s="50">
        <v>72</v>
      </c>
      <c r="I5062" s="50" t="s">
        <v>672</v>
      </c>
    </row>
    <row r="5063" spans="1:9" x14ac:dyDescent="0.25">
      <c r="A5063" s="50">
        <v>2004</v>
      </c>
      <c r="E5063" s="50">
        <v>1.96</v>
      </c>
      <c r="F5063" s="50">
        <f t="shared" si="79"/>
        <v>124.15880679999999</v>
      </c>
      <c r="H5063" s="50">
        <v>62</v>
      </c>
      <c r="I5063" s="50" t="s">
        <v>672</v>
      </c>
    </row>
    <row r="5064" spans="1:9" x14ac:dyDescent="0.25">
      <c r="A5064" s="50">
        <v>2003</v>
      </c>
      <c r="E5064" s="50">
        <v>1.96</v>
      </c>
      <c r="F5064" s="50">
        <f t="shared" si="79"/>
        <v>124.15880679999999</v>
      </c>
      <c r="H5064" s="50">
        <v>62</v>
      </c>
      <c r="I5064" s="50" t="s">
        <v>672</v>
      </c>
    </row>
    <row r="5065" spans="1:9" x14ac:dyDescent="0.25">
      <c r="A5065" s="50">
        <v>2002</v>
      </c>
      <c r="F5065" s="50">
        <f t="shared" si="79"/>
        <v>0</v>
      </c>
      <c r="H5065" s="50">
        <v>90</v>
      </c>
      <c r="I5065" s="50" t="s">
        <v>672</v>
      </c>
    </row>
    <row r="5066" spans="1:9" x14ac:dyDescent="0.25">
      <c r="A5066" s="50">
        <v>2012</v>
      </c>
      <c r="E5066" s="50">
        <v>1.54</v>
      </c>
      <c r="F5066" s="50">
        <f t="shared" si="79"/>
        <v>97.553348199999988</v>
      </c>
      <c r="H5066" s="50">
        <v>87</v>
      </c>
      <c r="I5066" s="50" t="s">
        <v>673</v>
      </c>
    </row>
    <row r="5067" spans="1:9" x14ac:dyDescent="0.25">
      <c r="A5067" s="50">
        <v>2011</v>
      </c>
      <c r="E5067" s="50">
        <v>1.59</v>
      </c>
      <c r="F5067" s="50">
        <f t="shared" si="79"/>
        <v>100.7206647</v>
      </c>
      <c r="H5067" s="50">
        <v>87</v>
      </c>
      <c r="I5067" s="50" t="s">
        <v>673</v>
      </c>
    </row>
    <row r="5068" spans="1:9" x14ac:dyDescent="0.25">
      <c r="A5068" s="50">
        <v>2010</v>
      </c>
      <c r="E5068" s="50">
        <v>1.4</v>
      </c>
      <c r="F5068" s="50">
        <f t="shared" si="79"/>
        <v>88.684861999999981</v>
      </c>
      <c r="H5068" s="50">
        <v>95</v>
      </c>
      <c r="I5068" s="50" t="s">
        <v>673</v>
      </c>
    </row>
    <row r="5069" spans="1:9" x14ac:dyDescent="0.25">
      <c r="A5069" s="50">
        <v>2009</v>
      </c>
      <c r="E5069" s="50">
        <v>1.5</v>
      </c>
      <c r="F5069" s="50">
        <f t="shared" si="79"/>
        <v>95.019494999999992</v>
      </c>
      <c r="H5069" s="50">
        <v>95</v>
      </c>
      <c r="I5069" s="50" t="s">
        <v>673</v>
      </c>
    </row>
    <row r="5070" spans="1:9" x14ac:dyDescent="0.25">
      <c r="A5070" s="50">
        <v>2008</v>
      </c>
      <c r="E5070" s="50">
        <v>1.5</v>
      </c>
      <c r="F5070" s="50">
        <f t="shared" si="79"/>
        <v>95.019494999999992</v>
      </c>
      <c r="H5070" s="50">
        <v>95</v>
      </c>
      <c r="I5070" s="50" t="s">
        <v>673</v>
      </c>
    </row>
    <row r="5071" spans="1:9" x14ac:dyDescent="0.25">
      <c r="A5071" s="50">
        <v>2007</v>
      </c>
      <c r="E5071" s="50">
        <v>1.45</v>
      </c>
      <c r="F5071" s="50">
        <f t="shared" si="79"/>
        <v>91.852178499999994</v>
      </c>
      <c r="H5071" s="50">
        <v>96</v>
      </c>
      <c r="I5071" s="50" t="s">
        <v>673</v>
      </c>
    </row>
    <row r="5072" spans="1:9" x14ac:dyDescent="0.25">
      <c r="A5072" s="50">
        <v>2006</v>
      </c>
      <c r="E5072" s="50">
        <v>1.45</v>
      </c>
      <c r="F5072" s="50">
        <f t="shared" si="79"/>
        <v>91.852178499999994</v>
      </c>
      <c r="H5072" s="50">
        <v>88</v>
      </c>
      <c r="I5072" s="50" t="s">
        <v>673</v>
      </c>
    </row>
    <row r="5073" spans="1:9" x14ac:dyDescent="0.25">
      <c r="A5073" s="50">
        <v>2005</v>
      </c>
      <c r="E5073" s="50">
        <v>1.38</v>
      </c>
      <c r="F5073" s="50">
        <f t="shared" si="79"/>
        <v>87.41793539999999</v>
      </c>
      <c r="H5073" s="50">
        <v>89</v>
      </c>
      <c r="I5073" s="50" t="s">
        <v>673</v>
      </c>
    </row>
    <row r="5074" spans="1:9" x14ac:dyDescent="0.25">
      <c r="A5074" s="50">
        <v>2004</v>
      </c>
      <c r="E5074" s="50">
        <v>1.38</v>
      </c>
      <c r="F5074" s="50">
        <f t="shared" si="79"/>
        <v>87.41793539999999</v>
      </c>
      <c r="H5074" s="50">
        <v>89</v>
      </c>
      <c r="I5074" s="50" t="s">
        <v>673</v>
      </c>
    </row>
    <row r="5075" spans="1:9" x14ac:dyDescent="0.25">
      <c r="A5075" s="50">
        <v>2002</v>
      </c>
      <c r="F5075" s="50">
        <f t="shared" si="79"/>
        <v>0</v>
      </c>
      <c r="H5075" s="50">
        <v>90</v>
      </c>
      <c r="I5075" s="50" t="s">
        <v>673</v>
      </c>
    </row>
    <row r="5076" spans="1:9" x14ac:dyDescent="0.25">
      <c r="A5076" s="50">
        <v>2012</v>
      </c>
      <c r="E5076" s="50">
        <v>2.0299999999999998</v>
      </c>
      <c r="F5076" s="50">
        <f t="shared" si="79"/>
        <v>128.59304989999998</v>
      </c>
      <c r="H5076" s="50">
        <v>88</v>
      </c>
      <c r="I5076" s="50" t="s">
        <v>674</v>
      </c>
    </row>
    <row r="5077" spans="1:9" x14ac:dyDescent="0.25">
      <c r="A5077" s="50">
        <v>2011</v>
      </c>
      <c r="E5077" s="50">
        <v>2.0299999999999998</v>
      </c>
      <c r="F5077" s="50">
        <f t="shared" si="79"/>
        <v>128.59304989999998</v>
      </c>
      <c r="H5077" s="50">
        <v>88</v>
      </c>
      <c r="I5077" s="50" t="s">
        <v>674</v>
      </c>
    </row>
    <row r="5078" spans="1:9" x14ac:dyDescent="0.25">
      <c r="A5078" s="50">
        <v>2010</v>
      </c>
      <c r="E5078" s="50">
        <v>1.82</v>
      </c>
      <c r="F5078" s="50">
        <f t="shared" si="79"/>
        <v>115.2903206</v>
      </c>
      <c r="H5078" s="50">
        <v>89</v>
      </c>
      <c r="I5078" s="50" t="s">
        <v>674</v>
      </c>
    </row>
    <row r="5079" spans="1:9" x14ac:dyDescent="0.25">
      <c r="A5079" s="50">
        <v>2009</v>
      </c>
      <c r="E5079" s="50">
        <v>2.04</v>
      </c>
      <c r="F5079" s="50">
        <f t="shared" si="79"/>
        <v>129.2265132</v>
      </c>
      <c r="H5079" s="50">
        <v>89</v>
      </c>
      <c r="I5079" s="50" t="s">
        <v>674</v>
      </c>
    </row>
    <row r="5080" spans="1:9" x14ac:dyDescent="0.25">
      <c r="A5080" s="50">
        <v>2008</v>
      </c>
      <c r="E5080" s="50">
        <v>1.99</v>
      </c>
      <c r="F5080" s="50">
        <f t="shared" si="79"/>
        <v>126.05919669999999</v>
      </c>
      <c r="H5080" s="50">
        <v>84</v>
      </c>
      <c r="I5080" s="50" t="s">
        <v>674</v>
      </c>
    </row>
    <row r="5081" spans="1:9" x14ac:dyDescent="0.25">
      <c r="A5081" s="50">
        <v>2007</v>
      </c>
      <c r="E5081" s="50">
        <v>1.99</v>
      </c>
      <c r="F5081" s="50">
        <f t="shared" si="79"/>
        <v>126.05919669999999</v>
      </c>
      <c r="H5081" s="50">
        <v>85</v>
      </c>
      <c r="I5081" s="50" t="s">
        <v>674</v>
      </c>
    </row>
    <row r="5082" spans="1:9" x14ac:dyDescent="0.25">
      <c r="A5082" s="50">
        <v>2006</v>
      </c>
      <c r="E5082" s="50">
        <v>1.97</v>
      </c>
      <c r="F5082" s="50">
        <f t="shared" si="79"/>
        <v>124.79227009999998</v>
      </c>
      <c r="H5082" s="50">
        <v>84</v>
      </c>
      <c r="I5082" s="50" t="s">
        <v>674</v>
      </c>
    </row>
    <row r="5083" spans="1:9" x14ac:dyDescent="0.25">
      <c r="A5083" s="50">
        <v>2005</v>
      </c>
      <c r="E5083" s="50">
        <v>1.97</v>
      </c>
      <c r="F5083" s="50">
        <f t="shared" si="79"/>
        <v>124.79227009999998</v>
      </c>
      <c r="H5083" s="50">
        <v>84</v>
      </c>
      <c r="I5083" s="50" t="s">
        <v>674</v>
      </c>
    </row>
    <row r="5084" spans="1:9" x14ac:dyDescent="0.25">
      <c r="A5084" s="50">
        <v>2004</v>
      </c>
      <c r="E5084" s="50">
        <v>1.89</v>
      </c>
      <c r="F5084" s="50">
        <f t="shared" si="79"/>
        <v>119.72456369999999</v>
      </c>
      <c r="H5084" s="50">
        <v>86</v>
      </c>
      <c r="I5084" s="50" t="s">
        <v>674</v>
      </c>
    </row>
    <row r="5085" spans="1:9" x14ac:dyDescent="0.25">
      <c r="A5085" s="50">
        <v>2002</v>
      </c>
      <c r="F5085" s="50">
        <f t="shared" si="79"/>
        <v>0</v>
      </c>
      <c r="H5085" s="50">
        <v>90</v>
      </c>
      <c r="I5085" s="50" t="s">
        <v>674</v>
      </c>
    </row>
    <row r="5086" spans="1:9" x14ac:dyDescent="0.25">
      <c r="A5086" s="50">
        <v>2012</v>
      </c>
      <c r="E5086" s="50">
        <v>1.65</v>
      </c>
      <c r="F5086" s="50">
        <f t="shared" si="79"/>
        <v>104.52144449999999</v>
      </c>
      <c r="H5086" s="50">
        <v>92</v>
      </c>
      <c r="I5086" s="50" t="s">
        <v>675</v>
      </c>
    </row>
    <row r="5087" spans="1:9" x14ac:dyDescent="0.25">
      <c r="A5087" s="50">
        <v>2011</v>
      </c>
      <c r="E5087" s="50">
        <v>1.65</v>
      </c>
      <c r="F5087" s="50">
        <f t="shared" si="79"/>
        <v>104.52144449999999</v>
      </c>
      <c r="H5087" s="50">
        <v>92</v>
      </c>
      <c r="I5087" s="50" t="s">
        <v>675</v>
      </c>
    </row>
    <row r="5088" spans="1:9" x14ac:dyDescent="0.25">
      <c r="A5088" s="50">
        <v>2010</v>
      </c>
      <c r="E5088" s="50">
        <v>1.44</v>
      </c>
      <c r="F5088" s="50">
        <f t="shared" si="79"/>
        <v>91.218715199999991</v>
      </c>
      <c r="H5088" s="50">
        <v>94</v>
      </c>
      <c r="I5088" s="50" t="s">
        <v>675</v>
      </c>
    </row>
    <row r="5089" spans="1:9" x14ac:dyDescent="0.25">
      <c r="A5089" s="50">
        <v>2009</v>
      </c>
      <c r="E5089" s="50">
        <v>1.61</v>
      </c>
      <c r="F5089" s="50">
        <f t="shared" si="79"/>
        <v>101.98759129999999</v>
      </c>
      <c r="H5089" s="50">
        <v>94</v>
      </c>
      <c r="I5089" s="50" t="s">
        <v>675</v>
      </c>
    </row>
    <row r="5090" spans="1:9" x14ac:dyDescent="0.25">
      <c r="A5090" s="50">
        <v>2008</v>
      </c>
      <c r="E5090" s="50">
        <v>1.59</v>
      </c>
      <c r="F5090" s="50">
        <f t="shared" si="79"/>
        <v>100.7206647</v>
      </c>
      <c r="H5090" s="50">
        <v>95</v>
      </c>
      <c r="I5090" s="50" t="s">
        <v>675</v>
      </c>
    </row>
    <row r="5091" spans="1:9" x14ac:dyDescent="0.25">
      <c r="A5091" s="50">
        <v>2007</v>
      </c>
      <c r="E5091" s="50">
        <v>1.59</v>
      </c>
      <c r="F5091" s="50">
        <f t="shared" si="79"/>
        <v>100.7206647</v>
      </c>
      <c r="H5091" s="50">
        <v>96</v>
      </c>
      <c r="I5091" s="50" t="s">
        <v>675</v>
      </c>
    </row>
    <row r="5092" spans="1:9" x14ac:dyDescent="0.25">
      <c r="A5092" s="50">
        <v>2006</v>
      </c>
      <c r="E5092" s="50">
        <v>1.61</v>
      </c>
      <c r="F5092" s="50">
        <f t="shared" si="79"/>
        <v>101.98759129999999</v>
      </c>
      <c r="H5092" s="50">
        <v>87</v>
      </c>
      <c r="I5092" s="50" t="s">
        <v>675</v>
      </c>
    </row>
    <row r="5093" spans="1:9" x14ac:dyDescent="0.25">
      <c r="A5093" s="50">
        <v>2005</v>
      </c>
      <c r="E5093" s="50">
        <v>1.61</v>
      </c>
      <c r="F5093" s="50">
        <f t="shared" ref="F5093:F5156" si="80">E5093*(39.37*1.609)</f>
        <v>101.98759129999999</v>
      </c>
      <c r="H5093" s="50">
        <v>88</v>
      </c>
      <c r="I5093" s="50" t="s">
        <v>675</v>
      </c>
    </row>
    <row r="5094" spans="1:9" x14ac:dyDescent="0.25">
      <c r="A5094" s="50">
        <v>2004</v>
      </c>
      <c r="E5094" s="50">
        <v>1.58</v>
      </c>
      <c r="F5094" s="50">
        <f t="shared" si="80"/>
        <v>100.0872014</v>
      </c>
      <c r="H5094" s="50">
        <v>89</v>
      </c>
      <c r="I5094" s="50" t="s">
        <v>675</v>
      </c>
    </row>
    <row r="5095" spans="1:9" x14ac:dyDescent="0.25">
      <c r="A5095" s="50">
        <v>2002</v>
      </c>
      <c r="F5095" s="50">
        <f t="shared" si="80"/>
        <v>0</v>
      </c>
      <c r="H5095" s="50">
        <v>90</v>
      </c>
      <c r="I5095" s="50" t="s">
        <v>675</v>
      </c>
    </row>
    <row r="5096" spans="1:9" x14ac:dyDescent="0.25">
      <c r="A5096" s="50">
        <v>2012</v>
      </c>
      <c r="E5096" s="50">
        <v>1.43</v>
      </c>
      <c r="F5096" s="50">
        <f t="shared" si="80"/>
        <v>90.585251899999989</v>
      </c>
      <c r="H5096" s="50">
        <v>94</v>
      </c>
      <c r="I5096" s="50" t="s">
        <v>676</v>
      </c>
    </row>
    <row r="5097" spans="1:9" x14ac:dyDescent="0.25">
      <c r="A5097" s="50">
        <v>2011</v>
      </c>
      <c r="E5097" s="50">
        <v>1.43</v>
      </c>
      <c r="F5097" s="50">
        <f t="shared" si="80"/>
        <v>90.585251899999989</v>
      </c>
      <c r="H5097" s="50">
        <v>95</v>
      </c>
      <c r="I5097" s="50" t="s">
        <v>676</v>
      </c>
    </row>
    <row r="5098" spans="1:9" x14ac:dyDescent="0.25">
      <c r="A5098" s="50">
        <v>2010</v>
      </c>
      <c r="E5098" s="50">
        <v>1.36</v>
      </c>
      <c r="F5098" s="50">
        <f t="shared" si="80"/>
        <v>86.1510088</v>
      </c>
      <c r="H5098" s="50">
        <v>96</v>
      </c>
      <c r="I5098" s="50" t="s">
        <v>676</v>
      </c>
    </row>
    <row r="5099" spans="1:9" x14ac:dyDescent="0.25">
      <c r="A5099" s="50">
        <v>2009</v>
      </c>
      <c r="E5099" s="50">
        <v>1.47</v>
      </c>
      <c r="F5099" s="50">
        <f t="shared" si="80"/>
        <v>93.119105099999985</v>
      </c>
      <c r="H5099" s="50">
        <v>96</v>
      </c>
      <c r="I5099" s="50" t="s">
        <v>676</v>
      </c>
    </row>
    <row r="5100" spans="1:9" x14ac:dyDescent="0.25">
      <c r="A5100" s="50">
        <v>2008</v>
      </c>
      <c r="E5100" s="50">
        <v>1.61</v>
      </c>
      <c r="F5100" s="50">
        <f t="shared" si="80"/>
        <v>101.98759129999999</v>
      </c>
      <c r="H5100" s="50">
        <v>95</v>
      </c>
      <c r="I5100" s="50" t="s">
        <v>676</v>
      </c>
    </row>
    <row r="5101" spans="1:9" x14ac:dyDescent="0.25">
      <c r="A5101" s="50">
        <v>2007</v>
      </c>
      <c r="E5101" s="50">
        <v>1.61</v>
      </c>
      <c r="F5101" s="50">
        <f t="shared" si="80"/>
        <v>101.98759129999999</v>
      </c>
      <c r="H5101" s="50">
        <v>96</v>
      </c>
      <c r="I5101" s="50" t="s">
        <v>676</v>
      </c>
    </row>
    <row r="5102" spans="1:9" x14ac:dyDescent="0.25">
      <c r="A5102" s="50">
        <v>2006</v>
      </c>
      <c r="E5102" s="50">
        <v>1.81</v>
      </c>
      <c r="F5102" s="50">
        <f t="shared" si="80"/>
        <v>114.6568573</v>
      </c>
      <c r="H5102" s="50">
        <v>85</v>
      </c>
      <c r="I5102" s="50" t="s">
        <v>676</v>
      </c>
    </row>
    <row r="5103" spans="1:9" x14ac:dyDescent="0.25">
      <c r="A5103" s="50">
        <v>2005</v>
      </c>
      <c r="E5103" s="50">
        <v>1.81</v>
      </c>
      <c r="F5103" s="50">
        <f t="shared" si="80"/>
        <v>114.6568573</v>
      </c>
      <c r="H5103" s="50">
        <v>86</v>
      </c>
      <c r="I5103" s="50" t="s">
        <v>676</v>
      </c>
    </row>
    <row r="5104" spans="1:9" x14ac:dyDescent="0.25">
      <c r="A5104" s="50">
        <v>2004</v>
      </c>
      <c r="E5104" s="50">
        <v>1.66</v>
      </c>
      <c r="F5104" s="50">
        <f t="shared" si="80"/>
        <v>105.15490779999999</v>
      </c>
      <c r="H5104" s="50">
        <v>89</v>
      </c>
      <c r="I5104" s="50" t="s">
        <v>676</v>
      </c>
    </row>
    <row r="5105" spans="1:9" x14ac:dyDescent="0.25">
      <c r="A5105" s="50">
        <v>2002</v>
      </c>
      <c r="F5105" s="50">
        <f t="shared" si="80"/>
        <v>0</v>
      </c>
      <c r="H5105" s="50">
        <v>90</v>
      </c>
      <c r="I5105" s="50" t="s">
        <v>676</v>
      </c>
    </row>
    <row r="5106" spans="1:9" x14ac:dyDescent="0.25">
      <c r="A5106" s="50">
        <v>2012</v>
      </c>
      <c r="E5106" s="50">
        <v>1.65</v>
      </c>
      <c r="F5106" s="50">
        <f t="shared" si="80"/>
        <v>104.52144449999999</v>
      </c>
      <c r="H5106" s="50">
        <v>85</v>
      </c>
      <c r="I5106" s="50" t="s">
        <v>677</v>
      </c>
    </row>
    <row r="5107" spans="1:9" x14ac:dyDescent="0.25">
      <c r="A5107" s="50">
        <v>2011</v>
      </c>
      <c r="E5107" s="50">
        <v>1.61</v>
      </c>
      <c r="F5107" s="50">
        <f t="shared" si="80"/>
        <v>101.98759129999999</v>
      </c>
      <c r="H5107" s="50">
        <v>93</v>
      </c>
      <c r="I5107" s="50" t="s">
        <v>677</v>
      </c>
    </row>
    <row r="5108" spans="1:9" x14ac:dyDescent="0.25">
      <c r="A5108" s="50">
        <v>2010</v>
      </c>
      <c r="E5108" s="50">
        <v>1.44</v>
      </c>
      <c r="F5108" s="50">
        <f t="shared" si="80"/>
        <v>91.218715199999991</v>
      </c>
      <c r="H5108" s="50">
        <v>94</v>
      </c>
      <c r="I5108" s="50" t="s">
        <v>677</v>
      </c>
    </row>
    <row r="5109" spans="1:9" x14ac:dyDescent="0.25">
      <c r="A5109" s="50">
        <v>2009</v>
      </c>
      <c r="E5109" s="50">
        <v>1.59</v>
      </c>
      <c r="F5109" s="50">
        <f t="shared" si="80"/>
        <v>100.7206647</v>
      </c>
      <c r="H5109" s="50">
        <v>94</v>
      </c>
      <c r="I5109" s="50" t="s">
        <v>677</v>
      </c>
    </row>
    <row r="5110" spans="1:9" x14ac:dyDescent="0.25">
      <c r="A5110" s="50">
        <v>2008</v>
      </c>
      <c r="E5110" s="50">
        <v>1.59</v>
      </c>
      <c r="F5110" s="50">
        <f t="shared" si="80"/>
        <v>100.7206647</v>
      </c>
      <c r="H5110" s="50">
        <v>96</v>
      </c>
      <c r="I5110" s="50" t="s">
        <v>677</v>
      </c>
    </row>
    <row r="5111" spans="1:9" x14ac:dyDescent="0.25">
      <c r="A5111" s="50">
        <v>2007</v>
      </c>
      <c r="E5111" s="50">
        <v>1.52</v>
      </c>
      <c r="F5111" s="50">
        <f t="shared" si="80"/>
        <v>96.286421599999997</v>
      </c>
      <c r="H5111" s="50">
        <v>97</v>
      </c>
      <c r="I5111" s="50" t="s">
        <v>677</v>
      </c>
    </row>
    <row r="5112" spans="1:9" x14ac:dyDescent="0.25">
      <c r="A5112" s="50">
        <v>2006</v>
      </c>
      <c r="E5112" s="50">
        <v>1.52</v>
      </c>
      <c r="F5112" s="50">
        <f t="shared" si="80"/>
        <v>96.286421599999997</v>
      </c>
      <c r="H5112" s="50">
        <v>89</v>
      </c>
      <c r="I5112" s="50" t="s">
        <v>677</v>
      </c>
    </row>
    <row r="5113" spans="1:9" x14ac:dyDescent="0.25">
      <c r="A5113" s="50">
        <v>2005</v>
      </c>
      <c r="E5113" s="50">
        <v>1.5</v>
      </c>
      <c r="F5113" s="50">
        <f t="shared" si="80"/>
        <v>95.019494999999992</v>
      </c>
      <c r="H5113" s="50">
        <v>90</v>
      </c>
      <c r="I5113" s="50" t="s">
        <v>677</v>
      </c>
    </row>
    <row r="5114" spans="1:9" x14ac:dyDescent="0.25">
      <c r="A5114" s="50">
        <v>2004</v>
      </c>
      <c r="E5114" s="50">
        <v>1.5</v>
      </c>
      <c r="F5114" s="50">
        <f t="shared" si="80"/>
        <v>95.019494999999992</v>
      </c>
      <c r="H5114" s="50">
        <v>89</v>
      </c>
      <c r="I5114" s="50" t="s">
        <v>677</v>
      </c>
    </row>
    <row r="5115" spans="1:9" x14ac:dyDescent="0.25">
      <c r="A5115" s="50">
        <v>2002</v>
      </c>
      <c r="F5115" s="50">
        <f t="shared" si="80"/>
        <v>0</v>
      </c>
      <c r="H5115" s="50">
        <v>90</v>
      </c>
      <c r="I5115" s="50" t="s">
        <v>677</v>
      </c>
    </row>
    <row r="5116" spans="1:9" x14ac:dyDescent="0.25">
      <c r="A5116" s="50">
        <v>2012</v>
      </c>
      <c r="E5116" s="50">
        <v>1.48</v>
      </c>
      <c r="F5116" s="50">
        <f t="shared" si="80"/>
        <v>93.752568399999987</v>
      </c>
      <c r="H5116" s="50">
        <v>87</v>
      </c>
      <c r="I5116" s="50" t="s">
        <v>678</v>
      </c>
    </row>
    <row r="5117" spans="1:9" x14ac:dyDescent="0.25">
      <c r="A5117" s="50">
        <v>2011</v>
      </c>
      <c r="E5117" s="50">
        <v>1.46</v>
      </c>
      <c r="F5117" s="50">
        <f t="shared" si="80"/>
        <v>92.485641799999996</v>
      </c>
      <c r="H5117" s="50">
        <v>88</v>
      </c>
      <c r="I5117" s="50" t="s">
        <v>678</v>
      </c>
    </row>
    <row r="5118" spans="1:9" x14ac:dyDescent="0.25">
      <c r="A5118" s="50">
        <v>2010</v>
      </c>
      <c r="E5118" s="50">
        <v>1.41</v>
      </c>
      <c r="F5118" s="50">
        <f t="shared" si="80"/>
        <v>89.318325299999984</v>
      </c>
      <c r="H5118" s="50">
        <v>95</v>
      </c>
      <c r="I5118" s="50" t="s">
        <v>678</v>
      </c>
    </row>
    <row r="5119" spans="1:9" x14ac:dyDescent="0.25">
      <c r="A5119" s="50">
        <v>2009</v>
      </c>
      <c r="E5119" s="50">
        <v>1.51</v>
      </c>
      <c r="F5119" s="50">
        <f t="shared" si="80"/>
        <v>95.652958299999995</v>
      </c>
      <c r="H5119" s="50">
        <v>95</v>
      </c>
      <c r="I5119" s="50" t="s">
        <v>678</v>
      </c>
    </row>
    <row r="5120" spans="1:9" x14ac:dyDescent="0.25">
      <c r="A5120" s="50">
        <v>2008</v>
      </c>
      <c r="E5120" s="50">
        <v>1.51</v>
      </c>
      <c r="F5120" s="50">
        <f t="shared" si="80"/>
        <v>95.652958299999995</v>
      </c>
      <c r="H5120" s="50">
        <v>97</v>
      </c>
      <c r="I5120" s="50" t="s">
        <v>678</v>
      </c>
    </row>
    <row r="5121" spans="1:9" x14ac:dyDescent="0.25">
      <c r="A5121" s="50">
        <v>2007</v>
      </c>
      <c r="E5121" s="50">
        <v>1.51</v>
      </c>
      <c r="F5121" s="50">
        <f t="shared" si="80"/>
        <v>95.652958299999995</v>
      </c>
      <c r="H5121" s="50">
        <v>98</v>
      </c>
      <c r="I5121" s="50" t="s">
        <v>678</v>
      </c>
    </row>
    <row r="5122" spans="1:9" x14ac:dyDescent="0.25">
      <c r="A5122" s="50">
        <v>2006</v>
      </c>
      <c r="E5122" s="50">
        <v>1.51</v>
      </c>
      <c r="F5122" s="50">
        <f t="shared" si="80"/>
        <v>95.652958299999995</v>
      </c>
      <c r="H5122" s="50">
        <v>89</v>
      </c>
      <c r="I5122" s="50" t="s">
        <v>678</v>
      </c>
    </row>
    <row r="5123" spans="1:9" x14ac:dyDescent="0.25">
      <c r="A5123" s="50">
        <v>2005</v>
      </c>
      <c r="E5123" s="50">
        <v>1.49</v>
      </c>
      <c r="F5123" s="50">
        <f t="shared" si="80"/>
        <v>94.38603169999999</v>
      </c>
      <c r="H5123" s="50">
        <v>90</v>
      </c>
      <c r="I5123" s="50" t="s">
        <v>678</v>
      </c>
    </row>
    <row r="5124" spans="1:9" x14ac:dyDescent="0.25">
      <c r="A5124" s="50">
        <v>2004</v>
      </c>
      <c r="E5124" s="50">
        <v>1.49</v>
      </c>
      <c r="F5124" s="50">
        <f t="shared" si="80"/>
        <v>94.38603169999999</v>
      </c>
      <c r="H5124" s="50">
        <v>89</v>
      </c>
      <c r="I5124" s="50" t="s">
        <v>678</v>
      </c>
    </row>
    <row r="5125" spans="1:9" x14ac:dyDescent="0.25">
      <c r="A5125" s="50">
        <v>2002</v>
      </c>
      <c r="F5125" s="50">
        <f t="shared" si="80"/>
        <v>0</v>
      </c>
      <c r="H5125" s="50">
        <v>90</v>
      </c>
      <c r="I5125" s="50" t="s">
        <v>678</v>
      </c>
    </row>
    <row r="5126" spans="1:9" x14ac:dyDescent="0.25">
      <c r="A5126" s="50">
        <v>2012</v>
      </c>
      <c r="E5126" s="50">
        <v>1.65</v>
      </c>
      <c r="F5126" s="50">
        <f t="shared" si="80"/>
        <v>104.52144449999999</v>
      </c>
      <c r="H5126" s="50">
        <v>88</v>
      </c>
      <c r="I5126" s="50" t="s">
        <v>679</v>
      </c>
    </row>
    <row r="5127" spans="1:9" x14ac:dyDescent="0.25">
      <c r="A5127" s="50">
        <v>2011</v>
      </c>
      <c r="E5127" s="50">
        <v>1.56</v>
      </c>
      <c r="F5127" s="50">
        <f t="shared" si="80"/>
        <v>98.820274799999993</v>
      </c>
      <c r="H5127" s="50">
        <v>96</v>
      </c>
      <c r="I5127" s="50" t="s">
        <v>679</v>
      </c>
    </row>
    <row r="5128" spans="1:9" x14ac:dyDescent="0.25">
      <c r="A5128" s="50">
        <v>2010</v>
      </c>
      <c r="E5128" s="50">
        <v>1.65</v>
      </c>
      <c r="F5128" s="50">
        <f t="shared" si="80"/>
        <v>104.52144449999999</v>
      </c>
      <c r="H5128" s="50">
        <v>97</v>
      </c>
      <c r="I5128" s="50" t="s">
        <v>679</v>
      </c>
    </row>
    <row r="5129" spans="1:9" x14ac:dyDescent="0.25">
      <c r="A5129" s="50">
        <v>2009</v>
      </c>
      <c r="E5129" s="50">
        <v>1.59</v>
      </c>
      <c r="F5129" s="50">
        <f t="shared" si="80"/>
        <v>100.7206647</v>
      </c>
      <c r="H5129" s="50">
        <v>97</v>
      </c>
      <c r="I5129" s="50" t="s">
        <v>679</v>
      </c>
    </row>
    <row r="5130" spans="1:9" x14ac:dyDescent="0.25">
      <c r="A5130" s="50">
        <v>2008</v>
      </c>
      <c r="E5130" s="50">
        <v>1.59</v>
      </c>
      <c r="F5130" s="50">
        <f t="shared" si="80"/>
        <v>100.7206647</v>
      </c>
      <c r="H5130" s="50">
        <v>98</v>
      </c>
      <c r="I5130" s="50" t="s">
        <v>679</v>
      </c>
    </row>
    <row r="5131" spans="1:9" x14ac:dyDescent="0.25">
      <c r="A5131" s="50">
        <v>2007</v>
      </c>
      <c r="E5131" s="50">
        <v>1.69</v>
      </c>
      <c r="F5131" s="50">
        <f t="shared" si="80"/>
        <v>107.05529769999998</v>
      </c>
      <c r="H5131" s="50">
        <v>97</v>
      </c>
      <c r="I5131" s="50" t="s">
        <v>679</v>
      </c>
    </row>
    <row r="5132" spans="1:9" x14ac:dyDescent="0.25">
      <c r="A5132" s="50">
        <v>2006</v>
      </c>
      <c r="E5132" s="50">
        <v>1.69</v>
      </c>
      <c r="F5132" s="50">
        <f t="shared" si="80"/>
        <v>107.05529769999998</v>
      </c>
      <c r="H5132" s="50">
        <v>89</v>
      </c>
      <c r="I5132" s="50" t="s">
        <v>679</v>
      </c>
    </row>
    <row r="5133" spans="1:9" x14ac:dyDescent="0.25">
      <c r="A5133" s="50">
        <v>2006</v>
      </c>
      <c r="E5133" s="50">
        <v>4.51</v>
      </c>
      <c r="F5133" s="50">
        <f t="shared" si="80"/>
        <v>285.69194829999998</v>
      </c>
      <c r="H5133" s="50">
        <v>28</v>
      </c>
      <c r="I5133" s="50" t="s">
        <v>680</v>
      </c>
    </row>
    <row r="5134" spans="1:9" x14ac:dyDescent="0.25">
      <c r="A5134" s="50">
        <v>2005</v>
      </c>
      <c r="E5134" s="50">
        <v>3.44</v>
      </c>
      <c r="F5134" s="50">
        <f t="shared" si="80"/>
        <v>217.91137519999998</v>
      </c>
      <c r="H5134" s="50">
        <v>57</v>
      </c>
      <c r="I5134" s="50" t="s">
        <v>680</v>
      </c>
    </row>
    <row r="5135" spans="1:9" x14ac:dyDescent="0.25">
      <c r="A5135" s="50">
        <v>2004</v>
      </c>
      <c r="E5135" s="50">
        <v>3.44</v>
      </c>
      <c r="F5135" s="50">
        <f t="shared" si="80"/>
        <v>217.91137519999998</v>
      </c>
      <c r="H5135" s="50">
        <v>42</v>
      </c>
      <c r="I5135" s="50" t="s">
        <v>680</v>
      </c>
    </row>
    <row r="5136" spans="1:9" x14ac:dyDescent="0.25">
      <c r="A5136" s="50">
        <v>2002</v>
      </c>
      <c r="E5136" s="50">
        <v>3.34</v>
      </c>
      <c r="F5136" s="50">
        <f t="shared" si="80"/>
        <v>211.57674219999998</v>
      </c>
      <c r="H5136" s="50">
        <v>42</v>
      </c>
      <c r="I5136" s="50" t="s">
        <v>680</v>
      </c>
    </row>
    <row r="5137" spans="1:9" x14ac:dyDescent="0.25">
      <c r="A5137" s="50">
        <v>2012</v>
      </c>
      <c r="E5137" s="50">
        <v>1.78</v>
      </c>
      <c r="F5137" s="50">
        <f t="shared" si="80"/>
        <v>112.75646739999999</v>
      </c>
      <c r="H5137" s="50">
        <v>76</v>
      </c>
      <c r="I5137" s="50" t="s">
        <v>681</v>
      </c>
    </row>
    <row r="5138" spans="1:9" x14ac:dyDescent="0.25">
      <c r="A5138" s="50">
        <v>2011</v>
      </c>
      <c r="E5138" s="50">
        <v>1.88</v>
      </c>
      <c r="F5138" s="50">
        <f t="shared" si="80"/>
        <v>119.09110039999999</v>
      </c>
      <c r="H5138" s="50">
        <v>76</v>
      </c>
      <c r="I5138" s="50" t="s">
        <v>681</v>
      </c>
    </row>
    <row r="5139" spans="1:9" x14ac:dyDescent="0.25">
      <c r="A5139" s="50">
        <v>2010</v>
      </c>
      <c r="E5139" s="50">
        <v>1.89</v>
      </c>
      <c r="F5139" s="50">
        <f t="shared" si="80"/>
        <v>119.72456369999999</v>
      </c>
      <c r="H5139" s="50">
        <v>83</v>
      </c>
      <c r="I5139" s="50" t="s">
        <v>681</v>
      </c>
    </row>
    <row r="5140" spans="1:9" x14ac:dyDescent="0.25">
      <c r="A5140" s="50">
        <v>2009</v>
      </c>
      <c r="E5140" s="50">
        <v>1.89</v>
      </c>
      <c r="F5140" s="50">
        <f t="shared" si="80"/>
        <v>119.72456369999999</v>
      </c>
      <c r="H5140" s="50">
        <v>83</v>
      </c>
      <c r="I5140" s="50" t="s">
        <v>681</v>
      </c>
    </row>
    <row r="5141" spans="1:9" x14ac:dyDescent="0.25">
      <c r="A5141" s="50">
        <v>2008</v>
      </c>
      <c r="E5141" s="50">
        <v>1.89</v>
      </c>
      <c r="F5141" s="50">
        <f t="shared" si="80"/>
        <v>119.72456369999999</v>
      </c>
      <c r="H5141" s="50">
        <v>84</v>
      </c>
      <c r="I5141" s="50" t="s">
        <v>681</v>
      </c>
    </row>
    <row r="5142" spans="1:9" x14ac:dyDescent="0.25">
      <c r="A5142" s="50">
        <v>2007</v>
      </c>
      <c r="E5142" s="50">
        <v>2.06</v>
      </c>
      <c r="F5142" s="50">
        <f t="shared" si="80"/>
        <v>130.4934398</v>
      </c>
      <c r="H5142" s="50">
        <v>89</v>
      </c>
      <c r="I5142" s="50" t="s">
        <v>681</v>
      </c>
    </row>
    <row r="5143" spans="1:9" x14ac:dyDescent="0.25">
      <c r="A5143" s="50">
        <v>2006</v>
      </c>
      <c r="E5143" s="50">
        <v>2.06</v>
      </c>
      <c r="F5143" s="50">
        <f t="shared" si="80"/>
        <v>130.4934398</v>
      </c>
      <c r="H5143" s="50">
        <v>82</v>
      </c>
      <c r="I5143" s="50" t="s">
        <v>681</v>
      </c>
    </row>
    <row r="5144" spans="1:9" x14ac:dyDescent="0.25">
      <c r="A5144" s="50">
        <v>2005</v>
      </c>
      <c r="E5144" s="50">
        <v>1.69</v>
      </c>
      <c r="F5144" s="50">
        <f t="shared" si="80"/>
        <v>107.05529769999998</v>
      </c>
      <c r="H5144" s="50">
        <v>86</v>
      </c>
      <c r="I5144" s="50" t="s">
        <v>681</v>
      </c>
    </row>
    <row r="5145" spans="1:9" x14ac:dyDescent="0.25">
      <c r="A5145" s="50">
        <v>2004</v>
      </c>
      <c r="E5145" s="50">
        <v>1.69</v>
      </c>
      <c r="F5145" s="50">
        <f t="shared" si="80"/>
        <v>107.05529769999998</v>
      </c>
      <c r="H5145" s="50">
        <v>80</v>
      </c>
      <c r="I5145" s="50" t="s">
        <v>681</v>
      </c>
    </row>
    <row r="5146" spans="1:9" x14ac:dyDescent="0.25">
      <c r="A5146" s="50">
        <v>2003</v>
      </c>
      <c r="E5146" s="50">
        <v>1.81</v>
      </c>
      <c r="F5146" s="50">
        <f t="shared" si="80"/>
        <v>114.6568573</v>
      </c>
      <c r="H5146" s="50">
        <v>80</v>
      </c>
      <c r="I5146" s="50" t="s">
        <v>681</v>
      </c>
    </row>
    <row r="5147" spans="1:9" x14ac:dyDescent="0.25">
      <c r="A5147" s="50">
        <v>2002</v>
      </c>
      <c r="E5147" s="50">
        <v>1.81</v>
      </c>
      <c r="F5147" s="50">
        <f t="shared" si="80"/>
        <v>114.6568573</v>
      </c>
      <c r="H5147" s="50">
        <v>81</v>
      </c>
      <c r="I5147" s="50" t="s">
        <v>681</v>
      </c>
    </row>
    <row r="5148" spans="1:9" x14ac:dyDescent="0.25">
      <c r="A5148" s="50">
        <v>2006</v>
      </c>
      <c r="E5148" s="50">
        <v>2.48</v>
      </c>
      <c r="F5148" s="50">
        <f t="shared" si="80"/>
        <v>157.0988984</v>
      </c>
      <c r="H5148" s="50">
        <v>77</v>
      </c>
      <c r="I5148" s="50" t="s">
        <v>682</v>
      </c>
    </row>
    <row r="5149" spans="1:9" x14ac:dyDescent="0.25">
      <c r="A5149" s="50">
        <v>2005</v>
      </c>
      <c r="E5149" s="50">
        <v>2.44</v>
      </c>
      <c r="F5149" s="50">
        <f t="shared" si="80"/>
        <v>154.56504519999999</v>
      </c>
      <c r="H5149" s="50">
        <v>78</v>
      </c>
      <c r="I5149" s="50" t="s">
        <v>682</v>
      </c>
    </row>
    <row r="5150" spans="1:9" x14ac:dyDescent="0.25">
      <c r="A5150" s="50">
        <v>2004</v>
      </c>
      <c r="E5150" s="50">
        <v>2.44</v>
      </c>
      <c r="F5150" s="50">
        <f t="shared" si="80"/>
        <v>154.56504519999999</v>
      </c>
      <c r="H5150" s="50">
        <v>76</v>
      </c>
      <c r="I5150" s="50" t="s">
        <v>682</v>
      </c>
    </row>
    <row r="5151" spans="1:9" x14ac:dyDescent="0.25">
      <c r="A5151" s="50">
        <v>2012</v>
      </c>
      <c r="E5151" s="50">
        <v>2.11</v>
      </c>
      <c r="F5151" s="50">
        <f t="shared" si="80"/>
        <v>133.66075629999997</v>
      </c>
      <c r="H5151" s="50">
        <v>79</v>
      </c>
      <c r="I5151" s="50" t="s">
        <v>683</v>
      </c>
    </row>
    <row r="5152" spans="1:9" x14ac:dyDescent="0.25">
      <c r="A5152" s="50">
        <v>2011</v>
      </c>
      <c r="E5152" s="50">
        <v>2.39</v>
      </c>
      <c r="F5152" s="50">
        <f t="shared" si="80"/>
        <v>151.39772869999999</v>
      </c>
      <c r="H5152" s="50">
        <v>70</v>
      </c>
      <c r="I5152" s="50" t="s">
        <v>683</v>
      </c>
    </row>
    <row r="5153" spans="1:9" x14ac:dyDescent="0.25">
      <c r="A5153" s="50">
        <v>2010</v>
      </c>
      <c r="E5153" s="50">
        <v>2.19</v>
      </c>
      <c r="F5153" s="50">
        <f t="shared" si="80"/>
        <v>138.72846269999999</v>
      </c>
      <c r="H5153" s="50">
        <v>80</v>
      </c>
      <c r="I5153" s="50" t="s">
        <v>683</v>
      </c>
    </row>
    <row r="5154" spans="1:9" x14ac:dyDescent="0.25">
      <c r="A5154" s="50">
        <v>2009</v>
      </c>
      <c r="E5154" s="50">
        <v>2.19</v>
      </c>
      <c r="F5154" s="50">
        <f t="shared" si="80"/>
        <v>138.72846269999999</v>
      </c>
      <c r="H5154" s="50">
        <v>80</v>
      </c>
      <c r="I5154" s="50" t="s">
        <v>683</v>
      </c>
    </row>
    <row r="5155" spans="1:9" x14ac:dyDescent="0.25">
      <c r="A5155" s="50">
        <v>2008</v>
      </c>
      <c r="E5155" s="50">
        <v>2.19</v>
      </c>
      <c r="F5155" s="50">
        <f t="shared" si="80"/>
        <v>138.72846269999999</v>
      </c>
      <c r="H5155" s="50">
        <v>81</v>
      </c>
      <c r="I5155" s="50" t="s">
        <v>683</v>
      </c>
    </row>
    <row r="5156" spans="1:9" x14ac:dyDescent="0.25">
      <c r="A5156" s="50">
        <v>2007</v>
      </c>
      <c r="E5156" s="50">
        <v>2.48</v>
      </c>
      <c r="F5156" s="50">
        <f t="shared" si="80"/>
        <v>157.0988984</v>
      </c>
      <c r="H5156" s="50">
        <v>85</v>
      </c>
      <c r="I5156" s="50" t="s">
        <v>683</v>
      </c>
    </row>
    <row r="5157" spans="1:9" x14ac:dyDescent="0.25">
      <c r="A5157" s="50">
        <v>2002</v>
      </c>
      <c r="E5157" s="50">
        <v>2.21</v>
      </c>
      <c r="F5157" s="50">
        <f t="shared" ref="F5157:F5220" si="81">E5157*(39.37*1.609)</f>
        <v>139.9953893</v>
      </c>
      <c r="H5157" s="50">
        <v>77</v>
      </c>
      <c r="I5157" s="50" t="s">
        <v>684</v>
      </c>
    </row>
    <row r="5158" spans="1:9" x14ac:dyDescent="0.25">
      <c r="A5158" s="50">
        <v>2002</v>
      </c>
      <c r="E5158" s="50">
        <v>1.98</v>
      </c>
      <c r="F5158" s="50">
        <f t="shared" si="81"/>
        <v>125.42573339999998</v>
      </c>
      <c r="H5158" s="50">
        <v>87</v>
      </c>
      <c r="I5158" s="50" t="s">
        <v>685</v>
      </c>
    </row>
    <row r="5159" spans="1:9" x14ac:dyDescent="0.25">
      <c r="A5159" s="50">
        <v>2012</v>
      </c>
      <c r="E5159" s="50">
        <v>2.23</v>
      </c>
      <c r="F5159" s="50">
        <f t="shared" si="81"/>
        <v>141.26231589999998</v>
      </c>
      <c r="H5159" s="50">
        <v>54</v>
      </c>
      <c r="I5159" s="50" t="s">
        <v>686</v>
      </c>
    </row>
    <row r="5160" spans="1:9" x14ac:dyDescent="0.25">
      <c r="A5160" s="50">
        <v>2011</v>
      </c>
      <c r="E5160" s="50">
        <v>2.23</v>
      </c>
      <c r="F5160" s="50">
        <f t="shared" si="81"/>
        <v>141.26231589999998</v>
      </c>
      <c r="H5160" s="50">
        <v>55</v>
      </c>
      <c r="I5160" s="50" t="s">
        <v>686</v>
      </c>
    </row>
    <row r="5161" spans="1:9" x14ac:dyDescent="0.25">
      <c r="A5161" s="50">
        <v>2010</v>
      </c>
      <c r="E5161" s="50">
        <v>2.12</v>
      </c>
      <c r="F5161" s="50">
        <f t="shared" si="81"/>
        <v>134.29421959999999</v>
      </c>
      <c r="H5161" s="50">
        <v>70</v>
      </c>
      <c r="I5161" s="50" t="s">
        <v>686</v>
      </c>
    </row>
    <row r="5162" spans="1:9" x14ac:dyDescent="0.25">
      <c r="A5162" s="50">
        <v>2009</v>
      </c>
      <c r="E5162" s="50">
        <v>2.12</v>
      </c>
      <c r="F5162" s="50">
        <f t="shared" si="81"/>
        <v>134.29421959999999</v>
      </c>
      <c r="H5162" s="50">
        <v>70</v>
      </c>
      <c r="I5162" s="50" t="s">
        <v>686</v>
      </c>
    </row>
    <row r="5163" spans="1:9" x14ac:dyDescent="0.25">
      <c r="A5163" s="50">
        <v>2008</v>
      </c>
      <c r="E5163" s="50">
        <v>2.16</v>
      </c>
      <c r="F5163" s="50">
        <f t="shared" si="81"/>
        <v>136.8280728</v>
      </c>
      <c r="H5163" s="50">
        <v>81</v>
      </c>
      <c r="I5163" s="50" t="s">
        <v>686</v>
      </c>
    </row>
    <row r="5164" spans="1:9" x14ac:dyDescent="0.25">
      <c r="A5164" s="50">
        <v>2007</v>
      </c>
      <c r="E5164" s="50">
        <v>2.16</v>
      </c>
      <c r="F5164" s="50">
        <f t="shared" si="81"/>
        <v>136.8280728</v>
      </c>
      <c r="H5164" s="50">
        <v>81</v>
      </c>
      <c r="I5164" s="50" t="s">
        <v>686</v>
      </c>
    </row>
    <row r="5165" spans="1:9" x14ac:dyDescent="0.25">
      <c r="A5165" s="50">
        <v>2006</v>
      </c>
      <c r="E5165" s="50">
        <v>2.0699999999999998</v>
      </c>
      <c r="F5165" s="50">
        <f t="shared" si="81"/>
        <v>131.12690309999999</v>
      </c>
      <c r="H5165" s="50">
        <v>82</v>
      </c>
      <c r="I5165" s="50" t="s">
        <v>686</v>
      </c>
    </row>
    <row r="5166" spans="1:9" x14ac:dyDescent="0.25">
      <c r="A5166" s="50">
        <v>2005</v>
      </c>
      <c r="E5166" s="50">
        <v>2.0699999999999998</v>
      </c>
      <c r="F5166" s="50">
        <f t="shared" si="81"/>
        <v>131.12690309999999</v>
      </c>
      <c r="H5166" s="50">
        <v>82</v>
      </c>
      <c r="I5166" s="50" t="s">
        <v>686</v>
      </c>
    </row>
    <row r="5167" spans="1:9" x14ac:dyDescent="0.25">
      <c r="A5167" s="50">
        <v>2004</v>
      </c>
      <c r="E5167" s="50">
        <v>2</v>
      </c>
      <c r="F5167" s="50">
        <f t="shared" si="81"/>
        <v>126.69265999999999</v>
      </c>
      <c r="H5167" s="50">
        <v>78</v>
      </c>
      <c r="I5167" s="50" t="s">
        <v>686</v>
      </c>
    </row>
    <row r="5168" spans="1:9" x14ac:dyDescent="0.25">
      <c r="A5168" s="50">
        <v>2002</v>
      </c>
      <c r="E5168" s="50">
        <v>1.88</v>
      </c>
      <c r="F5168" s="50">
        <f t="shared" si="81"/>
        <v>119.09110039999999</v>
      </c>
      <c r="H5168" s="50">
        <v>86</v>
      </c>
      <c r="I5168" s="50" t="s">
        <v>686</v>
      </c>
    </row>
    <row r="5169" spans="1:9" x14ac:dyDescent="0.25">
      <c r="A5169" s="50">
        <v>2012</v>
      </c>
      <c r="E5169" s="50">
        <v>2.59</v>
      </c>
      <c r="F5169" s="50">
        <f t="shared" si="81"/>
        <v>164.06699469999998</v>
      </c>
      <c r="H5169" s="50">
        <v>50</v>
      </c>
      <c r="I5169" s="50" t="s">
        <v>687</v>
      </c>
    </row>
    <row r="5170" spans="1:9" x14ac:dyDescent="0.25">
      <c r="A5170" s="50">
        <v>2011</v>
      </c>
      <c r="E5170" s="50">
        <v>2.59</v>
      </c>
      <c r="F5170" s="50">
        <f t="shared" si="81"/>
        <v>164.06699469999998</v>
      </c>
      <c r="H5170" s="50">
        <v>51</v>
      </c>
      <c r="I5170" s="50" t="s">
        <v>687</v>
      </c>
    </row>
    <row r="5171" spans="1:9" x14ac:dyDescent="0.25">
      <c r="A5171" s="50">
        <v>2010</v>
      </c>
      <c r="E5171" s="50">
        <v>2.41</v>
      </c>
      <c r="F5171" s="50">
        <f t="shared" si="81"/>
        <v>152.66465529999999</v>
      </c>
      <c r="H5171" s="50">
        <v>54</v>
      </c>
      <c r="I5171" s="50" t="s">
        <v>687</v>
      </c>
    </row>
    <row r="5172" spans="1:9" x14ac:dyDescent="0.25">
      <c r="A5172" s="50">
        <v>2009</v>
      </c>
      <c r="E5172" s="50">
        <v>2.41</v>
      </c>
      <c r="F5172" s="50">
        <f t="shared" si="81"/>
        <v>152.66465529999999</v>
      </c>
      <c r="H5172" s="50">
        <v>54</v>
      </c>
      <c r="I5172" s="50" t="s">
        <v>687</v>
      </c>
    </row>
    <row r="5173" spans="1:9" x14ac:dyDescent="0.25">
      <c r="A5173" s="50">
        <v>2008</v>
      </c>
      <c r="E5173" s="50">
        <v>2.4300000000000002</v>
      </c>
      <c r="F5173" s="50">
        <f t="shared" si="81"/>
        <v>153.9315819</v>
      </c>
      <c r="H5173" s="50">
        <v>70</v>
      </c>
      <c r="I5173" s="50" t="s">
        <v>687</v>
      </c>
    </row>
    <row r="5174" spans="1:9" x14ac:dyDescent="0.25">
      <c r="A5174" s="50">
        <v>2007</v>
      </c>
      <c r="E5174" s="50">
        <v>2.4300000000000002</v>
      </c>
      <c r="F5174" s="50">
        <f t="shared" si="81"/>
        <v>153.9315819</v>
      </c>
      <c r="H5174" s="50">
        <v>70</v>
      </c>
      <c r="I5174" s="50" t="s">
        <v>687</v>
      </c>
    </row>
    <row r="5175" spans="1:9" x14ac:dyDescent="0.25">
      <c r="A5175" s="50">
        <v>2006</v>
      </c>
      <c r="E5175" s="50">
        <v>2.4500000000000002</v>
      </c>
      <c r="F5175" s="50">
        <f t="shared" si="81"/>
        <v>155.1985085</v>
      </c>
      <c r="H5175" s="50">
        <v>77</v>
      </c>
      <c r="I5175" s="50" t="s">
        <v>687</v>
      </c>
    </row>
    <row r="5176" spans="1:9" x14ac:dyDescent="0.25">
      <c r="A5176" s="50">
        <v>2005</v>
      </c>
      <c r="E5176" s="50">
        <v>2.4500000000000002</v>
      </c>
      <c r="F5176" s="50">
        <f t="shared" si="81"/>
        <v>155.1985085</v>
      </c>
      <c r="H5176" s="50">
        <v>77</v>
      </c>
      <c r="I5176" s="50" t="s">
        <v>687</v>
      </c>
    </row>
    <row r="5177" spans="1:9" x14ac:dyDescent="0.25">
      <c r="A5177" s="50">
        <v>2004</v>
      </c>
      <c r="E5177" s="50">
        <v>2.2799999999999998</v>
      </c>
      <c r="F5177" s="50">
        <f t="shared" si="81"/>
        <v>144.42963239999997</v>
      </c>
      <c r="H5177" s="50">
        <v>74</v>
      </c>
      <c r="I5177" s="50" t="s">
        <v>687</v>
      </c>
    </row>
    <row r="5178" spans="1:9" x14ac:dyDescent="0.25">
      <c r="A5178" s="50">
        <v>2003</v>
      </c>
      <c r="E5178" s="50">
        <v>2.2799999999999998</v>
      </c>
      <c r="F5178" s="50">
        <f t="shared" si="81"/>
        <v>144.42963239999997</v>
      </c>
      <c r="H5178" s="50">
        <v>74</v>
      </c>
      <c r="I5178" s="50" t="s">
        <v>687</v>
      </c>
    </row>
    <row r="5179" spans="1:9" x14ac:dyDescent="0.25">
      <c r="A5179" s="50">
        <v>2002</v>
      </c>
      <c r="E5179" s="50">
        <v>2.2200000000000002</v>
      </c>
      <c r="F5179" s="50">
        <f t="shared" si="81"/>
        <v>140.62885259999999</v>
      </c>
      <c r="H5179" s="50">
        <v>75</v>
      </c>
      <c r="I5179" s="50" t="s">
        <v>687</v>
      </c>
    </row>
    <row r="5180" spans="1:9" x14ac:dyDescent="0.25">
      <c r="A5180" s="50">
        <v>2003</v>
      </c>
      <c r="E5180" s="50">
        <v>2.12</v>
      </c>
      <c r="F5180" s="50">
        <f t="shared" si="81"/>
        <v>134.29421959999999</v>
      </c>
      <c r="H5180" s="50">
        <v>65</v>
      </c>
      <c r="I5180" s="50" t="s">
        <v>688</v>
      </c>
    </row>
    <row r="5181" spans="1:9" x14ac:dyDescent="0.25">
      <c r="A5181" s="50">
        <v>2007</v>
      </c>
      <c r="E5181" s="50">
        <v>1.69</v>
      </c>
      <c r="F5181" s="50">
        <f t="shared" si="81"/>
        <v>107.05529769999998</v>
      </c>
      <c r="H5181" s="50">
        <v>89</v>
      </c>
      <c r="I5181" s="50" t="s">
        <v>689</v>
      </c>
    </row>
    <row r="5182" spans="1:9" x14ac:dyDescent="0.25">
      <c r="A5182" s="50">
        <v>2006</v>
      </c>
      <c r="E5182" s="50">
        <v>1.61</v>
      </c>
      <c r="F5182" s="50">
        <f t="shared" si="81"/>
        <v>101.98759129999999</v>
      </c>
      <c r="H5182" s="50">
        <v>88</v>
      </c>
      <c r="I5182" s="50" t="s">
        <v>689</v>
      </c>
    </row>
    <row r="5183" spans="1:9" x14ac:dyDescent="0.25">
      <c r="A5183" s="50">
        <v>2005</v>
      </c>
      <c r="E5183" s="50">
        <v>1.61</v>
      </c>
      <c r="F5183" s="50">
        <f t="shared" si="81"/>
        <v>101.98759129999999</v>
      </c>
      <c r="H5183" s="50">
        <v>89</v>
      </c>
      <c r="I5183" s="50" t="s">
        <v>689</v>
      </c>
    </row>
    <row r="5184" spans="1:9" x14ac:dyDescent="0.25">
      <c r="A5184" s="50">
        <v>2003</v>
      </c>
      <c r="F5184" s="50">
        <f t="shared" si="81"/>
        <v>0</v>
      </c>
      <c r="H5184" s="50">
        <v>88</v>
      </c>
      <c r="I5184" s="50" t="s">
        <v>689</v>
      </c>
    </row>
    <row r="5185" spans="1:9" x14ac:dyDescent="0.25">
      <c r="A5185" s="50">
        <v>2002</v>
      </c>
      <c r="E5185" s="50">
        <v>2.5</v>
      </c>
      <c r="F5185" s="50">
        <f t="shared" si="81"/>
        <v>158.36582499999997</v>
      </c>
      <c r="H5185" s="50">
        <v>80</v>
      </c>
      <c r="I5185" s="50" t="s">
        <v>690</v>
      </c>
    </row>
    <row r="5186" spans="1:9" x14ac:dyDescent="0.25">
      <c r="A5186" s="50">
        <v>2012</v>
      </c>
      <c r="E5186" s="50">
        <v>1.89</v>
      </c>
      <c r="F5186" s="50">
        <f t="shared" si="81"/>
        <v>119.72456369999999</v>
      </c>
      <c r="H5186" s="50">
        <v>89</v>
      </c>
      <c r="I5186" s="50" t="s">
        <v>691</v>
      </c>
    </row>
    <row r="5187" spans="1:9" x14ac:dyDescent="0.25">
      <c r="A5187" s="50">
        <v>2011</v>
      </c>
      <c r="E5187" s="50">
        <v>1.89</v>
      </c>
      <c r="F5187" s="50">
        <f t="shared" si="81"/>
        <v>119.72456369999999</v>
      </c>
      <c r="H5187" s="50">
        <v>90</v>
      </c>
      <c r="I5187" s="50" t="s">
        <v>691</v>
      </c>
    </row>
    <row r="5188" spans="1:9" x14ac:dyDescent="0.25">
      <c r="A5188" s="50">
        <v>2010</v>
      </c>
      <c r="E5188" s="50">
        <v>1.89</v>
      </c>
      <c r="F5188" s="50">
        <f t="shared" si="81"/>
        <v>119.72456369999999</v>
      </c>
      <c r="H5188" s="50">
        <v>91</v>
      </c>
      <c r="I5188" s="50" t="s">
        <v>691</v>
      </c>
    </row>
    <row r="5189" spans="1:9" x14ac:dyDescent="0.25">
      <c r="A5189" s="50">
        <v>2009</v>
      </c>
      <c r="E5189" s="50">
        <v>1.89</v>
      </c>
      <c r="F5189" s="50">
        <f t="shared" si="81"/>
        <v>119.72456369999999</v>
      </c>
      <c r="H5189" s="50">
        <v>91</v>
      </c>
      <c r="I5189" s="50" t="s">
        <v>691</v>
      </c>
    </row>
    <row r="5190" spans="1:9" x14ac:dyDescent="0.25">
      <c r="A5190" s="50">
        <v>2008</v>
      </c>
      <c r="E5190" s="50">
        <v>1.89</v>
      </c>
      <c r="F5190" s="50">
        <f t="shared" si="81"/>
        <v>119.72456369999999</v>
      </c>
      <c r="H5190" s="50">
        <v>92</v>
      </c>
      <c r="I5190" s="50" t="s">
        <v>691</v>
      </c>
    </row>
    <row r="5191" spans="1:9" x14ac:dyDescent="0.25">
      <c r="A5191" s="50">
        <v>2007</v>
      </c>
      <c r="E5191" s="50">
        <v>1.89</v>
      </c>
      <c r="F5191" s="50">
        <f t="shared" si="81"/>
        <v>119.72456369999999</v>
      </c>
      <c r="H5191" s="50">
        <v>92</v>
      </c>
      <c r="I5191" s="50" t="s">
        <v>691</v>
      </c>
    </row>
    <row r="5192" spans="1:9" x14ac:dyDescent="0.25">
      <c r="A5192" s="50">
        <v>2006</v>
      </c>
      <c r="E5192" s="50">
        <v>1.89</v>
      </c>
      <c r="F5192" s="50">
        <f t="shared" si="81"/>
        <v>119.72456369999999</v>
      </c>
      <c r="H5192" s="50">
        <v>85</v>
      </c>
      <c r="I5192" s="50" t="s">
        <v>691</v>
      </c>
    </row>
    <row r="5193" spans="1:9" x14ac:dyDescent="0.25">
      <c r="A5193" s="50">
        <v>2005</v>
      </c>
      <c r="E5193" s="50">
        <v>1.89</v>
      </c>
      <c r="F5193" s="50">
        <f t="shared" si="81"/>
        <v>119.72456369999999</v>
      </c>
      <c r="H5193" s="50">
        <v>85</v>
      </c>
      <c r="I5193" s="50" t="s">
        <v>691</v>
      </c>
    </row>
    <row r="5194" spans="1:9" x14ac:dyDescent="0.25">
      <c r="A5194" s="50">
        <v>2012</v>
      </c>
      <c r="E5194" s="50">
        <v>1.48</v>
      </c>
      <c r="F5194" s="50">
        <f t="shared" si="81"/>
        <v>93.752568399999987</v>
      </c>
      <c r="H5194" s="50">
        <v>68</v>
      </c>
      <c r="I5194" s="50" t="s">
        <v>692</v>
      </c>
    </row>
    <row r="5195" spans="1:9" x14ac:dyDescent="0.25">
      <c r="A5195" s="50">
        <v>2011</v>
      </c>
      <c r="E5195" s="50">
        <v>1.48</v>
      </c>
      <c r="F5195" s="50">
        <f t="shared" si="81"/>
        <v>93.752568399999987</v>
      </c>
      <c r="H5195" s="50">
        <v>68</v>
      </c>
      <c r="I5195" s="50" t="s">
        <v>692</v>
      </c>
    </row>
    <row r="5196" spans="1:9" x14ac:dyDescent="0.25">
      <c r="A5196" s="50">
        <v>2010</v>
      </c>
      <c r="E5196" s="50">
        <v>2.58</v>
      </c>
      <c r="F5196" s="50">
        <f t="shared" si="81"/>
        <v>163.43353139999999</v>
      </c>
      <c r="H5196" s="50">
        <v>77</v>
      </c>
      <c r="I5196" s="50" t="s">
        <v>692</v>
      </c>
    </row>
    <row r="5197" spans="1:9" x14ac:dyDescent="0.25">
      <c r="A5197" s="50">
        <v>2009</v>
      </c>
      <c r="E5197" s="50">
        <v>2.58</v>
      </c>
      <c r="F5197" s="50">
        <f t="shared" si="81"/>
        <v>163.43353139999999</v>
      </c>
      <c r="H5197" s="50">
        <v>77</v>
      </c>
      <c r="I5197" s="50" t="s">
        <v>692</v>
      </c>
    </row>
    <row r="5198" spans="1:9" x14ac:dyDescent="0.25">
      <c r="A5198" s="50">
        <v>2008</v>
      </c>
      <c r="E5198" s="50">
        <v>1.68</v>
      </c>
      <c r="F5198" s="50">
        <f t="shared" si="81"/>
        <v>106.42183439999998</v>
      </c>
      <c r="H5198" s="50">
        <v>94</v>
      </c>
      <c r="I5198" s="50" t="s">
        <v>692</v>
      </c>
    </row>
    <row r="5199" spans="1:9" x14ac:dyDescent="0.25">
      <c r="A5199" s="50">
        <v>2007</v>
      </c>
      <c r="E5199" s="50">
        <v>1.68</v>
      </c>
      <c r="F5199" s="50">
        <f t="shared" si="81"/>
        <v>106.42183439999998</v>
      </c>
      <c r="H5199" s="50">
        <v>95</v>
      </c>
      <c r="I5199" s="50" t="s">
        <v>692</v>
      </c>
    </row>
    <row r="5200" spans="1:9" x14ac:dyDescent="0.25">
      <c r="A5200" s="50">
        <v>2006</v>
      </c>
      <c r="E5200" s="50">
        <v>1.68</v>
      </c>
      <c r="F5200" s="50">
        <f t="shared" si="81"/>
        <v>106.42183439999998</v>
      </c>
      <c r="H5200" s="50">
        <v>87</v>
      </c>
      <c r="I5200" s="50" t="s">
        <v>692</v>
      </c>
    </row>
    <row r="5201" spans="1:9" x14ac:dyDescent="0.25">
      <c r="A5201" s="50">
        <v>2005</v>
      </c>
      <c r="E5201" s="50">
        <v>1.68</v>
      </c>
      <c r="F5201" s="50">
        <f t="shared" si="81"/>
        <v>106.42183439999998</v>
      </c>
      <c r="H5201" s="50">
        <v>87</v>
      </c>
      <c r="I5201" s="50" t="s">
        <v>692</v>
      </c>
    </row>
    <row r="5202" spans="1:9" x14ac:dyDescent="0.25">
      <c r="A5202" s="50">
        <v>2012</v>
      </c>
      <c r="E5202" s="50">
        <v>1.76</v>
      </c>
      <c r="F5202" s="50">
        <f t="shared" si="81"/>
        <v>111.48954079999999</v>
      </c>
      <c r="H5202" s="50">
        <v>84</v>
      </c>
      <c r="I5202" s="50" t="s">
        <v>693</v>
      </c>
    </row>
    <row r="5203" spans="1:9" x14ac:dyDescent="0.25">
      <c r="A5203" s="50">
        <v>2011</v>
      </c>
      <c r="E5203" s="50">
        <v>1.76</v>
      </c>
      <c r="F5203" s="50">
        <f t="shared" si="81"/>
        <v>111.48954079999999</v>
      </c>
      <c r="H5203" s="50">
        <v>85</v>
      </c>
      <c r="I5203" s="50" t="s">
        <v>693</v>
      </c>
    </row>
    <row r="5204" spans="1:9" x14ac:dyDescent="0.25">
      <c r="A5204" s="50">
        <v>2010</v>
      </c>
      <c r="E5204" s="50">
        <v>1.97</v>
      </c>
      <c r="F5204" s="50">
        <f t="shared" si="81"/>
        <v>124.79227009999998</v>
      </c>
      <c r="H5204" s="50">
        <v>84</v>
      </c>
      <c r="I5204" s="50" t="s">
        <v>693</v>
      </c>
    </row>
    <row r="5205" spans="1:9" x14ac:dyDescent="0.25">
      <c r="A5205" s="50">
        <v>2009</v>
      </c>
      <c r="E5205" s="50">
        <v>1.97</v>
      </c>
      <c r="F5205" s="50">
        <f t="shared" si="81"/>
        <v>124.79227009999998</v>
      </c>
      <c r="H5205" s="50">
        <v>84</v>
      </c>
      <c r="I5205" s="50" t="s">
        <v>693</v>
      </c>
    </row>
    <row r="5206" spans="1:9" x14ac:dyDescent="0.25">
      <c r="A5206" s="50">
        <v>2008</v>
      </c>
      <c r="E5206" s="50">
        <v>1.89</v>
      </c>
      <c r="F5206" s="50">
        <f t="shared" si="81"/>
        <v>119.72456369999999</v>
      </c>
      <c r="H5206" s="50">
        <v>92</v>
      </c>
      <c r="I5206" s="50" t="s">
        <v>693</v>
      </c>
    </row>
    <row r="5207" spans="1:9" x14ac:dyDescent="0.25">
      <c r="A5207" s="50">
        <v>2007</v>
      </c>
      <c r="E5207" s="50">
        <v>1.89</v>
      </c>
      <c r="F5207" s="50">
        <f t="shared" si="81"/>
        <v>119.72456369999999</v>
      </c>
      <c r="H5207" s="50">
        <v>92</v>
      </c>
      <c r="I5207" s="50" t="s">
        <v>693</v>
      </c>
    </row>
    <row r="5208" spans="1:9" x14ac:dyDescent="0.25">
      <c r="A5208" s="50">
        <v>2006</v>
      </c>
      <c r="E5208" s="50">
        <v>1.89</v>
      </c>
      <c r="F5208" s="50">
        <f t="shared" si="81"/>
        <v>119.72456369999999</v>
      </c>
      <c r="H5208" s="50">
        <v>85</v>
      </c>
      <c r="I5208" s="50" t="s">
        <v>693</v>
      </c>
    </row>
    <row r="5209" spans="1:9" x14ac:dyDescent="0.25">
      <c r="A5209" s="50">
        <v>2005</v>
      </c>
      <c r="E5209" s="50">
        <v>1.89</v>
      </c>
      <c r="F5209" s="50">
        <f t="shared" si="81"/>
        <v>119.72456369999999</v>
      </c>
      <c r="H5209" s="50">
        <v>85</v>
      </c>
      <c r="I5209" s="50" t="s">
        <v>693</v>
      </c>
    </row>
    <row r="5210" spans="1:9" x14ac:dyDescent="0.25">
      <c r="A5210" s="50">
        <v>2003</v>
      </c>
      <c r="F5210" s="50">
        <f t="shared" si="81"/>
        <v>0</v>
      </c>
      <c r="H5210" s="50">
        <v>89</v>
      </c>
      <c r="I5210" s="50" t="s">
        <v>693</v>
      </c>
    </row>
    <row r="5211" spans="1:9" x14ac:dyDescent="0.25">
      <c r="A5211" s="50">
        <v>2012</v>
      </c>
      <c r="E5211" s="50">
        <v>2.75</v>
      </c>
      <c r="F5211" s="50">
        <f t="shared" si="81"/>
        <v>174.20240749999999</v>
      </c>
      <c r="H5211" s="50">
        <v>46</v>
      </c>
      <c r="I5211" s="50" t="s">
        <v>694</v>
      </c>
    </row>
    <row r="5212" spans="1:9" x14ac:dyDescent="0.25">
      <c r="A5212" s="50">
        <v>2011</v>
      </c>
      <c r="E5212" s="50">
        <v>2.75</v>
      </c>
      <c r="F5212" s="50">
        <f t="shared" si="81"/>
        <v>174.20240749999999</v>
      </c>
      <c r="H5212" s="50">
        <v>47</v>
      </c>
      <c r="I5212" s="50" t="s">
        <v>694</v>
      </c>
    </row>
    <row r="5213" spans="1:9" x14ac:dyDescent="0.25">
      <c r="A5213" s="50">
        <v>2010</v>
      </c>
      <c r="E5213" s="50">
        <v>2.2799999999999998</v>
      </c>
      <c r="F5213" s="50">
        <f t="shared" si="81"/>
        <v>144.42963239999997</v>
      </c>
      <c r="H5213" s="50">
        <v>54</v>
      </c>
      <c r="I5213" s="50" t="s">
        <v>694</v>
      </c>
    </row>
    <row r="5214" spans="1:9" x14ac:dyDescent="0.25">
      <c r="A5214" s="50">
        <v>2009</v>
      </c>
      <c r="E5214" s="50">
        <v>2.2799999999999998</v>
      </c>
      <c r="F5214" s="50">
        <f t="shared" si="81"/>
        <v>144.42963239999997</v>
      </c>
      <c r="H5214" s="50">
        <v>54</v>
      </c>
      <c r="I5214" s="50" t="s">
        <v>694</v>
      </c>
    </row>
    <row r="5215" spans="1:9" x14ac:dyDescent="0.25">
      <c r="A5215" s="50">
        <v>2008</v>
      </c>
      <c r="E5215" s="50">
        <v>2.52</v>
      </c>
      <c r="F5215" s="50">
        <f t="shared" si="81"/>
        <v>159.63275159999998</v>
      </c>
      <c r="H5215" s="50">
        <v>70</v>
      </c>
      <c r="I5215" s="50" t="s">
        <v>694</v>
      </c>
    </row>
    <row r="5216" spans="1:9" x14ac:dyDescent="0.25">
      <c r="A5216" s="50">
        <v>2007</v>
      </c>
      <c r="E5216" s="50">
        <v>2.52</v>
      </c>
      <c r="F5216" s="50">
        <f t="shared" si="81"/>
        <v>159.63275159999998</v>
      </c>
      <c r="H5216" s="50">
        <v>70</v>
      </c>
      <c r="I5216" s="50" t="s">
        <v>694</v>
      </c>
    </row>
    <row r="5217" spans="1:9" x14ac:dyDescent="0.25">
      <c r="A5217" s="50">
        <v>2006</v>
      </c>
      <c r="E5217" s="50">
        <v>2.29</v>
      </c>
      <c r="F5217" s="50">
        <f t="shared" si="81"/>
        <v>145.06309569999999</v>
      </c>
      <c r="H5217" s="50">
        <v>67</v>
      </c>
      <c r="I5217" s="50" t="s">
        <v>694</v>
      </c>
    </row>
    <row r="5218" spans="1:9" x14ac:dyDescent="0.25">
      <c r="A5218" s="50">
        <v>2005</v>
      </c>
      <c r="E5218" s="50">
        <v>2.29</v>
      </c>
      <c r="F5218" s="50">
        <f t="shared" si="81"/>
        <v>145.06309569999999</v>
      </c>
      <c r="H5218" s="50">
        <v>67</v>
      </c>
      <c r="I5218" s="50" t="s">
        <v>694</v>
      </c>
    </row>
    <row r="5219" spans="1:9" x14ac:dyDescent="0.25">
      <c r="A5219" s="50">
        <v>2002</v>
      </c>
      <c r="E5219" s="50">
        <v>2.25</v>
      </c>
      <c r="F5219" s="50">
        <f t="shared" si="81"/>
        <v>142.52924249999998</v>
      </c>
      <c r="H5219" s="50">
        <v>69</v>
      </c>
      <c r="I5219" s="50" t="s">
        <v>694</v>
      </c>
    </row>
    <row r="5220" spans="1:9" x14ac:dyDescent="0.25">
      <c r="A5220" s="50">
        <v>2012</v>
      </c>
      <c r="E5220" s="50">
        <v>2.35</v>
      </c>
      <c r="F5220" s="50">
        <f t="shared" si="81"/>
        <v>148.86387550000001</v>
      </c>
      <c r="H5220" s="50">
        <v>64</v>
      </c>
      <c r="I5220" s="50" t="s">
        <v>695</v>
      </c>
    </row>
    <row r="5221" spans="1:9" x14ac:dyDescent="0.25">
      <c r="A5221" s="50">
        <v>2011</v>
      </c>
      <c r="E5221" s="50">
        <v>2.35</v>
      </c>
      <c r="F5221" s="50">
        <f t="shared" ref="F5221:F5228" si="82">E5221*(39.37*1.609)</f>
        <v>148.86387550000001</v>
      </c>
      <c r="H5221" s="50">
        <v>65</v>
      </c>
      <c r="I5221" s="50" t="s">
        <v>695</v>
      </c>
    </row>
    <row r="5222" spans="1:9" x14ac:dyDescent="0.25">
      <c r="A5222" s="50">
        <v>2010</v>
      </c>
      <c r="E5222" s="50">
        <v>2.36</v>
      </c>
      <c r="F5222" s="50">
        <f t="shared" si="82"/>
        <v>149.49733879999997</v>
      </c>
      <c r="H5222" s="50">
        <v>72</v>
      </c>
      <c r="I5222" s="50" t="s">
        <v>695</v>
      </c>
    </row>
    <row r="5223" spans="1:9" x14ac:dyDescent="0.25">
      <c r="A5223" s="50">
        <v>2009</v>
      </c>
      <c r="E5223" s="50">
        <v>2.36</v>
      </c>
      <c r="F5223" s="50">
        <f t="shared" si="82"/>
        <v>149.49733879999997</v>
      </c>
      <c r="H5223" s="50">
        <v>72</v>
      </c>
      <c r="I5223" s="50" t="s">
        <v>695</v>
      </c>
    </row>
    <row r="5224" spans="1:9" x14ac:dyDescent="0.25">
      <c r="A5224" s="50">
        <v>2008</v>
      </c>
      <c r="E5224" s="50">
        <v>2.37</v>
      </c>
      <c r="F5224" s="50">
        <f t="shared" si="82"/>
        <v>150.13080209999998</v>
      </c>
      <c r="H5224" s="50">
        <v>74</v>
      </c>
      <c r="I5224" s="50" t="s">
        <v>695</v>
      </c>
    </row>
    <row r="5225" spans="1:9" x14ac:dyDescent="0.25">
      <c r="A5225" s="50">
        <v>2007</v>
      </c>
      <c r="E5225" s="50">
        <v>2.37</v>
      </c>
      <c r="F5225" s="50">
        <f t="shared" si="82"/>
        <v>150.13080209999998</v>
      </c>
      <c r="H5225" s="50">
        <v>75</v>
      </c>
      <c r="I5225" s="50" t="s">
        <v>695</v>
      </c>
    </row>
    <row r="5226" spans="1:9" x14ac:dyDescent="0.25">
      <c r="A5226" s="50">
        <v>2006</v>
      </c>
      <c r="E5226" s="50">
        <v>2.2000000000000002</v>
      </c>
      <c r="F5226" s="50">
        <f t="shared" si="82"/>
        <v>139.36192600000001</v>
      </c>
      <c r="H5226" s="50">
        <v>76</v>
      </c>
      <c r="I5226" s="50" t="s">
        <v>695</v>
      </c>
    </row>
    <row r="5227" spans="1:9" x14ac:dyDescent="0.25">
      <c r="A5227" s="50">
        <v>2005</v>
      </c>
      <c r="E5227" s="50">
        <v>2.2000000000000002</v>
      </c>
      <c r="F5227" s="50">
        <f t="shared" si="82"/>
        <v>139.36192600000001</v>
      </c>
      <c r="H5227" s="50">
        <v>77</v>
      </c>
      <c r="I5227" s="50" t="s">
        <v>695</v>
      </c>
    </row>
    <row r="5228" spans="1:9" x14ac:dyDescent="0.25">
      <c r="A5228" s="50">
        <v>2002</v>
      </c>
      <c r="E5228" s="50">
        <v>2.56</v>
      </c>
      <c r="F5228" s="50">
        <f t="shared" si="82"/>
        <v>162.16660479999999</v>
      </c>
      <c r="H5228" s="50">
        <v>75</v>
      </c>
      <c r="I5228" s="50" t="s">
        <v>695</v>
      </c>
    </row>
  </sheetData>
  <mergeCells count="7">
    <mergeCell ref="O39:O41"/>
    <mergeCell ref="O11:R11"/>
    <mergeCell ref="Q14:Q15"/>
    <mergeCell ref="O16:R16"/>
    <mergeCell ref="O21:O23"/>
    <mergeCell ref="O29:R29"/>
    <mergeCell ref="O34:R3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16</vt:i4>
      </vt:variant>
    </vt:vector>
  </HeadingPairs>
  <TitlesOfParts>
    <vt:vector size="17" baseType="lpstr">
      <vt:lpstr>PMIS_HMA_TCrack</vt:lpstr>
      <vt:lpstr>NL</vt:lpstr>
      <vt:lpstr>NL_C</vt:lpstr>
      <vt:lpstr>NL_Com</vt:lpstr>
      <vt:lpstr>NL_F</vt:lpstr>
      <vt:lpstr>PL</vt:lpstr>
      <vt:lpstr>PL_C</vt:lpstr>
      <vt:lpstr>PL_C_IRI</vt:lpstr>
      <vt:lpstr>PL_Com</vt:lpstr>
      <vt:lpstr>PL_Com_IRI</vt:lpstr>
      <vt:lpstr>PL_F</vt:lpstr>
      <vt:lpstr>PL_F_IRI</vt:lpstr>
      <vt:lpstr>PML</vt:lpstr>
      <vt:lpstr>PPI</vt:lpstr>
      <vt:lpstr>PT</vt:lpstr>
      <vt:lpstr>PT_NL</vt:lpstr>
      <vt:lpstr>PT_PL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Citir, Nazik</dc:creator>
  <cp:lastModifiedBy>Citir, Nazik</cp:lastModifiedBy>
  <dcterms:created xsi:type="dcterms:W3CDTF">2020-12-23T07:55:49Z</dcterms:created>
  <dcterms:modified xsi:type="dcterms:W3CDTF">2021-10-05T20:54:07Z</dcterms:modified>
</cp:coreProperties>
</file>